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5b1886af19991a55/Desktop/trainity/"/>
    </mc:Choice>
  </mc:AlternateContent>
  <xr:revisionPtr revIDLastSave="366" documentId="13_ncr:1_{DC4A4CAD-81C1-40F3-A376-8B78A1C7E822}" xr6:coauthVersionLast="47" xr6:coauthVersionMax="47" xr10:uidLastSave="{F28F5046-6E07-484D-B335-C22FF045CC23}"/>
  <bookViews>
    <workbookView xWindow="-108" yWindow="-108" windowWidth="23256" windowHeight="12456" activeTab="5" xr2:uid="{00000000-000D-0000-FFFF-FFFF00000000}"/>
  </bookViews>
  <sheets>
    <sheet name="preprocessed" sheetId="1" r:id="rId1"/>
    <sheet name="genre" sheetId="2" r:id="rId2"/>
    <sheet name="duration" sheetId="4" r:id="rId3"/>
    <sheet name="language" sheetId="5" r:id="rId4"/>
    <sheet name="director" sheetId="6" r:id="rId5"/>
    <sheet name="budget" sheetId="7" r:id="rId6"/>
  </sheets>
  <definedNames>
    <definedName name="_xlnm._FilterDatabase" localSheetId="5" hidden="1">budget!$Q$1:$W$3791</definedName>
    <definedName name="_xlnm._FilterDatabase" localSheetId="4" hidden="1">#REF!</definedName>
    <definedName name="_xlnm._FilterDatabase" localSheetId="3" hidden="1">language!$O$19:$Q$3809</definedName>
    <definedName name="_xlnm._FilterDatabase" localSheetId="0" hidden="1">preprocessed!$A$1:$AP$3791</definedName>
    <definedName name="_xlchart.v1.0" hidden="1">director!$B$8:$B$17</definedName>
    <definedName name="_xlchart.v1.1" hidden="1">director!$C$7</definedName>
    <definedName name="_xlchart.v1.2" hidden="1">director!$C$8:$C$17</definedName>
    <definedName name="_xlchart.v1.3" hidden="1">director!$E$7</definedName>
    <definedName name="_xlchart.v1.4" hidden="1">director!$E$8:$E$17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7" i="7" l="1"/>
  <c r="V27" i="7" s="1"/>
  <c r="T28" i="7"/>
  <c r="V28" i="7" s="1"/>
  <c r="T29" i="7"/>
  <c r="V29" i="7" s="1"/>
  <c r="T30" i="7"/>
  <c r="U30" i="7" s="1"/>
  <c r="T31" i="7"/>
  <c r="U31" i="7" s="1"/>
  <c r="T32" i="7"/>
  <c r="U32" i="7" s="1"/>
  <c r="T33" i="7"/>
  <c r="U33" i="7" s="1"/>
  <c r="T34" i="7"/>
  <c r="U34" i="7" s="1"/>
  <c r="U27" i="7" l="1"/>
  <c r="U28" i="7"/>
  <c r="U29" i="7"/>
  <c r="T3791" i="7" l="1"/>
  <c r="T3790" i="7"/>
  <c r="T3789" i="7"/>
  <c r="T3788" i="7"/>
  <c r="T3787" i="7"/>
  <c r="T3786" i="7"/>
  <c r="T3785" i="7"/>
  <c r="T3784" i="7"/>
  <c r="T3783" i="7"/>
  <c r="T3782" i="7"/>
  <c r="T3781" i="7"/>
  <c r="T3780" i="7"/>
  <c r="T3779" i="7"/>
  <c r="T3778" i="7"/>
  <c r="T3777" i="7"/>
  <c r="T3776" i="7"/>
  <c r="T3775" i="7"/>
  <c r="T3774" i="7"/>
  <c r="T3773" i="7"/>
  <c r="T3772" i="7"/>
  <c r="T3771" i="7"/>
  <c r="T3770" i="7"/>
  <c r="T3769" i="7"/>
  <c r="T3768" i="7"/>
  <c r="T3767" i="7"/>
  <c r="T3766" i="7"/>
  <c r="T3765" i="7"/>
  <c r="T3764" i="7"/>
  <c r="T3763" i="7"/>
  <c r="T3762" i="7"/>
  <c r="T3761" i="7"/>
  <c r="T3760" i="7"/>
  <c r="T3759" i="7"/>
  <c r="T3758" i="7"/>
  <c r="T3757" i="7"/>
  <c r="T3756" i="7"/>
  <c r="T3755" i="7"/>
  <c r="T3754" i="7"/>
  <c r="T3753" i="7"/>
  <c r="T3752" i="7"/>
  <c r="T3751" i="7"/>
  <c r="T3750" i="7"/>
  <c r="T3749" i="7"/>
  <c r="T3748" i="7"/>
  <c r="T3747" i="7"/>
  <c r="T3746" i="7"/>
  <c r="T3745" i="7"/>
  <c r="T3744" i="7"/>
  <c r="T3743" i="7"/>
  <c r="T3742" i="7"/>
  <c r="T3741" i="7"/>
  <c r="T3740" i="7"/>
  <c r="T3739" i="7"/>
  <c r="T3738" i="7"/>
  <c r="T3737" i="7"/>
  <c r="T3736" i="7"/>
  <c r="T3735" i="7"/>
  <c r="T3734" i="7"/>
  <c r="T3733" i="7"/>
  <c r="T3732" i="7"/>
  <c r="T3731" i="7"/>
  <c r="T3730" i="7"/>
  <c r="T3729" i="7"/>
  <c r="T3728" i="7"/>
  <c r="T3727" i="7"/>
  <c r="T3726" i="7"/>
  <c r="T3725" i="7"/>
  <c r="T3724" i="7"/>
  <c r="T3723" i="7"/>
  <c r="T3722" i="7"/>
  <c r="T3721" i="7"/>
  <c r="T3720" i="7"/>
  <c r="T3719" i="7"/>
  <c r="T3718" i="7"/>
  <c r="T3717" i="7"/>
  <c r="T3716" i="7"/>
  <c r="T3715" i="7"/>
  <c r="T3714" i="7"/>
  <c r="T3713" i="7"/>
  <c r="T3712" i="7"/>
  <c r="T3711" i="7"/>
  <c r="T3710" i="7"/>
  <c r="T3709" i="7"/>
  <c r="T3708" i="7"/>
  <c r="T3707" i="7"/>
  <c r="T3706" i="7"/>
  <c r="T3705" i="7"/>
  <c r="T3704" i="7"/>
  <c r="T3703" i="7"/>
  <c r="T3702" i="7"/>
  <c r="T3701" i="7"/>
  <c r="T3700" i="7"/>
  <c r="T3699" i="7"/>
  <c r="T3698" i="7"/>
  <c r="T3697" i="7"/>
  <c r="T3696" i="7"/>
  <c r="T3695" i="7"/>
  <c r="T3694" i="7"/>
  <c r="T3693" i="7"/>
  <c r="T3692" i="7"/>
  <c r="T3691" i="7"/>
  <c r="T3690" i="7"/>
  <c r="T3689" i="7"/>
  <c r="T3688" i="7"/>
  <c r="T3687" i="7"/>
  <c r="T3686" i="7"/>
  <c r="T3685" i="7"/>
  <c r="T3684" i="7"/>
  <c r="T3683" i="7"/>
  <c r="T3682" i="7"/>
  <c r="T3681" i="7"/>
  <c r="T3680" i="7"/>
  <c r="T3679" i="7"/>
  <c r="T3678" i="7"/>
  <c r="T3677" i="7"/>
  <c r="T3676" i="7"/>
  <c r="T3675" i="7"/>
  <c r="T3674" i="7"/>
  <c r="T3673" i="7"/>
  <c r="T3672" i="7"/>
  <c r="T3671" i="7"/>
  <c r="T3670" i="7"/>
  <c r="T3669" i="7"/>
  <c r="T3668" i="7"/>
  <c r="T3667" i="7"/>
  <c r="T3666" i="7"/>
  <c r="T3665" i="7"/>
  <c r="T3664" i="7"/>
  <c r="T3663" i="7"/>
  <c r="T3662" i="7"/>
  <c r="T3661" i="7"/>
  <c r="T3660" i="7"/>
  <c r="T3659" i="7"/>
  <c r="T3658" i="7"/>
  <c r="T3657" i="7"/>
  <c r="T3656" i="7"/>
  <c r="T3655" i="7"/>
  <c r="T3654" i="7"/>
  <c r="T3653" i="7"/>
  <c r="T3652" i="7"/>
  <c r="T3651" i="7"/>
  <c r="T3650" i="7"/>
  <c r="T3649" i="7"/>
  <c r="T3648" i="7"/>
  <c r="T3647" i="7"/>
  <c r="T3646" i="7"/>
  <c r="T3645" i="7"/>
  <c r="T3644" i="7"/>
  <c r="T3643" i="7"/>
  <c r="T3642" i="7"/>
  <c r="T3641" i="7"/>
  <c r="T3640" i="7"/>
  <c r="T3639" i="7"/>
  <c r="T3638" i="7"/>
  <c r="T3637" i="7"/>
  <c r="T3636" i="7"/>
  <c r="T3635" i="7"/>
  <c r="T3634" i="7"/>
  <c r="T3633" i="7"/>
  <c r="T3632" i="7"/>
  <c r="T3631" i="7"/>
  <c r="T3630" i="7"/>
  <c r="T3629" i="7"/>
  <c r="T3628" i="7"/>
  <c r="T3627" i="7"/>
  <c r="T3626" i="7"/>
  <c r="T3625" i="7"/>
  <c r="T3624" i="7"/>
  <c r="T3623" i="7"/>
  <c r="T3622" i="7"/>
  <c r="T3621" i="7"/>
  <c r="T3620" i="7"/>
  <c r="T3619" i="7"/>
  <c r="T3618" i="7"/>
  <c r="T3617" i="7"/>
  <c r="T3616" i="7"/>
  <c r="T3615" i="7"/>
  <c r="T3614" i="7"/>
  <c r="T3613" i="7"/>
  <c r="T3612" i="7"/>
  <c r="T3611" i="7"/>
  <c r="T3610" i="7"/>
  <c r="T3609" i="7"/>
  <c r="T3608" i="7"/>
  <c r="T3607" i="7"/>
  <c r="T3606" i="7"/>
  <c r="T3605" i="7"/>
  <c r="T3604" i="7"/>
  <c r="T3603" i="7"/>
  <c r="T3602" i="7"/>
  <c r="T3601" i="7"/>
  <c r="T3600" i="7"/>
  <c r="T3599" i="7"/>
  <c r="T3598" i="7"/>
  <c r="T3597" i="7"/>
  <c r="T3596" i="7"/>
  <c r="T3595" i="7"/>
  <c r="T3594" i="7"/>
  <c r="T3593" i="7"/>
  <c r="T3592" i="7"/>
  <c r="T3591" i="7"/>
  <c r="T3590" i="7"/>
  <c r="T3589" i="7"/>
  <c r="T3588" i="7"/>
  <c r="T3587" i="7"/>
  <c r="T3586" i="7"/>
  <c r="T3585" i="7"/>
  <c r="T3584" i="7"/>
  <c r="T3583" i="7"/>
  <c r="T3582" i="7"/>
  <c r="T3581" i="7"/>
  <c r="T3580" i="7"/>
  <c r="T3579" i="7"/>
  <c r="T3578" i="7"/>
  <c r="T3577" i="7"/>
  <c r="T3576" i="7"/>
  <c r="T3575" i="7"/>
  <c r="T3574" i="7"/>
  <c r="T3573" i="7"/>
  <c r="T3572" i="7"/>
  <c r="T3571" i="7"/>
  <c r="T3570" i="7"/>
  <c r="T3569" i="7"/>
  <c r="T3568" i="7"/>
  <c r="T3567" i="7"/>
  <c r="T3566" i="7"/>
  <c r="T3565" i="7"/>
  <c r="T3564" i="7"/>
  <c r="T3563" i="7"/>
  <c r="T3562" i="7"/>
  <c r="T3561" i="7"/>
  <c r="T3560" i="7"/>
  <c r="T3559" i="7"/>
  <c r="T3558" i="7"/>
  <c r="T3557" i="7"/>
  <c r="T3556" i="7"/>
  <c r="T3555" i="7"/>
  <c r="T3554" i="7"/>
  <c r="T3553" i="7"/>
  <c r="T3552" i="7"/>
  <c r="T3551" i="7"/>
  <c r="T3550" i="7"/>
  <c r="T3549" i="7"/>
  <c r="T3548" i="7"/>
  <c r="T3547" i="7"/>
  <c r="T3546" i="7"/>
  <c r="T3545" i="7"/>
  <c r="T3544" i="7"/>
  <c r="T3543" i="7"/>
  <c r="T3542" i="7"/>
  <c r="T3541" i="7"/>
  <c r="T3540" i="7"/>
  <c r="T3539" i="7"/>
  <c r="T3538" i="7"/>
  <c r="T3537" i="7"/>
  <c r="T3536" i="7"/>
  <c r="T3535" i="7"/>
  <c r="T3534" i="7"/>
  <c r="T3533" i="7"/>
  <c r="T3532" i="7"/>
  <c r="T3531" i="7"/>
  <c r="T3530" i="7"/>
  <c r="T3529" i="7"/>
  <c r="T3528" i="7"/>
  <c r="T3527" i="7"/>
  <c r="T3526" i="7"/>
  <c r="T3525" i="7"/>
  <c r="T3524" i="7"/>
  <c r="T3523" i="7"/>
  <c r="T3522" i="7"/>
  <c r="T3521" i="7"/>
  <c r="T3520" i="7"/>
  <c r="T3519" i="7"/>
  <c r="T3518" i="7"/>
  <c r="T3517" i="7"/>
  <c r="T3516" i="7"/>
  <c r="T3515" i="7"/>
  <c r="T3514" i="7"/>
  <c r="T3513" i="7"/>
  <c r="T3512" i="7"/>
  <c r="T3511" i="7"/>
  <c r="T3510" i="7"/>
  <c r="T3509" i="7"/>
  <c r="T3508" i="7"/>
  <c r="T3507" i="7"/>
  <c r="T3506" i="7"/>
  <c r="T3505" i="7"/>
  <c r="T3504" i="7"/>
  <c r="T3503" i="7"/>
  <c r="T3502" i="7"/>
  <c r="T3501" i="7"/>
  <c r="T3500" i="7"/>
  <c r="T3499" i="7"/>
  <c r="T3498" i="7"/>
  <c r="T3497" i="7"/>
  <c r="T3496" i="7"/>
  <c r="T3495" i="7"/>
  <c r="T3494" i="7"/>
  <c r="T3493" i="7"/>
  <c r="T3492" i="7"/>
  <c r="T3491" i="7"/>
  <c r="T3490" i="7"/>
  <c r="T3489" i="7"/>
  <c r="T3488" i="7"/>
  <c r="T3487" i="7"/>
  <c r="T3486" i="7"/>
  <c r="T3485" i="7"/>
  <c r="T3484" i="7"/>
  <c r="T3483" i="7"/>
  <c r="T3482" i="7"/>
  <c r="T3481" i="7"/>
  <c r="T3480" i="7"/>
  <c r="T3479" i="7"/>
  <c r="T3478" i="7"/>
  <c r="T3477" i="7"/>
  <c r="T3476" i="7"/>
  <c r="T3475" i="7"/>
  <c r="T3474" i="7"/>
  <c r="T3473" i="7"/>
  <c r="T3472" i="7"/>
  <c r="T3471" i="7"/>
  <c r="T3470" i="7"/>
  <c r="T3469" i="7"/>
  <c r="T3468" i="7"/>
  <c r="T3467" i="7"/>
  <c r="T3466" i="7"/>
  <c r="T3465" i="7"/>
  <c r="T3464" i="7"/>
  <c r="T3463" i="7"/>
  <c r="T3462" i="7"/>
  <c r="T3461" i="7"/>
  <c r="T3460" i="7"/>
  <c r="T3459" i="7"/>
  <c r="T3458" i="7"/>
  <c r="T3457" i="7"/>
  <c r="T3456" i="7"/>
  <c r="T3455" i="7"/>
  <c r="T3454" i="7"/>
  <c r="T3453" i="7"/>
  <c r="T3452" i="7"/>
  <c r="T3451" i="7"/>
  <c r="T3450" i="7"/>
  <c r="T3449" i="7"/>
  <c r="T3448" i="7"/>
  <c r="T3447" i="7"/>
  <c r="T3446" i="7"/>
  <c r="T3445" i="7"/>
  <c r="T3444" i="7"/>
  <c r="T3443" i="7"/>
  <c r="T3442" i="7"/>
  <c r="T3441" i="7"/>
  <c r="T3440" i="7"/>
  <c r="T3439" i="7"/>
  <c r="T3438" i="7"/>
  <c r="T3437" i="7"/>
  <c r="T3436" i="7"/>
  <c r="T3435" i="7"/>
  <c r="T3434" i="7"/>
  <c r="T3433" i="7"/>
  <c r="T3432" i="7"/>
  <c r="T3431" i="7"/>
  <c r="T3430" i="7"/>
  <c r="T3429" i="7"/>
  <c r="T3428" i="7"/>
  <c r="T3427" i="7"/>
  <c r="T3426" i="7"/>
  <c r="T3425" i="7"/>
  <c r="T3424" i="7"/>
  <c r="T3423" i="7"/>
  <c r="T3422" i="7"/>
  <c r="T3421" i="7"/>
  <c r="T3420" i="7"/>
  <c r="T3419" i="7"/>
  <c r="T3418" i="7"/>
  <c r="T3417" i="7"/>
  <c r="T3416" i="7"/>
  <c r="T3415" i="7"/>
  <c r="T3414" i="7"/>
  <c r="T3413" i="7"/>
  <c r="T3412" i="7"/>
  <c r="T3411" i="7"/>
  <c r="T3410" i="7"/>
  <c r="T3409" i="7"/>
  <c r="T3408" i="7"/>
  <c r="T3407" i="7"/>
  <c r="T3406" i="7"/>
  <c r="T3405" i="7"/>
  <c r="T3404" i="7"/>
  <c r="T3403" i="7"/>
  <c r="T3402" i="7"/>
  <c r="T3401" i="7"/>
  <c r="T3400" i="7"/>
  <c r="T3399" i="7"/>
  <c r="T3398" i="7"/>
  <c r="T3397" i="7"/>
  <c r="T3396" i="7"/>
  <c r="T3395" i="7"/>
  <c r="T3394" i="7"/>
  <c r="T3393" i="7"/>
  <c r="T3392" i="7"/>
  <c r="T3391" i="7"/>
  <c r="T3390" i="7"/>
  <c r="T3389" i="7"/>
  <c r="T3388" i="7"/>
  <c r="T3387" i="7"/>
  <c r="T3386" i="7"/>
  <c r="T3385" i="7"/>
  <c r="T3384" i="7"/>
  <c r="T3383" i="7"/>
  <c r="T3382" i="7"/>
  <c r="T3381" i="7"/>
  <c r="T3380" i="7"/>
  <c r="T3379" i="7"/>
  <c r="T3378" i="7"/>
  <c r="T3377" i="7"/>
  <c r="T3376" i="7"/>
  <c r="T3375" i="7"/>
  <c r="T3374" i="7"/>
  <c r="T3373" i="7"/>
  <c r="T3372" i="7"/>
  <c r="T3371" i="7"/>
  <c r="T3370" i="7"/>
  <c r="T3369" i="7"/>
  <c r="T3368" i="7"/>
  <c r="T3367" i="7"/>
  <c r="T3366" i="7"/>
  <c r="T3365" i="7"/>
  <c r="T3364" i="7"/>
  <c r="T3363" i="7"/>
  <c r="T3362" i="7"/>
  <c r="T3361" i="7"/>
  <c r="T3360" i="7"/>
  <c r="T3359" i="7"/>
  <c r="T3358" i="7"/>
  <c r="T3357" i="7"/>
  <c r="T3356" i="7"/>
  <c r="T3355" i="7"/>
  <c r="T3354" i="7"/>
  <c r="T3353" i="7"/>
  <c r="T3352" i="7"/>
  <c r="T3351" i="7"/>
  <c r="T3350" i="7"/>
  <c r="T3349" i="7"/>
  <c r="T3348" i="7"/>
  <c r="T3347" i="7"/>
  <c r="T3346" i="7"/>
  <c r="T3345" i="7"/>
  <c r="T3344" i="7"/>
  <c r="T3343" i="7"/>
  <c r="T3342" i="7"/>
  <c r="T3341" i="7"/>
  <c r="T3340" i="7"/>
  <c r="T3339" i="7"/>
  <c r="T3338" i="7"/>
  <c r="T3337" i="7"/>
  <c r="T3336" i="7"/>
  <c r="T3335" i="7"/>
  <c r="T3334" i="7"/>
  <c r="T3333" i="7"/>
  <c r="T3332" i="7"/>
  <c r="T3331" i="7"/>
  <c r="T3330" i="7"/>
  <c r="T3329" i="7"/>
  <c r="T3328" i="7"/>
  <c r="T3327" i="7"/>
  <c r="T3326" i="7"/>
  <c r="T3325" i="7"/>
  <c r="T3324" i="7"/>
  <c r="T3323" i="7"/>
  <c r="T3322" i="7"/>
  <c r="T3321" i="7"/>
  <c r="T3320" i="7"/>
  <c r="T3319" i="7"/>
  <c r="T3318" i="7"/>
  <c r="T3317" i="7"/>
  <c r="T3316" i="7"/>
  <c r="T3315" i="7"/>
  <c r="T3314" i="7"/>
  <c r="T3313" i="7"/>
  <c r="T3312" i="7"/>
  <c r="T3311" i="7"/>
  <c r="T3310" i="7"/>
  <c r="T3309" i="7"/>
  <c r="T3308" i="7"/>
  <c r="T3307" i="7"/>
  <c r="T3306" i="7"/>
  <c r="T3305" i="7"/>
  <c r="T3304" i="7"/>
  <c r="T3303" i="7"/>
  <c r="T3302" i="7"/>
  <c r="T3301" i="7"/>
  <c r="T3300" i="7"/>
  <c r="T3299" i="7"/>
  <c r="T3298" i="7"/>
  <c r="T3297" i="7"/>
  <c r="T3296" i="7"/>
  <c r="T3295" i="7"/>
  <c r="T3294" i="7"/>
  <c r="T3293" i="7"/>
  <c r="T3292" i="7"/>
  <c r="T3291" i="7"/>
  <c r="T3290" i="7"/>
  <c r="T3289" i="7"/>
  <c r="T3288" i="7"/>
  <c r="T3287" i="7"/>
  <c r="T3286" i="7"/>
  <c r="T3285" i="7"/>
  <c r="T3284" i="7"/>
  <c r="T3283" i="7"/>
  <c r="T3282" i="7"/>
  <c r="T3281" i="7"/>
  <c r="T3280" i="7"/>
  <c r="T3279" i="7"/>
  <c r="T3278" i="7"/>
  <c r="T3277" i="7"/>
  <c r="T3276" i="7"/>
  <c r="T3275" i="7"/>
  <c r="T3274" i="7"/>
  <c r="T3273" i="7"/>
  <c r="T3272" i="7"/>
  <c r="T3271" i="7"/>
  <c r="T3270" i="7"/>
  <c r="T3269" i="7"/>
  <c r="T3268" i="7"/>
  <c r="T3267" i="7"/>
  <c r="T3266" i="7"/>
  <c r="T3265" i="7"/>
  <c r="T3264" i="7"/>
  <c r="T3263" i="7"/>
  <c r="T3262" i="7"/>
  <c r="T3261" i="7"/>
  <c r="T3260" i="7"/>
  <c r="T3259" i="7"/>
  <c r="T3258" i="7"/>
  <c r="T3257" i="7"/>
  <c r="T3256" i="7"/>
  <c r="T3255" i="7"/>
  <c r="T3254" i="7"/>
  <c r="T3253" i="7"/>
  <c r="T3252" i="7"/>
  <c r="T3251" i="7"/>
  <c r="T3250" i="7"/>
  <c r="T3249" i="7"/>
  <c r="T3248" i="7"/>
  <c r="T3247" i="7"/>
  <c r="T3246" i="7"/>
  <c r="T3245" i="7"/>
  <c r="T3244" i="7"/>
  <c r="T3243" i="7"/>
  <c r="T3242" i="7"/>
  <c r="T3241" i="7"/>
  <c r="T3240" i="7"/>
  <c r="T3239" i="7"/>
  <c r="T3238" i="7"/>
  <c r="T3237" i="7"/>
  <c r="T3236" i="7"/>
  <c r="T3235" i="7"/>
  <c r="T3234" i="7"/>
  <c r="T3233" i="7"/>
  <c r="T3232" i="7"/>
  <c r="T3231" i="7"/>
  <c r="T3230" i="7"/>
  <c r="T3229" i="7"/>
  <c r="T3228" i="7"/>
  <c r="T3227" i="7"/>
  <c r="T3226" i="7"/>
  <c r="T3225" i="7"/>
  <c r="T3224" i="7"/>
  <c r="T3223" i="7"/>
  <c r="T3222" i="7"/>
  <c r="T3221" i="7"/>
  <c r="T3220" i="7"/>
  <c r="T3219" i="7"/>
  <c r="T3218" i="7"/>
  <c r="T3217" i="7"/>
  <c r="T3216" i="7"/>
  <c r="T3215" i="7"/>
  <c r="T3214" i="7"/>
  <c r="T3213" i="7"/>
  <c r="T3212" i="7"/>
  <c r="T3211" i="7"/>
  <c r="T3210" i="7"/>
  <c r="T3209" i="7"/>
  <c r="T3208" i="7"/>
  <c r="T3207" i="7"/>
  <c r="T3206" i="7"/>
  <c r="T3205" i="7"/>
  <c r="T3204" i="7"/>
  <c r="T3203" i="7"/>
  <c r="T3202" i="7"/>
  <c r="T3201" i="7"/>
  <c r="T3200" i="7"/>
  <c r="T3199" i="7"/>
  <c r="T3198" i="7"/>
  <c r="T3197" i="7"/>
  <c r="T3196" i="7"/>
  <c r="T3195" i="7"/>
  <c r="T3194" i="7"/>
  <c r="T3193" i="7"/>
  <c r="T3192" i="7"/>
  <c r="T3191" i="7"/>
  <c r="T3190" i="7"/>
  <c r="T3189" i="7"/>
  <c r="T3188" i="7"/>
  <c r="T3187" i="7"/>
  <c r="T3186" i="7"/>
  <c r="T3185" i="7"/>
  <c r="T3184" i="7"/>
  <c r="T3183" i="7"/>
  <c r="T3182" i="7"/>
  <c r="T3181" i="7"/>
  <c r="T3180" i="7"/>
  <c r="T3179" i="7"/>
  <c r="T3178" i="7"/>
  <c r="T3177" i="7"/>
  <c r="T3176" i="7"/>
  <c r="T3175" i="7"/>
  <c r="T3174" i="7"/>
  <c r="T3173" i="7"/>
  <c r="T3172" i="7"/>
  <c r="T3171" i="7"/>
  <c r="T3170" i="7"/>
  <c r="T3169" i="7"/>
  <c r="T3168" i="7"/>
  <c r="T3167" i="7"/>
  <c r="T3166" i="7"/>
  <c r="T3165" i="7"/>
  <c r="T3164" i="7"/>
  <c r="T3163" i="7"/>
  <c r="T3162" i="7"/>
  <c r="T3161" i="7"/>
  <c r="T3160" i="7"/>
  <c r="T3159" i="7"/>
  <c r="T3158" i="7"/>
  <c r="T3157" i="7"/>
  <c r="T3156" i="7"/>
  <c r="T3155" i="7"/>
  <c r="T3154" i="7"/>
  <c r="T3153" i="7"/>
  <c r="T3152" i="7"/>
  <c r="T3151" i="7"/>
  <c r="T3150" i="7"/>
  <c r="T3149" i="7"/>
  <c r="T3148" i="7"/>
  <c r="T3147" i="7"/>
  <c r="T3146" i="7"/>
  <c r="T3145" i="7"/>
  <c r="T3144" i="7"/>
  <c r="T3143" i="7"/>
  <c r="T3142" i="7"/>
  <c r="T3141" i="7"/>
  <c r="T3140" i="7"/>
  <c r="T3139" i="7"/>
  <c r="T3138" i="7"/>
  <c r="T3137" i="7"/>
  <c r="T3136" i="7"/>
  <c r="T3135" i="7"/>
  <c r="T3134" i="7"/>
  <c r="T3133" i="7"/>
  <c r="T3132" i="7"/>
  <c r="T3131" i="7"/>
  <c r="T3130" i="7"/>
  <c r="T3129" i="7"/>
  <c r="T3128" i="7"/>
  <c r="T3127" i="7"/>
  <c r="T3126" i="7"/>
  <c r="T3125" i="7"/>
  <c r="T3124" i="7"/>
  <c r="T3123" i="7"/>
  <c r="T3122" i="7"/>
  <c r="T3121" i="7"/>
  <c r="T3120" i="7"/>
  <c r="T3119" i="7"/>
  <c r="T3118" i="7"/>
  <c r="T3117" i="7"/>
  <c r="T3116" i="7"/>
  <c r="T3115" i="7"/>
  <c r="T3114" i="7"/>
  <c r="T3113" i="7"/>
  <c r="T3112" i="7"/>
  <c r="T3111" i="7"/>
  <c r="T3110" i="7"/>
  <c r="T3109" i="7"/>
  <c r="T3108" i="7"/>
  <c r="T3107" i="7"/>
  <c r="T3106" i="7"/>
  <c r="T3105" i="7"/>
  <c r="T3104" i="7"/>
  <c r="T3103" i="7"/>
  <c r="T3102" i="7"/>
  <c r="T3101" i="7"/>
  <c r="T3100" i="7"/>
  <c r="T3099" i="7"/>
  <c r="T3098" i="7"/>
  <c r="T3097" i="7"/>
  <c r="T3096" i="7"/>
  <c r="T3095" i="7"/>
  <c r="T3094" i="7"/>
  <c r="T3093" i="7"/>
  <c r="T3092" i="7"/>
  <c r="T3091" i="7"/>
  <c r="T3090" i="7"/>
  <c r="T3089" i="7"/>
  <c r="T3088" i="7"/>
  <c r="T3087" i="7"/>
  <c r="T3086" i="7"/>
  <c r="T3085" i="7"/>
  <c r="T3084" i="7"/>
  <c r="T3083" i="7"/>
  <c r="T3082" i="7"/>
  <c r="T3081" i="7"/>
  <c r="T3080" i="7"/>
  <c r="T3079" i="7"/>
  <c r="T3078" i="7"/>
  <c r="T3077" i="7"/>
  <c r="T3076" i="7"/>
  <c r="T3075" i="7"/>
  <c r="T3074" i="7"/>
  <c r="T3073" i="7"/>
  <c r="T3072" i="7"/>
  <c r="T3071" i="7"/>
  <c r="T3070" i="7"/>
  <c r="T3069" i="7"/>
  <c r="T3068" i="7"/>
  <c r="T3067" i="7"/>
  <c r="T3066" i="7"/>
  <c r="T3065" i="7"/>
  <c r="T3064" i="7"/>
  <c r="T3063" i="7"/>
  <c r="T3062" i="7"/>
  <c r="T3061" i="7"/>
  <c r="T3060" i="7"/>
  <c r="T3059" i="7"/>
  <c r="T3058" i="7"/>
  <c r="T3057" i="7"/>
  <c r="T3056" i="7"/>
  <c r="T3055" i="7"/>
  <c r="T3054" i="7"/>
  <c r="T3053" i="7"/>
  <c r="T3052" i="7"/>
  <c r="T3051" i="7"/>
  <c r="T3050" i="7"/>
  <c r="T3049" i="7"/>
  <c r="T3048" i="7"/>
  <c r="T3047" i="7"/>
  <c r="T3046" i="7"/>
  <c r="T3045" i="7"/>
  <c r="T3044" i="7"/>
  <c r="T3043" i="7"/>
  <c r="T3042" i="7"/>
  <c r="T3041" i="7"/>
  <c r="T3040" i="7"/>
  <c r="T3039" i="7"/>
  <c r="T3038" i="7"/>
  <c r="T3037" i="7"/>
  <c r="T3036" i="7"/>
  <c r="T3035" i="7"/>
  <c r="T3034" i="7"/>
  <c r="T3033" i="7"/>
  <c r="T3032" i="7"/>
  <c r="T3031" i="7"/>
  <c r="T3030" i="7"/>
  <c r="T3029" i="7"/>
  <c r="T3028" i="7"/>
  <c r="T3027" i="7"/>
  <c r="T3026" i="7"/>
  <c r="T3025" i="7"/>
  <c r="T3024" i="7"/>
  <c r="T3023" i="7"/>
  <c r="T3022" i="7"/>
  <c r="T3021" i="7"/>
  <c r="T3020" i="7"/>
  <c r="T3019" i="7"/>
  <c r="T3018" i="7"/>
  <c r="T3017" i="7"/>
  <c r="T3016" i="7"/>
  <c r="T3015" i="7"/>
  <c r="T3014" i="7"/>
  <c r="T3013" i="7"/>
  <c r="T3012" i="7"/>
  <c r="T3011" i="7"/>
  <c r="T3010" i="7"/>
  <c r="T3009" i="7"/>
  <c r="T3008" i="7"/>
  <c r="T3007" i="7"/>
  <c r="T3006" i="7"/>
  <c r="T3005" i="7"/>
  <c r="T3004" i="7"/>
  <c r="T3003" i="7"/>
  <c r="T3002" i="7"/>
  <c r="T3001" i="7"/>
  <c r="T3000" i="7"/>
  <c r="T2999" i="7"/>
  <c r="T2998" i="7"/>
  <c r="T2997" i="7"/>
  <c r="T2996" i="7"/>
  <c r="T2995" i="7"/>
  <c r="T2994" i="7"/>
  <c r="T2993" i="7"/>
  <c r="T2992" i="7"/>
  <c r="T2991" i="7"/>
  <c r="T2990" i="7"/>
  <c r="T2989" i="7"/>
  <c r="T2988" i="7"/>
  <c r="T2987" i="7"/>
  <c r="T2986" i="7"/>
  <c r="T2985" i="7"/>
  <c r="T2984" i="7"/>
  <c r="T2983" i="7"/>
  <c r="T2982" i="7"/>
  <c r="T2981" i="7"/>
  <c r="T2980" i="7"/>
  <c r="T2979" i="7"/>
  <c r="T2978" i="7"/>
  <c r="T2977" i="7"/>
  <c r="T2976" i="7"/>
  <c r="T2975" i="7"/>
  <c r="T2974" i="7"/>
  <c r="T2973" i="7"/>
  <c r="T2972" i="7"/>
  <c r="T2971" i="7"/>
  <c r="T2970" i="7"/>
  <c r="T2969" i="7"/>
  <c r="T2968" i="7"/>
  <c r="T2967" i="7"/>
  <c r="T2966" i="7"/>
  <c r="T2965" i="7"/>
  <c r="T2964" i="7"/>
  <c r="T2963" i="7"/>
  <c r="T2962" i="7"/>
  <c r="T2961" i="7"/>
  <c r="T2960" i="7"/>
  <c r="T2959" i="7"/>
  <c r="T2958" i="7"/>
  <c r="T2957" i="7"/>
  <c r="T2956" i="7"/>
  <c r="T2955" i="7"/>
  <c r="T2954" i="7"/>
  <c r="T2953" i="7"/>
  <c r="T2952" i="7"/>
  <c r="T2951" i="7"/>
  <c r="T2950" i="7"/>
  <c r="T2949" i="7"/>
  <c r="T2948" i="7"/>
  <c r="T2947" i="7"/>
  <c r="T2946" i="7"/>
  <c r="T2945" i="7"/>
  <c r="T2944" i="7"/>
  <c r="T2943" i="7"/>
  <c r="T2942" i="7"/>
  <c r="T2941" i="7"/>
  <c r="T2940" i="7"/>
  <c r="T2939" i="7"/>
  <c r="T2938" i="7"/>
  <c r="T2937" i="7"/>
  <c r="T2936" i="7"/>
  <c r="T2935" i="7"/>
  <c r="T2934" i="7"/>
  <c r="T2933" i="7"/>
  <c r="T2932" i="7"/>
  <c r="T2931" i="7"/>
  <c r="T2930" i="7"/>
  <c r="T2929" i="7"/>
  <c r="T2928" i="7"/>
  <c r="T2927" i="7"/>
  <c r="T2926" i="7"/>
  <c r="T2925" i="7"/>
  <c r="T2924" i="7"/>
  <c r="T2923" i="7"/>
  <c r="T2922" i="7"/>
  <c r="T2921" i="7"/>
  <c r="T2920" i="7"/>
  <c r="T2919" i="7"/>
  <c r="T2918" i="7"/>
  <c r="T2917" i="7"/>
  <c r="T2916" i="7"/>
  <c r="T2915" i="7"/>
  <c r="T2914" i="7"/>
  <c r="T2913" i="7"/>
  <c r="T2912" i="7"/>
  <c r="T2911" i="7"/>
  <c r="T2910" i="7"/>
  <c r="T2909" i="7"/>
  <c r="T2908" i="7"/>
  <c r="T2907" i="7"/>
  <c r="T2906" i="7"/>
  <c r="T2905" i="7"/>
  <c r="T2904" i="7"/>
  <c r="T2903" i="7"/>
  <c r="T2902" i="7"/>
  <c r="T2901" i="7"/>
  <c r="T2900" i="7"/>
  <c r="T2899" i="7"/>
  <c r="T2898" i="7"/>
  <c r="T2897" i="7"/>
  <c r="T2896" i="7"/>
  <c r="T2895" i="7"/>
  <c r="T2894" i="7"/>
  <c r="T2893" i="7"/>
  <c r="T2892" i="7"/>
  <c r="T2891" i="7"/>
  <c r="T2890" i="7"/>
  <c r="T2889" i="7"/>
  <c r="T2888" i="7"/>
  <c r="T2887" i="7"/>
  <c r="T2886" i="7"/>
  <c r="T2885" i="7"/>
  <c r="T2884" i="7"/>
  <c r="T2883" i="7"/>
  <c r="T2882" i="7"/>
  <c r="T2881" i="7"/>
  <c r="T2880" i="7"/>
  <c r="T2879" i="7"/>
  <c r="T2878" i="7"/>
  <c r="T2877" i="7"/>
  <c r="T2876" i="7"/>
  <c r="T2875" i="7"/>
  <c r="T2874" i="7"/>
  <c r="T2873" i="7"/>
  <c r="T2872" i="7"/>
  <c r="T2871" i="7"/>
  <c r="T2870" i="7"/>
  <c r="T2869" i="7"/>
  <c r="T2868" i="7"/>
  <c r="T2867" i="7"/>
  <c r="T2866" i="7"/>
  <c r="T2865" i="7"/>
  <c r="T2864" i="7"/>
  <c r="T2863" i="7"/>
  <c r="T2862" i="7"/>
  <c r="T2861" i="7"/>
  <c r="T2860" i="7"/>
  <c r="T2859" i="7"/>
  <c r="T2858" i="7"/>
  <c r="T2857" i="7"/>
  <c r="T2856" i="7"/>
  <c r="T2855" i="7"/>
  <c r="T2854" i="7"/>
  <c r="T2853" i="7"/>
  <c r="T2852" i="7"/>
  <c r="T2851" i="7"/>
  <c r="T2850" i="7"/>
  <c r="T2849" i="7"/>
  <c r="T2848" i="7"/>
  <c r="T2847" i="7"/>
  <c r="T2846" i="7"/>
  <c r="T2845" i="7"/>
  <c r="T2844" i="7"/>
  <c r="T2843" i="7"/>
  <c r="T2842" i="7"/>
  <c r="T2841" i="7"/>
  <c r="T2840" i="7"/>
  <c r="T2839" i="7"/>
  <c r="T2838" i="7"/>
  <c r="T2837" i="7"/>
  <c r="T2836" i="7"/>
  <c r="T2835" i="7"/>
  <c r="T2834" i="7"/>
  <c r="T2833" i="7"/>
  <c r="T2832" i="7"/>
  <c r="T2831" i="7"/>
  <c r="T2830" i="7"/>
  <c r="T2829" i="7"/>
  <c r="T2828" i="7"/>
  <c r="T2827" i="7"/>
  <c r="T2826" i="7"/>
  <c r="T2825" i="7"/>
  <c r="T2824" i="7"/>
  <c r="T2823" i="7"/>
  <c r="T2822" i="7"/>
  <c r="T2821" i="7"/>
  <c r="T2820" i="7"/>
  <c r="T2819" i="7"/>
  <c r="T2818" i="7"/>
  <c r="T2817" i="7"/>
  <c r="T2816" i="7"/>
  <c r="T2815" i="7"/>
  <c r="T2814" i="7"/>
  <c r="T2813" i="7"/>
  <c r="T2812" i="7"/>
  <c r="T2811" i="7"/>
  <c r="T2810" i="7"/>
  <c r="T2809" i="7"/>
  <c r="T2808" i="7"/>
  <c r="T2807" i="7"/>
  <c r="T2806" i="7"/>
  <c r="T2805" i="7"/>
  <c r="T2804" i="7"/>
  <c r="T2803" i="7"/>
  <c r="T2802" i="7"/>
  <c r="T2801" i="7"/>
  <c r="T2800" i="7"/>
  <c r="T2799" i="7"/>
  <c r="T2798" i="7"/>
  <c r="T2797" i="7"/>
  <c r="T2796" i="7"/>
  <c r="T2795" i="7"/>
  <c r="T2794" i="7"/>
  <c r="T2793" i="7"/>
  <c r="T2792" i="7"/>
  <c r="T2791" i="7"/>
  <c r="T2790" i="7"/>
  <c r="T2789" i="7"/>
  <c r="T2788" i="7"/>
  <c r="T2787" i="7"/>
  <c r="T2786" i="7"/>
  <c r="T2785" i="7"/>
  <c r="T2784" i="7"/>
  <c r="T2783" i="7"/>
  <c r="T2782" i="7"/>
  <c r="T2781" i="7"/>
  <c r="T2780" i="7"/>
  <c r="T2779" i="7"/>
  <c r="T2778" i="7"/>
  <c r="T2777" i="7"/>
  <c r="T2776" i="7"/>
  <c r="T2775" i="7"/>
  <c r="T2774" i="7"/>
  <c r="T2773" i="7"/>
  <c r="T2772" i="7"/>
  <c r="T2771" i="7"/>
  <c r="T2770" i="7"/>
  <c r="T2769" i="7"/>
  <c r="T2768" i="7"/>
  <c r="T2767" i="7"/>
  <c r="T2766" i="7"/>
  <c r="T2765" i="7"/>
  <c r="T2764" i="7"/>
  <c r="T2763" i="7"/>
  <c r="T2762" i="7"/>
  <c r="T2761" i="7"/>
  <c r="T2760" i="7"/>
  <c r="T2759" i="7"/>
  <c r="T2758" i="7"/>
  <c r="T2757" i="7"/>
  <c r="T2756" i="7"/>
  <c r="T2755" i="7"/>
  <c r="T2754" i="7"/>
  <c r="T2753" i="7"/>
  <c r="T2752" i="7"/>
  <c r="T2751" i="7"/>
  <c r="T2750" i="7"/>
  <c r="T2749" i="7"/>
  <c r="T2748" i="7"/>
  <c r="T2747" i="7"/>
  <c r="T2746" i="7"/>
  <c r="T2745" i="7"/>
  <c r="T2744" i="7"/>
  <c r="T2743" i="7"/>
  <c r="T2742" i="7"/>
  <c r="T2741" i="7"/>
  <c r="T2740" i="7"/>
  <c r="T2739" i="7"/>
  <c r="T2738" i="7"/>
  <c r="T2737" i="7"/>
  <c r="T2736" i="7"/>
  <c r="T2735" i="7"/>
  <c r="T2734" i="7"/>
  <c r="T2733" i="7"/>
  <c r="T2732" i="7"/>
  <c r="T2731" i="7"/>
  <c r="T2730" i="7"/>
  <c r="T2729" i="7"/>
  <c r="T2728" i="7"/>
  <c r="T2727" i="7"/>
  <c r="T2726" i="7"/>
  <c r="T2725" i="7"/>
  <c r="T2724" i="7"/>
  <c r="T2723" i="7"/>
  <c r="T2722" i="7"/>
  <c r="T2721" i="7"/>
  <c r="T2720" i="7"/>
  <c r="T2719" i="7"/>
  <c r="T2718" i="7"/>
  <c r="T2717" i="7"/>
  <c r="T2716" i="7"/>
  <c r="T2715" i="7"/>
  <c r="T2714" i="7"/>
  <c r="T2713" i="7"/>
  <c r="T2712" i="7"/>
  <c r="T2711" i="7"/>
  <c r="T2710" i="7"/>
  <c r="T2709" i="7"/>
  <c r="T2708" i="7"/>
  <c r="T2707" i="7"/>
  <c r="T2706" i="7"/>
  <c r="T2705" i="7"/>
  <c r="T2704" i="7"/>
  <c r="T2703" i="7"/>
  <c r="T2702" i="7"/>
  <c r="T2701" i="7"/>
  <c r="T2700" i="7"/>
  <c r="T2699" i="7"/>
  <c r="T2698" i="7"/>
  <c r="T2697" i="7"/>
  <c r="T2696" i="7"/>
  <c r="T2695" i="7"/>
  <c r="T2694" i="7"/>
  <c r="T2693" i="7"/>
  <c r="T2692" i="7"/>
  <c r="T2691" i="7"/>
  <c r="T2690" i="7"/>
  <c r="T2689" i="7"/>
  <c r="T2688" i="7"/>
  <c r="T2687" i="7"/>
  <c r="T2686" i="7"/>
  <c r="T2685" i="7"/>
  <c r="T2684" i="7"/>
  <c r="T2683" i="7"/>
  <c r="T2682" i="7"/>
  <c r="T2681" i="7"/>
  <c r="T2680" i="7"/>
  <c r="T2679" i="7"/>
  <c r="T2678" i="7"/>
  <c r="T2677" i="7"/>
  <c r="T2676" i="7"/>
  <c r="T2675" i="7"/>
  <c r="T2674" i="7"/>
  <c r="T2673" i="7"/>
  <c r="T2672" i="7"/>
  <c r="T2671" i="7"/>
  <c r="T2670" i="7"/>
  <c r="T2669" i="7"/>
  <c r="T2668" i="7"/>
  <c r="T2667" i="7"/>
  <c r="T2666" i="7"/>
  <c r="T2665" i="7"/>
  <c r="T2664" i="7"/>
  <c r="T2663" i="7"/>
  <c r="T2662" i="7"/>
  <c r="T2661" i="7"/>
  <c r="T2660" i="7"/>
  <c r="T2659" i="7"/>
  <c r="T2658" i="7"/>
  <c r="T2657" i="7"/>
  <c r="T2656" i="7"/>
  <c r="T2655" i="7"/>
  <c r="T2654" i="7"/>
  <c r="T2653" i="7"/>
  <c r="T2652" i="7"/>
  <c r="T2651" i="7"/>
  <c r="T2650" i="7"/>
  <c r="T2649" i="7"/>
  <c r="T2648" i="7"/>
  <c r="T2647" i="7"/>
  <c r="T2646" i="7"/>
  <c r="T2645" i="7"/>
  <c r="T2644" i="7"/>
  <c r="T2643" i="7"/>
  <c r="T2642" i="7"/>
  <c r="T2641" i="7"/>
  <c r="T2640" i="7"/>
  <c r="T2639" i="7"/>
  <c r="T2638" i="7"/>
  <c r="T2637" i="7"/>
  <c r="T2636" i="7"/>
  <c r="T2635" i="7"/>
  <c r="T2634" i="7"/>
  <c r="T2633" i="7"/>
  <c r="T2632" i="7"/>
  <c r="T2631" i="7"/>
  <c r="T2630" i="7"/>
  <c r="T2629" i="7"/>
  <c r="T2628" i="7"/>
  <c r="T2627" i="7"/>
  <c r="T2626" i="7"/>
  <c r="T2625" i="7"/>
  <c r="T2624" i="7"/>
  <c r="T2623" i="7"/>
  <c r="T2622" i="7"/>
  <c r="T2621" i="7"/>
  <c r="T2620" i="7"/>
  <c r="T2619" i="7"/>
  <c r="T2618" i="7"/>
  <c r="T2617" i="7"/>
  <c r="T2616" i="7"/>
  <c r="T2615" i="7"/>
  <c r="T2614" i="7"/>
  <c r="T2613" i="7"/>
  <c r="T2612" i="7"/>
  <c r="T2611" i="7"/>
  <c r="T2610" i="7"/>
  <c r="T2609" i="7"/>
  <c r="T2608" i="7"/>
  <c r="T2607" i="7"/>
  <c r="T2606" i="7"/>
  <c r="T2605" i="7"/>
  <c r="T2604" i="7"/>
  <c r="T2603" i="7"/>
  <c r="T2602" i="7"/>
  <c r="T2601" i="7"/>
  <c r="T2600" i="7"/>
  <c r="T2599" i="7"/>
  <c r="T2598" i="7"/>
  <c r="T2597" i="7"/>
  <c r="T2596" i="7"/>
  <c r="T2595" i="7"/>
  <c r="T2594" i="7"/>
  <c r="T2593" i="7"/>
  <c r="T2592" i="7"/>
  <c r="T2591" i="7"/>
  <c r="T2590" i="7"/>
  <c r="T2589" i="7"/>
  <c r="T2588" i="7"/>
  <c r="T2587" i="7"/>
  <c r="T2586" i="7"/>
  <c r="T2585" i="7"/>
  <c r="T2584" i="7"/>
  <c r="T2583" i="7"/>
  <c r="T2582" i="7"/>
  <c r="T2581" i="7"/>
  <c r="T2580" i="7"/>
  <c r="T2579" i="7"/>
  <c r="T2578" i="7"/>
  <c r="T2577" i="7"/>
  <c r="T2576" i="7"/>
  <c r="T2575" i="7"/>
  <c r="T2574" i="7"/>
  <c r="T2573" i="7"/>
  <c r="T2572" i="7"/>
  <c r="T2571" i="7"/>
  <c r="T2570" i="7"/>
  <c r="T2569" i="7"/>
  <c r="T2568" i="7"/>
  <c r="T2567" i="7"/>
  <c r="T2566" i="7"/>
  <c r="T2565" i="7"/>
  <c r="T2564" i="7"/>
  <c r="T2563" i="7"/>
  <c r="T2562" i="7"/>
  <c r="T2561" i="7"/>
  <c r="T2560" i="7"/>
  <c r="T2559" i="7"/>
  <c r="T2558" i="7"/>
  <c r="T2557" i="7"/>
  <c r="T2556" i="7"/>
  <c r="T2555" i="7"/>
  <c r="T2554" i="7"/>
  <c r="T2553" i="7"/>
  <c r="T2552" i="7"/>
  <c r="T2551" i="7"/>
  <c r="T2550" i="7"/>
  <c r="T2549" i="7"/>
  <c r="T2548" i="7"/>
  <c r="T2547" i="7"/>
  <c r="T2546" i="7"/>
  <c r="T2545" i="7"/>
  <c r="T2544" i="7"/>
  <c r="T2543" i="7"/>
  <c r="T2542" i="7"/>
  <c r="T2541" i="7"/>
  <c r="T2540" i="7"/>
  <c r="T2539" i="7"/>
  <c r="T2538" i="7"/>
  <c r="T2537" i="7"/>
  <c r="T2536" i="7"/>
  <c r="T2535" i="7"/>
  <c r="T2534" i="7"/>
  <c r="T2533" i="7"/>
  <c r="T2532" i="7"/>
  <c r="T2531" i="7"/>
  <c r="T2530" i="7"/>
  <c r="T2529" i="7"/>
  <c r="T2528" i="7"/>
  <c r="T2527" i="7"/>
  <c r="T2526" i="7"/>
  <c r="T2525" i="7"/>
  <c r="T2524" i="7"/>
  <c r="T2523" i="7"/>
  <c r="T2522" i="7"/>
  <c r="T2521" i="7"/>
  <c r="T2520" i="7"/>
  <c r="T2519" i="7"/>
  <c r="T2518" i="7"/>
  <c r="T2517" i="7"/>
  <c r="T2516" i="7"/>
  <c r="T2515" i="7"/>
  <c r="T2514" i="7"/>
  <c r="T2513" i="7"/>
  <c r="T2512" i="7"/>
  <c r="T2511" i="7"/>
  <c r="T2510" i="7"/>
  <c r="T2509" i="7"/>
  <c r="T2508" i="7"/>
  <c r="T2507" i="7"/>
  <c r="T2506" i="7"/>
  <c r="T2505" i="7"/>
  <c r="T2504" i="7"/>
  <c r="T2503" i="7"/>
  <c r="T2502" i="7"/>
  <c r="T2501" i="7"/>
  <c r="T2500" i="7"/>
  <c r="T2499" i="7"/>
  <c r="T2498" i="7"/>
  <c r="T2497" i="7"/>
  <c r="T2496" i="7"/>
  <c r="T2495" i="7"/>
  <c r="T2494" i="7"/>
  <c r="T2493" i="7"/>
  <c r="T2492" i="7"/>
  <c r="T2491" i="7"/>
  <c r="T2490" i="7"/>
  <c r="T2489" i="7"/>
  <c r="T2488" i="7"/>
  <c r="T2487" i="7"/>
  <c r="T2486" i="7"/>
  <c r="T2485" i="7"/>
  <c r="T2484" i="7"/>
  <c r="T2483" i="7"/>
  <c r="T2482" i="7"/>
  <c r="T2481" i="7"/>
  <c r="T2480" i="7"/>
  <c r="T2479" i="7"/>
  <c r="T2478" i="7"/>
  <c r="T2477" i="7"/>
  <c r="T2476" i="7"/>
  <c r="T2475" i="7"/>
  <c r="T2474" i="7"/>
  <c r="T2473" i="7"/>
  <c r="T2472" i="7"/>
  <c r="T2471" i="7"/>
  <c r="T2470" i="7"/>
  <c r="T2469" i="7"/>
  <c r="T2468" i="7"/>
  <c r="T2467" i="7"/>
  <c r="T2466" i="7"/>
  <c r="T2465" i="7"/>
  <c r="T2464" i="7"/>
  <c r="T2463" i="7"/>
  <c r="T2462" i="7"/>
  <c r="T2461" i="7"/>
  <c r="T2460" i="7"/>
  <c r="T2459" i="7"/>
  <c r="T2458" i="7"/>
  <c r="T2457" i="7"/>
  <c r="T2456" i="7"/>
  <c r="T2455" i="7"/>
  <c r="T2454" i="7"/>
  <c r="T2453" i="7"/>
  <c r="T2452" i="7"/>
  <c r="T2451" i="7"/>
  <c r="T2450" i="7"/>
  <c r="T2449" i="7"/>
  <c r="T2448" i="7"/>
  <c r="T2447" i="7"/>
  <c r="T2446" i="7"/>
  <c r="T2445" i="7"/>
  <c r="T2444" i="7"/>
  <c r="T2443" i="7"/>
  <c r="T2442" i="7"/>
  <c r="T2441" i="7"/>
  <c r="T2440" i="7"/>
  <c r="T2439" i="7"/>
  <c r="T2438" i="7"/>
  <c r="T2437" i="7"/>
  <c r="T2436" i="7"/>
  <c r="T2435" i="7"/>
  <c r="T2434" i="7"/>
  <c r="T2433" i="7"/>
  <c r="T2432" i="7"/>
  <c r="T2431" i="7"/>
  <c r="T2430" i="7"/>
  <c r="T2429" i="7"/>
  <c r="T2428" i="7"/>
  <c r="T2427" i="7"/>
  <c r="T2426" i="7"/>
  <c r="T2425" i="7"/>
  <c r="T2424" i="7"/>
  <c r="T2423" i="7"/>
  <c r="T2422" i="7"/>
  <c r="T2421" i="7"/>
  <c r="T2420" i="7"/>
  <c r="T2419" i="7"/>
  <c r="T2418" i="7"/>
  <c r="T2417" i="7"/>
  <c r="T2416" i="7"/>
  <c r="T2415" i="7"/>
  <c r="T2414" i="7"/>
  <c r="T2413" i="7"/>
  <c r="T2412" i="7"/>
  <c r="T2411" i="7"/>
  <c r="T2410" i="7"/>
  <c r="T2409" i="7"/>
  <c r="T2408" i="7"/>
  <c r="T2407" i="7"/>
  <c r="T2406" i="7"/>
  <c r="T2405" i="7"/>
  <c r="T2404" i="7"/>
  <c r="T2403" i="7"/>
  <c r="T2402" i="7"/>
  <c r="T2401" i="7"/>
  <c r="T2400" i="7"/>
  <c r="T2399" i="7"/>
  <c r="T2398" i="7"/>
  <c r="T2397" i="7"/>
  <c r="T2396" i="7"/>
  <c r="T2395" i="7"/>
  <c r="T2394" i="7"/>
  <c r="T2393" i="7"/>
  <c r="T2392" i="7"/>
  <c r="T2391" i="7"/>
  <c r="T2390" i="7"/>
  <c r="T2389" i="7"/>
  <c r="T2388" i="7"/>
  <c r="T2387" i="7"/>
  <c r="T2386" i="7"/>
  <c r="T2385" i="7"/>
  <c r="T2384" i="7"/>
  <c r="T2383" i="7"/>
  <c r="T2382" i="7"/>
  <c r="T2381" i="7"/>
  <c r="T2380" i="7"/>
  <c r="T2379" i="7"/>
  <c r="T2378" i="7"/>
  <c r="T2377" i="7"/>
  <c r="T2376" i="7"/>
  <c r="T2375" i="7"/>
  <c r="T2374" i="7"/>
  <c r="T2373" i="7"/>
  <c r="T2372" i="7"/>
  <c r="T2371" i="7"/>
  <c r="T2370" i="7"/>
  <c r="T2369" i="7"/>
  <c r="T2368" i="7"/>
  <c r="T2367" i="7"/>
  <c r="T2366" i="7"/>
  <c r="T2365" i="7"/>
  <c r="T2364" i="7"/>
  <c r="T2363" i="7"/>
  <c r="T2362" i="7"/>
  <c r="T2361" i="7"/>
  <c r="T2360" i="7"/>
  <c r="T2359" i="7"/>
  <c r="T2358" i="7"/>
  <c r="T2357" i="7"/>
  <c r="T2356" i="7"/>
  <c r="T2355" i="7"/>
  <c r="T2354" i="7"/>
  <c r="T2353" i="7"/>
  <c r="T2352" i="7"/>
  <c r="T2351" i="7"/>
  <c r="T2350" i="7"/>
  <c r="T2349" i="7"/>
  <c r="T2348" i="7"/>
  <c r="T2347" i="7"/>
  <c r="T2346" i="7"/>
  <c r="T2345" i="7"/>
  <c r="T2344" i="7"/>
  <c r="T2343" i="7"/>
  <c r="T2342" i="7"/>
  <c r="T2341" i="7"/>
  <c r="T2340" i="7"/>
  <c r="T2339" i="7"/>
  <c r="T2338" i="7"/>
  <c r="T2337" i="7"/>
  <c r="T2336" i="7"/>
  <c r="T2335" i="7"/>
  <c r="T2334" i="7"/>
  <c r="T2333" i="7"/>
  <c r="T2332" i="7"/>
  <c r="T2331" i="7"/>
  <c r="T2330" i="7"/>
  <c r="T2329" i="7"/>
  <c r="T2328" i="7"/>
  <c r="T2327" i="7"/>
  <c r="T2326" i="7"/>
  <c r="T2325" i="7"/>
  <c r="T2324" i="7"/>
  <c r="T2323" i="7"/>
  <c r="T2322" i="7"/>
  <c r="T2321" i="7"/>
  <c r="T2320" i="7"/>
  <c r="T2319" i="7"/>
  <c r="T2318" i="7"/>
  <c r="T2317" i="7"/>
  <c r="T2316" i="7"/>
  <c r="T2315" i="7"/>
  <c r="T2314" i="7"/>
  <c r="T2313" i="7"/>
  <c r="T2312" i="7"/>
  <c r="T2311" i="7"/>
  <c r="T2310" i="7"/>
  <c r="T2309" i="7"/>
  <c r="T2308" i="7"/>
  <c r="T2307" i="7"/>
  <c r="T2306" i="7"/>
  <c r="T2305" i="7"/>
  <c r="T2304" i="7"/>
  <c r="T2303" i="7"/>
  <c r="T2302" i="7"/>
  <c r="T2301" i="7"/>
  <c r="T2300" i="7"/>
  <c r="T2299" i="7"/>
  <c r="T2298" i="7"/>
  <c r="T2297" i="7"/>
  <c r="T2296" i="7"/>
  <c r="T2295" i="7"/>
  <c r="T2294" i="7"/>
  <c r="T2293" i="7"/>
  <c r="T2292" i="7"/>
  <c r="T2291" i="7"/>
  <c r="T2290" i="7"/>
  <c r="T2289" i="7"/>
  <c r="T2288" i="7"/>
  <c r="T2287" i="7"/>
  <c r="T2286" i="7"/>
  <c r="T2285" i="7"/>
  <c r="T2284" i="7"/>
  <c r="T2283" i="7"/>
  <c r="T2282" i="7"/>
  <c r="T2281" i="7"/>
  <c r="T2280" i="7"/>
  <c r="T2279" i="7"/>
  <c r="T2278" i="7"/>
  <c r="T2277" i="7"/>
  <c r="T2276" i="7"/>
  <c r="T2275" i="7"/>
  <c r="T2274" i="7"/>
  <c r="T2273" i="7"/>
  <c r="T2272" i="7"/>
  <c r="T2271" i="7"/>
  <c r="T2270" i="7"/>
  <c r="T2269" i="7"/>
  <c r="T2268" i="7"/>
  <c r="T2267" i="7"/>
  <c r="T2266" i="7"/>
  <c r="T2265" i="7"/>
  <c r="T2264" i="7"/>
  <c r="T2263" i="7"/>
  <c r="T2262" i="7"/>
  <c r="T2261" i="7"/>
  <c r="T2260" i="7"/>
  <c r="T2259" i="7"/>
  <c r="T2258" i="7"/>
  <c r="T2257" i="7"/>
  <c r="T2256" i="7"/>
  <c r="T2255" i="7"/>
  <c r="T2254" i="7"/>
  <c r="T2253" i="7"/>
  <c r="T2252" i="7"/>
  <c r="T2251" i="7"/>
  <c r="T2250" i="7"/>
  <c r="T2249" i="7"/>
  <c r="T2248" i="7"/>
  <c r="T2247" i="7"/>
  <c r="T2246" i="7"/>
  <c r="T2245" i="7"/>
  <c r="T2244" i="7"/>
  <c r="T2243" i="7"/>
  <c r="T2242" i="7"/>
  <c r="T2241" i="7"/>
  <c r="T2240" i="7"/>
  <c r="T2239" i="7"/>
  <c r="T2238" i="7"/>
  <c r="T2237" i="7"/>
  <c r="T2236" i="7"/>
  <c r="T2235" i="7"/>
  <c r="T2234" i="7"/>
  <c r="T2233" i="7"/>
  <c r="T2232" i="7"/>
  <c r="T2231" i="7"/>
  <c r="T2230" i="7"/>
  <c r="T2229" i="7"/>
  <c r="T2228" i="7"/>
  <c r="T2227" i="7"/>
  <c r="T2226" i="7"/>
  <c r="T2225" i="7"/>
  <c r="T2224" i="7"/>
  <c r="T2223" i="7"/>
  <c r="T2222" i="7"/>
  <c r="T2221" i="7"/>
  <c r="T2220" i="7"/>
  <c r="T2219" i="7"/>
  <c r="T2218" i="7"/>
  <c r="T2217" i="7"/>
  <c r="T2216" i="7"/>
  <c r="T2215" i="7"/>
  <c r="T2214" i="7"/>
  <c r="T2213" i="7"/>
  <c r="T2212" i="7"/>
  <c r="T2211" i="7"/>
  <c r="T2210" i="7"/>
  <c r="T2209" i="7"/>
  <c r="T2208" i="7"/>
  <c r="T2207" i="7"/>
  <c r="T2206" i="7"/>
  <c r="T2205" i="7"/>
  <c r="T2204" i="7"/>
  <c r="T2203" i="7"/>
  <c r="T2202" i="7"/>
  <c r="T2201" i="7"/>
  <c r="T2200" i="7"/>
  <c r="T2199" i="7"/>
  <c r="T2198" i="7"/>
  <c r="T2197" i="7"/>
  <c r="T2196" i="7"/>
  <c r="T2195" i="7"/>
  <c r="T2194" i="7"/>
  <c r="T2193" i="7"/>
  <c r="T2192" i="7"/>
  <c r="T2191" i="7"/>
  <c r="T2190" i="7"/>
  <c r="T2189" i="7"/>
  <c r="T2188" i="7"/>
  <c r="T2187" i="7"/>
  <c r="T2186" i="7"/>
  <c r="T2185" i="7"/>
  <c r="T2184" i="7"/>
  <c r="T2183" i="7"/>
  <c r="T2182" i="7"/>
  <c r="T2181" i="7"/>
  <c r="T2180" i="7"/>
  <c r="T2179" i="7"/>
  <c r="T2178" i="7"/>
  <c r="T2177" i="7"/>
  <c r="T2176" i="7"/>
  <c r="T2175" i="7"/>
  <c r="T2174" i="7"/>
  <c r="T2173" i="7"/>
  <c r="T2172" i="7"/>
  <c r="T2171" i="7"/>
  <c r="T2170" i="7"/>
  <c r="T2169" i="7"/>
  <c r="T2168" i="7"/>
  <c r="T2167" i="7"/>
  <c r="T2166" i="7"/>
  <c r="T2165" i="7"/>
  <c r="T2164" i="7"/>
  <c r="T2163" i="7"/>
  <c r="T2162" i="7"/>
  <c r="T2161" i="7"/>
  <c r="T2160" i="7"/>
  <c r="T2159" i="7"/>
  <c r="T2158" i="7"/>
  <c r="T2157" i="7"/>
  <c r="T2156" i="7"/>
  <c r="T2155" i="7"/>
  <c r="T2154" i="7"/>
  <c r="T2153" i="7"/>
  <c r="T2152" i="7"/>
  <c r="T2151" i="7"/>
  <c r="T2150" i="7"/>
  <c r="T2149" i="7"/>
  <c r="T2148" i="7"/>
  <c r="T2147" i="7"/>
  <c r="T2146" i="7"/>
  <c r="T2145" i="7"/>
  <c r="T2144" i="7"/>
  <c r="T2143" i="7"/>
  <c r="T2142" i="7"/>
  <c r="T2141" i="7"/>
  <c r="T2140" i="7"/>
  <c r="T2139" i="7"/>
  <c r="T2138" i="7"/>
  <c r="T2137" i="7"/>
  <c r="T2136" i="7"/>
  <c r="T2135" i="7"/>
  <c r="T2134" i="7"/>
  <c r="T2133" i="7"/>
  <c r="T2132" i="7"/>
  <c r="T2131" i="7"/>
  <c r="T2130" i="7"/>
  <c r="T2129" i="7"/>
  <c r="T2128" i="7"/>
  <c r="T2127" i="7"/>
  <c r="T2126" i="7"/>
  <c r="T2125" i="7"/>
  <c r="T2124" i="7"/>
  <c r="T2123" i="7"/>
  <c r="T2122" i="7"/>
  <c r="T2121" i="7"/>
  <c r="T2120" i="7"/>
  <c r="T2119" i="7"/>
  <c r="T2118" i="7"/>
  <c r="T2117" i="7"/>
  <c r="T2116" i="7"/>
  <c r="T2115" i="7"/>
  <c r="T2114" i="7"/>
  <c r="T2113" i="7"/>
  <c r="T2112" i="7"/>
  <c r="T2111" i="7"/>
  <c r="T2110" i="7"/>
  <c r="T2109" i="7"/>
  <c r="T2108" i="7"/>
  <c r="T2107" i="7"/>
  <c r="T2106" i="7"/>
  <c r="T2105" i="7"/>
  <c r="T2104" i="7"/>
  <c r="T2103" i="7"/>
  <c r="T2102" i="7"/>
  <c r="T2101" i="7"/>
  <c r="T2100" i="7"/>
  <c r="T2099" i="7"/>
  <c r="T2098" i="7"/>
  <c r="T2097" i="7"/>
  <c r="T2096" i="7"/>
  <c r="T2095" i="7"/>
  <c r="T2094" i="7"/>
  <c r="T2093" i="7"/>
  <c r="T2092" i="7"/>
  <c r="T2091" i="7"/>
  <c r="T2090" i="7"/>
  <c r="T2089" i="7"/>
  <c r="T2088" i="7"/>
  <c r="T2087" i="7"/>
  <c r="T2086" i="7"/>
  <c r="T2085" i="7"/>
  <c r="T2084" i="7"/>
  <c r="T2083" i="7"/>
  <c r="T2082" i="7"/>
  <c r="T2081" i="7"/>
  <c r="T2080" i="7"/>
  <c r="T2079" i="7"/>
  <c r="T2078" i="7"/>
  <c r="T2077" i="7"/>
  <c r="T2076" i="7"/>
  <c r="T2075" i="7"/>
  <c r="T2074" i="7"/>
  <c r="T2073" i="7"/>
  <c r="T2072" i="7"/>
  <c r="T2071" i="7"/>
  <c r="T2070" i="7"/>
  <c r="T2069" i="7"/>
  <c r="T2068" i="7"/>
  <c r="T2067" i="7"/>
  <c r="T2066" i="7"/>
  <c r="T2065" i="7"/>
  <c r="T2064" i="7"/>
  <c r="T2063" i="7"/>
  <c r="T2062" i="7"/>
  <c r="T2061" i="7"/>
  <c r="T2060" i="7"/>
  <c r="T2059" i="7"/>
  <c r="T2058" i="7"/>
  <c r="T2057" i="7"/>
  <c r="T2056" i="7"/>
  <c r="T2055" i="7"/>
  <c r="T2054" i="7"/>
  <c r="T2053" i="7"/>
  <c r="T2052" i="7"/>
  <c r="T2051" i="7"/>
  <c r="T2050" i="7"/>
  <c r="T2049" i="7"/>
  <c r="T2048" i="7"/>
  <c r="T2047" i="7"/>
  <c r="T2046" i="7"/>
  <c r="T2045" i="7"/>
  <c r="T2044" i="7"/>
  <c r="T2043" i="7"/>
  <c r="T2042" i="7"/>
  <c r="T2041" i="7"/>
  <c r="T2040" i="7"/>
  <c r="T2039" i="7"/>
  <c r="T2038" i="7"/>
  <c r="T2037" i="7"/>
  <c r="T2036" i="7"/>
  <c r="T2035" i="7"/>
  <c r="T2034" i="7"/>
  <c r="T2033" i="7"/>
  <c r="T2032" i="7"/>
  <c r="T2031" i="7"/>
  <c r="T2030" i="7"/>
  <c r="T2029" i="7"/>
  <c r="T2028" i="7"/>
  <c r="T2027" i="7"/>
  <c r="T2026" i="7"/>
  <c r="T2025" i="7"/>
  <c r="T2024" i="7"/>
  <c r="T2023" i="7"/>
  <c r="T2022" i="7"/>
  <c r="T2021" i="7"/>
  <c r="T2020" i="7"/>
  <c r="T2019" i="7"/>
  <c r="T2018" i="7"/>
  <c r="T2017" i="7"/>
  <c r="T2016" i="7"/>
  <c r="T2015" i="7"/>
  <c r="T2014" i="7"/>
  <c r="T2013" i="7"/>
  <c r="T2012" i="7"/>
  <c r="T2011" i="7"/>
  <c r="T2010" i="7"/>
  <c r="T2009" i="7"/>
  <c r="T2008" i="7"/>
  <c r="T2007" i="7"/>
  <c r="T2006" i="7"/>
  <c r="T2005" i="7"/>
  <c r="T2004" i="7"/>
  <c r="T2003" i="7"/>
  <c r="T2002" i="7"/>
  <c r="T2001" i="7"/>
  <c r="T2000" i="7"/>
  <c r="T1999" i="7"/>
  <c r="T1998" i="7"/>
  <c r="T1997" i="7"/>
  <c r="T1996" i="7"/>
  <c r="T1995" i="7"/>
  <c r="T1994" i="7"/>
  <c r="T1993" i="7"/>
  <c r="T1992" i="7"/>
  <c r="T1991" i="7"/>
  <c r="T1990" i="7"/>
  <c r="T1989" i="7"/>
  <c r="T1988" i="7"/>
  <c r="T1987" i="7"/>
  <c r="T1986" i="7"/>
  <c r="T1985" i="7"/>
  <c r="T1984" i="7"/>
  <c r="T1983" i="7"/>
  <c r="T1982" i="7"/>
  <c r="T1981" i="7"/>
  <c r="T1980" i="7"/>
  <c r="T1979" i="7"/>
  <c r="T1978" i="7"/>
  <c r="T1977" i="7"/>
  <c r="T1976" i="7"/>
  <c r="T1975" i="7"/>
  <c r="T1974" i="7"/>
  <c r="T1973" i="7"/>
  <c r="T1972" i="7"/>
  <c r="T1971" i="7"/>
  <c r="T1970" i="7"/>
  <c r="T1969" i="7"/>
  <c r="T1968" i="7"/>
  <c r="T1967" i="7"/>
  <c r="T1966" i="7"/>
  <c r="T1965" i="7"/>
  <c r="T1964" i="7"/>
  <c r="T1963" i="7"/>
  <c r="T1962" i="7"/>
  <c r="T1961" i="7"/>
  <c r="T1960" i="7"/>
  <c r="T1959" i="7"/>
  <c r="T1958" i="7"/>
  <c r="T1957" i="7"/>
  <c r="T1956" i="7"/>
  <c r="T1955" i="7"/>
  <c r="T1954" i="7"/>
  <c r="T1953" i="7"/>
  <c r="T1952" i="7"/>
  <c r="T1951" i="7"/>
  <c r="T1950" i="7"/>
  <c r="T1949" i="7"/>
  <c r="T1948" i="7"/>
  <c r="T1947" i="7"/>
  <c r="T1946" i="7"/>
  <c r="T1945" i="7"/>
  <c r="T1944" i="7"/>
  <c r="T1943" i="7"/>
  <c r="T1942" i="7"/>
  <c r="T1941" i="7"/>
  <c r="T1940" i="7"/>
  <c r="T1939" i="7"/>
  <c r="T1938" i="7"/>
  <c r="T1937" i="7"/>
  <c r="T1936" i="7"/>
  <c r="T1935" i="7"/>
  <c r="T1934" i="7"/>
  <c r="T1933" i="7"/>
  <c r="T1932" i="7"/>
  <c r="T1931" i="7"/>
  <c r="T1930" i="7"/>
  <c r="T1929" i="7"/>
  <c r="T1928" i="7"/>
  <c r="T1927" i="7"/>
  <c r="T1926" i="7"/>
  <c r="T1925" i="7"/>
  <c r="T1924" i="7"/>
  <c r="T1923" i="7"/>
  <c r="T1922" i="7"/>
  <c r="T1921" i="7"/>
  <c r="T1920" i="7"/>
  <c r="T1919" i="7"/>
  <c r="T1918" i="7"/>
  <c r="T1917" i="7"/>
  <c r="T1916" i="7"/>
  <c r="T1915" i="7"/>
  <c r="T1914" i="7"/>
  <c r="T1913" i="7"/>
  <c r="T1912" i="7"/>
  <c r="T1911" i="7"/>
  <c r="T1910" i="7"/>
  <c r="T1909" i="7"/>
  <c r="T1908" i="7"/>
  <c r="T1907" i="7"/>
  <c r="T1906" i="7"/>
  <c r="T1905" i="7"/>
  <c r="T1904" i="7"/>
  <c r="T1903" i="7"/>
  <c r="T1902" i="7"/>
  <c r="T1901" i="7"/>
  <c r="T1900" i="7"/>
  <c r="T1899" i="7"/>
  <c r="T1898" i="7"/>
  <c r="T1897" i="7"/>
  <c r="T1896" i="7"/>
  <c r="T1895" i="7"/>
  <c r="T1894" i="7"/>
  <c r="T1893" i="7"/>
  <c r="T1892" i="7"/>
  <c r="T1891" i="7"/>
  <c r="T1890" i="7"/>
  <c r="T1889" i="7"/>
  <c r="T1888" i="7"/>
  <c r="T1887" i="7"/>
  <c r="T1886" i="7"/>
  <c r="T1885" i="7"/>
  <c r="T1884" i="7"/>
  <c r="T1883" i="7"/>
  <c r="T1882" i="7"/>
  <c r="T1881" i="7"/>
  <c r="T1880" i="7"/>
  <c r="T1879" i="7"/>
  <c r="T1878" i="7"/>
  <c r="T1877" i="7"/>
  <c r="T1876" i="7"/>
  <c r="T1875" i="7"/>
  <c r="T1874" i="7"/>
  <c r="T1873" i="7"/>
  <c r="T1872" i="7"/>
  <c r="T1871" i="7"/>
  <c r="T1870" i="7"/>
  <c r="T1869" i="7"/>
  <c r="T1868" i="7"/>
  <c r="T1867" i="7"/>
  <c r="T1866" i="7"/>
  <c r="T1865" i="7"/>
  <c r="T1864" i="7"/>
  <c r="T1863" i="7"/>
  <c r="T1862" i="7"/>
  <c r="T1861" i="7"/>
  <c r="T1860" i="7"/>
  <c r="T1859" i="7"/>
  <c r="T1858" i="7"/>
  <c r="T1857" i="7"/>
  <c r="T1856" i="7"/>
  <c r="T1855" i="7"/>
  <c r="T1854" i="7"/>
  <c r="T1853" i="7"/>
  <c r="T1852" i="7"/>
  <c r="T1851" i="7"/>
  <c r="T1850" i="7"/>
  <c r="T1849" i="7"/>
  <c r="T1848" i="7"/>
  <c r="T1847" i="7"/>
  <c r="T1846" i="7"/>
  <c r="T1845" i="7"/>
  <c r="T1844" i="7"/>
  <c r="T1843" i="7"/>
  <c r="T1842" i="7"/>
  <c r="T1841" i="7"/>
  <c r="T1840" i="7"/>
  <c r="T1839" i="7"/>
  <c r="T1838" i="7"/>
  <c r="T1837" i="7"/>
  <c r="T1836" i="7"/>
  <c r="T1835" i="7"/>
  <c r="T1834" i="7"/>
  <c r="T1833" i="7"/>
  <c r="T1832" i="7"/>
  <c r="T1831" i="7"/>
  <c r="T1830" i="7"/>
  <c r="T1829" i="7"/>
  <c r="T1828" i="7"/>
  <c r="T1827" i="7"/>
  <c r="T1826" i="7"/>
  <c r="T1825" i="7"/>
  <c r="T1824" i="7"/>
  <c r="T1823" i="7"/>
  <c r="T1822" i="7"/>
  <c r="T1821" i="7"/>
  <c r="T1820" i="7"/>
  <c r="T1819" i="7"/>
  <c r="T1818" i="7"/>
  <c r="T1817" i="7"/>
  <c r="T1816" i="7"/>
  <c r="T1815" i="7"/>
  <c r="T1814" i="7"/>
  <c r="T1813" i="7"/>
  <c r="T1812" i="7"/>
  <c r="T1811" i="7"/>
  <c r="T1810" i="7"/>
  <c r="T1809" i="7"/>
  <c r="T1808" i="7"/>
  <c r="T1807" i="7"/>
  <c r="T1806" i="7"/>
  <c r="T1805" i="7"/>
  <c r="T1804" i="7"/>
  <c r="T1803" i="7"/>
  <c r="T1802" i="7"/>
  <c r="T1801" i="7"/>
  <c r="T1800" i="7"/>
  <c r="T1799" i="7"/>
  <c r="T1798" i="7"/>
  <c r="T1797" i="7"/>
  <c r="T1796" i="7"/>
  <c r="T1795" i="7"/>
  <c r="T1794" i="7"/>
  <c r="T1793" i="7"/>
  <c r="T1792" i="7"/>
  <c r="T1791" i="7"/>
  <c r="T1790" i="7"/>
  <c r="T1789" i="7"/>
  <c r="T1788" i="7"/>
  <c r="T1787" i="7"/>
  <c r="T1786" i="7"/>
  <c r="T1785" i="7"/>
  <c r="T1784" i="7"/>
  <c r="T1783" i="7"/>
  <c r="T1782" i="7"/>
  <c r="T1781" i="7"/>
  <c r="T1780" i="7"/>
  <c r="T1779" i="7"/>
  <c r="T1778" i="7"/>
  <c r="T1777" i="7"/>
  <c r="T1776" i="7"/>
  <c r="T1775" i="7"/>
  <c r="T1774" i="7"/>
  <c r="T1773" i="7"/>
  <c r="T1772" i="7"/>
  <c r="T1771" i="7"/>
  <c r="T1770" i="7"/>
  <c r="T1769" i="7"/>
  <c r="T1768" i="7"/>
  <c r="T1767" i="7"/>
  <c r="T1766" i="7"/>
  <c r="T1765" i="7"/>
  <c r="T1764" i="7"/>
  <c r="T1763" i="7"/>
  <c r="T1762" i="7"/>
  <c r="T1761" i="7"/>
  <c r="T1760" i="7"/>
  <c r="T1759" i="7"/>
  <c r="T1758" i="7"/>
  <c r="T1757" i="7"/>
  <c r="T1756" i="7"/>
  <c r="T1755" i="7"/>
  <c r="T1754" i="7"/>
  <c r="T1753" i="7"/>
  <c r="T1752" i="7"/>
  <c r="T1751" i="7"/>
  <c r="T1750" i="7"/>
  <c r="T1749" i="7"/>
  <c r="T1748" i="7"/>
  <c r="T1747" i="7"/>
  <c r="T1746" i="7"/>
  <c r="T1745" i="7"/>
  <c r="T1744" i="7"/>
  <c r="T1743" i="7"/>
  <c r="T1742" i="7"/>
  <c r="T1741" i="7"/>
  <c r="T1740" i="7"/>
  <c r="T1739" i="7"/>
  <c r="T1738" i="7"/>
  <c r="T1737" i="7"/>
  <c r="T1736" i="7"/>
  <c r="T1735" i="7"/>
  <c r="T1734" i="7"/>
  <c r="T1733" i="7"/>
  <c r="T1732" i="7"/>
  <c r="T1731" i="7"/>
  <c r="T1730" i="7"/>
  <c r="T1729" i="7"/>
  <c r="T1728" i="7"/>
  <c r="T1727" i="7"/>
  <c r="T1726" i="7"/>
  <c r="T1725" i="7"/>
  <c r="T1724" i="7"/>
  <c r="T1723" i="7"/>
  <c r="T1722" i="7"/>
  <c r="T1721" i="7"/>
  <c r="T1720" i="7"/>
  <c r="T1719" i="7"/>
  <c r="T1718" i="7"/>
  <c r="T1717" i="7"/>
  <c r="T1716" i="7"/>
  <c r="T1715" i="7"/>
  <c r="T1714" i="7"/>
  <c r="T1713" i="7"/>
  <c r="T1712" i="7"/>
  <c r="T1711" i="7"/>
  <c r="T1710" i="7"/>
  <c r="T1709" i="7"/>
  <c r="T1708" i="7"/>
  <c r="T1707" i="7"/>
  <c r="T1706" i="7"/>
  <c r="T1705" i="7"/>
  <c r="T1704" i="7"/>
  <c r="T1703" i="7"/>
  <c r="T1702" i="7"/>
  <c r="T1701" i="7"/>
  <c r="T1700" i="7"/>
  <c r="T1699" i="7"/>
  <c r="T1698" i="7"/>
  <c r="T1697" i="7"/>
  <c r="T1696" i="7"/>
  <c r="T1695" i="7"/>
  <c r="T1694" i="7"/>
  <c r="T1693" i="7"/>
  <c r="T1692" i="7"/>
  <c r="T1691" i="7"/>
  <c r="T1690" i="7"/>
  <c r="T1689" i="7"/>
  <c r="T1688" i="7"/>
  <c r="T1687" i="7"/>
  <c r="T1686" i="7"/>
  <c r="T1685" i="7"/>
  <c r="T1684" i="7"/>
  <c r="T1683" i="7"/>
  <c r="T1682" i="7"/>
  <c r="T1681" i="7"/>
  <c r="T1680" i="7"/>
  <c r="T1679" i="7"/>
  <c r="T1678" i="7"/>
  <c r="T1677" i="7"/>
  <c r="T1676" i="7"/>
  <c r="T1675" i="7"/>
  <c r="T1674" i="7"/>
  <c r="T1673" i="7"/>
  <c r="T1672" i="7"/>
  <c r="T1671" i="7"/>
  <c r="T1670" i="7"/>
  <c r="T1669" i="7"/>
  <c r="T1668" i="7"/>
  <c r="T1667" i="7"/>
  <c r="T1666" i="7"/>
  <c r="T1665" i="7"/>
  <c r="T1664" i="7"/>
  <c r="T1663" i="7"/>
  <c r="T1662" i="7"/>
  <c r="T1661" i="7"/>
  <c r="T1660" i="7"/>
  <c r="T1659" i="7"/>
  <c r="T1658" i="7"/>
  <c r="T1657" i="7"/>
  <c r="T1656" i="7"/>
  <c r="T1655" i="7"/>
  <c r="T1654" i="7"/>
  <c r="T1653" i="7"/>
  <c r="T1652" i="7"/>
  <c r="T1651" i="7"/>
  <c r="T1650" i="7"/>
  <c r="T1649" i="7"/>
  <c r="T1648" i="7"/>
  <c r="T1647" i="7"/>
  <c r="T1646" i="7"/>
  <c r="T1645" i="7"/>
  <c r="T1644" i="7"/>
  <c r="T1643" i="7"/>
  <c r="T1642" i="7"/>
  <c r="T1641" i="7"/>
  <c r="T1640" i="7"/>
  <c r="T1639" i="7"/>
  <c r="T1638" i="7"/>
  <c r="T1637" i="7"/>
  <c r="T1636" i="7"/>
  <c r="T1635" i="7"/>
  <c r="T1634" i="7"/>
  <c r="T1633" i="7"/>
  <c r="T1632" i="7"/>
  <c r="T1631" i="7"/>
  <c r="T1630" i="7"/>
  <c r="T1629" i="7"/>
  <c r="T1628" i="7"/>
  <c r="T1627" i="7"/>
  <c r="T1626" i="7"/>
  <c r="T1625" i="7"/>
  <c r="T1624" i="7"/>
  <c r="T1623" i="7"/>
  <c r="T1622" i="7"/>
  <c r="T1621" i="7"/>
  <c r="T1620" i="7"/>
  <c r="T1619" i="7"/>
  <c r="T1618" i="7"/>
  <c r="T1617" i="7"/>
  <c r="T1616" i="7"/>
  <c r="T1615" i="7"/>
  <c r="T1614" i="7"/>
  <c r="T1613" i="7"/>
  <c r="T1612" i="7"/>
  <c r="T1611" i="7"/>
  <c r="T1610" i="7"/>
  <c r="T1609" i="7"/>
  <c r="T1608" i="7"/>
  <c r="T1607" i="7"/>
  <c r="T1606" i="7"/>
  <c r="T1605" i="7"/>
  <c r="T1604" i="7"/>
  <c r="T1603" i="7"/>
  <c r="T1602" i="7"/>
  <c r="T1601" i="7"/>
  <c r="T1600" i="7"/>
  <c r="T1599" i="7"/>
  <c r="T1598" i="7"/>
  <c r="T1597" i="7"/>
  <c r="T1596" i="7"/>
  <c r="T1595" i="7"/>
  <c r="T1594" i="7"/>
  <c r="T1593" i="7"/>
  <c r="T1592" i="7"/>
  <c r="T1591" i="7"/>
  <c r="T1590" i="7"/>
  <c r="T1589" i="7"/>
  <c r="T1588" i="7"/>
  <c r="T1587" i="7"/>
  <c r="T1586" i="7"/>
  <c r="T1585" i="7"/>
  <c r="T1584" i="7"/>
  <c r="T1583" i="7"/>
  <c r="T1582" i="7"/>
  <c r="T1581" i="7"/>
  <c r="T1580" i="7"/>
  <c r="T1579" i="7"/>
  <c r="T1578" i="7"/>
  <c r="T1577" i="7"/>
  <c r="T1576" i="7"/>
  <c r="T1575" i="7"/>
  <c r="T1574" i="7"/>
  <c r="T1573" i="7"/>
  <c r="T1572" i="7"/>
  <c r="T1571" i="7"/>
  <c r="T1570" i="7"/>
  <c r="T1569" i="7"/>
  <c r="T1568" i="7"/>
  <c r="T1567" i="7"/>
  <c r="T1566" i="7"/>
  <c r="T1565" i="7"/>
  <c r="T1564" i="7"/>
  <c r="T1563" i="7"/>
  <c r="T1562" i="7"/>
  <c r="T1561" i="7"/>
  <c r="T1560" i="7"/>
  <c r="T1559" i="7"/>
  <c r="T1558" i="7"/>
  <c r="T1557" i="7"/>
  <c r="T1556" i="7"/>
  <c r="T1555" i="7"/>
  <c r="T1554" i="7"/>
  <c r="T1553" i="7"/>
  <c r="T1552" i="7"/>
  <c r="T1551" i="7"/>
  <c r="T1550" i="7"/>
  <c r="T1549" i="7"/>
  <c r="T1548" i="7"/>
  <c r="T1547" i="7"/>
  <c r="T1546" i="7"/>
  <c r="T1545" i="7"/>
  <c r="T1544" i="7"/>
  <c r="T1543" i="7"/>
  <c r="T1542" i="7"/>
  <c r="T1541" i="7"/>
  <c r="T1540" i="7"/>
  <c r="T1539" i="7"/>
  <c r="T1538" i="7"/>
  <c r="T1537" i="7"/>
  <c r="T1536" i="7"/>
  <c r="T1535" i="7"/>
  <c r="T1534" i="7"/>
  <c r="T1533" i="7"/>
  <c r="T1532" i="7"/>
  <c r="T1531" i="7"/>
  <c r="T1530" i="7"/>
  <c r="T1529" i="7"/>
  <c r="T1528" i="7"/>
  <c r="T1527" i="7"/>
  <c r="T1526" i="7"/>
  <c r="T1525" i="7"/>
  <c r="T1524" i="7"/>
  <c r="T1523" i="7"/>
  <c r="T1522" i="7"/>
  <c r="T1521" i="7"/>
  <c r="T1520" i="7"/>
  <c r="T1519" i="7"/>
  <c r="T1518" i="7"/>
  <c r="T1517" i="7"/>
  <c r="T1516" i="7"/>
  <c r="T1515" i="7"/>
  <c r="T1514" i="7"/>
  <c r="T1513" i="7"/>
  <c r="T1512" i="7"/>
  <c r="T1511" i="7"/>
  <c r="T1510" i="7"/>
  <c r="T1509" i="7"/>
  <c r="T1508" i="7"/>
  <c r="T1507" i="7"/>
  <c r="T1506" i="7"/>
  <c r="T1505" i="7"/>
  <c r="T1504" i="7"/>
  <c r="T1503" i="7"/>
  <c r="T1502" i="7"/>
  <c r="T1501" i="7"/>
  <c r="T1500" i="7"/>
  <c r="T1499" i="7"/>
  <c r="T1498" i="7"/>
  <c r="T1497" i="7"/>
  <c r="T1496" i="7"/>
  <c r="T1495" i="7"/>
  <c r="T1494" i="7"/>
  <c r="T1493" i="7"/>
  <c r="T1492" i="7"/>
  <c r="T1491" i="7"/>
  <c r="T1490" i="7"/>
  <c r="T1489" i="7"/>
  <c r="T1488" i="7"/>
  <c r="T1487" i="7"/>
  <c r="T1486" i="7"/>
  <c r="T1485" i="7"/>
  <c r="T1484" i="7"/>
  <c r="T1483" i="7"/>
  <c r="T1482" i="7"/>
  <c r="T1481" i="7"/>
  <c r="T1480" i="7"/>
  <c r="T1479" i="7"/>
  <c r="T1478" i="7"/>
  <c r="T1477" i="7"/>
  <c r="T1476" i="7"/>
  <c r="T1475" i="7"/>
  <c r="T1474" i="7"/>
  <c r="T1473" i="7"/>
  <c r="T1472" i="7"/>
  <c r="T1471" i="7"/>
  <c r="T1470" i="7"/>
  <c r="T1469" i="7"/>
  <c r="T1468" i="7"/>
  <c r="T1467" i="7"/>
  <c r="T1466" i="7"/>
  <c r="T1465" i="7"/>
  <c r="T1464" i="7"/>
  <c r="T1463" i="7"/>
  <c r="T1462" i="7"/>
  <c r="T1461" i="7"/>
  <c r="T1460" i="7"/>
  <c r="T1459" i="7"/>
  <c r="T1458" i="7"/>
  <c r="T1457" i="7"/>
  <c r="T1456" i="7"/>
  <c r="T1455" i="7"/>
  <c r="T1454" i="7"/>
  <c r="T1453" i="7"/>
  <c r="T1452" i="7"/>
  <c r="T1451" i="7"/>
  <c r="T1450" i="7"/>
  <c r="T1449" i="7"/>
  <c r="T1448" i="7"/>
  <c r="T1447" i="7"/>
  <c r="T1446" i="7"/>
  <c r="T1445" i="7"/>
  <c r="T1444" i="7"/>
  <c r="T1443" i="7"/>
  <c r="T1442" i="7"/>
  <c r="T1441" i="7"/>
  <c r="T1440" i="7"/>
  <c r="T1439" i="7"/>
  <c r="T1438" i="7"/>
  <c r="T1437" i="7"/>
  <c r="T1436" i="7"/>
  <c r="T1435" i="7"/>
  <c r="T1434" i="7"/>
  <c r="T1433" i="7"/>
  <c r="T1432" i="7"/>
  <c r="T1431" i="7"/>
  <c r="T1430" i="7"/>
  <c r="T1429" i="7"/>
  <c r="T1428" i="7"/>
  <c r="T1427" i="7"/>
  <c r="T1426" i="7"/>
  <c r="T1425" i="7"/>
  <c r="T1424" i="7"/>
  <c r="T1423" i="7"/>
  <c r="T1422" i="7"/>
  <c r="T1421" i="7"/>
  <c r="T1420" i="7"/>
  <c r="T1419" i="7"/>
  <c r="T1418" i="7"/>
  <c r="T1417" i="7"/>
  <c r="T1416" i="7"/>
  <c r="T1415" i="7"/>
  <c r="T1414" i="7"/>
  <c r="T1413" i="7"/>
  <c r="T1412" i="7"/>
  <c r="T1411" i="7"/>
  <c r="T1410" i="7"/>
  <c r="T1409" i="7"/>
  <c r="T1408" i="7"/>
  <c r="T1407" i="7"/>
  <c r="T1406" i="7"/>
  <c r="T1405" i="7"/>
  <c r="T1404" i="7"/>
  <c r="T1403" i="7"/>
  <c r="T1402" i="7"/>
  <c r="T1401" i="7"/>
  <c r="T1400" i="7"/>
  <c r="T1399" i="7"/>
  <c r="T1398" i="7"/>
  <c r="T1397" i="7"/>
  <c r="T1396" i="7"/>
  <c r="T1395" i="7"/>
  <c r="T1394" i="7"/>
  <c r="T1393" i="7"/>
  <c r="T1392" i="7"/>
  <c r="T1391" i="7"/>
  <c r="T1390" i="7"/>
  <c r="T1389" i="7"/>
  <c r="T1388" i="7"/>
  <c r="T1387" i="7"/>
  <c r="T1386" i="7"/>
  <c r="T1385" i="7"/>
  <c r="T1384" i="7"/>
  <c r="T1383" i="7"/>
  <c r="T1382" i="7"/>
  <c r="T1381" i="7"/>
  <c r="T1380" i="7"/>
  <c r="T1379" i="7"/>
  <c r="T1378" i="7"/>
  <c r="T1377" i="7"/>
  <c r="T1376" i="7"/>
  <c r="T1375" i="7"/>
  <c r="T1374" i="7"/>
  <c r="T1373" i="7"/>
  <c r="T1372" i="7"/>
  <c r="T1371" i="7"/>
  <c r="T1370" i="7"/>
  <c r="T1369" i="7"/>
  <c r="T1368" i="7"/>
  <c r="T1367" i="7"/>
  <c r="T1366" i="7"/>
  <c r="T1365" i="7"/>
  <c r="T1364" i="7"/>
  <c r="T1363" i="7"/>
  <c r="T1362" i="7"/>
  <c r="T1361" i="7"/>
  <c r="T1360" i="7"/>
  <c r="T1359" i="7"/>
  <c r="T1358" i="7"/>
  <c r="T1357" i="7"/>
  <c r="T1356" i="7"/>
  <c r="T1355" i="7"/>
  <c r="T1354" i="7"/>
  <c r="T1353" i="7"/>
  <c r="T1352" i="7"/>
  <c r="T1351" i="7"/>
  <c r="T1350" i="7"/>
  <c r="T1349" i="7"/>
  <c r="T1348" i="7"/>
  <c r="T1347" i="7"/>
  <c r="T1346" i="7"/>
  <c r="T1345" i="7"/>
  <c r="T1344" i="7"/>
  <c r="T1343" i="7"/>
  <c r="T1342" i="7"/>
  <c r="T1341" i="7"/>
  <c r="T1340" i="7"/>
  <c r="T1339" i="7"/>
  <c r="T1338" i="7"/>
  <c r="T1337" i="7"/>
  <c r="T1336" i="7"/>
  <c r="T1335" i="7"/>
  <c r="T1334" i="7"/>
  <c r="T1333" i="7"/>
  <c r="T1332" i="7"/>
  <c r="T1331" i="7"/>
  <c r="T1330" i="7"/>
  <c r="T1329" i="7"/>
  <c r="T1328" i="7"/>
  <c r="T1327" i="7"/>
  <c r="T1326" i="7"/>
  <c r="T1325" i="7"/>
  <c r="T1324" i="7"/>
  <c r="T1323" i="7"/>
  <c r="T1322" i="7"/>
  <c r="T1321" i="7"/>
  <c r="T1320" i="7"/>
  <c r="T1319" i="7"/>
  <c r="T1318" i="7"/>
  <c r="T1317" i="7"/>
  <c r="T1316" i="7"/>
  <c r="T1315" i="7"/>
  <c r="T1314" i="7"/>
  <c r="T1313" i="7"/>
  <c r="T1312" i="7"/>
  <c r="T1311" i="7"/>
  <c r="T1310" i="7"/>
  <c r="T1309" i="7"/>
  <c r="T1308" i="7"/>
  <c r="T1307" i="7"/>
  <c r="T1306" i="7"/>
  <c r="T1305" i="7"/>
  <c r="T1304" i="7"/>
  <c r="T1303" i="7"/>
  <c r="T1302" i="7"/>
  <c r="T1301" i="7"/>
  <c r="T1300" i="7"/>
  <c r="T1299" i="7"/>
  <c r="T1298" i="7"/>
  <c r="T1297" i="7"/>
  <c r="T1296" i="7"/>
  <c r="T1295" i="7"/>
  <c r="T1294" i="7"/>
  <c r="T1293" i="7"/>
  <c r="T1292" i="7"/>
  <c r="T1291" i="7"/>
  <c r="T1290" i="7"/>
  <c r="T1289" i="7"/>
  <c r="T1288" i="7"/>
  <c r="T1287" i="7"/>
  <c r="T1286" i="7"/>
  <c r="T1285" i="7"/>
  <c r="T1284" i="7"/>
  <c r="T1283" i="7"/>
  <c r="T1282" i="7"/>
  <c r="T1281" i="7"/>
  <c r="T1280" i="7"/>
  <c r="T1279" i="7"/>
  <c r="T1278" i="7"/>
  <c r="T1277" i="7"/>
  <c r="T1276" i="7"/>
  <c r="T1275" i="7"/>
  <c r="T1274" i="7"/>
  <c r="T1273" i="7"/>
  <c r="T1272" i="7"/>
  <c r="T1271" i="7"/>
  <c r="T1270" i="7"/>
  <c r="T1269" i="7"/>
  <c r="T1268" i="7"/>
  <c r="T1267" i="7"/>
  <c r="T1266" i="7"/>
  <c r="T1265" i="7"/>
  <c r="T1264" i="7"/>
  <c r="T1263" i="7"/>
  <c r="T1262" i="7"/>
  <c r="T1261" i="7"/>
  <c r="T1260" i="7"/>
  <c r="T1259" i="7"/>
  <c r="T1258" i="7"/>
  <c r="T1257" i="7"/>
  <c r="T1256" i="7"/>
  <c r="T1255" i="7"/>
  <c r="T1254" i="7"/>
  <c r="T1253" i="7"/>
  <c r="T1252" i="7"/>
  <c r="T1251" i="7"/>
  <c r="T1250" i="7"/>
  <c r="T1249" i="7"/>
  <c r="T1248" i="7"/>
  <c r="T1247" i="7"/>
  <c r="T1246" i="7"/>
  <c r="T1245" i="7"/>
  <c r="T1244" i="7"/>
  <c r="T1243" i="7"/>
  <c r="T1242" i="7"/>
  <c r="T1241" i="7"/>
  <c r="T1240" i="7"/>
  <c r="T1239" i="7"/>
  <c r="T1238" i="7"/>
  <c r="T1237" i="7"/>
  <c r="T1236" i="7"/>
  <c r="T1235" i="7"/>
  <c r="T1234" i="7"/>
  <c r="T1233" i="7"/>
  <c r="T1232" i="7"/>
  <c r="T1231" i="7"/>
  <c r="T1230" i="7"/>
  <c r="T1229" i="7"/>
  <c r="T1228" i="7"/>
  <c r="T1227" i="7"/>
  <c r="T1226" i="7"/>
  <c r="T1225" i="7"/>
  <c r="T1224" i="7"/>
  <c r="T1223" i="7"/>
  <c r="T1222" i="7"/>
  <c r="T1221" i="7"/>
  <c r="T1220" i="7"/>
  <c r="T1219" i="7"/>
  <c r="T1218" i="7"/>
  <c r="T1217" i="7"/>
  <c r="T1216" i="7"/>
  <c r="T1215" i="7"/>
  <c r="T1214" i="7"/>
  <c r="T1213" i="7"/>
  <c r="T1212" i="7"/>
  <c r="T1211" i="7"/>
  <c r="T1210" i="7"/>
  <c r="T1209" i="7"/>
  <c r="T1208" i="7"/>
  <c r="T1207" i="7"/>
  <c r="T1206" i="7"/>
  <c r="T1205" i="7"/>
  <c r="T1204" i="7"/>
  <c r="T1203" i="7"/>
  <c r="T1202" i="7"/>
  <c r="T1201" i="7"/>
  <c r="T1200" i="7"/>
  <c r="T1199" i="7"/>
  <c r="T1198" i="7"/>
  <c r="T1197" i="7"/>
  <c r="T1196" i="7"/>
  <c r="T1195" i="7"/>
  <c r="T1194" i="7"/>
  <c r="T1193" i="7"/>
  <c r="T1192" i="7"/>
  <c r="T1191" i="7"/>
  <c r="T1190" i="7"/>
  <c r="T1189" i="7"/>
  <c r="T1188" i="7"/>
  <c r="T1187" i="7"/>
  <c r="T1186" i="7"/>
  <c r="T1185" i="7"/>
  <c r="T1184" i="7"/>
  <c r="T1183" i="7"/>
  <c r="T1182" i="7"/>
  <c r="T1181" i="7"/>
  <c r="T1180" i="7"/>
  <c r="T1179" i="7"/>
  <c r="T1178" i="7"/>
  <c r="T1177" i="7"/>
  <c r="T1176" i="7"/>
  <c r="T1175" i="7"/>
  <c r="T1174" i="7"/>
  <c r="T1173" i="7"/>
  <c r="T1172" i="7"/>
  <c r="T1171" i="7"/>
  <c r="T1170" i="7"/>
  <c r="T1169" i="7"/>
  <c r="T1168" i="7"/>
  <c r="T1167" i="7"/>
  <c r="T1166" i="7"/>
  <c r="T1165" i="7"/>
  <c r="T1164" i="7"/>
  <c r="T1163" i="7"/>
  <c r="T1162" i="7"/>
  <c r="T1161" i="7"/>
  <c r="T1160" i="7"/>
  <c r="T1159" i="7"/>
  <c r="T1158" i="7"/>
  <c r="T1157" i="7"/>
  <c r="T1156" i="7"/>
  <c r="T1155" i="7"/>
  <c r="T1154" i="7"/>
  <c r="T1153" i="7"/>
  <c r="T1152" i="7"/>
  <c r="T1151" i="7"/>
  <c r="T1150" i="7"/>
  <c r="T1149" i="7"/>
  <c r="T1148" i="7"/>
  <c r="T1147" i="7"/>
  <c r="T1146" i="7"/>
  <c r="T1145" i="7"/>
  <c r="T1144" i="7"/>
  <c r="T1143" i="7"/>
  <c r="T1142" i="7"/>
  <c r="T1141" i="7"/>
  <c r="T1140" i="7"/>
  <c r="T1139" i="7"/>
  <c r="T1138" i="7"/>
  <c r="T1137" i="7"/>
  <c r="T1136" i="7"/>
  <c r="T1135" i="7"/>
  <c r="T1134" i="7"/>
  <c r="T1133" i="7"/>
  <c r="T1132" i="7"/>
  <c r="T1131" i="7"/>
  <c r="T1130" i="7"/>
  <c r="T1129" i="7"/>
  <c r="T1128" i="7"/>
  <c r="T1127" i="7"/>
  <c r="T1126" i="7"/>
  <c r="T1125" i="7"/>
  <c r="T1124" i="7"/>
  <c r="T1123" i="7"/>
  <c r="T1122" i="7"/>
  <c r="T1121" i="7"/>
  <c r="T1120" i="7"/>
  <c r="T1119" i="7"/>
  <c r="T1118" i="7"/>
  <c r="T1117" i="7"/>
  <c r="T1116" i="7"/>
  <c r="T1115" i="7"/>
  <c r="T1114" i="7"/>
  <c r="T1113" i="7"/>
  <c r="T1112" i="7"/>
  <c r="T1111" i="7"/>
  <c r="T1110" i="7"/>
  <c r="T1109" i="7"/>
  <c r="T1108" i="7"/>
  <c r="T1107" i="7"/>
  <c r="T1106" i="7"/>
  <c r="T1105" i="7"/>
  <c r="T1104" i="7"/>
  <c r="T1103" i="7"/>
  <c r="T1102" i="7"/>
  <c r="T1101" i="7"/>
  <c r="T1100" i="7"/>
  <c r="T1099" i="7"/>
  <c r="T1098" i="7"/>
  <c r="T1097" i="7"/>
  <c r="T1096" i="7"/>
  <c r="T1095" i="7"/>
  <c r="T1094" i="7"/>
  <c r="T1093" i="7"/>
  <c r="T1092" i="7"/>
  <c r="T1091" i="7"/>
  <c r="T1090" i="7"/>
  <c r="T1089" i="7"/>
  <c r="T1088" i="7"/>
  <c r="T1087" i="7"/>
  <c r="T1086" i="7"/>
  <c r="T1085" i="7"/>
  <c r="T1084" i="7"/>
  <c r="T1083" i="7"/>
  <c r="T1082" i="7"/>
  <c r="T1081" i="7"/>
  <c r="T1080" i="7"/>
  <c r="T1079" i="7"/>
  <c r="T1078" i="7"/>
  <c r="T1077" i="7"/>
  <c r="T1076" i="7"/>
  <c r="T1075" i="7"/>
  <c r="T1074" i="7"/>
  <c r="T1073" i="7"/>
  <c r="T1072" i="7"/>
  <c r="T1071" i="7"/>
  <c r="T1070" i="7"/>
  <c r="T1069" i="7"/>
  <c r="T1068" i="7"/>
  <c r="T1067" i="7"/>
  <c r="T1066" i="7"/>
  <c r="T1065" i="7"/>
  <c r="T1064" i="7"/>
  <c r="T1063" i="7"/>
  <c r="T1062" i="7"/>
  <c r="T1061" i="7"/>
  <c r="T1060" i="7"/>
  <c r="T1059" i="7"/>
  <c r="T1058" i="7"/>
  <c r="T1057" i="7"/>
  <c r="T1056" i="7"/>
  <c r="T1055" i="7"/>
  <c r="T1054" i="7"/>
  <c r="T1053" i="7"/>
  <c r="T1052" i="7"/>
  <c r="T1051" i="7"/>
  <c r="T1050" i="7"/>
  <c r="T1049" i="7"/>
  <c r="T1048" i="7"/>
  <c r="T1047" i="7"/>
  <c r="T1046" i="7"/>
  <c r="T1045" i="7"/>
  <c r="T1044" i="7"/>
  <c r="T1043" i="7"/>
  <c r="T1042" i="7"/>
  <c r="T1041" i="7"/>
  <c r="T1040" i="7"/>
  <c r="T1039" i="7"/>
  <c r="T1038" i="7"/>
  <c r="T1037" i="7"/>
  <c r="T1036" i="7"/>
  <c r="T1035" i="7"/>
  <c r="T1034" i="7"/>
  <c r="T1033" i="7"/>
  <c r="T1032" i="7"/>
  <c r="T1031" i="7"/>
  <c r="T1030" i="7"/>
  <c r="T1029" i="7"/>
  <c r="T1028" i="7"/>
  <c r="T1027" i="7"/>
  <c r="T1026" i="7"/>
  <c r="T1025" i="7"/>
  <c r="T1024" i="7"/>
  <c r="T1023" i="7"/>
  <c r="T1022" i="7"/>
  <c r="T1021" i="7"/>
  <c r="T1020" i="7"/>
  <c r="T1019" i="7"/>
  <c r="T1018" i="7"/>
  <c r="T1017" i="7"/>
  <c r="T1016" i="7"/>
  <c r="T1015" i="7"/>
  <c r="T1014" i="7"/>
  <c r="T1013" i="7"/>
  <c r="T1012" i="7"/>
  <c r="T1011" i="7"/>
  <c r="T1010" i="7"/>
  <c r="T1009" i="7"/>
  <c r="T1008" i="7"/>
  <c r="T1007" i="7"/>
  <c r="T1006" i="7"/>
  <c r="T1005" i="7"/>
  <c r="T1004" i="7"/>
  <c r="T1003" i="7"/>
  <c r="T1002" i="7"/>
  <c r="T1001" i="7"/>
  <c r="T1000" i="7"/>
  <c r="T999" i="7"/>
  <c r="T998" i="7"/>
  <c r="T997" i="7"/>
  <c r="T996" i="7"/>
  <c r="T995" i="7"/>
  <c r="T994" i="7"/>
  <c r="T993" i="7"/>
  <c r="T992" i="7"/>
  <c r="T991" i="7"/>
  <c r="T990" i="7"/>
  <c r="T989" i="7"/>
  <c r="T988" i="7"/>
  <c r="T987" i="7"/>
  <c r="T986" i="7"/>
  <c r="T985" i="7"/>
  <c r="T984" i="7"/>
  <c r="T983" i="7"/>
  <c r="T982" i="7"/>
  <c r="T981" i="7"/>
  <c r="T980" i="7"/>
  <c r="T979" i="7"/>
  <c r="T978" i="7"/>
  <c r="T977" i="7"/>
  <c r="T976" i="7"/>
  <c r="T975" i="7"/>
  <c r="T974" i="7"/>
  <c r="T973" i="7"/>
  <c r="T972" i="7"/>
  <c r="T971" i="7"/>
  <c r="T970" i="7"/>
  <c r="T969" i="7"/>
  <c r="T968" i="7"/>
  <c r="T967" i="7"/>
  <c r="T966" i="7"/>
  <c r="T965" i="7"/>
  <c r="T964" i="7"/>
  <c r="T963" i="7"/>
  <c r="T962" i="7"/>
  <c r="T961" i="7"/>
  <c r="T960" i="7"/>
  <c r="T959" i="7"/>
  <c r="T958" i="7"/>
  <c r="T957" i="7"/>
  <c r="T956" i="7"/>
  <c r="T955" i="7"/>
  <c r="T954" i="7"/>
  <c r="T953" i="7"/>
  <c r="T952" i="7"/>
  <c r="T951" i="7"/>
  <c r="T950" i="7"/>
  <c r="T949" i="7"/>
  <c r="T948" i="7"/>
  <c r="T947" i="7"/>
  <c r="T946" i="7"/>
  <c r="T945" i="7"/>
  <c r="T944" i="7"/>
  <c r="T943" i="7"/>
  <c r="T942" i="7"/>
  <c r="T941" i="7"/>
  <c r="T940" i="7"/>
  <c r="T939" i="7"/>
  <c r="T938" i="7"/>
  <c r="T937" i="7"/>
  <c r="T936" i="7"/>
  <c r="T935" i="7"/>
  <c r="T934" i="7"/>
  <c r="T933" i="7"/>
  <c r="T932" i="7"/>
  <c r="T931" i="7"/>
  <c r="T930" i="7"/>
  <c r="T929" i="7"/>
  <c r="T928" i="7"/>
  <c r="T927" i="7"/>
  <c r="T926" i="7"/>
  <c r="T925" i="7"/>
  <c r="T924" i="7"/>
  <c r="T923" i="7"/>
  <c r="T922" i="7"/>
  <c r="T921" i="7"/>
  <c r="T920" i="7"/>
  <c r="T919" i="7"/>
  <c r="T918" i="7"/>
  <c r="T917" i="7"/>
  <c r="T916" i="7"/>
  <c r="T915" i="7"/>
  <c r="T914" i="7"/>
  <c r="T913" i="7"/>
  <c r="T912" i="7"/>
  <c r="T911" i="7"/>
  <c r="T910" i="7"/>
  <c r="T909" i="7"/>
  <c r="T908" i="7"/>
  <c r="T907" i="7"/>
  <c r="T906" i="7"/>
  <c r="T905" i="7"/>
  <c r="T904" i="7"/>
  <c r="T903" i="7"/>
  <c r="T902" i="7"/>
  <c r="T901" i="7"/>
  <c r="T900" i="7"/>
  <c r="T899" i="7"/>
  <c r="T898" i="7"/>
  <c r="T897" i="7"/>
  <c r="T896" i="7"/>
  <c r="T895" i="7"/>
  <c r="T894" i="7"/>
  <c r="T893" i="7"/>
  <c r="T892" i="7"/>
  <c r="T891" i="7"/>
  <c r="T890" i="7"/>
  <c r="T889" i="7"/>
  <c r="T888" i="7"/>
  <c r="T887" i="7"/>
  <c r="T886" i="7"/>
  <c r="T885" i="7"/>
  <c r="T884" i="7"/>
  <c r="T883" i="7"/>
  <c r="T882" i="7"/>
  <c r="T881" i="7"/>
  <c r="T880" i="7"/>
  <c r="T879" i="7"/>
  <c r="T878" i="7"/>
  <c r="T877" i="7"/>
  <c r="T876" i="7"/>
  <c r="T875" i="7"/>
  <c r="T874" i="7"/>
  <c r="T873" i="7"/>
  <c r="T872" i="7"/>
  <c r="T871" i="7"/>
  <c r="T870" i="7"/>
  <c r="T869" i="7"/>
  <c r="T868" i="7"/>
  <c r="T867" i="7"/>
  <c r="T866" i="7"/>
  <c r="T865" i="7"/>
  <c r="T864" i="7"/>
  <c r="T863" i="7"/>
  <c r="T862" i="7"/>
  <c r="T861" i="7"/>
  <c r="T860" i="7"/>
  <c r="T859" i="7"/>
  <c r="T858" i="7"/>
  <c r="T857" i="7"/>
  <c r="T856" i="7"/>
  <c r="T855" i="7"/>
  <c r="T854" i="7"/>
  <c r="T853" i="7"/>
  <c r="T852" i="7"/>
  <c r="T851" i="7"/>
  <c r="T850" i="7"/>
  <c r="T849" i="7"/>
  <c r="T848" i="7"/>
  <c r="T847" i="7"/>
  <c r="T846" i="7"/>
  <c r="T845" i="7"/>
  <c r="T844" i="7"/>
  <c r="T843" i="7"/>
  <c r="T842" i="7"/>
  <c r="T841" i="7"/>
  <c r="T840" i="7"/>
  <c r="T839" i="7"/>
  <c r="T838" i="7"/>
  <c r="T837" i="7"/>
  <c r="T836" i="7"/>
  <c r="T835" i="7"/>
  <c r="T834" i="7"/>
  <c r="T833" i="7"/>
  <c r="T832" i="7"/>
  <c r="T831" i="7"/>
  <c r="T830" i="7"/>
  <c r="T829" i="7"/>
  <c r="T828" i="7"/>
  <c r="T827" i="7"/>
  <c r="T826" i="7"/>
  <c r="T825" i="7"/>
  <c r="T824" i="7"/>
  <c r="T823" i="7"/>
  <c r="T822" i="7"/>
  <c r="T821" i="7"/>
  <c r="T820" i="7"/>
  <c r="T819" i="7"/>
  <c r="T818" i="7"/>
  <c r="T817" i="7"/>
  <c r="T816" i="7"/>
  <c r="T815" i="7"/>
  <c r="T814" i="7"/>
  <c r="T813" i="7"/>
  <c r="T812" i="7"/>
  <c r="T811" i="7"/>
  <c r="T810" i="7"/>
  <c r="T809" i="7"/>
  <c r="T808" i="7"/>
  <c r="T807" i="7"/>
  <c r="T806" i="7"/>
  <c r="T805" i="7"/>
  <c r="T804" i="7"/>
  <c r="T803" i="7"/>
  <c r="T802" i="7"/>
  <c r="T801" i="7"/>
  <c r="T800" i="7"/>
  <c r="T799" i="7"/>
  <c r="T798" i="7"/>
  <c r="T797" i="7"/>
  <c r="T796" i="7"/>
  <c r="T795" i="7"/>
  <c r="T794" i="7"/>
  <c r="T793" i="7"/>
  <c r="T792" i="7"/>
  <c r="T791" i="7"/>
  <c r="T790" i="7"/>
  <c r="T789" i="7"/>
  <c r="T788" i="7"/>
  <c r="T787" i="7"/>
  <c r="T786" i="7"/>
  <c r="T785" i="7"/>
  <c r="T784" i="7"/>
  <c r="T783" i="7"/>
  <c r="T782" i="7"/>
  <c r="T781" i="7"/>
  <c r="T780" i="7"/>
  <c r="T779" i="7"/>
  <c r="T778" i="7"/>
  <c r="T777" i="7"/>
  <c r="T776" i="7"/>
  <c r="T775" i="7"/>
  <c r="T774" i="7"/>
  <c r="T773" i="7"/>
  <c r="T772" i="7"/>
  <c r="T771" i="7"/>
  <c r="T770" i="7"/>
  <c r="T769" i="7"/>
  <c r="T768" i="7"/>
  <c r="T767" i="7"/>
  <c r="T766" i="7"/>
  <c r="T765" i="7"/>
  <c r="T764" i="7"/>
  <c r="T763" i="7"/>
  <c r="T762" i="7"/>
  <c r="T761" i="7"/>
  <c r="T760" i="7"/>
  <c r="T759" i="7"/>
  <c r="T758" i="7"/>
  <c r="T757" i="7"/>
  <c r="T756" i="7"/>
  <c r="T755" i="7"/>
  <c r="T754" i="7"/>
  <c r="T753" i="7"/>
  <c r="T752" i="7"/>
  <c r="T751" i="7"/>
  <c r="T750" i="7"/>
  <c r="T749" i="7"/>
  <c r="T748" i="7"/>
  <c r="T747" i="7"/>
  <c r="T746" i="7"/>
  <c r="T745" i="7"/>
  <c r="T744" i="7"/>
  <c r="T743" i="7"/>
  <c r="T742" i="7"/>
  <c r="T741" i="7"/>
  <c r="T740" i="7"/>
  <c r="T739" i="7"/>
  <c r="T738" i="7"/>
  <c r="T737" i="7"/>
  <c r="T736" i="7"/>
  <c r="T735" i="7"/>
  <c r="T734" i="7"/>
  <c r="T733" i="7"/>
  <c r="T732" i="7"/>
  <c r="T731" i="7"/>
  <c r="T730" i="7"/>
  <c r="T729" i="7"/>
  <c r="T728" i="7"/>
  <c r="T727" i="7"/>
  <c r="T726" i="7"/>
  <c r="T725" i="7"/>
  <c r="T724" i="7"/>
  <c r="T723" i="7"/>
  <c r="T722" i="7"/>
  <c r="T721" i="7"/>
  <c r="T720" i="7"/>
  <c r="T719" i="7"/>
  <c r="T718" i="7"/>
  <c r="T717" i="7"/>
  <c r="T716" i="7"/>
  <c r="T715" i="7"/>
  <c r="T714" i="7"/>
  <c r="T713" i="7"/>
  <c r="T712" i="7"/>
  <c r="T711" i="7"/>
  <c r="T710" i="7"/>
  <c r="T709" i="7"/>
  <c r="T708" i="7"/>
  <c r="T707" i="7"/>
  <c r="T706" i="7"/>
  <c r="T705" i="7"/>
  <c r="T704" i="7"/>
  <c r="T703" i="7"/>
  <c r="T702" i="7"/>
  <c r="T701" i="7"/>
  <c r="T700" i="7"/>
  <c r="T699" i="7"/>
  <c r="T698" i="7"/>
  <c r="T697" i="7"/>
  <c r="T696" i="7"/>
  <c r="T695" i="7"/>
  <c r="T694" i="7"/>
  <c r="T693" i="7"/>
  <c r="T692" i="7"/>
  <c r="T691" i="7"/>
  <c r="T690" i="7"/>
  <c r="T689" i="7"/>
  <c r="T688" i="7"/>
  <c r="T687" i="7"/>
  <c r="T686" i="7"/>
  <c r="T685" i="7"/>
  <c r="T684" i="7"/>
  <c r="T683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9" i="7"/>
  <c r="T668" i="7"/>
  <c r="T667" i="7"/>
  <c r="T666" i="7"/>
  <c r="T665" i="7"/>
  <c r="T664" i="7"/>
  <c r="T663" i="7"/>
  <c r="T662" i="7"/>
  <c r="T661" i="7"/>
  <c r="T660" i="7"/>
  <c r="T659" i="7"/>
  <c r="T658" i="7"/>
  <c r="T657" i="7"/>
  <c r="T656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9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4" i="7"/>
  <c r="T613" i="7"/>
  <c r="T612" i="7"/>
  <c r="T611" i="7"/>
  <c r="T610" i="7"/>
  <c r="T609" i="7"/>
  <c r="T608" i="7"/>
  <c r="T607" i="7"/>
  <c r="T606" i="7"/>
  <c r="T605" i="7"/>
  <c r="T604" i="7"/>
  <c r="T603" i="7"/>
  <c r="T602" i="7"/>
  <c r="T601" i="7"/>
  <c r="T600" i="7"/>
  <c r="T599" i="7"/>
  <c r="T598" i="7"/>
  <c r="T597" i="7"/>
  <c r="T596" i="7"/>
  <c r="T595" i="7"/>
  <c r="T594" i="7"/>
  <c r="T593" i="7"/>
  <c r="T592" i="7"/>
  <c r="T591" i="7"/>
  <c r="T590" i="7"/>
  <c r="T589" i="7"/>
  <c r="T588" i="7"/>
  <c r="T587" i="7"/>
  <c r="T586" i="7"/>
  <c r="T585" i="7"/>
  <c r="T584" i="7"/>
  <c r="T583" i="7"/>
  <c r="T582" i="7"/>
  <c r="T581" i="7"/>
  <c r="T580" i="7"/>
  <c r="T579" i="7"/>
  <c r="T578" i="7"/>
  <c r="T577" i="7"/>
  <c r="T576" i="7"/>
  <c r="T575" i="7"/>
  <c r="T574" i="7"/>
  <c r="T573" i="7"/>
  <c r="T572" i="7"/>
  <c r="T571" i="7"/>
  <c r="T570" i="7"/>
  <c r="T569" i="7"/>
  <c r="T568" i="7"/>
  <c r="T567" i="7"/>
  <c r="T566" i="7"/>
  <c r="T565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T2" i="7"/>
  <c r="E9" i="6"/>
  <c r="E10" i="6"/>
  <c r="E11" i="6"/>
  <c r="E12" i="6"/>
  <c r="E13" i="6"/>
  <c r="E14" i="6"/>
  <c r="E15" i="6"/>
  <c r="E16" i="6"/>
  <c r="E17" i="6"/>
  <c r="E8" i="6"/>
  <c r="P9" i="6"/>
  <c r="Q9" i="6"/>
  <c r="Q1115" i="6"/>
  <c r="Q407" i="6"/>
  <c r="Q16" i="6"/>
  <c r="Q164" i="6"/>
  <c r="Q1150" i="6"/>
  <c r="Q123" i="6"/>
  <c r="Q106" i="6"/>
  <c r="Q673" i="6"/>
  <c r="Q754" i="6"/>
  <c r="Q575" i="6"/>
  <c r="Q622" i="6"/>
  <c r="Q1113" i="6"/>
  <c r="Q1114" i="6"/>
  <c r="Q755" i="6"/>
  <c r="Q740" i="6"/>
  <c r="Q105" i="6"/>
  <c r="Q1884" i="6"/>
  <c r="Q2145" i="6"/>
  <c r="Q102" i="6"/>
  <c r="Q778" i="6"/>
  <c r="Q794" i="6"/>
  <c r="Q103" i="6"/>
  <c r="Q2704" i="6"/>
  <c r="Q104" i="6"/>
  <c r="Q78" i="6"/>
  <c r="Q1039" i="6"/>
  <c r="Q1715" i="6"/>
  <c r="Q1026" i="6"/>
  <c r="Q406" i="6"/>
  <c r="Q1147" i="6"/>
  <c r="Q457" i="6"/>
  <c r="Q929" i="6"/>
  <c r="Q2150" i="6"/>
  <c r="Q538" i="6"/>
  <c r="Q1799" i="6"/>
  <c r="Q1800" i="6"/>
  <c r="Q1145" i="6"/>
  <c r="Q772" i="6"/>
  <c r="Q1263" i="6"/>
  <c r="Q480" i="6"/>
  <c r="Q1996" i="6"/>
  <c r="Q25" i="6"/>
  <c r="Q2700" i="6"/>
  <c r="Q714" i="6"/>
  <c r="Q627" i="6"/>
  <c r="Q580" i="6"/>
  <c r="Q420" i="6"/>
  <c r="Q579" i="6"/>
  <c r="Q906" i="6"/>
  <c r="Q1374" i="6"/>
  <c r="Q766" i="6"/>
  <c r="Q1813" i="6"/>
  <c r="Q339" i="6"/>
  <c r="Q688" i="6"/>
  <c r="Q1388" i="6"/>
  <c r="Q165" i="6"/>
  <c r="Q2153" i="6"/>
  <c r="Q2554" i="6"/>
  <c r="Q531" i="6"/>
  <c r="Q1233" i="6"/>
  <c r="Q667" i="6"/>
  <c r="Q747" i="6"/>
  <c r="Q578" i="6"/>
  <c r="Q17" i="6"/>
  <c r="Q28" i="6"/>
  <c r="Q2933" i="6"/>
  <c r="Q980" i="6"/>
  <c r="Q200" i="6"/>
  <c r="Q2143" i="6"/>
  <c r="Q3261" i="6"/>
  <c r="Q1159" i="6"/>
  <c r="Q2352" i="6"/>
  <c r="Q801" i="6"/>
  <c r="Q1683" i="6"/>
  <c r="Q2716" i="6"/>
  <c r="Q27" i="6"/>
  <c r="Q978" i="6"/>
  <c r="Q979" i="6"/>
  <c r="Q2620" i="6"/>
  <c r="Q1003" i="6"/>
  <c r="Q588" i="6"/>
  <c r="Q2391" i="6"/>
  <c r="Q1052" i="6"/>
  <c r="Q3164" i="6"/>
  <c r="Q305" i="6"/>
  <c r="Q91" i="6"/>
  <c r="Q127" i="6"/>
  <c r="Q533" i="6"/>
  <c r="Q2555" i="6"/>
  <c r="Q141" i="6"/>
  <c r="Q1970" i="6"/>
  <c r="Q779" i="6"/>
  <c r="Q14" i="6"/>
  <c r="Q11" i="6"/>
  <c r="Q99" i="6"/>
  <c r="Q3258" i="6"/>
  <c r="Q143" i="6"/>
  <c r="Q225" i="6"/>
  <c r="Q998" i="6"/>
  <c r="Q2032" i="6"/>
  <c r="Q1516" i="6"/>
  <c r="Q1765" i="6"/>
  <c r="Q2246" i="6"/>
  <c r="Q311" i="6"/>
  <c r="Q1357" i="6"/>
  <c r="Q2346" i="6"/>
  <c r="Q1810" i="6"/>
  <c r="Q1806" i="6"/>
  <c r="Q1241" i="6"/>
  <c r="Q665" i="6"/>
  <c r="Q1372" i="6"/>
  <c r="Q1708" i="6"/>
  <c r="Q1053" i="6"/>
  <c r="Q939" i="6"/>
  <c r="Q306" i="6"/>
  <c r="Q18" i="6"/>
  <c r="Q1547" i="6"/>
  <c r="Q2678" i="6"/>
  <c r="Q1319" i="6"/>
  <c r="Q1234" i="6"/>
  <c r="Q286" i="6"/>
  <c r="Q1235" i="6"/>
  <c r="Q1365" i="6"/>
  <c r="Q1664" i="6"/>
  <c r="Q1205" i="6"/>
  <c r="Q720" i="6"/>
  <c r="Q1293" i="6"/>
  <c r="Q3556" i="6"/>
  <c r="Q3180" i="6"/>
  <c r="Q944" i="6"/>
  <c r="Q959" i="6"/>
  <c r="Q2343" i="6"/>
  <c r="Q2526" i="6"/>
  <c r="Q551" i="6"/>
  <c r="Q2756" i="6"/>
  <c r="Q421" i="6"/>
  <c r="Q2551" i="6"/>
  <c r="Q3186" i="6"/>
  <c r="Q2059" i="6"/>
  <c r="Q1123" i="6"/>
  <c r="Q2929" i="6"/>
  <c r="Q1523" i="6"/>
  <c r="Q1548" i="6"/>
  <c r="Q2908" i="6"/>
  <c r="Q2812" i="6"/>
  <c r="Q1811" i="6"/>
  <c r="Q2144" i="6"/>
  <c r="Q526" i="6"/>
  <c r="Q653" i="6"/>
  <c r="Q303" i="6"/>
  <c r="Q537" i="6"/>
  <c r="Q2428" i="6"/>
  <c r="Q609" i="6"/>
  <c r="Q783" i="6"/>
  <c r="Q417" i="6"/>
  <c r="Q1144" i="6"/>
  <c r="Q139" i="6"/>
  <c r="Q1409" i="6"/>
  <c r="Q3262" i="6"/>
  <c r="Q758" i="6"/>
  <c r="Q1777" i="6"/>
  <c r="Q603" i="6"/>
  <c r="Q3421" i="6"/>
  <c r="Q2565" i="6"/>
  <c r="Q2236" i="6"/>
  <c r="Q2341" i="6"/>
  <c r="Q2345" i="6"/>
  <c r="Q168" i="6"/>
  <c r="Q1958" i="6"/>
  <c r="Q1665" i="6"/>
  <c r="Q1730" i="6"/>
  <c r="Q342" i="6"/>
  <c r="Q113" i="6"/>
  <c r="Q2089" i="6"/>
  <c r="Q1116" i="6"/>
  <c r="Q1552" i="6"/>
  <c r="Q300" i="6"/>
  <c r="Q173" i="6"/>
  <c r="Q2125" i="6"/>
  <c r="Q1070" i="6"/>
  <c r="Q1564" i="6"/>
  <c r="Q340" i="6"/>
  <c r="Q1814" i="6"/>
  <c r="Q2260" i="6"/>
  <c r="Q1533" i="6"/>
  <c r="Q396" i="6"/>
  <c r="Q343" i="6"/>
  <c r="Q128" i="6"/>
  <c r="Q908" i="6"/>
  <c r="Q2757" i="6"/>
  <c r="Q2073" i="6"/>
  <c r="Q2680" i="6"/>
  <c r="Q557" i="6"/>
  <c r="Q1747" i="6"/>
  <c r="Q2311" i="6"/>
  <c r="Q1111" i="6"/>
  <c r="Q988" i="6"/>
  <c r="Q1196" i="6"/>
  <c r="Q1403" i="6"/>
  <c r="Q573" i="6"/>
  <c r="Q1378" i="6"/>
  <c r="Q813" i="6"/>
  <c r="Q1701" i="6"/>
  <c r="Q1950" i="6"/>
  <c r="Q1780" i="6"/>
  <c r="Q1569" i="6"/>
  <c r="Q2317" i="6"/>
  <c r="Q1197" i="6"/>
  <c r="Q2548" i="6"/>
  <c r="Q2022" i="6"/>
  <c r="Q1522" i="6"/>
  <c r="Q2738" i="6"/>
  <c r="Q604" i="6"/>
  <c r="Q2747" i="6"/>
  <c r="Q296" i="6"/>
  <c r="Q2698" i="6"/>
  <c r="Q785" i="6"/>
  <c r="Q2926" i="6"/>
  <c r="Q730" i="6"/>
  <c r="Q1688" i="6"/>
  <c r="Q738" i="6"/>
  <c r="Q1225" i="6"/>
  <c r="Q2051" i="6"/>
  <c r="Q904" i="6"/>
  <c r="Q1284" i="6"/>
  <c r="Q464" i="6"/>
  <c r="Q465" i="6"/>
  <c r="Q29" i="6"/>
  <c r="Q905" i="6"/>
  <c r="Q466" i="6"/>
  <c r="Q2969" i="6"/>
  <c r="Q2025" i="6"/>
  <c r="Q2643" i="6"/>
  <c r="Q3177" i="6"/>
  <c r="Q125" i="6"/>
  <c r="Q1506" i="6"/>
  <c r="Q2741" i="6"/>
  <c r="Q3114" i="6"/>
  <c r="Q2681" i="6"/>
  <c r="Q3369" i="6"/>
  <c r="Q2060" i="6"/>
  <c r="Q2552" i="6"/>
  <c r="Q1673" i="6"/>
  <c r="Q802" i="6"/>
  <c r="Q2314" i="6"/>
  <c r="Q204" i="6"/>
  <c r="Q2931" i="6"/>
  <c r="Q1220" i="6"/>
  <c r="Q2511" i="6"/>
  <c r="Q3596" i="6"/>
  <c r="Q3302" i="6"/>
  <c r="Q2312" i="6"/>
  <c r="Q2673" i="6"/>
  <c r="Q3597" i="6"/>
  <c r="Q3291" i="6"/>
  <c r="Q1318" i="6"/>
  <c r="Q1071" i="6"/>
  <c r="Q100" i="6"/>
  <c r="Q2692" i="6"/>
  <c r="Q898" i="6"/>
  <c r="Q3735" i="6"/>
  <c r="Q1410" i="6"/>
  <c r="Q795" i="6"/>
  <c r="Q2930" i="6"/>
  <c r="Q447" i="6"/>
  <c r="Q796" i="6"/>
  <c r="Q1807" i="6"/>
  <c r="Q3391" i="6"/>
  <c r="Q2570" i="6"/>
  <c r="Q797" i="6"/>
  <c r="Q344" i="6"/>
  <c r="Q1750" i="6"/>
  <c r="Q1999" i="6"/>
  <c r="Q945" i="6"/>
  <c r="Q81" i="6"/>
  <c r="Q899" i="6"/>
  <c r="Q787" i="6"/>
  <c r="Q82" i="6"/>
  <c r="Q1475" i="6"/>
  <c r="Q2796" i="6"/>
  <c r="Q1232" i="6"/>
  <c r="Q2771" i="6"/>
  <c r="Q44" i="6"/>
  <c r="Q1366" i="6"/>
  <c r="Q1724" i="6"/>
  <c r="Q2689" i="6"/>
  <c r="Q2090" i="6"/>
  <c r="Q3557" i="6"/>
  <c r="Q310" i="6"/>
  <c r="Q1326" i="6"/>
  <c r="Q595" i="6"/>
  <c r="Q3505" i="6"/>
  <c r="Q612" i="6"/>
  <c r="Q198" i="6"/>
  <c r="Q2319" i="6"/>
  <c r="Q1951" i="6"/>
  <c r="Q515" i="6"/>
  <c r="Q756" i="6"/>
  <c r="Q3760" i="6"/>
  <c r="Q2151" i="6"/>
  <c r="Q445" i="6"/>
  <c r="Q2504" i="6"/>
  <c r="Q2629" i="6"/>
  <c r="Q3432" i="6"/>
  <c r="Q3740" i="6"/>
  <c r="Q1202" i="6"/>
  <c r="Q3310" i="6"/>
  <c r="Q297" i="6"/>
  <c r="Q1277" i="6"/>
  <c r="Q936" i="6"/>
  <c r="Q2719" i="6"/>
  <c r="Q208" i="6"/>
  <c r="Q354" i="6"/>
  <c r="Q1449" i="6"/>
  <c r="Q2210" i="6"/>
  <c r="Q791" i="6"/>
  <c r="Q1937" i="6"/>
  <c r="Q1796" i="6"/>
  <c r="Q3697" i="6"/>
  <c r="Q2182" i="6"/>
  <c r="Q1285" i="6"/>
  <c r="Q716" i="6"/>
  <c r="Q96" i="6"/>
  <c r="Q160" i="6"/>
  <c r="Q97" i="6"/>
  <c r="Q98" i="6"/>
  <c r="Q2432" i="6"/>
  <c r="Q2683" i="6"/>
  <c r="Q2356" i="6"/>
  <c r="Q2340" i="6"/>
  <c r="Q1415" i="6"/>
  <c r="Q2357" i="6"/>
  <c r="Q3020" i="6"/>
  <c r="Q928" i="6"/>
  <c r="Q302" i="6"/>
  <c r="Q3078" i="6"/>
  <c r="Q1740" i="6"/>
  <c r="Q2140" i="6"/>
  <c r="Q478" i="6"/>
  <c r="Q1467" i="6"/>
  <c r="Q2147" i="6"/>
  <c r="Q523" i="6"/>
  <c r="Q581" i="6"/>
  <c r="Q1402" i="6"/>
  <c r="Q2329" i="6"/>
  <c r="Q2696" i="6"/>
  <c r="Q205" i="6"/>
  <c r="Q377" i="6"/>
  <c r="Q2331" i="6"/>
  <c r="Q146" i="6"/>
  <c r="Q1784" i="6"/>
  <c r="Q818" i="6"/>
  <c r="Q1353" i="6"/>
  <c r="Q3253" i="6"/>
  <c r="Q577" i="6"/>
  <c r="Q3096" i="6"/>
  <c r="Q1744" i="6"/>
  <c r="Q334" i="6"/>
  <c r="Q2928" i="6"/>
  <c r="Q534" i="6"/>
  <c r="Q1957" i="6"/>
  <c r="Q1918" i="6"/>
  <c r="Q3015" i="6"/>
  <c r="Q3294" i="6"/>
  <c r="Q3422" i="6"/>
  <c r="Q1534" i="6"/>
  <c r="Q1472" i="6"/>
  <c r="Q1885" i="6"/>
  <c r="Q1405" i="6"/>
  <c r="Q1748" i="6"/>
  <c r="Q3076" i="6"/>
  <c r="Q2392" i="6"/>
  <c r="Q619" i="6"/>
  <c r="Q2426" i="6"/>
  <c r="Q1206" i="6"/>
  <c r="Q3413" i="6"/>
  <c r="Q881" i="6"/>
  <c r="Q3295" i="6"/>
  <c r="Q535" i="6"/>
  <c r="Q1666" i="6"/>
  <c r="Q298" i="6"/>
  <c r="Q1524" i="6"/>
  <c r="Q1674" i="6"/>
  <c r="Q2866" i="6"/>
  <c r="Q1294" i="6"/>
  <c r="Q2894" i="6"/>
  <c r="Q1886" i="6"/>
  <c r="Q2895" i="6"/>
  <c r="Q2155" i="6"/>
  <c r="Q1553" i="6"/>
  <c r="Q1476" i="6"/>
  <c r="Q1546" i="6"/>
  <c r="Q1670" i="6"/>
  <c r="Q488" i="6"/>
  <c r="Q1134" i="6"/>
  <c r="Q616" i="6"/>
  <c r="Q1705" i="6"/>
  <c r="Q1787" i="6"/>
  <c r="Q1854" i="6"/>
  <c r="Q1383" i="6"/>
  <c r="Q832" i="6"/>
  <c r="Q2665" i="6"/>
  <c r="Q2037" i="6"/>
  <c r="Q2603" i="6"/>
  <c r="Q267" i="6"/>
  <c r="Q2544" i="6"/>
  <c r="Q2559" i="6"/>
  <c r="Q3599" i="6"/>
  <c r="Q1354" i="6"/>
  <c r="Q2693" i="6"/>
  <c r="Q3368" i="6"/>
  <c r="Q803" i="6"/>
  <c r="Q763" i="6"/>
  <c r="Q147" i="6"/>
  <c r="Q2074" i="6"/>
  <c r="Q2350" i="6"/>
  <c r="Q1355" i="6"/>
  <c r="Q1844" i="6"/>
  <c r="Q880" i="6"/>
  <c r="Q1737" i="6"/>
  <c r="Q940" i="6"/>
  <c r="Q1557" i="6"/>
  <c r="Q140" i="6"/>
  <c r="Q2217" i="6"/>
  <c r="Q2429" i="6"/>
  <c r="Q2557" i="6"/>
  <c r="Q3158" i="6"/>
  <c r="Q3095" i="6"/>
  <c r="Q2558" i="6"/>
  <c r="Q1550" i="6"/>
  <c r="Q206" i="6"/>
  <c r="Q2724" i="6"/>
  <c r="Q1327" i="6"/>
  <c r="Q2024" i="6"/>
  <c r="Q2888" i="6"/>
  <c r="Q404" i="6"/>
  <c r="Q3099" i="6"/>
  <c r="Q2685" i="6"/>
  <c r="Q1622" i="6"/>
  <c r="Q540" i="6"/>
  <c r="Q920" i="6"/>
  <c r="Q3320" i="6"/>
  <c r="Q3293" i="6"/>
  <c r="Q2393" i="6"/>
  <c r="Q2675" i="6"/>
  <c r="Q2371" i="6"/>
  <c r="Q1773" i="6"/>
  <c r="Q1162" i="6"/>
  <c r="Q2712" i="6"/>
  <c r="Q3509" i="6"/>
  <c r="Q1014" i="6"/>
  <c r="Q2694" i="6"/>
  <c r="Q3058" i="6"/>
  <c r="Q650" i="6"/>
  <c r="Q1295" i="6"/>
  <c r="Q319" i="6"/>
  <c r="Q3190" i="6"/>
  <c r="Q3326" i="6"/>
  <c r="Q2572" i="6"/>
  <c r="Q2000" i="6"/>
  <c r="Q1072" i="6"/>
  <c r="Q3165" i="6"/>
  <c r="Q503" i="6"/>
  <c r="Q946" i="6"/>
  <c r="Q1966" i="6"/>
  <c r="Q1507" i="6"/>
  <c r="Q3263" i="6"/>
  <c r="Q3525" i="6"/>
  <c r="Q3789" i="6"/>
  <c r="Q2220" i="6"/>
  <c r="Q1845" i="6"/>
  <c r="Q1775" i="6"/>
  <c r="Q735" i="6"/>
  <c r="Q1663" i="6"/>
  <c r="Q2566" i="6"/>
  <c r="Q3120" i="6"/>
  <c r="Q1791" i="6"/>
  <c r="Q84" i="6"/>
  <c r="Q3503" i="6"/>
  <c r="Q2861" i="6"/>
  <c r="Q1200" i="6"/>
  <c r="Q489" i="6"/>
  <c r="Q3367" i="6"/>
  <c r="Q2046" i="6"/>
  <c r="Q2152" i="6"/>
  <c r="Q2342" i="6"/>
  <c r="Q3101" i="6"/>
  <c r="Q2450" i="6"/>
  <c r="Q171" i="6"/>
  <c r="Q879" i="6"/>
  <c r="Q3710" i="6"/>
  <c r="Q1430" i="6"/>
  <c r="Q2159" i="6"/>
  <c r="Q268" i="6"/>
  <c r="Q2550" i="6"/>
  <c r="Q329" i="6"/>
  <c r="Q1545" i="6"/>
  <c r="Q117" i="6"/>
  <c r="Q576" i="6"/>
  <c r="Q2288" i="6"/>
  <c r="Q1802" i="6"/>
  <c r="Q1404" i="6"/>
  <c r="Q2556" i="6"/>
  <c r="Q2885" i="6"/>
  <c r="Q3081" i="6"/>
  <c r="Q3705" i="6"/>
  <c r="Q1702" i="6"/>
  <c r="Q3094" i="6"/>
  <c r="Q324" i="6"/>
  <c r="Q3011" i="6"/>
  <c r="Q1990" i="6"/>
  <c r="Q1913" i="6"/>
  <c r="Q2178" i="6"/>
  <c r="Q1953" i="6"/>
  <c r="Q1171" i="6"/>
  <c r="Q336" i="6"/>
  <c r="Q1179" i="6"/>
  <c r="Q2813" i="6"/>
  <c r="Q819" i="6"/>
  <c r="Q2052" i="6"/>
  <c r="Q1973" i="6"/>
  <c r="Q1921" i="6"/>
  <c r="Q2192" i="6"/>
  <c r="Q2454" i="6"/>
  <c r="Q2601" i="6"/>
  <c r="Q1821" i="6"/>
  <c r="Q992" i="6"/>
  <c r="Q2935" i="6"/>
  <c r="Q2860" i="6"/>
  <c r="Q2490" i="6"/>
  <c r="Q3021" i="6"/>
  <c r="Q2754" i="6"/>
  <c r="Q2226" i="6"/>
  <c r="Q759" i="6"/>
  <c r="Q1887" i="6"/>
  <c r="Q1930" i="6"/>
  <c r="Q2404" i="6"/>
  <c r="Q2458" i="6"/>
  <c r="Q1888" i="6"/>
  <c r="Q1716" i="6"/>
  <c r="Q1229" i="6"/>
  <c r="Q3414" i="6"/>
  <c r="Q138" i="6"/>
  <c r="Q408" i="6"/>
  <c r="Q467" i="6"/>
  <c r="Q72" i="6"/>
  <c r="Q3090" i="6"/>
  <c r="Q618" i="6"/>
  <c r="Q2758" i="6"/>
  <c r="Q3453" i="6"/>
  <c r="Q2759" i="6"/>
  <c r="Q748" i="6"/>
  <c r="Q482" i="6"/>
  <c r="Q2922" i="6"/>
  <c r="Q3264" i="6"/>
  <c r="Q2839" i="6"/>
  <c r="Q1207" i="6"/>
  <c r="Q45" i="6"/>
  <c r="Q345" i="6"/>
  <c r="Q3088" i="6"/>
  <c r="Q2743" i="6"/>
  <c r="Q1493" i="6"/>
  <c r="Q2760" i="6"/>
  <c r="Q2867" i="6"/>
  <c r="Q3454" i="6"/>
  <c r="Q1797" i="6"/>
  <c r="Q1183" i="6"/>
  <c r="Q3008" i="6"/>
  <c r="Q3178" i="6"/>
  <c r="Q947" i="6"/>
  <c r="Q1915" i="6"/>
  <c r="Q326" i="6"/>
  <c r="Q1689" i="6"/>
  <c r="Q76" i="6"/>
  <c r="Q1239" i="6"/>
  <c r="Q2364" i="6"/>
  <c r="Q611" i="6"/>
  <c r="Q226" i="6"/>
  <c r="Q617" i="6"/>
  <c r="Q1203" i="6"/>
  <c r="Q2323" i="6"/>
  <c r="Q3486" i="6"/>
  <c r="Q3443" i="6"/>
  <c r="Q2247" i="6"/>
  <c r="Q2889" i="6"/>
  <c r="Q1909" i="6"/>
  <c r="Q2061" i="6"/>
  <c r="Q1788" i="6"/>
  <c r="Q3742" i="6"/>
  <c r="Q3026" i="6"/>
  <c r="Q2464" i="6"/>
  <c r="Q3300" i="6"/>
  <c r="Q895" i="6"/>
  <c r="Q2618" i="6"/>
  <c r="Q2942" i="6"/>
  <c r="Q2009" i="6"/>
  <c r="Q3089" i="6"/>
  <c r="Q2252" i="6"/>
  <c r="Q2516" i="6"/>
  <c r="Q2211" i="6"/>
  <c r="Q278" i="6"/>
  <c r="Q3233" i="6"/>
  <c r="Q2075" i="6"/>
  <c r="Q247" i="6"/>
  <c r="Q2824" i="6"/>
  <c r="Q2471" i="6"/>
  <c r="Q896" i="6"/>
  <c r="Q786" i="6"/>
  <c r="Q2289" i="6"/>
  <c r="Q2545" i="6"/>
  <c r="Q2728" i="6"/>
  <c r="Q3371" i="6"/>
  <c r="Q330" i="6"/>
  <c r="Q2062" i="6"/>
  <c r="Q1551" i="6"/>
  <c r="Q1328" i="6"/>
  <c r="Q1967" i="6"/>
  <c r="Q338" i="6"/>
  <c r="Q1228" i="6"/>
  <c r="Q1199" i="6"/>
  <c r="Q2943" i="6"/>
  <c r="Q161" i="6"/>
  <c r="Q2563" i="6"/>
  <c r="Q1226" i="6"/>
  <c r="Q1991" i="6"/>
  <c r="Q1733" i="6"/>
  <c r="Q3251" i="6"/>
  <c r="Q629" i="6"/>
  <c r="Q3079" i="6"/>
  <c r="Q2021" i="6"/>
  <c r="Q2027" i="6"/>
  <c r="Q1237" i="6"/>
  <c r="Q1371" i="6"/>
  <c r="Q1416" i="6"/>
  <c r="Q134" i="6"/>
  <c r="Q2358" i="6"/>
  <c r="Q1321" i="6"/>
  <c r="Q2697" i="6"/>
  <c r="Q3409" i="6"/>
  <c r="Q1911" i="6"/>
  <c r="Q2858" i="6"/>
  <c r="Q2859" i="6"/>
  <c r="Q3080" i="6"/>
  <c r="Q1311" i="6"/>
  <c r="Q977" i="6"/>
  <c r="Q149" i="6"/>
  <c r="Q2699" i="6"/>
  <c r="Q3191" i="6"/>
  <c r="Q2568" i="6"/>
  <c r="Q3552" i="6"/>
  <c r="Q519" i="6"/>
  <c r="Q2733" i="6"/>
  <c r="Q2130" i="6"/>
  <c r="Q1916" i="6"/>
  <c r="Q1519" i="6"/>
  <c r="Q520" i="6"/>
  <c r="Q1938" i="6"/>
  <c r="Q2063" i="6"/>
  <c r="Q346" i="6"/>
  <c r="Q1968" i="6"/>
  <c r="Q1535" i="6"/>
  <c r="Q2652" i="6"/>
  <c r="Q3533" i="6"/>
  <c r="Q1962" i="6"/>
  <c r="Q967" i="6"/>
  <c r="Q3736" i="6"/>
  <c r="Q2979" i="6"/>
  <c r="Q43" i="6"/>
  <c r="Q2487" i="6"/>
  <c r="Q3277" i="6"/>
  <c r="Q757" i="6"/>
  <c r="Q1939" i="6"/>
  <c r="Q1867" i="6"/>
  <c r="Q71" i="6"/>
  <c r="Q1726" i="6"/>
  <c r="Q151" i="6"/>
  <c r="Q805" i="6"/>
  <c r="Q1997" i="6"/>
  <c r="Q2686" i="6"/>
  <c r="Q169" i="6"/>
  <c r="Q1073" i="6"/>
  <c r="Q3418" i="6"/>
  <c r="Q1527" i="6"/>
  <c r="Q3741" i="6"/>
  <c r="Q1173" i="6"/>
  <c r="Q3372" i="6"/>
  <c r="Q1554" i="6"/>
  <c r="Q3331" i="6"/>
  <c r="Q1477" i="6"/>
  <c r="Q2891" i="6"/>
  <c r="Q1889" i="6"/>
  <c r="Q2913" i="6"/>
  <c r="Q2154" i="6"/>
  <c r="Q2315" i="6"/>
  <c r="Q1247" i="6"/>
  <c r="Q1392" i="6"/>
  <c r="Q900" i="6"/>
  <c r="Q2772" i="6"/>
  <c r="Q1587" i="6"/>
  <c r="Q960" i="6"/>
  <c r="Q3083" i="6"/>
  <c r="Q2573" i="6"/>
  <c r="Q1669" i="6"/>
  <c r="Q3589" i="6"/>
  <c r="Q2527" i="6"/>
  <c r="Q2761" i="6"/>
  <c r="Q1478" i="6"/>
  <c r="Q3286" i="6"/>
  <c r="Q1738" i="6"/>
  <c r="Q3616" i="6"/>
  <c r="Q767" i="6"/>
  <c r="Q2306" i="6"/>
  <c r="Q1074" i="6"/>
  <c r="Q2947" i="6"/>
  <c r="Q2023" i="6"/>
  <c r="Q2808" i="6"/>
  <c r="Q2626" i="6"/>
  <c r="Q3428" i="6"/>
  <c r="Q3374" i="6"/>
  <c r="Q718" i="6"/>
  <c r="Q723" i="6"/>
  <c r="Q2944" i="6"/>
  <c r="Q493" i="6"/>
  <c r="Q1176" i="6"/>
  <c r="Q1425" i="6"/>
  <c r="Q2621" i="6"/>
  <c r="Q584" i="6"/>
  <c r="Q3195" i="6"/>
  <c r="Q2739" i="6"/>
  <c r="Q1393" i="6"/>
  <c r="Q1979" i="6"/>
  <c r="Q640" i="6"/>
  <c r="Q1580" i="6"/>
  <c r="Q3172" i="6"/>
  <c r="Q2740" i="6"/>
  <c r="Q2632" i="6"/>
  <c r="Q2237" i="6"/>
  <c r="Q468" i="6"/>
  <c r="Q1995" i="6"/>
  <c r="Q3504" i="6"/>
  <c r="Q1982" i="6"/>
  <c r="Q2825" i="6"/>
  <c r="Q2585" i="6"/>
  <c r="Q1124" i="6"/>
  <c r="Q1387" i="6"/>
  <c r="Q1488" i="6"/>
  <c r="Q2915" i="6"/>
  <c r="Q3363" i="6"/>
  <c r="Q1641" i="6"/>
  <c r="Q2864" i="6"/>
  <c r="Q2353" i="6"/>
  <c r="Q1829" i="6"/>
  <c r="Q1830" i="6"/>
  <c r="Q1831" i="6"/>
  <c r="Q3288" i="6"/>
  <c r="Q2495" i="6"/>
  <c r="Q3303" i="6"/>
  <c r="Q3284" i="6"/>
  <c r="Q1943" i="6"/>
  <c r="Q1201" i="6"/>
  <c r="Q1964" i="6"/>
  <c r="Q2126" i="6"/>
  <c r="Q2135" i="6"/>
  <c r="Q3773" i="6"/>
  <c r="Q1994" i="6"/>
  <c r="Q1412" i="6"/>
  <c r="Q54" i="6"/>
  <c r="Q2596" i="6"/>
  <c r="Q641" i="6"/>
  <c r="Q2932" i="6"/>
  <c r="Q2382" i="6"/>
  <c r="Q3614" i="6"/>
  <c r="Q3129" i="6"/>
  <c r="Q1692" i="6"/>
  <c r="Q3384" i="6"/>
  <c r="Q2679" i="6"/>
  <c r="Q2863" i="6"/>
  <c r="Q2960" i="6"/>
  <c r="Q1315" i="6"/>
  <c r="Q2608" i="6"/>
  <c r="Q3257" i="6"/>
  <c r="Q2148" i="6"/>
  <c r="Q3269" i="6"/>
  <c r="Q1479" i="6"/>
  <c r="Q2884" i="6"/>
  <c r="Q2896" i="6"/>
  <c r="Q524" i="6"/>
  <c r="Q3274" i="6"/>
  <c r="Q1934" i="6"/>
  <c r="Q1820" i="6"/>
  <c r="Q1771" i="6"/>
  <c r="Q2349" i="6"/>
  <c r="Q2453" i="6"/>
  <c r="Q3347" i="6"/>
  <c r="Q2773" i="6"/>
  <c r="Q295" i="6"/>
  <c r="Q2674" i="6"/>
  <c r="Q2496" i="6"/>
  <c r="Q1177" i="6"/>
  <c r="Q2786" i="6"/>
  <c r="Q1469" i="6"/>
  <c r="Q1133" i="6"/>
  <c r="Q2313" i="6"/>
  <c r="Q1922" i="6"/>
  <c r="Q2497" i="6"/>
  <c r="Q40" i="6"/>
  <c r="Q2206" i="6"/>
  <c r="Q41" i="6"/>
  <c r="Q3411" i="6"/>
  <c r="Q528" i="6"/>
  <c r="Q3345" i="6"/>
  <c r="Q2230" i="6"/>
  <c r="Q2367" i="6"/>
  <c r="Q2927" i="6"/>
  <c r="Q3470" i="6"/>
  <c r="Q144" i="6"/>
  <c r="Q951" i="6"/>
  <c r="Q3029" i="6"/>
  <c r="Q3057" i="6"/>
  <c r="Q658" i="6"/>
  <c r="Q3119" i="6"/>
  <c r="Q2175" i="6"/>
  <c r="Q2038" i="6"/>
  <c r="Q2465" i="6"/>
  <c r="Q3037" i="6"/>
  <c r="Q1358" i="6"/>
  <c r="Q643" i="6"/>
  <c r="Q2064" i="6"/>
  <c r="Q1473" i="6"/>
  <c r="Q2325" i="6"/>
  <c r="Q1143" i="6"/>
  <c r="Q3444" i="6"/>
  <c r="Q1075" i="6"/>
  <c r="Q3649" i="6"/>
  <c r="Q3238" i="6"/>
  <c r="Q1768" i="6"/>
  <c r="Q3009" i="6"/>
  <c r="Q2261" i="6"/>
  <c r="Q495" i="6"/>
  <c r="Q768" i="6"/>
  <c r="Q1136" i="6"/>
  <c r="Q3289" i="6"/>
  <c r="Q222" i="6"/>
  <c r="Q1494" i="6"/>
  <c r="Q1015" i="6"/>
  <c r="Q2127" i="6"/>
  <c r="Q2666" i="6"/>
  <c r="Q2303" i="6"/>
  <c r="Q2451" i="6"/>
  <c r="Q1076" i="6"/>
  <c r="Q909" i="6"/>
  <c r="Q2587" i="6"/>
  <c r="Q961" i="6"/>
  <c r="Q646" i="6"/>
  <c r="Q1174" i="6"/>
  <c r="Q3153" i="6"/>
  <c r="Q651" i="6"/>
  <c r="Q1132" i="6"/>
  <c r="Q347" i="6"/>
  <c r="Q620" i="6"/>
  <c r="Q2122" i="6"/>
  <c r="Q2307" i="6"/>
  <c r="Q2923" i="6"/>
  <c r="Q2783" i="6"/>
  <c r="Q1054" i="6"/>
  <c r="Q1763" i="6"/>
  <c r="Q50" i="6"/>
  <c r="Q211" i="6"/>
  <c r="Q1349" i="6"/>
  <c r="Q3332" i="6"/>
  <c r="Q2466" i="6"/>
  <c r="Q2488" i="6"/>
  <c r="Q2705" i="6"/>
  <c r="Q749" i="6"/>
  <c r="Q857" i="6"/>
  <c r="Q1687" i="6"/>
  <c r="Q1489" i="6"/>
  <c r="Q2091" i="6"/>
  <c r="Q2092" i="6"/>
  <c r="Q2354" i="6"/>
  <c r="Q1230" i="6"/>
  <c r="Q3163" i="6"/>
  <c r="Q423" i="6"/>
  <c r="Q1675" i="6"/>
  <c r="Q3169" i="6"/>
  <c r="Q583" i="6"/>
  <c r="Q1539" i="6"/>
  <c r="Q2119" i="6"/>
  <c r="Q1518" i="6"/>
  <c r="Q1742" i="6"/>
  <c r="Q2602" i="6"/>
  <c r="Q1827" i="6"/>
  <c r="Q1574" i="6"/>
  <c r="Q1610" i="6"/>
  <c r="Q2203" i="6"/>
  <c r="Q1407" i="6"/>
  <c r="Q3346" i="6"/>
  <c r="Q1323" i="6"/>
  <c r="Q3436" i="6"/>
  <c r="Q3358" i="6"/>
  <c r="Q373" i="6"/>
  <c r="Q1521" i="6"/>
  <c r="Q2016" i="6"/>
  <c r="Q3065" i="6"/>
  <c r="Q1001" i="6"/>
  <c r="Q1753" i="6"/>
  <c r="Q1846" i="6"/>
  <c r="Q3577" i="6"/>
  <c r="Q1808" i="6"/>
  <c r="Q2455" i="6"/>
  <c r="Q2227" i="6"/>
  <c r="Q1626" i="6"/>
  <c r="Q2901" i="6"/>
  <c r="Q1801" i="6"/>
  <c r="Q552" i="6"/>
  <c r="Q2005" i="6"/>
  <c r="Q642" i="6"/>
  <c r="Q789" i="6"/>
  <c r="Q150" i="6"/>
  <c r="Q1855" i="6"/>
  <c r="Q2881" i="6"/>
  <c r="Q1756" i="6"/>
  <c r="Q1169" i="6"/>
  <c r="Q3000" i="6"/>
  <c r="Q1016" i="6"/>
  <c r="Q2213" i="6"/>
  <c r="Q1751" i="6"/>
  <c r="Q2214" i="6"/>
  <c r="Q2489" i="6"/>
  <c r="Q2970" i="6"/>
  <c r="Q1907" i="6"/>
  <c r="Q3686" i="6"/>
  <c r="Q3145" i="6"/>
  <c r="Q424" i="6"/>
  <c r="Q2897" i="6"/>
  <c r="Q991" i="6"/>
  <c r="Q1148" i="6"/>
  <c r="Q3624" i="6"/>
  <c r="Q3344" i="6"/>
  <c r="Q638" i="6"/>
  <c r="Q2799" i="6"/>
  <c r="Q1772" i="6"/>
  <c r="Q2517" i="6"/>
  <c r="Q966" i="6"/>
  <c r="Q985" i="6"/>
  <c r="Q1781" i="6"/>
  <c r="Q644" i="6"/>
  <c r="Q516" i="6"/>
  <c r="Q1605" i="6"/>
  <c r="Q304" i="6"/>
  <c r="Q256" i="6"/>
  <c r="Q882" i="6"/>
  <c r="Q956" i="6"/>
  <c r="Q2598" i="6"/>
  <c r="Q2018" i="6"/>
  <c r="Q926" i="6"/>
  <c r="Q2882" i="6"/>
  <c r="Q1795" i="6"/>
  <c r="Q1717" i="6"/>
  <c r="Q2777" i="6"/>
  <c r="Q1561" i="6"/>
  <c r="Q3223" i="6"/>
  <c r="Q3311" i="6"/>
  <c r="Q799" i="6"/>
  <c r="Q1468" i="6"/>
  <c r="Q2174" i="6"/>
  <c r="Q3270" i="6"/>
  <c r="Q1340" i="6"/>
  <c r="Q2434" i="6"/>
  <c r="Q2330" i="6"/>
  <c r="Q2579" i="6"/>
  <c r="Q1914" i="6"/>
  <c r="Q3426" i="6"/>
  <c r="Q3482" i="6"/>
  <c r="Q3473" i="6"/>
  <c r="Q3084" i="6"/>
  <c r="Q1671" i="6"/>
  <c r="Q335" i="6"/>
  <c r="Q732" i="6"/>
  <c r="Q1528" i="6"/>
  <c r="Q148" i="6"/>
  <c r="Q727" i="6"/>
  <c r="Q1890" i="6"/>
  <c r="Q2195" i="6"/>
  <c r="Q1965" i="6"/>
  <c r="Q902" i="6"/>
  <c r="Q1976" i="6"/>
  <c r="Q218" i="6"/>
  <c r="Q907" i="6"/>
  <c r="Q2474" i="6"/>
  <c r="Q1677" i="6"/>
  <c r="Q2332" i="6"/>
  <c r="Q2169" i="6"/>
  <c r="Q1789" i="6"/>
  <c r="Q1563" i="6"/>
  <c r="Q3674" i="6"/>
  <c r="Q888" i="6"/>
  <c r="Q2383" i="6"/>
  <c r="Q3361" i="6"/>
  <c r="Q12" i="6"/>
  <c r="Q3006" i="6"/>
  <c r="Q3471" i="6"/>
  <c r="Q614" i="6"/>
  <c r="Q2355" i="6"/>
  <c r="Q1578" i="6"/>
  <c r="Q3615" i="6"/>
  <c r="Q2473" i="6"/>
  <c r="Q3487" i="6"/>
  <c r="Q3171" i="6"/>
  <c r="Q3508" i="6"/>
  <c r="Q2924" i="6"/>
  <c r="Q2405" i="6"/>
  <c r="Q2326" i="6"/>
  <c r="Q969" i="6"/>
  <c r="Q1530" i="6"/>
  <c r="Q2826" i="6"/>
  <c r="Q73" i="6"/>
  <c r="Q1182" i="6"/>
  <c r="Q2430" i="6"/>
  <c r="Q3534" i="6"/>
  <c r="Q1766" i="6"/>
  <c r="Q2164" i="6"/>
  <c r="Q1718" i="6"/>
  <c r="Q1719" i="6"/>
  <c r="Q3590" i="6"/>
  <c r="Q3579" i="6"/>
  <c r="Q158" i="6"/>
  <c r="Q481" i="6"/>
  <c r="Q921" i="6"/>
  <c r="Q3585" i="6"/>
  <c r="Q2980" i="6"/>
  <c r="Q2774" i="6"/>
  <c r="Q1455" i="6"/>
  <c r="Q3351" i="6"/>
  <c r="Q2065" i="6"/>
  <c r="Q2695" i="6"/>
  <c r="Q2788" i="6"/>
  <c r="Q1131" i="6"/>
  <c r="Q2212" i="6"/>
  <c r="Q1248" i="6"/>
  <c r="Q3329" i="6"/>
  <c r="Q2477" i="6"/>
  <c r="Q2906" i="6"/>
  <c r="Q350" i="6"/>
  <c r="Q1597" i="6"/>
  <c r="Q409" i="6"/>
  <c r="Q1778" i="6"/>
  <c r="Q3115" i="6"/>
  <c r="Q3456" i="6"/>
  <c r="Q1985" i="6"/>
  <c r="Q3408" i="6"/>
  <c r="Q378" i="6"/>
  <c r="Q2262" i="6"/>
  <c r="Q3203" i="6"/>
  <c r="Q1296" i="6"/>
  <c r="Q1249" i="6"/>
  <c r="Q521" i="6"/>
  <c r="Q2721" i="6"/>
  <c r="Q1588" i="6"/>
  <c r="Q353" i="6"/>
  <c r="Q3385" i="6"/>
  <c r="Q2146" i="6"/>
  <c r="Q1375" i="6"/>
  <c r="Q2293" i="6"/>
  <c r="Q1648" i="6"/>
  <c r="Q234" i="6"/>
  <c r="Q2093" i="6"/>
  <c r="Q2460" i="6"/>
  <c r="Q1931" i="6"/>
  <c r="Q2294" i="6"/>
  <c r="Q3239" i="6"/>
  <c r="Q382" i="6"/>
  <c r="Q1456" i="6"/>
  <c r="Q1077" i="6"/>
  <c r="Q1193" i="6"/>
  <c r="Q809" i="6"/>
  <c r="Q3455" i="6"/>
  <c r="Q1731" i="6"/>
  <c r="Q3480" i="6"/>
  <c r="Q1920" i="6"/>
  <c r="Q2201" i="6"/>
  <c r="Q2684" i="6"/>
  <c r="Q582" i="6"/>
  <c r="Q1700" i="6"/>
  <c r="Q1335" i="6"/>
  <c r="Q2284" i="6"/>
  <c r="Q3476" i="6"/>
  <c r="Q2797" i="6"/>
  <c r="Q987" i="6"/>
  <c r="Q2690" i="6"/>
  <c r="Q1905" i="6"/>
  <c r="Q1941" i="6"/>
  <c r="Q1336" i="6"/>
  <c r="Q1417" i="6"/>
  <c r="Q1819" i="6"/>
  <c r="Q2441" i="6"/>
  <c r="Q2613" i="6"/>
  <c r="Q3721" i="6"/>
  <c r="Q983" i="6"/>
  <c r="Q352" i="6"/>
  <c r="Q3275" i="6"/>
  <c r="Q1754" i="6"/>
  <c r="Q2365" i="6"/>
  <c r="Q492" i="6"/>
  <c r="Q1128" i="6"/>
  <c r="Q1609" i="6"/>
  <c r="Q3513" i="6"/>
  <c r="Q2755" i="6"/>
  <c r="Q1832" i="6"/>
  <c r="Q1828" i="6"/>
  <c r="Q230" i="6"/>
  <c r="Q724" i="6"/>
  <c r="Q2766" i="6"/>
  <c r="Q1264" i="6"/>
  <c r="Q529" i="6"/>
  <c r="Q1792" i="6"/>
  <c r="Q3711" i="6"/>
  <c r="Q3146" i="6"/>
  <c r="Q2322" i="6"/>
  <c r="Q2676" i="6"/>
  <c r="Q1709" i="6"/>
  <c r="Q1558" i="6"/>
  <c r="Q710" i="6"/>
  <c r="Q145" i="6"/>
  <c r="Q2509" i="6"/>
  <c r="Q3485" i="6"/>
  <c r="Q2871" i="6"/>
  <c r="Q530" i="6"/>
  <c r="Q2810" i="6"/>
  <c r="Q219" i="6"/>
  <c r="Q2567" i="6"/>
  <c r="Q1611" i="6"/>
  <c r="Q545" i="6"/>
  <c r="Q2468" i="6"/>
  <c r="Q2204" i="6"/>
  <c r="Q1549" i="6"/>
  <c r="Q2734" i="6"/>
  <c r="Q897" i="6"/>
  <c r="Q1316" i="6"/>
  <c r="Q2128" i="6"/>
  <c r="Q1359" i="6"/>
  <c r="Q2285" i="6"/>
  <c r="Q2463" i="6"/>
  <c r="Q1238" i="6"/>
  <c r="Q3609" i="6"/>
  <c r="Q1112" i="6"/>
  <c r="Q2198" i="6"/>
  <c r="Q914" i="6"/>
  <c r="Q3297" i="6"/>
  <c r="Q325" i="6"/>
  <c r="Q3022" i="6"/>
  <c r="Q3375" i="6"/>
  <c r="Q2218" i="6"/>
  <c r="Q3515" i="6"/>
  <c r="Q1685" i="6"/>
  <c r="Q1575" i="6"/>
  <c r="Q2019" i="6"/>
  <c r="Q15" i="6"/>
  <c r="Q2610" i="6"/>
  <c r="Q2971" i="6"/>
  <c r="Q136" i="6"/>
  <c r="Q1868" i="6"/>
  <c r="Q2751" i="6"/>
  <c r="Q2713" i="6"/>
  <c r="Q2137" i="6"/>
  <c r="Q1423" i="6"/>
  <c r="Q1961" i="6"/>
  <c r="Q1343" i="6"/>
  <c r="Q3027" i="6"/>
  <c r="Q632" i="6"/>
  <c r="Q217" i="6"/>
  <c r="Q3109" i="6"/>
  <c r="Q327" i="6"/>
  <c r="Q1783" i="6"/>
  <c r="Q3668" i="6"/>
  <c r="Q3170" i="6"/>
  <c r="Q3301" i="6"/>
  <c r="Q539" i="6"/>
  <c r="Q2765" i="6"/>
  <c r="Q2869" i="6"/>
  <c r="Q2318" i="6"/>
  <c r="Q1243" i="6"/>
  <c r="Q2609" i="6"/>
  <c r="Q3645" i="6"/>
  <c r="Q3002" i="6"/>
  <c r="Q3038" i="6"/>
  <c r="Q2221" i="6"/>
  <c r="Q2470" i="6"/>
  <c r="Q3162" i="6"/>
  <c r="Q2066" i="6"/>
  <c r="Q2067" i="6"/>
  <c r="Q419" i="6"/>
  <c r="Q1720" i="6"/>
  <c r="Q2776" i="6"/>
  <c r="Q3537" i="6"/>
  <c r="Q1741" i="6"/>
  <c r="Q2763" i="6"/>
  <c r="Q3348" i="6"/>
  <c r="Q3024" i="6"/>
  <c r="Q3502" i="6"/>
  <c r="Q1257" i="6"/>
  <c r="Q1614" i="6"/>
  <c r="Q3056" i="6"/>
  <c r="Q197" i="6"/>
  <c r="Q1555" i="6"/>
  <c r="Q2472" i="6"/>
  <c r="Q2510" i="6"/>
  <c r="Q2952" i="6"/>
  <c r="Q2190" i="6"/>
  <c r="Q3723" i="6"/>
  <c r="Q2583" i="6"/>
  <c r="Q1954" i="6"/>
  <c r="Q1211" i="6"/>
  <c r="Q2814" i="6"/>
  <c r="Q3572" i="6"/>
  <c r="Q314" i="6"/>
  <c r="Q3701" i="6"/>
  <c r="Q255" i="6"/>
  <c r="Q2597" i="6"/>
  <c r="Q1602" i="6"/>
  <c r="Q494" i="6"/>
  <c r="Q3312" i="6"/>
  <c r="Q2500" i="6"/>
  <c r="Q2503" i="6"/>
  <c r="Q2368" i="6"/>
  <c r="Q3679" i="6"/>
  <c r="Q2792" i="6"/>
  <c r="Q2437" i="6"/>
  <c r="Q3575" i="6"/>
  <c r="Q3707" i="6"/>
  <c r="Q2041" i="6"/>
  <c r="Q1804" i="6"/>
  <c r="Q3541" i="6"/>
  <c r="Q2436" i="6"/>
  <c r="Q425" i="6"/>
  <c r="Q3282" i="6"/>
  <c r="Q3687" i="6"/>
  <c r="Q1338" i="6"/>
  <c r="Q3424" i="6"/>
  <c r="Q1615" i="6"/>
  <c r="Q1960" i="6"/>
  <c r="Q1339" i="6"/>
  <c r="Q449" i="6"/>
  <c r="Q827" i="6"/>
  <c r="Q2433" i="6"/>
  <c r="Q993" i="6"/>
  <c r="Q1406" i="6"/>
  <c r="Q19" i="6"/>
  <c r="Q2316" i="6"/>
  <c r="Q941" i="6"/>
  <c r="Q107" i="6"/>
  <c r="Q3451" i="6"/>
  <c r="Q2129" i="6"/>
  <c r="Q2562" i="6"/>
  <c r="Q2026" i="6"/>
  <c r="Q2459" i="6"/>
  <c r="Q2827" i="6"/>
  <c r="Q1647" i="6"/>
  <c r="Q3154" i="6"/>
  <c r="Q1869" i="6"/>
  <c r="Q1252" i="6"/>
  <c r="Q1055" i="6"/>
  <c r="Q1502" i="6"/>
  <c r="Q2347" i="6"/>
  <c r="Q2528" i="6"/>
  <c r="Q3068" i="6"/>
  <c r="Q3004" i="6"/>
  <c r="Q3200" i="6"/>
  <c r="Q522" i="6"/>
  <c r="Q2348" i="6"/>
  <c r="Q2600" i="6"/>
  <c r="Q599" i="6"/>
  <c r="Q792" i="6"/>
  <c r="Q1607" i="6"/>
  <c r="Q1694" i="6"/>
  <c r="Q2263" i="6"/>
  <c r="Q3071" i="6"/>
  <c r="Q1986" i="6"/>
  <c r="Q359" i="6"/>
  <c r="Q1815" i="6"/>
  <c r="Q3526" i="6"/>
  <c r="Q287" i="6"/>
  <c r="Q235" i="6"/>
  <c r="Q1891" i="6"/>
  <c r="Q824" i="6"/>
  <c r="Q2828" i="6"/>
  <c r="Q1208" i="6"/>
  <c r="Q360" i="6"/>
  <c r="Q1490" i="6"/>
  <c r="Q2653" i="6"/>
  <c r="Q2592" i="6"/>
  <c r="Q2444" i="6"/>
  <c r="Q916" i="6"/>
  <c r="Q3333" i="6"/>
  <c r="Q1525" i="6"/>
  <c r="Q1971" i="6"/>
  <c r="Q389" i="6"/>
  <c r="Q2998" i="6"/>
  <c r="Q2593" i="6"/>
  <c r="Q3044" i="6"/>
  <c r="Q1172" i="6"/>
  <c r="Q1495" i="6"/>
  <c r="Q970" i="6"/>
  <c r="Q1384" i="6"/>
  <c r="Q2011" i="6"/>
  <c r="Q984" i="6"/>
  <c r="Q3627" i="6"/>
  <c r="Q2961" i="6"/>
  <c r="Q2903" i="6"/>
  <c r="Q1734" i="6"/>
  <c r="Q660" i="6"/>
  <c r="Q1935" i="6"/>
  <c r="Q930" i="6"/>
  <c r="Q3306" i="6"/>
  <c r="Q1776" i="6"/>
  <c r="Q934" i="6"/>
  <c r="Q3147" i="6"/>
  <c r="Q2723" i="6"/>
  <c r="Q820" i="6"/>
  <c r="Q1853" i="6"/>
  <c r="Q674" i="6"/>
  <c r="Q2725" i="6"/>
  <c r="Q207" i="6"/>
  <c r="Q2818" i="6"/>
  <c r="Q1856" i="6"/>
  <c r="Q3130" i="6"/>
  <c r="Q553" i="6"/>
  <c r="Q1129" i="6"/>
  <c r="Q3160" i="6"/>
  <c r="Q2207" i="6"/>
  <c r="Q1503" i="6"/>
  <c r="Q2872" i="6"/>
  <c r="Q2607" i="6"/>
  <c r="Q1793" i="6"/>
  <c r="Q1794" i="6"/>
  <c r="Q3111" i="6"/>
  <c r="Q2953" i="6"/>
  <c r="Q2374" i="6"/>
  <c r="Q2160" i="6"/>
  <c r="Q935" i="6"/>
  <c r="Q1583" i="6"/>
  <c r="Q1870" i="6"/>
  <c r="Q3256" i="6"/>
  <c r="Q1871" i="6"/>
  <c r="Q2525" i="6"/>
  <c r="Q3102" i="6"/>
  <c r="Q2972" i="6"/>
  <c r="Q1373" i="6"/>
  <c r="Q2865" i="6"/>
  <c r="Q2123" i="6"/>
  <c r="Q825" i="6"/>
  <c r="Q3023" i="6"/>
  <c r="Q986" i="6"/>
  <c r="Q3437" i="6"/>
  <c r="Q2829" i="6"/>
  <c r="Q2830" i="6"/>
  <c r="Q3737" i="6"/>
  <c r="Q517" i="6"/>
  <c r="Q2443" i="6"/>
  <c r="Q2017" i="6"/>
  <c r="Q1919" i="6"/>
  <c r="Q645" i="6"/>
  <c r="Q2480" i="6"/>
  <c r="Q3187" i="6"/>
  <c r="Q3059" i="6"/>
  <c r="Q1910" i="6"/>
  <c r="Q3018" i="6"/>
  <c r="Q1491" i="6"/>
  <c r="Q3259" i="6"/>
  <c r="Q634" i="6"/>
  <c r="Q2622" i="6"/>
  <c r="Q2435" i="6"/>
  <c r="Q2945" i="6"/>
  <c r="Q2729" i="6"/>
  <c r="Q833" i="6"/>
  <c r="Q2447" i="6"/>
  <c r="Q3221" i="6"/>
  <c r="Q1130" i="6"/>
  <c r="Q3494" i="6"/>
  <c r="Q2505" i="6"/>
  <c r="Q2873" i="6"/>
  <c r="Q2136" i="6"/>
  <c r="Q2767" i="6"/>
  <c r="Q1142" i="6"/>
  <c r="Q1313" i="6"/>
  <c r="Q2004" i="6"/>
  <c r="Q3478" i="6"/>
  <c r="Q1381" i="6"/>
  <c r="Q2422" i="6"/>
  <c r="Q2606" i="6"/>
  <c r="Q1108" i="6"/>
  <c r="Q3321" i="6"/>
  <c r="Q401" i="6"/>
  <c r="Q2569" i="6"/>
  <c r="Q1040" i="6"/>
  <c r="Q3628" i="6"/>
  <c r="Q1160" i="6"/>
  <c r="Q1612" i="6"/>
  <c r="Q2819" i="6"/>
  <c r="Q3438" i="6"/>
  <c r="Q532" i="6"/>
  <c r="Q3313" i="6"/>
  <c r="Q788" i="6"/>
  <c r="Q1774" i="6"/>
  <c r="Q1314" i="6"/>
  <c r="Q2233" i="6"/>
  <c r="Q1839" i="6"/>
  <c r="Q601" i="6"/>
  <c r="Q1847" i="6"/>
  <c r="Q2954" i="6"/>
  <c r="Q201" i="6"/>
  <c r="Q395" i="6"/>
  <c r="Q3527" i="6"/>
  <c r="Q2687" i="6"/>
  <c r="Q32" i="6"/>
  <c r="Q1217" i="6"/>
  <c r="Q3457" i="6"/>
  <c r="Q2264" i="6"/>
  <c r="Q1137" i="6"/>
  <c r="Q1272" i="6"/>
  <c r="Q974" i="6"/>
  <c r="Q3490" i="6"/>
  <c r="Q3600" i="6"/>
  <c r="Q2394" i="6"/>
  <c r="Q3605" i="6"/>
  <c r="Q2094" i="6"/>
  <c r="Q3330" i="6"/>
  <c r="Q3445" i="6"/>
  <c r="Q2053" i="6"/>
  <c r="Q3113" i="6"/>
  <c r="Q957" i="6"/>
  <c r="Q1376" i="6"/>
  <c r="Q21" i="6"/>
  <c r="Q1892" i="6"/>
  <c r="Q422" i="6"/>
  <c r="Q982" i="6"/>
  <c r="Q2095" i="6"/>
  <c r="Q3617" i="6"/>
  <c r="Q1779" i="6"/>
  <c r="Q2424" i="6"/>
  <c r="Q2840" i="6"/>
  <c r="Q1764" i="6"/>
  <c r="Q2529" i="6"/>
  <c r="Q1219" i="6"/>
  <c r="Q3334" i="6"/>
  <c r="Q3240" i="6"/>
  <c r="Q3612" i="6"/>
  <c r="Q313" i="6"/>
  <c r="Q2205" i="6"/>
  <c r="Q2328" i="6"/>
  <c r="Q496" i="6"/>
  <c r="Q1297" i="6"/>
  <c r="Q923" i="6"/>
  <c r="Q1732" i="6"/>
  <c r="Q1151" i="6"/>
  <c r="Q2478" i="6"/>
  <c r="Q212" i="6"/>
  <c r="Q2406" i="6"/>
  <c r="Q3746" i="6"/>
  <c r="Q1501" i="6"/>
  <c r="Q2981" i="6"/>
  <c r="Q1727" i="6"/>
  <c r="Q600" i="6"/>
  <c r="Q1678" i="6"/>
  <c r="Q216" i="6"/>
  <c r="Q2360" i="6"/>
  <c r="Q2594" i="6"/>
  <c r="Q1822" i="6"/>
  <c r="Q1912" i="6"/>
  <c r="Q525" i="6"/>
  <c r="Q1511" i="6"/>
  <c r="Q252" i="6"/>
  <c r="Q1380" i="6"/>
  <c r="Q2202" i="6"/>
  <c r="Q1906" i="6"/>
  <c r="Q2616" i="6"/>
  <c r="Q2141" i="6"/>
  <c r="Q1840" i="6"/>
  <c r="Q3100" i="6"/>
  <c r="Q3182" i="6"/>
  <c r="Q479" i="6"/>
  <c r="Q3292" i="6"/>
  <c r="Q1420" i="6"/>
  <c r="Q2362" i="6"/>
  <c r="Q952" i="6"/>
  <c r="Q1782" i="6"/>
  <c r="Q592" i="6"/>
  <c r="Q1520" i="6"/>
  <c r="Q2142" i="6"/>
  <c r="Q2483" i="6"/>
  <c r="Q2905" i="6"/>
  <c r="Q3016" i="6"/>
  <c r="Q142" i="6"/>
  <c r="Q729" i="6"/>
  <c r="Q997" i="6"/>
  <c r="Q630" i="6"/>
  <c r="Q639" i="6"/>
  <c r="Q1977" i="6"/>
  <c r="Q915" i="6"/>
  <c r="Q2768" i="6"/>
  <c r="Q3373" i="6"/>
  <c r="Q2623" i="6"/>
  <c r="Q1942" i="6"/>
  <c r="Q613" i="6"/>
  <c r="Q761" i="6"/>
  <c r="Q438" i="6"/>
  <c r="Q659" i="6"/>
  <c r="Q739" i="6"/>
  <c r="Q2703" i="6"/>
  <c r="Q1261" i="6"/>
  <c r="Q1826" i="6"/>
  <c r="Q2156" i="6"/>
  <c r="Q2446" i="6"/>
  <c r="Q2805" i="6"/>
  <c r="Q2939" i="6"/>
  <c r="Q2715" i="6"/>
  <c r="Q3159" i="6"/>
  <c r="Q2717" i="6"/>
  <c r="Q1011" i="6"/>
  <c r="Q3031" i="6"/>
  <c r="Q273" i="6"/>
  <c r="Q3003" i="6"/>
  <c r="Q3386" i="6"/>
  <c r="Q3406" i="6"/>
  <c r="Q2561" i="6"/>
  <c r="Q1857" i="6"/>
  <c r="Q379" i="6"/>
  <c r="Q1347" i="6"/>
  <c r="Q1122" i="6"/>
  <c r="Q2720" i="6"/>
  <c r="Q790" i="6"/>
  <c r="Q937" i="6"/>
  <c r="Q74" i="6"/>
  <c r="Q1180" i="6"/>
  <c r="Q1146" i="6"/>
  <c r="Q655" i="6"/>
  <c r="Q265" i="6"/>
  <c r="Q3419" i="6"/>
  <c r="Q2879" i="6"/>
  <c r="Q623" i="6"/>
  <c r="Q2493" i="6"/>
  <c r="Q1002" i="6"/>
  <c r="Q3785" i="6"/>
  <c r="Q2667" i="6"/>
  <c r="Q1841" i="6"/>
  <c r="Q2208" i="6"/>
  <c r="Q1120" i="6"/>
  <c r="Q3669" i="6"/>
  <c r="Q2047" i="6"/>
  <c r="Q1710" i="6"/>
  <c r="Q1623" i="6"/>
  <c r="Q1268" i="6"/>
  <c r="Q3350" i="6"/>
  <c r="Q840" i="6"/>
  <c r="Q1672" i="6"/>
  <c r="Q546" i="6"/>
  <c r="Q3758" i="6"/>
  <c r="Q2166" i="6"/>
  <c r="Q383" i="6"/>
  <c r="Q1908" i="6"/>
  <c r="Q3359" i="6"/>
  <c r="Q2710" i="6"/>
  <c r="Q2395" i="6"/>
  <c r="Q2973" i="6"/>
  <c r="Q3519" i="6"/>
  <c r="Q2167" i="6"/>
  <c r="Q3229" i="6"/>
  <c r="Q231" i="6"/>
  <c r="Q2909" i="6"/>
  <c r="Q2384" i="6"/>
  <c r="Q1181" i="6"/>
  <c r="Q3446" i="6"/>
  <c r="Q3370" i="6"/>
  <c r="Q615" i="6"/>
  <c r="Q2798" i="6"/>
  <c r="Q433" i="6"/>
  <c r="Q2878" i="6"/>
  <c r="Q1980" i="6"/>
  <c r="Q3655" i="6"/>
  <c r="Q1118" i="6"/>
  <c r="Q3553" i="6"/>
  <c r="Q971" i="6"/>
  <c r="Q1184" i="6"/>
  <c r="Q1185" i="6"/>
  <c r="Q989" i="6"/>
  <c r="Q3704" i="6"/>
  <c r="Q1541" i="6"/>
  <c r="Q3472" i="6"/>
  <c r="Q1337" i="6"/>
  <c r="Q3619" i="6"/>
  <c r="Q2614" i="6"/>
  <c r="Q3620" i="6"/>
  <c r="Q1109" i="6"/>
  <c r="Q500" i="6"/>
  <c r="Q1570" i="6"/>
  <c r="Q2475" i="6"/>
  <c r="Q610" i="6"/>
  <c r="Q8" i="6"/>
  <c r="Q2030" i="6"/>
  <c r="Q830" i="6"/>
  <c r="Q1537" i="6"/>
  <c r="Q1260" i="6"/>
  <c r="Q3209" i="6"/>
  <c r="Q3621" i="6"/>
  <c r="Q1341" i="6"/>
  <c r="Q2803" i="6"/>
  <c r="Q624" i="6"/>
  <c r="Q3379" i="6"/>
  <c r="Q903" i="6"/>
  <c r="Q2234" i="6"/>
  <c r="Q3433" i="6"/>
  <c r="Q1204" i="6"/>
  <c r="Q3481" i="6"/>
  <c r="Q3544" i="6"/>
  <c r="Q437" i="6"/>
  <c r="Q1969" i="6"/>
  <c r="Q3601" i="6"/>
  <c r="Q858" i="6"/>
  <c r="Q448" i="6"/>
  <c r="Q1175" i="6"/>
  <c r="Q348" i="6"/>
  <c r="Q2982" i="6"/>
  <c r="Q2925" i="6"/>
  <c r="Q3155" i="6"/>
  <c r="Q1785" i="6"/>
  <c r="Q2917" i="6"/>
  <c r="Q1227" i="6"/>
  <c r="Q606" i="6"/>
  <c r="Q1126" i="6"/>
  <c r="Q760" i="6"/>
  <c r="Q2890" i="6"/>
  <c r="Q258" i="6"/>
  <c r="Q910" i="6"/>
  <c r="Q2096" i="6"/>
  <c r="Q1893" i="6"/>
  <c r="Q3395" i="6"/>
  <c r="Q3506" i="6"/>
  <c r="Q2333" i="6"/>
  <c r="Q1110" i="6"/>
  <c r="Q2574" i="6"/>
  <c r="Q1389" i="6"/>
  <c r="Q228" i="6"/>
  <c r="Q1397" i="6"/>
  <c r="Q3458" i="6"/>
  <c r="Q2170" i="6"/>
  <c r="Q1127" i="6"/>
  <c r="Q798" i="6"/>
  <c r="Q2983" i="6"/>
  <c r="Q2701" i="6"/>
  <c r="Q1565" i="6"/>
  <c r="Q3629" i="6"/>
  <c r="Q92" i="6"/>
  <c r="Q3176" i="6"/>
  <c r="Q1940" i="6"/>
  <c r="Q3618" i="6"/>
  <c r="Q3184" i="6"/>
  <c r="Q1603" i="6"/>
  <c r="Q1712" i="6"/>
  <c r="Q2200" i="6"/>
  <c r="Q199" i="6"/>
  <c r="Q2042" i="6"/>
  <c r="Q2290" i="6"/>
  <c r="Q3376" i="6"/>
  <c r="Q1833" i="6"/>
  <c r="Q1834" i="6"/>
  <c r="Q913" i="6"/>
  <c r="Q3205" i="6"/>
  <c r="Q61" i="6"/>
  <c r="Q591" i="6"/>
  <c r="Q1317" i="6"/>
  <c r="Q412" i="6"/>
  <c r="Q2934" i="6"/>
  <c r="Q1798" i="6"/>
  <c r="Q990" i="6"/>
  <c r="Q2746" i="6"/>
  <c r="Q2702" i="6"/>
  <c r="Q3069" i="6"/>
  <c r="Q1186" i="6"/>
  <c r="Q229" i="6"/>
  <c r="Q2549" i="6"/>
  <c r="Q1408" i="6"/>
  <c r="Q1269" i="6"/>
  <c r="Q506" i="6"/>
  <c r="Q2048" i="6"/>
  <c r="Q2235" i="6"/>
  <c r="Q1437" i="6"/>
  <c r="Q3148" i="6"/>
  <c r="Q1713" i="6"/>
  <c r="Q3314" i="6"/>
  <c r="Q2324" i="6"/>
  <c r="Q3085" i="6"/>
  <c r="Q1924" i="6"/>
  <c r="Q1500" i="6"/>
  <c r="Q3412" i="6"/>
  <c r="Q2375" i="6"/>
  <c r="Q1848" i="6"/>
  <c r="Q1484" i="6"/>
  <c r="Q2043" i="6"/>
  <c r="Q2708" i="6"/>
  <c r="Q1721" i="6"/>
  <c r="Q2456" i="6"/>
  <c r="Q733" i="6"/>
  <c r="Q2327" i="6"/>
  <c r="Q436" i="6"/>
  <c r="Q2876" i="6"/>
  <c r="Q3325" i="6"/>
  <c r="Q463" i="6"/>
  <c r="Q3357" i="6"/>
  <c r="Q1809" i="6"/>
  <c r="Q2794" i="6"/>
  <c r="Q3007" i="6"/>
  <c r="Q1963" i="6"/>
  <c r="Q2779" i="6"/>
  <c r="Q3377" i="6"/>
  <c r="Q2911" i="6"/>
  <c r="Q2820" i="6"/>
  <c r="Q1041" i="6"/>
  <c r="Q3173" i="6"/>
  <c r="Q3696" i="6"/>
  <c r="Q2627" i="6"/>
  <c r="Q1012" i="6"/>
  <c r="Q3522" i="6"/>
  <c r="Q2605" i="6"/>
  <c r="Q259" i="6"/>
  <c r="Q137" i="6"/>
  <c r="Q1745" i="6"/>
  <c r="Q1923" i="6"/>
  <c r="Q635" i="6"/>
  <c r="Q1240" i="6"/>
  <c r="Q1345" i="6"/>
  <c r="Q1322" i="6"/>
  <c r="Q3074" i="6"/>
  <c r="Q331" i="6"/>
  <c r="Q368" i="6"/>
  <c r="Q1952" i="6"/>
  <c r="Q3598" i="6"/>
  <c r="Q3304" i="6"/>
  <c r="Q2899" i="6"/>
  <c r="Q585" i="6"/>
  <c r="Q2802" i="6"/>
  <c r="Q1824" i="6"/>
  <c r="Q814" i="6"/>
  <c r="Q2726" i="6"/>
  <c r="Q1616" i="6"/>
  <c r="Q1104" i="6"/>
  <c r="Q2491" i="6"/>
  <c r="Q3063" i="6"/>
  <c r="Q2707" i="6"/>
  <c r="Q2292" i="6"/>
  <c r="Q3488" i="6"/>
  <c r="Q3474" i="6"/>
  <c r="Q1382" i="6"/>
  <c r="Q679" i="6"/>
  <c r="Q628" i="6"/>
  <c r="Q3637" i="6"/>
  <c r="Q1250" i="6"/>
  <c r="Q3364" i="6"/>
  <c r="Q1231" i="6"/>
  <c r="Q209" i="6"/>
  <c r="Q3327" i="6"/>
  <c r="Q1849" i="6"/>
  <c r="Q1872" i="6"/>
  <c r="Q2484" i="6"/>
  <c r="Q116" i="6"/>
  <c r="Q1517" i="6"/>
  <c r="Q2149" i="6"/>
  <c r="Q357" i="6"/>
  <c r="Q3511" i="6"/>
  <c r="Q3212" i="6"/>
  <c r="Q3213" i="6"/>
  <c r="Q2492" i="6"/>
  <c r="Q1858" i="6"/>
  <c r="Q3387" i="6"/>
  <c r="Q1192" i="6"/>
  <c r="Q1531" i="6"/>
  <c r="Q3322" i="6"/>
  <c r="Q2337" i="6"/>
  <c r="Q3210" i="6"/>
  <c r="Q3483" i="6"/>
  <c r="Q416" i="6"/>
  <c r="Q3064" i="6"/>
  <c r="Q2363" i="6"/>
  <c r="Q3492" i="6"/>
  <c r="Q1421" i="6"/>
  <c r="Q364" i="6"/>
  <c r="Q1141" i="6"/>
  <c r="Q3296" i="6"/>
  <c r="Q1757" i="6"/>
  <c r="Q3762" i="6"/>
  <c r="Q3752" i="6"/>
  <c r="Q69" i="6"/>
  <c r="Q3201" i="6"/>
  <c r="Q2469" i="6"/>
  <c r="Q1438" i="6"/>
  <c r="Q1154" i="6"/>
  <c r="Q1259" i="6"/>
  <c r="Q362" i="6"/>
  <c r="Q1573" i="6"/>
  <c r="Q1418" i="6"/>
  <c r="Q1103" i="6"/>
  <c r="Q3053" i="6"/>
  <c r="Q3207" i="6"/>
  <c r="Q2361" i="6"/>
  <c r="Q356" i="6"/>
  <c r="Q1823" i="6"/>
  <c r="Q3759" i="6"/>
  <c r="Q2800" i="6"/>
  <c r="Q3218" i="6"/>
  <c r="Q3429" i="6"/>
  <c r="Q2219" i="6"/>
  <c r="Q2948" i="6"/>
  <c r="Q3378" i="6"/>
  <c r="Q2870" i="6"/>
  <c r="Q2821" i="6"/>
  <c r="Q3380" i="6"/>
  <c r="Q3568" i="6"/>
  <c r="Q1613" i="6"/>
  <c r="Q3319" i="6"/>
  <c r="Q954" i="6"/>
  <c r="Q2711" i="6"/>
  <c r="Q1386" i="6"/>
  <c r="Q2442" i="6"/>
  <c r="Q1360" i="6"/>
  <c r="Q1600" i="6"/>
  <c r="Q1119" i="6"/>
  <c r="Q1542" i="6"/>
  <c r="Q1017" i="6"/>
  <c r="Q1703" i="6"/>
  <c r="Q2904" i="6"/>
  <c r="Q2265" i="6"/>
  <c r="Q2938" i="6"/>
  <c r="Q3641" i="6"/>
  <c r="Q1873" i="6"/>
  <c r="Q1105" i="6"/>
  <c r="Q3281" i="6"/>
  <c r="Q1018" i="6"/>
  <c r="Q3715" i="6"/>
  <c r="Q3183" i="6"/>
  <c r="Q1508" i="6"/>
  <c r="Q3570" i="6"/>
  <c r="Q3714" i="6"/>
  <c r="Q260" i="6"/>
  <c r="Q3777" i="6"/>
  <c r="Q1210" i="6"/>
  <c r="Q689" i="6"/>
  <c r="Q507" i="6"/>
  <c r="Q118" i="6"/>
  <c r="Q1019" i="6"/>
  <c r="Q1457" i="6"/>
  <c r="Q1312" i="6"/>
  <c r="Q793" i="6"/>
  <c r="Q2076" i="6"/>
  <c r="Q890" i="6"/>
  <c r="Q1944" i="6"/>
  <c r="Q1816" i="6"/>
  <c r="Q1367" i="6"/>
  <c r="Q2874" i="6"/>
  <c r="Q1121" i="6"/>
  <c r="Q2732" i="6"/>
  <c r="Q1625" i="6"/>
  <c r="Q2031" i="6"/>
  <c r="Q1735" i="6"/>
  <c r="Q497" i="6"/>
  <c r="Q3116" i="6"/>
  <c r="Q1298" i="6"/>
  <c r="Q1482" i="6"/>
  <c r="Q1947" i="6"/>
  <c r="Q2506" i="6"/>
  <c r="Q2892" i="6"/>
  <c r="Q911" i="6"/>
  <c r="Q2841" i="6"/>
  <c r="Q3278" i="6"/>
  <c r="Q2010" i="6"/>
  <c r="Q3287" i="6"/>
  <c r="Q2984" i="6"/>
  <c r="Q2283" i="6"/>
  <c r="Q2479" i="6"/>
  <c r="Q2266" i="6"/>
  <c r="Q3732" i="6"/>
  <c r="Q680" i="6"/>
  <c r="Q3558" i="6"/>
  <c r="Q1221" i="6"/>
  <c r="Q33" i="6"/>
  <c r="Q1398" i="6"/>
  <c r="Q2691" i="6"/>
  <c r="Q390" i="6"/>
  <c r="Q1812" i="6"/>
  <c r="Q3484" i="6"/>
  <c r="Q3475" i="6"/>
  <c r="Q1699" i="6"/>
  <c r="Q1697" i="6"/>
  <c r="Q2308" i="6"/>
  <c r="Q307" i="6"/>
  <c r="Q1413" i="6"/>
  <c r="Q3396" i="6"/>
  <c r="Q2787" i="6"/>
  <c r="Q3241" i="6"/>
  <c r="Q1679" i="6"/>
  <c r="Q3781" i="6"/>
  <c r="Q1642" i="6"/>
  <c r="Q3559" i="6"/>
  <c r="Q1540" i="6"/>
  <c r="Q3204" i="6"/>
  <c r="Q2185" i="6"/>
  <c r="Q892" i="6"/>
  <c r="Q2165" i="6"/>
  <c r="Q2012" i="6"/>
  <c r="Q244" i="6"/>
  <c r="Q834" i="6"/>
  <c r="Q2194" i="6"/>
  <c r="Q2467" i="6"/>
  <c r="Q3194" i="6"/>
  <c r="Q932" i="6"/>
  <c r="Q3066" i="6"/>
  <c r="Q636" i="6"/>
  <c r="Q2811" i="6"/>
  <c r="Q1106" i="6"/>
  <c r="Q2189" i="6"/>
  <c r="Q1752" i="6"/>
  <c r="Q3206" i="6"/>
  <c r="Q994" i="6"/>
  <c r="Q2008" i="6"/>
  <c r="Q1668" i="6"/>
  <c r="Q435" i="6"/>
  <c r="Q3656" i="6"/>
  <c r="Q2936" i="6"/>
  <c r="Q3093" i="6"/>
  <c r="Q2028" i="6"/>
  <c r="Q1572" i="6"/>
  <c r="Q1480" i="6"/>
  <c r="Q3025" i="6"/>
  <c r="Q817" i="6"/>
  <c r="Q2946" i="6"/>
  <c r="Q1803" i="6"/>
  <c r="Q1992" i="6"/>
  <c r="Q725" i="6"/>
  <c r="Q3727" i="6"/>
  <c r="Q3706" i="6"/>
  <c r="Q2512" i="6"/>
  <c r="Q3017" i="6"/>
  <c r="Q3388" i="6"/>
  <c r="Q1956" i="6"/>
  <c r="Q124" i="6"/>
  <c r="Q2638" i="6"/>
  <c r="Q2962" i="6"/>
  <c r="Q2385" i="6"/>
  <c r="Q2180" i="6"/>
  <c r="Q541" i="6"/>
  <c r="Q953" i="6"/>
  <c r="Q1576" i="6"/>
  <c r="Q2560" i="6"/>
  <c r="Q1350" i="6"/>
  <c r="Q1024" i="6"/>
  <c r="Q637" i="6"/>
  <c r="Q919" i="6"/>
  <c r="Q2209" i="6"/>
  <c r="Q3622" i="6"/>
  <c r="Q3283" i="6"/>
  <c r="Q722" i="6"/>
  <c r="Q1344" i="6"/>
  <c r="Q1704" i="6"/>
  <c r="Q2287" i="6"/>
  <c r="Q3658" i="6"/>
  <c r="Q403" i="6"/>
  <c r="Q2619" i="6"/>
  <c r="Q2518" i="6"/>
  <c r="Q850" i="6"/>
  <c r="Q3045" i="6"/>
  <c r="Q1725" i="6"/>
  <c r="Q3046" i="6"/>
  <c r="Q924" i="6"/>
  <c r="Q337" i="6"/>
  <c r="Q1743" i="6"/>
  <c r="Q328" i="6"/>
  <c r="Q3643" i="6"/>
  <c r="Q1470" i="6"/>
  <c r="Q2886" i="6"/>
  <c r="Q649" i="6"/>
  <c r="Q1027" i="6"/>
  <c r="Q1514" i="6"/>
  <c r="Q3134" i="6"/>
  <c r="Q3595" i="6"/>
  <c r="Q711" i="6"/>
  <c r="Q3613" i="6"/>
  <c r="Q3545" i="6"/>
  <c r="Q505" i="6"/>
  <c r="Q2862" i="6"/>
  <c r="Q3532" i="6"/>
  <c r="Q439" i="6"/>
  <c r="Q2035" i="6"/>
  <c r="Q3276" i="6"/>
  <c r="Q172" i="6"/>
  <c r="Q3224" i="6"/>
  <c r="Q3638" i="6"/>
  <c r="Q942" i="6"/>
  <c r="Q270" i="6"/>
  <c r="Q3635" i="6"/>
  <c r="Q2423" i="6"/>
  <c r="Q3784" i="6"/>
  <c r="Q3039" i="6"/>
  <c r="Q1042" i="6"/>
  <c r="Q3389" i="6"/>
  <c r="Q3573" i="6"/>
  <c r="Q2963" i="6"/>
  <c r="Q2386" i="6"/>
  <c r="Q955" i="6"/>
  <c r="Q3787" i="6"/>
  <c r="Q85" i="6"/>
  <c r="Q1945" i="6"/>
  <c r="Q3360" i="6"/>
  <c r="Q3123" i="6"/>
  <c r="Q3439" i="6"/>
  <c r="Q1925" i="6"/>
  <c r="Q1188" i="6"/>
  <c r="Q1624" i="6"/>
  <c r="Q3786" i="6"/>
  <c r="Q110" i="6"/>
  <c r="Q2677" i="6"/>
  <c r="Q369" i="6"/>
  <c r="Q917" i="6"/>
  <c r="Q3307" i="6"/>
  <c r="Q2546" i="6"/>
  <c r="Q3219" i="6"/>
  <c r="Q806" i="6"/>
  <c r="Q1684" i="6"/>
  <c r="Q3315" i="6"/>
  <c r="Q2407" i="6"/>
  <c r="Q2097" i="6"/>
  <c r="Q1485" i="6"/>
  <c r="Q889" i="6"/>
  <c r="Q3728" i="6"/>
  <c r="Q3381" i="6"/>
  <c r="Q1505" i="6"/>
  <c r="Q1223" i="6"/>
  <c r="Q3067" i="6"/>
  <c r="Q1163" i="6"/>
  <c r="Q274" i="6"/>
  <c r="Q2577" i="6"/>
  <c r="Q2039" i="6"/>
  <c r="Q2238" i="6"/>
  <c r="Q2730" i="6"/>
  <c r="Q3565" i="6"/>
  <c r="Q3202" i="6"/>
  <c r="Q3447" i="6"/>
  <c r="Q3086" i="6"/>
  <c r="Q3149" i="6"/>
  <c r="Q808" i="6"/>
  <c r="Q3014" i="6"/>
  <c r="Q1606" i="6"/>
  <c r="Q6" i="6"/>
  <c r="Q2883" i="6"/>
  <c r="Q2193" i="6"/>
  <c r="Q2916" i="6"/>
  <c r="Q3499" i="6"/>
  <c r="Q2749" i="6"/>
  <c r="Q1078" i="6"/>
  <c r="Q384" i="6"/>
  <c r="Q1739" i="6"/>
  <c r="Q3591" i="6"/>
  <c r="Q3156" i="6"/>
  <c r="Q2239" i="6"/>
  <c r="Q1714" i="6"/>
  <c r="Q320" i="6"/>
  <c r="Q3725" i="6"/>
  <c r="Q625" i="6"/>
  <c r="Q111" i="6"/>
  <c r="Q3047" i="6"/>
  <c r="Q3500" i="6"/>
  <c r="Q3103" i="6"/>
  <c r="Q1859" i="6"/>
  <c r="Q3788" i="6"/>
  <c r="Q2752" i="6"/>
  <c r="Q2547" i="6"/>
  <c r="Q2842" i="6"/>
  <c r="Q2624" i="6"/>
  <c r="Q1932" i="6"/>
  <c r="Q3272" i="6"/>
  <c r="Q1099" i="6"/>
  <c r="Q2408" i="6"/>
  <c r="Q1536" i="6"/>
  <c r="Q1117" i="6"/>
  <c r="Q3290" i="6"/>
  <c r="Q2138" i="6"/>
  <c r="Q3091" i="6"/>
  <c r="Q589" i="6"/>
  <c r="Q3699" i="6"/>
  <c r="Q1224" i="6"/>
  <c r="Q893" i="6"/>
  <c r="Q1079" i="6"/>
  <c r="Q1100" i="6"/>
  <c r="Q2644" i="6"/>
  <c r="Q1157" i="6"/>
  <c r="Q1543" i="6"/>
  <c r="Q1101" i="6"/>
  <c r="Q712" i="6"/>
  <c r="Q1874" i="6"/>
  <c r="Q3751" i="6"/>
  <c r="Q3335" i="6"/>
  <c r="Q3336" i="6"/>
  <c r="Q2985" i="6"/>
  <c r="Q361" i="6"/>
  <c r="Q3780" i="6"/>
  <c r="Q3592" i="6"/>
  <c r="Q3491" i="6"/>
  <c r="Q3151" i="6"/>
  <c r="Q3417" i="6"/>
  <c r="Q3397" i="6"/>
  <c r="Q485" i="6"/>
  <c r="Q469" i="6"/>
  <c r="Q927" i="6"/>
  <c r="Q508" i="6"/>
  <c r="Q2344" i="6"/>
  <c r="Q3774" i="6"/>
  <c r="Q2750" i="6"/>
  <c r="Q2630" i="6"/>
  <c r="Q1028" i="6"/>
  <c r="Q1029" i="6"/>
  <c r="Q668" i="6"/>
  <c r="Q3602" i="6"/>
  <c r="Q744" i="6"/>
  <c r="Q374" i="6"/>
  <c r="Q30" i="6"/>
  <c r="Q1273" i="6"/>
  <c r="Q3676" i="6"/>
  <c r="Q1043" i="6"/>
  <c r="Q1044" i="6"/>
  <c r="Q3642" i="6"/>
  <c r="Q2910" i="6"/>
  <c r="Q2068" i="6"/>
  <c r="Q1562" i="6"/>
  <c r="Q1633" i="6"/>
  <c r="Q3255" i="6"/>
  <c r="Q371" i="6"/>
  <c r="Q2507" i="6"/>
  <c r="Q1686" i="6"/>
  <c r="Q2438" i="6"/>
  <c r="Q3110" i="6"/>
  <c r="Q3305" i="6"/>
  <c r="Q1596" i="6"/>
  <c r="Q2176" i="6"/>
  <c r="Q1993" i="6"/>
  <c r="Q731" i="6"/>
  <c r="Q2604" i="6"/>
  <c r="Q2581" i="6"/>
  <c r="Q3117" i="6"/>
  <c r="Q2868" i="6"/>
  <c r="Q3298" i="6"/>
  <c r="Q527" i="6"/>
  <c r="Q3678" i="6"/>
  <c r="Q3634" i="6"/>
  <c r="Q2485" i="6"/>
  <c r="Q2672" i="6"/>
  <c r="Q2900" i="6"/>
  <c r="Q3745" i="6"/>
  <c r="Q2571" i="6"/>
  <c r="Q31" i="6"/>
  <c r="Q1504" i="6"/>
  <c r="Q279" i="6"/>
  <c r="Q2611" i="6"/>
  <c r="Q1760" i="6"/>
  <c r="Q2376" i="6"/>
  <c r="Q3124" i="6"/>
  <c r="Q1450" i="6"/>
  <c r="Q2831" i="6"/>
  <c r="Q309" i="6"/>
  <c r="Q3197" i="6"/>
  <c r="Q501" i="6"/>
  <c r="Q2253" i="6"/>
  <c r="Q2168" i="6"/>
  <c r="Q2770" i="6"/>
  <c r="Q1560" i="6"/>
  <c r="Q1439" i="6"/>
  <c r="Q2815" i="6"/>
  <c r="Q1818" i="6"/>
  <c r="Q2377" i="6"/>
  <c r="Q3161" i="6"/>
  <c r="Q3770" i="6"/>
  <c r="Q2735" i="6"/>
  <c r="Q3125" i="6"/>
  <c r="Q594" i="6"/>
  <c r="Q1936" i="6"/>
  <c r="Q1875" i="6"/>
  <c r="Q2077" i="6"/>
  <c r="Q1786" i="6"/>
  <c r="Q49" i="6"/>
  <c r="Q3729" i="6"/>
  <c r="Q2378" i="6"/>
  <c r="Q1627" i="6"/>
  <c r="Q1440" i="6"/>
  <c r="Q221" i="6"/>
  <c r="Q112" i="6"/>
  <c r="Q1051" i="6"/>
  <c r="Q299" i="6"/>
  <c r="Q3580" i="6"/>
  <c r="Q3448" i="6"/>
  <c r="Q1604" i="6"/>
  <c r="Q2054" i="6"/>
  <c r="Q3036" i="6"/>
  <c r="Q1758" i="6"/>
  <c r="Q202" i="6"/>
  <c r="Q3225" i="6"/>
  <c r="Q1926" i="6"/>
  <c r="Q3520" i="6"/>
  <c r="Q427" i="6"/>
  <c r="Q1007" i="6"/>
  <c r="Q2003" i="6"/>
  <c r="Q1755" i="6"/>
  <c r="Q3356" i="6"/>
  <c r="Q2188" i="6"/>
  <c r="Q428" i="6"/>
  <c r="Q1749" i="6"/>
  <c r="Q2171" i="6"/>
  <c r="Q3586" i="6"/>
  <c r="Q2654" i="6"/>
  <c r="Q3650" i="6"/>
  <c r="Q607" i="6"/>
  <c r="Q973" i="6"/>
  <c r="Q3328" i="6"/>
  <c r="Q859" i="6"/>
  <c r="Q2240" i="6"/>
  <c r="Q1649" i="6"/>
  <c r="Q1329" i="6"/>
  <c r="Q948" i="6"/>
  <c r="Q764" i="6"/>
  <c r="Q2439" i="6"/>
  <c r="Q826" i="6"/>
  <c r="Q3754" i="6"/>
  <c r="Q721" i="6"/>
  <c r="Q736" i="6"/>
  <c r="Q1102" i="6"/>
  <c r="Q860" i="6"/>
  <c r="Q446" i="6"/>
  <c r="Q2986" i="6"/>
  <c r="Q1650" i="6"/>
  <c r="Q2530" i="6"/>
  <c r="Q1651" i="6"/>
  <c r="Q547" i="6"/>
  <c r="Q3420" i="6"/>
  <c r="Q2098" i="6"/>
  <c r="Q58" i="6"/>
  <c r="Q2744" i="6"/>
  <c r="Q3005" i="6"/>
  <c r="Q2843" i="6"/>
  <c r="Q243" i="6"/>
  <c r="Q79" i="6"/>
  <c r="Q88" i="6"/>
  <c r="Q3242" i="6"/>
  <c r="Q2816" i="6"/>
  <c r="Q440" i="6"/>
  <c r="Q2784" i="6"/>
  <c r="Q1608" i="6"/>
  <c r="Q3546" i="6"/>
  <c r="Q3234" i="6"/>
  <c r="Q1253" i="6"/>
  <c r="Q3048" i="6"/>
  <c r="Q3188" i="6"/>
  <c r="Q2531" i="6"/>
  <c r="Q3243" i="6"/>
  <c r="Q2481" i="6"/>
  <c r="Q3352" i="6"/>
  <c r="Q434" i="6"/>
  <c r="Q690" i="6"/>
  <c r="Q2987" i="6"/>
  <c r="Q1152" i="6"/>
  <c r="Q3535" i="6"/>
  <c r="Q3772" i="6"/>
  <c r="Q3040" i="6"/>
  <c r="Q1178" i="6"/>
  <c r="Q2044" i="6"/>
  <c r="Q3174" i="6"/>
  <c r="Q2793" i="6"/>
  <c r="Q3744" i="6"/>
  <c r="Q675" i="6"/>
  <c r="Q3776" i="6"/>
  <c r="Q1135" i="6"/>
  <c r="Q2248" i="6"/>
  <c r="Q2320" i="6"/>
  <c r="Q1835" i="6"/>
  <c r="Q2222" i="6"/>
  <c r="Q3713" i="6"/>
  <c r="Q2158" i="6"/>
  <c r="Q1447" i="6"/>
  <c r="Q1244" i="6"/>
  <c r="Q605" i="6"/>
  <c r="Q845" i="6"/>
  <c r="Q3167" i="6"/>
  <c r="Q1045" i="6"/>
  <c r="Q167" i="6"/>
  <c r="Q554" i="6"/>
  <c r="Q972" i="6"/>
  <c r="Q2013" i="6"/>
  <c r="Q1736" i="6"/>
  <c r="Q3285" i="6"/>
  <c r="Q63" i="6"/>
  <c r="Q3415" i="6"/>
  <c r="Q257" i="6"/>
  <c r="Q3179" i="6"/>
  <c r="Q3392" i="6"/>
  <c r="Q3763" i="6"/>
  <c r="Q765" i="6"/>
  <c r="Q3611" i="6"/>
  <c r="Q2452" i="6"/>
  <c r="Q3625" i="6"/>
  <c r="Q3316" i="6"/>
  <c r="Q2633" i="6"/>
  <c r="Q271" i="6"/>
  <c r="Q3606" i="6"/>
  <c r="Q1066" i="6"/>
  <c r="Q3683" i="6"/>
  <c r="Q661" i="6"/>
  <c r="Q3430" i="6"/>
  <c r="Q3220" i="6"/>
  <c r="Q1013" i="6"/>
  <c r="Q662" i="6"/>
  <c r="Q2937" i="6"/>
  <c r="Q3640" i="6"/>
  <c r="Q648" i="6"/>
  <c r="Q995" i="6"/>
  <c r="Q2801" i="6"/>
  <c r="Q996" i="6"/>
  <c r="Q1419" i="6"/>
  <c r="Q2029" i="6"/>
  <c r="Q652" i="6"/>
  <c r="Q3779" i="6"/>
  <c r="Q1556" i="6"/>
  <c r="Q828" i="6"/>
  <c r="Q429" i="6"/>
  <c r="Q3689" i="6"/>
  <c r="Q2508" i="6"/>
  <c r="Q542" i="6"/>
  <c r="Q3098" i="6"/>
  <c r="Q938" i="6"/>
  <c r="Q3677" i="6"/>
  <c r="Q2964" i="6"/>
  <c r="Q1860" i="6"/>
  <c r="Q775" i="6"/>
  <c r="Q2668" i="6"/>
  <c r="Q1746" i="6"/>
  <c r="Q1817" i="6"/>
  <c r="Q1917" i="6"/>
  <c r="Q1471" i="6"/>
  <c r="Q602" i="6"/>
  <c r="Q405" i="6"/>
  <c r="Q162" i="6"/>
  <c r="Q2709" i="6"/>
  <c r="Q1431" i="6"/>
  <c r="Q332" i="6"/>
  <c r="Q109" i="6"/>
  <c r="Q2157" i="6"/>
  <c r="Q3012" i="6"/>
  <c r="Q2498" i="6"/>
  <c r="Q1975" i="6"/>
  <c r="Q1513" i="6"/>
  <c r="Q891" i="6"/>
  <c r="Q943" i="6"/>
  <c r="Q3639" i="6"/>
  <c r="Q1056" i="6"/>
  <c r="Q2254" i="6"/>
  <c r="Q2688" i="6"/>
  <c r="Q2682" i="6"/>
  <c r="Q1927" i="6"/>
  <c r="Q3459" i="6"/>
  <c r="Q2099" i="6"/>
  <c r="Q2501" i="6"/>
  <c r="Q3152" i="6"/>
  <c r="Q912" i="6"/>
  <c r="Q3126" i="6"/>
  <c r="Q1164" i="6"/>
  <c r="Q3265" i="6"/>
  <c r="Q154" i="6"/>
  <c r="Q3610" i="6"/>
  <c r="Q1427" i="6"/>
  <c r="Q66" i="6"/>
  <c r="Q3106" i="6"/>
  <c r="Q402" i="6"/>
  <c r="Q1894" i="6"/>
  <c r="Q2965" i="6"/>
  <c r="Q3716" i="6"/>
  <c r="Q975" i="6"/>
  <c r="Q411" i="6"/>
  <c r="Q1395" i="6"/>
  <c r="Q3661" i="6"/>
  <c r="Q2007" i="6"/>
  <c r="Q1009" i="6"/>
  <c r="Q1728" i="6"/>
  <c r="Q2789" i="6"/>
  <c r="Q780" i="6"/>
  <c r="Q2588" i="6"/>
  <c r="Q3630" i="6"/>
  <c r="Q3726" i="6"/>
  <c r="Q2578" i="6"/>
  <c r="Q1038" i="6"/>
  <c r="Q2809" i="6"/>
  <c r="Q861" i="6"/>
  <c r="Q358" i="6"/>
  <c r="Q3536" i="6"/>
  <c r="Q2078" i="6"/>
  <c r="Q3547" i="6"/>
  <c r="Q3717" i="6"/>
  <c r="Q1589" i="6"/>
  <c r="Q3646" i="6"/>
  <c r="Q2241" i="6"/>
  <c r="Q2196" i="6"/>
  <c r="Q3337" i="6"/>
  <c r="Q490" i="6"/>
  <c r="Q1509" i="6"/>
  <c r="Q3608" i="6"/>
  <c r="Q621" i="6"/>
  <c r="Q2844" i="6"/>
  <c r="Q1356" i="6"/>
  <c r="Q1194" i="6"/>
  <c r="Q3675" i="6"/>
  <c r="Q2589" i="6"/>
  <c r="Q3662" i="6"/>
  <c r="Q2532" i="6"/>
  <c r="Q750" i="6"/>
  <c r="Q1299" i="6"/>
  <c r="Q1399" i="6"/>
  <c r="Q3244" i="6"/>
  <c r="Q2191" i="6"/>
  <c r="Q1067" i="6"/>
  <c r="Q3782" i="6"/>
  <c r="Q3398" i="6"/>
  <c r="Q2431" i="6"/>
  <c r="Q3560" i="6"/>
  <c r="Q498" i="6"/>
  <c r="Q2055" i="6"/>
  <c r="Q459" i="6"/>
  <c r="Q669" i="6"/>
  <c r="Q2966" i="6"/>
  <c r="Q2114" i="6"/>
  <c r="Q3362" i="6"/>
  <c r="Q3603" i="6"/>
  <c r="Q1634" i="6"/>
  <c r="Q3230" i="6"/>
  <c r="Q275" i="6"/>
  <c r="Q3449" i="6"/>
  <c r="Q1981" i="6"/>
  <c r="Q3434" i="6"/>
  <c r="Q807" i="6"/>
  <c r="Q1025" i="6"/>
  <c r="Q3222" i="6"/>
  <c r="Q933" i="6"/>
  <c r="Q2040" i="6"/>
  <c r="Q453" i="6"/>
  <c r="Q2499" i="6"/>
  <c r="Q349" i="6"/>
  <c r="Q1008" i="6"/>
  <c r="Q1004" i="6"/>
  <c r="Q1330" i="6"/>
  <c r="Q3431" i="6"/>
  <c r="Q2369" i="6"/>
  <c r="Q444" i="6"/>
  <c r="Q24" i="6"/>
  <c r="Q1346" i="6"/>
  <c r="Q1805" i="6"/>
  <c r="Q2231" i="6"/>
  <c r="Q1286" i="6"/>
  <c r="Q2519" i="6"/>
  <c r="Q2645" i="6"/>
  <c r="Q3538" i="6"/>
  <c r="Q3192" i="6"/>
  <c r="Q2940" i="6"/>
  <c r="Q1974" i="6"/>
  <c r="Q3118" i="6"/>
  <c r="Q901" i="6"/>
  <c r="Q366" i="6"/>
  <c r="Q631" i="6"/>
  <c r="Q367" i="6"/>
  <c r="Q430" i="6"/>
  <c r="Q2249" i="6"/>
  <c r="Q2912" i="6"/>
  <c r="Q3317" i="6"/>
  <c r="Q1242" i="6"/>
  <c r="Q2056" i="6"/>
  <c r="Q3440" i="6"/>
  <c r="Q3054" i="6"/>
  <c r="Q1515" i="6"/>
  <c r="Q3548" i="6"/>
  <c r="Q1158" i="6"/>
  <c r="Q3567" i="6"/>
  <c r="Q2300" i="6"/>
  <c r="Q2584" i="6"/>
  <c r="Q2448" i="6"/>
  <c r="Q2918" i="6"/>
  <c r="Q2877" i="6"/>
  <c r="Q3644" i="6"/>
  <c r="Q3489" i="6"/>
  <c r="Q1691" i="6"/>
  <c r="Q2255" i="6"/>
  <c r="Q2845" i="6"/>
  <c r="Q1274" i="6"/>
  <c r="Q2634" i="6"/>
  <c r="Q1590" i="6"/>
  <c r="Q3691" i="6"/>
  <c r="Q1080" i="6"/>
  <c r="Q2409" i="6"/>
  <c r="Q3399" i="6"/>
  <c r="Q321" i="6"/>
  <c r="Q2753" i="6"/>
  <c r="Q2302" i="6"/>
  <c r="Q1532" i="6"/>
  <c r="Q3733" i="6"/>
  <c r="Q862" i="6"/>
  <c r="Q2057" i="6"/>
  <c r="Q486" i="6"/>
  <c r="Q1566" i="6"/>
  <c r="Q1138" i="6"/>
  <c r="Q863" i="6"/>
  <c r="Q976" i="6"/>
  <c r="Q608" i="6"/>
  <c r="Q3104" i="6"/>
  <c r="Q691" i="6"/>
  <c r="Q2999" i="6"/>
  <c r="Q236" i="6"/>
  <c r="Q288" i="6"/>
  <c r="Q884" i="6"/>
  <c r="Q249" i="6"/>
  <c r="Q1933" i="6"/>
  <c r="Q3747" i="6"/>
  <c r="Q3423" i="6"/>
  <c r="Q397" i="6"/>
  <c r="Q223" i="6"/>
  <c r="Q1722" i="6"/>
  <c r="Q3092" i="6"/>
  <c r="Q1368" i="6"/>
  <c r="Q2410" i="6"/>
  <c r="Q2411" i="6"/>
  <c r="Q561" i="6"/>
  <c r="Q2997" i="6"/>
  <c r="Q2822" i="6"/>
  <c r="Q2974" i="6"/>
  <c r="Q2646" i="6"/>
  <c r="Q2020" i="6"/>
  <c r="Q188" i="6"/>
  <c r="Q3496" i="6"/>
  <c r="Q3712" i="6"/>
  <c r="Q3750" i="6"/>
  <c r="Q2635" i="6"/>
  <c r="Q2955" i="6"/>
  <c r="Q3127" i="6"/>
  <c r="Q3075" i="6"/>
  <c r="Q70" i="6"/>
  <c r="Q184" i="6"/>
  <c r="Q308" i="6"/>
  <c r="Q3507" i="6"/>
  <c r="Q2727" i="6"/>
  <c r="Q2880" i="6"/>
  <c r="Q633" i="6"/>
  <c r="Q2580" i="6"/>
  <c r="Q3659" i="6"/>
  <c r="Q23" i="6"/>
  <c r="Q2228" i="6"/>
  <c r="Q2334" i="6"/>
  <c r="Q2576" i="6"/>
  <c r="Q2806" i="6"/>
  <c r="Q3030" i="6"/>
  <c r="Q3217" i="6"/>
  <c r="Q2625" i="6"/>
  <c r="Q2420" i="6"/>
  <c r="Q846" i="6"/>
  <c r="Q1861" i="6"/>
  <c r="Q2795" i="6"/>
  <c r="Q555" i="6"/>
  <c r="Q1213" i="6"/>
  <c r="Q2967" i="6"/>
  <c r="Q2014" i="6"/>
  <c r="Q64" i="6"/>
  <c r="Q3554" i="6"/>
  <c r="Q2281" i="6"/>
  <c r="Q2115" i="6"/>
  <c r="Q3271" i="6"/>
  <c r="Q1850" i="6"/>
  <c r="Q3254" i="6"/>
  <c r="Q1331" i="6"/>
  <c r="Q1441" i="6"/>
  <c r="Q3382" i="6"/>
  <c r="Q1324" i="6"/>
  <c r="Q410" i="6"/>
  <c r="Q1325" i="6"/>
  <c r="Q1474" i="6"/>
  <c r="Q1396" i="6"/>
  <c r="Q2113" i="6"/>
  <c r="Q3549" i="6"/>
  <c r="Q1190" i="6"/>
  <c r="Q122" i="6"/>
  <c r="Q375" i="6"/>
  <c r="Q1030" i="6"/>
  <c r="Q1862" i="6"/>
  <c r="Q2250" i="6"/>
  <c r="Q1635" i="6"/>
  <c r="Q2421" i="6"/>
  <c r="Q1005" i="6"/>
  <c r="Q53" i="6"/>
  <c r="Q1006" i="6"/>
  <c r="Q2177" i="6"/>
  <c r="Q333" i="6"/>
  <c r="Q2791" i="6"/>
  <c r="Q86" i="6"/>
  <c r="Q3185" i="6"/>
  <c r="Q2736" i="6"/>
  <c r="Q2737" i="6"/>
  <c r="Q414" i="6"/>
  <c r="Q2351" i="6"/>
  <c r="Q841" i="6"/>
  <c r="Q166" i="6"/>
  <c r="Q2058" i="6"/>
  <c r="Q2769" i="6"/>
  <c r="Q1191" i="6"/>
  <c r="Q42" i="6"/>
  <c r="Q1759" i="6"/>
  <c r="Q3112" i="6"/>
  <c r="Q1946" i="6"/>
  <c r="Q499" i="6"/>
  <c r="Q3581" i="6"/>
  <c r="Q1636" i="6"/>
  <c r="Q1046" i="6"/>
  <c r="Q2412" i="6"/>
  <c r="Q3400" i="6"/>
  <c r="Q3700" i="6"/>
  <c r="Q2775" i="6"/>
  <c r="Q189" i="6"/>
  <c r="Q1598" i="6"/>
  <c r="Q2988" i="6"/>
  <c r="Q129" i="6"/>
  <c r="Q1414" i="6"/>
  <c r="Q2919" i="6"/>
  <c r="Q2139" i="6"/>
  <c r="Q894" i="6"/>
  <c r="Q1081" i="6"/>
  <c r="Q2846" i="6"/>
  <c r="Q1567" i="6"/>
  <c r="Q442" i="6"/>
  <c r="Q1652" i="6"/>
  <c r="Q3279" i="6"/>
  <c r="Q769" i="6"/>
  <c r="Q3273" i="6"/>
  <c r="Q1369" i="6"/>
  <c r="Q1526" i="6"/>
  <c r="Q3401" i="6"/>
  <c r="Q155" i="6"/>
  <c r="Q355" i="6"/>
  <c r="Q1895" i="6"/>
  <c r="Q2267" i="6"/>
  <c r="Q1057" i="6"/>
  <c r="Q3139" i="6"/>
  <c r="Q2655" i="6"/>
  <c r="Q781" i="6"/>
  <c r="Q1068" i="6"/>
  <c r="Q2920" i="6"/>
  <c r="Q3684" i="6"/>
  <c r="Q1591" i="6"/>
  <c r="Q1769" i="6"/>
  <c r="Q1568" i="6"/>
  <c r="Q1058" i="6"/>
  <c r="Q1082" i="6"/>
  <c r="Q864" i="6"/>
  <c r="Q1083" i="6"/>
  <c r="Q190" i="6"/>
  <c r="Q865" i="6"/>
  <c r="Q250" i="6"/>
  <c r="Q1254" i="6"/>
  <c r="Q2413" i="6"/>
  <c r="Q562" i="6"/>
  <c r="Q1544" i="6"/>
  <c r="Q692" i="6"/>
  <c r="Q1084" i="6"/>
  <c r="Q2015" i="6"/>
  <c r="Q1085" i="6"/>
  <c r="Q413" i="6"/>
  <c r="Q829" i="6"/>
  <c r="Q3657" i="6"/>
  <c r="Q174" i="6"/>
  <c r="Q3082" i="6"/>
  <c r="Q363" i="6"/>
  <c r="Q1790" i="6"/>
  <c r="Q815" i="6"/>
  <c r="Q3208" i="6"/>
  <c r="Q52" i="6"/>
  <c r="Q2215" i="6"/>
  <c r="Q454" i="6"/>
  <c r="Q2807" i="6"/>
  <c r="Q62" i="6"/>
  <c r="Q2564" i="6"/>
  <c r="Q726" i="6"/>
  <c r="Q1619" i="6"/>
  <c r="Q1426" i="6"/>
  <c r="Q663" i="6"/>
  <c r="Q2321" i="6"/>
  <c r="Q2887" i="6"/>
  <c r="Q593" i="6"/>
  <c r="Q3477" i="6"/>
  <c r="Q3032" i="6"/>
  <c r="Q773" i="6"/>
  <c r="Q3660" i="6"/>
  <c r="Q1836" i="6"/>
  <c r="Q2120" i="6"/>
  <c r="Q370" i="6"/>
  <c r="Q2370" i="6"/>
  <c r="Q3479" i="6"/>
  <c r="Q1432" i="6"/>
  <c r="Q3435" i="6"/>
  <c r="Q543" i="6"/>
  <c r="Q741" i="6"/>
  <c r="Q1955" i="6"/>
  <c r="Q1149" i="6"/>
  <c r="Q3427" i="6"/>
  <c r="Q1107" i="6"/>
  <c r="Q176" i="6"/>
  <c r="Q483" i="6"/>
  <c r="Q3663" i="6"/>
  <c r="Q2161" i="6"/>
  <c r="Q816" i="6"/>
  <c r="Q2494" i="6"/>
  <c r="Q3539" i="6"/>
  <c r="Q1424" i="6"/>
  <c r="Q3028" i="6"/>
  <c r="Q2229" i="6"/>
  <c r="Q1031" i="6"/>
  <c r="Q1628" i="6"/>
  <c r="Q3323" i="6"/>
  <c r="Q2823" i="6"/>
  <c r="Q135" i="6"/>
  <c r="Q341" i="6"/>
  <c r="Q2079" i="6"/>
  <c r="Q2256" i="6"/>
  <c r="Q2396" i="6"/>
  <c r="Q1876" i="6"/>
  <c r="Q810" i="6"/>
  <c r="Q2304" i="6"/>
  <c r="Q2714" i="6"/>
  <c r="Q2121" i="6"/>
  <c r="Q2670" i="6"/>
  <c r="Q3685" i="6"/>
  <c r="Q2301" i="6"/>
  <c r="Q3441" i="6"/>
  <c r="Q3636" i="6"/>
  <c r="Q210" i="6"/>
  <c r="Q2595" i="6"/>
  <c r="Q3365" i="6"/>
  <c r="Q3097" i="6"/>
  <c r="Q2335" i="6"/>
  <c r="Q2599" i="6"/>
  <c r="Q385" i="6"/>
  <c r="Q1492" i="6"/>
  <c r="Q2080" i="6"/>
  <c r="Q1662" i="6"/>
  <c r="Q3564" i="6"/>
  <c r="Q2397" i="6"/>
  <c r="Q3049" i="6"/>
  <c r="Q2636" i="6"/>
  <c r="Q1262" i="6"/>
  <c r="Q3353" i="6"/>
  <c r="Q1422" i="6"/>
  <c r="Q1481" i="6"/>
  <c r="Q3214" i="6"/>
  <c r="Q2216" i="6"/>
  <c r="Q2033" i="6"/>
  <c r="Q3531" i="6"/>
  <c r="Q3354" i="6"/>
  <c r="Q3309" i="6"/>
  <c r="Q2949" i="6"/>
  <c r="Q220" i="6"/>
  <c r="Q3516" i="6"/>
  <c r="Q3121" i="6"/>
  <c r="Q3543" i="6"/>
  <c r="Q2950" i="6"/>
  <c r="Q1433" i="6"/>
  <c r="Q2951" i="6"/>
  <c r="Q253" i="6"/>
  <c r="Q3671" i="6"/>
  <c r="Q1486" i="6"/>
  <c r="Q1637" i="6"/>
  <c r="Q3131" i="6"/>
  <c r="Q1581" i="6"/>
  <c r="Q2486" i="6"/>
  <c r="Q3324" i="6"/>
  <c r="Q2639" i="6"/>
  <c r="Q1394" i="6"/>
  <c r="Q734" i="6"/>
  <c r="Q2956" i="6"/>
  <c r="Q2817" i="6"/>
  <c r="Q2957" i="6"/>
  <c r="Q742" i="6"/>
  <c r="Q1351" i="6"/>
  <c r="Q456" i="6"/>
  <c r="Q835" i="6"/>
  <c r="Q1020" i="6"/>
  <c r="Q2731" i="6"/>
  <c r="Q1187" i="6"/>
  <c r="Q2045" i="6"/>
  <c r="Q931" i="6"/>
  <c r="Q1706" i="6"/>
  <c r="Q3166" i="6"/>
  <c r="Q3318" i="6"/>
  <c r="Q887" i="6"/>
  <c r="Q3402" i="6"/>
  <c r="Q3528" i="6"/>
  <c r="Q1638" i="6"/>
  <c r="Q2" i="6"/>
  <c r="Q2647" i="6"/>
  <c r="Q3033" i="6"/>
  <c r="Q180" i="6"/>
  <c r="Q351" i="6"/>
  <c r="Q3235" i="6"/>
  <c r="Q1620" i="6"/>
  <c r="Q1086" i="6"/>
  <c r="Q3708" i="6"/>
  <c r="Q1032" i="6"/>
  <c r="Q851" i="6"/>
  <c r="Q2131" i="6"/>
  <c r="Q1033" i="6"/>
  <c r="Q3338" i="6"/>
  <c r="Q1863" i="6"/>
  <c r="Q1680" i="6"/>
  <c r="Q237" i="6"/>
  <c r="Q866" i="6"/>
  <c r="Q3226" i="6"/>
  <c r="Q2336" i="6"/>
  <c r="Q3761" i="6"/>
  <c r="Q1579" i="6"/>
  <c r="Q3631" i="6"/>
  <c r="Q3529" i="6"/>
  <c r="Q1348" i="6"/>
  <c r="Q2706" i="6"/>
  <c r="Q925" i="6"/>
  <c r="Q3140" i="6"/>
  <c r="Q2282" i="6"/>
  <c r="Q1877" i="6"/>
  <c r="Q2338" i="6"/>
  <c r="Q2183" i="6"/>
  <c r="Q2100" i="6"/>
  <c r="Q681" i="6"/>
  <c r="Q3460" i="6"/>
  <c r="Q1251" i="6"/>
  <c r="Q821" i="6"/>
  <c r="Q3141" i="6"/>
  <c r="Q317" i="6"/>
  <c r="Q2461" i="6"/>
  <c r="Q1896" i="6"/>
  <c r="Q1897" i="6"/>
  <c r="Q563" i="6"/>
  <c r="Q2520" i="6"/>
  <c r="Q1898" i="6"/>
  <c r="Q2656" i="6"/>
  <c r="Q3767" i="6"/>
  <c r="Q2513" i="6"/>
  <c r="Q3755" i="6"/>
  <c r="Q3339" i="6"/>
  <c r="Q2989" i="6"/>
  <c r="Q3651" i="6"/>
  <c r="Q3731" i="6"/>
  <c r="Q2657" i="6"/>
  <c r="Q1643" i="6"/>
  <c r="Q1278" i="6"/>
  <c r="Q1342" i="6"/>
  <c r="Q1617" i="6"/>
  <c r="Q3410" i="6"/>
  <c r="Q1512" i="6"/>
  <c r="Q443" i="6"/>
  <c r="Q3672" i="6"/>
  <c r="Q264" i="6"/>
  <c r="Q2002" i="6"/>
  <c r="Q2804" i="6"/>
  <c r="Q365" i="6"/>
  <c r="Q450" i="6"/>
  <c r="Q784" i="6"/>
  <c r="Q2118" i="6"/>
  <c r="Q1825" i="6"/>
  <c r="Q1499" i="6"/>
  <c r="Q586" i="6"/>
  <c r="Q1168" i="6"/>
  <c r="Q3211" i="6"/>
  <c r="Q2617" i="6"/>
  <c r="Q152" i="6"/>
  <c r="Q2669" i="6"/>
  <c r="Q3604" i="6"/>
  <c r="Q2387" i="6"/>
  <c r="Q1864" i="6"/>
  <c r="Q1047" i="6"/>
  <c r="Q3416" i="6"/>
  <c r="Q717" i="6"/>
  <c r="Q950" i="6"/>
  <c r="Q2199" i="6"/>
  <c r="Q2036" i="6"/>
  <c r="Q2748" i="6"/>
  <c r="Q3355" i="6"/>
  <c r="Q2575" i="6"/>
  <c r="Q3514" i="6"/>
  <c r="Q1878" i="6"/>
  <c r="Q2648" i="6"/>
  <c r="Q484" i="6"/>
  <c r="Q2521" i="6"/>
  <c r="Q1983" i="6"/>
  <c r="Q558" i="6"/>
  <c r="Q3702" i="6"/>
  <c r="Q2081" i="6"/>
  <c r="Q2082" i="6"/>
  <c r="Q3135" i="6"/>
  <c r="Q958" i="6"/>
  <c r="Q1287" i="6"/>
  <c r="Q3587" i="6"/>
  <c r="Q441" i="6"/>
  <c r="Q2083" i="6"/>
  <c r="Q3791" i="6"/>
  <c r="Q1767" i="6"/>
  <c r="Q1059" i="6"/>
  <c r="Q1034" i="6"/>
  <c r="Q1361" i="6"/>
  <c r="Q2305" i="6"/>
  <c r="Q39" i="6"/>
  <c r="Q87" i="6"/>
  <c r="Q2782" i="6"/>
  <c r="Q656" i="6"/>
  <c r="Q1198" i="6"/>
  <c r="Q83" i="6"/>
  <c r="Q968" i="6"/>
  <c r="Q426" i="6"/>
  <c r="Q3753" i="6"/>
  <c r="Q266" i="6"/>
  <c r="Q2242" i="6"/>
  <c r="Q3215" i="6"/>
  <c r="Q682" i="6"/>
  <c r="Q3517" i="6"/>
  <c r="Q2631" i="6"/>
  <c r="Q719" i="6"/>
  <c r="Q1434" i="6"/>
  <c r="Q2875" i="6"/>
  <c r="Q3407" i="6"/>
  <c r="Q3582" i="6"/>
  <c r="Q3231" i="6"/>
  <c r="Q280" i="6"/>
  <c r="Q2162" i="6"/>
  <c r="Q2379" i="6"/>
  <c r="Q1695" i="6"/>
  <c r="Q2414" i="6"/>
  <c r="Q2243" i="6"/>
  <c r="Q3168" i="6"/>
  <c r="Q3501" i="6"/>
  <c r="Q3461" i="6"/>
  <c r="Q548" i="6"/>
  <c r="Q487" i="6"/>
  <c r="Q842" i="6"/>
  <c r="Q2832" i="6"/>
  <c r="Q1761" i="6"/>
  <c r="Q693" i="6"/>
  <c r="Q1300" i="6"/>
  <c r="Q1762" i="6"/>
  <c r="Q323" i="6"/>
  <c r="Q191" i="6"/>
  <c r="Q238" i="6"/>
  <c r="Q2101" i="6"/>
  <c r="Q2244" i="6"/>
  <c r="Q3236" i="6"/>
  <c r="Q1458" i="6"/>
  <c r="Q3340" i="6"/>
  <c r="Q1632" i="6"/>
  <c r="Q2833" i="6"/>
  <c r="Q2257" i="6"/>
  <c r="Q214" i="6"/>
  <c r="Q3462" i="6"/>
  <c r="Q386" i="6"/>
  <c r="Q1301" i="6"/>
  <c r="Q2084" i="6"/>
  <c r="Q1288" i="6"/>
  <c r="Q1222" i="6"/>
  <c r="Q1644" i="6"/>
  <c r="Q762" i="6"/>
  <c r="Q3267" i="6"/>
  <c r="Q751" i="6"/>
  <c r="Q2847" i="6"/>
  <c r="Q1255" i="6"/>
  <c r="Q2848" i="6"/>
  <c r="Q3771" i="6"/>
  <c r="Q1302" i="6"/>
  <c r="Q1195" i="6"/>
  <c r="Q1303" i="6"/>
  <c r="Q2116" i="6"/>
  <c r="Q1165" i="6"/>
  <c r="Q3403" i="6"/>
  <c r="Q67" i="6"/>
  <c r="Q1400" i="6"/>
  <c r="Q694" i="6"/>
  <c r="Q3756" i="6"/>
  <c r="Q770" i="6"/>
  <c r="Q964" i="6"/>
  <c r="Q224" i="6"/>
  <c r="Q2268" i="6"/>
  <c r="Q782" i="6"/>
  <c r="Q1770" i="6"/>
  <c r="Q1681" i="6"/>
  <c r="Q3181" i="6"/>
  <c r="Q965" i="6"/>
  <c r="Q1592" i="6"/>
  <c r="Q3132" i="6"/>
  <c r="Q1693" i="6"/>
  <c r="Q380" i="6"/>
  <c r="Q3150" i="6"/>
  <c r="Q1442" i="6"/>
  <c r="Q962" i="6"/>
  <c r="Q3280" i="6"/>
  <c r="Q1879" i="6"/>
  <c r="Q3724" i="6"/>
  <c r="Q728" i="6"/>
  <c r="Q3107" i="6"/>
  <c r="Q2258" i="6"/>
  <c r="Q3189" i="6"/>
  <c r="Q3105" i="6"/>
  <c r="Q822" i="6"/>
  <c r="Q847" i="6"/>
  <c r="Q3070" i="6"/>
  <c r="Q776" i="6"/>
  <c r="Q276" i="6"/>
  <c r="Q203" i="6"/>
  <c r="Q2245" i="6"/>
  <c r="Q2179" i="6"/>
  <c r="Q1529" i="6"/>
  <c r="Q3764" i="6"/>
  <c r="Q2522" i="6"/>
  <c r="Q2102" i="6"/>
  <c r="Q460" i="6"/>
  <c r="Q949" i="6"/>
  <c r="Q2132" i="6"/>
  <c r="Q2415" i="6"/>
  <c r="Q3060" i="6"/>
  <c r="Q2425" i="6"/>
  <c r="Q391" i="6"/>
  <c r="Q2103" i="6"/>
  <c r="Q1166" i="6"/>
  <c r="Q2416" i="6"/>
  <c r="Q2440" i="6"/>
  <c r="Q1215" i="6"/>
  <c r="Q3790" i="6"/>
  <c r="Q852" i="6"/>
  <c r="Q812" i="6"/>
  <c r="Q1653" i="6"/>
  <c r="Q1451" i="6"/>
  <c r="Q2990" i="6"/>
  <c r="Q2849" i="6"/>
  <c r="Q1304" i="6"/>
  <c r="Q647" i="6"/>
  <c r="Q511" i="6"/>
  <c r="Q564" i="6"/>
  <c r="Q1087" i="6"/>
  <c r="Q2269" i="6"/>
  <c r="Q3245" i="6"/>
  <c r="Q75" i="6"/>
  <c r="Q1139" i="6"/>
  <c r="Q745" i="6"/>
  <c r="Q3670" i="6"/>
  <c r="Q2380" i="6"/>
  <c r="Q2449" i="6"/>
  <c r="Q1435" i="6"/>
  <c r="Q1842" i="6"/>
  <c r="Q2718" i="6"/>
  <c r="Q800" i="6"/>
  <c r="Q1690" i="6"/>
  <c r="Q3743" i="6"/>
  <c r="Q177" i="6"/>
  <c r="Q170" i="6"/>
  <c r="Q227" i="6"/>
  <c r="Q1837" i="6"/>
  <c r="Q1265" i="6"/>
  <c r="Q2069" i="6"/>
  <c r="Q556" i="6"/>
  <c r="Q676" i="6"/>
  <c r="Q1189" i="6"/>
  <c r="Q77" i="6"/>
  <c r="Q178" i="6"/>
  <c r="Q163" i="6"/>
  <c r="Q1483" i="6"/>
  <c r="Q1161" i="6"/>
  <c r="Q1246" i="6"/>
  <c r="Q156" i="6"/>
  <c r="Q34" i="6"/>
  <c r="Q115" i="6"/>
  <c r="Q1379" i="6"/>
  <c r="Q262" i="6"/>
  <c r="Q1972" i="6"/>
  <c r="Q2359" i="6"/>
  <c r="Q2225" i="6"/>
  <c r="Q574" i="6"/>
  <c r="Q3055" i="6"/>
  <c r="Q3252" i="6"/>
  <c r="Q394" i="6"/>
  <c r="Q1256" i="6"/>
  <c r="Q771" i="6"/>
  <c r="Q1599" i="6"/>
  <c r="Q1571" i="6"/>
  <c r="Q3778" i="6"/>
  <c r="Q3175" i="6"/>
  <c r="Q2476" i="6"/>
  <c r="Q2640" i="6"/>
  <c r="Q175" i="6"/>
  <c r="Q3512" i="6"/>
  <c r="Q504" i="6"/>
  <c r="Q2034" i="6"/>
  <c r="Q999" i="6"/>
  <c r="Q2941" i="6"/>
  <c r="Q831" i="6"/>
  <c r="Q3299" i="6"/>
  <c r="Q451" i="6"/>
  <c r="Q549" i="6"/>
  <c r="Q3664" i="6"/>
  <c r="Q1212" i="6"/>
  <c r="Q3550" i="6"/>
  <c r="Q752" i="6"/>
  <c r="Q3463" i="6"/>
  <c r="Q885" i="6"/>
  <c r="Q2641" i="6"/>
  <c r="Q695" i="6"/>
  <c r="Q3041" i="6"/>
  <c r="Q683" i="6"/>
  <c r="Q3739" i="6"/>
  <c r="Q3133" i="6"/>
  <c r="Q2197" i="6"/>
  <c r="Q2790" i="6"/>
  <c r="Q2533" i="6"/>
  <c r="Q1987" i="6"/>
  <c r="Q3647" i="6"/>
  <c r="Q3198" i="6"/>
  <c r="Q867" i="6"/>
  <c r="Q3050" i="6"/>
  <c r="Q868" i="6"/>
  <c r="Q853" i="6"/>
  <c r="Q2186" i="6"/>
  <c r="Q1364" i="6"/>
  <c r="Q3718" i="6"/>
  <c r="Q2850" i="6"/>
  <c r="Q36" i="6"/>
  <c r="Q2270" i="6"/>
  <c r="Q3246" i="6"/>
  <c r="Q1390" i="6"/>
  <c r="Q1899" i="6"/>
  <c r="Q597" i="6"/>
  <c r="Q598" i="6"/>
  <c r="Q89" i="6"/>
  <c r="Q1645" i="6"/>
  <c r="Q1880" i="6"/>
  <c r="Q1584" i="6"/>
  <c r="Q3497" i="6"/>
  <c r="Q684" i="6"/>
  <c r="Q2615" i="6"/>
  <c r="Q3425" i="6"/>
  <c r="Q2898" i="6"/>
  <c r="Q108" i="6"/>
  <c r="Q263" i="6"/>
  <c r="Q709" i="6"/>
  <c r="Q2299" i="6"/>
  <c r="Q536" i="6"/>
  <c r="Q1510" i="6"/>
  <c r="Q1258" i="6"/>
  <c r="Q3010" i="6"/>
  <c r="Q3688" i="6"/>
  <c r="Q2764" i="6"/>
  <c r="Q272" i="6"/>
  <c r="Q3013" i="6"/>
  <c r="Q1443" i="6"/>
  <c r="Q3569" i="6"/>
  <c r="Q550" i="6"/>
  <c r="Q3578" i="6"/>
  <c r="Q400" i="6"/>
  <c r="Q3521" i="6"/>
  <c r="Q13" i="6"/>
  <c r="Q2070" i="6"/>
  <c r="Q1487" i="6"/>
  <c r="Q418" i="6"/>
  <c r="Q452" i="6"/>
  <c r="Q3540" i="6"/>
  <c r="Q3574" i="6"/>
  <c r="Q657" i="6"/>
  <c r="Q2902" i="6"/>
  <c r="Q3216" i="6"/>
  <c r="Q2366" i="6"/>
  <c r="Q3576" i="6"/>
  <c r="Q3001" i="6"/>
  <c r="Q544" i="6"/>
  <c r="Q3673" i="6"/>
  <c r="Q3349" i="6"/>
  <c r="Q3452" i="6"/>
  <c r="Q3607" i="6"/>
  <c r="Q126" i="6"/>
  <c r="Q281" i="6"/>
  <c r="Q3738" i="6"/>
  <c r="Q1362" i="6"/>
  <c r="Q3498" i="6"/>
  <c r="Q2523" i="6"/>
  <c r="Q1928" i="6"/>
  <c r="Q2398" i="6"/>
  <c r="Q3523" i="6"/>
  <c r="Q1279" i="6"/>
  <c r="Q2388" i="6"/>
  <c r="Q3680" i="6"/>
  <c r="Q2642" i="6"/>
  <c r="Q3583" i="6"/>
  <c r="Q2968" i="6"/>
  <c r="Q1280" i="6"/>
  <c r="Q181" i="6"/>
  <c r="Q3442" i="6"/>
  <c r="Q1035" i="6"/>
  <c r="Q1851" i="6"/>
  <c r="Q981" i="6"/>
  <c r="Q312" i="6"/>
  <c r="Q1281" i="6"/>
  <c r="Q1214" i="6"/>
  <c r="Q677" i="6"/>
  <c r="Q1156" i="6"/>
  <c r="Q101" i="6"/>
  <c r="Q2590" i="6"/>
  <c r="Q2271" i="6"/>
  <c r="Q2612" i="6"/>
  <c r="Q1332" i="6"/>
  <c r="Q3061" i="6"/>
  <c r="Q869" i="6"/>
  <c r="Q883" i="6"/>
  <c r="Q1988" i="6"/>
  <c r="Q836" i="6"/>
  <c r="Q3692" i="6"/>
  <c r="Q254" i="6"/>
  <c r="Q2272" i="6"/>
  <c r="Q565" i="6"/>
  <c r="Q2309" i="6"/>
  <c r="Q2762" i="6"/>
  <c r="Q1900" i="6"/>
  <c r="Q3765" i="6"/>
  <c r="Q372" i="6"/>
  <c r="Q470" i="6"/>
  <c r="Q566" i="6"/>
  <c r="Q1270" i="6"/>
  <c r="Q3268" i="6"/>
  <c r="Q2117" i="6"/>
  <c r="Q737" i="6"/>
  <c r="Q1654" i="6"/>
  <c r="Q2124" i="6"/>
  <c r="Q1401" i="6"/>
  <c r="Q685" i="6"/>
  <c r="Q2991" i="6"/>
  <c r="Q3019" i="6"/>
  <c r="Q1377" i="6"/>
  <c r="Q1577" i="6"/>
  <c r="Q1236" i="6"/>
  <c r="Q398" i="6"/>
  <c r="Q696" i="6"/>
  <c r="Q3404" i="6"/>
  <c r="Q2224" i="6"/>
  <c r="Q130" i="6"/>
  <c r="Q1459" i="6"/>
  <c r="Q248" i="6"/>
  <c r="Q2104" i="6"/>
  <c r="Q567" i="6"/>
  <c r="Q2992" i="6"/>
  <c r="Q51" i="6"/>
  <c r="Q3051" i="6"/>
  <c r="Q2658" i="6"/>
  <c r="Q432" i="6"/>
  <c r="Q654" i="6"/>
  <c r="Q2286" i="6"/>
  <c r="Q1538" i="6"/>
  <c r="Q3749" i="6"/>
  <c r="Q3193" i="6"/>
  <c r="Q1209" i="6"/>
  <c r="Q1000" i="6"/>
  <c r="Q1618" i="6"/>
  <c r="Q626" i="6"/>
  <c r="Q3232" i="6"/>
  <c r="Q2071" i="6"/>
  <c r="Q3260" i="6"/>
  <c r="Q837" i="6"/>
  <c r="Q1601" i="6"/>
  <c r="Q3722" i="6"/>
  <c r="Q509" i="6"/>
  <c r="Q1069" i="6"/>
  <c r="Q3698" i="6"/>
  <c r="Q3694" i="6"/>
  <c r="Q670" i="6"/>
  <c r="Q2975" i="6"/>
  <c r="Q315" i="6"/>
  <c r="Q3681" i="6"/>
  <c r="Q1852" i="6"/>
  <c r="Q2232" i="6"/>
  <c r="Q1448" i="6"/>
  <c r="Q3783" i="6"/>
  <c r="Q1245" i="6"/>
  <c r="Q774" i="6"/>
  <c r="Q3034" i="6"/>
  <c r="Q1411" i="6"/>
  <c r="Q1282" i="6"/>
  <c r="Q1266" i="6"/>
  <c r="Q4" i="6"/>
  <c r="Q3623" i="6"/>
  <c r="Q1021" i="6"/>
  <c r="Q2049" i="6"/>
  <c r="Q1711" i="6"/>
  <c r="Q1881" i="6"/>
  <c r="Q3087" i="6"/>
  <c r="Q2372" i="6"/>
  <c r="Q3390" i="6"/>
  <c r="Q185" i="6"/>
  <c r="Q1088" i="6"/>
  <c r="Q1929" i="6"/>
  <c r="Q3077" i="6"/>
  <c r="Q2184" i="6"/>
  <c r="Q192" i="6"/>
  <c r="Q2072" i="6"/>
  <c r="Q3571" i="6"/>
  <c r="Q2649" i="6"/>
  <c r="Q3518" i="6"/>
  <c r="Q47" i="6"/>
  <c r="Q2834" i="6"/>
  <c r="Q1444" i="6"/>
  <c r="Q1036" i="6"/>
  <c r="Q1452" i="6"/>
  <c r="Q848" i="6"/>
  <c r="Q1275" i="6"/>
  <c r="Q2006" i="6"/>
  <c r="Q1984" i="6"/>
  <c r="Q119" i="6"/>
  <c r="Q1170" i="6"/>
  <c r="Q922" i="6"/>
  <c r="Q2835" i="6"/>
  <c r="Q1460" i="6"/>
  <c r="Q3730" i="6"/>
  <c r="Q2295" i="6"/>
  <c r="Q1959" i="6"/>
  <c r="Q37" i="6"/>
  <c r="Q1153" i="6"/>
  <c r="Q3524" i="6"/>
  <c r="Q1461" i="6"/>
  <c r="Q1089" i="6"/>
  <c r="Q2105" i="6"/>
  <c r="Q2273" i="6"/>
  <c r="Q3593" i="6"/>
  <c r="Q3648" i="6"/>
  <c r="Q239" i="6"/>
  <c r="Q282" i="6"/>
  <c r="Q1090" i="6"/>
  <c r="Q2050" i="6"/>
  <c r="Q5" i="6"/>
  <c r="Q261" i="6"/>
  <c r="Q838" i="6"/>
  <c r="Q213" i="6"/>
  <c r="Q461" i="6"/>
  <c r="Q2251" i="6"/>
  <c r="Q381" i="6"/>
  <c r="Q1289" i="6"/>
  <c r="Q1060" i="6"/>
  <c r="Q963" i="6"/>
  <c r="Q431" i="6"/>
  <c r="Q1585" i="6"/>
  <c r="Q3136" i="6"/>
  <c r="Q1882" i="6"/>
  <c r="Q157" i="6"/>
  <c r="Q3393" i="6"/>
  <c r="Q854" i="6"/>
  <c r="Q2671" i="6"/>
  <c r="Q2399" i="6"/>
  <c r="Q3366" i="6"/>
  <c r="Q2591" i="6"/>
  <c r="Q2958" i="6"/>
  <c r="Q65" i="6"/>
  <c r="Q3227" i="6"/>
  <c r="Q3695" i="6"/>
  <c r="Q1218" i="6"/>
  <c r="Q2976" i="6"/>
  <c r="Q3775" i="6"/>
  <c r="Q512" i="6"/>
  <c r="Q3769" i="6"/>
  <c r="Q2106" i="6"/>
  <c r="Q1061" i="6"/>
  <c r="Q1305" i="6"/>
  <c r="Q3690" i="6"/>
  <c r="Q2163" i="6"/>
  <c r="Q3464" i="6"/>
  <c r="Q3465" i="6"/>
  <c r="Q855" i="6"/>
  <c r="Q3383" i="6"/>
  <c r="Q1290" i="6"/>
  <c r="Q1320" i="6"/>
  <c r="Q232" i="6"/>
  <c r="Q2893" i="6"/>
  <c r="Q1496" i="6"/>
  <c r="Q251" i="6"/>
  <c r="Q2400" i="6"/>
  <c r="Q2659" i="6"/>
  <c r="Q3588" i="6"/>
  <c r="Q1998" i="6"/>
  <c r="Q3466" i="6"/>
  <c r="Q3467" i="6"/>
  <c r="Q415" i="6"/>
  <c r="Q2993" i="6"/>
  <c r="Q3719" i="6"/>
  <c r="Q1655" i="6"/>
  <c r="Q2742" i="6"/>
  <c r="Q2994" i="6"/>
  <c r="Q1948" i="6"/>
  <c r="Q2085" i="6"/>
  <c r="Q2274" i="6"/>
  <c r="Q2482" i="6"/>
  <c r="Q697" i="6"/>
  <c r="Q26" i="6"/>
  <c r="Q3450" i="6"/>
  <c r="Q48" i="6"/>
  <c r="Q245" i="6"/>
  <c r="Q3196" i="6"/>
  <c r="Q746" i="6"/>
  <c r="Q246" i="6"/>
  <c r="Q2977" i="6"/>
  <c r="Q843" i="6"/>
  <c r="Q2836" i="6"/>
  <c r="Q671" i="6"/>
  <c r="Q3682" i="6"/>
  <c r="Q3551" i="6"/>
  <c r="Q2086" i="6"/>
  <c r="Q3666" i="6"/>
  <c r="Q1629" i="6"/>
  <c r="Q811" i="6"/>
  <c r="Q743" i="6"/>
  <c r="Q510" i="6"/>
  <c r="Q1022" i="6"/>
  <c r="Q1559" i="6"/>
  <c r="Q269" i="6"/>
  <c r="Q844" i="6"/>
  <c r="Q1155" i="6"/>
  <c r="Q1445" i="6"/>
  <c r="Q283" i="6"/>
  <c r="Q1883" i="6"/>
  <c r="Q3128" i="6"/>
  <c r="Q870" i="6"/>
  <c r="Q2534" i="6"/>
  <c r="Q3199" i="6"/>
  <c r="Q2959" i="6"/>
  <c r="Q777" i="6"/>
  <c r="Q1593" i="6"/>
  <c r="Q3555" i="6"/>
  <c r="Q193" i="6"/>
  <c r="Q3734" i="6"/>
  <c r="Q316" i="6"/>
  <c r="Q3072" i="6"/>
  <c r="Q3652" i="6"/>
  <c r="Q2001" i="6"/>
  <c r="Q2778" i="6"/>
  <c r="Q56" i="6"/>
  <c r="Q289" i="6"/>
  <c r="Q672" i="6"/>
  <c r="Q590" i="6"/>
  <c r="Q3561" i="6"/>
  <c r="Q1291" i="6"/>
  <c r="Q1667" i="6"/>
  <c r="Q290" i="6"/>
  <c r="Q1729" i="6"/>
  <c r="Q3341" i="6"/>
  <c r="Q596" i="6"/>
  <c r="Q1594" i="6"/>
  <c r="Q131" i="6"/>
  <c r="Q686" i="6"/>
  <c r="Q513" i="6"/>
  <c r="Q114" i="6"/>
  <c r="Q2445" i="6"/>
  <c r="Q698" i="6"/>
  <c r="Q471" i="6"/>
  <c r="Q2660" i="6"/>
  <c r="Q1167" i="6"/>
  <c r="Q3594" i="6"/>
  <c r="Q1682" i="6"/>
  <c r="Q3142" i="6"/>
  <c r="Q886" i="6"/>
  <c r="Q68" i="6"/>
  <c r="Q3768" i="6"/>
  <c r="Q240" i="6"/>
  <c r="Q1276" i="6"/>
  <c r="Q55" i="6"/>
  <c r="Q1978" i="6"/>
  <c r="Q3665" i="6"/>
  <c r="Q1048" i="6"/>
  <c r="Q1639" i="6"/>
  <c r="Q3042" i="6"/>
  <c r="Q2553" i="6"/>
  <c r="Q2514" i="6"/>
  <c r="Q1865" i="6"/>
  <c r="Q1843" i="6"/>
  <c r="Q120" i="6"/>
  <c r="Q179" i="6"/>
  <c r="Q3122" i="6"/>
  <c r="Q839" i="6"/>
  <c r="Q2582" i="6"/>
  <c r="Q1023" i="6"/>
  <c r="Q3035" i="6"/>
  <c r="Q153" i="6"/>
  <c r="Q666" i="6"/>
  <c r="Q3237" i="6"/>
  <c r="Q1453" i="6"/>
  <c r="Q559" i="6"/>
  <c r="Q560" i="6"/>
  <c r="Q2837" i="6"/>
  <c r="Q387" i="6"/>
  <c r="Q518" i="6"/>
  <c r="Q1646" i="6"/>
  <c r="Q318" i="6"/>
  <c r="Q2401" i="6"/>
  <c r="Q2373" i="6"/>
  <c r="Q1436" i="6"/>
  <c r="Q121" i="6"/>
  <c r="Q1271" i="6"/>
  <c r="Q3693" i="6"/>
  <c r="Q699" i="6"/>
  <c r="Q568" i="6"/>
  <c r="Q3562" i="6"/>
  <c r="Q700" i="6"/>
  <c r="Q3405" i="6"/>
  <c r="Q871" i="6"/>
  <c r="Q1462" i="6"/>
  <c r="Q1091" i="6"/>
  <c r="Q1363" i="6"/>
  <c r="Q2535" i="6"/>
  <c r="Q1216" i="6"/>
  <c r="Q2462" i="6"/>
  <c r="Q713" i="6"/>
  <c r="Q93" i="6"/>
  <c r="Q1656" i="6"/>
  <c r="Q3052" i="6"/>
  <c r="Q1901" i="6"/>
  <c r="Q701" i="6"/>
  <c r="Q1333" i="6"/>
  <c r="Q2536" i="6"/>
  <c r="Q3" i="6"/>
  <c r="Q2087" i="6"/>
  <c r="Q2402" i="6"/>
  <c r="Q3510" i="6"/>
  <c r="Q2637" i="6"/>
  <c r="Q1352" i="6"/>
  <c r="Q1630" i="6"/>
  <c r="Q1631" i="6"/>
  <c r="Q3108" i="6"/>
  <c r="Q186" i="6"/>
  <c r="Q1640" i="6"/>
  <c r="Q1866" i="6"/>
  <c r="Q823" i="6"/>
  <c r="Q215" i="6"/>
  <c r="Q1306" i="6"/>
  <c r="Q472" i="6"/>
  <c r="Q2088" i="6"/>
  <c r="Q3137" i="6"/>
  <c r="Q2537" i="6"/>
  <c r="Q3766" i="6"/>
  <c r="Q3073" i="6"/>
  <c r="Q3143" i="6"/>
  <c r="Q1676" i="6"/>
  <c r="Q715" i="6"/>
  <c r="Q2785" i="6"/>
  <c r="Q1092" i="6"/>
  <c r="Q2172" i="6"/>
  <c r="Q856" i="6"/>
  <c r="Q2107" i="6"/>
  <c r="Q2851" i="6"/>
  <c r="Q46" i="6"/>
  <c r="Q94" i="6"/>
  <c r="Q2852" i="6"/>
  <c r="Q2661" i="6"/>
  <c r="Q473" i="6"/>
  <c r="Q2538" i="6"/>
  <c r="Q702" i="6"/>
  <c r="Q2745" i="6"/>
  <c r="Q1463" i="6"/>
  <c r="Q187" i="6"/>
  <c r="Q2978" i="6"/>
  <c r="Q1062" i="6"/>
  <c r="Q2650" i="6"/>
  <c r="Q284" i="6"/>
  <c r="Q233" i="6"/>
  <c r="Q3138" i="6"/>
  <c r="Q2223" i="6"/>
  <c r="Q587" i="6"/>
  <c r="Q3584" i="6"/>
  <c r="Q1063" i="6"/>
  <c r="Q3757" i="6"/>
  <c r="Q2296" i="6"/>
  <c r="Q2853" i="6"/>
  <c r="Q491" i="6"/>
  <c r="Q474" i="6"/>
  <c r="Q3566" i="6"/>
  <c r="Q2539" i="6"/>
  <c r="Q3266" i="6"/>
  <c r="Q703" i="6"/>
  <c r="Q1334" i="6"/>
  <c r="Q678" i="6"/>
  <c r="Q462" i="6"/>
  <c r="Q3495" i="6"/>
  <c r="Q1696" i="6"/>
  <c r="Q194" i="6"/>
  <c r="Q1064" i="6"/>
  <c r="Q704" i="6"/>
  <c r="Q664" i="6"/>
  <c r="Q2502" i="6"/>
  <c r="Q918" i="6"/>
  <c r="Q1707" i="6"/>
  <c r="Q1010" i="6"/>
  <c r="Q1621" i="6"/>
  <c r="Q3748" i="6"/>
  <c r="Q475" i="6"/>
  <c r="Q2662" i="6"/>
  <c r="Q38" i="6"/>
  <c r="Q195" i="6"/>
  <c r="Q569" i="6"/>
  <c r="Q291" i="6"/>
  <c r="Q1464" i="6"/>
  <c r="Q3228" i="6"/>
  <c r="Q3626" i="6"/>
  <c r="Q2907" i="6"/>
  <c r="Q1446" i="6"/>
  <c r="Q2291" i="6"/>
  <c r="Q3493" i="6"/>
  <c r="Q2628" i="6"/>
  <c r="Q3308" i="6"/>
  <c r="Q1267" i="6"/>
  <c r="Q3709" i="6"/>
  <c r="Q3394" i="6"/>
  <c r="Q35" i="6"/>
  <c r="Q3144" i="6"/>
  <c r="Q95" i="6"/>
  <c r="Q2540" i="6"/>
  <c r="Q2108" i="6"/>
  <c r="Q292" i="6"/>
  <c r="Q2275" i="6"/>
  <c r="Q2541" i="6"/>
  <c r="Q2187" i="6"/>
  <c r="Q2854" i="6"/>
  <c r="Q3247" i="6"/>
  <c r="Q22" i="6"/>
  <c r="Q241" i="6"/>
  <c r="Q753" i="6"/>
  <c r="Q1428" i="6"/>
  <c r="Q1838" i="6"/>
  <c r="Q3542" i="6"/>
  <c r="Q2457" i="6"/>
  <c r="Q1429" i="6"/>
  <c r="Q455" i="6"/>
  <c r="Q1283" i="6"/>
  <c r="Q1049" i="6"/>
  <c r="Q2389" i="6"/>
  <c r="Q2921" i="6"/>
  <c r="Q1140" i="6"/>
  <c r="Q3530" i="6"/>
  <c r="Q322" i="6"/>
  <c r="Q872" i="6"/>
  <c r="Q687" i="6"/>
  <c r="Q2109" i="6"/>
  <c r="Q2110" i="6"/>
  <c r="Q132" i="6"/>
  <c r="Q2276" i="6"/>
  <c r="Q59" i="6"/>
  <c r="Q2780" i="6"/>
  <c r="Q3248" i="6"/>
  <c r="Q1902" i="6"/>
  <c r="Q2133" i="6"/>
  <c r="Q705" i="6"/>
  <c r="Q1595" i="6"/>
  <c r="Q2651" i="6"/>
  <c r="Q3342" i="6"/>
  <c r="Q2995" i="6"/>
  <c r="Q90" i="6"/>
  <c r="Q873" i="6"/>
  <c r="Q293" i="6"/>
  <c r="Q2542" i="6"/>
  <c r="Q476" i="6"/>
  <c r="Q1454" i="6"/>
  <c r="Q2838" i="6"/>
  <c r="Q2524" i="6"/>
  <c r="Q2586" i="6"/>
  <c r="Q570" i="6"/>
  <c r="Q2310" i="6"/>
  <c r="Q2855" i="6"/>
  <c r="Q3468" i="6"/>
  <c r="Q1307" i="6"/>
  <c r="Q874" i="6"/>
  <c r="Q57" i="6"/>
  <c r="Q20" i="6"/>
  <c r="Q1385" i="6"/>
  <c r="Q3043" i="6"/>
  <c r="Q2181" i="6"/>
  <c r="Q2663" i="6"/>
  <c r="Q2277" i="6"/>
  <c r="Q2111" i="6"/>
  <c r="Q3667" i="6"/>
  <c r="Q1465" i="6"/>
  <c r="Q2996" i="6"/>
  <c r="Q301" i="6"/>
  <c r="Q849" i="6"/>
  <c r="Q2515" i="6"/>
  <c r="Q182" i="6"/>
  <c r="Q392" i="6"/>
  <c r="Q294" i="6"/>
  <c r="Q2427" i="6"/>
  <c r="Q875" i="6"/>
  <c r="Q2403" i="6"/>
  <c r="Q502" i="6"/>
  <c r="Q571" i="6"/>
  <c r="Q3653" i="6"/>
  <c r="Q706" i="6"/>
  <c r="Q3563" i="6"/>
  <c r="Q1308" i="6"/>
  <c r="Q2417" i="6"/>
  <c r="Q1093" i="6"/>
  <c r="Q2418" i="6"/>
  <c r="Q2664" i="6"/>
  <c r="Q707" i="6"/>
  <c r="Q133" i="6"/>
  <c r="Q3654" i="6"/>
  <c r="Q1125" i="6"/>
  <c r="Q1903" i="6"/>
  <c r="Q876" i="6"/>
  <c r="Q1370" i="6"/>
  <c r="Q1292" i="6"/>
  <c r="Q1309" i="6"/>
  <c r="Q285" i="6"/>
  <c r="Q60" i="6"/>
  <c r="Q2914" i="6"/>
  <c r="Q1904" i="6"/>
  <c r="Q3632" i="6"/>
  <c r="Q2278" i="6"/>
  <c r="Q1497" i="6"/>
  <c r="Q1698" i="6"/>
  <c r="Q1391" i="6"/>
  <c r="Q2112" i="6"/>
  <c r="Q2173" i="6"/>
  <c r="Q1657" i="6"/>
  <c r="Q1989" i="6"/>
  <c r="Q2279" i="6"/>
  <c r="Q1094" i="6"/>
  <c r="Q2856" i="6"/>
  <c r="Q1658" i="6"/>
  <c r="Q2280" i="6"/>
  <c r="Q3062" i="6"/>
  <c r="Q2419" i="6"/>
  <c r="Q393" i="6"/>
  <c r="Q1095" i="6"/>
  <c r="Q1659" i="6"/>
  <c r="Q804" i="6"/>
  <c r="Q10" i="6"/>
  <c r="Q708" i="6"/>
  <c r="Q2259" i="6"/>
  <c r="Q1096" i="6"/>
  <c r="Q1310" i="6"/>
  <c r="Q388" i="6"/>
  <c r="Q196" i="6"/>
  <c r="Q7" i="6"/>
  <c r="Q183" i="6"/>
  <c r="Q1582" i="6"/>
  <c r="Q1050" i="6"/>
  <c r="Q3343" i="6"/>
  <c r="Q2722" i="6"/>
  <c r="Q242" i="6"/>
  <c r="Q572" i="6"/>
  <c r="Q477" i="6"/>
  <c r="Q1097" i="6"/>
  <c r="Q877" i="6"/>
  <c r="Q159" i="6"/>
  <c r="Q1660" i="6"/>
  <c r="Q1586" i="6"/>
  <c r="Q3703" i="6"/>
  <c r="Q3633" i="6"/>
  <c r="Q1098" i="6"/>
  <c r="Q1065" i="6"/>
  <c r="Q1466" i="6"/>
  <c r="Q399" i="6"/>
  <c r="Q3469" i="6"/>
  <c r="Q2857" i="6"/>
  <c r="Q3249" i="6"/>
  <c r="Q3250" i="6"/>
  <c r="Q2297" i="6"/>
  <c r="Q2390" i="6"/>
  <c r="Q1723" i="6"/>
  <c r="Q277" i="6"/>
  <c r="Q3720" i="6"/>
  <c r="Q1498" i="6"/>
  <c r="Q1661" i="6"/>
  <c r="Q1949" i="6"/>
  <c r="Q514" i="6"/>
  <c r="Q2134" i="6"/>
  <c r="Q2543" i="6"/>
  <c r="Q2339" i="6"/>
  <c r="Q878" i="6"/>
  <c r="Q376" i="6"/>
  <c r="Q458" i="6"/>
  <c r="Q1037" i="6"/>
  <c r="Q2381" i="6"/>
  <c r="Q3157" i="6"/>
  <c r="Q2298" i="6"/>
  <c r="Q2781" i="6"/>
  <c r="Q80" i="6"/>
  <c r="P1115" i="6"/>
  <c r="P407" i="6"/>
  <c r="P16" i="6"/>
  <c r="P164" i="6"/>
  <c r="P1150" i="6"/>
  <c r="P123" i="6"/>
  <c r="P106" i="6"/>
  <c r="P673" i="6"/>
  <c r="P754" i="6"/>
  <c r="P575" i="6"/>
  <c r="P622" i="6"/>
  <c r="P1113" i="6"/>
  <c r="P1114" i="6"/>
  <c r="P755" i="6"/>
  <c r="P740" i="6"/>
  <c r="P105" i="6"/>
  <c r="P1884" i="6"/>
  <c r="P2145" i="6"/>
  <c r="P102" i="6"/>
  <c r="P778" i="6"/>
  <c r="P794" i="6"/>
  <c r="P103" i="6"/>
  <c r="P2704" i="6"/>
  <c r="P104" i="6"/>
  <c r="P78" i="6"/>
  <c r="P1039" i="6"/>
  <c r="P1715" i="6"/>
  <c r="P1026" i="6"/>
  <c r="P406" i="6"/>
  <c r="P1147" i="6"/>
  <c r="P457" i="6"/>
  <c r="P929" i="6"/>
  <c r="P2150" i="6"/>
  <c r="P538" i="6"/>
  <c r="P1799" i="6"/>
  <c r="P1800" i="6"/>
  <c r="P1145" i="6"/>
  <c r="P772" i="6"/>
  <c r="P1263" i="6"/>
  <c r="P480" i="6"/>
  <c r="P1996" i="6"/>
  <c r="P25" i="6"/>
  <c r="P2700" i="6"/>
  <c r="P714" i="6"/>
  <c r="P627" i="6"/>
  <c r="P580" i="6"/>
  <c r="P420" i="6"/>
  <c r="P579" i="6"/>
  <c r="P906" i="6"/>
  <c r="P1374" i="6"/>
  <c r="P766" i="6"/>
  <c r="P1813" i="6"/>
  <c r="P339" i="6"/>
  <c r="P688" i="6"/>
  <c r="P1388" i="6"/>
  <c r="P165" i="6"/>
  <c r="P2153" i="6"/>
  <c r="P2554" i="6"/>
  <c r="P531" i="6"/>
  <c r="P1233" i="6"/>
  <c r="P667" i="6"/>
  <c r="P747" i="6"/>
  <c r="P578" i="6"/>
  <c r="P17" i="6"/>
  <c r="P28" i="6"/>
  <c r="P2933" i="6"/>
  <c r="P980" i="6"/>
  <c r="P200" i="6"/>
  <c r="P2143" i="6"/>
  <c r="P3261" i="6"/>
  <c r="P1159" i="6"/>
  <c r="P2352" i="6"/>
  <c r="P801" i="6"/>
  <c r="P1683" i="6"/>
  <c r="P2716" i="6"/>
  <c r="P27" i="6"/>
  <c r="P978" i="6"/>
  <c r="P979" i="6"/>
  <c r="P2620" i="6"/>
  <c r="P1003" i="6"/>
  <c r="P588" i="6"/>
  <c r="P2391" i="6"/>
  <c r="P1052" i="6"/>
  <c r="P3164" i="6"/>
  <c r="P305" i="6"/>
  <c r="P91" i="6"/>
  <c r="P127" i="6"/>
  <c r="P533" i="6"/>
  <c r="P2555" i="6"/>
  <c r="P141" i="6"/>
  <c r="P1970" i="6"/>
  <c r="P779" i="6"/>
  <c r="P14" i="6"/>
  <c r="P11" i="6"/>
  <c r="P99" i="6"/>
  <c r="P3258" i="6"/>
  <c r="P143" i="6"/>
  <c r="P225" i="6"/>
  <c r="P998" i="6"/>
  <c r="P2032" i="6"/>
  <c r="P1516" i="6"/>
  <c r="P1765" i="6"/>
  <c r="P2246" i="6"/>
  <c r="P311" i="6"/>
  <c r="P1357" i="6"/>
  <c r="P2346" i="6"/>
  <c r="P1810" i="6"/>
  <c r="P1806" i="6"/>
  <c r="P1241" i="6"/>
  <c r="P665" i="6"/>
  <c r="P1372" i="6"/>
  <c r="P1708" i="6"/>
  <c r="P1053" i="6"/>
  <c r="P939" i="6"/>
  <c r="P306" i="6"/>
  <c r="P18" i="6"/>
  <c r="P1547" i="6"/>
  <c r="P2678" i="6"/>
  <c r="P1319" i="6"/>
  <c r="P1234" i="6"/>
  <c r="P286" i="6"/>
  <c r="P1235" i="6"/>
  <c r="P1365" i="6"/>
  <c r="P1664" i="6"/>
  <c r="P1205" i="6"/>
  <c r="P720" i="6"/>
  <c r="P1293" i="6"/>
  <c r="P3556" i="6"/>
  <c r="P3180" i="6"/>
  <c r="P944" i="6"/>
  <c r="P959" i="6"/>
  <c r="P2343" i="6"/>
  <c r="P2526" i="6"/>
  <c r="P551" i="6"/>
  <c r="P2756" i="6"/>
  <c r="P421" i="6"/>
  <c r="P2551" i="6"/>
  <c r="P3186" i="6"/>
  <c r="P2059" i="6"/>
  <c r="P1123" i="6"/>
  <c r="P2929" i="6"/>
  <c r="P1523" i="6"/>
  <c r="P1548" i="6"/>
  <c r="P2908" i="6"/>
  <c r="P2812" i="6"/>
  <c r="P1811" i="6"/>
  <c r="P2144" i="6"/>
  <c r="P526" i="6"/>
  <c r="P653" i="6"/>
  <c r="P303" i="6"/>
  <c r="P537" i="6"/>
  <c r="P2428" i="6"/>
  <c r="P609" i="6"/>
  <c r="P783" i="6"/>
  <c r="P417" i="6"/>
  <c r="P1144" i="6"/>
  <c r="P139" i="6"/>
  <c r="P1409" i="6"/>
  <c r="P3262" i="6"/>
  <c r="P758" i="6"/>
  <c r="P1777" i="6"/>
  <c r="P603" i="6"/>
  <c r="P3421" i="6"/>
  <c r="P2565" i="6"/>
  <c r="P2236" i="6"/>
  <c r="P2341" i="6"/>
  <c r="P2345" i="6"/>
  <c r="P168" i="6"/>
  <c r="P1958" i="6"/>
  <c r="P1665" i="6"/>
  <c r="P1730" i="6"/>
  <c r="P342" i="6"/>
  <c r="P113" i="6"/>
  <c r="P2089" i="6"/>
  <c r="P1116" i="6"/>
  <c r="P1552" i="6"/>
  <c r="P300" i="6"/>
  <c r="P173" i="6"/>
  <c r="P2125" i="6"/>
  <c r="P1070" i="6"/>
  <c r="P1564" i="6"/>
  <c r="P340" i="6"/>
  <c r="P1814" i="6"/>
  <c r="P2260" i="6"/>
  <c r="P1533" i="6"/>
  <c r="P396" i="6"/>
  <c r="P343" i="6"/>
  <c r="P128" i="6"/>
  <c r="P908" i="6"/>
  <c r="P2757" i="6"/>
  <c r="P2073" i="6"/>
  <c r="P2680" i="6"/>
  <c r="P557" i="6"/>
  <c r="P1747" i="6"/>
  <c r="P2311" i="6"/>
  <c r="P1111" i="6"/>
  <c r="P988" i="6"/>
  <c r="P1196" i="6"/>
  <c r="P1403" i="6"/>
  <c r="P573" i="6"/>
  <c r="P1378" i="6"/>
  <c r="P813" i="6"/>
  <c r="P1701" i="6"/>
  <c r="P1950" i="6"/>
  <c r="P1780" i="6"/>
  <c r="P1569" i="6"/>
  <c r="P2317" i="6"/>
  <c r="P1197" i="6"/>
  <c r="P2548" i="6"/>
  <c r="P2022" i="6"/>
  <c r="P1522" i="6"/>
  <c r="P2738" i="6"/>
  <c r="P604" i="6"/>
  <c r="P2747" i="6"/>
  <c r="P296" i="6"/>
  <c r="P2698" i="6"/>
  <c r="P785" i="6"/>
  <c r="P2926" i="6"/>
  <c r="P730" i="6"/>
  <c r="P1688" i="6"/>
  <c r="P738" i="6"/>
  <c r="P1225" i="6"/>
  <c r="P2051" i="6"/>
  <c r="P904" i="6"/>
  <c r="P1284" i="6"/>
  <c r="P464" i="6"/>
  <c r="P465" i="6"/>
  <c r="P29" i="6"/>
  <c r="P905" i="6"/>
  <c r="P466" i="6"/>
  <c r="P2969" i="6"/>
  <c r="P2025" i="6"/>
  <c r="P2643" i="6"/>
  <c r="P3177" i="6"/>
  <c r="P125" i="6"/>
  <c r="P1506" i="6"/>
  <c r="P2741" i="6"/>
  <c r="P3114" i="6"/>
  <c r="P2681" i="6"/>
  <c r="P3369" i="6"/>
  <c r="P2060" i="6"/>
  <c r="P2552" i="6"/>
  <c r="P1673" i="6"/>
  <c r="P802" i="6"/>
  <c r="P2314" i="6"/>
  <c r="P204" i="6"/>
  <c r="P2931" i="6"/>
  <c r="P1220" i="6"/>
  <c r="P2511" i="6"/>
  <c r="P3596" i="6"/>
  <c r="P3302" i="6"/>
  <c r="P2312" i="6"/>
  <c r="P2673" i="6"/>
  <c r="P3597" i="6"/>
  <c r="P3291" i="6"/>
  <c r="P1318" i="6"/>
  <c r="P1071" i="6"/>
  <c r="P100" i="6"/>
  <c r="P2692" i="6"/>
  <c r="P898" i="6"/>
  <c r="P3735" i="6"/>
  <c r="P1410" i="6"/>
  <c r="P795" i="6"/>
  <c r="P2930" i="6"/>
  <c r="P447" i="6"/>
  <c r="P796" i="6"/>
  <c r="P1807" i="6"/>
  <c r="P3391" i="6"/>
  <c r="P2570" i="6"/>
  <c r="P797" i="6"/>
  <c r="P344" i="6"/>
  <c r="P1750" i="6"/>
  <c r="P1999" i="6"/>
  <c r="P945" i="6"/>
  <c r="P81" i="6"/>
  <c r="P899" i="6"/>
  <c r="P787" i="6"/>
  <c r="P82" i="6"/>
  <c r="P1475" i="6"/>
  <c r="P2796" i="6"/>
  <c r="P1232" i="6"/>
  <c r="P2771" i="6"/>
  <c r="P44" i="6"/>
  <c r="P1366" i="6"/>
  <c r="P1724" i="6"/>
  <c r="P2689" i="6"/>
  <c r="P2090" i="6"/>
  <c r="P3557" i="6"/>
  <c r="P310" i="6"/>
  <c r="P1326" i="6"/>
  <c r="P595" i="6"/>
  <c r="P3505" i="6"/>
  <c r="P612" i="6"/>
  <c r="P198" i="6"/>
  <c r="P2319" i="6"/>
  <c r="P1951" i="6"/>
  <c r="P515" i="6"/>
  <c r="P756" i="6"/>
  <c r="P3760" i="6"/>
  <c r="P2151" i="6"/>
  <c r="P445" i="6"/>
  <c r="P2504" i="6"/>
  <c r="P2629" i="6"/>
  <c r="P3432" i="6"/>
  <c r="P3740" i="6"/>
  <c r="P1202" i="6"/>
  <c r="P3310" i="6"/>
  <c r="P297" i="6"/>
  <c r="P1277" i="6"/>
  <c r="P936" i="6"/>
  <c r="P2719" i="6"/>
  <c r="P208" i="6"/>
  <c r="P354" i="6"/>
  <c r="P1449" i="6"/>
  <c r="P2210" i="6"/>
  <c r="P791" i="6"/>
  <c r="P1937" i="6"/>
  <c r="P1796" i="6"/>
  <c r="P3697" i="6"/>
  <c r="P2182" i="6"/>
  <c r="P1285" i="6"/>
  <c r="P716" i="6"/>
  <c r="P96" i="6"/>
  <c r="P160" i="6"/>
  <c r="P97" i="6"/>
  <c r="P98" i="6"/>
  <c r="P2432" i="6"/>
  <c r="P2683" i="6"/>
  <c r="P2356" i="6"/>
  <c r="P2340" i="6"/>
  <c r="P1415" i="6"/>
  <c r="P2357" i="6"/>
  <c r="P3020" i="6"/>
  <c r="P928" i="6"/>
  <c r="P302" i="6"/>
  <c r="P3078" i="6"/>
  <c r="P1740" i="6"/>
  <c r="P2140" i="6"/>
  <c r="P478" i="6"/>
  <c r="P1467" i="6"/>
  <c r="P2147" i="6"/>
  <c r="P523" i="6"/>
  <c r="P581" i="6"/>
  <c r="P1402" i="6"/>
  <c r="P2329" i="6"/>
  <c r="P2696" i="6"/>
  <c r="P205" i="6"/>
  <c r="P377" i="6"/>
  <c r="P2331" i="6"/>
  <c r="P146" i="6"/>
  <c r="P1784" i="6"/>
  <c r="P818" i="6"/>
  <c r="P1353" i="6"/>
  <c r="P3253" i="6"/>
  <c r="P577" i="6"/>
  <c r="P3096" i="6"/>
  <c r="P1744" i="6"/>
  <c r="P334" i="6"/>
  <c r="P2928" i="6"/>
  <c r="P534" i="6"/>
  <c r="P1957" i="6"/>
  <c r="P1918" i="6"/>
  <c r="P3015" i="6"/>
  <c r="P3294" i="6"/>
  <c r="P3422" i="6"/>
  <c r="P1534" i="6"/>
  <c r="P1472" i="6"/>
  <c r="P1885" i="6"/>
  <c r="P1405" i="6"/>
  <c r="P1748" i="6"/>
  <c r="P3076" i="6"/>
  <c r="P2392" i="6"/>
  <c r="P619" i="6"/>
  <c r="P2426" i="6"/>
  <c r="P1206" i="6"/>
  <c r="P3413" i="6"/>
  <c r="P881" i="6"/>
  <c r="P3295" i="6"/>
  <c r="P535" i="6"/>
  <c r="P1666" i="6"/>
  <c r="P298" i="6"/>
  <c r="P1524" i="6"/>
  <c r="P1674" i="6"/>
  <c r="P2866" i="6"/>
  <c r="P1294" i="6"/>
  <c r="P2894" i="6"/>
  <c r="P1886" i="6"/>
  <c r="P2895" i="6"/>
  <c r="P2155" i="6"/>
  <c r="P1553" i="6"/>
  <c r="P1476" i="6"/>
  <c r="P1546" i="6"/>
  <c r="P1670" i="6"/>
  <c r="P488" i="6"/>
  <c r="P1134" i="6"/>
  <c r="P616" i="6"/>
  <c r="P1705" i="6"/>
  <c r="P1787" i="6"/>
  <c r="P1854" i="6"/>
  <c r="P1383" i="6"/>
  <c r="P832" i="6"/>
  <c r="P2665" i="6"/>
  <c r="P2037" i="6"/>
  <c r="P2603" i="6"/>
  <c r="P267" i="6"/>
  <c r="P2544" i="6"/>
  <c r="P2559" i="6"/>
  <c r="P3599" i="6"/>
  <c r="P1354" i="6"/>
  <c r="P2693" i="6"/>
  <c r="P3368" i="6"/>
  <c r="P803" i="6"/>
  <c r="P763" i="6"/>
  <c r="P147" i="6"/>
  <c r="P2074" i="6"/>
  <c r="P2350" i="6"/>
  <c r="P1355" i="6"/>
  <c r="P1844" i="6"/>
  <c r="P880" i="6"/>
  <c r="P1737" i="6"/>
  <c r="P940" i="6"/>
  <c r="P1557" i="6"/>
  <c r="P140" i="6"/>
  <c r="P2217" i="6"/>
  <c r="P2429" i="6"/>
  <c r="P2557" i="6"/>
  <c r="P3158" i="6"/>
  <c r="P3095" i="6"/>
  <c r="P2558" i="6"/>
  <c r="P1550" i="6"/>
  <c r="P206" i="6"/>
  <c r="P2724" i="6"/>
  <c r="P1327" i="6"/>
  <c r="P2024" i="6"/>
  <c r="P2888" i="6"/>
  <c r="P404" i="6"/>
  <c r="P3099" i="6"/>
  <c r="P2685" i="6"/>
  <c r="P1622" i="6"/>
  <c r="P540" i="6"/>
  <c r="P920" i="6"/>
  <c r="P3320" i="6"/>
  <c r="P3293" i="6"/>
  <c r="P2393" i="6"/>
  <c r="P2675" i="6"/>
  <c r="P2371" i="6"/>
  <c r="P1773" i="6"/>
  <c r="P1162" i="6"/>
  <c r="P2712" i="6"/>
  <c r="P3509" i="6"/>
  <c r="P1014" i="6"/>
  <c r="P2694" i="6"/>
  <c r="P3058" i="6"/>
  <c r="P650" i="6"/>
  <c r="P1295" i="6"/>
  <c r="P319" i="6"/>
  <c r="P3190" i="6"/>
  <c r="P3326" i="6"/>
  <c r="P2572" i="6"/>
  <c r="P2000" i="6"/>
  <c r="P1072" i="6"/>
  <c r="P3165" i="6"/>
  <c r="P503" i="6"/>
  <c r="P946" i="6"/>
  <c r="P1966" i="6"/>
  <c r="P1507" i="6"/>
  <c r="P3263" i="6"/>
  <c r="P3525" i="6"/>
  <c r="P3789" i="6"/>
  <c r="P2220" i="6"/>
  <c r="P1845" i="6"/>
  <c r="P1775" i="6"/>
  <c r="P735" i="6"/>
  <c r="P1663" i="6"/>
  <c r="P2566" i="6"/>
  <c r="P3120" i="6"/>
  <c r="P1791" i="6"/>
  <c r="P84" i="6"/>
  <c r="P3503" i="6"/>
  <c r="P2861" i="6"/>
  <c r="P1200" i="6"/>
  <c r="P489" i="6"/>
  <c r="P3367" i="6"/>
  <c r="P2046" i="6"/>
  <c r="P2152" i="6"/>
  <c r="P2342" i="6"/>
  <c r="P3101" i="6"/>
  <c r="P2450" i="6"/>
  <c r="P171" i="6"/>
  <c r="P879" i="6"/>
  <c r="P3710" i="6"/>
  <c r="P1430" i="6"/>
  <c r="P2159" i="6"/>
  <c r="P268" i="6"/>
  <c r="P2550" i="6"/>
  <c r="P329" i="6"/>
  <c r="P1545" i="6"/>
  <c r="P117" i="6"/>
  <c r="P576" i="6"/>
  <c r="P2288" i="6"/>
  <c r="P1802" i="6"/>
  <c r="P1404" i="6"/>
  <c r="P2556" i="6"/>
  <c r="P2885" i="6"/>
  <c r="P3081" i="6"/>
  <c r="P3705" i="6"/>
  <c r="P1702" i="6"/>
  <c r="P3094" i="6"/>
  <c r="P324" i="6"/>
  <c r="P3011" i="6"/>
  <c r="P1990" i="6"/>
  <c r="P1913" i="6"/>
  <c r="P2178" i="6"/>
  <c r="P1953" i="6"/>
  <c r="P1171" i="6"/>
  <c r="P336" i="6"/>
  <c r="P1179" i="6"/>
  <c r="P2813" i="6"/>
  <c r="P819" i="6"/>
  <c r="P2052" i="6"/>
  <c r="P1973" i="6"/>
  <c r="P1921" i="6"/>
  <c r="P2192" i="6"/>
  <c r="P2454" i="6"/>
  <c r="P2601" i="6"/>
  <c r="P1821" i="6"/>
  <c r="P992" i="6"/>
  <c r="P2935" i="6"/>
  <c r="P2860" i="6"/>
  <c r="P2490" i="6"/>
  <c r="P3021" i="6"/>
  <c r="P2754" i="6"/>
  <c r="P2226" i="6"/>
  <c r="P759" i="6"/>
  <c r="P1887" i="6"/>
  <c r="P1930" i="6"/>
  <c r="P2404" i="6"/>
  <c r="P2458" i="6"/>
  <c r="P1888" i="6"/>
  <c r="P1716" i="6"/>
  <c r="P1229" i="6"/>
  <c r="P3414" i="6"/>
  <c r="P138" i="6"/>
  <c r="P408" i="6"/>
  <c r="P467" i="6"/>
  <c r="P72" i="6"/>
  <c r="P3090" i="6"/>
  <c r="P618" i="6"/>
  <c r="P2758" i="6"/>
  <c r="P3453" i="6"/>
  <c r="P2759" i="6"/>
  <c r="P748" i="6"/>
  <c r="P482" i="6"/>
  <c r="P2922" i="6"/>
  <c r="P3264" i="6"/>
  <c r="P2839" i="6"/>
  <c r="P1207" i="6"/>
  <c r="P45" i="6"/>
  <c r="P345" i="6"/>
  <c r="P3088" i="6"/>
  <c r="P2743" i="6"/>
  <c r="P1493" i="6"/>
  <c r="P2760" i="6"/>
  <c r="P2867" i="6"/>
  <c r="P3454" i="6"/>
  <c r="P1797" i="6"/>
  <c r="P1183" i="6"/>
  <c r="P3008" i="6"/>
  <c r="P3178" i="6"/>
  <c r="P947" i="6"/>
  <c r="P1915" i="6"/>
  <c r="P326" i="6"/>
  <c r="P1689" i="6"/>
  <c r="P76" i="6"/>
  <c r="P1239" i="6"/>
  <c r="P2364" i="6"/>
  <c r="P611" i="6"/>
  <c r="P226" i="6"/>
  <c r="P617" i="6"/>
  <c r="P1203" i="6"/>
  <c r="P2323" i="6"/>
  <c r="P3486" i="6"/>
  <c r="P3443" i="6"/>
  <c r="P2247" i="6"/>
  <c r="P2889" i="6"/>
  <c r="P1909" i="6"/>
  <c r="P2061" i="6"/>
  <c r="P1788" i="6"/>
  <c r="P3742" i="6"/>
  <c r="P3026" i="6"/>
  <c r="P2464" i="6"/>
  <c r="P3300" i="6"/>
  <c r="P895" i="6"/>
  <c r="P2618" i="6"/>
  <c r="P2942" i="6"/>
  <c r="P2009" i="6"/>
  <c r="P3089" i="6"/>
  <c r="P2252" i="6"/>
  <c r="P2516" i="6"/>
  <c r="P2211" i="6"/>
  <c r="P278" i="6"/>
  <c r="P3233" i="6"/>
  <c r="P2075" i="6"/>
  <c r="P247" i="6"/>
  <c r="P2824" i="6"/>
  <c r="P2471" i="6"/>
  <c r="P896" i="6"/>
  <c r="P786" i="6"/>
  <c r="P2289" i="6"/>
  <c r="P2545" i="6"/>
  <c r="P2728" i="6"/>
  <c r="P3371" i="6"/>
  <c r="P330" i="6"/>
  <c r="P2062" i="6"/>
  <c r="P1551" i="6"/>
  <c r="P1328" i="6"/>
  <c r="P1967" i="6"/>
  <c r="P338" i="6"/>
  <c r="P1228" i="6"/>
  <c r="P1199" i="6"/>
  <c r="P2943" i="6"/>
  <c r="P161" i="6"/>
  <c r="P2563" i="6"/>
  <c r="P1226" i="6"/>
  <c r="P1991" i="6"/>
  <c r="P1733" i="6"/>
  <c r="P3251" i="6"/>
  <c r="P629" i="6"/>
  <c r="P3079" i="6"/>
  <c r="P2021" i="6"/>
  <c r="P2027" i="6"/>
  <c r="P1237" i="6"/>
  <c r="P1371" i="6"/>
  <c r="P1416" i="6"/>
  <c r="P134" i="6"/>
  <c r="P2358" i="6"/>
  <c r="P1321" i="6"/>
  <c r="P2697" i="6"/>
  <c r="P3409" i="6"/>
  <c r="P1911" i="6"/>
  <c r="P2858" i="6"/>
  <c r="P2859" i="6"/>
  <c r="P3080" i="6"/>
  <c r="P1311" i="6"/>
  <c r="P977" i="6"/>
  <c r="P149" i="6"/>
  <c r="P2699" i="6"/>
  <c r="P3191" i="6"/>
  <c r="P2568" i="6"/>
  <c r="P3552" i="6"/>
  <c r="P519" i="6"/>
  <c r="P2733" i="6"/>
  <c r="P2130" i="6"/>
  <c r="P1916" i="6"/>
  <c r="P1519" i="6"/>
  <c r="P520" i="6"/>
  <c r="P1938" i="6"/>
  <c r="P2063" i="6"/>
  <c r="P346" i="6"/>
  <c r="P1968" i="6"/>
  <c r="P1535" i="6"/>
  <c r="P2652" i="6"/>
  <c r="P3533" i="6"/>
  <c r="P1962" i="6"/>
  <c r="P967" i="6"/>
  <c r="P3736" i="6"/>
  <c r="P2979" i="6"/>
  <c r="P43" i="6"/>
  <c r="P2487" i="6"/>
  <c r="P3277" i="6"/>
  <c r="P757" i="6"/>
  <c r="P1939" i="6"/>
  <c r="P1867" i="6"/>
  <c r="P71" i="6"/>
  <c r="P1726" i="6"/>
  <c r="P151" i="6"/>
  <c r="P805" i="6"/>
  <c r="P1997" i="6"/>
  <c r="P2686" i="6"/>
  <c r="P169" i="6"/>
  <c r="P1073" i="6"/>
  <c r="P3418" i="6"/>
  <c r="P1527" i="6"/>
  <c r="P3741" i="6"/>
  <c r="P1173" i="6"/>
  <c r="P3372" i="6"/>
  <c r="P1554" i="6"/>
  <c r="P3331" i="6"/>
  <c r="P1477" i="6"/>
  <c r="P2891" i="6"/>
  <c r="P1889" i="6"/>
  <c r="P2913" i="6"/>
  <c r="P2154" i="6"/>
  <c r="P2315" i="6"/>
  <c r="P1247" i="6"/>
  <c r="P1392" i="6"/>
  <c r="P900" i="6"/>
  <c r="P2772" i="6"/>
  <c r="P1587" i="6"/>
  <c r="P960" i="6"/>
  <c r="P3083" i="6"/>
  <c r="P2573" i="6"/>
  <c r="P1669" i="6"/>
  <c r="P3589" i="6"/>
  <c r="P2527" i="6"/>
  <c r="P2761" i="6"/>
  <c r="P1478" i="6"/>
  <c r="P3286" i="6"/>
  <c r="P1738" i="6"/>
  <c r="P3616" i="6"/>
  <c r="P767" i="6"/>
  <c r="P2306" i="6"/>
  <c r="P1074" i="6"/>
  <c r="P2947" i="6"/>
  <c r="P2023" i="6"/>
  <c r="P2808" i="6"/>
  <c r="P2626" i="6"/>
  <c r="P3428" i="6"/>
  <c r="P3374" i="6"/>
  <c r="P718" i="6"/>
  <c r="P723" i="6"/>
  <c r="P2944" i="6"/>
  <c r="P493" i="6"/>
  <c r="P1176" i="6"/>
  <c r="P1425" i="6"/>
  <c r="P2621" i="6"/>
  <c r="P584" i="6"/>
  <c r="P3195" i="6"/>
  <c r="P2739" i="6"/>
  <c r="P1393" i="6"/>
  <c r="P1979" i="6"/>
  <c r="P640" i="6"/>
  <c r="P1580" i="6"/>
  <c r="P3172" i="6"/>
  <c r="P2740" i="6"/>
  <c r="P2632" i="6"/>
  <c r="P2237" i="6"/>
  <c r="P468" i="6"/>
  <c r="P1995" i="6"/>
  <c r="P3504" i="6"/>
  <c r="P1982" i="6"/>
  <c r="P2825" i="6"/>
  <c r="P2585" i="6"/>
  <c r="P1124" i="6"/>
  <c r="P1387" i="6"/>
  <c r="P1488" i="6"/>
  <c r="P2915" i="6"/>
  <c r="P3363" i="6"/>
  <c r="P1641" i="6"/>
  <c r="P2864" i="6"/>
  <c r="P2353" i="6"/>
  <c r="P1829" i="6"/>
  <c r="P1830" i="6"/>
  <c r="P1831" i="6"/>
  <c r="P3288" i="6"/>
  <c r="P2495" i="6"/>
  <c r="P3303" i="6"/>
  <c r="P3284" i="6"/>
  <c r="P1943" i="6"/>
  <c r="P1201" i="6"/>
  <c r="P1964" i="6"/>
  <c r="P2126" i="6"/>
  <c r="P2135" i="6"/>
  <c r="P3773" i="6"/>
  <c r="P1994" i="6"/>
  <c r="P1412" i="6"/>
  <c r="P54" i="6"/>
  <c r="P2596" i="6"/>
  <c r="P641" i="6"/>
  <c r="P2932" i="6"/>
  <c r="P2382" i="6"/>
  <c r="P3614" i="6"/>
  <c r="P3129" i="6"/>
  <c r="P1692" i="6"/>
  <c r="P3384" i="6"/>
  <c r="P2679" i="6"/>
  <c r="P2863" i="6"/>
  <c r="P2960" i="6"/>
  <c r="P1315" i="6"/>
  <c r="P2608" i="6"/>
  <c r="P3257" i="6"/>
  <c r="P2148" i="6"/>
  <c r="P3269" i="6"/>
  <c r="P1479" i="6"/>
  <c r="P2884" i="6"/>
  <c r="P2896" i="6"/>
  <c r="P524" i="6"/>
  <c r="P3274" i="6"/>
  <c r="P1934" i="6"/>
  <c r="P1820" i="6"/>
  <c r="P1771" i="6"/>
  <c r="P2349" i="6"/>
  <c r="P2453" i="6"/>
  <c r="P3347" i="6"/>
  <c r="P2773" i="6"/>
  <c r="P295" i="6"/>
  <c r="P2674" i="6"/>
  <c r="P2496" i="6"/>
  <c r="P1177" i="6"/>
  <c r="P2786" i="6"/>
  <c r="P1469" i="6"/>
  <c r="P1133" i="6"/>
  <c r="P2313" i="6"/>
  <c r="P1922" i="6"/>
  <c r="P2497" i="6"/>
  <c r="P40" i="6"/>
  <c r="P2206" i="6"/>
  <c r="P41" i="6"/>
  <c r="P3411" i="6"/>
  <c r="P528" i="6"/>
  <c r="P3345" i="6"/>
  <c r="P2230" i="6"/>
  <c r="P2367" i="6"/>
  <c r="P2927" i="6"/>
  <c r="P3470" i="6"/>
  <c r="P144" i="6"/>
  <c r="P951" i="6"/>
  <c r="P3029" i="6"/>
  <c r="P3057" i="6"/>
  <c r="P658" i="6"/>
  <c r="P3119" i="6"/>
  <c r="P2175" i="6"/>
  <c r="P2038" i="6"/>
  <c r="P2465" i="6"/>
  <c r="P3037" i="6"/>
  <c r="P1358" i="6"/>
  <c r="P643" i="6"/>
  <c r="P2064" i="6"/>
  <c r="P1473" i="6"/>
  <c r="P2325" i="6"/>
  <c r="P1143" i="6"/>
  <c r="P3444" i="6"/>
  <c r="P1075" i="6"/>
  <c r="P3649" i="6"/>
  <c r="P3238" i="6"/>
  <c r="P1768" i="6"/>
  <c r="P3009" i="6"/>
  <c r="P2261" i="6"/>
  <c r="P495" i="6"/>
  <c r="P768" i="6"/>
  <c r="P1136" i="6"/>
  <c r="P3289" i="6"/>
  <c r="P222" i="6"/>
  <c r="P1494" i="6"/>
  <c r="P1015" i="6"/>
  <c r="P2127" i="6"/>
  <c r="P2666" i="6"/>
  <c r="P2303" i="6"/>
  <c r="P2451" i="6"/>
  <c r="P1076" i="6"/>
  <c r="P909" i="6"/>
  <c r="P2587" i="6"/>
  <c r="P961" i="6"/>
  <c r="P646" i="6"/>
  <c r="P1174" i="6"/>
  <c r="P3153" i="6"/>
  <c r="P651" i="6"/>
  <c r="P1132" i="6"/>
  <c r="P347" i="6"/>
  <c r="P620" i="6"/>
  <c r="P2122" i="6"/>
  <c r="P2307" i="6"/>
  <c r="P2923" i="6"/>
  <c r="P2783" i="6"/>
  <c r="P1054" i="6"/>
  <c r="P1763" i="6"/>
  <c r="P50" i="6"/>
  <c r="P211" i="6"/>
  <c r="P1349" i="6"/>
  <c r="P3332" i="6"/>
  <c r="P2466" i="6"/>
  <c r="P2488" i="6"/>
  <c r="P2705" i="6"/>
  <c r="P749" i="6"/>
  <c r="P857" i="6"/>
  <c r="P1687" i="6"/>
  <c r="P1489" i="6"/>
  <c r="P2091" i="6"/>
  <c r="P2092" i="6"/>
  <c r="P2354" i="6"/>
  <c r="P1230" i="6"/>
  <c r="P3163" i="6"/>
  <c r="P423" i="6"/>
  <c r="P1675" i="6"/>
  <c r="P3169" i="6"/>
  <c r="P583" i="6"/>
  <c r="P1539" i="6"/>
  <c r="P2119" i="6"/>
  <c r="P1518" i="6"/>
  <c r="P1742" i="6"/>
  <c r="P2602" i="6"/>
  <c r="P1827" i="6"/>
  <c r="P1574" i="6"/>
  <c r="P1610" i="6"/>
  <c r="P2203" i="6"/>
  <c r="P1407" i="6"/>
  <c r="P3346" i="6"/>
  <c r="P1323" i="6"/>
  <c r="P3436" i="6"/>
  <c r="P3358" i="6"/>
  <c r="P373" i="6"/>
  <c r="P1521" i="6"/>
  <c r="P2016" i="6"/>
  <c r="P3065" i="6"/>
  <c r="P1001" i="6"/>
  <c r="P1753" i="6"/>
  <c r="P1846" i="6"/>
  <c r="P3577" i="6"/>
  <c r="P1808" i="6"/>
  <c r="P2455" i="6"/>
  <c r="P2227" i="6"/>
  <c r="P1626" i="6"/>
  <c r="P2901" i="6"/>
  <c r="P1801" i="6"/>
  <c r="P552" i="6"/>
  <c r="P2005" i="6"/>
  <c r="P642" i="6"/>
  <c r="P789" i="6"/>
  <c r="P150" i="6"/>
  <c r="P1855" i="6"/>
  <c r="P2881" i="6"/>
  <c r="P1756" i="6"/>
  <c r="P1169" i="6"/>
  <c r="P3000" i="6"/>
  <c r="P1016" i="6"/>
  <c r="P2213" i="6"/>
  <c r="P1751" i="6"/>
  <c r="P2214" i="6"/>
  <c r="P2489" i="6"/>
  <c r="P2970" i="6"/>
  <c r="P1907" i="6"/>
  <c r="P3686" i="6"/>
  <c r="P3145" i="6"/>
  <c r="P424" i="6"/>
  <c r="P2897" i="6"/>
  <c r="P991" i="6"/>
  <c r="P1148" i="6"/>
  <c r="P3624" i="6"/>
  <c r="P3344" i="6"/>
  <c r="P638" i="6"/>
  <c r="P2799" i="6"/>
  <c r="P1772" i="6"/>
  <c r="P2517" i="6"/>
  <c r="P966" i="6"/>
  <c r="P985" i="6"/>
  <c r="P1781" i="6"/>
  <c r="P644" i="6"/>
  <c r="P516" i="6"/>
  <c r="P1605" i="6"/>
  <c r="P304" i="6"/>
  <c r="P256" i="6"/>
  <c r="P882" i="6"/>
  <c r="P956" i="6"/>
  <c r="P2598" i="6"/>
  <c r="P2018" i="6"/>
  <c r="P926" i="6"/>
  <c r="P2882" i="6"/>
  <c r="P1795" i="6"/>
  <c r="P1717" i="6"/>
  <c r="P2777" i="6"/>
  <c r="P1561" i="6"/>
  <c r="P3223" i="6"/>
  <c r="P3311" i="6"/>
  <c r="P799" i="6"/>
  <c r="P1468" i="6"/>
  <c r="P2174" i="6"/>
  <c r="P3270" i="6"/>
  <c r="P1340" i="6"/>
  <c r="P2434" i="6"/>
  <c r="P2330" i="6"/>
  <c r="P2579" i="6"/>
  <c r="P1914" i="6"/>
  <c r="P3426" i="6"/>
  <c r="P3482" i="6"/>
  <c r="P3473" i="6"/>
  <c r="P3084" i="6"/>
  <c r="P1671" i="6"/>
  <c r="P335" i="6"/>
  <c r="P732" i="6"/>
  <c r="P1528" i="6"/>
  <c r="P148" i="6"/>
  <c r="P727" i="6"/>
  <c r="P1890" i="6"/>
  <c r="P2195" i="6"/>
  <c r="P1965" i="6"/>
  <c r="P902" i="6"/>
  <c r="P1976" i="6"/>
  <c r="P218" i="6"/>
  <c r="P907" i="6"/>
  <c r="P2474" i="6"/>
  <c r="P1677" i="6"/>
  <c r="P2332" i="6"/>
  <c r="P2169" i="6"/>
  <c r="P1789" i="6"/>
  <c r="P1563" i="6"/>
  <c r="P3674" i="6"/>
  <c r="P888" i="6"/>
  <c r="P2383" i="6"/>
  <c r="P3361" i="6"/>
  <c r="P12" i="6"/>
  <c r="P3006" i="6"/>
  <c r="P3471" i="6"/>
  <c r="P614" i="6"/>
  <c r="P2355" i="6"/>
  <c r="P1578" i="6"/>
  <c r="P3615" i="6"/>
  <c r="P2473" i="6"/>
  <c r="P3487" i="6"/>
  <c r="P3171" i="6"/>
  <c r="P3508" i="6"/>
  <c r="P2924" i="6"/>
  <c r="P2405" i="6"/>
  <c r="P2326" i="6"/>
  <c r="P969" i="6"/>
  <c r="P1530" i="6"/>
  <c r="P2826" i="6"/>
  <c r="P73" i="6"/>
  <c r="P1182" i="6"/>
  <c r="P2430" i="6"/>
  <c r="P3534" i="6"/>
  <c r="P1766" i="6"/>
  <c r="P2164" i="6"/>
  <c r="P1718" i="6"/>
  <c r="P1719" i="6"/>
  <c r="P3590" i="6"/>
  <c r="P3579" i="6"/>
  <c r="P158" i="6"/>
  <c r="P481" i="6"/>
  <c r="P921" i="6"/>
  <c r="P3585" i="6"/>
  <c r="P2980" i="6"/>
  <c r="P2774" i="6"/>
  <c r="P1455" i="6"/>
  <c r="P3351" i="6"/>
  <c r="P2065" i="6"/>
  <c r="P2695" i="6"/>
  <c r="P2788" i="6"/>
  <c r="P1131" i="6"/>
  <c r="P2212" i="6"/>
  <c r="P1248" i="6"/>
  <c r="P3329" i="6"/>
  <c r="P2477" i="6"/>
  <c r="P2906" i="6"/>
  <c r="P350" i="6"/>
  <c r="P1597" i="6"/>
  <c r="P409" i="6"/>
  <c r="P1778" i="6"/>
  <c r="P3115" i="6"/>
  <c r="P3456" i="6"/>
  <c r="P1985" i="6"/>
  <c r="P3408" i="6"/>
  <c r="P378" i="6"/>
  <c r="P2262" i="6"/>
  <c r="P3203" i="6"/>
  <c r="P1296" i="6"/>
  <c r="P1249" i="6"/>
  <c r="P521" i="6"/>
  <c r="P2721" i="6"/>
  <c r="P1588" i="6"/>
  <c r="P353" i="6"/>
  <c r="P3385" i="6"/>
  <c r="P2146" i="6"/>
  <c r="P1375" i="6"/>
  <c r="P2293" i="6"/>
  <c r="P1648" i="6"/>
  <c r="P234" i="6"/>
  <c r="P2093" i="6"/>
  <c r="P2460" i="6"/>
  <c r="P1931" i="6"/>
  <c r="P2294" i="6"/>
  <c r="P3239" i="6"/>
  <c r="P382" i="6"/>
  <c r="P1456" i="6"/>
  <c r="P1077" i="6"/>
  <c r="P1193" i="6"/>
  <c r="P809" i="6"/>
  <c r="P3455" i="6"/>
  <c r="P1731" i="6"/>
  <c r="P3480" i="6"/>
  <c r="P1920" i="6"/>
  <c r="P2201" i="6"/>
  <c r="P2684" i="6"/>
  <c r="P582" i="6"/>
  <c r="P1700" i="6"/>
  <c r="P1335" i="6"/>
  <c r="P2284" i="6"/>
  <c r="P3476" i="6"/>
  <c r="P2797" i="6"/>
  <c r="P987" i="6"/>
  <c r="P2690" i="6"/>
  <c r="P1905" i="6"/>
  <c r="P1941" i="6"/>
  <c r="P1336" i="6"/>
  <c r="P1417" i="6"/>
  <c r="P1819" i="6"/>
  <c r="P2441" i="6"/>
  <c r="P2613" i="6"/>
  <c r="P3721" i="6"/>
  <c r="P983" i="6"/>
  <c r="P352" i="6"/>
  <c r="P3275" i="6"/>
  <c r="P1754" i="6"/>
  <c r="P2365" i="6"/>
  <c r="P492" i="6"/>
  <c r="P1128" i="6"/>
  <c r="P1609" i="6"/>
  <c r="P3513" i="6"/>
  <c r="P2755" i="6"/>
  <c r="P1832" i="6"/>
  <c r="P1828" i="6"/>
  <c r="P230" i="6"/>
  <c r="P724" i="6"/>
  <c r="P2766" i="6"/>
  <c r="P1264" i="6"/>
  <c r="P529" i="6"/>
  <c r="P1792" i="6"/>
  <c r="P3711" i="6"/>
  <c r="P3146" i="6"/>
  <c r="P2322" i="6"/>
  <c r="P2676" i="6"/>
  <c r="P1709" i="6"/>
  <c r="P1558" i="6"/>
  <c r="P710" i="6"/>
  <c r="P145" i="6"/>
  <c r="P2509" i="6"/>
  <c r="P3485" i="6"/>
  <c r="P2871" i="6"/>
  <c r="P530" i="6"/>
  <c r="P2810" i="6"/>
  <c r="P219" i="6"/>
  <c r="P2567" i="6"/>
  <c r="P1611" i="6"/>
  <c r="P545" i="6"/>
  <c r="P2468" i="6"/>
  <c r="P2204" i="6"/>
  <c r="P1549" i="6"/>
  <c r="P2734" i="6"/>
  <c r="P897" i="6"/>
  <c r="P1316" i="6"/>
  <c r="P2128" i="6"/>
  <c r="P1359" i="6"/>
  <c r="P2285" i="6"/>
  <c r="P2463" i="6"/>
  <c r="P1238" i="6"/>
  <c r="P3609" i="6"/>
  <c r="P1112" i="6"/>
  <c r="P2198" i="6"/>
  <c r="P914" i="6"/>
  <c r="P3297" i="6"/>
  <c r="P325" i="6"/>
  <c r="P3022" i="6"/>
  <c r="P3375" i="6"/>
  <c r="P2218" i="6"/>
  <c r="P3515" i="6"/>
  <c r="P1685" i="6"/>
  <c r="P1575" i="6"/>
  <c r="P2019" i="6"/>
  <c r="P15" i="6"/>
  <c r="P2610" i="6"/>
  <c r="P2971" i="6"/>
  <c r="P136" i="6"/>
  <c r="P1868" i="6"/>
  <c r="P2751" i="6"/>
  <c r="P2713" i="6"/>
  <c r="P2137" i="6"/>
  <c r="P1423" i="6"/>
  <c r="P1961" i="6"/>
  <c r="P1343" i="6"/>
  <c r="P3027" i="6"/>
  <c r="P632" i="6"/>
  <c r="P217" i="6"/>
  <c r="P3109" i="6"/>
  <c r="P327" i="6"/>
  <c r="P1783" i="6"/>
  <c r="P3668" i="6"/>
  <c r="P3170" i="6"/>
  <c r="P3301" i="6"/>
  <c r="P539" i="6"/>
  <c r="P2765" i="6"/>
  <c r="P2869" i="6"/>
  <c r="P2318" i="6"/>
  <c r="P1243" i="6"/>
  <c r="P2609" i="6"/>
  <c r="P3645" i="6"/>
  <c r="P3002" i="6"/>
  <c r="P3038" i="6"/>
  <c r="P2221" i="6"/>
  <c r="P2470" i="6"/>
  <c r="P3162" i="6"/>
  <c r="P2066" i="6"/>
  <c r="P2067" i="6"/>
  <c r="P419" i="6"/>
  <c r="P1720" i="6"/>
  <c r="P2776" i="6"/>
  <c r="P3537" i="6"/>
  <c r="P1741" i="6"/>
  <c r="P2763" i="6"/>
  <c r="P3348" i="6"/>
  <c r="P3024" i="6"/>
  <c r="P3502" i="6"/>
  <c r="P1257" i="6"/>
  <c r="P1614" i="6"/>
  <c r="P3056" i="6"/>
  <c r="P197" i="6"/>
  <c r="P1555" i="6"/>
  <c r="P2472" i="6"/>
  <c r="P2510" i="6"/>
  <c r="P2952" i="6"/>
  <c r="P2190" i="6"/>
  <c r="P3723" i="6"/>
  <c r="P2583" i="6"/>
  <c r="P1954" i="6"/>
  <c r="P1211" i="6"/>
  <c r="P2814" i="6"/>
  <c r="P3572" i="6"/>
  <c r="P314" i="6"/>
  <c r="P3701" i="6"/>
  <c r="P255" i="6"/>
  <c r="P2597" i="6"/>
  <c r="P1602" i="6"/>
  <c r="P494" i="6"/>
  <c r="P3312" i="6"/>
  <c r="P2500" i="6"/>
  <c r="P2503" i="6"/>
  <c r="P2368" i="6"/>
  <c r="P3679" i="6"/>
  <c r="P2792" i="6"/>
  <c r="P2437" i="6"/>
  <c r="P3575" i="6"/>
  <c r="P3707" i="6"/>
  <c r="P2041" i="6"/>
  <c r="P1804" i="6"/>
  <c r="P3541" i="6"/>
  <c r="P2436" i="6"/>
  <c r="P425" i="6"/>
  <c r="P3282" i="6"/>
  <c r="P3687" i="6"/>
  <c r="P1338" i="6"/>
  <c r="P3424" i="6"/>
  <c r="P1615" i="6"/>
  <c r="P1960" i="6"/>
  <c r="P1339" i="6"/>
  <c r="P449" i="6"/>
  <c r="P827" i="6"/>
  <c r="P2433" i="6"/>
  <c r="P993" i="6"/>
  <c r="P1406" i="6"/>
  <c r="P19" i="6"/>
  <c r="P2316" i="6"/>
  <c r="P941" i="6"/>
  <c r="P107" i="6"/>
  <c r="P3451" i="6"/>
  <c r="P2129" i="6"/>
  <c r="P2562" i="6"/>
  <c r="P2026" i="6"/>
  <c r="P2459" i="6"/>
  <c r="P2827" i="6"/>
  <c r="P1647" i="6"/>
  <c r="P3154" i="6"/>
  <c r="P1869" i="6"/>
  <c r="P1252" i="6"/>
  <c r="P1055" i="6"/>
  <c r="P1502" i="6"/>
  <c r="P2347" i="6"/>
  <c r="P2528" i="6"/>
  <c r="P3068" i="6"/>
  <c r="P3004" i="6"/>
  <c r="P3200" i="6"/>
  <c r="P522" i="6"/>
  <c r="P2348" i="6"/>
  <c r="P2600" i="6"/>
  <c r="P599" i="6"/>
  <c r="P792" i="6"/>
  <c r="P1607" i="6"/>
  <c r="P1694" i="6"/>
  <c r="P2263" i="6"/>
  <c r="P3071" i="6"/>
  <c r="P1986" i="6"/>
  <c r="P359" i="6"/>
  <c r="P1815" i="6"/>
  <c r="P3526" i="6"/>
  <c r="P287" i="6"/>
  <c r="P235" i="6"/>
  <c r="P1891" i="6"/>
  <c r="P824" i="6"/>
  <c r="P2828" i="6"/>
  <c r="P1208" i="6"/>
  <c r="P360" i="6"/>
  <c r="P1490" i="6"/>
  <c r="P2653" i="6"/>
  <c r="P2592" i="6"/>
  <c r="P2444" i="6"/>
  <c r="P916" i="6"/>
  <c r="P3333" i="6"/>
  <c r="P1525" i="6"/>
  <c r="P1971" i="6"/>
  <c r="P389" i="6"/>
  <c r="P2998" i="6"/>
  <c r="P2593" i="6"/>
  <c r="P3044" i="6"/>
  <c r="P1172" i="6"/>
  <c r="P1495" i="6"/>
  <c r="P970" i="6"/>
  <c r="P1384" i="6"/>
  <c r="P2011" i="6"/>
  <c r="P984" i="6"/>
  <c r="P3627" i="6"/>
  <c r="P2961" i="6"/>
  <c r="P2903" i="6"/>
  <c r="P1734" i="6"/>
  <c r="P660" i="6"/>
  <c r="P1935" i="6"/>
  <c r="P930" i="6"/>
  <c r="P3306" i="6"/>
  <c r="P1776" i="6"/>
  <c r="P934" i="6"/>
  <c r="P3147" i="6"/>
  <c r="P2723" i="6"/>
  <c r="P820" i="6"/>
  <c r="P1853" i="6"/>
  <c r="P674" i="6"/>
  <c r="P2725" i="6"/>
  <c r="P207" i="6"/>
  <c r="P2818" i="6"/>
  <c r="P1856" i="6"/>
  <c r="P3130" i="6"/>
  <c r="P553" i="6"/>
  <c r="P1129" i="6"/>
  <c r="P3160" i="6"/>
  <c r="P2207" i="6"/>
  <c r="P1503" i="6"/>
  <c r="P2872" i="6"/>
  <c r="P2607" i="6"/>
  <c r="P1793" i="6"/>
  <c r="P1794" i="6"/>
  <c r="P3111" i="6"/>
  <c r="P2953" i="6"/>
  <c r="P2374" i="6"/>
  <c r="P2160" i="6"/>
  <c r="P935" i="6"/>
  <c r="P1583" i="6"/>
  <c r="P1870" i="6"/>
  <c r="P3256" i="6"/>
  <c r="P1871" i="6"/>
  <c r="P2525" i="6"/>
  <c r="P3102" i="6"/>
  <c r="P2972" i="6"/>
  <c r="P1373" i="6"/>
  <c r="P2865" i="6"/>
  <c r="P2123" i="6"/>
  <c r="P825" i="6"/>
  <c r="P3023" i="6"/>
  <c r="P986" i="6"/>
  <c r="P3437" i="6"/>
  <c r="P2829" i="6"/>
  <c r="P2830" i="6"/>
  <c r="P3737" i="6"/>
  <c r="P517" i="6"/>
  <c r="P2443" i="6"/>
  <c r="P2017" i="6"/>
  <c r="P1919" i="6"/>
  <c r="P645" i="6"/>
  <c r="P2480" i="6"/>
  <c r="P3187" i="6"/>
  <c r="P3059" i="6"/>
  <c r="P1910" i="6"/>
  <c r="P3018" i="6"/>
  <c r="P1491" i="6"/>
  <c r="P3259" i="6"/>
  <c r="P634" i="6"/>
  <c r="P2622" i="6"/>
  <c r="P2435" i="6"/>
  <c r="P2945" i="6"/>
  <c r="P2729" i="6"/>
  <c r="P833" i="6"/>
  <c r="P2447" i="6"/>
  <c r="P3221" i="6"/>
  <c r="P1130" i="6"/>
  <c r="P3494" i="6"/>
  <c r="P2505" i="6"/>
  <c r="P2873" i="6"/>
  <c r="P2136" i="6"/>
  <c r="P2767" i="6"/>
  <c r="P1142" i="6"/>
  <c r="P1313" i="6"/>
  <c r="P2004" i="6"/>
  <c r="P3478" i="6"/>
  <c r="P1381" i="6"/>
  <c r="P2422" i="6"/>
  <c r="P2606" i="6"/>
  <c r="P1108" i="6"/>
  <c r="P3321" i="6"/>
  <c r="P401" i="6"/>
  <c r="P2569" i="6"/>
  <c r="P1040" i="6"/>
  <c r="P3628" i="6"/>
  <c r="P1160" i="6"/>
  <c r="P1612" i="6"/>
  <c r="P2819" i="6"/>
  <c r="P3438" i="6"/>
  <c r="P532" i="6"/>
  <c r="P3313" i="6"/>
  <c r="P788" i="6"/>
  <c r="P1774" i="6"/>
  <c r="P1314" i="6"/>
  <c r="P2233" i="6"/>
  <c r="P1839" i="6"/>
  <c r="P601" i="6"/>
  <c r="P1847" i="6"/>
  <c r="P2954" i="6"/>
  <c r="P201" i="6"/>
  <c r="P395" i="6"/>
  <c r="P3527" i="6"/>
  <c r="P2687" i="6"/>
  <c r="P32" i="6"/>
  <c r="P1217" i="6"/>
  <c r="P3457" i="6"/>
  <c r="P2264" i="6"/>
  <c r="P1137" i="6"/>
  <c r="P1272" i="6"/>
  <c r="P974" i="6"/>
  <c r="P3490" i="6"/>
  <c r="P3600" i="6"/>
  <c r="P2394" i="6"/>
  <c r="P3605" i="6"/>
  <c r="P2094" i="6"/>
  <c r="P3330" i="6"/>
  <c r="P3445" i="6"/>
  <c r="P2053" i="6"/>
  <c r="P3113" i="6"/>
  <c r="P957" i="6"/>
  <c r="P1376" i="6"/>
  <c r="P21" i="6"/>
  <c r="P1892" i="6"/>
  <c r="P422" i="6"/>
  <c r="P982" i="6"/>
  <c r="P2095" i="6"/>
  <c r="P3617" i="6"/>
  <c r="P1779" i="6"/>
  <c r="P2424" i="6"/>
  <c r="P2840" i="6"/>
  <c r="P1764" i="6"/>
  <c r="P2529" i="6"/>
  <c r="P1219" i="6"/>
  <c r="P3334" i="6"/>
  <c r="P3240" i="6"/>
  <c r="P3612" i="6"/>
  <c r="P313" i="6"/>
  <c r="P2205" i="6"/>
  <c r="P2328" i="6"/>
  <c r="P496" i="6"/>
  <c r="P1297" i="6"/>
  <c r="P923" i="6"/>
  <c r="P1732" i="6"/>
  <c r="P1151" i="6"/>
  <c r="P2478" i="6"/>
  <c r="P212" i="6"/>
  <c r="P2406" i="6"/>
  <c r="P3746" i="6"/>
  <c r="P1501" i="6"/>
  <c r="P2981" i="6"/>
  <c r="P1727" i="6"/>
  <c r="P600" i="6"/>
  <c r="P1678" i="6"/>
  <c r="P216" i="6"/>
  <c r="P2360" i="6"/>
  <c r="P2594" i="6"/>
  <c r="P1822" i="6"/>
  <c r="P1912" i="6"/>
  <c r="P525" i="6"/>
  <c r="P1511" i="6"/>
  <c r="P252" i="6"/>
  <c r="P1380" i="6"/>
  <c r="P2202" i="6"/>
  <c r="P1906" i="6"/>
  <c r="P2616" i="6"/>
  <c r="P2141" i="6"/>
  <c r="P1840" i="6"/>
  <c r="P3100" i="6"/>
  <c r="P3182" i="6"/>
  <c r="P479" i="6"/>
  <c r="P3292" i="6"/>
  <c r="P1420" i="6"/>
  <c r="P2362" i="6"/>
  <c r="P952" i="6"/>
  <c r="P1782" i="6"/>
  <c r="P592" i="6"/>
  <c r="P1520" i="6"/>
  <c r="P2142" i="6"/>
  <c r="P2483" i="6"/>
  <c r="P2905" i="6"/>
  <c r="P3016" i="6"/>
  <c r="P142" i="6"/>
  <c r="P729" i="6"/>
  <c r="P997" i="6"/>
  <c r="P630" i="6"/>
  <c r="P639" i="6"/>
  <c r="P1977" i="6"/>
  <c r="P915" i="6"/>
  <c r="P2768" i="6"/>
  <c r="P3373" i="6"/>
  <c r="P2623" i="6"/>
  <c r="P1942" i="6"/>
  <c r="P613" i="6"/>
  <c r="P761" i="6"/>
  <c r="P438" i="6"/>
  <c r="P659" i="6"/>
  <c r="P739" i="6"/>
  <c r="P2703" i="6"/>
  <c r="P1261" i="6"/>
  <c r="P1826" i="6"/>
  <c r="P2156" i="6"/>
  <c r="P2446" i="6"/>
  <c r="P2805" i="6"/>
  <c r="P2939" i="6"/>
  <c r="P2715" i="6"/>
  <c r="P3159" i="6"/>
  <c r="P2717" i="6"/>
  <c r="P1011" i="6"/>
  <c r="P3031" i="6"/>
  <c r="P273" i="6"/>
  <c r="P3003" i="6"/>
  <c r="P3386" i="6"/>
  <c r="P3406" i="6"/>
  <c r="P2561" i="6"/>
  <c r="P1857" i="6"/>
  <c r="P379" i="6"/>
  <c r="P1347" i="6"/>
  <c r="P1122" i="6"/>
  <c r="P2720" i="6"/>
  <c r="P790" i="6"/>
  <c r="P937" i="6"/>
  <c r="P74" i="6"/>
  <c r="P1180" i="6"/>
  <c r="P1146" i="6"/>
  <c r="P655" i="6"/>
  <c r="P265" i="6"/>
  <c r="P3419" i="6"/>
  <c r="P2879" i="6"/>
  <c r="P623" i="6"/>
  <c r="P2493" i="6"/>
  <c r="P1002" i="6"/>
  <c r="P3785" i="6"/>
  <c r="P2667" i="6"/>
  <c r="P1841" i="6"/>
  <c r="P2208" i="6"/>
  <c r="P1120" i="6"/>
  <c r="P3669" i="6"/>
  <c r="P2047" i="6"/>
  <c r="P1710" i="6"/>
  <c r="P1623" i="6"/>
  <c r="P1268" i="6"/>
  <c r="P3350" i="6"/>
  <c r="P840" i="6"/>
  <c r="P1672" i="6"/>
  <c r="P546" i="6"/>
  <c r="P3758" i="6"/>
  <c r="P2166" i="6"/>
  <c r="P383" i="6"/>
  <c r="P1908" i="6"/>
  <c r="P3359" i="6"/>
  <c r="P2710" i="6"/>
  <c r="P2395" i="6"/>
  <c r="P2973" i="6"/>
  <c r="P3519" i="6"/>
  <c r="P2167" i="6"/>
  <c r="P3229" i="6"/>
  <c r="P231" i="6"/>
  <c r="P2909" i="6"/>
  <c r="P2384" i="6"/>
  <c r="P1181" i="6"/>
  <c r="P3446" i="6"/>
  <c r="P3370" i="6"/>
  <c r="P615" i="6"/>
  <c r="P2798" i="6"/>
  <c r="P433" i="6"/>
  <c r="P2878" i="6"/>
  <c r="P1980" i="6"/>
  <c r="P3655" i="6"/>
  <c r="P1118" i="6"/>
  <c r="P3553" i="6"/>
  <c r="P971" i="6"/>
  <c r="P1184" i="6"/>
  <c r="P1185" i="6"/>
  <c r="P989" i="6"/>
  <c r="P3704" i="6"/>
  <c r="P1541" i="6"/>
  <c r="P3472" i="6"/>
  <c r="P1337" i="6"/>
  <c r="P3619" i="6"/>
  <c r="P2614" i="6"/>
  <c r="P3620" i="6"/>
  <c r="P1109" i="6"/>
  <c r="P500" i="6"/>
  <c r="P1570" i="6"/>
  <c r="P2475" i="6"/>
  <c r="P610" i="6"/>
  <c r="P8" i="6"/>
  <c r="P2030" i="6"/>
  <c r="P830" i="6"/>
  <c r="P1537" i="6"/>
  <c r="P1260" i="6"/>
  <c r="P3209" i="6"/>
  <c r="P3621" i="6"/>
  <c r="P1341" i="6"/>
  <c r="P2803" i="6"/>
  <c r="P624" i="6"/>
  <c r="P3379" i="6"/>
  <c r="P903" i="6"/>
  <c r="P2234" i="6"/>
  <c r="P3433" i="6"/>
  <c r="P1204" i="6"/>
  <c r="P3481" i="6"/>
  <c r="P3544" i="6"/>
  <c r="P437" i="6"/>
  <c r="P1969" i="6"/>
  <c r="P3601" i="6"/>
  <c r="P858" i="6"/>
  <c r="P448" i="6"/>
  <c r="P1175" i="6"/>
  <c r="P348" i="6"/>
  <c r="P2982" i="6"/>
  <c r="P2925" i="6"/>
  <c r="P3155" i="6"/>
  <c r="P1785" i="6"/>
  <c r="P2917" i="6"/>
  <c r="P1227" i="6"/>
  <c r="P606" i="6"/>
  <c r="P1126" i="6"/>
  <c r="P760" i="6"/>
  <c r="P2890" i="6"/>
  <c r="P258" i="6"/>
  <c r="P910" i="6"/>
  <c r="P2096" i="6"/>
  <c r="P1893" i="6"/>
  <c r="P3395" i="6"/>
  <c r="P3506" i="6"/>
  <c r="P2333" i="6"/>
  <c r="P1110" i="6"/>
  <c r="P2574" i="6"/>
  <c r="P1389" i="6"/>
  <c r="P228" i="6"/>
  <c r="P1397" i="6"/>
  <c r="P3458" i="6"/>
  <c r="P2170" i="6"/>
  <c r="P1127" i="6"/>
  <c r="P798" i="6"/>
  <c r="P2983" i="6"/>
  <c r="P2701" i="6"/>
  <c r="P1565" i="6"/>
  <c r="P3629" i="6"/>
  <c r="P92" i="6"/>
  <c r="P3176" i="6"/>
  <c r="P1940" i="6"/>
  <c r="P3618" i="6"/>
  <c r="P3184" i="6"/>
  <c r="P1603" i="6"/>
  <c r="P1712" i="6"/>
  <c r="P2200" i="6"/>
  <c r="P199" i="6"/>
  <c r="P2042" i="6"/>
  <c r="P2290" i="6"/>
  <c r="P3376" i="6"/>
  <c r="P1833" i="6"/>
  <c r="P1834" i="6"/>
  <c r="P913" i="6"/>
  <c r="P3205" i="6"/>
  <c r="P61" i="6"/>
  <c r="P591" i="6"/>
  <c r="P1317" i="6"/>
  <c r="P412" i="6"/>
  <c r="P2934" i="6"/>
  <c r="P1798" i="6"/>
  <c r="P990" i="6"/>
  <c r="P2746" i="6"/>
  <c r="P2702" i="6"/>
  <c r="P3069" i="6"/>
  <c r="P1186" i="6"/>
  <c r="P229" i="6"/>
  <c r="P2549" i="6"/>
  <c r="P1408" i="6"/>
  <c r="P1269" i="6"/>
  <c r="P506" i="6"/>
  <c r="P2048" i="6"/>
  <c r="P2235" i="6"/>
  <c r="P1437" i="6"/>
  <c r="P3148" i="6"/>
  <c r="P1713" i="6"/>
  <c r="P3314" i="6"/>
  <c r="P2324" i="6"/>
  <c r="P3085" i="6"/>
  <c r="P1924" i="6"/>
  <c r="P1500" i="6"/>
  <c r="P3412" i="6"/>
  <c r="P2375" i="6"/>
  <c r="P1848" i="6"/>
  <c r="P1484" i="6"/>
  <c r="P2043" i="6"/>
  <c r="P2708" i="6"/>
  <c r="P1721" i="6"/>
  <c r="P2456" i="6"/>
  <c r="P733" i="6"/>
  <c r="P2327" i="6"/>
  <c r="P436" i="6"/>
  <c r="P2876" i="6"/>
  <c r="P3325" i="6"/>
  <c r="P463" i="6"/>
  <c r="P3357" i="6"/>
  <c r="P1809" i="6"/>
  <c r="P2794" i="6"/>
  <c r="P3007" i="6"/>
  <c r="P1963" i="6"/>
  <c r="P2779" i="6"/>
  <c r="P3377" i="6"/>
  <c r="P2911" i="6"/>
  <c r="P2820" i="6"/>
  <c r="P1041" i="6"/>
  <c r="P3173" i="6"/>
  <c r="P3696" i="6"/>
  <c r="P2627" i="6"/>
  <c r="P1012" i="6"/>
  <c r="P3522" i="6"/>
  <c r="P2605" i="6"/>
  <c r="P259" i="6"/>
  <c r="P137" i="6"/>
  <c r="P1745" i="6"/>
  <c r="P1923" i="6"/>
  <c r="P635" i="6"/>
  <c r="P1240" i="6"/>
  <c r="P1345" i="6"/>
  <c r="P1322" i="6"/>
  <c r="P3074" i="6"/>
  <c r="P331" i="6"/>
  <c r="P368" i="6"/>
  <c r="P1952" i="6"/>
  <c r="P3598" i="6"/>
  <c r="P3304" i="6"/>
  <c r="P2899" i="6"/>
  <c r="P585" i="6"/>
  <c r="P2802" i="6"/>
  <c r="P1824" i="6"/>
  <c r="P814" i="6"/>
  <c r="P2726" i="6"/>
  <c r="P1616" i="6"/>
  <c r="P1104" i="6"/>
  <c r="P2491" i="6"/>
  <c r="P3063" i="6"/>
  <c r="P2707" i="6"/>
  <c r="P2292" i="6"/>
  <c r="P3488" i="6"/>
  <c r="P3474" i="6"/>
  <c r="P1382" i="6"/>
  <c r="P679" i="6"/>
  <c r="P628" i="6"/>
  <c r="P3637" i="6"/>
  <c r="P1250" i="6"/>
  <c r="P3364" i="6"/>
  <c r="P1231" i="6"/>
  <c r="P209" i="6"/>
  <c r="P3327" i="6"/>
  <c r="P1849" i="6"/>
  <c r="P1872" i="6"/>
  <c r="P2484" i="6"/>
  <c r="P116" i="6"/>
  <c r="P1517" i="6"/>
  <c r="P2149" i="6"/>
  <c r="P357" i="6"/>
  <c r="P3511" i="6"/>
  <c r="P3212" i="6"/>
  <c r="P3213" i="6"/>
  <c r="P2492" i="6"/>
  <c r="P1858" i="6"/>
  <c r="P3387" i="6"/>
  <c r="P1192" i="6"/>
  <c r="P1531" i="6"/>
  <c r="P3322" i="6"/>
  <c r="P2337" i="6"/>
  <c r="P3210" i="6"/>
  <c r="P3483" i="6"/>
  <c r="P416" i="6"/>
  <c r="P3064" i="6"/>
  <c r="P2363" i="6"/>
  <c r="P3492" i="6"/>
  <c r="P1421" i="6"/>
  <c r="P364" i="6"/>
  <c r="P1141" i="6"/>
  <c r="P3296" i="6"/>
  <c r="P1757" i="6"/>
  <c r="P3762" i="6"/>
  <c r="P3752" i="6"/>
  <c r="P69" i="6"/>
  <c r="P3201" i="6"/>
  <c r="P2469" i="6"/>
  <c r="P1438" i="6"/>
  <c r="P1154" i="6"/>
  <c r="P1259" i="6"/>
  <c r="P362" i="6"/>
  <c r="P1573" i="6"/>
  <c r="P1418" i="6"/>
  <c r="P1103" i="6"/>
  <c r="P3053" i="6"/>
  <c r="P3207" i="6"/>
  <c r="P2361" i="6"/>
  <c r="P356" i="6"/>
  <c r="P1823" i="6"/>
  <c r="P3759" i="6"/>
  <c r="P2800" i="6"/>
  <c r="P3218" i="6"/>
  <c r="P3429" i="6"/>
  <c r="P2219" i="6"/>
  <c r="P2948" i="6"/>
  <c r="P3378" i="6"/>
  <c r="P2870" i="6"/>
  <c r="P2821" i="6"/>
  <c r="P3380" i="6"/>
  <c r="P3568" i="6"/>
  <c r="P1613" i="6"/>
  <c r="P3319" i="6"/>
  <c r="P954" i="6"/>
  <c r="P2711" i="6"/>
  <c r="P1386" i="6"/>
  <c r="P2442" i="6"/>
  <c r="P1360" i="6"/>
  <c r="P1600" i="6"/>
  <c r="P1119" i="6"/>
  <c r="P1542" i="6"/>
  <c r="P1017" i="6"/>
  <c r="P1703" i="6"/>
  <c r="P2904" i="6"/>
  <c r="P2265" i="6"/>
  <c r="P2938" i="6"/>
  <c r="P3641" i="6"/>
  <c r="P1873" i="6"/>
  <c r="P1105" i="6"/>
  <c r="P3281" i="6"/>
  <c r="P1018" i="6"/>
  <c r="P3715" i="6"/>
  <c r="P3183" i="6"/>
  <c r="P1508" i="6"/>
  <c r="P3570" i="6"/>
  <c r="P3714" i="6"/>
  <c r="P260" i="6"/>
  <c r="P3777" i="6"/>
  <c r="P1210" i="6"/>
  <c r="P689" i="6"/>
  <c r="P507" i="6"/>
  <c r="P118" i="6"/>
  <c r="P1019" i="6"/>
  <c r="P1457" i="6"/>
  <c r="P1312" i="6"/>
  <c r="P793" i="6"/>
  <c r="P2076" i="6"/>
  <c r="P890" i="6"/>
  <c r="P1944" i="6"/>
  <c r="P1816" i="6"/>
  <c r="P1367" i="6"/>
  <c r="P2874" i="6"/>
  <c r="P1121" i="6"/>
  <c r="P2732" i="6"/>
  <c r="P1625" i="6"/>
  <c r="P2031" i="6"/>
  <c r="P1735" i="6"/>
  <c r="P497" i="6"/>
  <c r="P3116" i="6"/>
  <c r="P1298" i="6"/>
  <c r="P1482" i="6"/>
  <c r="P1947" i="6"/>
  <c r="P2506" i="6"/>
  <c r="P2892" i="6"/>
  <c r="P911" i="6"/>
  <c r="P2841" i="6"/>
  <c r="P3278" i="6"/>
  <c r="P2010" i="6"/>
  <c r="P3287" i="6"/>
  <c r="P2984" i="6"/>
  <c r="P2283" i="6"/>
  <c r="P2479" i="6"/>
  <c r="P2266" i="6"/>
  <c r="P3732" i="6"/>
  <c r="P680" i="6"/>
  <c r="P3558" i="6"/>
  <c r="P1221" i="6"/>
  <c r="P33" i="6"/>
  <c r="P1398" i="6"/>
  <c r="P2691" i="6"/>
  <c r="P390" i="6"/>
  <c r="P1812" i="6"/>
  <c r="P3484" i="6"/>
  <c r="P3475" i="6"/>
  <c r="P1699" i="6"/>
  <c r="P1697" i="6"/>
  <c r="P2308" i="6"/>
  <c r="P307" i="6"/>
  <c r="P1413" i="6"/>
  <c r="P3396" i="6"/>
  <c r="P2787" i="6"/>
  <c r="P3241" i="6"/>
  <c r="P1679" i="6"/>
  <c r="P3781" i="6"/>
  <c r="P1642" i="6"/>
  <c r="P3559" i="6"/>
  <c r="P1540" i="6"/>
  <c r="P3204" i="6"/>
  <c r="P2185" i="6"/>
  <c r="P892" i="6"/>
  <c r="P2165" i="6"/>
  <c r="P2012" i="6"/>
  <c r="P244" i="6"/>
  <c r="P834" i="6"/>
  <c r="P2194" i="6"/>
  <c r="P2467" i="6"/>
  <c r="P3194" i="6"/>
  <c r="P932" i="6"/>
  <c r="P3066" i="6"/>
  <c r="P636" i="6"/>
  <c r="P2811" i="6"/>
  <c r="P1106" i="6"/>
  <c r="P2189" i="6"/>
  <c r="P1752" i="6"/>
  <c r="P3206" i="6"/>
  <c r="P994" i="6"/>
  <c r="P2008" i="6"/>
  <c r="P1668" i="6"/>
  <c r="P435" i="6"/>
  <c r="P3656" i="6"/>
  <c r="P2936" i="6"/>
  <c r="P3093" i="6"/>
  <c r="P2028" i="6"/>
  <c r="P1572" i="6"/>
  <c r="P1480" i="6"/>
  <c r="P3025" i="6"/>
  <c r="P817" i="6"/>
  <c r="P2946" i="6"/>
  <c r="P1803" i="6"/>
  <c r="P1992" i="6"/>
  <c r="P725" i="6"/>
  <c r="P3727" i="6"/>
  <c r="P3706" i="6"/>
  <c r="P2512" i="6"/>
  <c r="P3017" i="6"/>
  <c r="P3388" i="6"/>
  <c r="P1956" i="6"/>
  <c r="P124" i="6"/>
  <c r="P2638" i="6"/>
  <c r="P2962" i="6"/>
  <c r="P2385" i="6"/>
  <c r="P2180" i="6"/>
  <c r="P541" i="6"/>
  <c r="P953" i="6"/>
  <c r="P1576" i="6"/>
  <c r="P2560" i="6"/>
  <c r="P1350" i="6"/>
  <c r="P1024" i="6"/>
  <c r="P637" i="6"/>
  <c r="P919" i="6"/>
  <c r="P2209" i="6"/>
  <c r="P3622" i="6"/>
  <c r="P3283" i="6"/>
  <c r="P722" i="6"/>
  <c r="P1344" i="6"/>
  <c r="P1704" i="6"/>
  <c r="P2287" i="6"/>
  <c r="P3658" i="6"/>
  <c r="P403" i="6"/>
  <c r="P2619" i="6"/>
  <c r="P2518" i="6"/>
  <c r="P850" i="6"/>
  <c r="P3045" i="6"/>
  <c r="P1725" i="6"/>
  <c r="P3046" i="6"/>
  <c r="P924" i="6"/>
  <c r="P337" i="6"/>
  <c r="P1743" i="6"/>
  <c r="P328" i="6"/>
  <c r="P3643" i="6"/>
  <c r="P1470" i="6"/>
  <c r="P2886" i="6"/>
  <c r="P649" i="6"/>
  <c r="P1027" i="6"/>
  <c r="P1514" i="6"/>
  <c r="P3134" i="6"/>
  <c r="P3595" i="6"/>
  <c r="P711" i="6"/>
  <c r="P3613" i="6"/>
  <c r="P3545" i="6"/>
  <c r="P505" i="6"/>
  <c r="P2862" i="6"/>
  <c r="P3532" i="6"/>
  <c r="P439" i="6"/>
  <c r="P2035" i="6"/>
  <c r="P3276" i="6"/>
  <c r="P172" i="6"/>
  <c r="P3224" i="6"/>
  <c r="P3638" i="6"/>
  <c r="P942" i="6"/>
  <c r="P270" i="6"/>
  <c r="P3635" i="6"/>
  <c r="P2423" i="6"/>
  <c r="P3784" i="6"/>
  <c r="P3039" i="6"/>
  <c r="P1042" i="6"/>
  <c r="P3389" i="6"/>
  <c r="P3573" i="6"/>
  <c r="P2963" i="6"/>
  <c r="P2386" i="6"/>
  <c r="P955" i="6"/>
  <c r="P3787" i="6"/>
  <c r="P85" i="6"/>
  <c r="P1945" i="6"/>
  <c r="P3360" i="6"/>
  <c r="P3123" i="6"/>
  <c r="P3439" i="6"/>
  <c r="P1925" i="6"/>
  <c r="P1188" i="6"/>
  <c r="P1624" i="6"/>
  <c r="P3786" i="6"/>
  <c r="P110" i="6"/>
  <c r="P2677" i="6"/>
  <c r="P369" i="6"/>
  <c r="P917" i="6"/>
  <c r="P3307" i="6"/>
  <c r="P2546" i="6"/>
  <c r="P3219" i="6"/>
  <c r="P806" i="6"/>
  <c r="P1684" i="6"/>
  <c r="P3315" i="6"/>
  <c r="P2407" i="6"/>
  <c r="P2097" i="6"/>
  <c r="P1485" i="6"/>
  <c r="P889" i="6"/>
  <c r="P3728" i="6"/>
  <c r="P3381" i="6"/>
  <c r="P1505" i="6"/>
  <c r="P1223" i="6"/>
  <c r="P3067" i="6"/>
  <c r="P1163" i="6"/>
  <c r="P274" i="6"/>
  <c r="P2577" i="6"/>
  <c r="P2039" i="6"/>
  <c r="P2238" i="6"/>
  <c r="P2730" i="6"/>
  <c r="P3565" i="6"/>
  <c r="P3202" i="6"/>
  <c r="P3447" i="6"/>
  <c r="P3086" i="6"/>
  <c r="P3149" i="6"/>
  <c r="P808" i="6"/>
  <c r="P3014" i="6"/>
  <c r="P1606" i="6"/>
  <c r="P6" i="6"/>
  <c r="P2883" i="6"/>
  <c r="P2193" i="6"/>
  <c r="P2916" i="6"/>
  <c r="P3499" i="6"/>
  <c r="P2749" i="6"/>
  <c r="P1078" i="6"/>
  <c r="P384" i="6"/>
  <c r="P1739" i="6"/>
  <c r="P3591" i="6"/>
  <c r="P3156" i="6"/>
  <c r="P2239" i="6"/>
  <c r="P1714" i="6"/>
  <c r="P320" i="6"/>
  <c r="P3725" i="6"/>
  <c r="P625" i="6"/>
  <c r="P111" i="6"/>
  <c r="P3047" i="6"/>
  <c r="P3500" i="6"/>
  <c r="P3103" i="6"/>
  <c r="P1859" i="6"/>
  <c r="P3788" i="6"/>
  <c r="P2752" i="6"/>
  <c r="P2547" i="6"/>
  <c r="P2842" i="6"/>
  <c r="P2624" i="6"/>
  <c r="P1932" i="6"/>
  <c r="P3272" i="6"/>
  <c r="P1099" i="6"/>
  <c r="P2408" i="6"/>
  <c r="P1536" i="6"/>
  <c r="P1117" i="6"/>
  <c r="P3290" i="6"/>
  <c r="P2138" i="6"/>
  <c r="P3091" i="6"/>
  <c r="P589" i="6"/>
  <c r="P3699" i="6"/>
  <c r="P1224" i="6"/>
  <c r="P893" i="6"/>
  <c r="P1079" i="6"/>
  <c r="P1100" i="6"/>
  <c r="P2644" i="6"/>
  <c r="P1157" i="6"/>
  <c r="P1543" i="6"/>
  <c r="P1101" i="6"/>
  <c r="P712" i="6"/>
  <c r="P1874" i="6"/>
  <c r="P3751" i="6"/>
  <c r="P3335" i="6"/>
  <c r="P3336" i="6"/>
  <c r="P2985" i="6"/>
  <c r="P361" i="6"/>
  <c r="P3780" i="6"/>
  <c r="P3592" i="6"/>
  <c r="P3491" i="6"/>
  <c r="P3151" i="6"/>
  <c r="P3417" i="6"/>
  <c r="P3397" i="6"/>
  <c r="P485" i="6"/>
  <c r="P469" i="6"/>
  <c r="P927" i="6"/>
  <c r="P508" i="6"/>
  <c r="P2344" i="6"/>
  <c r="P3774" i="6"/>
  <c r="P2750" i="6"/>
  <c r="P2630" i="6"/>
  <c r="P1028" i="6"/>
  <c r="P1029" i="6"/>
  <c r="P668" i="6"/>
  <c r="P3602" i="6"/>
  <c r="P744" i="6"/>
  <c r="P374" i="6"/>
  <c r="P30" i="6"/>
  <c r="P1273" i="6"/>
  <c r="P3676" i="6"/>
  <c r="P1043" i="6"/>
  <c r="P1044" i="6"/>
  <c r="P3642" i="6"/>
  <c r="P2910" i="6"/>
  <c r="P2068" i="6"/>
  <c r="P1562" i="6"/>
  <c r="P1633" i="6"/>
  <c r="P3255" i="6"/>
  <c r="P371" i="6"/>
  <c r="P2507" i="6"/>
  <c r="P1686" i="6"/>
  <c r="P2438" i="6"/>
  <c r="P3110" i="6"/>
  <c r="P3305" i="6"/>
  <c r="P1596" i="6"/>
  <c r="P2176" i="6"/>
  <c r="P1993" i="6"/>
  <c r="P731" i="6"/>
  <c r="P2604" i="6"/>
  <c r="P2581" i="6"/>
  <c r="P3117" i="6"/>
  <c r="P2868" i="6"/>
  <c r="P3298" i="6"/>
  <c r="P527" i="6"/>
  <c r="P3678" i="6"/>
  <c r="P3634" i="6"/>
  <c r="P2485" i="6"/>
  <c r="P2672" i="6"/>
  <c r="P2900" i="6"/>
  <c r="P3745" i="6"/>
  <c r="P2571" i="6"/>
  <c r="P31" i="6"/>
  <c r="P1504" i="6"/>
  <c r="P279" i="6"/>
  <c r="P2611" i="6"/>
  <c r="P1760" i="6"/>
  <c r="P2376" i="6"/>
  <c r="P3124" i="6"/>
  <c r="P1450" i="6"/>
  <c r="P2831" i="6"/>
  <c r="P309" i="6"/>
  <c r="P3197" i="6"/>
  <c r="P501" i="6"/>
  <c r="P2253" i="6"/>
  <c r="P2168" i="6"/>
  <c r="P2770" i="6"/>
  <c r="P1560" i="6"/>
  <c r="P1439" i="6"/>
  <c r="P2815" i="6"/>
  <c r="P1818" i="6"/>
  <c r="P2377" i="6"/>
  <c r="P3161" i="6"/>
  <c r="P3770" i="6"/>
  <c r="P2735" i="6"/>
  <c r="P3125" i="6"/>
  <c r="P594" i="6"/>
  <c r="P1936" i="6"/>
  <c r="P1875" i="6"/>
  <c r="P2077" i="6"/>
  <c r="P1786" i="6"/>
  <c r="P49" i="6"/>
  <c r="P3729" i="6"/>
  <c r="P2378" i="6"/>
  <c r="P1627" i="6"/>
  <c r="P1440" i="6"/>
  <c r="P221" i="6"/>
  <c r="P112" i="6"/>
  <c r="P1051" i="6"/>
  <c r="P299" i="6"/>
  <c r="P3580" i="6"/>
  <c r="P3448" i="6"/>
  <c r="P1604" i="6"/>
  <c r="P2054" i="6"/>
  <c r="P3036" i="6"/>
  <c r="P1758" i="6"/>
  <c r="P202" i="6"/>
  <c r="P3225" i="6"/>
  <c r="P1926" i="6"/>
  <c r="P3520" i="6"/>
  <c r="P427" i="6"/>
  <c r="P1007" i="6"/>
  <c r="P2003" i="6"/>
  <c r="P1755" i="6"/>
  <c r="P3356" i="6"/>
  <c r="P2188" i="6"/>
  <c r="P428" i="6"/>
  <c r="P1749" i="6"/>
  <c r="P2171" i="6"/>
  <c r="P3586" i="6"/>
  <c r="P2654" i="6"/>
  <c r="P3650" i="6"/>
  <c r="P607" i="6"/>
  <c r="P973" i="6"/>
  <c r="P3328" i="6"/>
  <c r="P859" i="6"/>
  <c r="P2240" i="6"/>
  <c r="P1649" i="6"/>
  <c r="P1329" i="6"/>
  <c r="P948" i="6"/>
  <c r="P764" i="6"/>
  <c r="P2439" i="6"/>
  <c r="P826" i="6"/>
  <c r="P3754" i="6"/>
  <c r="P721" i="6"/>
  <c r="P736" i="6"/>
  <c r="P1102" i="6"/>
  <c r="P860" i="6"/>
  <c r="P446" i="6"/>
  <c r="P2986" i="6"/>
  <c r="P1650" i="6"/>
  <c r="P2530" i="6"/>
  <c r="P1651" i="6"/>
  <c r="P547" i="6"/>
  <c r="P3420" i="6"/>
  <c r="P2098" i="6"/>
  <c r="P58" i="6"/>
  <c r="P2744" i="6"/>
  <c r="P3005" i="6"/>
  <c r="P2843" i="6"/>
  <c r="P243" i="6"/>
  <c r="P79" i="6"/>
  <c r="P88" i="6"/>
  <c r="P3242" i="6"/>
  <c r="P2816" i="6"/>
  <c r="P440" i="6"/>
  <c r="P2784" i="6"/>
  <c r="P1608" i="6"/>
  <c r="P3546" i="6"/>
  <c r="P3234" i="6"/>
  <c r="P1253" i="6"/>
  <c r="P3048" i="6"/>
  <c r="P3188" i="6"/>
  <c r="P2531" i="6"/>
  <c r="P3243" i="6"/>
  <c r="P2481" i="6"/>
  <c r="P3352" i="6"/>
  <c r="P434" i="6"/>
  <c r="P690" i="6"/>
  <c r="P2987" i="6"/>
  <c r="P1152" i="6"/>
  <c r="P3535" i="6"/>
  <c r="P3772" i="6"/>
  <c r="P3040" i="6"/>
  <c r="P1178" i="6"/>
  <c r="P2044" i="6"/>
  <c r="P3174" i="6"/>
  <c r="P2793" i="6"/>
  <c r="P3744" i="6"/>
  <c r="P675" i="6"/>
  <c r="P3776" i="6"/>
  <c r="P1135" i="6"/>
  <c r="P2248" i="6"/>
  <c r="P2320" i="6"/>
  <c r="P1835" i="6"/>
  <c r="P2222" i="6"/>
  <c r="P3713" i="6"/>
  <c r="P2158" i="6"/>
  <c r="P1447" i="6"/>
  <c r="P1244" i="6"/>
  <c r="P605" i="6"/>
  <c r="P845" i="6"/>
  <c r="P3167" i="6"/>
  <c r="P1045" i="6"/>
  <c r="P167" i="6"/>
  <c r="P554" i="6"/>
  <c r="P972" i="6"/>
  <c r="P2013" i="6"/>
  <c r="P1736" i="6"/>
  <c r="P3285" i="6"/>
  <c r="P63" i="6"/>
  <c r="P3415" i="6"/>
  <c r="P257" i="6"/>
  <c r="P3179" i="6"/>
  <c r="P3392" i="6"/>
  <c r="P3763" i="6"/>
  <c r="P765" i="6"/>
  <c r="P3611" i="6"/>
  <c r="P2452" i="6"/>
  <c r="P3625" i="6"/>
  <c r="P3316" i="6"/>
  <c r="P2633" i="6"/>
  <c r="P271" i="6"/>
  <c r="P3606" i="6"/>
  <c r="P1066" i="6"/>
  <c r="P3683" i="6"/>
  <c r="P661" i="6"/>
  <c r="P3430" i="6"/>
  <c r="P3220" i="6"/>
  <c r="P1013" i="6"/>
  <c r="P662" i="6"/>
  <c r="P2937" i="6"/>
  <c r="P3640" i="6"/>
  <c r="P648" i="6"/>
  <c r="P995" i="6"/>
  <c r="P2801" i="6"/>
  <c r="P996" i="6"/>
  <c r="P1419" i="6"/>
  <c r="P2029" i="6"/>
  <c r="P652" i="6"/>
  <c r="P3779" i="6"/>
  <c r="P1556" i="6"/>
  <c r="P828" i="6"/>
  <c r="P429" i="6"/>
  <c r="P3689" i="6"/>
  <c r="P2508" i="6"/>
  <c r="P542" i="6"/>
  <c r="P3098" i="6"/>
  <c r="P938" i="6"/>
  <c r="P3677" i="6"/>
  <c r="P2964" i="6"/>
  <c r="P1860" i="6"/>
  <c r="P775" i="6"/>
  <c r="P2668" i="6"/>
  <c r="P1746" i="6"/>
  <c r="P1817" i="6"/>
  <c r="P1917" i="6"/>
  <c r="P1471" i="6"/>
  <c r="P602" i="6"/>
  <c r="P405" i="6"/>
  <c r="P162" i="6"/>
  <c r="P2709" i="6"/>
  <c r="P1431" i="6"/>
  <c r="P332" i="6"/>
  <c r="P109" i="6"/>
  <c r="P2157" i="6"/>
  <c r="P3012" i="6"/>
  <c r="P2498" i="6"/>
  <c r="P1975" i="6"/>
  <c r="P1513" i="6"/>
  <c r="P891" i="6"/>
  <c r="P943" i="6"/>
  <c r="P3639" i="6"/>
  <c r="P1056" i="6"/>
  <c r="P2254" i="6"/>
  <c r="P2688" i="6"/>
  <c r="P2682" i="6"/>
  <c r="P1927" i="6"/>
  <c r="P3459" i="6"/>
  <c r="P2099" i="6"/>
  <c r="P2501" i="6"/>
  <c r="P3152" i="6"/>
  <c r="P912" i="6"/>
  <c r="P3126" i="6"/>
  <c r="P1164" i="6"/>
  <c r="P3265" i="6"/>
  <c r="P154" i="6"/>
  <c r="P3610" i="6"/>
  <c r="P1427" i="6"/>
  <c r="P66" i="6"/>
  <c r="P3106" i="6"/>
  <c r="P402" i="6"/>
  <c r="P1894" i="6"/>
  <c r="P2965" i="6"/>
  <c r="P3716" i="6"/>
  <c r="P975" i="6"/>
  <c r="P411" i="6"/>
  <c r="P1395" i="6"/>
  <c r="P3661" i="6"/>
  <c r="P2007" i="6"/>
  <c r="P1009" i="6"/>
  <c r="P1728" i="6"/>
  <c r="P2789" i="6"/>
  <c r="P780" i="6"/>
  <c r="P2588" i="6"/>
  <c r="P3630" i="6"/>
  <c r="P3726" i="6"/>
  <c r="P2578" i="6"/>
  <c r="P1038" i="6"/>
  <c r="P2809" i="6"/>
  <c r="P861" i="6"/>
  <c r="P358" i="6"/>
  <c r="P3536" i="6"/>
  <c r="P2078" i="6"/>
  <c r="P3547" i="6"/>
  <c r="P3717" i="6"/>
  <c r="P1589" i="6"/>
  <c r="P3646" i="6"/>
  <c r="P2241" i="6"/>
  <c r="P2196" i="6"/>
  <c r="P3337" i="6"/>
  <c r="P490" i="6"/>
  <c r="P1509" i="6"/>
  <c r="P3608" i="6"/>
  <c r="P621" i="6"/>
  <c r="P2844" i="6"/>
  <c r="P1356" i="6"/>
  <c r="P1194" i="6"/>
  <c r="P3675" i="6"/>
  <c r="P2589" i="6"/>
  <c r="P3662" i="6"/>
  <c r="P2532" i="6"/>
  <c r="P750" i="6"/>
  <c r="P1299" i="6"/>
  <c r="P1399" i="6"/>
  <c r="P3244" i="6"/>
  <c r="P2191" i="6"/>
  <c r="P1067" i="6"/>
  <c r="P3782" i="6"/>
  <c r="P3398" i="6"/>
  <c r="P2431" i="6"/>
  <c r="P3560" i="6"/>
  <c r="P498" i="6"/>
  <c r="P2055" i="6"/>
  <c r="P459" i="6"/>
  <c r="P669" i="6"/>
  <c r="P2966" i="6"/>
  <c r="P2114" i="6"/>
  <c r="P3362" i="6"/>
  <c r="P3603" i="6"/>
  <c r="P1634" i="6"/>
  <c r="P3230" i="6"/>
  <c r="P275" i="6"/>
  <c r="P3449" i="6"/>
  <c r="P1981" i="6"/>
  <c r="P3434" i="6"/>
  <c r="P807" i="6"/>
  <c r="P1025" i="6"/>
  <c r="P3222" i="6"/>
  <c r="P933" i="6"/>
  <c r="P2040" i="6"/>
  <c r="P453" i="6"/>
  <c r="P2499" i="6"/>
  <c r="P349" i="6"/>
  <c r="P1008" i="6"/>
  <c r="P1004" i="6"/>
  <c r="P1330" i="6"/>
  <c r="P3431" i="6"/>
  <c r="P2369" i="6"/>
  <c r="P444" i="6"/>
  <c r="P24" i="6"/>
  <c r="P1346" i="6"/>
  <c r="P1805" i="6"/>
  <c r="P2231" i="6"/>
  <c r="P1286" i="6"/>
  <c r="P2519" i="6"/>
  <c r="P2645" i="6"/>
  <c r="P3538" i="6"/>
  <c r="P3192" i="6"/>
  <c r="P2940" i="6"/>
  <c r="P1974" i="6"/>
  <c r="P3118" i="6"/>
  <c r="P901" i="6"/>
  <c r="P366" i="6"/>
  <c r="P631" i="6"/>
  <c r="P367" i="6"/>
  <c r="P430" i="6"/>
  <c r="P2249" i="6"/>
  <c r="P2912" i="6"/>
  <c r="P3317" i="6"/>
  <c r="P1242" i="6"/>
  <c r="P2056" i="6"/>
  <c r="P3440" i="6"/>
  <c r="P3054" i="6"/>
  <c r="P1515" i="6"/>
  <c r="P3548" i="6"/>
  <c r="P1158" i="6"/>
  <c r="P3567" i="6"/>
  <c r="P2300" i="6"/>
  <c r="P2584" i="6"/>
  <c r="P2448" i="6"/>
  <c r="P2918" i="6"/>
  <c r="P2877" i="6"/>
  <c r="P3644" i="6"/>
  <c r="P3489" i="6"/>
  <c r="P1691" i="6"/>
  <c r="P2255" i="6"/>
  <c r="P2845" i="6"/>
  <c r="P1274" i="6"/>
  <c r="P2634" i="6"/>
  <c r="P1590" i="6"/>
  <c r="P3691" i="6"/>
  <c r="P1080" i="6"/>
  <c r="P2409" i="6"/>
  <c r="P3399" i="6"/>
  <c r="P321" i="6"/>
  <c r="P2753" i="6"/>
  <c r="P2302" i="6"/>
  <c r="P1532" i="6"/>
  <c r="P3733" i="6"/>
  <c r="P862" i="6"/>
  <c r="P2057" i="6"/>
  <c r="P486" i="6"/>
  <c r="P1566" i="6"/>
  <c r="P1138" i="6"/>
  <c r="P863" i="6"/>
  <c r="P976" i="6"/>
  <c r="P608" i="6"/>
  <c r="P3104" i="6"/>
  <c r="P691" i="6"/>
  <c r="P2999" i="6"/>
  <c r="P236" i="6"/>
  <c r="P288" i="6"/>
  <c r="P884" i="6"/>
  <c r="P249" i="6"/>
  <c r="P1933" i="6"/>
  <c r="P3747" i="6"/>
  <c r="P3423" i="6"/>
  <c r="P397" i="6"/>
  <c r="P223" i="6"/>
  <c r="P1722" i="6"/>
  <c r="P3092" i="6"/>
  <c r="P1368" i="6"/>
  <c r="P2410" i="6"/>
  <c r="P2411" i="6"/>
  <c r="P561" i="6"/>
  <c r="P2997" i="6"/>
  <c r="P2822" i="6"/>
  <c r="P2974" i="6"/>
  <c r="P2646" i="6"/>
  <c r="P2020" i="6"/>
  <c r="P188" i="6"/>
  <c r="P3496" i="6"/>
  <c r="P3712" i="6"/>
  <c r="P3750" i="6"/>
  <c r="P2635" i="6"/>
  <c r="P2955" i="6"/>
  <c r="P3127" i="6"/>
  <c r="P3075" i="6"/>
  <c r="P70" i="6"/>
  <c r="P184" i="6"/>
  <c r="P308" i="6"/>
  <c r="P3507" i="6"/>
  <c r="P2727" i="6"/>
  <c r="P2880" i="6"/>
  <c r="P633" i="6"/>
  <c r="P2580" i="6"/>
  <c r="P3659" i="6"/>
  <c r="P23" i="6"/>
  <c r="P2228" i="6"/>
  <c r="P2334" i="6"/>
  <c r="P2576" i="6"/>
  <c r="P2806" i="6"/>
  <c r="P3030" i="6"/>
  <c r="P3217" i="6"/>
  <c r="P2625" i="6"/>
  <c r="P2420" i="6"/>
  <c r="P846" i="6"/>
  <c r="P1861" i="6"/>
  <c r="P2795" i="6"/>
  <c r="P555" i="6"/>
  <c r="P1213" i="6"/>
  <c r="P2967" i="6"/>
  <c r="P2014" i="6"/>
  <c r="P64" i="6"/>
  <c r="P3554" i="6"/>
  <c r="P2281" i="6"/>
  <c r="P2115" i="6"/>
  <c r="P3271" i="6"/>
  <c r="P1850" i="6"/>
  <c r="P3254" i="6"/>
  <c r="P1331" i="6"/>
  <c r="P1441" i="6"/>
  <c r="P3382" i="6"/>
  <c r="P1324" i="6"/>
  <c r="P410" i="6"/>
  <c r="P1325" i="6"/>
  <c r="P1474" i="6"/>
  <c r="P1396" i="6"/>
  <c r="P2113" i="6"/>
  <c r="P3549" i="6"/>
  <c r="P1190" i="6"/>
  <c r="P122" i="6"/>
  <c r="P375" i="6"/>
  <c r="P1030" i="6"/>
  <c r="P1862" i="6"/>
  <c r="P2250" i="6"/>
  <c r="P1635" i="6"/>
  <c r="P2421" i="6"/>
  <c r="P1005" i="6"/>
  <c r="P53" i="6"/>
  <c r="P1006" i="6"/>
  <c r="P2177" i="6"/>
  <c r="P333" i="6"/>
  <c r="P2791" i="6"/>
  <c r="P86" i="6"/>
  <c r="P3185" i="6"/>
  <c r="P2736" i="6"/>
  <c r="P2737" i="6"/>
  <c r="P414" i="6"/>
  <c r="P2351" i="6"/>
  <c r="P841" i="6"/>
  <c r="P166" i="6"/>
  <c r="P2058" i="6"/>
  <c r="P2769" i="6"/>
  <c r="P1191" i="6"/>
  <c r="P42" i="6"/>
  <c r="P1759" i="6"/>
  <c r="P3112" i="6"/>
  <c r="P1946" i="6"/>
  <c r="P499" i="6"/>
  <c r="P3581" i="6"/>
  <c r="P1636" i="6"/>
  <c r="P1046" i="6"/>
  <c r="P2412" i="6"/>
  <c r="P3400" i="6"/>
  <c r="P3700" i="6"/>
  <c r="P2775" i="6"/>
  <c r="P189" i="6"/>
  <c r="P1598" i="6"/>
  <c r="P2988" i="6"/>
  <c r="P129" i="6"/>
  <c r="P1414" i="6"/>
  <c r="P2919" i="6"/>
  <c r="P2139" i="6"/>
  <c r="P894" i="6"/>
  <c r="P1081" i="6"/>
  <c r="P2846" i="6"/>
  <c r="P1567" i="6"/>
  <c r="P442" i="6"/>
  <c r="P1652" i="6"/>
  <c r="P3279" i="6"/>
  <c r="P769" i="6"/>
  <c r="P3273" i="6"/>
  <c r="P1369" i="6"/>
  <c r="P1526" i="6"/>
  <c r="P3401" i="6"/>
  <c r="P155" i="6"/>
  <c r="P355" i="6"/>
  <c r="P1895" i="6"/>
  <c r="P2267" i="6"/>
  <c r="P1057" i="6"/>
  <c r="P3139" i="6"/>
  <c r="P2655" i="6"/>
  <c r="P781" i="6"/>
  <c r="P1068" i="6"/>
  <c r="P2920" i="6"/>
  <c r="P3684" i="6"/>
  <c r="P1591" i="6"/>
  <c r="P1769" i="6"/>
  <c r="P1568" i="6"/>
  <c r="P1058" i="6"/>
  <c r="P1082" i="6"/>
  <c r="P864" i="6"/>
  <c r="P1083" i="6"/>
  <c r="P190" i="6"/>
  <c r="P865" i="6"/>
  <c r="P250" i="6"/>
  <c r="P1254" i="6"/>
  <c r="P2413" i="6"/>
  <c r="P562" i="6"/>
  <c r="P1544" i="6"/>
  <c r="P692" i="6"/>
  <c r="P1084" i="6"/>
  <c r="P2015" i="6"/>
  <c r="P1085" i="6"/>
  <c r="P413" i="6"/>
  <c r="P829" i="6"/>
  <c r="P3657" i="6"/>
  <c r="P174" i="6"/>
  <c r="P3082" i="6"/>
  <c r="P363" i="6"/>
  <c r="P1790" i="6"/>
  <c r="P815" i="6"/>
  <c r="P3208" i="6"/>
  <c r="P52" i="6"/>
  <c r="P2215" i="6"/>
  <c r="P454" i="6"/>
  <c r="P2807" i="6"/>
  <c r="P62" i="6"/>
  <c r="P2564" i="6"/>
  <c r="P726" i="6"/>
  <c r="P1619" i="6"/>
  <c r="P1426" i="6"/>
  <c r="P663" i="6"/>
  <c r="P2321" i="6"/>
  <c r="P2887" i="6"/>
  <c r="P593" i="6"/>
  <c r="P3477" i="6"/>
  <c r="P3032" i="6"/>
  <c r="P773" i="6"/>
  <c r="P3660" i="6"/>
  <c r="P1836" i="6"/>
  <c r="P2120" i="6"/>
  <c r="P370" i="6"/>
  <c r="P2370" i="6"/>
  <c r="P3479" i="6"/>
  <c r="P1432" i="6"/>
  <c r="P3435" i="6"/>
  <c r="P543" i="6"/>
  <c r="P741" i="6"/>
  <c r="P1955" i="6"/>
  <c r="P1149" i="6"/>
  <c r="P3427" i="6"/>
  <c r="P1107" i="6"/>
  <c r="P176" i="6"/>
  <c r="P483" i="6"/>
  <c r="P3663" i="6"/>
  <c r="P2161" i="6"/>
  <c r="P816" i="6"/>
  <c r="P2494" i="6"/>
  <c r="P3539" i="6"/>
  <c r="P1424" i="6"/>
  <c r="P3028" i="6"/>
  <c r="P2229" i="6"/>
  <c r="P1031" i="6"/>
  <c r="P1628" i="6"/>
  <c r="P3323" i="6"/>
  <c r="P2823" i="6"/>
  <c r="P135" i="6"/>
  <c r="P341" i="6"/>
  <c r="P2079" i="6"/>
  <c r="P2256" i="6"/>
  <c r="P2396" i="6"/>
  <c r="P1876" i="6"/>
  <c r="P810" i="6"/>
  <c r="P2304" i="6"/>
  <c r="P2714" i="6"/>
  <c r="P2121" i="6"/>
  <c r="P2670" i="6"/>
  <c r="P3685" i="6"/>
  <c r="P2301" i="6"/>
  <c r="P3441" i="6"/>
  <c r="P3636" i="6"/>
  <c r="P210" i="6"/>
  <c r="P2595" i="6"/>
  <c r="P3365" i="6"/>
  <c r="P3097" i="6"/>
  <c r="P2335" i="6"/>
  <c r="P2599" i="6"/>
  <c r="P385" i="6"/>
  <c r="P1492" i="6"/>
  <c r="P2080" i="6"/>
  <c r="P1662" i="6"/>
  <c r="P3564" i="6"/>
  <c r="P2397" i="6"/>
  <c r="P3049" i="6"/>
  <c r="P2636" i="6"/>
  <c r="P1262" i="6"/>
  <c r="P3353" i="6"/>
  <c r="P1422" i="6"/>
  <c r="P1481" i="6"/>
  <c r="P3214" i="6"/>
  <c r="P2216" i="6"/>
  <c r="P2033" i="6"/>
  <c r="P3531" i="6"/>
  <c r="P3354" i="6"/>
  <c r="P3309" i="6"/>
  <c r="P2949" i="6"/>
  <c r="P220" i="6"/>
  <c r="P3516" i="6"/>
  <c r="P3121" i="6"/>
  <c r="P3543" i="6"/>
  <c r="P2950" i="6"/>
  <c r="P1433" i="6"/>
  <c r="P2951" i="6"/>
  <c r="P253" i="6"/>
  <c r="P3671" i="6"/>
  <c r="P1486" i="6"/>
  <c r="P1637" i="6"/>
  <c r="P3131" i="6"/>
  <c r="P1581" i="6"/>
  <c r="P2486" i="6"/>
  <c r="P3324" i="6"/>
  <c r="P2639" i="6"/>
  <c r="P1394" i="6"/>
  <c r="P734" i="6"/>
  <c r="P2956" i="6"/>
  <c r="P2817" i="6"/>
  <c r="P2957" i="6"/>
  <c r="P742" i="6"/>
  <c r="P1351" i="6"/>
  <c r="P456" i="6"/>
  <c r="P835" i="6"/>
  <c r="P1020" i="6"/>
  <c r="P2731" i="6"/>
  <c r="P1187" i="6"/>
  <c r="P2045" i="6"/>
  <c r="P931" i="6"/>
  <c r="P1706" i="6"/>
  <c r="P3166" i="6"/>
  <c r="P3318" i="6"/>
  <c r="P887" i="6"/>
  <c r="P3402" i="6"/>
  <c r="P3528" i="6"/>
  <c r="P1638" i="6"/>
  <c r="P2" i="6"/>
  <c r="P2647" i="6"/>
  <c r="P3033" i="6"/>
  <c r="P180" i="6"/>
  <c r="P351" i="6"/>
  <c r="P3235" i="6"/>
  <c r="P1620" i="6"/>
  <c r="P1086" i="6"/>
  <c r="P3708" i="6"/>
  <c r="P1032" i="6"/>
  <c r="P851" i="6"/>
  <c r="P2131" i="6"/>
  <c r="P1033" i="6"/>
  <c r="P3338" i="6"/>
  <c r="P1863" i="6"/>
  <c r="P1680" i="6"/>
  <c r="P237" i="6"/>
  <c r="P866" i="6"/>
  <c r="P3226" i="6"/>
  <c r="P2336" i="6"/>
  <c r="P3761" i="6"/>
  <c r="P1579" i="6"/>
  <c r="P3631" i="6"/>
  <c r="P3529" i="6"/>
  <c r="P1348" i="6"/>
  <c r="P2706" i="6"/>
  <c r="P925" i="6"/>
  <c r="P3140" i="6"/>
  <c r="P2282" i="6"/>
  <c r="P1877" i="6"/>
  <c r="P2338" i="6"/>
  <c r="P2183" i="6"/>
  <c r="P2100" i="6"/>
  <c r="P681" i="6"/>
  <c r="P3460" i="6"/>
  <c r="P1251" i="6"/>
  <c r="P821" i="6"/>
  <c r="P3141" i="6"/>
  <c r="P317" i="6"/>
  <c r="P2461" i="6"/>
  <c r="P1896" i="6"/>
  <c r="P1897" i="6"/>
  <c r="P563" i="6"/>
  <c r="P2520" i="6"/>
  <c r="P1898" i="6"/>
  <c r="P2656" i="6"/>
  <c r="P3767" i="6"/>
  <c r="P2513" i="6"/>
  <c r="P3755" i="6"/>
  <c r="P3339" i="6"/>
  <c r="P2989" i="6"/>
  <c r="P3651" i="6"/>
  <c r="P3731" i="6"/>
  <c r="P2657" i="6"/>
  <c r="P1643" i="6"/>
  <c r="P1278" i="6"/>
  <c r="P1342" i="6"/>
  <c r="P1617" i="6"/>
  <c r="P3410" i="6"/>
  <c r="P1512" i="6"/>
  <c r="P443" i="6"/>
  <c r="P3672" i="6"/>
  <c r="P264" i="6"/>
  <c r="P2002" i="6"/>
  <c r="P2804" i="6"/>
  <c r="P365" i="6"/>
  <c r="P450" i="6"/>
  <c r="P784" i="6"/>
  <c r="P2118" i="6"/>
  <c r="P1825" i="6"/>
  <c r="P1499" i="6"/>
  <c r="P586" i="6"/>
  <c r="P1168" i="6"/>
  <c r="P3211" i="6"/>
  <c r="P2617" i="6"/>
  <c r="P152" i="6"/>
  <c r="P2669" i="6"/>
  <c r="P3604" i="6"/>
  <c r="P2387" i="6"/>
  <c r="P1864" i="6"/>
  <c r="P1047" i="6"/>
  <c r="P3416" i="6"/>
  <c r="P717" i="6"/>
  <c r="P950" i="6"/>
  <c r="P2199" i="6"/>
  <c r="P2036" i="6"/>
  <c r="P2748" i="6"/>
  <c r="P3355" i="6"/>
  <c r="P2575" i="6"/>
  <c r="P3514" i="6"/>
  <c r="P1878" i="6"/>
  <c r="P2648" i="6"/>
  <c r="P484" i="6"/>
  <c r="P2521" i="6"/>
  <c r="P1983" i="6"/>
  <c r="P558" i="6"/>
  <c r="P3702" i="6"/>
  <c r="P2081" i="6"/>
  <c r="P2082" i="6"/>
  <c r="P3135" i="6"/>
  <c r="P958" i="6"/>
  <c r="P1287" i="6"/>
  <c r="P3587" i="6"/>
  <c r="P441" i="6"/>
  <c r="P2083" i="6"/>
  <c r="P3791" i="6"/>
  <c r="P1767" i="6"/>
  <c r="P1059" i="6"/>
  <c r="P1034" i="6"/>
  <c r="P1361" i="6"/>
  <c r="P2305" i="6"/>
  <c r="P39" i="6"/>
  <c r="P87" i="6"/>
  <c r="P2782" i="6"/>
  <c r="P656" i="6"/>
  <c r="P1198" i="6"/>
  <c r="P83" i="6"/>
  <c r="P968" i="6"/>
  <c r="P426" i="6"/>
  <c r="P3753" i="6"/>
  <c r="P266" i="6"/>
  <c r="P2242" i="6"/>
  <c r="P3215" i="6"/>
  <c r="P682" i="6"/>
  <c r="P3517" i="6"/>
  <c r="P2631" i="6"/>
  <c r="P719" i="6"/>
  <c r="P1434" i="6"/>
  <c r="P2875" i="6"/>
  <c r="P3407" i="6"/>
  <c r="P3582" i="6"/>
  <c r="P3231" i="6"/>
  <c r="P280" i="6"/>
  <c r="P2162" i="6"/>
  <c r="P2379" i="6"/>
  <c r="P1695" i="6"/>
  <c r="P2414" i="6"/>
  <c r="P2243" i="6"/>
  <c r="P3168" i="6"/>
  <c r="P3501" i="6"/>
  <c r="P3461" i="6"/>
  <c r="P548" i="6"/>
  <c r="P487" i="6"/>
  <c r="P842" i="6"/>
  <c r="P2832" i="6"/>
  <c r="P1761" i="6"/>
  <c r="P693" i="6"/>
  <c r="P1300" i="6"/>
  <c r="P1762" i="6"/>
  <c r="P323" i="6"/>
  <c r="P191" i="6"/>
  <c r="P238" i="6"/>
  <c r="P2101" i="6"/>
  <c r="P2244" i="6"/>
  <c r="P3236" i="6"/>
  <c r="P1458" i="6"/>
  <c r="P3340" i="6"/>
  <c r="P1632" i="6"/>
  <c r="P2833" i="6"/>
  <c r="P2257" i="6"/>
  <c r="P214" i="6"/>
  <c r="P3462" i="6"/>
  <c r="P386" i="6"/>
  <c r="P1301" i="6"/>
  <c r="P2084" i="6"/>
  <c r="P1288" i="6"/>
  <c r="P1222" i="6"/>
  <c r="P1644" i="6"/>
  <c r="P762" i="6"/>
  <c r="P3267" i="6"/>
  <c r="P751" i="6"/>
  <c r="P2847" i="6"/>
  <c r="P1255" i="6"/>
  <c r="P2848" i="6"/>
  <c r="P3771" i="6"/>
  <c r="P1302" i="6"/>
  <c r="P1195" i="6"/>
  <c r="P1303" i="6"/>
  <c r="P2116" i="6"/>
  <c r="P1165" i="6"/>
  <c r="P3403" i="6"/>
  <c r="P67" i="6"/>
  <c r="P1400" i="6"/>
  <c r="P694" i="6"/>
  <c r="P3756" i="6"/>
  <c r="P770" i="6"/>
  <c r="P964" i="6"/>
  <c r="P224" i="6"/>
  <c r="P2268" i="6"/>
  <c r="P782" i="6"/>
  <c r="P1770" i="6"/>
  <c r="P1681" i="6"/>
  <c r="P3181" i="6"/>
  <c r="P965" i="6"/>
  <c r="P1592" i="6"/>
  <c r="P3132" i="6"/>
  <c r="P1693" i="6"/>
  <c r="P380" i="6"/>
  <c r="P3150" i="6"/>
  <c r="P1442" i="6"/>
  <c r="P962" i="6"/>
  <c r="P3280" i="6"/>
  <c r="P1879" i="6"/>
  <c r="P3724" i="6"/>
  <c r="P728" i="6"/>
  <c r="P3107" i="6"/>
  <c r="P2258" i="6"/>
  <c r="P3189" i="6"/>
  <c r="P3105" i="6"/>
  <c r="P822" i="6"/>
  <c r="P847" i="6"/>
  <c r="P3070" i="6"/>
  <c r="P776" i="6"/>
  <c r="P276" i="6"/>
  <c r="R276" i="6" s="1" a="1"/>
  <c r="R276" i="6" s="1"/>
  <c r="P203" i="6"/>
  <c r="P2245" i="6"/>
  <c r="P2179" i="6"/>
  <c r="P1529" i="6"/>
  <c r="P3764" i="6"/>
  <c r="P2522" i="6"/>
  <c r="P2102" i="6"/>
  <c r="P460" i="6"/>
  <c r="P949" i="6"/>
  <c r="P2132" i="6"/>
  <c r="P2415" i="6"/>
  <c r="P3060" i="6"/>
  <c r="P2425" i="6"/>
  <c r="P391" i="6"/>
  <c r="P2103" i="6"/>
  <c r="P1166" i="6"/>
  <c r="P2416" i="6"/>
  <c r="P2440" i="6"/>
  <c r="P1215" i="6"/>
  <c r="P3790" i="6"/>
  <c r="P852" i="6"/>
  <c r="P812" i="6"/>
  <c r="P1653" i="6"/>
  <c r="P1451" i="6"/>
  <c r="P2990" i="6"/>
  <c r="P2849" i="6"/>
  <c r="P1304" i="6"/>
  <c r="P647" i="6"/>
  <c r="P511" i="6"/>
  <c r="P564" i="6"/>
  <c r="P1087" i="6"/>
  <c r="P2269" i="6"/>
  <c r="P3245" i="6"/>
  <c r="P75" i="6"/>
  <c r="P1139" i="6"/>
  <c r="P745" i="6"/>
  <c r="P3670" i="6"/>
  <c r="P2380" i="6"/>
  <c r="P2449" i="6"/>
  <c r="P1435" i="6"/>
  <c r="P1842" i="6"/>
  <c r="P2718" i="6"/>
  <c r="P800" i="6"/>
  <c r="P1690" i="6"/>
  <c r="P3743" i="6"/>
  <c r="P177" i="6"/>
  <c r="P170" i="6"/>
  <c r="P227" i="6"/>
  <c r="P1837" i="6"/>
  <c r="P1265" i="6"/>
  <c r="P2069" i="6"/>
  <c r="P556" i="6"/>
  <c r="P676" i="6"/>
  <c r="P1189" i="6"/>
  <c r="P77" i="6"/>
  <c r="P178" i="6"/>
  <c r="P163" i="6"/>
  <c r="P1483" i="6"/>
  <c r="P1161" i="6"/>
  <c r="R1161" i="6" s="1" a="1"/>
  <c r="R1161" i="6" s="1"/>
  <c r="P1246" i="6"/>
  <c r="P156" i="6"/>
  <c r="P34" i="6"/>
  <c r="P115" i="6"/>
  <c r="P1379" i="6"/>
  <c r="P262" i="6"/>
  <c r="P1972" i="6"/>
  <c r="P2359" i="6"/>
  <c r="P2225" i="6"/>
  <c r="P574" i="6"/>
  <c r="P3055" i="6"/>
  <c r="P3252" i="6"/>
  <c r="P394" i="6"/>
  <c r="P1256" i="6"/>
  <c r="P771" i="6"/>
  <c r="P1599" i="6"/>
  <c r="P1571" i="6"/>
  <c r="P3778" i="6"/>
  <c r="P3175" i="6"/>
  <c r="P2476" i="6"/>
  <c r="P2640" i="6"/>
  <c r="P175" i="6"/>
  <c r="P3512" i="6"/>
  <c r="P504" i="6"/>
  <c r="P2034" i="6"/>
  <c r="P999" i="6"/>
  <c r="P2941" i="6"/>
  <c r="P831" i="6"/>
  <c r="P3299" i="6"/>
  <c r="P451" i="6"/>
  <c r="P549" i="6"/>
  <c r="P3664" i="6"/>
  <c r="P1212" i="6"/>
  <c r="P3550" i="6"/>
  <c r="P752" i="6"/>
  <c r="P3463" i="6"/>
  <c r="P885" i="6"/>
  <c r="P2641" i="6"/>
  <c r="P695" i="6"/>
  <c r="P3041" i="6"/>
  <c r="P683" i="6"/>
  <c r="P3739" i="6"/>
  <c r="P3133" i="6"/>
  <c r="P2197" i="6"/>
  <c r="P2790" i="6"/>
  <c r="P2533" i="6"/>
  <c r="P1987" i="6"/>
  <c r="P3647" i="6"/>
  <c r="P3198" i="6"/>
  <c r="P867" i="6"/>
  <c r="P3050" i="6"/>
  <c r="P868" i="6"/>
  <c r="P853" i="6"/>
  <c r="P2186" i="6"/>
  <c r="P1364" i="6"/>
  <c r="P3718" i="6"/>
  <c r="P2850" i="6"/>
  <c r="P36" i="6"/>
  <c r="P2270" i="6"/>
  <c r="P3246" i="6"/>
  <c r="P1390" i="6"/>
  <c r="P1899" i="6"/>
  <c r="P597" i="6"/>
  <c r="P598" i="6"/>
  <c r="P89" i="6"/>
  <c r="P1645" i="6"/>
  <c r="P1880" i="6"/>
  <c r="P1584" i="6"/>
  <c r="P3497" i="6"/>
  <c r="P684" i="6"/>
  <c r="P2615" i="6"/>
  <c r="P3425" i="6"/>
  <c r="P2898" i="6"/>
  <c r="P108" i="6"/>
  <c r="P263" i="6"/>
  <c r="P709" i="6"/>
  <c r="P2299" i="6"/>
  <c r="P536" i="6"/>
  <c r="P1510" i="6"/>
  <c r="P1258" i="6"/>
  <c r="P3010" i="6"/>
  <c r="P3688" i="6"/>
  <c r="P2764" i="6"/>
  <c r="P272" i="6"/>
  <c r="P3013" i="6"/>
  <c r="P1443" i="6"/>
  <c r="P3569" i="6"/>
  <c r="P550" i="6"/>
  <c r="P3578" i="6"/>
  <c r="P400" i="6"/>
  <c r="P3521" i="6"/>
  <c r="P13" i="6"/>
  <c r="P2070" i="6"/>
  <c r="P1487" i="6"/>
  <c r="P418" i="6"/>
  <c r="P452" i="6"/>
  <c r="P3540" i="6"/>
  <c r="P3574" i="6"/>
  <c r="P657" i="6"/>
  <c r="P2902" i="6"/>
  <c r="P3216" i="6"/>
  <c r="P2366" i="6"/>
  <c r="P3576" i="6"/>
  <c r="P3001" i="6"/>
  <c r="P544" i="6"/>
  <c r="P3673" i="6"/>
  <c r="P3349" i="6"/>
  <c r="P3452" i="6"/>
  <c r="P3607" i="6"/>
  <c r="P126" i="6"/>
  <c r="P281" i="6"/>
  <c r="P3738" i="6"/>
  <c r="P1362" i="6"/>
  <c r="P3498" i="6"/>
  <c r="P2523" i="6"/>
  <c r="P1928" i="6"/>
  <c r="P2398" i="6"/>
  <c r="P3523" i="6"/>
  <c r="P1279" i="6"/>
  <c r="P2388" i="6"/>
  <c r="P3680" i="6"/>
  <c r="P2642" i="6"/>
  <c r="P3583" i="6"/>
  <c r="P2968" i="6"/>
  <c r="P1280" i="6"/>
  <c r="P181" i="6"/>
  <c r="P3442" i="6"/>
  <c r="P1035" i="6"/>
  <c r="P1851" i="6"/>
  <c r="P981" i="6"/>
  <c r="P312" i="6"/>
  <c r="P1281" i="6"/>
  <c r="P1214" i="6"/>
  <c r="P677" i="6"/>
  <c r="P1156" i="6"/>
  <c r="P101" i="6"/>
  <c r="P2590" i="6"/>
  <c r="P2271" i="6"/>
  <c r="P2612" i="6"/>
  <c r="P1332" i="6"/>
  <c r="P3061" i="6"/>
  <c r="P869" i="6"/>
  <c r="P883" i="6"/>
  <c r="P1988" i="6"/>
  <c r="P836" i="6"/>
  <c r="P3692" i="6"/>
  <c r="P254" i="6"/>
  <c r="P2272" i="6"/>
  <c r="P565" i="6"/>
  <c r="P2309" i="6"/>
  <c r="P2762" i="6"/>
  <c r="P1900" i="6"/>
  <c r="P3765" i="6"/>
  <c r="P372" i="6"/>
  <c r="P470" i="6"/>
  <c r="P566" i="6"/>
  <c r="P1270" i="6"/>
  <c r="P3268" i="6"/>
  <c r="P2117" i="6"/>
  <c r="P737" i="6"/>
  <c r="P1654" i="6"/>
  <c r="P2124" i="6"/>
  <c r="P1401" i="6"/>
  <c r="P685" i="6"/>
  <c r="P2991" i="6"/>
  <c r="P3019" i="6"/>
  <c r="P1377" i="6"/>
  <c r="P1577" i="6"/>
  <c r="P1236" i="6"/>
  <c r="P398" i="6"/>
  <c r="P696" i="6"/>
  <c r="P3404" i="6"/>
  <c r="P2224" i="6"/>
  <c r="P130" i="6"/>
  <c r="P1459" i="6"/>
  <c r="P248" i="6"/>
  <c r="P2104" i="6"/>
  <c r="P567" i="6"/>
  <c r="P2992" i="6"/>
  <c r="P51" i="6"/>
  <c r="P3051" i="6"/>
  <c r="P2658" i="6"/>
  <c r="P432" i="6"/>
  <c r="P654" i="6"/>
  <c r="P2286" i="6"/>
  <c r="P1538" i="6"/>
  <c r="P3749" i="6"/>
  <c r="P3193" i="6"/>
  <c r="P1209" i="6"/>
  <c r="P1000" i="6"/>
  <c r="P1618" i="6"/>
  <c r="P626" i="6"/>
  <c r="P3232" i="6"/>
  <c r="P2071" i="6"/>
  <c r="P3260" i="6"/>
  <c r="P837" i="6"/>
  <c r="P1601" i="6"/>
  <c r="P3722" i="6"/>
  <c r="P509" i="6"/>
  <c r="P1069" i="6"/>
  <c r="P3698" i="6"/>
  <c r="P3694" i="6"/>
  <c r="P670" i="6"/>
  <c r="P2975" i="6"/>
  <c r="P315" i="6"/>
  <c r="P3681" i="6"/>
  <c r="P1852" i="6"/>
  <c r="P2232" i="6"/>
  <c r="P1448" i="6"/>
  <c r="P3783" i="6"/>
  <c r="P1245" i="6"/>
  <c r="P774" i="6"/>
  <c r="P3034" i="6"/>
  <c r="P1411" i="6"/>
  <c r="P1282" i="6"/>
  <c r="P1266" i="6"/>
  <c r="P4" i="6"/>
  <c r="P3623" i="6"/>
  <c r="P1021" i="6"/>
  <c r="P2049" i="6"/>
  <c r="P1711" i="6"/>
  <c r="P1881" i="6"/>
  <c r="P3087" i="6"/>
  <c r="P2372" i="6"/>
  <c r="P3390" i="6"/>
  <c r="P185" i="6"/>
  <c r="P1088" i="6"/>
  <c r="P1929" i="6"/>
  <c r="P3077" i="6"/>
  <c r="P2184" i="6"/>
  <c r="P192" i="6"/>
  <c r="P2072" i="6"/>
  <c r="P3571" i="6"/>
  <c r="P2649" i="6"/>
  <c r="P3518" i="6"/>
  <c r="P47" i="6"/>
  <c r="P2834" i="6"/>
  <c r="P1444" i="6"/>
  <c r="P1036" i="6"/>
  <c r="P1452" i="6"/>
  <c r="P848" i="6"/>
  <c r="P1275" i="6"/>
  <c r="P2006" i="6"/>
  <c r="P1984" i="6"/>
  <c r="P119" i="6"/>
  <c r="P1170" i="6"/>
  <c r="P922" i="6"/>
  <c r="P2835" i="6"/>
  <c r="P1460" i="6"/>
  <c r="P3730" i="6"/>
  <c r="P2295" i="6"/>
  <c r="P1959" i="6"/>
  <c r="P37" i="6"/>
  <c r="P1153" i="6"/>
  <c r="P3524" i="6"/>
  <c r="P1461" i="6"/>
  <c r="P1089" i="6"/>
  <c r="P2105" i="6"/>
  <c r="P2273" i="6"/>
  <c r="P3593" i="6"/>
  <c r="P3648" i="6"/>
  <c r="P239" i="6"/>
  <c r="P282" i="6"/>
  <c r="P1090" i="6"/>
  <c r="P2050" i="6"/>
  <c r="P5" i="6"/>
  <c r="P261" i="6"/>
  <c r="P838" i="6"/>
  <c r="P213" i="6"/>
  <c r="P461" i="6"/>
  <c r="P2251" i="6"/>
  <c r="P381" i="6"/>
  <c r="P1289" i="6"/>
  <c r="P1060" i="6"/>
  <c r="P963" i="6"/>
  <c r="P431" i="6"/>
  <c r="P1585" i="6"/>
  <c r="P3136" i="6"/>
  <c r="P1882" i="6"/>
  <c r="P157" i="6"/>
  <c r="P3393" i="6"/>
  <c r="P854" i="6"/>
  <c r="P2671" i="6"/>
  <c r="P2399" i="6"/>
  <c r="P3366" i="6"/>
  <c r="P2591" i="6"/>
  <c r="P2958" i="6"/>
  <c r="P65" i="6"/>
  <c r="P3227" i="6"/>
  <c r="P3695" i="6"/>
  <c r="P1218" i="6"/>
  <c r="P2976" i="6"/>
  <c r="P3775" i="6"/>
  <c r="P512" i="6"/>
  <c r="P3769" i="6"/>
  <c r="P2106" i="6"/>
  <c r="P1061" i="6"/>
  <c r="P1305" i="6"/>
  <c r="P3690" i="6"/>
  <c r="P2163" i="6"/>
  <c r="P3464" i="6"/>
  <c r="P3465" i="6"/>
  <c r="P855" i="6"/>
  <c r="P3383" i="6"/>
  <c r="P1290" i="6"/>
  <c r="P1320" i="6"/>
  <c r="P232" i="6"/>
  <c r="P2893" i="6"/>
  <c r="P1496" i="6"/>
  <c r="P251" i="6"/>
  <c r="P2400" i="6"/>
  <c r="P2659" i="6"/>
  <c r="P3588" i="6"/>
  <c r="P1998" i="6"/>
  <c r="P3466" i="6"/>
  <c r="P3467" i="6"/>
  <c r="P415" i="6"/>
  <c r="P2993" i="6"/>
  <c r="P3719" i="6"/>
  <c r="P1655" i="6"/>
  <c r="P2742" i="6"/>
  <c r="P2994" i="6"/>
  <c r="P1948" i="6"/>
  <c r="P2085" i="6"/>
  <c r="P2274" i="6"/>
  <c r="P2482" i="6"/>
  <c r="P697" i="6"/>
  <c r="P26" i="6"/>
  <c r="P3450" i="6"/>
  <c r="P48" i="6"/>
  <c r="P245" i="6"/>
  <c r="P3196" i="6"/>
  <c r="P746" i="6"/>
  <c r="P246" i="6"/>
  <c r="P2977" i="6"/>
  <c r="P843" i="6"/>
  <c r="P2836" i="6"/>
  <c r="P671" i="6"/>
  <c r="P3682" i="6"/>
  <c r="P3551" i="6"/>
  <c r="P2086" i="6"/>
  <c r="P3666" i="6"/>
  <c r="P1629" i="6"/>
  <c r="P811" i="6"/>
  <c r="P743" i="6"/>
  <c r="P510" i="6"/>
  <c r="P1022" i="6"/>
  <c r="P1559" i="6"/>
  <c r="P269" i="6"/>
  <c r="P844" i="6"/>
  <c r="P1155" i="6"/>
  <c r="P1445" i="6"/>
  <c r="P283" i="6"/>
  <c r="P1883" i="6"/>
  <c r="P3128" i="6"/>
  <c r="P870" i="6"/>
  <c r="P2534" i="6"/>
  <c r="P3199" i="6"/>
  <c r="P2959" i="6"/>
  <c r="P777" i="6"/>
  <c r="P1593" i="6"/>
  <c r="P3555" i="6"/>
  <c r="P193" i="6"/>
  <c r="P3734" i="6"/>
  <c r="P316" i="6"/>
  <c r="P3072" i="6"/>
  <c r="P3652" i="6"/>
  <c r="P2001" i="6"/>
  <c r="P2778" i="6"/>
  <c r="P56" i="6"/>
  <c r="P289" i="6"/>
  <c r="P672" i="6"/>
  <c r="P590" i="6"/>
  <c r="P3561" i="6"/>
  <c r="P1291" i="6"/>
  <c r="P1667" i="6"/>
  <c r="P290" i="6"/>
  <c r="P1729" i="6"/>
  <c r="P3341" i="6"/>
  <c r="P596" i="6"/>
  <c r="P1594" i="6"/>
  <c r="P131" i="6"/>
  <c r="P686" i="6"/>
  <c r="P513" i="6"/>
  <c r="P114" i="6"/>
  <c r="P2445" i="6"/>
  <c r="P698" i="6"/>
  <c r="P471" i="6"/>
  <c r="P2660" i="6"/>
  <c r="P1167" i="6"/>
  <c r="P3594" i="6"/>
  <c r="P1682" i="6"/>
  <c r="P3142" i="6"/>
  <c r="P886" i="6"/>
  <c r="P68" i="6"/>
  <c r="P3768" i="6"/>
  <c r="P240" i="6"/>
  <c r="P1276" i="6"/>
  <c r="P55" i="6"/>
  <c r="P1978" i="6"/>
  <c r="P3665" i="6"/>
  <c r="P1048" i="6"/>
  <c r="P1639" i="6"/>
  <c r="P3042" i="6"/>
  <c r="P2553" i="6"/>
  <c r="P2514" i="6"/>
  <c r="P1865" i="6"/>
  <c r="P1843" i="6"/>
  <c r="P120" i="6"/>
  <c r="P179" i="6"/>
  <c r="P3122" i="6"/>
  <c r="P839" i="6"/>
  <c r="P2582" i="6"/>
  <c r="P1023" i="6"/>
  <c r="P3035" i="6"/>
  <c r="P153" i="6"/>
  <c r="P666" i="6"/>
  <c r="P3237" i="6"/>
  <c r="P1453" i="6"/>
  <c r="P559" i="6"/>
  <c r="P560" i="6"/>
  <c r="P2837" i="6"/>
  <c r="P387" i="6"/>
  <c r="P518" i="6"/>
  <c r="P1646" i="6"/>
  <c r="P318" i="6"/>
  <c r="P2401" i="6"/>
  <c r="P2373" i="6"/>
  <c r="P1436" i="6"/>
  <c r="P121" i="6"/>
  <c r="P1271" i="6"/>
  <c r="P3693" i="6"/>
  <c r="P699" i="6"/>
  <c r="P568" i="6"/>
  <c r="P3562" i="6"/>
  <c r="P700" i="6"/>
  <c r="P3405" i="6"/>
  <c r="P871" i="6"/>
  <c r="P1462" i="6"/>
  <c r="P1091" i="6"/>
  <c r="P1363" i="6"/>
  <c r="P2535" i="6"/>
  <c r="P1216" i="6"/>
  <c r="P2462" i="6"/>
  <c r="P713" i="6"/>
  <c r="P93" i="6"/>
  <c r="P1656" i="6"/>
  <c r="P3052" i="6"/>
  <c r="P1901" i="6"/>
  <c r="P701" i="6"/>
  <c r="P1333" i="6"/>
  <c r="P2536" i="6"/>
  <c r="P3" i="6"/>
  <c r="P2087" i="6"/>
  <c r="P2402" i="6"/>
  <c r="P3510" i="6"/>
  <c r="P2637" i="6"/>
  <c r="P1352" i="6"/>
  <c r="P1630" i="6"/>
  <c r="P1631" i="6"/>
  <c r="P3108" i="6"/>
  <c r="P186" i="6"/>
  <c r="P1640" i="6"/>
  <c r="P1866" i="6"/>
  <c r="P823" i="6"/>
  <c r="P215" i="6"/>
  <c r="P1306" i="6"/>
  <c r="P472" i="6"/>
  <c r="P2088" i="6"/>
  <c r="P3137" i="6"/>
  <c r="P2537" i="6"/>
  <c r="P3766" i="6"/>
  <c r="P3073" i="6"/>
  <c r="P3143" i="6"/>
  <c r="P1676" i="6"/>
  <c r="P715" i="6"/>
  <c r="P2785" i="6"/>
  <c r="P1092" i="6"/>
  <c r="P2172" i="6"/>
  <c r="P856" i="6"/>
  <c r="P2107" i="6"/>
  <c r="P2851" i="6"/>
  <c r="P46" i="6"/>
  <c r="P94" i="6"/>
  <c r="P2852" i="6"/>
  <c r="P2661" i="6"/>
  <c r="P473" i="6"/>
  <c r="P2538" i="6"/>
  <c r="P702" i="6"/>
  <c r="P2745" i="6"/>
  <c r="P1463" i="6"/>
  <c r="P187" i="6"/>
  <c r="P2978" i="6"/>
  <c r="P1062" i="6"/>
  <c r="P2650" i="6"/>
  <c r="P284" i="6"/>
  <c r="P233" i="6"/>
  <c r="P3138" i="6"/>
  <c r="P2223" i="6"/>
  <c r="P587" i="6"/>
  <c r="P3584" i="6"/>
  <c r="P1063" i="6"/>
  <c r="P3757" i="6"/>
  <c r="P2296" i="6"/>
  <c r="P2853" i="6"/>
  <c r="P491" i="6"/>
  <c r="P474" i="6"/>
  <c r="P3566" i="6"/>
  <c r="P2539" i="6"/>
  <c r="P3266" i="6"/>
  <c r="P703" i="6"/>
  <c r="P1334" i="6"/>
  <c r="P678" i="6"/>
  <c r="P462" i="6"/>
  <c r="P3495" i="6"/>
  <c r="P1696" i="6"/>
  <c r="P194" i="6"/>
  <c r="P1064" i="6"/>
  <c r="P704" i="6"/>
  <c r="P664" i="6"/>
  <c r="P2502" i="6"/>
  <c r="P918" i="6"/>
  <c r="P1707" i="6"/>
  <c r="P1010" i="6"/>
  <c r="P1621" i="6"/>
  <c r="P3748" i="6"/>
  <c r="P475" i="6"/>
  <c r="P2662" i="6"/>
  <c r="P38" i="6"/>
  <c r="P195" i="6"/>
  <c r="P569" i="6"/>
  <c r="P291" i="6"/>
  <c r="P1464" i="6"/>
  <c r="P3228" i="6"/>
  <c r="P3626" i="6"/>
  <c r="P2907" i="6"/>
  <c r="P1446" i="6"/>
  <c r="P2291" i="6"/>
  <c r="P3493" i="6"/>
  <c r="P2628" i="6"/>
  <c r="P3308" i="6"/>
  <c r="P1267" i="6"/>
  <c r="P3709" i="6"/>
  <c r="P3394" i="6"/>
  <c r="P35" i="6"/>
  <c r="P3144" i="6"/>
  <c r="P95" i="6"/>
  <c r="P2540" i="6"/>
  <c r="P2108" i="6"/>
  <c r="P292" i="6"/>
  <c r="P2275" i="6"/>
  <c r="P2541" i="6"/>
  <c r="P2187" i="6"/>
  <c r="P2854" i="6"/>
  <c r="P3247" i="6"/>
  <c r="P22" i="6"/>
  <c r="P241" i="6"/>
  <c r="P753" i="6"/>
  <c r="P1428" i="6"/>
  <c r="P1838" i="6"/>
  <c r="P3542" i="6"/>
  <c r="P2457" i="6"/>
  <c r="P1429" i="6"/>
  <c r="P455" i="6"/>
  <c r="P1283" i="6"/>
  <c r="P1049" i="6"/>
  <c r="P2389" i="6"/>
  <c r="P2921" i="6"/>
  <c r="P1140" i="6"/>
  <c r="P3530" i="6"/>
  <c r="P322" i="6"/>
  <c r="P872" i="6"/>
  <c r="P687" i="6"/>
  <c r="P2109" i="6"/>
  <c r="P2110" i="6"/>
  <c r="P132" i="6"/>
  <c r="P2276" i="6"/>
  <c r="P59" i="6"/>
  <c r="P2780" i="6"/>
  <c r="P3248" i="6"/>
  <c r="P1902" i="6"/>
  <c r="P2133" i="6"/>
  <c r="R2133" i="6" s="1" a="1"/>
  <c r="R2133" i="6" s="1"/>
  <c r="P705" i="6"/>
  <c r="P1595" i="6"/>
  <c r="P2651" i="6"/>
  <c r="P3342" i="6"/>
  <c r="P2995" i="6"/>
  <c r="P90" i="6"/>
  <c r="P873" i="6"/>
  <c r="P293" i="6"/>
  <c r="P2542" i="6"/>
  <c r="P476" i="6"/>
  <c r="P1454" i="6"/>
  <c r="P2838" i="6"/>
  <c r="P2524" i="6"/>
  <c r="P2586" i="6"/>
  <c r="P570" i="6"/>
  <c r="P2310" i="6"/>
  <c r="P2855" i="6"/>
  <c r="P3468" i="6"/>
  <c r="P1307" i="6"/>
  <c r="P874" i="6"/>
  <c r="P57" i="6"/>
  <c r="P20" i="6"/>
  <c r="P1385" i="6"/>
  <c r="P3043" i="6"/>
  <c r="P2181" i="6"/>
  <c r="P2663" i="6"/>
  <c r="P2277" i="6"/>
  <c r="P2111" i="6"/>
  <c r="P3667" i="6"/>
  <c r="P1465" i="6"/>
  <c r="P2996" i="6"/>
  <c r="P301" i="6"/>
  <c r="P849" i="6"/>
  <c r="P2515" i="6"/>
  <c r="P182" i="6"/>
  <c r="P392" i="6"/>
  <c r="P294" i="6"/>
  <c r="P2427" i="6"/>
  <c r="P875" i="6"/>
  <c r="P2403" i="6"/>
  <c r="R2403" i="6" s="1" a="1"/>
  <c r="R2403" i="6" s="1"/>
  <c r="P502" i="6"/>
  <c r="P571" i="6"/>
  <c r="P3653" i="6"/>
  <c r="P706" i="6"/>
  <c r="P3563" i="6"/>
  <c r="P1308" i="6"/>
  <c r="P2417" i="6"/>
  <c r="P1093" i="6"/>
  <c r="P2418" i="6"/>
  <c r="P2664" i="6"/>
  <c r="P707" i="6"/>
  <c r="P133" i="6"/>
  <c r="P3654" i="6"/>
  <c r="P1125" i="6"/>
  <c r="P1903" i="6"/>
  <c r="P876" i="6"/>
  <c r="P1370" i="6"/>
  <c r="P1292" i="6"/>
  <c r="P1309" i="6"/>
  <c r="R1309" i="6" s="1" a="1"/>
  <c r="R1309" i="6" s="1"/>
  <c r="P285" i="6"/>
  <c r="P60" i="6"/>
  <c r="P2914" i="6"/>
  <c r="P1904" i="6"/>
  <c r="P3632" i="6"/>
  <c r="P2278" i="6"/>
  <c r="P1497" i="6"/>
  <c r="P1698" i="6"/>
  <c r="P1391" i="6"/>
  <c r="P2112" i="6"/>
  <c r="P2173" i="6"/>
  <c r="P1657" i="6"/>
  <c r="P1989" i="6"/>
  <c r="P2279" i="6"/>
  <c r="P1094" i="6"/>
  <c r="P2856" i="6"/>
  <c r="P1658" i="6"/>
  <c r="P2280" i="6"/>
  <c r="P3062" i="6"/>
  <c r="P2419" i="6"/>
  <c r="R2419" i="6" s="1" a="1"/>
  <c r="R2419" i="6" s="1"/>
  <c r="P393" i="6"/>
  <c r="P1095" i="6"/>
  <c r="P1659" i="6"/>
  <c r="P804" i="6"/>
  <c r="P10" i="6"/>
  <c r="P708" i="6"/>
  <c r="P2259" i="6"/>
  <c r="P1096" i="6"/>
  <c r="P1310" i="6"/>
  <c r="P388" i="6"/>
  <c r="P196" i="6"/>
  <c r="P7" i="6"/>
  <c r="P183" i="6"/>
  <c r="P1582" i="6"/>
  <c r="P1050" i="6"/>
  <c r="P3343" i="6"/>
  <c r="P2722" i="6"/>
  <c r="P242" i="6"/>
  <c r="P572" i="6"/>
  <c r="P477" i="6"/>
  <c r="R477" i="6" s="1" a="1"/>
  <c r="R477" i="6" s="1"/>
  <c r="P1097" i="6"/>
  <c r="P877" i="6"/>
  <c r="P159" i="6"/>
  <c r="P1660" i="6"/>
  <c r="P1586" i="6"/>
  <c r="P3703" i="6"/>
  <c r="P3633" i="6"/>
  <c r="P1098" i="6"/>
  <c r="P1065" i="6"/>
  <c r="P1466" i="6"/>
  <c r="P399" i="6"/>
  <c r="P3469" i="6"/>
  <c r="P2857" i="6"/>
  <c r="P3249" i="6"/>
  <c r="P3250" i="6"/>
  <c r="P2297" i="6"/>
  <c r="P2390" i="6"/>
  <c r="P1723" i="6"/>
  <c r="P277" i="6"/>
  <c r="P3720" i="6"/>
  <c r="R3720" i="6" s="1" a="1"/>
  <c r="R3720" i="6" s="1"/>
  <c r="P1498" i="6"/>
  <c r="R1498" i="6" s="1" a="1"/>
  <c r="R1498" i="6" s="1"/>
  <c r="P1661" i="6"/>
  <c r="P1949" i="6"/>
  <c r="P514" i="6"/>
  <c r="P2134" i="6"/>
  <c r="P2543" i="6"/>
  <c r="P2339" i="6"/>
  <c r="P878" i="6"/>
  <c r="P376" i="6"/>
  <c r="P458" i="6"/>
  <c r="P1037" i="6"/>
  <c r="P2381" i="6"/>
  <c r="P3157" i="6"/>
  <c r="P2298" i="6"/>
  <c r="P2781" i="6"/>
  <c r="P80" i="6"/>
  <c r="C10" i="5" a="1"/>
  <c r="C10" i="5" s="1"/>
  <c r="D10" i="5" a="1"/>
  <c r="D10" i="5" s="1"/>
  <c r="E10" i="5" a="1"/>
  <c r="E10" i="5" s="1"/>
  <c r="F10" i="5" a="1"/>
  <c r="F10" i="5" s="1"/>
  <c r="B10" i="5" a="1"/>
  <c r="B10" i="5" s="1"/>
  <c r="C9" i="5" a="1"/>
  <c r="C9" i="5" s="1"/>
  <c r="D9" i="5" a="1"/>
  <c r="D9" i="5" s="1"/>
  <c r="E9" i="5" a="1"/>
  <c r="E9" i="5" s="1"/>
  <c r="F9" i="5" a="1"/>
  <c r="F9" i="5" s="1"/>
  <c r="B9" i="5" a="1"/>
  <c r="B9" i="5" s="1"/>
  <c r="C8" i="5" a="1"/>
  <c r="C8" i="5" s="1"/>
  <c r="D8" i="5" a="1"/>
  <c r="D8" i="5" s="1"/>
  <c r="E8" i="5" a="1"/>
  <c r="E8" i="5" s="1"/>
  <c r="F8" i="5" a="1"/>
  <c r="F8" i="5" s="1"/>
  <c r="B8" i="5" a="1"/>
  <c r="B8" i="5" s="1"/>
  <c r="C7" i="5" a="1"/>
  <c r="C7" i="5" s="1"/>
  <c r="D7" i="5" a="1"/>
  <c r="D7" i="5" s="1"/>
  <c r="E7" i="5" a="1"/>
  <c r="E7" i="5" s="1"/>
  <c r="F7" i="5" a="1"/>
  <c r="F7" i="5" s="1"/>
  <c r="B7" i="5" a="1"/>
  <c r="B7" i="5" s="1"/>
  <c r="B6" i="5" a="1"/>
  <c r="B6" i="5" s="1"/>
  <c r="C6" i="5" a="1"/>
  <c r="C6" i="5" s="1"/>
  <c r="D6" i="5" a="1"/>
  <c r="D6" i="5" s="1"/>
  <c r="E6" i="5" a="1"/>
  <c r="E6" i="5" s="1"/>
  <c r="F6" i="5" a="1"/>
  <c r="F6" i="5" s="1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E5" i="4"/>
  <c r="D5" i="4"/>
  <c r="C5" i="4"/>
  <c r="B5" i="4"/>
  <c r="E13" i="2" a="1"/>
  <c r="E13" i="2" s="1"/>
  <c r="F13" i="2" a="1"/>
  <c r="F13" i="2" s="1"/>
  <c r="G13" i="2" a="1"/>
  <c r="G13" i="2" s="1"/>
  <c r="H13" i="2" a="1"/>
  <c r="H13" i="2" s="1"/>
  <c r="I13" i="2" a="1"/>
  <c r="I13" i="2" s="1"/>
  <c r="J13" i="2" a="1"/>
  <c r="J13" i="2" s="1"/>
  <c r="K13" i="2" a="1"/>
  <c r="K13" i="2" s="1"/>
  <c r="L13" i="2" a="1"/>
  <c r="L13" i="2" s="1"/>
  <c r="M13" i="2" a="1"/>
  <c r="M13" i="2" s="1"/>
  <c r="D13" i="2" a="1"/>
  <c r="D13" i="2" s="1"/>
  <c r="E12" i="2" a="1"/>
  <c r="E12" i="2" s="1"/>
  <c r="F12" i="2" a="1"/>
  <c r="F12" i="2" s="1"/>
  <c r="G12" i="2" a="1"/>
  <c r="G12" i="2" s="1"/>
  <c r="H12" i="2" a="1"/>
  <c r="H12" i="2" s="1"/>
  <c r="I12" i="2" a="1"/>
  <c r="I12" i="2" s="1"/>
  <c r="J12" i="2" a="1"/>
  <c r="J12" i="2" s="1"/>
  <c r="K12" i="2" a="1"/>
  <c r="K12" i="2" s="1"/>
  <c r="L12" i="2" a="1"/>
  <c r="L12" i="2" s="1"/>
  <c r="M12" i="2" a="1"/>
  <c r="M12" i="2" s="1"/>
  <c r="D12" i="2" a="1"/>
  <c r="D12" i="2" s="1"/>
  <c r="E10" i="2" a="1"/>
  <c r="E10" i="2" s="1"/>
  <c r="F10" i="2" a="1"/>
  <c r="F10" i="2" s="1"/>
  <c r="G10" i="2" a="1"/>
  <c r="G10" i="2" s="1"/>
  <c r="H10" i="2" a="1"/>
  <c r="H10" i="2" s="1"/>
  <c r="I10" i="2" a="1"/>
  <c r="I10" i="2" s="1"/>
  <c r="I11" i="2" s="1"/>
  <c r="J10" i="2" a="1"/>
  <c r="J10" i="2" s="1"/>
  <c r="K10" i="2" a="1"/>
  <c r="K10" i="2" s="1"/>
  <c r="K11" i="2" s="1"/>
  <c r="L10" i="2" a="1"/>
  <c r="L10" i="2" s="1"/>
  <c r="L11" i="2" s="1"/>
  <c r="M10" i="2" a="1"/>
  <c r="M10" i="2" s="1"/>
  <c r="M11" i="2" s="1"/>
  <c r="D10" i="2" a="1"/>
  <c r="D10" i="2" s="1"/>
  <c r="E9" i="2" a="1"/>
  <c r="E9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 s="1"/>
  <c r="M9" i="2" a="1"/>
  <c r="M9" i="2" s="1"/>
  <c r="D9" i="2" a="1"/>
  <c r="D9" i="2" s="1"/>
  <c r="E8" i="2" a="1"/>
  <c r="E8" i="2" s="1"/>
  <c r="F8" i="2" a="1"/>
  <c r="F8" i="2" s="1"/>
  <c r="G8" i="2" a="1"/>
  <c r="G8" i="2" s="1"/>
  <c r="H8" i="2" a="1"/>
  <c r="H8" i="2" s="1"/>
  <c r="I8" i="2" a="1"/>
  <c r="I8" i="2" s="1"/>
  <c r="J8" i="2" a="1"/>
  <c r="J8" i="2" s="1"/>
  <c r="K8" i="2" a="1"/>
  <c r="K8" i="2" s="1"/>
  <c r="L8" i="2" a="1"/>
  <c r="L8" i="2" s="1"/>
  <c r="M8" i="2" a="1"/>
  <c r="M8" i="2" s="1"/>
  <c r="D8" i="2" a="1"/>
  <c r="D8" i="2" s="1"/>
  <c r="D6" i="2" a="1"/>
  <c r="D6" i="2" s="1"/>
  <c r="D5" i="2"/>
  <c r="U5" i="7" l="1"/>
  <c r="V5" i="7"/>
  <c r="V113" i="7"/>
  <c r="U113" i="7"/>
  <c r="V213" i="7"/>
  <c r="U213" i="7"/>
  <c r="V313" i="7"/>
  <c r="U313" i="7"/>
  <c r="V413" i="7"/>
  <c r="U413" i="7"/>
  <c r="V533" i="7"/>
  <c r="U533" i="7"/>
  <c r="V673" i="7"/>
  <c r="U673" i="7"/>
  <c r="V793" i="7"/>
  <c r="U793" i="7"/>
  <c r="V913" i="7"/>
  <c r="U913" i="7"/>
  <c r="V1033" i="7"/>
  <c r="U1033" i="7"/>
  <c r="V1113" i="7"/>
  <c r="U1113" i="7"/>
  <c r="V1193" i="7"/>
  <c r="U1193" i="7"/>
  <c r="V1313" i="7"/>
  <c r="U1313" i="7"/>
  <c r="V1413" i="7"/>
  <c r="U1413" i="7"/>
  <c r="V1553" i="7"/>
  <c r="U1553" i="7"/>
  <c r="V1673" i="7"/>
  <c r="U1673" i="7"/>
  <c r="V1753" i="7"/>
  <c r="U1753" i="7"/>
  <c r="V1813" i="7"/>
  <c r="U1813" i="7"/>
  <c r="V1873" i="7"/>
  <c r="U1873" i="7"/>
  <c r="V1933" i="7"/>
  <c r="U1933" i="7"/>
  <c r="V2013" i="7"/>
  <c r="U2013" i="7"/>
  <c r="V2093" i="7"/>
  <c r="U2093" i="7"/>
  <c r="V2153" i="7"/>
  <c r="U2153" i="7"/>
  <c r="V2233" i="7"/>
  <c r="U2233" i="7"/>
  <c r="V2293" i="7"/>
  <c r="U2293" i="7"/>
  <c r="V2393" i="7"/>
  <c r="U2393" i="7"/>
  <c r="V2533" i="7"/>
  <c r="U2533" i="7"/>
  <c r="V2573" i="7"/>
  <c r="U2573" i="7"/>
  <c r="V2653" i="7"/>
  <c r="U2653" i="7"/>
  <c r="V2753" i="7"/>
  <c r="U2753" i="7"/>
  <c r="V2853" i="7"/>
  <c r="U2853" i="7"/>
  <c r="V2933" i="7"/>
  <c r="U2933" i="7"/>
  <c r="V3053" i="7"/>
  <c r="U3053" i="7"/>
  <c r="V3253" i="7"/>
  <c r="U3253" i="7"/>
  <c r="V3413" i="7"/>
  <c r="U3413" i="7"/>
  <c r="V3573" i="7"/>
  <c r="U3573" i="7"/>
  <c r="V3773" i="7"/>
  <c r="U3773" i="7"/>
  <c r="V6" i="7"/>
  <c r="U6" i="7"/>
  <c r="V26" i="7"/>
  <c r="U26" i="7"/>
  <c r="V54" i="7"/>
  <c r="U54" i="7"/>
  <c r="V74" i="7"/>
  <c r="U74" i="7"/>
  <c r="V94" i="7"/>
  <c r="U94" i="7"/>
  <c r="V114" i="7"/>
  <c r="U114" i="7"/>
  <c r="V134" i="7"/>
  <c r="U134" i="7"/>
  <c r="V154" i="7"/>
  <c r="U154" i="7"/>
  <c r="V174" i="7"/>
  <c r="U174" i="7"/>
  <c r="V194" i="7"/>
  <c r="U194" i="7"/>
  <c r="V214" i="7"/>
  <c r="U214" i="7"/>
  <c r="V234" i="7"/>
  <c r="U234" i="7"/>
  <c r="V254" i="7"/>
  <c r="U254" i="7"/>
  <c r="V274" i="7"/>
  <c r="U274" i="7"/>
  <c r="V294" i="7"/>
  <c r="U294" i="7"/>
  <c r="V314" i="7"/>
  <c r="U314" i="7"/>
  <c r="V334" i="7"/>
  <c r="U334" i="7"/>
  <c r="V354" i="7"/>
  <c r="U354" i="7"/>
  <c r="V374" i="7"/>
  <c r="U374" i="7"/>
  <c r="V394" i="7"/>
  <c r="U394" i="7"/>
  <c r="V414" i="7"/>
  <c r="U414" i="7"/>
  <c r="V434" i="7"/>
  <c r="U434" i="7"/>
  <c r="V454" i="7"/>
  <c r="U454" i="7"/>
  <c r="V474" i="7"/>
  <c r="U474" i="7"/>
  <c r="V494" i="7"/>
  <c r="U494" i="7"/>
  <c r="V514" i="7"/>
  <c r="U514" i="7"/>
  <c r="V534" i="7"/>
  <c r="U534" i="7"/>
  <c r="V554" i="7"/>
  <c r="U554" i="7"/>
  <c r="V574" i="7"/>
  <c r="U574" i="7"/>
  <c r="V594" i="7"/>
  <c r="U594" i="7"/>
  <c r="V614" i="7"/>
  <c r="U614" i="7"/>
  <c r="V634" i="7"/>
  <c r="U634" i="7"/>
  <c r="V654" i="7"/>
  <c r="U654" i="7"/>
  <c r="V674" i="7"/>
  <c r="U674" i="7"/>
  <c r="V694" i="7"/>
  <c r="U694" i="7"/>
  <c r="V714" i="7"/>
  <c r="U714" i="7"/>
  <c r="V734" i="7"/>
  <c r="U734" i="7"/>
  <c r="V754" i="7"/>
  <c r="U754" i="7"/>
  <c r="V774" i="7"/>
  <c r="U774" i="7"/>
  <c r="V794" i="7"/>
  <c r="U794" i="7"/>
  <c r="V814" i="7"/>
  <c r="U814" i="7"/>
  <c r="V834" i="7"/>
  <c r="U834" i="7"/>
  <c r="V854" i="7"/>
  <c r="U854" i="7"/>
  <c r="V874" i="7"/>
  <c r="U874" i="7"/>
  <c r="V894" i="7"/>
  <c r="U894" i="7"/>
  <c r="V914" i="7"/>
  <c r="U914" i="7"/>
  <c r="V934" i="7"/>
  <c r="U934" i="7"/>
  <c r="V954" i="7"/>
  <c r="U954" i="7"/>
  <c r="V974" i="7"/>
  <c r="U974" i="7"/>
  <c r="V994" i="7"/>
  <c r="U994" i="7"/>
  <c r="V1014" i="7"/>
  <c r="U1014" i="7"/>
  <c r="V1034" i="7"/>
  <c r="U1034" i="7"/>
  <c r="V1054" i="7"/>
  <c r="U1054" i="7"/>
  <c r="V1074" i="7"/>
  <c r="U1074" i="7"/>
  <c r="V1094" i="7"/>
  <c r="U1094" i="7"/>
  <c r="V1114" i="7"/>
  <c r="U1114" i="7"/>
  <c r="V1134" i="7"/>
  <c r="U1134" i="7"/>
  <c r="V1154" i="7"/>
  <c r="U1154" i="7"/>
  <c r="V1174" i="7"/>
  <c r="U1174" i="7"/>
  <c r="V1194" i="7"/>
  <c r="U1194" i="7"/>
  <c r="V1214" i="7"/>
  <c r="U1214" i="7"/>
  <c r="V1234" i="7"/>
  <c r="U1234" i="7"/>
  <c r="V1254" i="7"/>
  <c r="U1254" i="7"/>
  <c r="V1274" i="7"/>
  <c r="U1274" i="7"/>
  <c r="V1294" i="7"/>
  <c r="U1294" i="7"/>
  <c r="V1314" i="7"/>
  <c r="U1314" i="7"/>
  <c r="V1334" i="7"/>
  <c r="U1334" i="7"/>
  <c r="V1354" i="7"/>
  <c r="U1354" i="7"/>
  <c r="V1374" i="7"/>
  <c r="U1374" i="7"/>
  <c r="V1394" i="7"/>
  <c r="U1394" i="7"/>
  <c r="V1414" i="7"/>
  <c r="U1414" i="7"/>
  <c r="V1434" i="7"/>
  <c r="U1434" i="7"/>
  <c r="V1454" i="7"/>
  <c r="U1454" i="7"/>
  <c r="V1474" i="7"/>
  <c r="U1474" i="7"/>
  <c r="V1494" i="7"/>
  <c r="U1494" i="7"/>
  <c r="V1514" i="7"/>
  <c r="U1514" i="7"/>
  <c r="V1534" i="7"/>
  <c r="U1534" i="7"/>
  <c r="V1554" i="7"/>
  <c r="U1554" i="7"/>
  <c r="V1574" i="7"/>
  <c r="U1574" i="7"/>
  <c r="V1594" i="7"/>
  <c r="U1594" i="7"/>
  <c r="V1614" i="7"/>
  <c r="U1614" i="7"/>
  <c r="V1634" i="7"/>
  <c r="U1634" i="7"/>
  <c r="V1654" i="7"/>
  <c r="U1654" i="7"/>
  <c r="V1674" i="7"/>
  <c r="U1674" i="7"/>
  <c r="V1694" i="7"/>
  <c r="U1694" i="7"/>
  <c r="V1714" i="7"/>
  <c r="U1714" i="7"/>
  <c r="V1734" i="7"/>
  <c r="U1734" i="7"/>
  <c r="V1754" i="7"/>
  <c r="U1754" i="7"/>
  <c r="V1774" i="7"/>
  <c r="U1774" i="7"/>
  <c r="U1794" i="7"/>
  <c r="V1794" i="7"/>
  <c r="V1814" i="7"/>
  <c r="U1814" i="7"/>
  <c r="V1834" i="7"/>
  <c r="U1834" i="7"/>
  <c r="V1854" i="7"/>
  <c r="U1854" i="7"/>
  <c r="V1874" i="7"/>
  <c r="U1874" i="7"/>
  <c r="V1894" i="7"/>
  <c r="U1894" i="7"/>
  <c r="V1914" i="7"/>
  <c r="U1914" i="7"/>
  <c r="V1934" i="7"/>
  <c r="U1934" i="7"/>
  <c r="V1954" i="7"/>
  <c r="U1954" i="7"/>
  <c r="V1974" i="7"/>
  <c r="U1974" i="7"/>
  <c r="V1994" i="7"/>
  <c r="U1994" i="7"/>
  <c r="V2014" i="7"/>
  <c r="U2014" i="7"/>
  <c r="U2034" i="7"/>
  <c r="V2034" i="7"/>
  <c r="V2054" i="7"/>
  <c r="U2054" i="7"/>
  <c r="V2074" i="7"/>
  <c r="U2074" i="7"/>
  <c r="V2094" i="7"/>
  <c r="U2094" i="7"/>
  <c r="V2114" i="7"/>
  <c r="U2114" i="7"/>
  <c r="V2134" i="7"/>
  <c r="U2134" i="7"/>
  <c r="V2154" i="7"/>
  <c r="U2154" i="7"/>
  <c r="V2174" i="7"/>
  <c r="U2174" i="7"/>
  <c r="V2194" i="7"/>
  <c r="U2194" i="7"/>
  <c r="V2214" i="7"/>
  <c r="U2214" i="7"/>
  <c r="V2234" i="7"/>
  <c r="U2234" i="7"/>
  <c r="V2254" i="7"/>
  <c r="U2254" i="7"/>
  <c r="U2274" i="7"/>
  <c r="V2274" i="7"/>
  <c r="V2294" i="7"/>
  <c r="U2294" i="7"/>
  <c r="V2314" i="7"/>
  <c r="U2314" i="7"/>
  <c r="V2334" i="7"/>
  <c r="U2334" i="7"/>
  <c r="V2354" i="7"/>
  <c r="U2354" i="7"/>
  <c r="V2374" i="7"/>
  <c r="U2374" i="7"/>
  <c r="V2394" i="7"/>
  <c r="U2394" i="7"/>
  <c r="V2414" i="7"/>
  <c r="U2414" i="7"/>
  <c r="V2434" i="7"/>
  <c r="U2434" i="7"/>
  <c r="V2454" i="7"/>
  <c r="U2454" i="7"/>
  <c r="V2474" i="7"/>
  <c r="U2474" i="7"/>
  <c r="V2494" i="7"/>
  <c r="U2494" i="7"/>
  <c r="V2514" i="7"/>
  <c r="U2514" i="7"/>
  <c r="V2534" i="7"/>
  <c r="U2534" i="7"/>
  <c r="V2554" i="7"/>
  <c r="U2554" i="7"/>
  <c r="V2574" i="7"/>
  <c r="U2574" i="7"/>
  <c r="V2594" i="7"/>
  <c r="U2594" i="7"/>
  <c r="V2614" i="7"/>
  <c r="U2614" i="7"/>
  <c r="V2634" i="7"/>
  <c r="U2634" i="7"/>
  <c r="V2654" i="7"/>
  <c r="U2654" i="7"/>
  <c r="V2674" i="7"/>
  <c r="U2674" i="7"/>
  <c r="V2694" i="7"/>
  <c r="U2694" i="7"/>
  <c r="V2714" i="7"/>
  <c r="U2714" i="7"/>
  <c r="V2734" i="7"/>
  <c r="U2734" i="7"/>
  <c r="V2754" i="7"/>
  <c r="U2754" i="7"/>
  <c r="V2774" i="7"/>
  <c r="U2774" i="7"/>
  <c r="V2794" i="7"/>
  <c r="U2794" i="7"/>
  <c r="V2814" i="7"/>
  <c r="U2814" i="7"/>
  <c r="V2834" i="7"/>
  <c r="U2834" i="7"/>
  <c r="V2854" i="7"/>
  <c r="U2854" i="7"/>
  <c r="V2874" i="7"/>
  <c r="U2874" i="7"/>
  <c r="V2894" i="7"/>
  <c r="U2894" i="7"/>
  <c r="V2914" i="7"/>
  <c r="U2914" i="7"/>
  <c r="V2934" i="7"/>
  <c r="U2934" i="7"/>
  <c r="V2954" i="7"/>
  <c r="U2954" i="7"/>
  <c r="V2974" i="7"/>
  <c r="U2974" i="7"/>
  <c r="V2994" i="7"/>
  <c r="U2994" i="7"/>
  <c r="V3014" i="7"/>
  <c r="U3014" i="7"/>
  <c r="V3034" i="7"/>
  <c r="U3034" i="7"/>
  <c r="V3054" i="7"/>
  <c r="U3054" i="7"/>
  <c r="U3074" i="7"/>
  <c r="V3074" i="7"/>
  <c r="V3094" i="7"/>
  <c r="U3094" i="7"/>
  <c r="V3114" i="7"/>
  <c r="U3114" i="7"/>
  <c r="V3134" i="7"/>
  <c r="U3134" i="7"/>
  <c r="V3154" i="7"/>
  <c r="U3154" i="7"/>
  <c r="V3174" i="7"/>
  <c r="U3174" i="7"/>
  <c r="V3194" i="7"/>
  <c r="U3194" i="7"/>
  <c r="V3214" i="7"/>
  <c r="U3214" i="7"/>
  <c r="V3234" i="7"/>
  <c r="U3234" i="7"/>
  <c r="V3254" i="7"/>
  <c r="U3254" i="7"/>
  <c r="V3274" i="7"/>
  <c r="U3274" i="7"/>
  <c r="V3294" i="7"/>
  <c r="U3294" i="7"/>
  <c r="V3314" i="7"/>
  <c r="U3314" i="7"/>
  <c r="V3334" i="7"/>
  <c r="U3334" i="7"/>
  <c r="V3354" i="7"/>
  <c r="U3354" i="7"/>
  <c r="V3374" i="7"/>
  <c r="U3374" i="7"/>
  <c r="V3394" i="7"/>
  <c r="U3394" i="7"/>
  <c r="V3414" i="7"/>
  <c r="U3414" i="7"/>
  <c r="V3434" i="7"/>
  <c r="U3434" i="7"/>
  <c r="V3454" i="7"/>
  <c r="U3454" i="7"/>
  <c r="V3474" i="7"/>
  <c r="U3474" i="7"/>
  <c r="V3494" i="7"/>
  <c r="U3494" i="7"/>
  <c r="V3514" i="7"/>
  <c r="U3514" i="7"/>
  <c r="V3534" i="7"/>
  <c r="U3534" i="7"/>
  <c r="V3554" i="7"/>
  <c r="U3554" i="7"/>
  <c r="V3574" i="7"/>
  <c r="U3574" i="7"/>
  <c r="V3594" i="7"/>
  <c r="U3594" i="7"/>
  <c r="V3614" i="7"/>
  <c r="U3614" i="7"/>
  <c r="V3634" i="7"/>
  <c r="U3634" i="7"/>
  <c r="V3654" i="7"/>
  <c r="U3654" i="7"/>
  <c r="V3674" i="7"/>
  <c r="U3674" i="7"/>
  <c r="V3694" i="7"/>
  <c r="U3694" i="7"/>
  <c r="V3714" i="7"/>
  <c r="U3714" i="7"/>
  <c r="V3734" i="7"/>
  <c r="U3734" i="7"/>
  <c r="V3754" i="7"/>
  <c r="U3754" i="7"/>
  <c r="V3774" i="7"/>
  <c r="U3774" i="7"/>
  <c r="V153" i="7"/>
  <c r="U153" i="7"/>
  <c r="V253" i="7"/>
  <c r="U253" i="7"/>
  <c r="V353" i="7"/>
  <c r="U353" i="7"/>
  <c r="V393" i="7"/>
  <c r="U393" i="7"/>
  <c r="V513" i="7"/>
  <c r="U513" i="7"/>
  <c r="V653" i="7"/>
  <c r="U653" i="7"/>
  <c r="V773" i="7"/>
  <c r="U773" i="7"/>
  <c r="V893" i="7"/>
  <c r="U893" i="7"/>
  <c r="V1013" i="7"/>
  <c r="U1013" i="7"/>
  <c r="V1093" i="7"/>
  <c r="U1093" i="7"/>
  <c r="V1233" i="7"/>
  <c r="U1233" i="7"/>
  <c r="V1353" i="7"/>
  <c r="U1353" i="7"/>
  <c r="V1453" i="7"/>
  <c r="U1453" i="7"/>
  <c r="V1533" i="7"/>
  <c r="U1533" i="7"/>
  <c r="V1653" i="7"/>
  <c r="U1653" i="7"/>
  <c r="V1773" i="7"/>
  <c r="U1773" i="7"/>
  <c r="V1913" i="7"/>
  <c r="U1913" i="7"/>
  <c r="V2073" i="7"/>
  <c r="U2073" i="7"/>
  <c r="V2213" i="7"/>
  <c r="U2213" i="7"/>
  <c r="V2373" i="7"/>
  <c r="U2373" i="7"/>
  <c r="V2613" i="7"/>
  <c r="U2613" i="7"/>
  <c r="V2813" i="7"/>
  <c r="U2813" i="7"/>
  <c r="V2973" i="7"/>
  <c r="U2973" i="7"/>
  <c r="V3033" i="7"/>
  <c r="U3033" i="7"/>
  <c r="V3233" i="7"/>
  <c r="U3233" i="7"/>
  <c r="V3353" i="7"/>
  <c r="U3353" i="7"/>
  <c r="V3513" i="7"/>
  <c r="U3513" i="7"/>
  <c r="V3753" i="7"/>
  <c r="U3753" i="7"/>
  <c r="V7" i="7"/>
  <c r="U7" i="7"/>
  <c r="V35" i="7"/>
  <c r="U35" i="7"/>
  <c r="V55" i="7"/>
  <c r="U55" i="7"/>
  <c r="V75" i="7"/>
  <c r="U75" i="7"/>
  <c r="V95" i="7"/>
  <c r="U95" i="7"/>
  <c r="V115" i="7"/>
  <c r="U115" i="7"/>
  <c r="V135" i="7"/>
  <c r="U135" i="7"/>
  <c r="V155" i="7"/>
  <c r="U155" i="7"/>
  <c r="V175" i="7"/>
  <c r="U175" i="7"/>
  <c r="V195" i="7"/>
  <c r="U195" i="7"/>
  <c r="V215" i="7"/>
  <c r="U215" i="7"/>
  <c r="V235" i="7"/>
  <c r="U235" i="7"/>
  <c r="V255" i="7"/>
  <c r="U255" i="7"/>
  <c r="V275" i="7"/>
  <c r="U275" i="7"/>
  <c r="V295" i="7"/>
  <c r="U295" i="7"/>
  <c r="V315" i="7"/>
  <c r="U315" i="7"/>
  <c r="V335" i="7"/>
  <c r="U335" i="7"/>
  <c r="V355" i="7"/>
  <c r="U355" i="7"/>
  <c r="V375" i="7"/>
  <c r="U375" i="7"/>
  <c r="V395" i="7"/>
  <c r="U395" i="7"/>
  <c r="V415" i="7"/>
  <c r="U415" i="7"/>
  <c r="V435" i="7"/>
  <c r="U435" i="7"/>
  <c r="V455" i="7"/>
  <c r="U455" i="7"/>
  <c r="V475" i="7"/>
  <c r="U475" i="7"/>
  <c r="V495" i="7"/>
  <c r="U495" i="7"/>
  <c r="V515" i="7"/>
  <c r="U515" i="7"/>
  <c r="V535" i="7"/>
  <c r="U535" i="7"/>
  <c r="V555" i="7"/>
  <c r="U555" i="7"/>
  <c r="V575" i="7"/>
  <c r="U575" i="7"/>
  <c r="V595" i="7"/>
  <c r="U595" i="7"/>
  <c r="V615" i="7"/>
  <c r="U615" i="7"/>
  <c r="V635" i="7"/>
  <c r="U635" i="7"/>
  <c r="V655" i="7"/>
  <c r="U655" i="7"/>
  <c r="V675" i="7"/>
  <c r="U675" i="7"/>
  <c r="V695" i="7"/>
  <c r="U695" i="7"/>
  <c r="V715" i="7"/>
  <c r="U715" i="7"/>
  <c r="V735" i="7"/>
  <c r="U735" i="7"/>
  <c r="V755" i="7"/>
  <c r="U755" i="7"/>
  <c r="V775" i="7"/>
  <c r="U775" i="7"/>
  <c r="V795" i="7"/>
  <c r="U795" i="7"/>
  <c r="V815" i="7"/>
  <c r="U815" i="7"/>
  <c r="V835" i="7"/>
  <c r="U835" i="7"/>
  <c r="V855" i="7"/>
  <c r="U855" i="7"/>
  <c r="V875" i="7"/>
  <c r="U875" i="7"/>
  <c r="V895" i="7"/>
  <c r="U895" i="7"/>
  <c r="V915" i="7"/>
  <c r="U915" i="7"/>
  <c r="V935" i="7"/>
  <c r="U935" i="7"/>
  <c r="V955" i="7"/>
  <c r="U955" i="7"/>
  <c r="V975" i="7"/>
  <c r="U975" i="7"/>
  <c r="V995" i="7"/>
  <c r="U995" i="7"/>
  <c r="V1015" i="7"/>
  <c r="U1015" i="7"/>
  <c r="V1035" i="7"/>
  <c r="U1035" i="7"/>
  <c r="V1055" i="7"/>
  <c r="U1055" i="7"/>
  <c r="V1075" i="7"/>
  <c r="U1075" i="7"/>
  <c r="V1095" i="7"/>
  <c r="U1095" i="7"/>
  <c r="V1115" i="7"/>
  <c r="U1115" i="7"/>
  <c r="V1135" i="7"/>
  <c r="U1135" i="7"/>
  <c r="V1155" i="7"/>
  <c r="U1155" i="7"/>
  <c r="V1175" i="7"/>
  <c r="U1175" i="7"/>
  <c r="V1195" i="7"/>
  <c r="U1195" i="7"/>
  <c r="V1215" i="7"/>
  <c r="U1215" i="7"/>
  <c r="V1235" i="7"/>
  <c r="U1235" i="7"/>
  <c r="V1255" i="7"/>
  <c r="U1255" i="7"/>
  <c r="V1275" i="7"/>
  <c r="U1275" i="7"/>
  <c r="V1295" i="7"/>
  <c r="U1295" i="7"/>
  <c r="V1315" i="7"/>
  <c r="U1315" i="7"/>
  <c r="V1335" i="7"/>
  <c r="U1335" i="7"/>
  <c r="V1355" i="7"/>
  <c r="U1355" i="7"/>
  <c r="V1375" i="7"/>
  <c r="U1375" i="7"/>
  <c r="V1395" i="7"/>
  <c r="U1395" i="7"/>
  <c r="V1415" i="7"/>
  <c r="U1415" i="7"/>
  <c r="U1435" i="7"/>
  <c r="V1435" i="7"/>
  <c r="U1455" i="7"/>
  <c r="V1455" i="7"/>
  <c r="V1475" i="7"/>
  <c r="U1475" i="7"/>
  <c r="V1495" i="7"/>
  <c r="U1495" i="7"/>
  <c r="V1515" i="7"/>
  <c r="U1515" i="7"/>
  <c r="V1535" i="7"/>
  <c r="U1535" i="7"/>
  <c r="V1555" i="7"/>
  <c r="U1555" i="7"/>
  <c r="V1575" i="7"/>
  <c r="U1575" i="7"/>
  <c r="V1595" i="7"/>
  <c r="U1595" i="7"/>
  <c r="V1615" i="7"/>
  <c r="U1615" i="7"/>
  <c r="V1635" i="7"/>
  <c r="U1635" i="7"/>
  <c r="V1655" i="7"/>
  <c r="U1655" i="7"/>
  <c r="V1675" i="7"/>
  <c r="U1675" i="7"/>
  <c r="V1695" i="7"/>
  <c r="U1695" i="7"/>
  <c r="V1715" i="7"/>
  <c r="U1715" i="7"/>
  <c r="V1735" i="7"/>
  <c r="U1735" i="7"/>
  <c r="V1755" i="7"/>
  <c r="U1755" i="7"/>
  <c r="V1775" i="7"/>
  <c r="U1775" i="7"/>
  <c r="V1795" i="7"/>
  <c r="U1795" i="7"/>
  <c r="V1815" i="7"/>
  <c r="U1815" i="7"/>
  <c r="V1835" i="7"/>
  <c r="U1835" i="7"/>
  <c r="V1855" i="7"/>
  <c r="U1855" i="7"/>
  <c r="V1875" i="7"/>
  <c r="U1875" i="7"/>
  <c r="V1895" i="7"/>
  <c r="U1895" i="7"/>
  <c r="V1915" i="7"/>
  <c r="U1915" i="7"/>
  <c r="V1935" i="7"/>
  <c r="U1935" i="7"/>
  <c r="V1955" i="7"/>
  <c r="U1955" i="7"/>
  <c r="V1975" i="7"/>
  <c r="U1975" i="7"/>
  <c r="V1995" i="7"/>
  <c r="U1995" i="7"/>
  <c r="V2015" i="7"/>
  <c r="U2015" i="7"/>
  <c r="V2035" i="7"/>
  <c r="U2035" i="7"/>
  <c r="V2055" i="7"/>
  <c r="U2055" i="7"/>
  <c r="V2075" i="7"/>
  <c r="U2075" i="7"/>
  <c r="V2095" i="7"/>
  <c r="U2095" i="7"/>
  <c r="V2115" i="7"/>
  <c r="U2115" i="7"/>
  <c r="V2135" i="7"/>
  <c r="U2135" i="7"/>
  <c r="V2155" i="7"/>
  <c r="U2155" i="7"/>
  <c r="V2175" i="7"/>
  <c r="U2175" i="7"/>
  <c r="V2195" i="7"/>
  <c r="U2195" i="7"/>
  <c r="V2215" i="7"/>
  <c r="U2215" i="7"/>
  <c r="V2235" i="7"/>
  <c r="U2235" i="7"/>
  <c r="V2255" i="7"/>
  <c r="U2255" i="7"/>
  <c r="V2275" i="7"/>
  <c r="U2275" i="7"/>
  <c r="V2295" i="7"/>
  <c r="U2295" i="7"/>
  <c r="V2315" i="7"/>
  <c r="U2315" i="7"/>
  <c r="V2335" i="7"/>
  <c r="U2335" i="7"/>
  <c r="V2355" i="7"/>
  <c r="U2355" i="7"/>
  <c r="V2375" i="7"/>
  <c r="U2375" i="7"/>
  <c r="V2395" i="7"/>
  <c r="U2395" i="7"/>
  <c r="V2415" i="7"/>
  <c r="U2415" i="7"/>
  <c r="V2435" i="7"/>
  <c r="U2435" i="7"/>
  <c r="V2455" i="7"/>
  <c r="U2455" i="7"/>
  <c r="V2475" i="7"/>
  <c r="U2475" i="7"/>
  <c r="V2495" i="7"/>
  <c r="U2495" i="7"/>
  <c r="V2515" i="7"/>
  <c r="U2515" i="7"/>
  <c r="V2535" i="7"/>
  <c r="U2535" i="7"/>
  <c r="V2555" i="7"/>
  <c r="U2555" i="7"/>
  <c r="V2575" i="7"/>
  <c r="U2575" i="7"/>
  <c r="V2595" i="7"/>
  <c r="U2595" i="7"/>
  <c r="V2615" i="7"/>
  <c r="U2615" i="7"/>
  <c r="V2635" i="7"/>
  <c r="U2635" i="7"/>
  <c r="V2655" i="7"/>
  <c r="U2655" i="7"/>
  <c r="V2675" i="7"/>
  <c r="U2675" i="7"/>
  <c r="V2695" i="7"/>
  <c r="U2695" i="7"/>
  <c r="V2715" i="7"/>
  <c r="U2715" i="7"/>
  <c r="V2735" i="7"/>
  <c r="U2735" i="7"/>
  <c r="V2755" i="7"/>
  <c r="U2755" i="7"/>
  <c r="V2775" i="7"/>
  <c r="U2775" i="7"/>
  <c r="V2795" i="7"/>
  <c r="U2795" i="7"/>
  <c r="V2815" i="7"/>
  <c r="U2815" i="7"/>
  <c r="V2835" i="7"/>
  <c r="U2835" i="7"/>
  <c r="V2855" i="7"/>
  <c r="U2855" i="7"/>
  <c r="V2875" i="7"/>
  <c r="U2875" i="7"/>
  <c r="V2895" i="7"/>
  <c r="U2895" i="7"/>
  <c r="V2915" i="7"/>
  <c r="U2915" i="7"/>
  <c r="V2935" i="7"/>
  <c r="U2935" i="7"/>
  <c r="V2955" i="7"/>
  <c r="U2955" i="7"/>
  <c r="V2975" i="7"/>
  <c r="U2975" i="7"/>
  <c r="V2995" i="7"/>
  <c r="U2995" i="7"/>
  <c r="V3015" i="7"/>
  <c r="U3015" i="7"/>
  <c r="V3035" i="7"/>
  <c r="U3035" i="7"/>
  <c r="V3055" i="7"/>
  <c r="U3055" i="7"/>
  <c r="V3075" i="7"/>
  <c r="U3075" i="7"/>
  <c r="V3095" i="7"/>
  <c r="U3095" i="7"/>
  <c r="V3115" i="7"/>
  <c r="U3115" i="7"/>
  <c r="V3135" i="7"/>
  <c r="U3135" i="7"/>
  <c r="V3155" i="7"/>
  <c r="U3155" i="7"/>
  <c r="V3175" i="7"/>
  <c r="U3175" i="7"/>
  <c r="V3195" i="7"/>
  <c r="U3195" i="7"/>
  <c r="V3215" i="7"/>
  <c r="U3215" i="7"/>
  <c r="V3235" i="7"/>
  <c r="U3235" i="7"/>
  <c r="V3255" i="7"/>
  <c r="U3255" i="7"/>
  <c r="V3275" i="7"/>
  <c r="U3275" i="7"/>
  <c r="V3295" i="7"/>
  <c r="U3295" i="7"/>
  <c r="V3315" i="7"/>
  <c r="U3315" i="7"/>
  <c r="V3335" i="7"/>
  <c r="U3335" i="7"/>
  <c r="V3355" i="7"/>
  <c r="U3355" i="7"/>
  <c r="V3375" i="7"/>
  <c r="U3375" i="7"/>
  <c r="V3395" i="7"/>
  <c r="U3395" i="7"/>
  <c r="V3415" i="7"/>
  <c r="U3415" i="7"/>
  <c r="V3435" i="7"/>
  <c r="U3435" i="7"/>
  <c r="V3455" i="7"/>
  <c r="U3455" i="7"/>
  <c r="V3475" i="7"/>
  <c r="U3475" i="7"/>
  <c r="V3495" i="7"/>
  <c r="U3495" i="7"/>
  <c r="V3515" i="7"/>
  <c r="U3515" i="7"/>
  <c r="V3535" i="7"/>
  <c r="U3535" i="7"/>
  <c r="V3555" i="7"/>
  <c r="U3555" i="7"/>
  <c r="V3575" i="7"/>
  <c r="U3575" i="7"/>
  <c r="V3595" i="7"/>
  <c r="U3595" i="7"/>
  <c r="V3615" i="7"/>
  <c r="U3615" i="7"/>
  <c r="V3635" i="7"/>
  <c r="U3635" i="7"/>
  <c r="V3655" i="7"/>
  <c r="U3655" i="7"/>
  <c r="V3675" i="7"/>
  <c r="U3675" i="7"/>
  <c r="V3695" i="7"/>
  <c r="U3695" i="7"/>
  <c r="V3715" i="7"/>
  <c r="U3715" i="7"/>
  <c r="V3735" i="7"/>
  <c r="U3735" i="7"/>
  <c r="V3755" i="7"/>
  <c r="U3755" i="7"/>
  <c r="V3775" i="7"/>
  <c r="U3775" i="7"/>
  <c r="V25" i="7"/>
  <c r="U25" i="7"/>
  <c r="V173" i="7"/>
  <c r="U173" i="7"/>
  <c r="V333" i="7"/>
  <c r="U333" i="7"/>
  <c r="V473" i="7"/>
  <c r="U473" i="7"/>
  <c r="V633" i="7"/>
  <c r="U633" i="7"/>
  <c r="V753" i="7"/>
  <c r="U753" i="7"/>
  <c r="V873" i="7"/>
  <c r="U873" i="7"/>
  <c r="V953" i="7"/>
  <c r="U953" i="7"/>
  <c r="V1073" i="7"/>
  <c r="U1073" i="7"/>
  <c r="V1173" i="7"/>
  <c r="U1173" i="7"/>
  <c r="V1293" i="7"/>
  <c r="U1293" i="7"/>
  <c r="V1433" i="7"/>
  <c r="U1433" i="7"/>
  <c r="V1593" i="7"/>
  <c r="U1593" i="7"/>
  <c r="V1713" i="7"/>
  <c r="U1713" i="7"/>
  <c r="V1893" i="7"/>
  <c r="U1893" i="7"/>
  <c r="V2033" i="7"/>
  <c r="U2033" i="7"/>
  <c r="V2173" i="7"/>
  <c r="U2173" i="7"/>
  <c r="V2333" i="7"/>
  <c r="U2333" i="7"/>
  <c r="V2513" i="7"/>
  <c r="U2513" i="7"/>
  <c r="V2693" i="7"/>
  <c r="U2693" i="7"/>
  <c r="U2953" i="7"/>
  <c r="V2953" i="7"/>
  <c r="V3113" i="7"/>
  <c r="U3113" i="7"/>
  <c r="V3293" i="7"/>
  <c r="U3293" i="7"/>
  <c r="V3433" i="7"/>
  <c r="U3433" i="7"/>
  <c r="V3533" i="7"/>
  <c r="U3533" i="7"/>
  <c r="V3613" i="7"/>
  <c r="U3613" i="7"/>
  <c r="V3713" i="7"/>
  <c r="U3713" i="7"/>
  <c r="V8" i="7"/>
  <c r="U8" i="7"/>
  <c r="V36" i="7"/>
  <c r="U36" i="7"/>
  <c r="V56" i="7"/>
  <c r="U56" i="7"/>
  <c r="V76" i="7"/>
  <c r="U76" i="7"/>
  <c r="V96" i="7"/>
  <c r="U96" i="7"/>
  <c r="V116" i="7"/>
  <c r="U116" i="7"/>
  <c r="V136" i="7"/>
  <c r="U136" i="7"/>
  <c r="V156" i="7"/>
  <c r="U156" i="7"/>
  <c r="V176" i="7"/>
  <c r="U176" i="7"/>
  <c r="V196" i="7"/>
  <c r="U196" i="7"/>
  <c r="V216" i="7"/>
  <c r="U216" i="7"/>
  <c r="V236" i="7"/>
  <c r="U236" i="7"/>
  <c r="V256" i="7"/>
  <c r="U256" i="7"/>
  <c r="V276" i="7"/>
  <c r="U276" i="7"/>
  <c r="V296" i="7"/>
  <c r="U296" i="7"/>
  <c r="V316" i="7"/>
  <c r="U316" i="7"/>
  <c r="V336" i="7"/>
  <c r="U336" i="7"/>
  <c r="V356" i="7"/>
  <c r="U356" i="7"/>
  <c r="V376" i="7"/>
  <c r="U376" i="7"/>
  <c r="V396" i="7"/>
  <c r="U396" i="7"/>
  <c r="V416" i="7"/>
  <c r="U416" i="7"/>
  <c r="V436" i="7"/>
  <c r="U436" i="7"/>
  <c r="V456" i="7"/>
  <c r="U456" i="7"/>
  <c r="V476" i="7"/>
  <c r="U476" i="7"/>
  <c r="V496" i="7"/>
  <c r="U496" i="7"/>
  <c r="V516" i="7"/>
  <c r="U516" i="7"/>
  <c r="V536" i="7"/>
  <c r="U536" i="7"/>
  <c r="V556" i="7"/>
  <c r="U556" i="7"/>
  <c r="V576" i="7"/>
  <c r="U576" i="7"/>
  <c r="V596" i="7"/>
  <c r="U596" i="7"/>
  <c r="V616" i="7"/>
  <c r="U616" i="7"/>
  <c r="V636" i="7"/>
  <c r="U636" i="7"/>
  <c r="V656" i="7"/>
  <c r="U656" i="7"/>
  <c r="V676" i="7"/>
  <c r="U676" i="7"/>
  <c r="V696" i="7"/>
  <c r="U696" i="7"/>
  <c r="V716" i="7"/>
  <c r="U716" i="7"/>
  <c r="V736" i="7"/>
  <c r="U736" i="7"/>
  <c r="V756" i="7"/>
  <c r="U756" i="7"/>
  <c r="V776" i="7"/>
  <c r="U776" i="7"/>
  <c r="V796" i="7"/>
  <c r="U796" i="7"/>
  <c r="V816" i="7"/>
  <c r="U816" i="7"/>
  <c r="V836" i="7"/>
  <c r="U836" i="7"/>
  <c r="V856" i="7"/>
  <c r="U856" i="7"/>
  <c r="V876" i="7"/>
  <c r="U876" i="7"/>
  <c r="V896" i="7"/>
  <c r="U896" i="7"/>
  <c r="V916" i="7"/>
  <c r="U916" i="7"/>
  <c r="V936" i="7"/>
  <c r="U936" i="7"/>
  <c r="V956" i="7"/>
  <c r="U956" i="7"/>
  <c r="V976" i="7"/>
  <c r="U976" i="7"/>
  <c r="V996" i="7"/>
  <c r="U996" i="7"/>
  <c r="V1016" i="7"/>
  <c r="U1016" i="7"/>
  <c r="V1036" i="7"/>
  <c r="U1036" i="7"/>
  <c r="V1056" i="7"/>
  <c r="U1056" i="7"/>
  <c r="V1076" i="7"/>
  <c r="U1076" i="7"/>
  <c r="V1096" i="7"/>
  <c r="U1096" i="7"/>
  <c r="V1116" i="7"/>
  <c r="U1116" i="7"/>
  <c r="V1136" i="7"/>
  <c r="U1136" i="7"/>
  <c r="V1156" i="7"/>
  <c r="U1156" i="7"/>
  <c r="V1176" i="7"/>
  <c r="U1176" i="7"/>
  <c r="V1196" i="7"/>
  <c r="U1196" i="7"/>
  <c r="V1216" i="7"/>
  <c r="U1216" i="7"/>
  <c r="V1236" i="7"/>
  <c r="U1236" i="7"/>
  <c r="V1256" i="7"/>
  <c r="U1256" i="7"/>
  <c r="V1276" i="7"/>
  <c r="U1276" i="7"/>
  <c r="V1296" i="7"/>
  <c r="U1296" i="7"/>
  <c r="V1316" i="7"/>
  <c r="U1316" i="7"/>
  <c r="V1336" i="7"/>
  <c r="U1336" i="7"/>
  <c r="V1356" i="7"/>
  <c r="U1356" i="7"/>
  <c r="V1376" i="7"/>
  <c r="U1376" i="7"/>
  <c r="V1396" i="7"/>
  <c r="U1396" i="7"/>
  <c r="V1416" i="7"/>
  <c r="U1416" i="7"/>
  <c r="V1436" i="7"/>
  <c r="U1436" i="7"/>
  <c r="V1456" i="7"/>
  <c r="U1456" i="7"/>
  <c r="V1476" i="7"/>
  <c r="U1476" i="7"/>
  <c r="V1496" i="7"/>
  <c r="U1496" i="7"/>
  <c r="V1516" i="7"/>
  <c r="U1516" i="7"/>
  <c r="V1536" i="7"/>
  <c r="U1536" i="7"/>
  <c r="V1556" i="7"/>
  <c r="U1556" i="7"/>
  <c r="V1576" i="7"/>
  <c r="U1576" i="7"/>
  <c r="V1596" i="7"/>
  <c r="U1596" i="7"/>
  <c r="V1616" i="7"/>
  <c r="U1616" i="7"/>
  <c r="V1636" i="7"/>
  <c r="U1636" i="7"/>
  <c r="V1656" i="7"/>
  <c r="U1656" i="7"/>
  <c r="V1676" i="7"/>
  <c r="U1676" i="7"/>
  <c r="V1696" i="7"/>
  <c r="U1696" i="7"/>
  <c r="V1716" i="7"/>
  <c r="U1716" i="7"/>
  <c r="V1736" i="7"/>
  <c r="U1736" i="7"/>
  <c r="V1756" i="7"/>
  <c r="U1756" i="7"/>
  <c r="V1776" i="7"/>
  <c r="U1776" i="7"/>
  <c r="V1796" i="7"/>
  <c r="U1796" i="7"/>
  <c r="V1816" i="7"/>
  <c r="U1816" i="7"/>
  <c r="V1836" i="7"/>
  <c r="U1836" i="7"/>
  <c r="V1856" i="7"/>
  <c r="U1856" i="7"/>
  <c r="V1876" i="7"/>
  <c r="U1876" i="7"/>
  <c r="V1896" i="7"/>
  <c r="U1896" i="7"/>
  <c r="V1916" i="7"/>
  <c r="U1916" i="7"/>
  <c r="V1936" i="7"/>
  <c r="U1936" i="7"/>
  <c r="V1956" i="7"/>
  <c r="U1956" i="7"/>
  <c r="V1976" i="7"/>
  <c r="U1976" i="7"/>
  <c r="V1996" i="7"/>
  <c r="U1996" i="7"/>
  <c r="V2016" i="7"/>
  <c r="U2016" i="7"/>
  <c r="V2036" i="7"/>
  <c r="U2036" i="7"/>
  <c r="V2056" i="7"/>
  <c r="U2056" i="7"/>
  <c r="V2076" i="7"/>
  <c r="U2076" i="7"/>
  <c r="V2096" i="7"/>
  <c r="U2096" i="7"/>
  <c r="V2116" i="7"/>
  <c r="U2116" i="7"/>
  <c r="V2136" i="7"/>
  <c r="U2136" i="7"/>
  <c r="V2156" i="7"/>
  <c r="U2156" i="7"/>
  <c r="V2176" i="7"/>
  <c r="U2176" i="7"/>
  <c r="V2196" i="7"/>
  <c r="U2196" i="7"/>
  <c r="V2216" i="7"/>
  <c r="U2216" i="7"/>
  <c r="V2236" i="7"/>
  <c r="U2236" i="7"/>
  <c r="V2256" i="7"/>
  <c r="U2256" i="7"/>
  <c r="V2276" i="7"/>
  <c r="U2276" i="7"/>
  <c r="V2296" i="7"/>
  <c r="U2296" i="7"/>
  <c r="V2316" i="7"/>
  <c r="U2316" i="7"/>
  <c r="V2336" i="7"/>
  <c r="U2336" i="7"/>
  <c r="V2356" i="7"/>
  <c r="U2356" i="7"/>
  <c r="V2376" i="7"/>
  <c r="U2376" i="7"/>
  <c r="V2396" i="7"/>
  <c r="U2396" i="7"/>
  <c r="V2416" i="7"/>
  <c r="U2416" i="7"/>
  <c r="V2436" i="7"/>
  <c r="U2436" i="7"/>
  <c r="V2456" i="7"/>
  <c r="U2456" i="7"/>
  <c r="V2476" i="7"/>
  <c r="U2476" i="7"/>
  <c r="V2496" i="7"/>
  <c r="U2496" i="7"/>
  <c r="V2516" i="7"/>
  <c r="U2516" i="7"/>
  <c r="V2536" i="7"/>
  <c r="U2536" i="7"/>
  <c r="V2556" i="7"/>
  <c r="U2556" i="7"/>
  <c r="V2576" i="7"/>
  <c r="U2576" i="7"/>
  <c r="V2596" i="7"/>
  <c r="U2596" i="7"/>
  <c r="V2616" i="7"/>
  <c r="U2616" i="7"/>
  <c r="V2636" i="7"/>
  <c r="U2636" i="7"/>
  <c r="V2656" i="7"/>
  <c r="U2656" i="7"/>
  <c r="V2676" i="7"/>
  <c r="U2676" i="7"/>
  <c r="V2696" i="7"/>
  <c r="U2696" i="7"/>
  <c r="V2716" i="7"/>
  <c r="U2716" i="7"/>
  <c r="V2736" i="7"/>
  <c r="U2736" i="7"/>
  <c r="V2756" i="7"/>
  <c r="U2756" i="7"/>
  <c r="V2776" i="7"/>
  <c r="U2776" i="7"/>
  <c r="V2796" i="7"/>
  <c r="U2796" i="7"/>
  <c r="V2816" i="7"/>
  <c r="U2816" i="7"/>
  <c r="V2836" i="7"/>
  <c r="U2836" i="7"/>
  <c r="V2856" i="7"/>
  <c r="U2856" i="7"/>
  <c r="V2876" i="7"/>
  <c r="U2876" i="7"/>
  <c r="V2896" i="7"/>
  <c r="U2896" i="7"/>
  <c r="V2916" i="7"/>
  <c r="U2916" i="7"/>
  <c r="V2936" i="7"/>
  <c r="U2936" i="7"/>
  <c r="V2956" i="7"/>
  <c r="U2956" i="7"/>
  <c r="V2976" i="7"/>
  <c r="U2976" i="7"/>
  <c r="V2996" i="7"/>
  <c r="U2996" i="7"/>
  <c r="V3016" i="7"/>
  <c r="U3016" i="7"/>
  <c r="V3036" i="7"/>
  <c r="U3036" i="7"/>
  <c r="V3056" i="7"/>
  <c r="U3056" i="7"/>
  <c r="V3076" i="7"/>
  <c r="U3076" i="7"/>
  <c r="V3096" i="7"/>
  <c r="U3096" i="7"/>
  <c r="V3116" i="7"/>
  <c r="U3116" i="7"/>
  <c r="V3136" i="7"/>
  <c r="U3136" i="7"/>
  <c r="V3156" i="7"/>
  <c r="U3156" i="7"/>
  <c r="V3176" i="7"/>
  <c r="U3176" i="7"/>
  <c r="V3196" i="7"/>
  <c r="U3196" i="7"/>
  <c r="V3216" i="7"/>
  <c r="U3216" i="7"/>
  <c r="V3236" i="7"/>
  <c r="U3236" i="7"/>
  <c r="V3256" i="7"/>
  <c r="U3256" i="7"/>
  <c r="V3276" i="7"/>
  <c r="U3276" i="7"/>
  <c r="V3296" i="7"/>
  <c r="U3296" i="7"/>
  <c r="V3316" i="7"/>
  <c r="U3316" i="7"/>
  <c r="V3336" i="7"/>
  <c r="U3336" i="7"/>
  <c r="V3356" i="7"/>
  <c r="U3356" i="7"/>
  <c r="V3376" i="7"/>
  <c r="U3376" i="7"/>
  <c r="V3396" i="7"/>
  <c r="U3396" i="7"/>
  <c r="V3416" i="7"/>
  <c r="U3416" i="7"/>
  <c r="V3436" i="7"/>
  <c r="U3436" i="7"/>
  <c r="V3456" i="7"/>
  <c r="U3456" i="7"/>
  <c r="V3476" i="7"/>
  <c r="U3476" i="7"/>
  <c r="V3496" i="7"/>
  <c r="U3496" i="7"/>
  <c r="V3516" i="7"/>
  <c r="U3516" i="7"/>
  <c r="V3536" i="7"/>
  <c r="U3536" i="7"/>
  <c r="V3556" i="7"/>
  <c r="U3556" i="7"/>
  <c r="V3576" i="7"/>
  <c r="U3576" i="7"/>
  <c r="V3596" i="7"/>
  <c r="U3596" i="7"/>
  <c r="V3616" i="7"/>
  <c r="U3616" i="7"/>
  <c r="V3636" i="7"/>
  <c r="U3636" i="7"/>
  <c r="V3656" i="7"/>
  <c r="U3656" i="7"/>
  <c r="V3676" i="7"/>
  <c r="U3676" i="7"/>
  <c r="V3696" i="7"/>
  <c r="U3696" i="7"/>
  <c r="V3716" i="7"/>
  <c r="U3716" i="7"/>
  <c r="V3736" i="7"/>
  <c r="U3736" i="7"/>
  <c r="V3756" i="7"/>
  <c r="U3756" i="7"/>
  <c r="V3776" i="7"/>
  <c r="U3776" i="7"/>
  <c r="V73" i="7"/>
  <c r="U73" i="7"/>
  <c r="U193" i="7"/>
  <c r="V193" i="7"/>
  <c r="V273" i="7"/>
  <c r="U273" i="7"/>
  <c r="V373" i="7"/>
  <c r="U373" i="7"/>
  <c r="V493" i="7"/>
  <c r="U493" i="7"/>
  <c r="V613" i="7"/>
  <c r="U613" i="7"/>
  <c r="V733" i="7"/>
  <c r="U733" i="7"/>
  <c r="V853" i="7"/>
  <c r="U853" i="7"/>
  <c r="V973" i="7"/>
  <c r="U973" i="7"/>
  <c r="V1133" i="7"/>
  <c r="U1133" i="7"/>
  <c r="V1253" i="7"/>
  <c r="U1253" i="7"/>
  <c r="V1373" i="7"/>
  <c r="U1373" i="7"/>
  <c r="V1493" i="7"/>
  <c r="U1493" i="7"/>
  <c r="V1613" i="7"/>
  <c r="U1613" i="7"/>
  <c r="U1793" i="7"/>
  <c r="V1793" i="7"/>
  <c r="V1973" i="7"/>
  <c r="U1973" i="7"/>
  <c r="V2133" i="7"/>
  <c r="U2133" i="7"/>
  <c r="V2273" i="7"/>
  <c r="U2273" i="7"/>
  <c r="V2473" i="7"/>
  <c r="U2473" i="7"/>
  <c r="V2673" i="7"/>
  <c r="U2673" i="7"/>
  <c r="V2913" i="7"/>
  <c r="U2913" i="7"/>
  <c r="V3093" i="7"/>
  <c r="U3093" i="7"/>
  <c r="V3273" i="7"/>
  <c r="U3273" i="7"/>
  <c r="V3393" i="7"/>
  <c r="U3393" i="7"/>
  <c r="V3493" i="7"/>
  <c r="U3493" i="7"/>
  <c r="V3593" i="7"/>
  <c r="U3593" i="7"/>
  <c r="V3733" i="7"/>
  <c r="U3733" i="7"/>
  <c r="V9" i="7"/>
  <c r="U9" i="7"/>
  <c r="V37" i="7"/>
  <c r="U37" i="7"/>
  <c r="V57" i="7"/>
  <c r="U57" i="7"/>
  <c r="V77" i="7"/>
  <c r="U77" i="7"/>
  <c r="V97" i="7"/>
  <c r="U97" i="7"/>
  <c r="V117" i="7"/>
  <c r="U117" i="7"/>
  <c r="V137" i="7"/>
  <c r="U137" i="7"/>
  <c r="V157" i="7"/>
  <c r="U157" i="7"/>
  <c r="V177" i="7"/>
  <c r="U177" i="7"/>
  <c r="V197" i="7"/>
  <c r="U197" i="7"/>
  <c r="V217" i="7"/>
  <c r="U217" i="7"/>
  <c r="V237" i="7"/>
  <c r="U237" i="7"/>
  <c r="V257" i="7"/>
  <c r="U257" i="7"/>
  <c r="V277" i="7"/>
  <c r="U277" i="7"/>
  <c r="V297" i="7"/>
  <c r="U297" i="7"/>
  <c r="V317" i="7"/>
  <c r="U317" i="7"/>
  <c r="V337" i="7"/>
  <c r="U337" i="7"/>
  <c r="V357" i="7"/>
  <c r="U357" i="7"/>
  <c r="V377" i="7"/>
  <c r="U377" i="7"/>
  <c r="V397" i="7"/>
  <c r="U397" i="7"/>
  <c r="V417" i="7"/>
  <c r="U417" i="7"/>
  <c r="V437" i="7"/>
  <c r="U437" i="7"/>
  <c r="V457" i="7"/>
  <c r="U457" i="7"/>
  <c r="V477" i="7"/>
  <c r="U477" i="7"/>
  <c r="V497" i="7"/>
  <c r="U497" i="7"/>
  <c r="V517" i="7"/>
  <c r="U517" i="7"/>
  <c r="V537" i="7"/>
  <c r="U537" i="7"/>
  <c r="V557" i="7"/>
  <c r="U557" i="7"/>
  <c r="V577" i="7"/>
  <c r="U577" i="7"/>
  <c r="V597" i="7"/>
  <c r="U597" i="7"/>
  <c r="V617" i="7"/>
  <c r="U617" i="7"/>
  <c r="V637" i="7"/>
  <c r="U637" i="7"/>
  <c r="V657" i="7"/>
  <c r="U657" i="7"/>
  <c r="V677" i="7"/>
  <c r="U677" i="7"/>
  <c r="V697" i="7"/>
  <c r="U697" i="7"/>
  <c r="V717" i="7"/>
  <c r="U717" i="7"/>
  <c r="V737" i="7"/>
  <c r="U737" i="7"/>
  <c r="V757" i="7"/>
  <c r="U757" i="7"/>
  <c r="V777" i="7"/>
  <c r="U777" i="7"/>
  <c r="V797" i="7"/>
  <c r="U797" i="7"/>
  <c r="V817" i="7"/>
  <c r="U817" i="7"/>
  <c r="V837" i="7"/>
  <c r="U837" i="7"/>
  <c r="V857" i="7"/>
  <c r="U857" i="7"/>
  <c r="V877" i="7"/>
  <c r="U877" i="7"/>
  <c r="V897" i="7"/>
  <c r="U897" i="7"/>
  <c r="V917" i="7"/>
  <c r="U917" i="7"/>
  <c r="V937" i="7"/>
  <c r="U937" i="7"/>
  <c r="V957" i="7"/>
  <c r="U957" i="7"/>
  <c r="V977" i="7"/>
  <c r="U977" i="7"/>
  <c r="V997" i="7"/>
  <c r="U997" i="7"/>
  <c r="V1017" i="7"/>
  <c r="U1017" i="7"/>
  <c r="V1037" i="7"/>
  <c r="U1037" i="7"/>
  <c r="V1057" i="7"/>
  <c r="U1057" i="7"/>
  <c r="V1077" i="7"/>
  <c r="U1077" i="7"/>
  <c r="V1097" i="7"/>
  <c r="U1097" i="7"/>
  <c r="V1117" i="7"/>
  <c r="U1117" i="7"/>
  <c r="V1137" i="7"/>
  <c r="U1137" i="7"/>
  <c r="V1157" i="7"/>
  <c r="U1157" i="7"/>
  <c r="V1177" i="7"/>
  <c r="U1177" i="7"/>
  <c r="V1197" i="7"/>
  <c r="U1197" i="7"/>
  <c r="V1217" i="7"/>
  <c r="U1217" i="7"/>
  <c r="V1237" i="7"/>
  <c r="U1237" i="7"/>
  <c r="V1257" i="7"/>
  <c r="U1257" i="7"/>
  <c r="V1277" i="7"/>
  <c r="U1277" i="7"/>
  <c r="V1297" i="7"/>
  <c r="U1297" i="7"/>
  <c r="V1317" i="7"/>
  <c r="U1317" i="7"/>
  <c r="V1337" i="7"/>
  <c r="U1337" i="7"/>
  <c r="V1357" i="7"/>
  <c r="U1357" i="7"/>
  <c r="V1377" i="7"/>
  <c r="U1377" i="7"/>
  <c r="U1397" i="7"/>
  <c r="V1397" i="7"/>
  <c r="V1417" i="7"/>
  <c r="U1417" i="7"/>
  <c r="V1437" i="7"/>
  <c r="U1437" i="7"/>
  <c r="V1457" i="7"/>
  <c r="U1457" i="7"/>
  <c r="V1477" i="7"/>
  <c r="U1477" i="7"/>
  <c r="V1497" i="7"/>
  <c r="U1497" i="7"/>
  <c r="V1517" i="7"/>
  <c r="U1517" i="7"/>
  <c r="V1537" i="7"/>
  <c r="U1537" i="7"/>
  <c r="V1557" i="7"/>
  <c r="U1557" i="7"/>
  <c r="V1577" i="7"/>
  <c r="U1577" i="7"/>
  <c r="V1597" i="7"/>
  <c r="U1597" i="7"/>
  <c r="V1617" i="7"/>
  <c r="U1617" i="7"/>
  <c r="V1637" i="7"/>
  <c r="U1637" i="7"/>
  <c r="V1657" i="7"/>
  <c r="U1657" i="7"/>
  <c r="V1677" i="7"/>
  <c r="U1677" i="7"/>
  <c r="V1697" i="7"/>
  <c r="U1697" i="7"/>
  <c r="V1717" i="7"/>
  <c r="U1717" i="7"/>
  <c r="V1737" i="7"/>
  <c r="U1737" i="7"/>
  <c r="V1757" i="7"/>
  <c r="U1757" i="7"/>
  <c r="V1777" i="7"/>
  <c r="U1777" i="7"/>
  <c r="V1797" i="7"/>
  <c r="U1797" i="7"/>
  <c r="V1817" i="7"/>
  <c r="U1817" i="7"/>
  <c r="V1837" i="7"/>
  <c r="U1837" i="7"/>
  <c r="V1857" i="7"/>
  <c r="U1857" i="7"/>
  <c r="V1877" i="7"/>
  <c r="U1877" i="7"/>
  <c r="V1897" i="7"/>
  <c r="U1897" i="7"/>
  <c r="V1917" i="7"/>
  <c r="U1917" i="7"/>
  <c r="V1937" i="7"/>
  <c r="U1937" i="7"/>
  <c r="V1957" i="7"/>
  <c r="U1957" i="7"/>
  <c r="V1977" i="7"/>
  <c r="U1977" i="7"/>
  <c r="V1997" i="7"/>
  <c r="U1997" i="7"/>
  <c r="U2017" i="7"/>
  <c r="V2017" i="7"/>
  <c r="V2037" i="7"/>
  <c r="U2037" i="7"/>
  <c r="V2057" i="7"/>
  <c r="U2057" i="7"/>
  <c r="V2077" i="7"/>
  <c r="U2077" i="7"/>
  <c r="V2097" i="7"/>
  <c r="U2097" i="7"/>
  <c r="V2117" i="7"/>
  <c r="U2117" i="7"/>
  <c r="V2137" i="7"/>
  <c r="U2137" i="7"/>
  <c r="V2157" i="7"/>
  <c r="U2157" i="7"/>
  <c r="V2177" i="7"/>
  <c r="U2177" i="7"/>
  <c r="V2197" i="7"/>
  <c r="U2197" i="7"/>
  <c r="V2217" i="7"/>
  <c r="U2217" i="7"/>
  <c r="V2237" i="7"/>
  <c r="U2237" i="7"/>
  <c r="V2257" i="7"/>
  <c r="U2257" i="7"/>
  <c r="V2277" i="7"/>
  <c r="U2277" i="7"/>
  <c r="V2297" i="7"/>
  <c r="U2297" i="7"/>
  <c r="V2317" i="7"/>
  <c r="U2317" i="7"/>
  <c r="V2337" i="7"/>
  <c r="U2337" i="7"/>
  <c r="V2357" i="7"/>
  <c r="U2357" i="7"/>
  <c r="V2377" i="7"/>
  <c r="U2377" i="7"/>
  <c r="V2397" i="7"/>
  <c r="U2397" i="7"/>
  <c r="V2417" i="7"/>
  <c r="U2417" i="7"/>
  <c r="V2437" i="7"/>
  <c r="U2437" i="7"/>
  <c r="V2457" i="7"/>
  <c r="U2457" i="7"/>
  <c r="V2477" i="7"/>
  <c r="U2477" i="7"/>
  <c r="U2497" i="7"/>
  <c r="V2497" i="7"/>
  <c r="V2517" i="7"/>
  <c r="U2517" i="7"/>
  <c r="V2537" i="7"/>
  <c r="U2537" i="7"/>
  <c r="V2557" i="7"/>
  <c r="U2557" i="7"/>
  <c r="V2577" i="7"/>
  <c r="U2577" i="7"/>
  <c r="V2597" i="7"/>
  <c r="U2597" i="7"/>
  <c r="V2617" i="7"/>
  <c r="U2617" i="7"/>
  <c r="V2637" i="7"/>
  <c r="U2637" i="7"/>
  <c r="V2657" i="7"/>
  <c r="U2657" i="7"/>
  <c r="V2677" i="7"/>
  <c r="U2677" i="7"/>
  <c r="V2697" i="7"/>
  <c r="U2697" i="7"/>
  <c r="V2717" i="7"/>
  <c r="U2717" i="7"/>
  <c r="V2737" i="7"/>
  <c r="U2737" i="7"/>
  <c r="V2757" i="7"/>
  <c r="U2757" i="7"/>
  <c r="V2777" i="7"/>
  <c r="U2777" i="7"/>
  <c r="V2797" i="7"/>
  <c r="U2797" i="7"/>
  <c r="V2817" i="7"/>
  <c r="U2817" i="7"/>
  <c r="V2837" i="7"/>
  <c r="U2837" i="7"/>
  <c r="V2857" i="7"/>
  <c r="U2857" i="7"/>
  <c r="V2877" i="7"/>
  <c r="U2877" i="7"/>
  <c r="V2897" i="7"/>
  <c r="U2897" i="7"/>
  <c r="V2917" i="7"/>
  <c r="U2917" i="7"/>
  <c r="V2937" i="7"/>
  <c r="U2937" i="7"/>
  <c r="V2957" i="7"/>
  <c r="U2957" i="7"/>
  <c r="V2977" i="7"/>
  <c r="U2977" i="7"/>
  <c r="V2997" i="7"/>
  <c r="U2997" i="7"/>
  <c r="V3017" i="7"/>
  <c r="U3017" i="7"/>
  <c r="V3037" i="7"/>
  <c r="U3037" i="7"/>
  <c r="V3057" i="7"/>
  <c r="U3057" i="7"/>
  <c r="V3077" i="7"/>
  <c r="U3077" i="7"/>
  <c r="V3097" i="7"/>
  <c r="U3097" i="7"/>
  <c r="V3117" i="7"/>
  <c r="U3117" i="7"/>
  <c r="V3137" i="7"/>
  <c r="U3137" i="7"/>
  <c r="V3157" i="7"/>
  <c r="U3157" i="7"/>
  <c r="V3177" i="7"/>
  <c r="U3177" i="7"/>
  <c r="V3197" i="7"/>
  <c r="U3197" i="7"/>
  <c r="V3217" i="7"/>
  <c r="U3217" i="7"/>
  <c r="V3237" i="7"/>
  <c r="U3237" i="7"/>
  <c r="V3257" i="7"/>
  <c r="U3257" i="7"/>
  <c r="V3277" i="7"/>
  <c r="U3277" i="7"/>
  <c r="V3297" i="7"/>
  <c r="U3297" i="7"/>
  <c r="V3317" i="7"/>
  <c r="U3317" i="7"/>
  <c r="V3337" i="7"/>
  <c r="U3337" i="7"/>
  <c r="V3357" i="7"/>
  <c r="U3357" i="7"/>
  <c r="V3377" i="7"/>
  <c r="U3377" i="7"/>
  <c r="V3397" i="7"/>
  <c r="U3397" i="7"/>
  <c r="V3417" i="7"/>
  <c r="U3417" i="7"/>
  <c r="V3437" i="7"/>
  <c r="U3437" i="7"/>
  <c r="V3457" i="7"/>
  <c r="U3457" i="7"/>
  <c r="V3477" i="7"/>
  <c r="U3477" i="7"/>
  <c r="V3497" i="7"/>
  <c r="U3497" i="7"/>
  <c r="V3517" i="7"/>
  <c r="U3517" i="7"/>
  <c r="V3537" i="7"/>
  <c r="U3537" i="7"/>
  <c r="V3557" i="7"/>
  <c r="U3557" i="7"/>
  <c r="V3577" i="7"/>
  <c r="U3577" i="7"/>
  <c r="V3597" i="7"/>
  <c r="U3597" i="7"/>
  <c r="V3617" i="7"/>
  <c r="U3617" i="7"/>
  <c r="V3637" i="7"/>
  <c r="U3637" i="7"/>
  <c r="V3657" i="7"/>
  <c r="U3657" i="7"/>
  <c r="V3677" i="7"/>
  <c r="U3677" i="7"/>
  <c r="V3697" i="7"/>
  <c r="U3697" i="7"/>
  <c r="V3717" i="7"/>
  <c r="U3717" i="7"/>
  <c r="V3737" i="7"/>
  <c r="U3737" i="7"/>
  <c r="V3757" i="7"/>
  <c r="U3757" i="7"/>
  <c r="V3777" i="7"/>
  <c r="U3777" i="7"/>
  <c r="V93" i="7"/>
  <c r="U93" i="7"/>
  <c r="V233" i="7"/>
  <c r="U233" i="7"/>
  <c r="U453" i="7"/>
  <c r="V453" i="7"/>
  <c r="V553" i="7"/>
  <c r="U553" i="7"/>
  <c r="V693" i="7"/>
  <c r="U693" i="7"/>
  <c r="V833" i="7"/>
  <c r="U833" i="7"/>
  <c r="V993" i="7"/>
  <c r="U993" i="7"/>
  <c r="V1153" i="7"/>
  <c r="U1153" i="7"/>
  <c r="V1273" i="7"/>
  <c r="U1273" i="7"/>
  <c r="V1393" i="7"/>
  <c r="U1393" i="7"/>
  <c r="V1513" i="7"/>
  <c r="U1513" i="7"/>
  <c r="V1633" i="7"/>
  <c r="U1633" i="7"/>
  <c r="V1733" i="7"/>
  <c r="U1733" i="7"/>
  <c r="V1853" i="7"/>
  <c r="U1853" i="7"/>
  <c r="V1953" i="7"/>
  <c r="U1953" i="7"/>
  <c r="V2053" i="7"/>
  <c r="U2053" i="7"/>
  <c r="V2193" i="7"/>
  <c r="U2193" i="7"/>
  <c r="V2313" i="7"/>
  <c r="U2313" i="7"/>
  <c r="V2453" i="7"/>
  <c r="U2453" i="7"/>
  <c r="V2593" i="7"/>
  <c r="U2593" i="7"/>
  <c r="V2713" i="7"/>
  <c r="U2713" i="7"/>
  <c r="V2893" i="7"/>
  <c r="U2893" i="7"/>
  <c r="V3013" i="7"/>
  <c r="U3013" i="7"/>
  <c r="V3173" i="7"/>
  <c r="U3173" i="7"/>
  <c r="V3313" i="7"/>
  <c r="U3313" i="7"/>
  <c r="V3373" i="7"/>
  <c r="U3373" i="7"/>
  <c r="V3453" i="7"/>
  <c r="U3453" i="7"/>
  <c r="V3553" i="7"/>
  <c r="U3553" i="7"/>
  <c r="V3633" i="7"/>
  <c r="U3633" i="7"/>
  <c r="V3693" i="7"/>
  <c r="U3693" i="7"/>
  <c r="V10" i="7"/>
  <c r="U10" i="7"/>
  <c r="V38" i="7"/>
  <c r="U38" i="7"/>
  <c r="V58" i="7"/>
  <c r="U58" i="7"/>
  <c r="V78" i="7"/>
  <c r="U78" i="7"/>
  <c r="V98" i="7"/>
  <c r="U98" i="7"/>
  <c r="V118" i="7"/>
  <c r="U118" i="7"/>
  <c r="V138" i="7"/>
  <c r="U138" i="7"/>
  <c r="V158" i="7"/>
  <c r="U158" i="7"/>
  <c r="V178" i="7"/>
  <c r="U178" i="7"/>
  <c r="V198" i="7"/>
  <c r="U198" i="7"/>
  <c r="V218" i="7"/>
  <c r="U218" i="7"/>
  <c r="V238" i="7"/>
  <c r="U238" i="7"/>
  <c r="V258" i="7"/>
  <c r="U258" i="7"/>
  <c r="V278" i="7"/>
  <c r="U278" i="7"/>
  <c r="V298" i="7"/>
  <c r="U298" i="7"/>
  <c r="V318" i="7"/>
  <c r="U318" i="7"/>
  <c r="V338" i="7"/>
  <c r="U338" i="7"/>
  <c r="V358" i="7"/>
  <c r="U358" i="7"/>
  <c r="V378" i="7"/>
  <c r="U378" i="7"/>
  <c r="V398" i="7"/>
  <c r="U398" i="7"/>
  <c r="V418" i="7"/>
  <c r="U418" i="7"/>
  <c r="V438" i="7"/>
  <c r="U438" i="7"/>
  <c r="V458" i="7"/>
  <c r="U458" i="7"/>
  <c r="V478" i="7"/>
  <c r="U478" i="7"/>
  <c r="V498" i="7"/>
  <c r="U498" i="7"/>
  <c r="V518" i="7"/>
  <c r="U518" i="7"/>
  <c r="V538" i="7"/>
  <c r="U538" i="7"/>
  <c r="V558" i="7"/>
  <c r="U558" i="7"/>
  <c r="V578" i="7"/>
  <c r="U578" i="7"/>
  <c r="V598" i="7"/>
  <c r="U598" i="7"/>
  <c r="V618" i="7"/>
  <c r="U618" i="7"/>
  <c r="V638" i="7"/>
  <c r="U638" i="7"/>
  <c r="V658" i="7"/>
  <c r="U658" i="7"/>
  <c r="V678" i="7"/>
  <c r="U678" i="7"/>
  <c r="V698" i="7"/>
  <c r="U698" i="7"/>
  <c r="V718" i="7"/>
  <c r="U718" i="7"/>
  <c r="V738" i="7"/>
  <c r="U738" i="7"/>
  <c r="V758" i="7"/>
  <c r="U758" i="7"/>
  <c r="V778" i="7"/>
  <c r="U778" i="7"/>
  <c r="V798" i="7"/>
  <c r="U798" i="7"/>
  <c r="V818" i="7"/>
  <c r="U818" i="7"/>
  <c r="V838" i="7"/>
  <c r="U838" i="7"/>
  <c r="V858" i="7"/>
  <c r="U858" i="7"/>
  <c r="V878" i="7"/>
  <c r="U878" i="7"/>
  <c r="V898" i="7"/>
  <c r="U898" i="7"/>
  <c r="V918" i="7"/>
  <c r="U918" i="7"/>
  <c r="V938" i="7"/>
  <c r="U938" i="7"/>
  <c r="V958" i="7"/>
  <c r="U958" i="7"/>
  <c r="V978" i="7"/>
  <c r="U978" i="7"/>
  <c r="V998" i="7"/>
  <c r="U998" i="7"/>
  <c r="V1018" i="7"/>
  <c r="U1018" i="7"/>
  <c r="V1038" i="7"/>
  <c r="U1038" i="7"/>
  <c r="V1058" i="7"/>
  <c r="U1058" i="7"/>
  <c r="V1078" i="7"/>
  <c r="U1078" i="7"/>
  <c r="V1098" i="7"/>
  <c r="U1098" i="7"/>
  <c r="V1118" i="7"/>
  <c r="U1118" i="7"/>
  <c r="V1138" i="7"/>
  <c r="U1138" i="7"/>
  <c r="V1158" i="7"/>
  <c r="U1158" i="7"/>
  <c r="V1178" i="7"/>
  <c r="U1178" i="7"/>
  <c r="V1198" i="7"/>
  <c r="U1198" i="7"/>
  <c r="V1218" i="7"/>
  <c r="U1218" i="7"/>
  <c r="V1238" i="7"/>
  <c r="U1238" i="7"/>
  <c r="V1258" i="7"/>
  <c r="U1258" i="7"/>
  <c r="V1278" i="7"/>
  <c r="U1278" i="7"/>
  <c r="V1298" i="7"/>
  <c r="U1298" i="7"/>
  <c r="V1318" i="7"/>
  <c r="U1318" i="7"/>
  <c r="V1338" i="7"/>
  <c r="U1338" i="7"/>
  <c r="V1358" i="7"/>
  <c r="U1358" i="7"/>
  <c r="V1378" i="7"/>
  <c r="U1378" i="7"/>
  <c r="V1398" i="7"/>
  <c r="U1398" i="7"/>
  <c r="V1418" i="7"/>
  <c r="U1418" i="7"/>
  <c r="V1438" i="7"/>
  <c r="U1438" i="7"/>
  <c r="V1458" i="7"/>
  <c r="U1458" i="7"/>
  <c r="V1478" i="7"/>
  <c r="U1478" i="7"/>
  <c r="V1498" i="7"/>
  <c r="U1498" i="7"/>
  <c r="V1518" i="7"/>
  <c r="U1518" i="7"/>
  <c r="V1538" i="7"/>
  <c r="U1538" i="7"/>
  <c r="V1558" i="7"/>
  <c r="U1558" i="7"/>
  <c r="V1578" i="7"/>
  <c r="U1578" i="7"/>
  <c r="V1598" i="7"/>
  <c r="U1598" i="7"/>
  <c r="V1618" i="7"/>
  <c r="U1618" i="7"/>
  <c r="V1638" i="7"/>
  <c r="U1638" i="7"/>
  <c r="V1658" i="7"/>
  <c r="U1658" i="7"/>
  <c r="V1678" i="7"/>
  <c r="U1678" i="7"/>
  <c r="V1698" i="7"/>
  <c r="U1698" i="7"/>
  <c r="V1718" i="7"/>
  <c r="U1718" i="7"/>
  <c r="V1738" i="7"/>
  <c r="U1738" i="7"/>
  <c r="V1758" i="7"/>
  <c r="U1758" i="7"/>
  <c r="V1778" i="7"/>
  <c r="U1778" i="7"/>
  <c r="V1798" i="7"/>
  <c r="U1798" i="7"/>
  <c r="V1818" i="7"/>
  <c r="U1818" i="7"/>
  <c r="V1838" i="7"/>
  <c r="U1838" i="7"/>
  <c r="V1858" i="7"/>
  <c r="U1858" i="7"/>
  <c r="V1878" i="7"/>
  <c r="U1878" i="7"/>
  <c r="V1898" i="7"/>
  <c r="U1898" i="7"/>
  <c r="V1918" i="7"/>
  <c r="U1918" i="7"/>
  <c r="V1938" i="7"/>
  <c r="U1938" i="7"/>
  <c r="V1958" i="7"/>
  <c r="U1958" i="7"/>
  <c r="V1978" i="7"/>
  <c r="U1978" i="7"/>
  <c r="V1998" i="7"/>
  <c r="U1998" i="7"/>
  <c r="U2018" i="7"/>
  <c r="V2018" i="7"/>
  <c r="V2038" i="7"/>
  <c r="U2038" i="7"/>
  <c r="V2058" i="7"/>
  <c r="U2058" i="7"/>
  <c r="V2078" i="7"/>
  <c r="U2078" i="7"/>
  <c r="V2098" i="7"/>
  <c r="U2098" i="7"/>
  <c r="V2118" i="7"/>
  <c r="U2118" i="7"/>
  <c r="V2138" i="7"/>
  <c r="U2138" i="7"/>
  <c r="V2158" i="7"/>
  <c r="U2158" i="7"/>
  <c r="V2178" i="7"/>
  <c r="U2178" i="7"/>
  <c r="V2198" i="7"/>
  <c r="U2198" i="7"/>
  <c r="V2218" i="7"/>
  <c r="U2218" i="7"/>
  <c r="V2238" i="7"/>
  <c r="U2238" i="7"/>
  <c r="V2258" i="7"/>
  <c r="U2258" i="7"/>
  <c r="V2278" i="7"/>
  <c r="U2278" i="7"/>
  <c r="V2298" i="7"/>
  <c r="U2298" i="7"/>
  <c r="V2318" i="7"/>
  <c r="U2318" i="7"/>
  <c r="V2338" i="7"/>
  <c r="U2338" i="7"/>
  <c r="V2358" i="7"/>
  <c r="U2358" i="7"/>
  <c r="V2378" i="7"/>
  <c r="U2378" i="7"/>
  <c r="V2398" i="7"/>
  <c r="U2398" i="7"/>
  <c r="V2418" i="7"/>
  <c r="U2418" i="7"/>
  <c r="V2438" i="7"/>
  <c r="U2438" i="7"/>
  <c r="V2458" i="7"/>
  <c r="U2458" i="7"/>
  <c r="V2478" i="7"/>
  <c r="U2478" i="7"/>
  <c r="U2498" i="7"/>
  <c r="V2498" i="7"/>
  <c r="V2518" i="7"/>
  <c r="U2518" i="7"/>
  <c r="V2538" i="7"/>
  <c r="U2538" i="7"/>
  <c r="V2558" i="7"/>
  <c r="U2558" i="7"/>
  <c r="V2578" i="7"/>
  <c r="U2578" i="7"/>
  <c r="V2598" i="7"/>
  <c r="U2598" i="7"/>
  <c r="V2618" i="7"/>
  <c r="U2618" i="7"/>
  <c r="V2638" i="7"/>
  <c r="U2638" i="7"/>
  <c r="V2658" i="7"/>
  <c r="U2658" i="7"/>
  <c r="V2678" i="7"/>
  <c r="U2678" i="7"/>
  <c r="V2698" i="7"/>
  <c r="U2698" i="7"/>
  <c r="V2718" i="7"/>
  <c r="U2718" i="7"/>
  <c r="V2738" i="7"/>
  <c r="U2738" i="7"/>
  <c r="V2758" i="7"/>
  <c r="U2758" i="7"/>
  <c r="V2778" i="7"/>
  <c r="U2778" i="7"/>
  <c r="V2798" i="7"/>
  <c r="U2798" i="7"/>
  <c r="V2818" i="7"/>
  <c r="U2818" i="7"/>
  <c r="V2838" i="7"/>
  <c r="U2838" i="7"/>
  <c r="V2858" i="7"/>
  <c r="U2858" i="7"/>
  <c r="V2878" i="7"/>
  <c r="U2878" i="7"/>
  <c r="V2898" i="7"/>
  <c r="U2898" i="7"/>
  <c r="V2918" i="7"/>
  <c r="U2918" i="7"/>
  <c r="V2938" i="7"/>
  <c r="U2938" i="7"/>
  <c r="V2958" i="7"/>
  <c r="U2958" i="7"/>
  <c r="V2978" i="7"/>
  <c r="U2978" i="7"/>
  <c r="V2998" i="7"/>
  <c r="U2998" i="7"/>
  <c r="V3018" i="7"/>
  <c r="U3018" i="7"/>
  <c r="V3038" i="7"/>
  <c r="U3038" i="7"/>
  <c r="V3058" i="7"/>
  <c r="U3058" i="7"/>
  <c r="V3078" i="7"/>
  <c r="U3078" i="7"/>
  <c r="V3098" i="7"/>
  <c r="U3098" i="7"/>
  <c r="V3118" i="7"/>
  <c r="U3118" i="7"/>
  <c r="V3138" i="7"/>
  <c r="U3138" i="7"/>
  <c r="V3158" i="7"/>
  <c r="U3158" i="7"/>
  <c r="V3178" i="7"/>
  <c r="U3178" i="7"/>
  <c r="V3198" i="7"/>
  <c r="U3198" i="7"/>
  <c r="V3218" i="7"/>
  <c r="U3218" i="7"/>
  <c r="V3238" i="7"/>
  <c r="U3238" i="7"/>
  <c r="V3258" i="7"/>
  <c r="U3258" i="7"/>
  <c r="V3278" i="7"/>
  <c r="U3278" i="7"/>
  <c r="V3298" i="7"/>
  <c r="U3298" i="7"/>
  <c r="V3318" i="7"/>
  <c r="U3318" i="7"/>
  <c r="V3338" i="7"/>
  <c r="U3338" i="7"/>
  <c r="V3358" i="7"/>
  <c r="U3358" i="7"/>
  <c r="V3378" i="7"/>
  <c r="U3378" i="7"/>
  <c r="V3398" i="7"/>
  <c r="U3398" i="7"/>
  <c r="V3418" i="7"/>
  <c r="U3418" i="7"/>
  <c r="V3438" i="7"/>
  <c r="U3438" i="7"/>
  <c r="V3458" i="7"/>
  <c r="U3458" i="7"/>
  <c r="V3478" i="7"/>
  <c r="U3478" i="7"/>
  <c r="V3498" i="7"/>
  <c r="U3498" i="7"/>
  <c r="V3518" i="7"/>
  <c r="U3518" i="7"/>
  <c r="V3538" i="7"/>
  <c r="U3538" i="7"/>
  <c r="V3558" i="7"/>
  <c r="U3558" i="7"/>
  <c r="V3578" i="7"/>
  <c r="U3578" i="7"/>
  <c r="V3598" i="7"/>
  <c r="U3598" i="7"/>
  <c r="V3618" i="7"/>
  <c r="U3618" i="7"/>
  <c r="V3638" i="7"/>
  <c r="U3638" i="7"/>
  <c r="V3658" i="7"/>
  <c r="U3658" i="7"/>
  <c r="V3678" i="7"/>
  <c r="U3678" i="7"/>
  <c r="V3698" i="7"/>
  <c r="U3698" i="7"/>
  <c r="V3718" i="7"/>
  <c r="U3718" i="7"/>
  <c r="V3738" i="7"/>
  <c r="U3738" i="7"/>
  <c r="V3758" i="7"/>
  <c r="U3758" i="7"/>
  <c r="V3778" i="7"/>
  <c r="U3778" i="7"/>
  <c r="V593" i="7"/>
  <c r="U593" i="7"/>
  <c r="V3653" i="7"/>
  <c r="U3653" i="7"/>
  <c r="V11" i="7"/>
  <c r="U11" i="7"/>
  <c r="V39" i="7"/>
  <c r="U39" i="7"/>
  <c r="V59" i="7"/>
  <c r="U59" i="7"/>
  <c r="V79" i="7"/>
  <c r="U79" i="7"/>
  <c r="V99" i="7"/>
  <c r="U99" i="7"/>
  <c r="V119" i="7"/>
  <c r="U119" i="7"/>
  <c r="V139" i="7"/>
  <c r="U139" i="7"/>
  <c r="V159" i="7"/>
  <c r="U159" i="7"/>
  <c r="V179" i="7"/>
  <c r="U179" i="7"/>
  <c r="V199" i="7"/>
  <c r="U199" i="7"/>
  <c r="V219" i="7"/>
  <c r="U219" i="7"/>
  <c r="V239" i="7"/>
  <c r="U239" i="7"/>
  <c r="V259" i="7"/>
  <c r="U259" i="7"/>
  <c r="V279" i="7"/>
  <c r="U279" i="7"/>
  <c r="V299" i="7"/>
  <c r="U299" i="7"/>
  <c r="V319" i="7"/>
  <c r="U319" i="7"/>
  <c r="V339" i="7"/>
  <c r="U339" i="7"/>
  <c r="V359" i="7"/>
  <c r="U359" i="7"/>
  <c r="V379" i="7"/>
  <c r="U379" i="7"/>
  <c r="V399" i="7"/>
  <c r="U399" i="7"/>
  <c r="V419" i="7"/>
  <c r="U419" i="7"/>
  <c r="V439" i="7"/>
  <c r="U439" i="7"/>
  <c r="V459" i="7"/>
  <c r="U459" i="7"/>
  <c r="V479" i="7"/>
  <c r="U479" i="7"/>
  <c r="V499" i="7"/>
  <c r="U499" i="7"/>
  <c r="V519" i="7"/>
  <c r="U519" i="7"/>
  <c r="V539" i="7"/>
  <c r="U539" i="7"/>
  <c r="V559" i="7"/>
  <c r="U559" i="7"/>
  <c r="V579" i="7"/>
  <c r="U579" i="7"/>
  <c r="V599" i="7"/>
  <c r="U599" i="7"/>
  <c r="V619" i="7"/>
  <c r="U619" i="7"/>
  <c r="V639" i="7"/>
  <c r="U639" i="7"/>
  <c r="V659" i="7"/>
  <c r="U659" i="7"/>
  <c r="V679" i="7"/>
  <c r="U679" i="7"/>
  <c r="V699" i="7"/>
  <c r="U699" i="7"/>
  <c r="V719" i="7"/>
  <c r="U719" i="7"/>
  <c r="V739" i="7"/>
  <c r="U739" i="7"/>
  <c r="V759" i="7"/>
  <c r="U759" i="7"/>
  <c r="V779" i="7"/>
  <c r="U779" i="7"/>
  <c r="V799" i="7"/>
  <c r="U799" i="7"/>
  <c r="V819" i="7"/>
  <c r="U819" i="7"/>
  <c r="V839" i="7"/>
  <c r="U839" i="7"/>
  <c r="V859" i="7"/>
  <c r="U859" i="7"/>
  <c r="V879" i="7"/>
  <c r="U879" i="7"/>
  <c r="V899" i="7"/>
  <c r="U899" i="7"/>
  <c r="V919" i="7"/>
  <c r="U919" i="7"/>
  <c r="V939" i="7"/>
  <c r="U939" i="7"/>
  <c r="V959" i="7"/>
  <c r="U959" i="7"/>
  <c r="V979" i="7"/>
  <c r="U979" i="7"/>
  <c r="V999" i="7"/>
  <c r="U999" i="7"/>
  <c r="V1019" i="7"/>
  <c r="U1019" i="7"/>
  <c r="V1039" i="7"/>
  <c r="U1039" i="7"/>
  <c r="V1059" i="7"/>
  <c r="U1059" i="7"/>
  <c r="V1079" i="7"/>
  <c r="U1079" i="7"/>
  <c r="V1099" i="7"/>
  <c r="U1099" i="7"/>
  <c r="V1119" i="7"/>
  <c r="U1119" i="7"/>
  <c r="V1139" i="7"/>
  <c r="U1139" i="7"/>
  <c r="V1159" i="7"/>
  <c r="U1159" i="7"/>
  <c r="V1179" i="7"/>
  <c r="U1179" i="7"/>
  <c r="V1199" i="7"/>
  <c r="U1199" i="7"/>
  <c r="V1219" i="7"/>
  <c r="U1219" i="7"/>
  <c r="V1239" i="7"/>
  <c r="U1239" i="7"/>
  <c r="V1259" i="7"/>
  <c r="U1259" i="7"/>
  <c r="V1279" i="7"/>
  <c r="U1279" i="7"/>
  <c r="V1299" i="7"/>
  <c r="U1299" i="7"/>
  <c r="V1319" i="7"/>
  <c r="U1319" i="7"/>
  <c r="V1339" i="7"/>
  <c r="U1339" i="7"/>
  <c r="V1359" i="7"/>
  <c r="U1359" i="7"/>
  <c r="V1379" i="7"/>
  <c r="U1379" i="7"/>
  <c r="V1399" i="7"/>
  <c r="U1399" i="7"/>
  <c r="V1419" i="7"/>
  <c r="U1419" i="7"/>
  <c r="V1439" i="7"/>
  <c r="U1439" i="7"/>
  <c r="V1459" i="7"/>
  <c r="U1459" i="7"/>
  <c r="V1479" i="7"/>
  <c r="U1479" i="7"/>
  <c r="V1499" i="7"/>
  <c r="U1499" i="7"/>
  <c r="V1519" i="7"/>
  <c r="U1519" i="7"/>
  <c r="V1539" i="7"/>
  <c r="U1539" i="7"/>
  <c r="V1559" i="7"/>
  <c r="U1559" i="7"/>
  <c r="V1579" i="7"/>
  <c r="U1579" i="7"/>
  <c r="V1599" i="7"/>
  <c r="U1599" i="7"/>
  <c r="V1619" i="7"/>
  <c r="U1619" i="7"/>
  <c r="V1639" i="7"/>
  <c r="U1639" i="7"/>
  <c r="V1659" i="7"/>
  <c r="U1659" i="7"/>
  <c r="V1679" i="7"/>
  <c r="U1679" i="7"/>
  <c r="V1699" i="7"/>
  <c r="U1699" i="7"/>
  <c r="V1719" i="7"/>
  <c r="U1719" i="7"/>
  <c r="V1739" i="7"/>
  <c r="U1739" i="7"/>
  <c r="V1759" i="7"/>
  <c r="U1759" i="7"/>
  <c r="V1779" i="7"/>
  <c r="U1779" i="7"/>
  <c r="V1799" i="7"/>
  <c r="U1799" i="7"/>
  <c r="V1819" i="7"/>
  <c r="U1819" i="7"/>
  <c r="V1839" i="7"/>
  <c r="U1839" i="7"/>
  <c r="V1859" i="7"/>
  <c r="U1859" i="7"/>
  <c r="V1879" i="7"/>
  <c r="U1879" i="7"/>
  <c r="V1899" i="7"/>
  <c r="U1899" i="7"/>
  <c r="V1919" i="7"/>
  <c r="U1919" i="7"/>
  <c r="V1939" i="7"/>
  <c r="U1939" i="7"/>
  <c r="V1959" i="7"/>
  <c r="U1959" i="7"/>
  <c r="V1979" i="7"/>
  <c r="U1979" i="7"/>
  <c r="V1999" i="7"/>
  <c r="U1999" i="7"/>
  <c r="V2019" i="7"/>
  <c r="U2019" i="7"/>
  <c r="V2039" i="7"/>
  <c r="U2039" i="7"/>
  <c r="V2059" i="7"/>
  <c r="U2059" i="7"/>
  <c r="V2079" i="7"/>
  <c r="U2079" i="7"/>
  <c r="V2099" i="7"/>
  <c r="U2099" i="7"/>
  <c r="V2119" i="7"/>
  <c r="U2119" i="7"/>
  <c r="V2139" i="7"/>
  <c r="U2139" i="7"/>
  <c r="V2159" i="7"/>
  <c r="U2159" i="7"/>
  <c r="V2179" i="7"/>
  <c r="U2179" i="7"/>
  <c r="V2199" i="7"/>
  <c r="U2199" i="7"/>
  <c r="V2219" i="7"/>
  <c r="U2219" i="7"/>
  <c r="V2239" i="7"/>
  <c r="U2239" i="7"/>
  <c r="V2259" i="7"/>
  <c r="U2259" i="7"/>
  <c r="V2279" i="7"/>
  <c r="U2279" i="7"/>
  <c r="V2299" i="7"/>
  <c r="U2299" i="7"/>
  <c r="V2319" i="7"/>
  <c r="U2319" i="7"/>
  <c r="V2339" i="7"/>
  <c r="U2339" i="7"/>
  <c r="V2359" i="7"/>
  <c r="U2359" i="7"/>
  <c r="V2379" i="7"/>
  <c r="U2379" i="7"/>
  <c r="V2399" i="7"/>
  <c r="U2399" i="7"/>
  <c r="V2419" i="7"/>
  <c r="U2419" i="7"/>
  <c r="V2439" i="7"/>
  <c r="U2439" i="7"/>
  <c r="V2459" i="7"/>
  <c r="U2459" i="7"/>
  <c r="V2479" i="7"/>
  <c r="U2479" i="7"/>
  <c r="U2499" i="7"/>
  <c r="V2499" i="7"/>
  <c r="V2519" i="7"/>
  <c r="U2519" i="7"/>
  <c r="V2539" i="7"/>
  <c r="U2539" i="7"/>
  <c r="V2559" i="7"/>
  <c r="U2559" i="7"/>
  <c r="V2579" i="7"/>
  <c r="U2579" i="7"/>
  <c r="V2599" i="7"/>
  <c r="U2599" i="7"/>
  <c r="V2619" i="7"/>
  <c r="U2619" i="7"/>
  <c r="V2639" i="7"/>
  <c r="U2639" i="7"/>
  <c r="V2659" i="7"/>
  <c r="U2659" i="7"/>
  <c r="V2679" i="7"/>
  <c r="U2679" i="7"/>
  <c r="V2699" i="7"/>
  <c r="U2699" i="7"/>
  <c r="V2719" i="7"/>
  <c r="U2719" i="7"/>
  <c r="V2739" i="7"/>
  <c r="U2739" i="7"/>
  <c r="V2759" i="7"/>
  <c r="U2759" i="7"/>
  <c r="V2779" i="7"/>
  <c r="U2779" i="7"/>
  <c r="V2799" i="7"/>
  <c r="U2799" i="7"/>
  <c r="U2819" i="7"/>
  <c r="V2819" i="7"/>
  <c r="V2839" i="7"/>
  <c r="U2839" i="7"/>
  <c r="V2859" i="7"/>
  <c r="U2859" i="7"/>
  <c r="V2879" i="7"/>
  <c r="U2879" i="7"/>
  <c r="V2899" i="7"/>
  <c r="U2899" i="7"/>
  <c r="V2919" i="7"/>
  <c r="U2919" i="7"/>
  <c r="V2939" i="7"/>
  <c r="U2939" i="7"/>
  <c r="V2959" i="7"/>
  <c r="U2959" i="7"/>
  <c r="V2979" i="7"/>
  <c r="U2979" i="7"/>
  <c r="V2999" i="7"/>
  <c r="U2999" i="7"/>
  <c r="V3019" i="7"/>
  <c r="U3019" i="7"/>
  <c r="V3039" i="7"/>
  <c r="U3039" i="7"/>
  <c r="V3059" i="7"/>
  <c r="U3059" i="7"/>
  <c r="V3079" i="7"/>
  <c r="U3079" i="7"/>
  <c r="V3099" i="7"/>
  <c r="U3099" i="7"/>
  <c r="V3119" i="7"/>
  <c r="U3119" i="7"/>
  <c r="V3139" i="7"/>
  <c r="U3139" i="7"/>
  <c r="V3159" i="7"/>
  <c r="U3159" i="7"/>
  <c r="V3179" i="7"/>
  <c r="U3179" i="7"/>
  <c r="V3199" i="7"/>
  <c r="U3199" i="7"/>
  <c r="V3219" i="7"/>
  <c r="U3219" i="7"/>
  <c r="V3239" i="7"/>
  <c r="U3239" i="7"/>
  <c r="V3259" i="7"/>
  <c r="U3259" i="7"/>
  <c r="U3279" i="7"/>
  <c r="V3279" i="7"/>
  <c r="V3299" i="7"/>
  <c r="U3299" i="7"/>
  <c r="V3319" i="7"/>
  <c r="U3319" i="7"/>
  <c r="V3339" i="7"/>
  <c r="U3339" i="7"/>
  <c r="V3359" i="7"/>
  <c r="U3359" i="7"/>
  <c r="V3379" i="7"/>
  <c r="U3379" i="7"/>
  <c r="V3399" i="7"/>
  <c r="U3399" i="7"/>
  <c r="V3419" i="7"/>
  <c r="U3419" i="7"/>
  <c r="V3439" i="7"/>
  <c r="U3439" i="7"/>
  <c r="V3459" i="7"/>
  <c r="U3459" i="7"/>
  <c r="V3479" i="7"/>
  <c r="U3479" i="7"/>
  <c r="V3499" i="7"/>
  <c r="U3499" i="7"/>
  <c r="V3519" i="7"/>
  <c r="U3519" i="7"/>
  <c r="V3539" i="7"/>
  <c r="U3539" i="7"/>
  <c r="V3559" i="7"/>
  <c r="U3559" i="7"/>
  <c r="V3579" i="7"/>
  <c r="U3579" i="7"/>
  <c r="V3599" i="7"/>
  <c r="U3599" i="7"/>
  <c r="V3619" i="7"/>
  <c r="U3619" i="7"/>
  <c r="V3639" i="7"/>
  <c r="U3639" i="7"/>
  <c r="V3659" i="7"/>
  <c r="U3659" i="7"/>
  <c r="V3679" i="7"/>
  <c r="U3679" i="7"/>
  <c r="U3699" i="7"/>
  <c r="V3699" i="7"/>
  <c r="V3719" i="7"/>
  <c r="U3719" i="7"/>
  <c r="V3739" i="7"/>
  <c r="U3739" i="7"/>
  <c r="V3759" i="7"/>
  <c r="U3759" i="7"/>
  <c r="V3779" i="7"/>
  <c r="U3779" i="7"/>
  <c r="V53" i="7"/>
  <c r="U53" i="7"/>
  <c r="V133" i="7"/>
  <c r="U133" i="7"/>
  <c r="V293" i="7"/>
  <c r="U293" i="7"/>
  <c r="V433" i="7"/>
  <c r="U433" i="7"/>
  <c r="U573" i="7"/>
  <c r="V573" i="7"/>
  <c r="V713" i="7"/>
  <c r="U713" i="7"/>
  <c r="V813" i="7"/>
  <c r="U813" i="7"/>
  <c r="V933" i="7"/>
  <c r="U933" i="7"/>
  <c r="V1053" i="7"/>
  <c r="U1053" i="7"/>
  <c r="V1213" i="7"/>
  <c r="U1213" i="7"/>
  <c r="V1333" i="7"/>
  <c r="U1333" i="7"/>
  <c r="V1473" i="7"/>
  <c r="U1473" i="7"/>
  <c r="V1573" i="7"/>
  <c r="U1573" i="7"/>
  <c r="V1693" i="7"/>
  <c r="U1693" i="7"/>
  <c r="V1833" i="7"/>
  <c r="U1833" i="7"/>
  <c r="V1993" i="7"/>
  <c r="U1993" i="7"/>
  <c r="V2113" i="7"/>
  <c r="U2113" i="7"/>
  <c r="V2253" i="7"/>
  <c r="U2253" i="7"/>
  <c r="V2433" i="7"/>
  <c r="U2433" i="7"/>
  <c r="V2633" i="7"/>
  <c r="U2633" i="7"/>
  <c r="V2833" i="7"/>
  <c r="U2833" i="7"/>
  <c r="V2993" i="7"/>
  <c r="U2993" i="7"/>
  <c r="V3153" i="7"/>
  <c r="U3153" i="7"/>
  <c r="V3333" i="7"/>
  <c r="U3333" i="7"/>
  <c r="V3473" i="7"/>
  <c r="U3473" i="7"/>
  <c r="V3673" i="7"/>
  <c r="U3673" i="7"/>
  <c r="V12" i="7"/>
  <c r="U12" i="7"/>
  <c r="V40" i="7"/>
  <c r="U40" i="7"/>
  <c r="V60" i="7"/>
  <c r="U60" i="7"/>
  <c r="V80" i="7"/>
  <c r="U80" i="7"/>
  <c r="V100" i="7"/>
  <c r="U100" i="7"/>
  <c r="V120" i="7"/>
  <c r="U120" i="7"/>
  <c r="V140" i="7"/>
  <c r="U140" i="7"/>
  <c r="V160" i="7"/>
  <c r="U160" i="7"/>
  <c r="V180" i="7"/>
  <c r="U180" i="7"/>
  <c r="V200" i="7"/>
  <c r="U200" i="7"/>
  <c r="V220" i="7"/>
  <c r="U220" i="7"/>
  <c r="V240" i="7"/>
  <c r="U240" i="7"/>
  <c r="V260" i="7"/>
  <c r="U260" i="7"/>
  <c r="V280" i="7"/>
  <c r="U280" i="7"/>
  <c r="V300" i="7"/>
  <c r="U300" i="7"/>
  <c r="V320" i="7"/>
  <c r="U320" i="7"/>
  <c r="V340" i="7"/>
  <c r="U340" i="7"/>
  <c r="V360" i="7"/>
  <c r="U360" i="7"/>
  <c r="V380" i="7"/>
  <c r="U380" i="7"/>
  <c r="V400" i="7"/>
  <c r="U400" i="7"/>
  <c r="V420" i="7"/>
  <c r="U420" i="7"/>
  <c r="V440" i="7"/>
  <c r="U440" i="7"/>
  <c r="V460" i="7"/>
  <c r="U460" i="7"/>
  <c r="V480" i="7"/>
  <c r="U480" i="7"/>
  <c r="V500" i="7"/>
  <c r="U500" i="7"/>
  <c r="V520" i="7"/>
  <c r="U520" i="7"/>
  <c r="U540" i="7"/>
  <c r="V540" i="7"/>
  <c r="V560" i="7"/>
  <c r="U560" i="7"/>
  <c r="V580" i="7"/>
  <c r="U580" i="7"/>
  <c r="V600" i="7"/>
  <c r="U600" i="7"/>
  <c r="V620" i="7"/>
  <c r="U620" i="7"/>
  <c r="V640" i="7"/>
  <c r="U640" i="7"/>
  <c r="U660" i="7"/>
  <c r="V660" i="7"/>
  <c r="V680" i="7"/>
  <c r="U680" i="7"/>
  <c r="V700" i="7"/>
  <c r="U700" i="7"/>
  <c r="V720" i="7"/>
  <c r="U720" i="7"/>
  <c r="V740" i="7"/>
  <c r="U740" i="7"/>
  <c r="V760" i="7"/>
  <c r="U760" i="7"/>
  <c r="V780" i="7"/>
  <c r="U780" i="7"/>
  <c r="V800" i="7"/>
  <c r="U800" i="7"/>
  <c r="V820" i="7"/>
  <c r="U820" i="7"/>
  <c r="V840" i="7"/>
  <c r="U840" i="7"/>
  <c r="V860" i="7"/>
  <c r="U860" i="7"/>
  <c r="V880" i="7"/>
  <c r="U880" i="7"/>
  <c r="V900" i="7"/>
  <c r="U900" i="7"/>
  <c r="V920" i="7"/>
  <c r="U920" i="7"/>
  <c r="V940" i="7"/>
  <c r="U940" i="7"/>
  <c r="V960" i="7"/>
  <c r="U960" i="7"/>
  <c r="V980" i="7"/>
  <c r="U980" i="7"/>
  <c r="V1000" i="7"/>
  <c r="U1000" i="7"/>
  <c r="V1020" i="7"/>
  <c r="U1020" i="7"/>
  <c r="V1040" i="7"/>
  <c r="U1040" i="7"/>
  <c r="V1060" i="7"/>
  <c r="U1060" i="7"/>
  <c r="V1080" i="7"/>
  <c r="U1080" i="7"/>
  <c r="V1100" i="7"/>
  <c r="U1100" i="7"/>
  <c r="V1120" i="7"/>
  <c r="U1120" i="7"/>
  <c r="V1140" i="7"/>
  <c r="U1140" i="7"/>
  <c r="V1160" i="7"/>
  <c r="U1160" i="7"/>
  <c r="V1180" i="7"/>
  <c r="U1180" i="7"/>
  <c r="V1200" i="7"/>
  <c r="U1200" i="7"/>
  <c r="V1220" i="7"/>
  <c r="U1220" i="7"/>
  <c r="V1240" i="7"/>
  <c r="U1240" i="7"/>
  <c r="V1260" i="7"/>
  <c r="U1260" i="7"/>
  <c r="V1280" i="7"/>
  <c r="U1280" i="7"/>
  <c r="V1300" i="7"/>
  <c r="U1300" i="7"/>
  <c r="V1320" i="7"/>
  <c r="U1320" i="7"/>
  <c r="V1340" i="7"/>
  <c r="U1340" i="7"/>
  <c r="V1360" i="7"/>
  <c r="U1360" i="7"/>
  <c r="V1380" i="7"/>
  <c r="U1380" i="7"/>
  <c r="V1400" i="7"/>
  <c r="U1400" i="7"/>
  <c r="V1420" i="7"/>
  <c r="U1420" i="7"/>
  <c r="V1440" i="7"/>
  <c r="U1440" i="7"/>
  <c r="V1460" i="7"/>
  <c r="U1460" i="7"/>
  <c r="V1480" i="7"/>
  <c r="U1480" i="7"/>
  <c r="V1500" i="7"/>
  <c r="U1500" i="7"/>
  <c r="V1520" i="7"/>
  <c r="U1520" i="7"/>
  <c r="V1540" i="7"/>
  <c r="U1540" i="7"/>
  <c r="V1560" i="7"/>
  <c r="U1560" i="7"/>
  <c r="V1580" i="7"/>
  <c r="U1580" i="7"/>
  <c r="V1600" i="7"/>
  <c r="U1600" i="7"/>
  <c r="V1620" i="7"/>
  <c r="U1620" i="7"/>
  <c r="V1640" i="7"/>
  <c r="U1640" i="7"/>
  <c r="V1660" i="7"/>
  <c r="U1660" i="7"/>
  <c r="V1680" i="7"/>
  <c r="U1680" i="7"/>
  <c r="V1700" i="7"/>
  <c r="U1700" i="7"/>
  <c r="V1720" i="7"/>
  <c r="U1720" i="7"/>
  <c r="V1740" i="7"/>
  <c r="U1740" i="7"/>
  <c r="V1760" i="7"/>
  <c r="U1760" i="7"/>
  <c r="V1780" i="7"/>
  <c r="U1780" i="7"/>
  <c r="V1800" i="7"/>
  <c r="U1800" i="7"/>
  <c r="V1820" i="7"/>
  <c r="U1820" i="7"/>
  <c r="V1840" i="7"/>
  <c r="U1840" i="7"/>
  <c r="V1860" i="7"/>
  <c r="U1860" i="7"/>
  <c r="V1880" i="7"/>
  <c r="U1880" i="7"/>
  <c r="V1900" i="7"/>
  <c r="U1900" i="7"/>
  <c r="V1920" i="7"/>
  <c r="U1920" i="7"/>
  <c r="V1940" i="7"/>
  <c r="U1940" i="7"/>
  <c r="V1960" i="7"/>
  <c r="U1960" i="7"/>
  <c r="V1980" i="7"/>
  <c r="U1980" i="7"/>
  <c r="V2000" i="7"/>
  <c r="U2000" i="7"/>
  <c r="V2020" i="7"/>
  <c r="U2020" i="7"/>
  <c r="V2040" i="7"/>
  <c r="U2040" i="7"/>
  <c r="V2060" i="7"/>
  <c r="U2060" i="7"/>
  <c r="V2080" i="7"/>
  <c r="U2080" i="7"/>
  <c r="V2100" i="7"/>
  <c r="U2100" i="7"/>
  <c r="V2120" i="7"/>
  <c r="U2120" i="7"/>
  <c r="V2140" i="7"/>
  <c r="U2140" i="7"/>
  <c r="V2160" i="7"/>
  <c r="U2160" i="7"/>
  <c r="V2180" i="7"/>
  <c r="U2180" i="7"/>
  <c r="V2200" i="7"/>
  <c r="U2200" i="7"/>
  <c r="V2220" i="7"/>
  <c r="U2220" i="7"/>
  <c r="V2240" i="7"/>
  <c r="U2240" i="7"/>
  <c r="V2260" i="7"/>
  <c r="U2260" i="7"/>
  <c r="V2280" i="7"/>
  <c r="U2280" i="7"/>
  <c r="V2300" i="7"/>
  <c r="U2300" i="7"/>
  <c r="V2320" i="7"/>
  <c r="U2320" i="7"/>
  <c r="V2340" i="7"/>
  <c r="U2340" i="7"/>
  <c r="V2360" i="7"/>
  <c r="U2360" i="7"/>
  <c r="V2380" i="7"/>
  <c r="U2380" i="7"/>
  <c r="V2400" i="7"/>
  <c r="U2400" i="7"/>
  <c r="V2420" i="7"/>
  <c r="U2420" i="7"/>
  <c r="V2440" i="7"/>
  <c r="U2440" i="7"/>
  <c r="V2460" i="7"/>
  <c r="U2460" i="7"/>
  <c r="V2480" i="7"/>
  <c r="U2480" i="7"/>
  <c r="V2500" i="7"/>
  <c r="U2500" i="7"/>
  <c r="V2520" i="7"/>
  <c r="U2520" i="7"/>
  <c r="V2540" i="7"/>
  <c r="U2540" i="7"/>
  <c r="V2560" i="7"/>
  <c r="U2560" i="7"/>
  <c r="V2580" i="7"/>
  <c r="U2580" i="7"/>
  <c r="V2600" i="7"/>
  <c r="U2600" i="7"/>
  <c r="V2620" i="7"/>
  <c r="U2620" i="7"/>
  <c r="V2640" i="7"/>
  <c r="U2640" i="7"/>
  <c r="V2660" i="7"/>
  <c r="U2660" i="7"/>
  <c r="V2680" i="7"/>
  <c r="U2680" i="7"/>
  <c r="V2700" i="7"/>
  <c r="U2700" i="7"/>
  <c r="V2720" i="7"/>
  <c r="U2720" i="7"/>
  <c r="V2740" i="7"/>
  <c r="U2740" i="7"/>
  <c r="V2760" i="7"/>
  <c r="U2760" i="7"/>
  <c r="V2780" i="7"/>
  <c r="U2780" i="7"/>
  <c r="V2800" i="7"/>
  <c r="U2800" i="7"/>
  <c r="V2820" i="7"/>
  <c r="U2820" i="7"/>
  <c r="V2840" i="7"/>
  <c r="U2840" i="7"/>
  <c r="V2860" i="7"/>
  <c r="U2860" i="7"/>
  <c r="V2880" i="7"/>
  <c r="U2880" i="7"/>
  <c r="V2900" i="7"/>
  <c r="U2900" i="7"/>
  <c r="V2920" i="7"/>
  <c r="U2920" i="7"/>
  <c r="V2940" i="7"/>
  <c r="U2940" i="7"/>
  <c r="V2960" i="7"/>
  <c r="U2960" i="7"/>
  <c r="V2980" i="7"/>
  <c r="U2980" i="7"/>
  <c r="V3000" i="7"/>
  <c r="U3000" i="7"/>
  <c r="V3020" i="7"/>
  <c r="U3020" i="7"/>
  <c r="V3040" i="7"/>
  <c r="U3040" i="7"/>
  <c r="V3060" i="7"/>
  <c r="U3060" i="7"/>
  <c r="V3080" i="7"/>
  <c r="U3080" i="7"/>
  <c r="V3100" i="7"/>
  <c r="U3100" i="7"/>
  <c r="V3120" i="7"/>
  <c r="U3120" i="7"/>
  <c r="V3140" i="7"/>
  <c r="U3140" i="7"/>
  <c r="V3160" i="7"/>
  <c r="U3160" i="7"/>
  <c r="V3180" i="7"/>
  <c r="U3180" i="7"/>
  <c r="V3200" i="7"/>
  <c r="U3200" i="7"/>
  <c r="V3220" i="7"/>
  <c r="U3220" i="7"/>
  <c r="V3240" i="7"/>
  <c r="U3240" i="7"/>
  <c r="V3260" i="7"/>
  <c r="U3260" i="7"/>
  <c r="V3280" i="7"/>
  <c r="U3280" i="7"/>
  <c r="V3300" i="7"/>
  <c r="U3300" i="7"/>
  <c r="V3320" i="7"/>
  <c r="U3320" i="7"/>
  <c r="V3340" i="7"/>
  <c r="U3340" i="7"/>
  <c r="V3360" i="7"/>
  <c r="U3360" i="7"/>
  <c r="V3380" i="7"/>
  <c r="U3380" i="7"/>
  <c r="V3400" i="7"/>
  <c r="U3400" i="7"/>
  <c r="V3420" i="7"/>
  <c r="U3420" i="7"/>
  <c r="V3440" i="7"/>
  <c r="U3440" i="7"/>
  <c r="V3460" i="7"/>
  <c r="U3460" i="7"/>
  <c r="V3480" i="7"/>
  <c r="U3480" i="7"/>
  <c r="V3500" i="7"/>
  <c r="U3500" i="7"/>
  <c r="V3520" i="7"/>
  <c r="U3520" i="7"/>
  <c r="V3540" i="7"/>
  <c r="U3540" i="7"/>
  <c r="V3560" i="7"/>
  <c r="U3560" i="7"/>
  <c r="V3580" i="7"/>
  <c r="U3580" i="7"/>
  <c r="V3600" i="7"/>
  <c r="U3600" i="7"/>
  <c r="V3620" i="7"/>
  <c r="U3620" i="7"/>
  <c r="V3640" i="7"/>
  <c r="U3640" i="7"/>
  <c r="V3660" i="7"/>
  <c r="U3660" i="7"/>
  <c r="V3680" i="7"/>
  <c r="U3680" i="7"/>
  <c r="V3700" i="7"/>
  <c r="U3700" i="7"/>
  <c r="V3720" i="7"/>
  <c r="U3720" i="7"/>
  <c r="V3740" i="7"/>
  <c r="U3740" i="7"/>
  <c r="V3760" i="7"/>
  <c r="U3760" i="7"/>
  <c r="V3780" i="7"/>
  <c r="U3780" i="7"/>
  <c r="V2553" i="7"/>
  <c r="U2553" i="7"/>
  <c r="V13" i="7"/>
  <c r="U13" i="7"/>
  <c r="V41" i="7"/>
  <c r="U41" i="7"/>
  <c r="V61" i="7"/>
  <c r="U61" i="7"/>
  <c r="V81" i="7"/>
  <c r="U81" i="7"/>
  <c r="V101" i="7"/>
  <c r="U101" i="7"/>
  <c r="V121" i="7"/>
  <c r="U121" i="7"/>
  <c r="V141" i="7"/>
  <c r="U141" i="7"/>
  <c r="V161" i="7"/>
  <c r="U161" i="7"/>
  <c r="V181" i="7"/>
  <c r="U181" i="7"/>
  <c r="V201" i="7"/>
  <c r="U201" i="7"/>
  <c r="V221" i="7"/>
  <c r="U221" i="7"/>
  <c r="V241" i="7"/>
  <c r="U241" i="7"/>
  <c r="V261" i="7"/>
  <c r="U261" i="7"/>
  <c r="V281" i="7"/>
  <c r="U281" i="7"/>
  <c r="V301" i="7"/>
  <c r="U301" i="7"/>
  <c r="V321" i="7"/>
  <c r="U321" i="7"/>
  <c r="V341" i="7"/>
  <c r="U341" i="7"/>
  <c r="V361" i="7"/>
  <c r="U361" i="7"/>
  <c r="V381" i="7"/>
  <c r="U381" i="7"/>
  <c r="V401" i="7"/>
  <c r="U401" i="7"/>
  <c r="V421" i="7"/>
  <c r="U421" i="7"/>
  <c r="V441" i="7"/>
  <c r="U441" i="7"/>
  <c r="V461" i="7"/>
  <c r="U461" i="7"/>
  <c r="V481" i="7"/>
  <c r="U481" i="7"/>
  <c r="V501" i="7"/>
  <c r="U501" i="7"/>
  <c r="V521" i="7"/>
  <c r="U521" i="7"/>
  <c r="V541" i="7"/>
  <c r="U541" i="7"/>
  <c r="V561" i="7"/>
  <c r="U561" i="7"/>
  <c r="V581" i="7"/>
  <c r="U581" i="7"/>
  <c r="V601" i="7"/>
  <c r="U601" i="7"/>
  <c r="V621" i="7"/>
  <c r="U621" i="7"/>
  <c r="V641" i="7"/>
  <c r="U641" i="7"/>
  <c r="V661" i="7"/>
  <c r="U661" i="7"/>
  <c r="V681" i="7"/>
  <c r="U681" i="7"/>
  <c r="V701" i="7"/>
  <c r="U701" i="7"/>
  <c r="V721" i="7"/>
  <c r="U721" i="7"/>
  <c r="V741" i="7"/>
  <c r="U741" i="7"/>
  <c r="V761" i="7"/>
  <c r="U761" i="7"/>
  <c r="V781" i="7"/>
  <c r="U781" i="7"/>
  <c r="V801" i="7"/>
  <c r="U801" i="7"/>
  <c r="V821" i="7"/>
  <c r="U821" i="7"/>
  <c r="V841" i="7"/>
  <c r="U841" i="7"/>
  <c r="V861" i="7"/>
  <c r="U861" i="7"/>
  <c r="V881" i="7"/>
  <c r="U881" i="7"/>
  <c r="V901" i="7"/>
  <c r="U901" i="7"/>
  <c r="V921" i="7"/>
  <c r="U921" i="7"/>
  <c r="V941" i="7"/>
  <c r="U941" i="7"/>
  <c r="V961" i="7"/>
  <c r="U961" i="7"/>
  <c r="V981" i="7"/>
  <c r="U981" i="7"/>
  <c r="V1001" i="7"/>
  <c r="U1001" i="7"/>
  <c r="V1021" i="7"/>
  <c r="U1021" i="7"/>
  <c r="V1041" i="7"/>
  <c r="U1041" i="7"/>
  <c r="V1061" i="7"/>
  <c r="U1061" i="7"/>
  <c r="V1081" i="7"/>
  <c r="U1081" i="7"/>
  <c r="V1101" i="7"/>
  <c r="U1101" i="7"/>
  <c r="V1121" i="7"/>
  <c r="U1121" i="7"/>
  <c r="V1141" i="7"/>
  <c r="U1141" i="7"/>
  <c r="U1161" i="7"/>
  <c r="V1161" i="7"/>
  <c r="V1181" i="7"/>
  <c r="U1181" i="7"/>
  <c r="V1201" i="7"/>
  <c r="U1201" i="7"/>
  <c r="V1221" i="7"/>
  <c r="U1221" i="7"/>
  <c r="V1241" i="7"/>
  <c r="U1241" i="7"/>
  <c r="V1261" i="7"/>
  <c r="U1261" i="7"/>
  <c r="V1281" i="7"/>
  <c r="U1281" i="7"/>
  <c r="V1301" i="7"/>
  <c r="U1301" i="7"/>
  <c r="V1321" i="7"/>
  <c r="U1321" i="7"/>
  <c r="V1341" i="7"/>
  <c r="U1341" i="7"/>
  <c r="V1361" i="7"/>
  <c r="U1361" i="7"/>
  <c r="V1381" i="7"/>
  <c r="U1381" i="7"/>
  <c r="U1401" i="7"/>
  <c r="V1401" i="7"/>
  <c r="V1421" i="7"/>
  <c r="U1421" i="7"/>
  <c r="V1441" i="7"/>
  <c r="U1441" i="7"/>
  <c r="V1461" i="7"/>
  <c r="U1461" i="7"/>
  <c r="V1481" i="7"/>
  <c r="U1481" i="7"/>
  <c r="V1501" i="7"/>
  <c r="U1501" i="7"/>
  <c r="V1521" i="7"/>
  <c r="U1521" i="7"/>
  <c r="V1541" i="7"/>
  <c r="U1541" i="7"/>
  <c r="V1561" i="7"/>
  <c r="U1561" i="7"/>
  <c r="V1581" i="7"/>
  <c r="U1581" i="7"/>
  <c r="V1601" i="7"/>
  <c r="U1601" i="7"/>
  <c r="V1621" i="7"/>
  <c r="U1621" i="7"/>
  <c r="V1641" i="7"/>
  <c r="U1641" i="7"/>
  <c r="V1661" i="7"/>
  <c r="U1661" i="7"/>
  <c r="V1681" i="7"/>
  <c r="U1681" i="7"/>
  <c r="V1701" i="7"/>
  <c r="U1701" i="7"/>
  <c r="V1721" i="7"/>
  <c r="U1721" i="7"/>
  <c r="V1741" i="7"/>
  <c r="U1741" i="7"/>
  <c r="V1761" i="7"/>
  <c r="U1761" i="7"/>
  <c r="V1781" i="7"/>
  <c r="U1781" i="7"/>
  <c r="V1801" i="7"/>
  <c r="U1801" i="7"/>
  <c r="V1821" i="7"/>
  <c r="U1821" i="7"/>
  <c r="V1841" i="7"/>
  <c r="U1841" i="7"/>
  <c r="V1861" i="7"/>
  <c r="U1861" i="7"/>
  <c r="V1881" i="7"/>
  <c r="U1881" i="7"/>
  <c r="V1901" i="7"/>
  <c r="U1901" i="7"/>
  <c r="V1921" i="7"/>
  <c r="U1921" i="7"/>
  <c r="V1941" i="7"/>
  <c r="U1941" i="7"/>
  <c r="V1961" i="7"/>
  <c r="U1961" i="7"/>
  <c r="V1981" i="7"/>
  <c r="U1981" i="7"/>
  <c r="V2001" i="7"/>
  <c r="U2001" i="7"/>
  <c r="V2021" i="7"/>
  <c r="U2021" i="7"/>
  <c r="V2041" i="7"/>
  <c r="U2041" i="7"/>
  <c r="V2061" i="7"/>
  <c r="U2061" i="7"/>
  <c r="V2081" i="7"/>
  <c r="U2081" i="7"/>
  <c r="V2101" i="7"/>
  <c r="U2101" i="7"/>
  <c r="V2121" i="7"/>
  <c r="U2121" i="7"/>
  <c r="V2141" i="7"/>
  <c r="U2141" i="7"/>
  <c r="V2161" i="7"/>
  <c r="U2161" i="7"/>
  <c r="V2181" i="7"/>
  <c r="U2181" i="7"/>
  <c r="V2201" i="7"/>
  <c r="U2201" i="7"/>
  <c r="V2221" i="7"/>
  <c r="U2221" i="7"/>
  <c r="V2241" i="7"/>
  <c r="U2241" i="7"/>
  <c r="V2261" i="7"/>
  <c r="U2261" i="7"/>
  <c r="V2281" i="7"/>
  <c r="U2281" i="7"/>
  <c r="V2301" i="7"/>
  <c r="U2301" i="7"/>
  <c r="V2321" i="7"/>
  <c r="U2321" i="7"/>
  <c r="V2341" i="7"/>
  <c r="U2341" i="7"/>
  <c r="V2361" i="7"/>
  <c r="U2361" i="7"/>
  <c r="V2381" i="7"/>
  <c r="U2381" i="7"/>
  <c r="V2401" i="7"/>
  <c r="U2401" i="7"/>
  <c r="U2421" i="7"/>
  <c r="V2421" i="7"/>
  <c r="V2441" i="7"/>
  <c r="U2441" i="7"/>
  <c r="V2461" i="7"/>
  <c r="U2461" i="7"/>
  <c r="V2481" i="7"/>
  <c r="U2481" i="7"/>
  <c r="V2501" i="7"/>
  <c r="U2501" i="7"/>
  <c r="V2521" i="7"/>
  <c r="U2521" i="7"/>
  <c r="V2541" i="7"/>
  <c r="U2541" i="7"/>
  <c r="V2561" i="7"/>
  <c r="U2561" i="7"/>
  <c r="V2581" i="7"/>
  <c r="U2581" i="7"/>
  <c r="V2601" i="7"/>
  <c r="U2601" i="7"/>
  <c r="V2621" i="7"/>
  <c r="U2621" i="7"/>
  <c r="U2641" i="7"/>
  <c r="V2641" i="7"/>
  <c r="V2661" i="7"/>
  <c r="U2661" i="7"/>
  <c r="V2681" i="7"/>
  <c r="U2681" i="7"/>
  <c r="V2701" i="7"/>
  <c r="U2701" i="7"/>
  <c r="V2721" i="7"/>
  <c r="U2721" i="7"/>
  <c r="V2741" i="7"/>
  <c r="U2741" i="7"/>
  <c r="V2761" i="7"/>
  <c r="U2761" i="7"/>
  <c r="V2781" i="7"/>
  <c r="U2781" i="7"/>
  <c r="V2801" i="7"/>
  <c r="U2801" i="7"/>
  <c r="V2821" i="7"/>
  <c r="U2821" i="7"/>
  <c r="V2841" i="7"/>
  <c r="U2841" i="7"/>
  <c r="V2861" i="7"/>
  <c r="U2861" i="7"/>
  <c r="V2881" i="7"/>
  <c r="U2881" i="7"/>
  <c r="U2901" i="7"/>
  <c r="V2901" i="7"/>
  <c r="V2921" i="7"/>
  <c r="U2921" i="7"/>
  <c r="V2941" i="7"/>
  <c r="U2941" i="7"/>
  <c r="V2961" i="7"/>
  <c r="U2961" i="7"/>
  <c r="V2981" i="7"/>
  <c r="U2981" i="7"/>
  <c r="V3001" i="7"/>
  <c r="U3001" i="7"/>
  <c r="V3021" i="7"/>
  <c r="U3021" i="7"/>
  <c r="V3041" i="7"/>
  <c r="U3041" i="7"/>
  <c r="V3061" i="7"/>
  <c r="U3061" i="7"/>
  <c r="V3081" i="7"/>
  <c r="U3081" i="7"/>
  <c r="V3101" i="7"/>
  <c r="U3101" i="7"/>
  <c r="V3121" i="7"/>
  <c r="U3121" i="7"/>
  <c r="V3141" i="7"/>
  <c r="U3141" i="7"/>
  <c r="V3161" i="7"/>
  <c r="U3161" i="7"/>
  <c r="V3181" i="7"/>
  <c r="U3181" i="7"/>
  <c r="V3201" i="7"/>
  <c r="U3201" i="7"/>
  <c r="V3221" i="7"/>
  <c r="U3221" i="7"/>
  <c r="V3241" i="7"/>
  <c r="U3241" i="7"/>
  <c r="V3261" i="7"/>
  <c r="U3261" i="7"/>
  <c r="V3281" i="7"/>
  <c r="U3281" i="7"/>
  <c r="V3301" i="7"/>
  <c r="U3301" i="7"/>
  <c r="V3321" i="7"/>
  <c r="U3321" i="7"/>
  <c r="V3341" i="7"/>
  <c r="U3341" i="7"/>
  <c r="V3361" i="7"/>
  <c r="U3361" i="7"/>
  <c r="V3381" i="7"/>
  <c r="U3381" i="7"/>
  <c r="V3401" i="7"/>
  <c r="U3401" i="7"/>
  <c r="V3421" i="7"/>
  <c r="U3421" i="7"/>
  <c r="V3441" i="7"/>
  <c r="U3441" i="7"/>
  <c r="V3461" i="7"/>
  <c r="U3461" i="7"/>
  <c r="V3481" i="7"/>
  <c r="U3481" i="7"/>
  <c r="U3501" i="7"/>
  <c r="V3501" i="7"/>
  <c r="U3521" i="7"/>
  <c r="V3521" i="7"/>
  <c r="V3541" i="7"/>
  <c r="U3541" i="7"/>
  <c r="V3561" i="7"/>
  <c r="U3561" i="7"/>
  <c r="V3581" i="7"/>
  <c r="U3581" i="7"/>
  <c r="V3601" i="7"/>
  <c r="U3601" i="7"/>
  <c r="V3621" i="7"/>
  <c r="U3621" i="7"/>
  <c r="V3641" i="7"/>
  <c r="U3641" i="7"/>
  <c r="V3661" i="7"/>
  <c r="U3661" i="7"/>
  <c r="V3681" i="7"/>
  <c r="U3681" i="7"/>
  <c r="V3701" i="7"/>
  <c r="U3701" i="7"/>
  <c r="V3721" i="7"/>
  <c r="U3721" i="7"/>
  <c r="V3741" i="7"/>
  <c r="U3741" i="7"/>
  <c r="V3761" i="7"/>
  <c r="U3761" i="7"/>
  <c r="V3781" i="7"/>
  <c r="U3781" i="7"/>
  <c r="V2873" i="7"/>
  <c r="U2873" i="7"/>
  <c r="V14" i="7"/>
  <c r="U14" i="7"/>
  <c r="V42" i="7"/>
  <c r="U42" i="7"/>
  <c r="V62" i="7"/>
  <c r="U62" i="7"/>
  <c r="V82" i="7"/>
  <c r="U82" i="7"/>
  <c r="V102" i="7"/>
  <c r="U102" i="7"/>
  <c r="V122" i="7"/>
  <c r="U122" i="7"/>
  <c r="V142" i="7"/>
  <c r="U142" i="7"/>
  <c r="V162" i="7"/>
  <c r="U162" i="7"/>
  <c r="V182" i="7"/>
  <c r="U182" i="7"/>
  <c r="V202" i="7"/>
  <c r="U202" i="7"/>
  <c r="V222" i="7"/>
  <c r="U222" i="7"/>
  <c r="V242" i="7"/>
  <c r="U242" i="7"/>
  <c r="V262" i="7"/>
  <c r="U262" i="7"/>
  <c r="V282" i="7"/>
  <c r="U282" i="7"/>
  <c r="V302" i="7"/>
  <c r="U302" i="7"/>
  <c r="V322" i="7"/>
  <c r="U322" i="7"/>
  <c r="V342" i="7"/>
  <c r="U342" i="7"/>
  <c r="V362" i="7"/>
  <c r="U362" i="7"/>
  <c r="V382" i="7"/>
  <c r="U382" i="7"/>
  <c r="V402" i="7"/>
  <c r="U402" i="7"/>
  <c r="V422" i="7"/>
  <c r="U422" i="7"/>
  <c r="V442" i="7"/>
  <c r="U442" i="7"/>
  <c r="V462" i="7"/>
  <c r="U462" i="7"/>
  <c r="V482" i="7"/>
  <c r="U482" i="7"/>
  <c r="V502" i="7"/>
  <c r="U502" i="7"/>
  <c r="V522" i="7"/>
  <c r="U522" i="7"/>
  <c r="V542" i="7"/>
  <c r="U542" i="7"/>
  <c r="V562" i="7"/>
  <c r="U562" i="7"/>
  <c r="V582" i="7"/>
  <c r="U582" i="7"/>
  <c r="V602" i="7"/>
  <c r="U602" i="7"/>
  <c r="V622" i="7"/>
  <c r="U622" i="7"/>
  <c r="V642" i="7"/>
  <c r="U642" i="7"/>
  <c r="V662" i="7"/>
  <c r="U662" i="7"/>
  <c r="V682" i="7"/>
  <c r="U682" i="7"/>
  <c r="V702" i="7"/>
  <c r="U702" i="7"/>
  <c r="V722" i="7"/>
  <c r="U722" i="7"/>
  <c r="V742" i="7"/>
  <c r="U742" i="7"/>
  <c r="U762" i="7"/>
  <c r="V762" i="7"/>
  <c r="V782" i="7"/>
  <c r="U782" i="7"/>
  <c r="V802" i="7"/>
  <c r="U802" i="7"/>
  <c r="V822" i="7"/>
  <c r="U822" i="7"/>
  <c r="V842" i="7"/>
  <c r="U842" i="7"/>
  <c r="V862" i="7"/>
  <c r="U862" i="7"/>
  <c r="V882" i="7"/>
  <c r="U882" i="7"/>
  <c r="V902" i="7"/>
  <c r="U902" i="7"/>
  <c r="V922" i="7"/>
  <c r="U922" i="7"/>
  <c r="V942" i="7"/>
  <c r="U942" i="7"/>
  <c r="V962" i="7"/>
  <c r="U962" i="7"/>
  <c r="V982" i="7"/>
  <c r="U982" i="7"/>
  <c r="V1002" i="7"/>
  <c r="U1002" i="7"/>
  <c r="V1022" i="7"/>
  <c r="U1022" i="7"/>
  <c r="V1042" i="7"/>
  <c r="U1042" i="7"/>
  <c r="V1062" i="7"/>
  <c r="U1062" i="7"/>
  <c r="V1082" i="7"/>
  <c r="U1082" i="7"/>
  <c r="V1102" i="7"/>
  <c r="U1102" i="7"/>
  <c r="V1122" i="7"/>
  <c r="U1122" i="7"/>
  <c r="V1142" i="7"/>
  <c r="U1142" i="7"/>
  <c r="V1162" i="7"/>
  <c r="U1162" i="7"/>
  <c r="V1182" i="7"/>
  <c r="U1182" i="7"/>
  <c r="V1202" i="7"/>
  <c r="U1202" i="7"/>
  <c r="V1222" i="7"/>
  <c r="U1222" i="7"/>
  <c r="U1242" i="7"/>
  <c r="V1242" i="7"/>
  <c r="V1262" i="7"/>
  <c r="U1262" i="7"/>
  <c r="V1282" i="7"/>
  <c r="U1282" i="7"/>
  <c r="V1302" i="7"/>
  <c r="U1302" i="7"/>
  <c r="V1322" i="7"/>
  <c r="U1322" i="7"/>
  <c r="V1342" i="7"/>
  <c r="U1342" i="7"/>
  <c r="V1362" i="7"/>
  <c r="U1362" i="7"/>
  <c r="V1382" i="7"/>
  <c r="U1382" i="7"/>
  <c r="V1402" i="7"/>
  <c r="U1402" i="7"/>
  <c r="V1422" i="7"/>
  <c r="U1422" i="7"/>
  <c r="V1442" i="7"/>
  <c r="U1442" i="7"/>
  <c r="V1462" i="7"/>
  <c r="U1462" i="7"/>
  <c r="V1482" i="7"/>
  <c r="U1482" i="7"/>
  <c r="V1502" i="7"/>
  <c r="U1502" i="7"/>
  <c r="V1522" i="7"/>
  <c r="U1522" i="7"/>
  <c r="V1542" i="7"/>
  <c r="U1542" i="7"/>
  <c r="V1562" i="7"/>
  <c r="U1562" i="7"/>
  <c r="V1582" i="7"/>
  <c r="U1582" i="7"/>
  <c r="V1602" i="7"/>
  <c r="U1602" i="7"/>
  <c r="V1622" i="7"/>
  <c r="U1622" i="7"/>
  <c r="V1642" i="7"/>
  <c r="U1642" i="7"/>
  <c r="V1662" i="7"/>
  <c r="U1662" i="7"/>
  <c r="V1682" i="7"/>
  <c r="U1682" i="7"/>
  <c r="V1702" i="7"/>
  <c r="U1702" i="7"/>
  <c r="V1722" i="7"/>
  <c r="U1722" i="7"/>
  <c r="V1742" i="7"/>
  <c r="U1742" i="7"/>
  <c r="V1762" i="7"/>
  <c r="U1762" i="7"/>
  <c r="V1782" i="7"/>
  <c r="U1782" i="7"/>
  <c r="V1802" i="7"/>
  <c r="U1802" i="7"/>
  <c r="V1822" i="7"/>
  <c r="U1822" i="7"/>
  <c r="V1842" i="7"/>
  <c r="U1842" i="7"/>
  <c r="V1862" i="7"/>
  <c r="U1862" i="7"/>
  <c r="V1882" i="7"/>
  <c r="U1882" i="7"/>
  <c r="V1902" i="7"/>
  <c r="U1902" i="7"/>
  <c r="V1922" i="7"/>
  <c r="U1922" i="7"/>
  <c r="V1942" i="7"/>
  <c r="U1942" i="7"/>
  <c r="V1962" i="7"/>
  <c r="U1962" i="7"/>
  <c r="V1982" i="7"/>
  <c r="U1982" i="7"/>
  <c r="U2002" i="7"/>
  <c r="V2002" i="7"/>
  <c r="V2022" i="7"/>
  <c r="U2022" i="7"/>
  <c r="V2042" i="7"/>
  <c r="U2042" i="7"/>
  <c r="V2062" i="7"/>
  <c r="U2062" i="7"/>
  <c r="V2082" i="7"/>
  <c r="U2082" i="7"/>
  <c r="V2102" i="7"/>
  <c r="U2102" i="7"/>
  <c r="V2122" i="7"/>
  <c r="U2122" i="7"/>
  <c r="V2142" i="7"/>
  <c r="U2142" i="7"/>
  <c r="V2162" i="7"/>
  <c r="U2162" i="7"/>
  <c r="V2182" i="7"/>
  <c r="U2182" i="7"/>
  <c r="V2202" i="7"/>
  <c r="U2202" i="7"/>
  <c r="V2222" i="7"/>
  <c r="U2222" i="7"/>
  <c r="V2242" i="7"/>
  <c r="U2242" i="7"/>
  <c r="V2262" i="7"/>
  <c r="U2262" i="7"/>
  <c r="V2282" i="7"/>
  <c r="U2282" i="7"/>
  <c r="V2302" i="7"/>
  <c r="U2302" i="7"/>
  <c r="V2322" i="7"/>
  <c r="U2322" i="7"/>
  <c r="V2342" i="7"/>
  <c r="U2342" i="7"/>
  <c r="V2362" i="7"/>
  <c r="U2362" i="7"/>
  <c r="V2382" i="7"/>
  <c r="U2382" i="7"/>
  <c r="V2402" i="7"/>
  <c r="U2402" i="7"/>
  <c r="V2422" i="7"/>
  <c r="U2422" i="7"/>
  <c r="V2442" i="7"/>
  <c r="U2442" i="7"/>
  <c r="V2462" i="7"/>
  <c r="U2462" i="7"/>
  <c r="V2482" i="7"/>
  <c r="U2482" i="7"/>
  <c r="V2502" i="7"/>
  <c r="U2502" i="7"/>
  <c r="V2522" i="7"/>
  <c r="U2522" i="7"/>
  <c r="V2542" i="7"/>
  <c r="U2542" i="7"/>
  <c r="V2562" i="7"/>
  <c r="U2562" i="7"/>
  <c r="V2582" i="7"/>
  <c r="U2582" i="7"/>
  <c r="V2602" i="7"/>
  <c r="U2602" i="7"/>
  <c r="V2622" i="7"/>
  <c r="U2622" i="7"/>
  <c r="V2642" i="7"/>
  <c r="U2642" i="7"/>
  <c r="V2662" i="7"/>
  <c r="U2662" i="7"/>
  <c r="V2682" i="7"/>
  <c r="U2682" i="7"/>
  <c r="V2702" i="7"/>
  <c r="U2702" i="7"/>
  <c r="V2722" i="7"/>
  <c r="U2722" i="7"/>
  <c r="V2742" i="7"/>
  <c r="U2742" i="7"/>
  <c r="V2762" i="7"/>
  <c r="U2762" i="7"/>
  <c r="V2782" i="7"/>
  <c r="U2782" i="7"/>
  <c r="V2802" i="7"/>
  <c r="U2802" i="7"/>
  <c r="V2822" i="7"/>
  <c r="U2822" i="7"/>
  <c r="V2842" i="7"/>
  <c r="U2842" i="7"/>
  <c r="V2862" i="7"/>
  <c r="U2862" i="7"/>
  <c r="V2882" i="7"/>
  <c r="U2882" i="7"/>
  <c r="V2902" i="7"/>
  <c r="U2902" i="7"/>
  <c r="V2922" i="7"/>
  <c r="U2922" i="7"/>
  <c r="V2942" i="7"/>
  <c r="U2942" i="7"/>
  <c r="V2962" i="7"/>
  <c r="U2962" i="7"/>
  <c r="V2982" i="7"/>
  <c r="U2982" i="7"/>
  <c r="V3002" i="7"/>
  <c r="U3002" i="7"/>
  <c r="V3022" i="7"/>
  <c r="U3022" i="7"/>
  <c r="V3042" i="7"/>
  <c r="U3042" i="7"/>
  <c r="V3062" i="7"/>
  <c r="U3062" i="7"/>
  <c r="V3082" i="7"/>
  <c r="U3082" i="7"/>
  <c r="V3102" i="7"/>
  <c r="U3102" i="7"/>
  <c r="V3122" i="7"/>
  <c r="U3122" i="7"/>
  <c r="V3142" i="7"/>
  <c r="U3142" i="7"/>
  <c r="V3162" i="7"/>
  <c r="U3162" i="7"/>
  <c r="V3182" i="7"/>
  <c r="U3182" i="7"/>
  <c r="V3202" i="7"/>
  <c r="U3202" i="7"/>
  <c r="V3222" i="7"/>
  <c r="U3222" i="7"/>
  <c r="V3242" i="7"/>
  <c r="U3242" i="7"/>
  <c r="V3262" i="7"/>
  <c r="U3262" i="7"/>
  <c r="V3282" i="7"/>
  <c r="U3282" i="7"/>
  <c r="V3302" i="7"/>
  <c r="U3302" i="7"/>
  <c r="V3322" i="7"/>
  <c r="U3322" i="7"/>
  <c r="V3342" i="7"/>
  <c r="U3342" i="7"/>
  <c r="V3362" i="7"/>
  <c r="U3362" i="7"/>
  <c r="V3382" i="7"/>
  <c r="U3382" i="7"/>
  <c r="V3402" i="7"/>
  <c r="U3402" i="7"/>
  <c r="V3422" i="7"/>
  <c r="U3422" i="7"/>
  <c r="V3442" i="7"/>
  <c r="U3442" i="7"/>
  <c r="V3462" i="7"/>
  <c r="U3462" i="7"/>
  <c r="V3482" i="7"/>
  <c r="U3482" i="7"/>
  <c r="V3502" i="7"/>
  <c r="U3502" i="7"/>
  <c r="V3522" i="7"/>
  <c r="U3522" i="7"/>
  <c r="V3542" i="7"/>
  <c r="U3542" i="7"/>
  <c r="V3562" i="7"/>
  <c r="U3562" i="7"/>
  <c r="V3582" i="7"/>
  <c r="U3582" i="7"/>
  <c r="V3602" i="7"/>
  <c r="U3602" i="7"/>
  <c r="V3622" i="7"/>
  <c r="U3622" i="7"/>
  <c r="V3642" i="7"/>
  <c r="U3642" i="7"/>
  <c r="V3662" i="7"/>
  <c r="U3662" i="7"/>
  <c r="V3682" i="7"/>
  <c r="U3682" i="7"/>
  <c r="V3702" i="7"/>
  <c r="U3702" i="7"/>
  <c r="V3722" i="7"/>
  <c r="U3722" i="7"/>
  <c r="V3742" i="7"/>
  <c r="U3742" i="7"/>
  <c r="V3762" i="7"/>
  <c r="U3762" i="7"/>
  <c r="V3782" i="7"/>
  <c r="U3782" i="7"/>
  <c r="V2493" i="7"/>
  <c r="U2493" i="7"/>
  <c r="V15" i="7"/>
  <c r="U15" i="7"/>
  <c r="V43" i="7"/>
  <c r="U43" i="7"/>
  <c r="V63" i="7"/>
  <c r="U63" i="7"/>
  <c r="V83" i="7"/>
  <c r="U83" i="7"/>
  <c r="V103" i="7"/>
  <c r="U103" i="7"/>
  <c r="V123" i="7"/>
  <c r="U123" i="7"/>
  <c r="V143" i="7"/>
  <c r="U143" i="7"/>
  <c r="V163" i="7"/>
  <c r="U163" i="7"/>
  <c r="V183" i="7"/>
  <c r="U183" i="7"/>
  <c r="V203" i="7"/>
  <c r="U203" i="7"/>
  <c r="V223" i="7"/>
  <c r="U223" i="7"/>
  <c r="V243" i="7"/>
  <c r="U243" i="7"/>
  <c r="V263" i="7"/>
  <c r="U263" i="7"/>
  <c r="V283" i="7"/>
  <c r="U283" i="7"/>
  <c r="V303" i="7"/>
  <c r="U303" i="7"/>
  <c r="V323" i="7"/>
  <c r="U323" i="7"/>
  <c r="V343" i="7"/>
  <c r="U343" i="7"/>
  <c r="V363" i="7"/>
  <c r="U363" i="7"/>
  <c r="V383" i="7"/>
  <c r="U383" i="7"/>
  <c r="V403" i="7"/>
  <c r="U403" i="7"/>
  <c r="V423" i="7"/>
  <c r="U423" i="7"/>
  <c r="V443" i="7"/>
  <c r="U443" i="7"/>
  <c r="V463" i="7"/>
  <c r="U463" i="7"/>
  <c r="V483" i="7"/>
  <c r="U483" i="7"/>
  <c r="V503" i="7"/>
  <c r="U503" i="7"/>
  <c r="V523" i="7"/>
  <c r="U523" i="7"/>
  <c r="V543" i="7"/>
  <c r="U543" i="7"/>
  <c r="V563" i="7"/>
  <c r="U563" i="7"/>
  <c r="V583" i="7"/>
  <c r="U583" i="7"/>
  <c r="V603" i="7"/>
  <c r="U603" i="7"/>
  <c r="V623" i="7"/>
  <c r="U623" i="7"/>
  <c r="U643" i="7"/>
  <c r="V643" i="7"/>
  <c r="V663" i="7"/>
  <c r="U663" i="7"/>
  <c r="V683" i="7"/>
  <c r="U683" i="7"/>
  <c r="V703" i="7"/>
  <c r="U703" i="7"/>
  <c r="V723" i="7"/>
  <c r="U723" i="7"/>
  <c r="V743" i="7"/>
  <c r="U743" i="7"/>
  <c r="U763" i="7"/>
  <c r="V763" i="7"/>
  <c r="V783" i="7"/>
  <c r="U783" i="7"/>
  <c r="V803" i="7"/>
  <c r="U803" i="7"/>
  <c r="V823" i="7"/>
  <c r="U823" i="7"/>
  <c r="V843" i="7"/>
  <c r="U843" i="7"/>
  <c r="V863" i="7"/>
  <c r="U863" i="7"/>
  <c r="V883" i="7"/>
  <c r="U883" i="7"/>
  <c r="V903" i="7"/>
  <c r="U903" i="7"/>
  <c r="V923" i="7"/>
  <c r="U923" i="7"/>
  <c r="V943" i="7"/>
  <c r="U943" i="7"/>
  <c r="V963" i="7"/>
  <c r="U963" i="7"/>
  <c r="V983" i="7"/>
  <c r="U983" i="7"/>
  <c r="V1003" i="7"/>
  <c r="U1003" i="7"/>
  <c r="V1023" i="7"/>
  <c r="U1023" i="7"/>
  <c r="V1043" i="7"/>
  <c r="U1043" i="7"/>
  <c r="V1063" i="7"/>
  <c r="U1063" i="7"/>
  <c r="V1083" i="7"/>
  <c r="U1083" i="7"/>
  <c r="V1103" i="7"/>
  <c r="U1103" i="7"/>
  <c r="V1123" i="7"/>
  <c r="U1123" i="7"/>
  <c r="V1143" i="7"/>
  <c r="U1143" i="7"/>
  <c r="V1163" i="7"/>
  <c r="U1163" i="7"/>
  <c r="V1183" i="7"/>
  <c r="U1183" i="7"/>
  <c r="V1203" i="7"/>
  <c r="U1203" i="7"/>
  <c r="V1223" i="7"/>
  <c r="U1223" i="7"/>
  <c r="V1243" i="7"/>
  <c r="U1243" i="7"/>
  <c r="V1263" i="7"/>
  <c r="U1263" i="7"/>
  <c r="V1283" i="7"/>
  <c r="U1283" i="7"/>
  <c r="V1303" i="7"/>
  <c r="U1303" i="7"/>
  <c r="V1323" i="7"/>
  <c r="U1323" i="7"/>
  <c r="V1343" i="7"/>
  <c r="U1343" i="7"/>
  <c r="V1363" i="7"/>
  <c r="U1363" i="7"/>
  <c r="V1383" i="7"/>
  <c r="U1383" i="7"/>
  <c r="V1403" i="7"/>
  <c r="U1403" i="7"/>
  <c r="V1423" i="7"/>
  <c r="U1423" i="7"/>
  <c r="V1443" i="7"/>
  <c r="U1443" i="7"/>
  <c r="V1463" i="7"/>
  <c r="U1463" i="7"/>
  <c r="V1483" i="7"/>
  <c r="U1483" i="7"/>
  <c r="V1503" i="7"/>
  <c r="U1503" i="7"/>
  <c r="V1523" i="7"/>
  <c r="U1523" i="7"/>
  <c r="V1543" i="7"/>
  <c r="U1543" i="7"/>
  <c r="V1563" i="7"/>
  <c r="U1563" i="7"/>
  <c r="V1583" i="7"/>
  <c r="U1583" i="7"/>
  <c r="V1603" i="7"/>
  <c r="U1603" i="7"/>
  <c r="V1623" i="7"/>
  <c r="U1623" i="7"/>
  <c r="V1643" i="7"/>
  <c r="U1643" i="7"/>
  <c r="V1663" i="7"/>
  <c r="U1663" i="7"/>
  <c r="V1683" i="7"/>
  <c r="U1683" i="7"/>
  <c r="V1703" i="7"/>
  <c r="U1703" i="7"/>
  <c r="V1723" i="7"/>
  <c r="U1723" i="7"/>
  <c r="V1743" i="7"/>
  <c r="U1743" i="7"/>
  <c r="V1763" i="7"/>
  <c r="U1763" i="7"/>
  <c r="V1783" i="7"/>
  <c r="U1783" i="7"/>
  <c r="V1803" i="7"/>
  <c r="U1803" i="7"/>
  <c r="V1823" i="7"/>
  <c r="U1823" i="7"/>
  <c r="V1843" i="7"/>
  <c r="U1843" i="7"/>
  <c r="V1863" i="7"/>
  <c r="U1863" i="7"/>
  <c r="V1883" i="7"/>
  <c r="U1883" i="7"/>
  <c r="V1903" i="7"/>
  <c r="U1903" i="7"/>
  <c r="V1923" i="7"/>
  <c r="U1923" i="7"/>
  <c r="V1943" i="7"/>
  <c r="U1943" i="7"/>
  <c r="V1963" i="7"/>
  <c r="U1963" i="7"/>
  <c r="V1983" i="7"/>
  <c r="U1983" i="7"/>
  <c r="V2003" i="7"/>
  <c r="U2003" i="7"/>
  <c r="V2023" i="7"/>
  <c r="U2023" i="7"/>
  <c r="V2043" i="7"/>
  <c r="U2043" i="7"/>
  <c r="V2063" i="7"/>
  <c r="U2063" i="7"/>
  <c r="V2083" i="7"/>
  <c r="U2083" i="7"/>
  <c r="V2103" i="7"/>
  <c r="U2103" i="7"/>
  <c r="V2123" i="7"/>
  <c r="U2123" i="7"/>
  <c r="V2143" i="7"/>
  <c r="U2143" i="7"/>
  <c r="V2163" i="7"/>
  <c r="U2163" i="7"/>
  <c r="V2183" i="7"/>
  <c r="U2183" i="7"/>
  <c r="V2203" i="7"/>
  <c r="U2203" i="7"/>
  <c r="V2223" i="7"/>
  <c r="U2223" i="7"/>
  <c r="V2243" i="7"/>
  <c r="U2243" i="7"/>
  <c r="V2263" i="7"/>
  <c r="U2263" i="7"/>
  <c r="V2283" i="7"/>
  <c r="U2283" i="7"/>
  <c r="V2303" i="7"/>
  <c r="U2303" i="7"/>
  <c r="V2323" i="7"/>
  <c r="U2323" i="7"/>
  <c r="V2343" i="7"/>
  <c r="U2343" i="7"/>
  <c r="V2363" i="7"/>
  <c r="U2363" i="7"/>
  <c r="V2383" i="7"/>
  <c r="U2383" i="7"/>
  <c r="V2403" i="7"/>
  <c r="U2403" i="7"/>
  <c r="V2423" i="7"/>
  <c r="U2423" i="7"/>
  <c r="V2443" i="7"/>
  <c r="U2443" i="7"/>
  <c r="V2463" i="7"/>
  <c r="U2463" i="7"/>
  <c r="V2483" i="7"/>
  <c r="U2483" i="7"/>
  <c r="U2503" i="7"/>
  <c r="V2503" i="7"/>
  <c r="V2523" i="7"/>
  <c r="U2523" i="7"/>
  <c r="V2543" i="7"/>
  <c r="U2543" i="7"/>
  <c r="V2563" i="7"/>
  <c r="U2563" i="7"/>
  <c r="V2583" i="7"/>
  <c r="U2583" i="7"/>
  <c r="V2603" i="7"/>
  <c r="U2603" i="7"/>
  <c r="V2623" i="7"/>
  <c r="U2623" i="7"/>
  <c r="V2643" i="7"/>
  <c r="U2643" i="7"/>
  <c r="V2663" i="7"/>
  <c r="U2663" i="7"/>
  <c r="V2683" i="7"/>
  <c r="U2683" i="7"/>
  <c r="V2703" i="7"/>
  <c r="U2703" i="7"/>
  <c r="V2723" i="7"/>
  <c r="U2723" i="7"/>
  <c r="V2743" i="7"/>
  <c r="U2743" i="7"/>
  <c r="V2763" i="7"/>
  <c r="U2763" i="7"/>
  <c r="V2783" i="7"/>
  <c r="U2783" i="7"/>
  <c r="V2803" i="7"/>
  <c r="U2803" i="7"/>
  <c r="U2823" i="7"/>
  <c r="V2823" i="7"/>
  <c r="V2843" i="7"/>
  <c r="U2843" i="7"/>
  <c r="V2863" i="7"/>
  <c r="U2863" i="7"/>
  <c r="V2883" i="7"/>
  <c r="U2883" i="7"/>
  <c r="V2903" i="7"/>
  <c r="U2903" i="7"/>
  <c r="V2923" i="7"/>
  <c r="U2923" i="7"/>
  <c r="V2943" i="7"/>
  <c r="U2943" i="7"/>
  <c r="V2963" i="7"/>
  <c r="U2963" i="7"/>
  <c r="V2983" i="7"/>
  <c r="U2983" i="7"/>
  <c r="V3003" i="7"/>
  <c r="U3003" i="7"/>
  <c r="V3023" i="7"/>
  <c r="U3023" i="7"/>
  <c r="V3043" i="7"/>
  <c r="U3043" i="7"/>
  <c r="V3063" i="7"/>
  <c r="U3063" i="7"/>
  <c r="V3083" i="7"/>
  <c r="U3083" i="7"/>
  <c r="V3103" i="7"/>
  <c r="U3103" i="7"/>
  <c r="V3123" i="7"/>
  <c r="U3123" i="7"/>
  <c r="V3143" i="7"/>
  <c r="U3143" i="7"/>
  <c r="V3163" i="7"/>
  <c r="U3163" i="7"/>
  <c r="V3183" i="7"/>
  <c r="U3183" i="7"/>
  <c r="V3203" i="7"/>
  <c r="U3203" i="7"/>
  <c r="V3223" i="7"/>
  <c r="U3223" i="7"/>
  <c r="V3243" i="7"/>
  <c r="U3243" i="7"/>
  <c r="V3263" i="7"/>
  <c r="U3263" i="7"/>
  <c r="V3283" i="7"/>
  <c r="U3283" i="7"/>
  <c r="V3303" i="7"/>
  <c r="U3303" i="7"/>
  <c r="V3323" i="7"/>
  <c r="U3323" i="7"/>
  <c r="V3343" i="7"/>
  <c r="U3343" i="7"/>
  <c r="V3363" i="7"/>
  <c r="U3363" i="7"/>
  <c r="V3383" i="7"/>
  <c r="U3383" i="7"/>
  <c r="V3403" i="7"/>
  <c r="U3403" i="7"/>
  <c r="V3423" i="7"/>
  <c r="U3423" i="7"/>
  <c r="V3443" i="7"/>
  <c r="U3443" i="7"/>
  <c r="V3463" i="7"/>
  <c r="U3463" i="7"/>
  <c r="V3483" i="7"/>
  <c r="U3483" i="7"/>
  <c r="V3503" i="7"/>
  <c r="U3503" i="7"/>
  <c r="V3523" i="7"/>
  <c r="U3523" i="7"/>
  <c r="V3543" i="7"/>
  <c r="U3543" i="7"/>
  <c r="V3563" i="7"/>
  <c r="U3563" i="7"/>
  <c r="V3583" i="7"/>
  <c r="U3583" i="7"/>
  <c r="V3603" i="7"/>
  <c r="U3603" i="7"/>
  <c r="V3623" i="7"/>
  <c r="U3623" i="7"/>
  <c r="V3643" i="7"/>
  <c r="U3643" i="7"/>
  <c r="V3663" i="7"/>
  <c r="U3663" i="7"/>
  <c r="V3683" i="7"/>
  <c r="U3683" i="7"/>
  <c r="V3703" i="7"/>
  <c r="U3703" i="7"/>
  <c r="V3723" i="7"/>
  <c r="U3723" i="7"/>
  <c r="V3743" i="7"/>
  <c r="U3743" i="7"/>
  <c r="V3763" i="7"/>
  <c r="U3763" i="7"/>
  <c r="V3783" i="7"/>
  <c r="U3783" i="7"/>
  <c r="V2413" i="7"/>
  <c r="U2413" i="7"/>
  <c r="V16" i="7"/>
  <c r="U16" i="7"/>
  <c r="V44" i="7"/>
  <c r="U44" i="7"/>
  <c r="V64" i="7"/>
  <c r="U64" i="7"/>
  <c r="V84" i="7"/>
  <c r="U84" i="7"/>
  <c r="V104" i="7"/>
  <c r="U104" i="7"/>
  <c r="V124" i="7"/>
  <c r="U124" i="7"/>
  <c r="V144" i="7"/>
  <c r="U144" i="7"/>
  <c r="V164" i="7"/>
  <c r="U164" i="7"/>
  <c r="V184" i="7"/>
  <c r="U184" i="7"/>
  <c r="V204" i="7"/>
  <c r="U204" i="7"/>
  <c r="V224" i="7"/>
  <c r="U224" i="7"/>
  <c r="V244" i="7"/>
  <c r="U244" i="7"/>
  <c r="V264" i="7"/>
  <c r="U264" i="7"/>
  <c r="V284" i="7"/>
  <c r="U284" i="7"/>
  <c r="V304" i="7"/>
  <c r="U304" i="7"/>
  <c r="V324" i="7"/>
  <c r="U324" i="7"/>
  <c r="V344" i="7"/>
  <c r="U344" i="7"/>
  <c r="V364" i="7"/>
  <c r="U364" i="7"/>
  <c r="V384" i="7"/>
  <c r="U384" i="7"/>
  <c r="V404" i="7"/>
  <c r="U404" i="7"/>
  <c r="V424" i="7"/>
  <c r="U424" i="7"/>
  <c r="V444" i="7"/>
  <c r="U444" i="7"/>
  <c r="V464" i="7"/>
  <c r="U464" i="7"/>
  <c r="V484" i="7"/>
  <c r="U484" i="7"/>
  <c r="V504" i="7"/>
  <c r="U504" i="7"/>
  <c r="V524" i="7"/>
  <c r="U524" i="7"/>
  <c r="V544" i="7"/>
  <c r="U544" i="7"/>
  <c r="V564" i="7"/>
  <c r="U564" i="7"/>
  <c r="V584" i="7"/>
  <c r="U584" i="7"/>
  <c r="V604" i="7"/>
  <c r="U604" i="7"/>
  <c r="V624" i="7"/>
  <c r="U624" i="7"/>
  <c r="V644" i="7"/>
  <c r="U644" i="7"/>
  <c r="V664" i="7"/>
  <c r="U664" i="7"/>
  <c r="V684" i="7"/>
  <c r="U684" i="7"/>
  <c r="V704" i="7"/>
  <c r="U704" i="7"/>
  <c r="V724" i="7"/>
  <c r="U724" i="7"/>
  <c r="V744" i="7"/>
  <c r="U744" i="7"/>
  <c r="V764" i="7"/>
  <c r="U764" i="7"/>
  <c r="V784" i="7"/>
  <c r="U784" i="7"/>
  <c r="V804" i="7"/>
  <c r="U804" i="7"/>
  <c r="V824" i="7"/>
  <c r="U824" i="7"/>
  <c r="V844" i="7"/>
  <c r="U844" i="7"/>
  <c r="V864" i="7"/>
  <c r="U864" i="7"/>
  <c r="V884" i="7"/>
  <c r="U884" i="7"/>
  <c r="V904" i="7"/>
  <c r="U904" i="7"/>
  <c r="V924" i="7"/>
  <c r="U924" i="7"/>
  <c r="V944" i="7"/>
  <c r="U944" i="7"/>
  <c r="V964" i="7"/>
  <c r="U964" i="7"/>
  <c r="V984" i="7"/>
  <c r="U984" i="7"/>
  <c r="V1004" i="7"/>
  <c r="U1004" i="7"/>
  <c r="V1024" i="7"/>
  <c r="U1024" i="7"/>
  <c r="V1044" i="7"/>
  <c r="U1044" i="7"/>
  <c r="V1064" i="7"/>
  <c r="U1064" i="7"/>
  <c r="V1084" i="7"/>
  <c r="U1084" i="7"/>
  <c r="V1104" i="7"/>
  <c r="U1104" i="7"/>
  <c r="V1124" i="7"/>
  <c r="U1124" i="7"/>
  <c r="V1144" i="7"/>
  <c r="U1144" i="7"/>
  <c r="V1164" i="7"/>
  <c r="U1164" i="7"/>
  <c r="V1184" i="7"/>
  <c r="U1184" i="7"/>
  <c r="V1204" i="7"/>
  <c r="U1204" i="7"/>
  <c r="V1224" i="7"/>
  <c r="U1224" i="7"/>
  <c r="V1244" i="7"/>
  <c r="U1244" i="7"/>
  <c r="V1264" i="7"/>
  <c r="U1264" i="7"/>
  <c r="V1284" i="7"/>
  <c r="U1284" i="7"/>
  <c r="V1304" i="7"/>
  <c r="U1304" i="7"/>
  <c r="V1324" i="7"/>
  <c r="U1324" i="7"/>
  <c r="V1344" i="7"/>
  <c r="U1344" i="7"/>
  <c r="V1364" i="7"/>
  <c r="U1364" i="7"/>
  <c r="V1384" i="7"/>
  <c r="U1384" i="7"/>
  <c r="U1404" i="7"/>
  <c r="V1404" i="7"/>
  <c r="V1424" i="7"/>
  <c r="U1424" i="7"/>
  <c r="V1444" i="7"/>
  <c r="U1444" i="7"/>
  <c r="U1464" i="7"/>
  <c r="V1464" i="7"/>
  <c r="V1484" i="7"/>
  <c r="U1484" i="7"/>
  <c r="V1504" i="7"/>
  <c r="U1504" i="7"/>
  <c r="V1524" i="7"/>
  <c r="U1524" i="7"/>
  <c r="V1544" i="7"/>
  <c r="U1544" i="7"/>
  <c r="V1564" i="7"/>
  <c r="U1564" i="7"/>
  <c r="V1584" i="7"/>
  <c r="U1584" i="7"/>
  <c r="V1604" i="7"/>
  <c r="U1604" i="7"/>
  <c r="V1624" i="7"/>
  <c r="U1624" i="7"/>
  <c r="V1644" i="7"/>
  <c r="U1644" i="7"/>
  <c r="V1664" i="7"/>
  <c r="U1664" i="7"/>
  <c r="V1684" i="7"/>
  <c r="U1684" i="7"/>
  <c r="V1704" i="7"/>
  <c r="U1704" i="7"/>
  <c r="V1724" i="7"/>
  <c r="U1724" i="7"/>
  <c r="V1744" i="7"/>
  <c r="U1744" i="7"/>
  <c r="V1764" i="7"/>
  <c r="U1764" i="7"/>
  <c r="V1784" i="7"/>
  <c r="U1784" i="7"/>
  <c r="V1804" i="7"/>
  <c r="U1804" i="7"/>
  <c r="V1824" i="7"/>
  <c r="U1824" i="7"/>
  <c r="V1844" i="7"/>
  <c r="U1844" i="7"/>
  <c r="V1864" i="7"/>
  <c r="U1864" i="7"/>
  <c r="V1884" i="7"/>
  <c r="U1884" i="7"/>
  <c r="V1904" i="7"/>
  <c r="U1904" i="7"/>
  <c r="V1924" i="7"/>
  <c r="U1924" i="7"/>
  <c r="V1944" i="7"/>
  <c r="U1944" i="7"/>
  <c r="V1964" i="7"/>
  <c r="U1964" i="7"/>
  <c r="V1984" i="7"/>
  <c r="U1984" i="7"/>
  <c r="V2004" i="7"/>
  <c r="U2004" i="7"/>
  <c r="V2024" i="7"/>
  <c r="U2024" i="7"/>
  <c r="V2044" i="7"/>
  <c r="U2044" i="7"/>
  <c r="V2064" i="7"/>
  <c r="U2064" i="7"/>
  <c r="V2084" i="7"/>
  <c r="U2084" i="7"/>
  <c r="V2104" i="7"/>
  <c r="U2104" i="7"/>
  <c r="V2124" i="7"/>
  <c r="U2124" i="7"/>
  <c r="V2144" i="7"/>
  <c r="U2144" i="7"/>
  <c r="V2164" i="7"/>
  <c r="U2164" i="7"/>
  <c r="V2184" i="7"/>
  <c r="U2184" i="7"/>
  <c r="V2204" i="7"/>
  <c r="U2204" i="7"/>
  <c r="V2224" i="7"/>
  <c r="U2224" i="7"/>
  <c r="V2244" i="7"/>
  <c r="U2244" i="7"/>
  <c r="V2264" i="7"/>
  <c r="U2264" i="7"/>
  <c r="V2284" i="7"/>
  <c r="U2284" i="7"/>
  <c r="V2304" i="7"/>
  <c r="U2304" i="7"/>
  <c r="V2324" i="7"/>
  <c r="U2324" i="7"/>
  <c r="V2344" i="7"/>
  <c r="U2344" i="7"/>
  <c r="V2364" i="7"/>
  <c r="U2364" i="7"/>
  <c r="V2384" i="7"/>
  <c r="U2384" i="7"/>
  <c r="V2404" i="7"/>
  <c r="U2404" i="7"/>
  <c r="V2424" i="7"/>
  <c r="U2424" i="7"/>
  <c r="V2444" i="7"/>
  <c r="U2444" i="7"/>
  <c r="V2464" i="7"/>
  <c r="U2464" i="7"/>
  <c r="V2484" i="7"/>
  <c r="U2484" i="7"/>
  <c r="V2504" i="7"/>
  <c r="U2504" i="7"/>
  <c r="V2524" i="7"/>
  <c r="U2524" i="7"/>
  <c r="V2544" i="7"/>
  <c r="U2544" i="7"/>
  <c r="V2564" i="7"/>
  <c r="U2564" i="7"/>
  <c r="V2584" i="7"/>
  <c r="U2584" i="7"/>
  <c r="V2604" i="7"/>
  <c r="U2604" i="7"/>
  <c r="V2624" i="7"/>
  <c r="U2624" i="7"/>
  <c r="V2644" i="7"/>
  <c r="U2644" i="7"/>
  <c r="V2664" i="7"/>
  <c r="U2664" i="7"/>
  <c r="V2684" i="7"/>
  <c r="U2684" i="7"/>
  <c r="V2704" i="7"/>
  <c r="U2704" i="7"/>
  <c r="V2724" i="7"/>
  <c r="U2724" i="7"/>
  <c r="V2744" i="7"/>
  <c r="U2744" i="7"/>
  <c r="V2764" i="7"/>
  <c r="U2764" i="7"/>
  <c r="V2784" i="7"/>
  <c r="U2784" i="7"/>
  <c r="V2804" i="7"/>
  <c r="U2804" i="7"/>
  <c r="V2824" i="7"/>
  <c r="U2824" i="7"/>
  <c r="V2844" i="7"/>
  <c r="U2844" i="7"/>
  <c r="V2864" i="7"/>
  <c r="U2864" i="7"/>
  <c r="V2884" i="7"/>
  <c r="U2884" i="7"/>
  <c r="V2904" i="7"/>
  <c r="U2904" i="7"/>
  <c r="V2924" i="7"/>
  <c r="U2924" i="7"/>
  <c r="V2944" i="7"/>
  <c r="U2944" i="7"/>
  <c r="V2964" i="7"/>
  <c r="U2964" i="7"/>
  <c r="V2984" i="7"/>
  <c r="U2984" i="7"/>
  <c r="V3004" i="7"/>
  <c r="U3004" i="7"/>
  <c r="V3024" i="7"/>
  <c r="U3024" i="7"/>
  <c r="V3044" i="7"/>
  <c r="U3044" i="7"/>
  <c r="V3064" i="7"/>
  <c r="U3064" i="7"/>
  <c r="V3084" i="7"/>
  <c r="U3084" i="7"/>
  <c r="V3104" i="7"/>
  <c r="U3104" i="7"/>
  <c r="V3124" i="7"/>
  <c r="U3124" i="7"/>
  <c r="V3144" i="7"/>
  <c r="U3144" i="7"/>
  <c r="V3164" i="7"/>
  <c r="U3164" i="7"/>
  <c r="V3184" i="7"/>
  <c r="U3184" i="7"/>
  <c r="V3204" i="7"/>
  <c r="U3204" i="7"/>
  <c r="V3224" i="7"/>
  <c r="U3224" i="7"/>
  <c r="V3244" i="7"/>
  <c r="U3244" i="7"/>
  <c r="V3264" i="7"/>
  <c r="U3264" i="7"/>
  <c r="V3284" i="7"/>
  <c r="U3284" i="7"/>
  <c r="V3304" i="7"/>
  <c r="U3304" i="7"/>
  <c r="V3324" i="7"/>
  <c r="U3324" i="7"/>
  <c r="V3344" i="7"/>
  <c r="U3344" i="7"/>
  <c r="V3364" i="7"/>
  <c r="U3364" i="7"/>
  <c r="V3384" i="7"/>
  <c r="U3384" i="7"/>
  <c r="V3404" i="7"/>
  <c r="U3404" i="7"/>
  <c r="V3424" i="7"/>
  <c r="U3424" i="7"/>
  <c r="V3444" i="7"/>
  <c r="U3444" i="7"/>
  <c r="V3464" i="7"/>
  <c r="U3464" i="7"/>
  <c r="V3484" i="7"/>
  <c r="U3484" i="7"/>
  <c r="V3504" i="7"/>
  <c r="U3504" i="7"/>
  <c r="V3524" i="7"/>
  <c r="U3524" i="7"/>
  <c r="U3544" i="7"/>
  <c r="V3544" i="7"/>
  <c r="V3564" i="7"/>
  <c r="U3564" i="7"/>
  <c r="V3584" i="7"/>
  <c r="U3584" i="7"/>
  <c r="V3604" i="7"/>
  <c r="U3604" i="7"/>
  <c r="V3624" i="7"/>
  <c r="U3624" i="7"/>
  <c r="V3644" i="7"/>
  <c r="U3644" i="7"/>
  <c r="V3664" i="7"/>
  <c r="U3664" i="7"/>
  <c r="V3684" i="7"/>
  <c r="U3684" i="7"/>
  <c r="V3704" i="7"/>
  <c r="U3704" i="7"/>
  <c r="V3724" i="7"/>
  <c r="U3724" i="7"/>
  <c r="V3744" i="7"/>
  <c r="U3744" i="7"/>
  <c r="V3764" i="7"/>
  <c r="U3764" i="7"/>
  <c r="V3784" i="7"/>
  <c r="U3784" i="7"/>
  <c r="V2793" i="7"/>
  <c r="U2793" i="7"/>
  <c r="V17" i="7"/>
  <c r="U17" i="7"/>
  <c r="V45" i="7"/>
  <c r="U45" i="7"/>
  <c r="V65" i="7"/>
  <c r="U65" i="7"/>
  <c r="V85" i="7"/>
  <c r="U85" i="7"/>
  <c r="V105" i="7"/>
  <c r="U105" i="7"/>
  <c r="V125" i="7"/>
  <c r="U125" i="7"/>
  <c r="V145" i="7"/>
  <c r="U145" i="7"/>
  <c r="V165" i="7"/>
  <c r="U165" i="7"/>
  <c r="V185" i="7"/>
  <c r="U185" i="7"/>
  <c r="V205" i="7"/>
  <c r="U205" i="7"/>
  <c r="V225" i="7"/>
  <c r="U225" i="7"/>
  <c r="V245" i="7"/>
  <c r="U245" i="7"/>
  <c r="V265" i="7"/>
  <c r="U265" i="7"/>
  <c r="V285" i="7"/>
  <c r="U285" i="7"/>
  <c r="V305" i="7"/>
  <c r="U305" i="7"/>
  <c r="V325" i="7"/>
  <c r="U325" i="7"/>
  <c r="V345" i="7"/>
  <c r="U345" i="7"/>
  <c r="V365" i="7"/>
  <c r="U365" i="7"/>
  <c r="V385" i="7"/>
  <c r="U385" i="7"/>
  <c r="V405" i="7"/>
  <c r="U405" i="7"/>
  <c r="V425" i="7"/>
  <c r="U425" i="7"/>
  <c r="V445" i="7"/>
  <c r="U445" i="7"/>
  <c r="V465" i="7"/>
  <c r="U465" i="7"/>
  <c r="V485" i="7"/>
  <c r="U485" i="7"/>
  <c r="V505" i="7"/>
  <c r="U505" i="7"/>
  <c r="V525" i="7"/>
  <c r="U525" i="7"/>
  <c r="V545" i="7"/>
  <c r="U545" i="7"/>
  <c r="V565" i="7"/>
  <c r="U565" i="7"/>
  <c r="V585" i="7"/>
  <c r="U585" i="7"/>
  <c r="V605" i="7"/>
  <c r="U605" i="7"/>
  <c r="V625" i="7"/>
  <c r="U625" i="7"/>
  <c r="V645" i="7"/>
  <c r="U645" i="7"/>
  <c r="V665" i="7"/>
  <c r="U665" i="7"/>
  <c r="V685" i="7"/>
  <c r="U685" i="7"/>
  <c r="V705" i="7"/>
  <c r="U705" i="7"/>
  <c r="V725" i="7"/>
  <c r="U725" i="7"/>
  <c r="V745" i="7"/>
  <c r="U745" i="7"/>
  <c r="V765" i="7"/>
  <c r="U765" i="7"/>
  <c r="V785" i="7"/>
  <c r="U785" i="7"/>
  <c r="V805" i="7"/>
  <c r="U805" i="7"/>
  <c r="V825" i="7"/>
  <c r="U825" i="7"/>
  <c r="V845" i="7"/>
  <c r="U845" i="7"/>
  <c r="V865" i="7"/>
  <c r="U865" i="7"/>
  <c r="V885" i="7"/>
  <c r="U885" i="7"/>
  <c r="V905" i="7"/>
  <c r="U905" i="7"/>
  <c r="V925" i="7"/>
  <c r="U925" i="7"/>
  <c r="V945" i="7"/>
  <c r="U945" i="7"/>
  <c r="V965" i="7"/>
  <c r="U965" i="7"/>
  <c r="V985" i="7"/>
  <c r="U985" i="7"/>
  <c r="V1005" i="7"/>
  <c r="U1005" i="7"/>
  <c r="V1025" i="7"/>
  <c r="U1025" i="7"/>
  <c r="V1045" i="7"/>
  <c r="U1045" i="7"/>
  <c r="V1065" i="7"/>
  <c r="U1065" i="7"/>
  <c r="V1085" i="7"/>
  <c r="U1085" i="7"/>
  <c r="V1105" i="7"/>
  <c r="U1105" i="7"/>
  <c r="V1125" i="7"/>
  <c r="U1125" i="7"/>
  <c r="V1145" i="7"/>
  <c r="U1145" i="7"/>
  <c r="V1165" i="7"/>
  <c r="U1165" i="7"/>
  <c r="V1185" i="7"/>
  <c r="U1185" i="7"/>
  <c r="V1205" i="7"/>
  <c r="U1205" i="7"/>
  <c r="V1225" i="7"/>
  <c r="U1225" i="7"/>
  <c r="V1245" i="7"/>
  <c r="U1245" i="7"/>
  <c r="V1265" i="7"/>
  <c r="U1265" i="7"/>
  <c r="V1285" i="7"/>
  <c r="U1285" i="7"/>
  <c r="V1305" i="7"/>
  <c r="U1305" i="7"/>
  <c r="V1325" i="7"/>
  <c r="U1325" i="7"/>
  <c r="V1345" i="7"/>
  <c r="U1345" i="7"/>
  <c r="V1365" i="7"/>
  <c r="U1365" i="7"/>
  <c r="V1385" i="7"/>
  <c r="U1385" i="7"/>
  <c r="V1405" i="7"/>
  <c r="U1405" i="7"/>
  <c r="V1425" i="7"/>
  <c r="U1425" i="7"/>
  <c r="V1445" i="7"/>
  <c r="U1445" i="7"/>
  <c r="V1465" i="7"/>
  <c r="U1465" i="7"/>
  <c r="V1485" i="7"/>
  <c r="U1485" i="7"/>
  <c r="V1505" i="7"/>
  <c r="U1505" i="7"/>
  <c r="V1525" i="7"/>
  <c r="U1525" i="7"/>
  <c r="V1545" i="7"/>
  <c r="U1545" i="7"/>
  <c r="V1565" i="7"/>
  <c r="U1565" i="7"/>
  <c r="V1585" i="7"/>
  <c r="U1585" i="7"/>
  <c r="V1605" i="7"/>
  <c r="U1605" i="7"/>
  <c r="V1625" i="7"/>
  <c r="U1625" i="7"/>
  <c r="V1645" i="7"/>
  <c r="U1645" i="7"/>
  <c r="V1665" i="7"/>
  <c r="U1665" i="7"/>
  <c r="V1685" i="7"/>
  <c r="U1685" i="7"/>
  <c r="V1705" i="7"/>
  <c r="U1705" i="7"/>
  <c r="V1725" i="7"/>
  <c r="U1725" i="7"/>
  <c r="V1745" i="7"/>
  <c r="U1745" i="7"/>
  <c r="V1765" i="7"/>
  <c r="U1765" i="7"/>
  <c r="V1785" i="7"/>
  <c r="U1785" i="7"/>
  <c r="V1805" i="7"/>
  <c r="U1805" i="7"/>
  <c r="V1825" i="7"/>
  <c r="U1825" i="7"/>
  <c r="V1845" i="7"/>
  <c r="U1845" i="7"/>
  <c r="V1865" i="7"/>
  <c r="U1865" i="7"/>
  <c r="V1885" i="7"/>
  <c r="U1885" i="7"/>
  <c r="V1905" i="7"/>
  <c r="U1905" i="7"/>
  <c r="V1925" i="7"/>
  <c r="U1925" i="7"/>
  <c r="V1945" i="7"/>
  <c r="U1945" i="7"/>
  <c r="V1965" i="7"/>
  <c r="U1965" i="7"/>
  <c r="V1985" i="7"/>
  <c r="U1985" i="7"/>
  <c r="V2005" i="7"/>
  <c r="U2005" i="7"/>
  <c r="V2025" i="7"/>
  <c r="U2025" i="7"/>
  <c r="V2045" i="7"/>
  <c r="U2045" i="7"/>
  <c r="V2065" i="7"/>
  <c r="U2065" i="7"/>
  <c r="V2085" i="7"/>
  <c r="U2085" i="7"/>
  <c r="V2105" i="7"/>
  <c r="U2105" i="7"/>
  <c r="V2125" i="7"/>
  <c r="U2125" i="7"/>
  <c r="V2145" i="7"/>
  <c r="U2145" i="7"/>
  <c r="V2165" i="7"/>
  <c r="U2165" i="7"/>
  <c r="V2185" i="7"/>
  <c r="U2185" i="7"/>
  <c r="V2205" i="7"/>
  <c r="U2205" i="7"/>
  <c r="V2225" i="7"/>
  <c r="U2225" i="7"/>
  <c r="V2245" i="7"/>
  <c r="U2245" i="7"/>
  <c r="V2265" i="7"/>
  <c r="U2265" i="7"/>
  <c r="V2285" i="7"/>
  <c r="U2285" i="7"/>
  <c r="V2305" i="7"/>
  <c r="U2305" i="7"/>
  <c r="V2325" i="7"/>
  <c r="U2325" i="7"/>
  <c r="V2345" i="7"/>
  <c r="U2345" i="7"/>
  <c r="V2365" i="7"/>
  <c r="U2365" i="7"/>
  <c r="V2385" i="7"/>
  <c r="U2385" i="7"/>
  <c r="V2405" i="7"/>
  <c r="U2405" i="7"/>
  <c r="V2425" i="7"/>
  <c r="U2425" i="7"/>
  <c r="V2445" i="7"/>
  <c r="U2445" i="7"/>
  <c r="V2465" i="7"/>
  <c r="U2465" i="7"/>
  <c r="V2485" i="7"/>
  <c r="U2485" i="7"/>
  <c r="V2505" i="7"/>
  <c r="U2505" i="7"/>
  <c r="V2525" i="7"/>
  <c r="U2525" i="7"/>
  <c r="V2545" i="7"/>
  <c r="U2545" i="7"/>
  <c r="V2565" i="7"/>
  <c r="U2565" i="7"/>
  <c r="V2585" i="7"/>
  <c r="U2585" i="7"/>
  <c r="V2605" i="7"/>
  <c r="U2605" i="7"/>
  <c r="V2625" i="7"/>
  <c r="U2625" i="7"/>
  <c r="U2645" i="7"/>
  <c r="V2645" i="7"/>
  <c r="V2665" i="7"/>
  <c r="U2665" i="7"/>
  <c r="V2685" i="7"/>
  <c r="U2685" i="7"/>
  <c r="V2705" i="7"/>
  <c r="U2705" i="7"/>
  <c r="V2725" i="7"/>
  <c r="U2725" i="7"/>
  <c r="V2745" i="7"/>
  <c r="U2745" i="7"/>
  <c r="V2765" i="7"/>
  <c r="U2765" i="7"/>
  <c r="V2785" i="7"/>
  <c r="U2785" i="7"/>
  <c r="V2805" i="7"/>
  <c r="U2805" i="7"/>
  <c r="V2825" i="7"/>
  <c r="U2825" i="7"/>
  <c r="V2845" i="7"/>
  <c r="U2845" i="7"/>
  <c r="V2865" i="7"/>
  <c r="U2865" i="7"/>
  <c r="V2885" i="7"/>
  <c r="U2885" i="7"/>
  <c r="V2905" i="7"/>
  <c r="U2905" i="7"/>
  <c r="V2925" i="7"/>
  <c r="U2925" i="7"/>
  <c r="V2945" i="7"/>
  <c r="U2945" i="7"/>
  <c r="V2965" i="7"/>
  <c r="U2965" i="7"/>
  <c r="V2985" i="7"/>
  <c r="U2985" i="7"/>
  <c r="V3005" i="7"/>
  <c r="U3005" i="7"/>
  <c r="V3025" i="7"/>
  <c r="U3025" i="7"/>
  <c r="V3045" i="7"/>
  <c r="U3045" i="7"/>
  <c r="V3065" i="7"/>
  <c r="U3065" i="7"/>
  <c r="V3085" i="7"/>
  <c r="U3085" i="7"/>
  <c r="V3105" i="7"/>
  <c r="U3105" i="7"/>
  <c r="V3125" i="7"/>
  <c r="U3125" i="7"/>
  <c r="V3145" i="7"/>
  <c r="U3145" i="7"/>
  <c r="V3165" i="7"/>
  <c r="U3165" i="7"/>
  <c r="V3185" i="7"/>
  <c r="U3185" i="7"/>
  <c r="V3205" i="7"/>
  <c r="U3205" i="7"/>
  <c r="V3225" i="7"/>
  <c r="U3225" i="7"/>
  <c r="V3245" i="7"/>
  <c r="U3245" i="7"/>
  <c r="V3265" i="7"/>
  <c r="U3265" i="7"/>
  <c r="V3285" i="7"/>
  <c r="U3285" i="7"/>
  <c r="V3305" i="7"/>
  <c r="U3305" i="7"/>
  <c r="V3325" i="7"/>
  <c r="U3325" i="7"/>
  <c r="V3345" i="7"/>
  <c r="U3345" i="7"/>
  <c r="V3365" i="7"/>
  <c r="U3365" i="7"/>
  <c r="V3385" i="7"/>
  <c r="U3385" i="7"/>
  <c r="V3405" i="7"/>
  <c r="U3405" i="7"/>
  <c r="V3425" i="7"/>
  <c r="U3425" i="7"/>
  <c r="V3445" i="7"/>
  <c r="U3445" i="7"/>
  <c r="V3465" i="7"/>
  <c r="U3465" i="7"/>
  <c r="V3485" i="7"/>
  <c r="U3485" i="7"/>
  <c r="V3505" i="7"/>
  <c r="U3505" i="7"/>
  <c r="V3525" i="7"/>
  <c r="U3525" i="7"/>
  <c r="U3545" i="7"/>
  <c r="V3545" i="7"/>
  <c r="V3565" i="7"/>
  <c r="U3565" i="7"/>
  <c r="V3585" i="7"/>
  <c r="U3585" i="7"/>
  <c r="V3605" i="7"/>
  <c r="U3605" i="7"/>
  <c r="V3625" i="7"/>
  <c r="U3625" i="7"/>
  <c r="V3645" i="7"/>
  <c r="U3645" i="7"/>
  <c r="V3665" i="7"/>
  <c r="U3665" i="7"/>
  <c r="V3685" i="7"/>
  <c r="U3685" i="7"/>
  <c r="V3705" i="7"/>
  <c r="U3705" i="7"/>
  <c r="V3725" i="7"/>
  <c r="U3725" i="7"/>
  <c r="V3745" i="7"/>
  <c r="U3745" i="7"/>
  <c r="V3765" i="7"/>
  <c r="U3765" i="7"/>
  <c r="V3785" i="7"/>
  <c r="U3785" i="7"/>
  <c r="V2773" i="7"/>
  <c r="U2773" i="7"/>
  <c r="V18" i="7"/>
  <c r="U18" i="7"/>
  <c r="V46" i="7"/>
  <c r="U46" i="7"/>
  <c r="V66" i="7"/>
  <c r="U66" i="7"/>
  <c r="V86" i="7"/>
  <c r="U86" i="7"/>
  <c r="V106" i="7"/>
  <c r="U106" i="7"/>
  <c r="V126" i="7"/>
  <c r="U126" i="7"/>
  <c r="V146" i="7"/>
  <c r="U146" i="7"/>
  <c r="V166" i="7"/>
  <c r="U166" i="7"/>
  <c r="U186" i="7"/>
  <c r="V186" i="7"/>
  <c r="V206" i="7"/>
  <c r="U206" i="7"/>
  <c r="V226" i="7"/>
  <c r="U226" i="7"/>
  <c r="V246" i="7"/>
  <c r="U246" i="7"/>
  <c r="V266" i="7"/>
  <c r="U266" i="7"/>
  <c r="V286" i="7"/>
  <c r="U286" i="7"/>
  <c r="V306" i="7"/>
  <c r="U306" i="7"/>
  <c r="V326" i="7"/>
  <c r="U326" i="7"/>
  <c r="V346" i="7"/>
  <c r="U346" i="7"/>
  <c r="V366" i="7"/>
  <c r="U366" i="7"/>
  <c r="V386" i="7"/>
  <c r="U386" i="7"/>
  <c r="V406" i="7"/>
  <c r="U406" i="7"/>
  <c r="V426" i="7"/>
  <c r="U426" i="7"/>
  <c r="U446" i="7"/>
  <c r="V446" i="7"/>
  <c r="V466" i="7"/>
  <c r="U466" i="7"/>
  <c r="V486" i="7"/>
  <c r="U486" i="7"/>
  <c r="V506" i="7"/>
  <c r="U506" i="7"/>
  <c r="V526" i="7"/>
  <c r="U526" i="7"/>
  <c r="V546" i="7"/>
  <c r="U546" i="7"/>
  <c r="V566" i="7"/>
  <c r="U566" i="7"/>
  <c r="V586" i="7"/>
  <c r="U586" i="7"/>
  <c r="V606" i="7"/>
  <c r="U606" i="7"/>
  <c r="V626" i="7"/>
  <c r="U626" i="7"/>
  <c r="V646" i="7"/>
  <c r="U646" i="7"/>
  <c r="V666" i="7"/>
  <c r="U666" i="7"/>
  <c r="V686" i="7"/>
  <c r="U686" i="7"/>
  <c r="V706" i="7"/>
  <c r="U706" i="7"/>
  <c r="V726" i="7"/>
  <c r="U726" i="7"/>
  <c r="V746" i="7"/>
  <c r="U746" i="7"/>
  <c r="V766" i="7"/>
  <c r="U766" i="7"/>
  <c r="V786" i="7"/>
  <c r="U786" i="7"/>
  <c r="V806" i="7"/>
  <c r="U806" i="7"/>
  <c r="V826" i="7"/>
  <c r="U826" i="7"/>
  <c r="V846" i="7"/>
  <c r="U846" i="7"/>
  <c r="V866" i="7"/>
  <c r="U866" i="7"/>
  <c r="V886" i="7"/>
  <c r="U886" i="7"/>
  <c r="V906" i="7"/>
  <c r="U906" i="7"/>
  <c r="V926" i="7"/>
  <c r="U926" i="7"/>
  <c r="V946" i="7"/>
  <c r="U946" i="7"/>
  <c r="V966" i="7"/>
  <c r="U966" i="7"/>
  <c r="V986" i="7"/>
  <c r="U986" i="7"/>
  <c r="V1006" i="7"/>
  <c r="U1006" i="7"/>
  <c r="V1026" i="7"/>
  <c r="U1026" i="7"/>
  <c r="V1046" i="7"/>
  <c r="U1046" i="7"/>
  <c r="V1066" i="7"/>
  <c r="U1066" i="7"/>
  <c r="V1086" i="7"/>
  <c r="U1086" i="7"/>
  <c r="V1106" i="7"/>
  <c r="U1106" i="7"/>
  <c r="V1126" i="7"/>
  <c r="U1126" i="7"/>
  <c r="V1146" i="7"/>
  <c r="U1146" i="7"/>
  <c r="V1166" i="7"/>
  <c r="U1166" i="7"/>
  <c r="V1186" i="7"/>
  <c r="U1186" i="7"/>
  <c r="V1206" i="7"/>
  <c r="U1206" i="7"/>
  <c r="V1226" i="7"/>
  <c r="U1226" i="7"/>
  <c r="V1246" i="7"/>
  <c r="U1246" i="7"/>
  <c r="V1266" i="7"/>
  <c r="U1266" i="7"/>
  <c r="V1286" i="7"/>
  <c r="U1286" i="7"/>
  <c r="V1306" i="7"/>
  <c r="U1306" i="7"/>
  <c r="V1326" i="7"/>
  <c r="U1326" i="7"/>
  <c r="V1346" i="7"/>
  <c r="U1346" i="7"/>
  <c r="V1366" i="7"/>
  <c r="U1366" i="7"/>
  <c r="V1386" i="7"/>
  <c r="U1386" i="7"/>
  <c r="V1406" i="7"/>
  <c r="U1406" i="7"/>
  <c r="V1426" i="7"/>
  <c r="U1426" i="7"/>
  <c r="V1446" i="7"/>
  <c r="U1446" i="7"/>
  <c r="V1466" i="7"/>
  <c r="U1466" i="7"/>
  <c r="V1486" i="7"/>
  <c r="U1486" i="7"/>
  <c r="V1506" i="7"/>
  <c r="U1506" i="7"/>
  <c r="V1526" i="7"/>
  <c r="U1526" i="7"/>
  <c r="V1546" i="7"/>
  <c r="U1546" i="7"/>
  <c r="V1566" i="7"/>
  <c r="U1566" i="7"/>
  <c r="V1586" i="7"/>
  <c r="U1586" i="7"/>
  <c r="V1606" i="7"/>
  <c r="U1606" i="7"/>
  <c r="V1626" i="7"/>
  <c r="U1626" i="7"/>
  <c r="V1646" i="7"/>
  <c r="U1646" i="7"/>
  <c r="V1666" i="7"/>
  <c r="U1666" i="7"/>
  <c r="V1686" i="7"/>
  <c r="U1686" i="7"/>
  <c r="V1706" i="7"/>
  <c r="U1706" i="7"/>
  <c r="V1726" i="7"/>
  <c r="U1726" i="7"/>
  <c r="V1746" i="7"/>
  <c r="U1746" i="7"/>
  <c r="V1766" i="7"/>
  <c r="U1766" i="7"/>
  <c r="V1786" i="7"/>
  <c r="U1786" i="7"/>
  <c r="V1806" i="7"/>
  <c r="U1806" i="7"/>
  <c r="V1826" i="7"/>
  <c r="U1826" i="7"/>
  <c r="V1846" i="7"/>
  <c r="U1846" i="7"/>
  <c r="V1866" i="7"/>
  <c r="U1866" i="7"/>
  <c r="V1886" i="7"/>
  <c r="U1886" i="7"/>
  <c r="V1906" i="7"/>
  <c r="U1906" i="7"/>
  <c r="V1926" i="7"/>
  <c r="U1926" i="7"/>
  <c r="V1946" i="7"/>
  <c r="U1946" i="7"/>
  <c r="V1966" i="7"/>
  <c r="U1966" i="7"/>
  <c r="V1986" i="7"/>
  <c r="U1986" i="7"/>
  <c r="V2006" i="7"/>
  <c r="U2006" i="7"/>
  <c r="V2026" i="7"/>
  <c r="U2026" i="7"/>
  <c r="V2046" i="7"/>
  <c r="U2046" i="7"/>
  <c r="V2066" i="7"/>
  <c r="U2066" i="7"/>
  <c r="V2086" i="7"/>
  <c r="U2086" i="7"/>
  <c r="V2106" i="7"/>
  <c r="U2106" i="7"/>
  <c r="V2126" i="7"/>
  <c r="U2126" i="7"/>
  <c r="V2146" i="7"/>
  <c r="U2146" i="7"/>
  <c r="V2166" i="7"/>
  <c r="U2166" i="7"/>
  <c r="V2186" i="7"/>
  <c r="U2186" i="7"/>
  <c r="V2206" i="7"/>
  <c r="U2206" i="7"/>
  <c r="V2226" i="7"/>
  <c r="U2226" i="7"/>
  <c r="V2246" i="7"/>
  <c r="U2246" i="7"/>
  <c r="V2266" i="7"/>
  <c r="U2266" i="7"/>
  <c r="V2286" i="7"/>
  <c r="U2286" i="7"/>
  <c r="V2306" i="7"/>
  <c r="U2306" i="7"/>
  <c r="V2326" i="7"/>
  <c r="U2326" i="7"/>
  <c r="V2346" i="7"/>
  <c r="U2346" i="7"/>
  <c r="V2366" i="7"/>
  <c r="U2366" i="7"/>
  <c r="V2386" i="7"/>
  <c r="U2386" i="7"/>
  <c r="V2406" i="7"/>
  <c r="U2406" i="7"/>
  <c r="V2426" i="7"/>
  <c r="U2426" i="7"/>
  <c r="V2446" i="7"/>
  <c r="U2446" i="7"/>
  <c r="V2466" i="7"/>
  <c r="U2466" i="7"/>
  <c r="V2486" i="7"/>
  <c r="U2486" i="7"/>
  <c r="V2506" i="7"/>
  <c r="U2506" i="7"/>
  <c r="V2526" i="7"/>
  <c r="U2526" i="7"/>
  <c r="V2546" i="7"/>
  <c r="U2546" i="7"/>
  <c r="V2566" i="7"/>
  <c r="U2566" i="7"/>
  <c r="V2586" i="7"/>
  <c r="U2586" i="7"/>
  <c r="V2606" i="7"/>
  <c r="U2606" i="7"/>
  <c r="V2626" i="7"/>
  <c r="U2626" i="7"/>
  <c r="V2646" i="7"/>
  <c r="U2646" i="7"/>
  <c r="V2666" i="7"/>
  <c r="U2666" i="7"/>
  <c r="V2686" i="7"/>
  <c r="U2686" i="7"/>
  <c r="V2706" i="7"/>
  <c r="U2706" i="7"/>
  <c r="V2726" i="7"/>
  <c r="U2726" i="7"/>
  <c r="V2746" i="7"/>
  <c r="U2746" i="7"/>
  <c r="V2766" i="7"/>
  <c r="U2766" i="7"/>
  <c r="V2786" i="7"/>
  <c r="U2786" i="7"/>
  <c r="V2806" i="7"/>
  <c r="U2806" i="7"/>
  <c r="V2826" i="7"/>
  <c r="U2826" i="7"/>
  <c r="V2846" i="7"/>
  <c r="U2846" i="7"/>
  <c r="V2866" i="7"/>
  <c r="U2866" i="7"/>
  <c r="V2886" i="7"/>
  <c r="U2886" i="7"/>
  <c r="V2906" i="7"/>
  <c r="U2906" i="7"/>
  <c r="V2926" i="7"/>
  <c r="U2926" i="7"/>
  <c r="V2946" i="7"/>
  <c r="U2946" i="7"/>
  <c r="V2966" i="7"/>
  <c r="U2966" i="7"/>
  <c r="V2986" i="7"/>
  <c r="U2986" i="7"/>
  <c r="V3006" i="7"/>
  <c r="U3006" i="7"/>
  <c r="V3026" i="7"/>
  <c r="U3026" i="7"/>
  <c r="V3046" i="7"/>
  <c r="U3046" i="7"/>
  <c r="V3066" i="7"/>
  <c r="U3066" i="7"/>
  <c r="V3086" i="7"/>
  <c r="U3086" i="7"/>
  <c r="V3106" i="7"/>
  <c r="U3106" i="7"/>
  <c r="V3126" i="7"/>
  <c r="U3126" i="7"/>
  <c r="V3146" i="7"/>
  <c r="U3146" i="7"/>
  <c r="V3166" i="7"/>
  <c r="U3166" i="7"/>
  <c r="V3186" i="7"/>
  <c r="U3186" i="7"/>
  <c r="V3206" i="7"/>
  <c r="U3206" i="7"/>
  <c r="V3226" i="7"/>
  <c r="U3226" i="7"/>
  <c r="V3246" i="7"/>
  <c r="U3246" i="7"/>
  <c r="V3266" i="7"/>
  <c r="U3266" i="7"/>
  <c r="V3286" i="7"/>
  <c r="U3286" i="7"/>
  <c r="V3306" i="7"/>
  <c r="U3306" i="7"/>
  <c r="V3326" i="7"/>
  <c r="U3326" i="7"/>
  <c r="V3346" i="7"/>
  <c r="U3346" i="7"/>
  <c r="V3366" i="7"/>
  <c r="U3366" i="7"/>
  <c r="V3386" i="7"/>
  <c r="U3386" i="7"/>
  <c r="V3406" i="7"/>
  <c r="U3406" i="7"/>
  <c r="V3426" i="7"/>
  <c r="U3426" i="7"/>
  <c r="V3446" i="7"/>
  <c r="U3446" i="7"/>
  <c r="V3466" i="7"/>
  <c r="U3466" i="7"/>
  <c r="V3486" i="7"/>
  <c r="U3486" i="7"/>
  <c r="V3506" i="7"/>
  <c r="U3506" i="7"/>
  <c r="V3526" i="7"/>
  <c r="U3526" i="7"/>
  <c r="V3546" i="7"/>
  <c r="U3546" i="7"/>
  <c r="V3566" i="7"/>
  <c r="U3566" i="7"/>
  <c r="V3586" i="7"/>
  <c r="U3586" i="7"/>
  <c r="V3606" i="7"/>
  <c r="U3606" i="7"/>
  <c r="V3626" i="7"/>
  <c r="U3626" i="7"/>
  <c r="V3646" i="7"/>
  <c r="U3646" i="7"/>
  <c r="V3666" i="7"/>
  <c r="U3666" i="7"/>
  <c r="V3686" i="7"/>
  <c r="U3686" i="7"/>
  <c r="V3706" i="7"/>
  <c r="U3706" i="7"/>
  <c r="V3726" i="7"/>
  <c r="U3726" i="7"/>
  <c r="V3746" i="7"/>
  <c r="U3746" i="7"/>
  <c r="V3766" i="7"/>
  <c r="U3766" i="7"/>
  <c r="V3786" i="7"/>
  <c r="U3786" i="7"/>
  <c r="V2353" i="7"/>
  <c r="U2353" i="7"/>
  <c r="V19" i="7"/>
  <c r="U19" i="7"/>
  <c r="V47" i="7"/>
  <c r="U47" i="7"/>
  <c r="V67" i="7"/>
  <c r="U67" i="7"/>
  <c r="V87" i="7"/>
  <c r="U87" i="7"/>
  <c r="V107" i="7"/>
  <c r="U107" i="7"/>
  <c r="V127" i="7"/>
  <c r="U127" i="7"/>
  <c r="V147" i="7"/>
  <c r="U147" i="7"/>
  <c r="V167" i="7"/>
  <c r="U167" i="7"/>
  <c r="V187" i="7"/>
  <c r="U187" i="7"/>
  <c r="V207" i="7"/>
  <c r="U207" i="7"/>
  <c r="V227" i="7"/>
  <c r="U227" i="7"/>
  <c r="V247" i="7"/>
  <c r="U247" i="7"/>
  <c r="V267" i="7"/>
  <c r="U267" i="7"/>
  <c r="V287" i="7"/>
  <c r="U287" i="7"/>
  <c r="V307" i="7"/>
  <c r="U307" i="7"/>
  <c r="V327" i="7"/>
  <c r="U327" i="7"/>
  <c r="V347" i="7"/>
  <c r="U347" i="7"/>
  <c r="V367" i="7"/>
  <c r="U367" i="7"/>
  <c r="V387" i="7"/>
  <c r="U387" i="7"/>
  <c r="U407" i="7"/>
  <c r="V407" i="7"/>
  <c r="V427" i="7"/>
  <c r="U427" i="7"/>
  <c r="V447" i="7"/>
  <c r="U447" i="7"/>
  <c r="V467" i="7"/>
  <c r="U467" i="7"/>
  <c r="V487" i="7"/>
  <c r="U487" i="7"/>
  <c r="V507" i="7"/>
  <c r="U507" i="7"/>
  <c r="V527" i="7"/>
  <c r="U527" i="7"/>
  <c r="V547" i="7"/>
  <c r="U547" i="7"/>
  <c r="V567" i="7"/>
  <c r="U567" i="7"/>
  <c r="V587" i="7"/>
  <c r="U587" i="7"/>
  <c r="V607" i="7"/>
  <c r="U607" i="7"/>
  <c r="V627" i="7"/>
  <c r="U627" i="7"/>
  <c r="V647" i="7"/>
  <c r="U647" i="7"/>
  <c r="V667" i="7"/>
  <c r="U667" i="7"/>
  <c r="V687" i="7"/>
  <c r="U687" i="7"/>
  <c r="V707" i="7"/>
  <c r="U707" i="7"/>
  <c r="V727" i="7"/>
  <c r="U727" i="7"/>
  <c r="V747" i="7"/>
  <c r="U747" i="7"/>
  <c r="V767" i="7"/>
  <c r="U767" i="7"/>
  <c r="V787" i="7"/>
  <c r="U787" i="7"/>
  <c r="V807" i="7"/>
  <c r="U807" i="7"/>
  <c r="V827" i="7"/>
  <c r="U827" i="7"/>
  <c r="U847" i="7"/>
  <c r="V847" i="7"/>
  <c r="V867" i="7"/>
  <c r="U867" i="7"/>
  <c r="V887" i="7"/>
  <c r="U887" i="7"/>
  <c r="V907" i="7"/>
  <c r="U907" i="7"/>
  <c r="V927" i="7"/>
  <c r="U927" i="7"/>
  <c r="V947" i="7"/>
  <c r="U947" i="7"/>
  <c r="V967" i="7"/>
  <c r="U967" i="7"/>
  <c r="V987" i="7"/>
  <c r="U987" i="7"/>
  <c r="V1007" i="7"/>
  <c r="U1007" i="7"/>
  <c r="V1027" i="7"/>
  <c r="U1027" i="7"/>
  <c r="V1047" i="7"/>
  <c r="U1047" i="7"/>
  <c r="V1067" i="7"/>
  <c r="U1067" i="7"/>
  <c r="V1087" i="7"/>
  <c r="U1087" i="7"/>
  <c r="V1107" i="7"/>
  <c r="U1107" i="7"/>
  <c r="V1127" i="7"/>
  <c r="U1127" i="7"/>
  <c r="V1147" i="7"/>
  <c r="U1147" i="7"/>
  <c r="V1167" i="7"/>
  <c r="U1167" i="7"/>
  <c r="V1187" i="7"/>
  <c r="U1187" i="7"/>
  <c r="V1207" i="7"/>
  <c r="U1207" i="7"/>
  <c r="V1227" i="7"/>
  <c r="U1227" i="7"/>
  <c r="V1247" i="7"/>
  <c r="U1247" i="7"/>
  <c r="V1267" i="7"/>
  <c r="U1267" i="7"/>
  <c r="V1287" i="7"/>
  <c r="U1287" i="7"/>
  <c r="V1307" i="7"/>
  <c r="U1307" i="7"/>
  <c r="V1327" i="7"/>
  <c r="U1327" i="7"/>
  <c r="V1347" i="7"/>
  <c r="U1347" i="7"/>
  <c r="V1367" i="7"/>
  <c r="U1367" i="7"/>
  <c r="V1387" i="7"/>
  <c r="U1387" i="7"/>
  <c r="V1407" i="7"/>
  <c r="U1407" i="7"/>
  <c r="V1427" i="7"/>
  <c r="U1427" i="7"/>
  <c r="V1447" i="7"/>
  <c r="U1447" i="7"/>
  <c r="V1467" i="7"/>
  <c r="U1467" i="7"/>
  <c r="V1487" i="7"/>
  <c r="U1487" i="7"/>
  <c r="V1507" i="7"/>
  <c r="U1507" i="7"/>
  <c r="V1527" i="7"/>
  <c r="U1527" i="7"/>
  <c r="V1547" i="7"/>
  <c r="U1547" i="7"/>
  <c r="V1567" i="7"/>
  <c r="U1567" i="7"/>
  <c r="V1587" i="7"/>
  <c r="U1587" i="7"/>
  <c r="V1607" i="7"/>
  <c r="U1607" i="7"/>
  <c r="V1627" i="7"/>
  <c r="U1627" i="7"/>
  <c r="V1647" i="7"/>
  <c r="U1647" i="7"/>
  <c r="V1667" i="7"/>
  <c r="U1667" i="7"/>
  <c r="V1687" i="7"/>
  <c r="U1687" i="7"/>
  <c r="V1707" i="7"/>
  <c r="U1707" i="7"/>
  <c r="V1727" i="7"/>
  <c r="U1727" i="7"/>
  <c r="V1747" i="7"/>
  <c r="U1747" i="7"/>
  <c r="V1767" i="7"/>
  <c r="U1767" i="7"/>
  <c r="V1787" i="7"/>
  <c r="U1787" i="7"/>
  <c r="V1807" i="7"/>
  <c r="U1807" i="7"/>
  <c r="V1827" i="7"/>
  <c r="U1827" i="7"/>
  <c r="V1847" i="7"/>
  <c r="U1847" i="7"/>
  <c r="V1867" i="7"/>
  <c r="U1867" i="7"/>
  <c r="V1887" i="7"/>
  <c r="U1887" i="7"/>
  <c r="V1907" i="7"/>
  <c r="U1907" i="7"/>
  <c r="V1927" i="7"/>
  <c r="U1927" i="7"/>
  <c r="V1947" i="7"/>
  <c r="U1947" i="7"/>
  <c r="V1967" i="7"/>
  <c r="U1967" i="7"/>
  <c r="V1987" i="7"/>
  <c r="U1987" i="7"/>
  <c r="V2007" i="7"/>
  <c r="U2007" i="7"/>
  <c r="V2027" i="7"/>
  <c r="U2027" i="7"/>
  <c r="V2047" i="7"/>
  <c r="U2047" i="7"/>
  <c r="V2067" i="7"/>
  <c r="U2067" i="7"/>
  <c r="V2087" i="7"/>
  <c r="U2087" i="7"/>
  <c r="V2107" i="7"/>
  <c r="U2107" i="7"/>
  <c r="V2127" i="7"/>
  <c r="U2127" i="7"/>
  <c r="V2147" i="7"/>
  <c r="U2147" i="7"/>
  <c r="V2167" i="7"/>
  <c r="U2167" i="7"/>
  <c r="V2187" i="7"/>
  <c r="U2187" i="7"/>
  <c r="V2207" i="7"/>
  <c r="U2207" i="7"/>
  <c r="V2227" i="7"/>
  <c r="U2227" i="7"/>
  <c r="V2247" i="7"/>
  <c r="U2247" i="7"/>
  <c r="V2267" i="7"/>
  <c r="U2267" i="7"/>
  <c r="V2287" i="7"/>
  <c r="U2287" i="7"/>
  <c r="V2307" i="7"/>
  <c r="U2307" i="7"/>
  <c r="V2327" i="7"/>
  <c r="U2327" i="7"/>
  <c r="V2347" i="7"/>
  <c r="U2347" i="7"/>
  <c r="V2367" i="7"/>
  <c r="U2367" i="7"/>
  <c r="V2387" i="7"/>
  <c r="U2387" i="7"/>
  <c r="V2407" i="7"/>
  <c r="U2407" i="7"/>
  <c r="V2427" i="7"/>
  <c r="U2427" i="7"/>
  <c r="V2447" i="7"/>
  <c r="U2447" i="7"/>
  <c r="V2467" i="7"/>
  <c r="U2467" i="7"/>
  <c r="V2487" i="7"/>
  <c r="U2487" i="7"/>
  <c r="V2507" i="7"/>
  <c r="U2507" i="7"/>
  <c r="V2527" i="7"/>
  <c r="U2527" i="7"/>
  <c r="V2547" i="7"/>
  <c r="U2547" i="7"/>
  <c r="V2567" i="7"/>
  <c r="U2567" i="7"/>
  <c r="V2587" i="7"/>
  <c r="U2587" i="7"/>
  <c r="V2607" i="7"/>
  <c r="U2607" i="7"/>
  <c r="V2627" i="7"/>
  <c r="U2627" i="7"/>
  <c r="V2647" i="7"/>
  <c r="U2647" i="7"/>
  <c r="V2667" i="7"/>
  <c r="U2667" i="7"/>
  <c r="V2687" i="7"/>
  <c r="U2687" i="7"/>
  <c r="V2707" i="7"/>
  <c r="U2707" i="7"/>
  <c r="V2727" i="7"/>
  <c r="U2727" i="7"/>
  <c r="V2747" i="7"/>
  <c r="U2747" i="7"/>
  <c r="V2767" i="7"/>
  <c r="U2767" i="7"/>
  <c r="V2787" i="7"/>
  <c r="U2787" i="7"/>
  <c r="V2807" i="7"/>
  <c r="U2807" i="7"/>
  <c r="V2827" i="7"/>
  <c r="U2827" i="7"/>
  <c r="V2847" i="7"/>
  <c r="U2847" i="7"/>
  <c r="V2867" i="7"/>
  <c r="U2867" i="7"/>
  <c r="V2887" i="7"/>
  <c r="U2887" i="7"/>
  <c r="V2907" i="7"/>
  <c r="U2907" i="7"/>
  <c r="V2927" i="7"/>
  <c r="U2927" i="7"/>
  <c r="V2947" i="7"/>
  <c r="U2947" i="7"/>
  <c r="V2967" i="7"/>
  <c r="U2967" i="7"/>
  <c r="V2987" i="7"/>
  <c r="U2987" i="7"/>
  <c r="V3007" i="7"/>
  <c r="U3007" i="7"/>
  <c r="V3027" i="7"/>
  <c r="U3027" i="7"/>
  <c r="V3047" i="7"/>
  <c r="U3047" i="7"/>
  <c r="V3067" i="7"/>
  <c r="U3067" i="7"/>
  <c r="V3087" i="7"/>
  <c r="U3087" i="7"/>
  <c r="V3107" i="7"/>
  <c r="U3107" i="7"/>
  <c r="V3127" i="7"/>
  <c r="U3127" i="7"/>
  <c r="V3147" i="7"/>
  <c r="U3147" i="7"/>
  <c r="V3167" i="7"/>
  <c r="U3167" i="7"/>
  <c r="V3187" i="7"/>
  <c r="U3187" i="7"/>
  <c r="V3207" i="7"/>
  <c r="U3207" i="7"/>
  <c r="V3227" i="7"/>
  <c r="U3227" i="7"/>
  <c r="V3247" i="7"/>
  <c r="U3247" i="7"/>
  <c r="V3267" i="7"/>
  <c r="U3267" i="7"/>
  <c r="V3287" i="7"/>
  <c r="U3287" i="7"/>
  <c r="V3307" i="7"/>
  <c r="U3307" i="7"/>
  <c r="V3327" i="7"/>
  <c r="U3327" i="7"/>
  <c r="V3347" i="7"/>
  <c r="U3347" i="7"/>
  <c r="V3367" i="7"/>
  <c r="U3367" i="7"/>
  <c r="V3387" i="7"/>
  <c r="U3387" i="7"/>
  <c r="V3407" i="7"/>
  <c r="U3407" i="7"/>
  <c r="V3427" i="7"/>
  <c r="U3427" i="7"/>
  <c r="V3447" i="7"/>
  <c r="U3447" i="7"/>
  <c r="V3467" i="7"/>
  <c r="U3467" i="7"/>
  <c r="U3487" i="7"/>
  <c r="V3487" i="7"/>
  <c r="V3507" i="7"/>
  <c r="U3507" i="7"/>
  <c r="V3527" i="7"/>
  <c r="U3527" i="7"/>
  <c r="V3547" i="7"/>
  <c r="U3547" i="7"/>
  <c r="V3567" i="7"/>
  <c r="U3567" i="7"/>
  <c r="V3587" i="7"/>
  <c r="U3587" i="7"/>
  <c r="V3607" i="7"/>
  <c r="U3607" i="7"/>
  <c r="V3627" i="7"/>
  <c r="U3627" i="7"/>
  <c r="V3647" i="7"/>
  <c r="U3647" i="7"/>
  <c r="V3667" i="7"/>
  <c r="U3667" i="7"/>
  <c r="V3687" i="7"/>
  <c r="U3687" i="7"/>
  <c r="V3707" i="7"/>
  <c r="U3707" i="7"/>
  <c r="V3727" i="7"/>
  <c r="U3727" i="7"/>
  <c r="V3747" i="7"/>
  <c r="U3747" i="7"/>
  <c r="V3767" i="7"/>
  <c r="U3767" i="7"/>
  <c r="V3787" i="7"/>
  <c r="U3787" i="7"/>
  <c r="V2733" i="7"/>
  <c r="U2733" i="7"/>
  <c r="V20" i="7"/>
  <c r="U20" i="7"/>
  <c r="V48" i="7"/>
  <c r="U48" i="7"/>
  <c r="V68" i="7"/>
  <c r="U68" i="7"/>
  <c r="V88" i="7"/>
  <c r="U88" i="7"/>
  <c r="V108" i="7"/>
  <c r="U108" i="7"/>
  <c r="V128" i="7"/>
  <c r="U128" i="7"/>
  <c r="V148" i="7"/>
  <c r="U148" i="7"/>
  <c r="V168" i="7"/>
  <c r="U168" i="7"/>
  <c r="V188" i="7"/>
  <c r="U188" i="7"/>
  <c r="V208" i="7"/>
  <c r="U208" i="7"/>
  <c r="V228" i="7"/>
  <c r="U228" i="7"/>
  <c r="V248" i="7"/>
  <c r="U248" i="7"/>
  <c r="V268" i="7"/>
  <c r="U268" i="7"/>
  <c r="V288" i="7"/>
  <c r="U288" i="7"/>
  <c r="V308" i="7"/>
  <c r="U308" i="7"/>
  <c r="V328" i="7"/>
  <c r="U328" i="7"/>
  <c r="V348" i="7"/>
  <c r="U348" i="7"/>
  <c r="V368" i="7"/>
  <c r="U368" i="7"/>
  <c r="V388" i="7"/>
  <c r="U388" i="7"/>
  <c r="U408" i="7"/>
  <c r="V408" i="7"/>
  <c r="V428" i="7"/>
  <c r="U428" i="7"/>
  <c r="V448" i="7"/>
  <c r="U448" i="7"/>
  <c r="V468" i="7"/>
  <c r="U468" i="7"/>
  <c r="V488" i="7"/>
  <c r="U488" i="7"/>
  <c r="V508" i="7"/>
  <c r="U508" i="7"/>
  <c r="V528" i="7"/>
  <c r="U528" i="7"/>
  <c r="V548" i="7"/>
  <c r="U548" i="7"/>
  <c r="V568" i="7"/>
  <c r="U568" i="7"/>
  <c r="V588" i="7"/>
  <c r="U588" i="7"/>
  <c r="V608" i="7"/>
  <c r="U608" i="7"/>
  <c r="V628" i="7"/>
  <c r="U628" i="7"/>
  <c r="V648" i="7"/>
  <c r="U648" i="7"/>
  <c r="V668" i="7"/>
  <c r="U668" i="7"/>
  <c r="V688" i="7"/>
  <c r="U688" i="7"/>
  <c r="V708" i="7"/>
  <c r="U708" i="7"/>
  <c r="V728" i="7"/>
  <c r="U728" i="7"/>
  <c r="V748" i="7"/>
  <c r="U748" i="7"/>
  <c r="V768" i="7"/>
  <c r="U768" i="7"/>
  <c r="V788" i="7"/>
  <c r="U788" i="7"/>
  <c r="V808" i="7"/>
  <c r="U808" i="7"/>
  <c r="V828" i="7"/>
  <c r="U828" i="7"/>
  <c r="V848" i="7"/>
  <c r="U848" i="7"/>
  <c r="V868" i="7"/>
  <c r="U868" i="7"/>
  <c r="V888" i="7"/>
  <c r="U888" i="7"/>
  <c r="V908" i="7"/>
  <c r="U908" i="7"/>
  <c r="V928" i="7"/>
  <c r="U928" i="7"/>
  <c r="V948" i="7"/>
  <c r="U948" i="7"/>
  <c r="V968" i="7"/>
  <c r="U968" i="7"/>
  <c r="V988" i="7"/>
  <c r="U988" i="7"/>
  <c r="V1008" i="7"/>
  <c r="U1008" i="7"/>
  <c r="V1028" i="7"/>
  <c r="U1028" i="7"/>
  <c r="V1048" i="7"/>
  <c r="U1048" i="7"/>
  <c r="V1068" i="7"/>
  <c r="U1068" i="7"/>
  <c r="V1088" i="7"/>
  <c r="U1088" i="7"/>
  <c r="V1108" i="7"/>
  <c r="U1108" i="7"/>
  <c r="V1128" i="7"/>
  <c r="U1128" i="7"/>
  <c r="V1148" i="7"/>
  <c r="U1148" i="7"/>
  <c r="V1168" i="7"/>
  <c r="U1168" i="7"/>
  <c r="V1188" i="7"/>
  <c r="U1188" i="7"/>
  <c r="V1208" i="7"/>
  <c r="U1208" i="7"/>
  <c r="V1228" i="7"/>
  <c r="U1228" i="7"/>
  <c r="V1248" i="7"/>
  <c r="U1248" i="7"/>
  <c r="V1268" i="7"/>
  <c r="U1268" i="7"/>
  <c r="V1288" i="7"/>
  <c r="U1288" i="7"/>
  <c r="V1308" i="7"/>
  <c r="U1308" i="7"/>
  <c r="V1328" i="7"/>
  <c r="U1328" i="7"/>
  <c r="V1348" i="7"/>
  <c r="U1348" i="7"/>
  <c r="V1368" i="7"/>
  <c r="U1368" i="7"/>
  <c r="V1388" i="7"/>
  <c r="U1388" i="7"/>
  <c r="V1408" i="7"/>
  <c r="U1408" i="7"/>
  <c r="V1428" i="7"/>
  <c r="U1428" i="7"/>
  <c r="V1448" i="7"/>
  <c r="U1448" i="7"/>
  <c r="V1468" i="7"/>
  <c r="U1468" i="7"/>
  <c r="V1488" i="7"/>
  <c r="U1488" i="7"/>
  <c r="V1508" i="7"/>
  <c r="U1508" i="7"/>
  <c r="V1528" i="7"/>
  <c r="U1528" i="7"/>
  <c r="V1548" i="7"/>
  <c r="U1548" i="7"/>
  <c r="V1568" i="7"/>
  <c r="U1568" i="7"/>
  <c r="V1588" i="7"/>
  <c r="U1588" i="7"/>
  <c r="V1608" i="7"/>
  <c r="U1608" i="7"/>
  <c r="V1628" i="7"/>
  <c r="U1628" i="7"/>
  <c r="V1648" i="7"/>
  <c r="U1648" i="7"/>
  <c r="V1668" i="7"/>
  <c r="U1668" i="7"/>
  <c r="V1688" i="7"/>
  <c r="U1688" i="7"/>
  <c r="V1708" i="7"/>
  <c r="U1708" i="7"/>
  <c r="V1728" i="7"/>
  <c r="U1728" i="7"/>
  <c r="V1748" i="7"/>
  <c r="U1748" i="7"/>
  <c r="V1768" i="7"/>
  <c r="U1768" i="7"/>
  <c r="V1788" i="7"/>
  <c r="U1788" i="7"/>
  <c r="V1808" i="7"/>
  <c r="U1808" i="7"/>
  <c r="V1828" i="7"/>
  <c r="U1828" i="7"/>
  <c r="V1848" i="7"/>
  <c r="U1848" i="7"/>
  <c r="V1868" i="7"/>
  <c r="U1868" i="7"/>
  <c r="V1888" i="7"/>
  <c r="U1888" i="7"/>
  <c r="V1908" i="7"/>
  <c r="U1908" i="7"/>
  <c r="V1928" i="7"/>
  <c r="U1928" i="7"/>
  <c r="V1948" i="7"/>
  <c r="U1948" i="7"/>
  <c r="V1968" i="7"/>
  <c r="U1968" i="7"/>
  <c r="V1988" i="7"/>
  <c r="U1988" i="7"/>
  <c r="V2008" i="7"/>
  <c r="U2008" i="7"/>
  <c r="V2028" i="7"/>
  <c r="U2028" i="7"/>
  <c r="V2048" i="7"/>
  <c r="U2048" i="7"/>
  <c r="V2068" i="7"/>
  <c r="U2068" i="7"/>
  <c r="V2088" i="7"/>
  <c r="U2088" i="7"/>
  <c r="V2108" i="7"/>
  <c r="U2108" i="7"/>
  <c r="V2128" i="7"/>
  <c r="U2128" i="7"/>
  <c r="V2148" i="7"/>
  <c r="U2148" i="7"/>
  <c r="V2168" i="7"/>
  <c r="U2168" i="7"/>
  <c r="V2188" i="7"/>
  <c r="U2188" i="7"/>
  <c r="V2208" i="7"/>
  <c r="U2208" i="7"/>
  <c r="V2228" i="7"/>
  <c r="U2228" i="7"/>
  <c r="V2248" i="7"/>
  <c r="U2248" i="7"/>
  <c r="V2268" i="7"/>
  <c r="U2268" i="7"/>
  <c r="V2288" i="7"/>
  <c r="U2288" i="7"/>
  <c r="V2308" i="7"/>
  <c r="U2308" i="7"/>
  <c r="V2328" i="7"/>
  <c r="U2328" i="7"/>
  <c r="V2348" i="7"/>
  <c r="U2348" i="7"/>
  <c r="V2368" i="7"/>
  <c r="U2368" i="7"/>
  <c r="V2388" i="7"/>
  <c r="U2388" i="7"/>
  <c r="V2408" i="7"/>
  <c r="U2408" i="7"/>
  <c r="V2428" i="7"/>
  <c r="U2428" i="7"/>
  <c r="V2448" i="7"/>
  <c r="U2448" i="7"/>
  <c r="V2468" i="7"/>
  <c r="U2468" i="7"/>
  <c r="V2488" i="7"/>
  <c r="U2488" i="7"/>
  <c r="V2508" i="7"/>
  <c r="U2508" i="7"/>
  <c r="V2528" i="7"/>
  <c r="U2528" i="7"/>
  <c r="V2548" i="7"/>
  <c r="U2548" i="7"/>
  <c r="V2568" i="7"/>
  <c r="U2568" i="7"/>
  <c r="U2588" i="7"/>
  <c r="V2588" i="7"/>
  <c r="V2608" i="7"/>
  <c r="U2608" i="7"/>
  <c r="V2628" i="7"/>
  <c r="U2628" i="7"/>
  <c r="V2648" i="7"/>
  <c r="U2648" i="7"/>
  <c r="U2668" i="7"/>
  <c r="V2668" i="7"/>
  <c r="V2688" i="7"/>
  <c r="U2688" i="7"/>
  <c r="V2708" i="7"/>
  <c r="U2708" i="7"/>
  <c r="V2728" i="7"/>
  <c r="U2728" i="7"/>
  <c r="V2748" i="7"/>
  <c r="U2748" i="7"/>
  <c r="V2768" i="7"/>
  <c r="U2768" i="7"/>
  <c r="V2788" i="7"/>
  <c r="U2788" i="7"/>
  <c r="V2808" i="7"/>
  <c r="U2808" i="7"/>
  <c r="V2828" i="7"/>
  <c r="U2828" i="7"/>
  <c r="V2848" i="7"/>
  <c r="U2848" i="7"/>
  <c r="V2868" i="7"/>
  <c r="U2868" i="7"/>
  <c r="V2888" i="7"/>
  <c r="U2888" i="7"/>
  <c r="V2908" i="7"/>
  <c r="U2908" i="7"/>
  <c r="V2928" i="7"/>
  <c r="U2928" i="7"/>
  <c r="V2948" i="7"/>
  <c r="U2948" i="7"/>
  <c r="V2968" i="7"/>
  <c r="U2968" i="7"/>
  <c r="V2988" i="7"/>
  <c r="U2988" i="7"/>
  <c r="V3008" i="7"/>
  <c r="U3008" i="7"/>
  <c r="V3028" i="7"/>
  <c r="U3028" i="7"/>
  <c r="V3048" i="7"/>
  <c r="U3048" i="7"/>
  <c r="V3068" i="7"/>
  <c r="U3068" i="7"/>
  <c r="V3088" i="7"/>
  <c r="U3088" i="7"/>
  <c r="V3108" i="7"/>
  <c r="U3108" i="7"/>
  <c r="V3128" i="7"/>
  <c r="U3128" i="7"/>
  <c r="V3148" i="7"/>
  <c r="U3148" i="7"/>
  <c r="V3168" i="7"/>
  <c r="U3168" i="7"/>
  <c r="V3188" i="7"/>
  <c r="U3188" i="7"/>
  <c r="V3208" i="7"/>
  <c r="U3208" i="7"/>
  <c r="V3228" i="7"/>
  <c r="U3228" i="7"/>
  <c r="V3248" i="7"/>
  <c r="U3248" i="7"/>
  <c r="V3268" i="7"/>
  <c r="U3268" i="7"/>
  <c r="V3288" i="7"/>
  <c r="U3288" i="7"/>
  <c r="V3308" i="7"/>
  <c r="U3308" i="7"/>
  <c r="V3328" i="7"/>
  <c r="U3328" i="7"/>
  <c r="V3348" i="7"/>
  <c r="U3348" i="7"/>
  <c r="V3368" i="7"/>
  <c r="U3368" i="7"/>
  <c r="V3388" i="7"/>
  <c r="U3388" i="7"/>
  <c r="V3408" i="7"/>
  <c r="U3408" i="7"/>
  <c r="V3428" i="7"/>
  <c r="U3428" i="7"/>
  <c r="V3448" i="7"/>
  <c r="U3448" i="7"/>
  <c r="V3468" i="7"/>
  <c r="U3468" i="7"/>
  <c r="V3488" i="7"/>
  <c r="U3488" i="7"/>
  <c r="V3508" i="7"/>
  <c r="U3508" i="7"/>
  <c r="V3528" i="7"/>
  <c r="U3528" i="7"/>
  <c r="V3548" i="7"/>
  <c r="U3548" i="7"/>
  <c r="V3568" i="7"/>
  <c r="U3568" i="7"/>
  <c r="V3588" i="7"/>
  <c r="U3588" i="7"/>
  <c r="V3608" i="7"/>
  <c r="U3608" i="7"/>
  <c r="V3628" i="7"/>
  <c r="U3628" i="7"/>
  <c r="V3648" i="7"/>
  <c r="U3648" i="7"/>
  <c r="V3668" i="7"/>
  <c r="U3668" i="7"/>
  <c r="V3688" i="7"/>
  <c r="U3688" i="7"/>
  <c r="V3708" i="7"/>
  <c r="U3708" i="7"/>
  <c r="V3728" i="7"/>
  <c r="U3728" i="7"/>
  <c r="V3748" i="7"/>
  <c r="U3748" i="7"/>
  <c r="V3768" i="7"/>
  <c r="U3768" i="7"/>
  <c r="V3788" i="7"/>
  <c r="U3788" i="7"/>
  <c r="V3193" i="7"/>
  <c r="U3193" i="7"/>
  <c r="V21" i="7"/>
  <c r="U21" i="7"/>
  <c r="V49" i="7"/>
  <c r="U49" i="7"/>
  <c r="V69" i="7"/>
  <c r="U69" i="7"/>
  <c r="V89" i="7"/>
  <c r="U89" i="7"/>
  <c r="V109" i="7"/>
  <c r="U109" i="7"/>
  <c r="U129" i="7"/>
  <c r="V129" i="7"/>
  <c r="V149" i="7"/>
  <c r="U149" i="7"/>
  <c r="V169" i="7"/>
  <c r="U169" i="7"/>
  <c r="V189" i="7"/>
  <c r="U189" i="7"/>
  <c r="V209" i="7"/>
  <c r="U209" i="7"/>
  <c r="V229" i="7"/>
  <c r="U229" i="7"/>
  <c r="V249" i="7"/>
  <c r="U249" i="7"/>
  <c r="V269" i="7"/>
  <c r="U269" i="7"/>
  <c r="V289" i="7"/>
  <c r="U289" i="7"/>
  <c r="V309" i="7"/>
  <c r="U309" i="7"/>
  <c r="V329" i="7"/>
  <c r="U329" i="7"/>
  <c r="V349" i="7"/>
  <c r="U349" i="7"/>
  <c r="V369" i="7"/>
  <c r="U369" i="7"/>
  <c r="V389" i="7"/>
  <c r="U389" i="7"/>
  <c r="V409" i="7"/>
  <c r="U409" i="7"/>
  <c r="U429" i="7"/>
  <c r="V429" i="7"/>
  <c r="V449" i="7"/>
  <c r="U449" i="7"/>
  <c r="V469" i="7"/>
  <c r="U469" i="7"/>
  <c r="V489" i="7"/>
  <c r="U489" i="7"/>
  <c r="V509" i="7"/>
  <c r="U509" i="7"/>
  <c r="V529" i="7"/>
  <c r="U529" i="7"/>
  <c r="V549" i="7"/>
  <c r="U549" i="7"/>
  <c r="V569" i="7"/>
  <c r="U569" i="7"/>
  <c r="V589" i="7"/>
  <c r="U589" i="7"/>
  <c r="V609" i="7"/>
  <c r="U609" i="7"/>
  <c r="V629" i="7"/>
  <c r="U629" i="7"/>
  <c r="V649" i="7"/>
  <c r="U649" i="7"/>
  <c r="V669" i="7"/>
  <c r="U669" i="7"/>
  <c r="V689" i="7"/>
  <c r="U689" i="7"/>
  <c r="V709" i="7"/>
  <c r="U709" i="7"/>
  <c r="V729" i="7"/>
  <c r="U729" i="7"/>
  <c r="V749" i="7"/>
  <c r="U749" i="7"/>
  <c r="V769" i="7"/>
  <c r="U769" i="7"/>
  <c r="V789" i="7"/>
  <c r="U789" i="7"/>
  <c r="V809" i="7"/>
  <c r="U809" i="7"/>
  <c r="V829" i="7"/>
  <c r="U829" i="7"/>
  <c r="V849" i="7"/>
  <c r="U849" i="7"/>
  <c r="V869" i="7"/>
  <c r="U869" i="7"/>
  <c r="V889" i="7"/>
  <c r="U889" i="7"/>
  <c r="V909" i="7"/>
  <c r="U909" i="7"/>
  <c r="V929" i="7"/>
  <c r="U929" i="7"/>
  <c r="V949" i="7"/>
  <c r="U949" i="7"/>
  <c r="V969" i="7"/>
  <c r="U969" i="7"/>
  <c r="V989" i="7"/>
  <c r="U989" i="7"/>
  <c r="V1009" i="7"/>
  <c r="U1009" i="7"/>
  <c r="V1029" i="7"/>
  <c r="U1029" i="7"/>
  <c r="V1049" i="7"/>
  <c r="U1049" i="7"/>
  <c r="V1069" i="7"/>
  <c r="U1069" i="7"/>
  <c r="V1089" i="7"/>
  <c r="U1089" i="7"/>
  <c r="V1109" i="7"/>
  <c r="U1109" i="7"/>
  <c r="V1129" i="7"/>
  <c r="U1129" i="7"/>
  <c r="V1149" i="7"/>
  <c r="U1149" i="7"/>
  <c r="V1169" i="7"/>
  <c r="U1169" i="7"/>
  <c r="V1189" i="7"/>
  <c r="U1189" i="7"/>
  <c r="V1209" i="7"/>
  <c r="U1209" i="7"/>
  <c r="V1229" i="7"/>
  <c r="U1229" i="7"/>
  <c r="V1249" i="7"/>
  <c r="U1249" i="7"/>
  <c r="V1269" i="7"/>
  <c r="U1269" i="7"/>
  <c r="V1289" i="7"/>
  <c r="U1289" i="7"/>
  <c r="V1309" i="7"/>
  <c r="U1309" i="7"/>
  <c r="V1329" i="7"/>
  <c r="U1329" i="7"/>
  <c r="V1349" i="7"/>
  <c r="U1349" i="7"/>
  <c r="V1369" i="7"/>
  <c r="U1369" i="7"/>
  <c r="V1389" i="7"/>
  <c r="U1389" i="7"/>
  <c r="V1409" i="7"/>
  <c r="U1409" i="7"/>
  <c r="V1429" i="7"/>
  <c r="U1429" i="7"/>
  <c r="V1449" i="7"/>
  <c r="U1449" i="7"/>
  <c r="V1469" i="7"/>
  <c r="U1469" i="7"/>
  <c r="V1489" i="7"/>
  <c r="U1489" i="7"/>
  <c r="V1509" i="7"/>
  <c r="U1509" i="7"/>
  <c r="V1529" i="7"/>
  <c r="U1529" i="7"/>
  <c r="V1549" i="7"/>
  <c r="U1549" i="7"/>
  <c r="V1569" i="7"/>
  <c r="U1569" i="7"/>
  <c r="V1589" i="7"/>
  <c r="U1589" i="7"/>
  <c r="V1609" i="7"/>
  <c r="U1609" i="7"/>
  <c r="V1629" i="7"/>
  <c r="U1629" i="7"/>
  <c r="V1649" i="7"/>
  <c r="U1649" i="7"/>
  <c r="V1669" i="7"/>
  <c r="U1669" i="7"/>
  <c r="V1689" i="7"/>
  <c r="U1689" i="7"/>
  <c r="V1709" i="7"/>
  <c r="U1709" i="7"/>
  <c r="V1729" i="7"/>
  <c r="U1729" i="7"/>
  <c r="V1749" i="7"/>
  <c r="U1749" i="7"/>
  <c r="V1769" i="7"/>
  <c r="U1769" i="7"/>
  <c r="V1789" i="7"/>
  <c r="U1789" i="7"/>
  <c r="V1809" i="7"/>
  <c r="U1809" i="7"/>
  <c r="V1829" i="7"/>
  <c r="U1829" i="7"/>
  <c r="V1849" i="7"/>
  <c r="U1849" i="7"/>
  <c r="V1869" i="7"/>
  <c r="U1869" i="7"/>
  <c r="V1889" i="7"/>
  <c r="U1889" i="7"/>
  <c r="V1909" i="7"/>
  <c r="U1909" i="7"/>
  <c r="V1929" i="7"/>
  <c r="U1929" i="7"/>
  <c r="V1949" i="7"/>
  <c r="U1949" i="7"/>
  <c r="V1969" i="7"/>
  <c r="U1969" i="7"/>
  <c r="V1989" i="7"/>
  <c r="U1989" i="7"/>
  <c r="V2009" i="7"/>
  <c r="U2009" i="7"/>
  <c r="V2029" i="7"/>
  <c r="U2029" i="7"/>
  <c r="V2049" i="7"/>
  <c r="U2049" i="7"/>
  <c r="V2069" i="7"/>
  <c r="U2069" i="7"/>
  <c r="V2089" i="7"/>
  <c r="U2089" i="7"/>
  <c r="V2109" i="7"/>
  <c r="U2109" i="7"/>
  <c r="V2129" i="7"/>
  <c r="U2129" i="7"/>
  <c r="V2149" i="7"/>
  <c r="U2149" i="7"/>
  <c r="V2169" i="7"/>
  <c r="U2169" i="7"/>
  <c r="U2189" i="7"/>
  <c r="V2189" i="7"/>
  <c r="V2209" i="7"/>
  <c r="U2209" i="7"/>
  <c r="U2229" i="7"/>
  <c r="V2229" i="7"/>
  <c r="V2249" i="7"/>
  <c r="U2249" i="7"/>
  <c r="V2269" i="7"/>
  <c r="U2269" i="7"/>
  <c r="V2289" i="7"/>
  <c r="U2289" i="7"/>
  <c r="V2309" i="7"/>
  <c r="U2309" i="7"/>
  <c r="V2329" i="7"/>
  <c r="U2329" i="7"/>
  <c r="V2349" i="7"/>
  <c r="U2349" i="7"/>
  <c r="V2369" i="7"/>
  <c r="U2369" i="7"/>
  <c r="V2389" i="7"/>
  <c r="U2389" i="7"/>
  <c r="V2409" i="7"/>
  <c r="U2409" i="7"/>
  <c r="V2429" i="7"/>
  <c r="U2429" i="7"/>
  <c r="V2449" i="7"/>
  <c r="U2449" i="7"/>
  <c r="V2469" i="7"/>
  <c r="U2469" i="7"/>
  <c r="U2489" i="7"/>
  <c r="V2489" i="7"/>
  <c r="V2509" i="7"/>
  <c r="U2509" i="7"/>
  <c r="V2529" i="7"/>
  <c r="U2529" i="7"/>
  <c r="V2549" i="7"/>
  <c r="U2549" i="7"/>
  <c r="V2569" i="7"/>
  <c r="U2569" i="7"/>
  <c r="V2589" i="7"/>
  <c r="U2589" i="7"/>
  <c r="U2609" i="7"/>
  <c r="V2609" i="7"/>
  <c r="V2629" i="7"/>
  <c r="U2629" i="7"/>
  <c r="V2649" i="7"/>
  <c r="U2649" i="7"/>
  <c r="U2669" i="7"/>
  <c r="V2669" i="7"/>
  <c r="V2689" i="7"/>
  <c r="U2689" i="7"/>
  <c r="V2709" i="7"/>
  <c r="U2709" i="7"/>
  <c r="V2729" i="7"/>
  <c r="U2729" i="7"/>
  <c r="V2749" i="7"/>
  <c r="U2749" i="7"/>
  <c r="V2769" i="7"/>
  <c r="U2769" i="7"/>
  <c r="U2789" i="7"/>
  <c r="V2789" i="7"/>
  <c r="V2809" i="7"/>
  <c r="U2809" i="7"/>
  <c r="V2829" i="7"/>
  <c r="U2829" i="7"/>
  <c r="V2849" i="7"/>
  <c r="U2849" i="7"/>
  <c r="V2869" i="7"/>
  <c r="U2869" i="7"/>
  <c r="V2889" i="7"/>
  <c r="U2889" i="7"/>
  <c r="V2909" i="7"/>
  <c r="U2909" i="7"/>
  <c r="V2929" i="7"/>
  <c r="U2929" i="7"/>
  <c r="V2949" i="7"/>
  <c r="U2949" i="7"/>
  <c r="V2969" i="7"/>
  <c r="U2969" i="7"/>
  <c r="V2989" i="7"/>
  <c r="U2989" i="7"/>
  <c r="V3009" i="7"/>
  <c r="U3009" i="7"/>
  <c r="V3029" i="7"/>
  <c r="U3029" i="7"/>
  <c r="V3049" i="7"/>
  <c r="U3049" i="7"/>
  <c r="U3069" i="7"/>
  <c r="V3069" i="7"/>
  <c r="V3089" i="7"/>
  <c r="U3089" i="7"/>
  <c r="U3109" i="7"/>
  <c r="V3109" i="7"/>
  <c r="V3129" i="7"/>
  <c r="U3129" i="7"/>
  <c r="V3149" i="7"/>
  <c r="U3149" i="7"/>
  <c r="V3169" i="7"/>
  <c r="U3169" i="7"/>
  <c r="U3189" i="7"/>
  <c r="V3189" i="7"/>
  <c r="V3209" i="7"/>
  <c r="U3209" i="7"/>
  <c r="V3229" i="7"/>
  <c r="U3229" i="7"/>
  <c r="V3249" i="7"/>
  <c r="U3249" i="7"/>
  <c r="V3269" i="7"/>
  <c r="U3269" i="7"/>
  <c r="U3289" i="7"/>
  <c r="V3289" i="7"/>
  <c r="V3309" i="7"/>
  <c r="U3309" i="7"/>
  <c r="V3329" i="7"/>
  <c r="U3329" i="7"/>
  <c r="V3349" i="7"/>
  <c r="U3349" i="7"/>
  <c r="U3369" i="7"/>
  <c r="V3369" i="7"/>
  <c r="V3389" i="7"/>
  <c r="U3389" i="7"/>
  <c r="U3409" i="7"/>
  <c r="V3409" i="7"/>
  <c r="V3429" i="7"/>
  <c r="U3429" i="7"/>
  <c r="V3449" i="7"/>
  <c r="U3449" i="7"/>
  <c r="U3469" i="7"/>
  <c r="V3469" i="7"/>
  <c r="V3489" i="7"/>
  <c r="U3489" i="7"/>
  <c r="V3509" i="7"/>
  <c r="U3509" i="7"/>
  <c r="U3529" i="7"/>
  <c r="V3529" i="7"/>
  <c r="V3549" i="7"/>
  <c r="U3549" i="7"/>
  <c r="V3569" i="7"/>
  <c r="U3569" i="7"/>
  <c r="V3589" i="7"/>
  <c r="U3589" i="7"/>
  <c r="V3609" i="7"/>
  <c r="U3609" i="7"/>
  <c r="V3629" i="7"/>
  <c r="U3629" i="7"/>
  <c r="V3649" i="7"/>
  <c r="U3649" i="7"/>
  <c r="V3669" i="7"/>
  <c r="U3669" i="7"/>
  <c r="V3689" i="7"/>
  <c r="U3689" i="7"/>
  <c r="V3709" i="7"/>
  <c r="U3709" i="7"/>
  <c r="U3729" i="7"/>
  <c r="V3729" i="7"/>
  <c r="V3749" i="7"/>
  <c r="U3749" i="7"/>
  <c r="V3769" i="7"/>
  <c r="U3769" i="7"/>
  <c r="V3789" i="7"/>
  <c r="U3789" i="7"/>
  <c r="V3213" i="7"/>
  <c r="U3213" i="7"/>
  <c r="V2" i="7"/>
  <c r="U2" i="7"/>
  <c r="V22" i="7"/>
  <c r="U22" i="7"/>
  <c r="V50" i="7"/>
  <c r="U50" i="7"/>
  <c r="V70" i="7"/>
  <c r="U70" i="7"/>
  <c r="V90" i="7"/>
  <c r="U90" i="7"/>
  <c r="V110" i="7"/>
  <c r="U110" i="7"/>
  <c r="V130" i="7"/>
  <c r="U130" i="7"/>
  <c r="V150" i="7"/>
  <c r="U150" i="7"/>
  <c r="V170" i="7"/>
  <c r="U170" i="7"/>
  <c r="V190" i="7"/>
  <c r="U190" i="7"/>
  <c r="V210" i="7"/>
  <c r="U210" i="7"/>
  <c r="V230" i="7"/>
  <c r="U230" i="7"/>
  <c r="V250" i="7"/>
  <c r="U250" i="7"/>
  <c r="V270" i="7"/>
  <c r="U270" i="7"/>
  <c r="V290" i="7"/>
  <c r="U290" i="7"/>
  <c r="V310" i="7"/>
  <c r="U310" i="7"/>
  <c r="V330" i="7"/>
  <c r="U330" i="7"/>
  <c r="V350" i="7"/>
  <c r="U350" i="7"/>
  <c r="V370" i="7"/>
  <c r="U370" i="7"/>
  <c r="V390" i="7"/>
  <c r="U390" i="7"/>
  <c r="V410" i="7"/>
  <c r="U410" i="7"/>
  <c r="V430" i="7"/>
  <c r="U430" i="7"/>
  <c r="V450" i="7"/>
  <c r="U450" i="7"/>
  <c r="V470" i="7"/>
  <c r="U470" i="7"/>
  <c r="V490" i="7"/>
  <c r="U490" i="7"/>
  <c r="V510" i="7"/>
  <c r="U510" i="7"/>
  <c r="V530" i="7"/>
  <c r="U530" i="7"/>
  <c r="V550" i="7"/>
  <c r="U550" i="7"/>
  <c r="V570" i="7"/>
  <c r="U570" i="7"/>
  <c r="V590" i="7"/>
  <c r="U590" i="7"/>
  <c r="V610" i="7"/>
  <c r="U610" i="7"/>
  <c r="V630" i="7"/>
  <c r="U630" i="7"/>
  <c r="V650" i="7"/>
  <c r="U650" i="7"/>
  <c r="V670" i="7"/>
  <c r="U670" i="7"/>
  <c r="V690" i="7"/>
  <c r="U690" i="7"/>
  <c r="V710" i="7"/>
  <c r="U710" i="7"/>
  <c r="V730" i="7"/>
  <c r="U730" i="7"/>
  <c r="V750" i="7"/>
  <c r="U750" i="7"/>
  <c r="V770" i="7"/>
  <c r="U770" i="7"/>
  <c r="V790" i="7"/>
  <c r="U790" i="7"/>
  <c r="V810" i="7"/>
  <c r="U810" i="7"/>
  <c r="V830" i="7"/>
  <c r="U830" i="7"/>
  <c r="V850" i="7"/>
  <c r="U850" i="7"/>
  <c r="V870" i="7"/>
  <c r="U870" i="7"/>
  <c r="V890" i="7"/>
  <c r="U890" i="7"/>
  <c r="V910" i="7"/>
  <c r="U910" i="7"/>
  <c r="V930" i="7"/>
  <c r="U930" i="7"/>
  <c r="V950" i="7"/>
  <c r="U950" i="7"/>
  <c r="V970" i="7"/>
  <c r="U970" i="7"/>
  <c r="V990" i="7"/>
  <c r="U990" i="7"/>
  <c r="V1010" i="7"/>
  <c r="U1010" i="7"/>
  <c r="V1030" i="7"/>
  <c r="U1030" i="7"/>
  <c r="V1050" i="7"/>
  <c r="U1050" i="7"/>
  <c r="V1070" i="7"/>
  <c r="U1070" i="7"/>
  <c r="V1090" i="7"/>
  <c r="U1090" i="7"/>
  <c r="V1110" i="7"/>
  <c r="U1110" i="7"/>
  <c r="V1130" i="7"/>
  <c r="U1130" i="7"/>
  <c r="V1150" i="7"/>
  <c r="U1150" i="7"/>
  <c r="V1170" i="7"/>
  <c r="U1170" i="7"/>
  <c r="V1190" i="7"/>
  <c r="U1190" i="7"/>
  <c r="V1210" i="7"/>
  <c r="U1210" i="7"/>
  <c r="V1230" i="7"/>
  <c r="U1230" i="7"/>
  <c r="V1250" i="7"/>
  <c r="U1250" i="7"/>
  <c r="V1270" i="7"/>
  <c r="U1270" i="7"/>
  <c r="V1290" i="7"/>
  <c r="U1290" i="7"/>
  <c r="V1310" i="7"/>
  <c r="U1310" i="7"/>
  <c r="V1330" i="7"/>
  <c r="U1330" i="7"/>
  <c r="V1350" i="7"/>
  <c r="U1350" i="7"/>
  <c r="V1370" i="7"/>
  <c r="U1370" i="7"/>
  <c r="V1390" i="7"/>
  <c r="U1390" i="7"/>
  <c r="V1410" i="7"/>
  <c r="U1410" i="7"/>
  <c r="V1430" i="7"/>
  <c r="U1430" i="7"/>
  <c r="V1450" i="7"/>
  <c r="U1450" i="7"/>
  <c r="V1470" i="7"/>
  <c r="U1470" i="7"/>
  <c r="V1490" i="7"/>
  <c r="U1490" i="7"/>
  <c r="V1510" i="7"/>
  <c r="U1510" i="7"/>
  <c r="V1530" i="7"/>
  <c r="U1530" i="7"/>
  <c r="V1550" i="7"/>
  <c r="U1550" i="7"/>
  <c r="V1570" i="7"/>
  <c r="U1570" i="7"/>
  <c r="V1590" i="7"/>
  <c r="U1590" i="7"/>
  <c r="V1610" i="7"/>
  <c r="U1610" i="7"/>
  <c r="V1630" i="7"/>
  <c r="U1630" i="7"/>
  <c r="V1650" i="7"/>
  <c r="U1650" i="7"/>
  <c r="V1670" i="7"/>
  <c r="U1670" i="7"/>
  <c r="V1690" i="7"/>
  <c r="U1690" i="7"/>
  <c r="V1710" i="7"/>
  <c r="U1710" i="7"/>
  <c r="V1730" i="7"/>
  <c r="U1730" i="7"/>
  <c r="U1750" i="7"/>
  <c r="V1750" i="7"/>
  <c r="U1770" i="7"/>
  <c r="V1770" i="7"/>
  <c r="V1790" i="7"/>
  <c r="U1790" i="7"/>
  <c r="V1810" i="7"/>
  <c r="U1810" i="7"/>
  <c r="V1830" i="7"/>
  <c r="U1830" i="7"/>
  <c r="V1850" i="7"/>
  <c r="U1850" i="7"/>
  <c r="V1870" i="7"/>
  <c r="U1870" i="7"/>
  <c r="V1890" i="7"/>
  <c r="U1890" i="7"/>
  <c r="V1910" i="7"/>
  <c r="U1910" i="7"/>
  <c r="V1930" i="7"/>
  <c r="U1930" i="7"/>
  <c r="V1950" i="7"/>
  <c r="U1950" i="7"/>
  <c r="V1970" i="7"/>
  <c r="U1970" i="7"/>
  <c r="V1990" i="7"/>
  <c r="U1990" i="7"/>
  <c r="V2010" i="7"/>
  <c r="U2010" i="7"/>
  <c r="V2030" i="7"/>
  <c r="U2030" i="7"/>
  <c r="V2050" i="7"/>
  <c r="U2050" i="7"/>
  <c r="V2070" i="7"/>
  <c r="U2070" i="7"/>
  <c r="V2090" i="7"/>
  <c r="U2090" i="7"/>
  <c r="V2110" i="7"/>
  <c r="U2110" i="7"/>
  <c r="V2130" i="7"/>
  <c r="U2130" i="7"/>
  <c r="V2150" i="7"/>
  <c r="U2150" i="7"/>
  <c r="V2170" i="7"/>
  <c r="U2170" i="7"/>
  <c r="U2190" i="7"/>
  <c r="V2190" i="7"/>
  <c r="V2210" i="7"/>
  <c r="U2210" i="7"/>
  <c r="V2230" i="7"/>
  <c r="U2230" i="7"/>
  <c r="V2250" i="7"/>
  <c r="U2250" i="7"/>
  <c r="V2270" i="7"/>
  <c r="U2270" i="7"/>
  <c r="V2290" i="7"/>
  <c r="U2290" i="7"/>
  <c r="V2310" i="7"/>
  <c r="U2310" i="7"/>
  <c r="V2330" i="7"/>
  <c r="U2330" i="7"/>
  <c r="V2350" i="7"/>
  <c r="U2350" i="7"/>
  <c r="V2370" i="7"/>
  <c r="U2370" i="7"/>
  <c r="V2390" i="7"/>
  <c r="U2390" i="7"/>
  <c r="V2410" i="7"/>
  <c r="U2410" i="7"/>
  <c r="V2430" i="7"/>
  <c r="U2430" i="7"/>
  <c r="V2450" i="7"/>
  <c r="U2450" i="7"/>
  <c r="V2470" i="7"/>
  <c r="U2470" i="7"/>
  <c r="V2490" i="7"/>
  <c r="U2490" i="7"/>
  <c r="V2510" i="7"/>
  <c r="U2510" i="7"/>
  <c r="V2530" i="7"/>
  <c r="U2530" i="7"/>
  <c r="V2550" i="7"/>
  <c r="U2550" i="7"/>
  <c r="V2570" i="7"/>
  <c r="U2570" i="7"/>
  <c r="V2590" i="7"/>
  <c r="U2590" i="7"/>
  <c r="V2610" i="7"/>
  <c r="U2610" i="7"/>
  <c r="V2630" i="7"/>
  <c r="U2630" i="7"/>
  <c r="U2650" i="7"/>
  <c r="V2650" i="7"/>
  <c r="U2670" i="7"/>
  <c r="V2670" i="7"/>
  <c r="V2690" i="7"/>
  <c r="U2690" i="7"/>
  <c r="V2710" i="7"/>
  <c r="U2710" i="7"/>
  <c r="V2730" i="7"/>
  <c r="U2730" i="7"/>
  <c r="V2750" i="7"/>
  <c r="U2750" i="7"/>
  <c r="V2770" i="7"/>
  <c r="U2770" i="7"/>
  <c r="U2790" i="7"/>
  <c r="V2790" i="7"/>
  <c r="V2810" i="7"/>
  <c r="U2810" i="7"/>
  <c r="V2830" i="7"/>
  <c r="U2830" i="7"/>
  <c r="V2850" i="7"/>
  <c r="U2850" i="7"/>
  <c r="V2870" i="7"/>
  <c r="U2870" i="7"/>
  <c r="V2890" i="7"/>
  <c r="U2890" i="7"/>
  <c r="V2910" i="7"/>
  <c r="U2910" i="7"/>
  <c r="V2930" i="7"/>
  <c r="U2930" i="7"/>
  <c r="U2950" i="7"/>
  <c r="V2950" i="7"/>
  <c r="V2970" i="7"/>
  <c r="U2970" i="7"/>
  <c r="V2990" i="7"/>
  <c r="U2990" i="7"/>
  <c r="V3010" i="7"/>
  <c r="U3010" i="7"/>
  <c r="V3030" i="7"/>
  <c r="U3030" i="7"/>
  <c r="V3050" i="7"/>
  <c r="U3050" i="7"/>
  <c r="U3070" i="7"/>
  <c r="V3070" i="7"/>
  <c r="V3090" i="7"/>
  <c r="U3090" i="7"/>
  <c r="U3110" i="7"/>
  <c r="V3110" i="7"/>
  <c r="V3130" i="7"/>
  <c r="U3130" i="7"/>
  <c r="V3150" i="7"/>
  <c r="U3150" i="7"/>
  <c r="U3170" i="7"/>
  <c r="V3170" i="7"/>
  <c r="V3190" i="7"/>
  <c r="U3190" i="7"/>
  <c r="U3210" i="7"/>
  <c r="V3210" i="7"/>
  <c r="V3230" i="7"/>
  <c r="U3230" i="7"/>
  <c r="V3250" i="7"/>
  <c r="U3250" i="7"/>
  <c r="V3270" i="7"/>
  <c r="U3270" i="7"/>
  <c r="U3290" i="7"/>
  <c r="V3290" i="7"/>
  <c r="V3310" i="7"/>
  <c r="U3310" i="7"/>
  <c r="V3330" i="7"/>
  <c r="U3330" i="7"/>
  <c r="V3350" i="7"/>
  <c r="U3350" i="7"/>
  <c r="V3370" i="7"/>
  <c r="U3370" i="7"/>
  <c r="V3390" i="7"/>
  <c r="U3390" i="7"/>
  <c r="U3410" i="7"/>
  <c r="V3410" i="7"/>
  <c r="V3430" i="7"/>
  <c r="U3430" i="7"/>
  <c r="V3450" i="7"/>
  <c r="U3450" i="7"/>
  <c r="U3470" i="7"/>
  <c r="V3470" i="7"/>
  <c r="V3490" i="7"/>
  <c r="U3490" i="7"/>
  <c r="V3510" i="7"/>
  <c r="U3510" i="7"/>
  <c r="V3530" i="7"/>
  <c r="U3530" i="7"/>
  <c r="V3550" i="7"/>
  <c r="U3550" i="7"/>
  <c r="V3570" i="7"/>
  <c r="U3570" i="7"/>
  <c r="V3590" i="7"/>
  <c r="U3590" i="7"/>
  <c r="V3610" i="7"/>
  <c r="U3610" i="7"/>
  <c r="V3630" i="7"/>
  <c r="U3630" i="7"/>
  <c r="V3650" i="7"/>
  <c r="U3650" i="7"/>
  <c r="V3670" i="7"/>
  <c r="U3670" i="7"/>
  <c r="V3690" i="7"/>
  <c r="U3690" i="7"/>
  <c r="V3710" i="7"/>
  <c r="U3710" i="7"/>
  <c r="V3730" i="7"/>
  <c r="U3730" i="7"/>
  <c r="V3750" i="7"/>
  <c r="U3750" i="7"/>
  <c r="V3770" i="7"/>
  <c r="U3770" i="7"/>
  <c r="V3790" i="7"/>
  <c r="U3790" i="7"/>
  <c r="V3133" i="7"/>
  <c r="U3133" i="7"/>
  <c r="U3" i="7"/>
  <c r="V3" i="7"/>
  <c r="U23" i="7"/>
  <c r="V23" i="7"/>
  <c r="V51" i="7"/>
  <c r="U51" i="7"/>
  <c r="V71" i="7"/>
  <c r="U71" i="7"/>
  <c r="V91" i="7"/>
  <c r="U91" i="7"/>
  <c r="V111" i="7"/>
  <c r="U111" i="7"/>
  <c r="V131" i="7"/>
  <c r="U131" i="7"/>
  <c r="V151" i="7"/>
  <c r="U151" i="7"/>
  <c r="V171" i="7"/>
  <c r="U171" i="7"/>
  <c r="V191" i="7"/>
  <c r="U191" i="7"/>
  <c r="V211" i="7"/>
  <c r="U211" i="7"/>
  <c r="V231" i="7"/>
  <c r="U231" i="7"/>
  <c r="V251" i="7"/>
  <c r="U251" i="7"/>
  <c r="V271" i="7"/>
  <c r="U271" i="7"/>
  <c r="U291" i="7"/>
  <c r="V291" i="7"/>
  <c r="V311" i="7"/>
  <c r="U311" i="7"/>
  <c r="V331" i="7"/>
  <c r="U331" i="7"/>
  <c r="V351" i="7"/>
  <c r="U351" i="7"/>
  <c r="V371" i="7"/>
  <c r="U371" i="7"/>
  <c r="V391" i="7"/>
  <c r="U391" i="7"/>
  <c r="V411" i="7"/>
  <c r="U411" i="7"/>
  <c r="V431" i="7"/>
  <c r="U431" i="7"/>
  <c r="V451" i="7"/>
  <c r="U451" i="7"/>
  <c r="V471" i="7"/>
  <c r="U471" i="7"/>
  <c r="V491" i="7"/>
  <c r="U491" i="7"/>
  <c r="V511" i="7"/>
  <c r="U511" i="7"/>
  <c r="V531" i="7"/>
  <c r="U531" i="7"/>
  <c r="V551" i="7"/>
  <c r="U551" i="7"/>
  <c r="U571" i="7"/>
  <c r="V571" i="7"/>
  <c r="V591" i="7"/>
  <c r="U591" i="7"/>
  <c r="V611" i="7"/>
  <c r="U611" i="7"/>
  <c r="V631" i="7"/>
  <c r="U631" i="7"/>
  <c r="V651" i="7"/>
  <c r="U651" i="7"/>
  <c r="V671" i="7"/>
  <c r="U671" i="7"/>
  <c r="V691" i="7"/>
  <c r="U691" i="7"/>
  <c r="V711" i="7"/>
  <c r="U711" i="7"/>
  <c r="V731" i="7"/>
  <c r="U731" i="7"/>
  <c r="V751" i="7"/>
  <c r="U751" i="7"/>
  <c r="V771" i="7"/>
  <c r="U771" i="7"/>
  <c r="V791" i="7"/>
  <c r="U791" i="7"/>
  <c r="V811" i="7"/>
  <c r="U811" i="7"/>
  <c r="V831" i="7"/>
  <c r="U831" i="7"/>
  <c r="V851" i="7"/>
  <c r="U851" i="7"/>
  <c r="V871" i="7"/>
  <c r="U871" i="7"/>
  <c r="V891" i="7"/>
  <c r="U891" i="7"/>
  <c r="V911" i="7"/>
  <c r="U911" i="7"/>
  <c r="V931" i="7"/>
  <c r="U931" i="7"/>
  <c r="V951" i="7"/>
  <c r="U951" i="7"/>
  <c r="V971" i="7"/>
  <c r="U971" i="7"/>
  <c r="V991" i="7"/>
  <c r="U991" i="7"/>
  <c r="V1011" i="7"/>
  <c r="U1011" i="7"/>
  <c r="V1031" i="7"/>
  <c r="U1031" i="7"/>
  <c r="V1051" i="7"/>
  <c r="U1051" i="7"/>
  <c r="V1071" i="7"/>
  <c r="U1071" i="7"/>
  <c r="V1091" i="7"/>
  <c r="U1091" i="7"/>
  <c r="V1111" i="7"/>
  <c r="U1111" i="7"/>
  <c r="V1131" i="7"/>
  <c r="U1131" i="7"/>
  <c r="V1151" i="7"/>
  <c r="U1151" i="7"/>
  <c r="V1171" i="7"/>
  <c r="U1171" i="7"/>
  <c r="V1191" i="7"/>
  <c r="U1191" i="7"/>
  <c r="V1211" i="7"/>
  <c r="U1211" i="7"/>
  <c r="U1231" i="7"/>
  <c r="V1231" i="7"/>
  <c r="V1251" i="7"/>
  <c r="U1251" i="7"/>
  <c r="V1271" i="7"/>
  <c r="U1271" i="7"/>
  <c r="V1291" i="7"/>
  <c r="U1291" i="7"/>
  <c r="V1311" i="7"/>
  <c r="U1311" i="7"/>
  <c r="V1331" i="7"/>
  <c r="U1331" i="7"/>
  <c r="V1351" i="7"/>
  <c r="U1351" i="7"/>
  <c r="V1371" i="7"/>
  <c r="U1371" i="7"/>
  <c r="V1391" i="7"/>
  <c r="U1391" i="7"/>
  <c r="V1411" i="7"/>
  <c r="U1411" i="7"/>
  <c r="V1431" i="7"/>
  <c r="U1431" i="7"/>
  <c r="V1451" i="7"/>
  <c r="U1451" i="7"/>
  <c r="V1471" i="7"/>
  <c r="U1471" i="7"/>
  <c r="V1491" i="7"/>
  <c r="U1491" i="7"/>
  <c r="V1511" i="7"/>
  <c r="U1511" i="7"/>
  <c r="V1531" i="7"/>
  <c r="U1531" i="7"/>
  <c r="V1551" i="7"/>
  <c r="U1551" i="7"/>
  <c r="V1571" i="7"/>
  <c r="U1571" i="7"/>
  <c r="V1591" i="7"/>
  <c r="U1591" i="7"/>
  <c r="V1611" i="7"/>
  <c r="U1611" i="7"/>
  <c r="V1631" i="7"/>
  <c r="U1631" i="7"/>
  <c r="V1651" i="7"/>
  <c r="U1651" i="7"/>
  <c r="V1671" i="7"/>
  <c r="U1671" i="7"/>
  <c r="V1691" i="7"/>
  <c r="U1691" i="7"/>
  <c r="V1711" i="7"/>
  <c r="U1711" i="7"/>
  <c r="V1731" i="7"/>
  <c r="U1731" i="7"/>
  <c r="U1751" i="7"/>
  <c r="V1751" i="7"/>
  <c r="V1771" i="7"/>
  <c r="U1771" i="7"/>
  <c r="V1791" i="7"/>
  <c r="U1791" i="7"/>
  <c r="V1811" i="7"/>
  <c r="U1811" i="7"/>
  <c r="V1831" i="7"/>
  <c r="U1831" i="7"/>
  <c r="V1851" i="7"/>
  <c r="U1851" i="7"/>
  <c r="V1871" i="7"/>
  <c r="U1871" i="7"/>
  <c r="V1891" i="7"/>
  <c r="U1891" i="7"/>
  <c r="V1911" i="7"/>
  <c r="U1911" i="7"/>
  <c r="V1931" i="7"/>
  <c r="U1931" i="7"/>
  <c r="V1951" i="7"/>
  <c r="U1951" i="7"/>
  <c r="V1971" i="7"/>
  <c r="U1971" i="7"/>
  <c r="V1991" i="7"/>
  <c r="U1991" i="7"/>
  <c r="V2011" i="7"/>
  <c r="U2011" i="7"/>
  <c r="V2031" i="7"/>
  <c r="U2031" i="7"/>
  <c r="V2051" i="7"/>
  <c r="U2051" i="7"/>
  <c r="V2071" i="7"/>
  <c r="U2071" i="7"/>
  <c r="V2091" i="7"/>
  <c r="U2091" i="7"/>
  <c r="V2111" i="7"/>
  <c r="U2111" i="7"/>
  <c r="V2131" i="7"/>
  <c r="U2131" i="7"/>
  <c r="V2151" i="7"/>
  <c r="U2151" i="7"/>
  <c r="V2171" i="7"/>
  <c r="U2171" i="7"/>
  <c r="V2191" i="7"/>
  <c r="U2191" i="7"/>
  <c r="V2211" i="7"/>
  <c r="U2211" i="7"/>
  <c r="V2231" i="7"/>
  <c r="U2231" i="7"/>
  <c r="V2251" i="7"/>
  <c r="U2251" i="7"/>
  <c r="V2271" i="7"/>
  <c r="U2271" i="7"/>
  <c r="V2291" i="7"/>
  <c r="U2291" i="7"/>
  <c r="V2311" i="7"/>
  <c r="U2311" i="7"/>
  <c r="V2331" i="7"/>
  <c r="U2331" i="7"/>
  <c r="V2351" i="7"/>
  <c r="U2351" i="7"/>
  <c r="V2371" i="7"/>
  <c r="U2371" i="7"/>
  <c r="V2391" i="7"/>
  <c r="U2391" i="7"/>
  <c r="V2411" i="7"/>
  <c r="U2411" i="7"/>
  <c r="V2431" i="7"/>
  <c r="U2431" i="7"/>
  <c r="V2451" i="7"/>
  <c r="U2451" i="7"/>
  <c r="V2471" i="7"/>
  <c r="U2471" i="7"/>
  <c r="V2491" i="7"/>
  <c r="U2491" i="7"/>
  <c r="V2511" i="7"/>
  <c r="U2511" i="7"/>
  <c r="V2531" i="7"/>
  <c r="U2531" i="7"/>
  <c r="V2551" i="7"/>
  <c r="U2551" i="7"/>
  <c r="V2571" i="7"/>
  <c r="U2571" i="7"/>
  <c r="V2591" i="7"/>
  <c r="U2591" i="7"/>
  <c r="V2611" i="7"/>
  <c r="U2611" i="7"/>
  <c r="V2631" i="7"/>
  <c r="U2631" i="7"/>
  <c r="V2651" i="7"/>
  <c r="U2651" i="7"/>
  <c r="V2671" i="7"/>
  <c r="U2671" i="7"/>
  <c r="V2691" i="7"/>
  <c r="U2691" i="7"/>
  <c r="V2711" i="7"/>
  <c r="U2711" i="7"/>
  <c r="V2731" i="7"/>
  <c r="U2731" i="7"/>
  <c r="V2751" i="7"/>
  <c r="U2751" i="7"/>
  <c r="V2771" i="7"/>
  <c r="U2771" i="7"/>
  <c r="V2791" i="7"/>
  <c r="U2791" i="7"/>
  <c r="U2811" i="7"/>
  <c r="V2811" i="7"/>
  <c r="V2831" i="7"/>
  <c r="U2831" i="7"/>
  <c r="V2851" i="7"/>
  <c r="U2851" i="7"/>
  <c r="V2871" i="7"/>
  <c r="U2871" i="7"/>
  <c r="V2891" i="7"/>
  <c r="U2891" i="7"/>
  <c r="V2911" i="7"/>
  <c r="U2911" i="7"/>
  <c r="V2931" i="7"/>
  <c r="U2931" i="7"/>
  <c r="V2951" i="7"/>
  <c r="U2951" i="7"/>
  <c r="V2971" i="7"/>
  <c r="U2971" i="7"/>
  <c r="V2991" i="7"/>
  <c r="U2991" i="7"/>
  <c r="V3011" i="7"/>
  <c r="U3011" i="7"/>
  <c r="V3031" i="7"/>
  <c r="U3031" i="7"/>
  <c r="V3051" i="7"/>
  <c r="U3051" i="7"/>
  <c r="V3071" i="7"/>
  <c r="U3071" i="7"/>
  <c r="V3091" i="7"/>
  <c r="U3091" i="7"/>
  <c r="V3111" i="7"/>
  <c r="U3111" i="7"/>
  <c r="V3131" i="7"/>
  <c r="U3131" i="7"/>
  <c r="V3151" i="7"/>
  <c r="U3151" i="7"/>
  <c r="V3171" i="7"/>
  <c r="U3171" i="7"/>
  <c r="V3191" i="7"/>
  <c r="U3191" i="7"/>
  <c r="V3211" i="7"/>
  <c r="U3211" i="7"/>
  <c r="V3231" i="7"/>
  <c r="U3231" i="7"/>
  <c r="V3251" i="7"/>
  <c r="U3251" i="7"/>
  <c r="V3271" i="7"/>
  <c r="U3271" i="7"/>
  <c r="V3291" i="7"/>
  <c r="U3291" i="7"/>
  <c r="V3311" i="7"/>
  <c r="U3311" i="7"/>
  <c r="V3331" i="7"/>
  <c r="U3331" i="7"/>
  <c r="V3351" i="7"/>
  <c r="U3351" i="7"/>
  <c r="V3371" i="7"/>
  <c r="U3371" i="7"/>
  <c r="V3391" i="7"/>
  <c r="U3391" i="7"/>
  <c r="V3411" i="7"/>
  <c r="U3411" i="7"/>
  <c r="V3431" i="7"/>
  <c r="U3431" i="7"/>
  <c r="V3451" i="7"/>
  <c r="U3451" i="7"/>
  <c r="V3471" i="7"/>
  <c r="U3471" i="7"/>
  <c r="V3491" i="7"/>
  <c r="U3491" i="7"/>
  <c r="V3511" i="7"/>
  <c r="U3511" i="7"/>
  <c r="V3531" i="7"/>
  <c r="U3531" i="7"/>
  <c r="V3551" i="7"/>
  <c r="U3551" i="7"/>
  <c r="V3571" i="7"/>
  <c r="U3571" i="7"/>
  <c r="V3591" i="7"/>
  <c r="U3591" i="7"/>
  <c r="V3611" i="7"/>
  <c r="U3611" i="7"/>
  <c r="V3631" i="7"/>
  <c r="U3631" i="7"/>
  <c r="V3651" i="7"/>
  <c r="U3651" i="7"/>
  <c r="V3671" i="7"/>
  <c r="U3671" i="7"/>
  <c r="V3691" i="7"/>
  <c r="U3691" i="7"/>
  <c r="V3711" i="7"/>
  <c r="U3711" i="7"/>
  <c r="V3731" i="7"/>
  <c r="U3731" i="7"/>
  <c r="V3751" i="7"/>
  <c r="U3751" i="7"/>
  <c r="V3771" i="7"/>
  <c r="U3771" i="7"/>
  <c r="V3791" i="7"/>
  <c r="U3791" i="7"/>
  <c r="V3073" i="7"/>
  <c r="U3073" i="7"/>
  <c r="V4" i="7"/>
  <c r="U4" i="7"/>
  <c r="V24" i="7"/>
  <c r="U24" i="7"/>
  <c r="V52" i="7"/>
  <c r="U52" i="7"/>
  <c r="V72" i="7"/>
  <c r="U72" i="7"/>
  <c r="V92" i="7"/>
  <c r="U92" i="7"/>
  <c r="V112" i="7"/>
  <c r="U112" i="7"/>
  <c r="V132" i="7"/>
  <c r="U132" i="7"/>
  <c r="V152" i="7"/>
  <c r="U152" i="7"/>
  <c r="V172" i="7"/>
  <c r="U172" i="7"/>
  <c r="V192" i="7"/>
  <c r="U192" i="7"/>
  <c r="V212" i="7"/>
  <c r="U212" i="7"/>
  <c r="V232" i="7"/>
  <c r="U232" i="7"/>
  <c r="V252" i="7"/>
  <c r="U252" i="7"/>
  <c r="V272" i="7"/>
  <c r="U272" i="7"/>
  <c r="V292" i="7"/>
  <c r="U292" i="7"/>
  <c r="V312" i="7"/>
  <c r="U312" i="7"/>
  <c r="V332" i="7"/>
  <c r="U332" i="7"/>
  <c r="V352" i="7"/>
  <c r="U352" i="7"/>
  <c r="V372" i="7"/>
  <c r="U372" i="7"/>
  <c r="V392" i="7"/>
  <c r="U392" i="7"/>
  <c r="V412" i="7"/>
  <c r="U412" i="7"/>
  <c r="V432" i="7"/>
  <c r="U432" i="7"/>
  <c r="V452" i="7"/>
  <c r="U452" i="7"/>
  <c r="V472" i="7"/>
  <c r="U472" i="7"/>
  <c r="V492" i="7"/>
  <c r="U492" i="7"/>
  <c r="V512" i="7"/>
  <c r="U512" i="7"/>
  <c r="V532" i="7"/>
  <c r="U532" i="7"/>
  <c r="V552" i="7"/>
  <c r="U552" i="7"/>
  <c r="V572" i="7"/>
  <c r="U572" i="7"/>
  <c r="V592" i="7"/>
  <c r="U592" i="7"/>
  <c r="V612" i="7"/>
  <c r="U612" i="7"/>
  <c r="V632" i="7"/>
  <c r="U632" i="7"/>
  <c r="V652" i="7"/>
  <c r="U652" i="7"/>
  <c r="V672" i="7"/>
  <c r="U672" i="7"/>
  <c r="V692" i="7"/>
  <c r="U692" i="7"/>
  <c r="V712" i="7"/>
  <c r="U712" i="7"/>
  <c r="V732" i="7"/>
  <c r="U732" i="7"/>
  <c r="V752" i="7"/>
  <c r="U752" i="7"/>
  <c r="V772" i="7"/>
  <c r="U772" i="7"/>
  <c r="V792" i="7"/>
  <c r="U792" i="7"/>
  <c r="V812" i="7"/>
  <c r="U812" i="7"/>
  <c r="U832" i="7"/>
  <c r="V832" i="7"/>
  <c r="V852" i="7"/>
  <c r="U852" i="7"/>
  <c r="V872" i="7"/>
  <c r="U872" i="7"/>
  <c r="V892" i="7"/>
  <c r="U892" i="7"/>
  <c r="V912" i="7"/>
  <c r="U912" i="7"/>
  <c r="V932" i="7"/>
  <c r="U932" i="7"/>
  <c r="V952" i="7"/>
  <c r="U952" i="7"/>
  <c r="V972" i="7"/>
  <c r="U972" i="7"/>
  <c r="V992" i="7"/>
  <c r="U992" i="7"/>
  <c r="V1012" i="7"/>
  <c r="U1012" i="7"/>
  <c r="V1032" i="7"/>
  <c r="U1032" i="7"/>
  <c r="U1052" i="7"/>
  <c r="V1052" i="7"/>
  <c r="V1072" i="7"/>
  <c r="U1072" i="7"/>
  <c r="V1092" i="7"/>
  <c r="U1092" i="7"/>
  <c r="U1112" i="7"/>
  <c r="V1112" i="7"/>
  <c r="V1132" i="7"/>
  <c r="U1132" i="7"/>
  <c r="V1152" i="7"/>
  <c r="U1152" i="7"/>
  <c r="V1172" i="7"/>
  <c r="U1172" i="7"/>
  <c r="V1192" i="7"/>
  <c r="U1192" i="7"/>
  <c r="V1212" i="7"/>
  <c r="U1212" i="7"/>
  <c r="V1232" i="7"/>
  <c r="U1232" i="7"/>
  <c r="V1252" i="7"/>
  <c r="U1252" i="7"/>
  <c r="V1272" i="7"/>
  <c r="U1272" i="7"/>
  <c r="V1292" i="7"/>
  <c r="U1292" i="7"/>
  <c r="V1312" i="7"/>
  <c r="U1312" i="7"/>
  <c r="V1332" i="7"/>
  <c r="U1332" i="7"/>
  <c r="V1352" i="7"/>
  <c r="U1352" i="7"/>
  <c r="V1372" i="7"/>
  <c r="U1372" i="7"/>
  <c r="U1392" i="7"/>
  <c r="V1392" i="7"/>
  <c r="V1412" i="7"/>
  <c r="U1412" i="7"/>
  <c r="V1432" i="7"/>
  <c r="U1432" i="7"/>
  <c r="V1452" i="7"/>
  <c r="U1452" i="7"/>
  <c r="V1472" i="7"/>
  <c r="U1472" i="7"/>
  <c r="V1492" i="7"/>
  <c r="U1492" i="7"/>
  <c r="V1512" i="7"/>
  <c r="U1512" i="7"/>
  <c r="V1532" i="7"/>
  <c r="U1532" i="7"/>
  <c r="V1552" i="7"/>
  <c r="U1552" i="7"/>
  <c r="V1572" i="7"/>
  <c r="U1572" i="7"/>
  <c r="V1592" i="7"/>
  <c r="U1592" i="7"/>
  <c r="V1612" i="7"/>
  <c r="U1612" i="7"/>
  <c r="V1632" i="7"/>
  <c r="U1632" i="7"/>
  <c r="V1652" i="7"/>
  <c r="U1652" i="7"/>
  <c r="V1672" i="7"/>
  <c r="U1672" i="7"/>
  <c r="V1692" i="7"/>
  <c r="U1692" i="7"/>
  <c r="V1712" i="7"/>
  <c r="U1712" i="7"/>
  <c r="V1732" i="7"/>
  <c r="U1732" i="7"/>
  <c r="V1752" i="7"/>
  <c r="U1752" i="7"/>
  <c r="U1772" i="7"/>
  <c r="V1772" i="7"/>
  <c r="V1792" i="7"/>
  <c r="U1792" i="7"/>
  <c r="V1812" i="7"/>
  <c r="U1812" i="7"/>
  <c r="V1832" i="7"/>
  <c r="U1832" i="7"/>
  <c r="V1852" i="7"/>
  <c r="U1852" i="7"/>
  <c r="V1872" i="7"/>
  <c r="U1872" i="7"/>
  <c r="V1892" i="7"/>
  <c r="U1892" i="7"/>
  <c r="V1912" i="7"/>
  <c r="U1912" i="7"/>
  <c r="V1932" i="7"/>
  <c r="U1932" i="7"/>
  <c r="V1952" i="7"/>
  <c r="U1952" i="7"/>
  <c r="V1972" i="7"/>
  <c r="U1972" i="7"/>
  <c r="V1992" i="7"/>
  <c r="U1992" i="7"/>
  <c r="V2012" i="7"/>
  <c r="U2012" i="7"/>
  <c r="V2032" i="7"/>
  <c r="U2032" i="7"/>
  <c r="V2052" i="7"/>
  <c r="U2052" i="7"/>
  <c r="V2072" i="7"/>
  <c r="U2072" i="7"/>
  <c r="V2092" i="7"/>
  <c r="U2092" i="7"/>
  <c r="V2112" i="7"/>
  <c r="U2112" i="7"/>
  <c r="V2132" i="7"/>
  <c r="U2132" i="7"/>
  <c r="V2152" i="7"/>
  <c r="U2152" i="7"/>
  <c r="V2172" i="7"/>
  <c r="U2172" i="7"/>
  <c r="V2192" i="7"/>
  <c r="U2192" i="7"/>
  <c r="V2212" i="7"/>
  <c r="U2212" i="7"/>
  <c r="V2232" i="7"/>
  <c r="U2232" i="7"/>
  <c r="V2252" i="7"/>
  <c r="U2252" i="7"/>
  <c r="V2272" i="7"/>
  <c r="U2272" i="7"/>
  <c r="V2292" i="7"/>
  <c r="U2292" i="7"/>
  <c r="V2312" i="7"/>
  <c r="U2312" i="7"/>
  <c r="V2332" i="7"/>
  <c r="U2332" i="7"/>
  <c r="V2352" i="7"/>
  <c r="U2352" i="7"/>
  <c r="V2372" i="7"/>
  <c r="U2372" i="7"/>
  <c r="V2392" i="7"/>
  <c r="U2392" i="7"/>
  <c r="V2412" i="7"/>
  <c r="U2412" i="7"/>
  <c r="V2432" i="7"/>
  <c r="U2432" i="7"/>
  <c r="V2452" i="7"/>
  <c r="U2452" i="7"/>
  <c r="V2472" i="7"/>
  <c r="U2472" i="7"/>
  <c r="V2492" i="7"/>
  <c r="U2492" i="7"/>
  <c r="V2512" i="7"/>
  <c r="U2512" i="7"/>
  <c r="V2532" i="7"/>
  <c r="U2532" i="7"/>
  <c r="V2552" i="7"/>
  <c r="U2552" i="7"/>
  <c r="V2572" i="7"/>
  <c r="U2572" i="7"/>
  <c r="V2592" i="7"/>
  <c r="U2592" i="7"/>
  <c r="V2612" i="7"/>
  <c r="U2612" i="7"/>
  <c r="V2632" i="7"/>
  <c r="U2632" i="7"/>
  <c r="V2652" i="7"/>
  <c r="U2652" i="7"/>
  <c r="V2672" i="7"/>
  <c r="U2672" i="7"/>
  <c r="V2692" i="7"/>
  <c r="U2692" i="7"/>
  <c r="V2712" i="7"/>
  <c r="U2712" i="7"/>
  <c r="V2732" i="7"/>
  <c r="U2732" i="7"/>
  <c r="V2752" i="7"/>
  <c r="U2752" i="7"/>
  <c r="V2772" i="7"/>
  <c r="U2772" i="7"/>
  <c r="V2792" i="7"/>
  <c r="U2792" i="7"/>
  <c r="V2812" i="7"/>
  <c r="U2812" i="7"/>
  <c r="V2832" i="7"/>
  <c r="U2832" i="7"/>
  <c r="V2852" i="7"/>
  <c r="U2852" i="7"/>
  <c r="V2872" i="7"/>
  <c r="U2872" i="7"/>
  <c r="V2892" i="7"/>
  <c r="U2892" i="7"/>
  <c r="V2912" i="7"/>
  <c r="U2912" i="7"/>
  <c r="V2932" i="7"/>
  <c r="U2932" i="7"/>
  <c r="V2952" i="7"/>
  <c r="U2952" i="7"/>
  <c r="V2972" i="7"/>
  <c r="U2972" i="7"/>
  <c r="U2992" i="7"/>
  <c r="V2992" i="7"/>
  <c r="V3012" i="7"/>
  <c r="U3012" i="7"/>
  <c r="V3032" i="7"/>
  <c r="U3032" i="7"/>
  <c r="V3052" i="7"/>
  <c r="U3052" i="7"/>
  <c r="U3072" i="7"/>
  <c r="V3072" i="7"/>
  <c r="V3092" i="7"/>
  <c r="U3092" i="7"/>
  <c r="V3112" i="7"/>
  <c r="U3112" i="7"/>
  <c r="V3132" i="7"/>
  <c r="U3132" i="7"/>
  <c r="V3152" i="7"/>
  <c r="U3152" i="7"/>
  <c r="V3172" i="7"/>
  <c r="U3172" i="7"/>
  <c r="V3192" i="7"/>
  <c r="U3192" i="7"/>
  <c r="V3212" i="7"/>
  <c r="U3212" i="7"/>
  <c r="V3232" i="7"/>
  <c r="U3232" i="7"/>
  <c r="V3252" i="7"/>
  <c r="U3252" i="7"/>
  <c r="V3272" i="7"/>
  <c r="U3272" i="7"/>
  <c r="V3292" i="7"/>
  <c r="U3292" i="7"/>
  <c r="V3312" i="7"/>
  <c r="U3312" i="7"/>
  <c r="V3332" i="7"/>
  <c r="U3332" i="7"/>
  <c r="V3352" i="7"/>
  <c r="U3352" i="7"/>
  <c r="V3372" i="7"/>
  <c r="U3372" i="7"/>
  <c r="V3392" i="7"/>
  <c r="U3392" i="7"/>
  <c r="V3412" i="7"/>
  <c r="U3412" i="7"/>
  <c r="V3432" i="7"/>
  <c r="U3432" i="7"/>
  <c r="V3452" i="7"/>
  <c r="U3452" i="7"/>
  <c r="V3472" i="7"/>
  <c r="U3472" i="7"/>
  <c r="V3492" i="7"/>
  <c r="U3492" i="7"/>
  <c r="V3512" i="7"/>
  <c r="U3512" i="7"/>
  <c r="V3532" i="7"/>
  <c r="U3532" i="7"/>
  <c r="V3552" i="7"/>
  <c r="U3552" i="7"/>
  <c r="V3572" i="7"/>
  <c r="U3572" i="7"/>
  <c r="V3592" i="7"/>
  <c r="U3592" i="7"/>
  <c r="V3612" i="7"/>
  <c r="U3612" i="7"/>
  <c r="V3632" i="7"/>
  <c r="U3632" i="7"/>
  <c r="V3652" i="7"/>
  <c r="U3652" i="7"/>
  <c r="V3672" i="7"/>
  <c r="U3672" i="7"/>
  <c r="V3692" i="7"/>
  <c r="U3692" i="7"/>
  <c r="V3712" i="7"/>
  <c r="U3712" i="7"/>
  <c r="V3732" i="7"/>
  <c r="U3732" i="7"/>
  <c r="V3752" i="7"/>
  <c r="U3752" i="7"/>
  <c r="V3772" i="7"/>
  <c r="U3772" i="7"/>
  <c r="R1307" i="6" a="1"/>
  <c r="R1307" i="6" s="1"/>
  <c r="R277" i="6" a="1"/>
  <c r="R277" i="6" s="1"/>
  <c r="R2427" i="6" a="1"/>
  <c r="R2427" i="6" s="1"/>
  <c r="R2628" i="6" a="1"/>
  <c r="R2628" i="6" s="1"/>
  <c r="R856" i="6" a="1"/>
  <c r="R856" i="6" s="1"/>
  <c r="R1978" i="6" a="1"/>
  <c r="R1978" i="6" s="1"/>
  <c r="R1655" i="6" a="1"/>
  <c r="R1655" i="6" s="1"/>
  <c r="R3593" i="6" a="1"/>
  <c r="R3593" i="6" s="1"/>
  <c r="R51" i="6" a="1"/>
  <c r="R51" i="6" s="1"/>
  <c r="R2476" i="6" a="1"/>
  <c r="R2476" i="6" s="1"/>
  <c r="R1255" i="6" a="1"/>
  <c r="R1255" i="6" s="1"/>
  <c r="R484" i="6" a="1"/>
  <c r="R484" i="6" s="1"/>
  <c r="R2100" i="6" a="1"/>
  <c r="R2100" i="6" s="1"/>
  <c r="R1262" i="6" a="1"/>
  <c r="R1262" i="6" s="1"/>
  <c r="R3657" i="6" a="1"/>
  <c r="R3657" i="6" s="1"/>
  <c r="R2421" i="6" a="1"/>
  <c r="R2421" i="6" s="1"/>
  <c r="R2974" i="6" a="1"/>
  <c r="R2974" i="6" s="1"/>
  <c r="R2912" i="6" a="1"/>
  <c r="R2912" i="6" s="1"/>
  <c r="R1427" i="6" a="1"/>
  <c r="R1427" i="6" s="1"/>
  <c r="R3220" i="6" a="1"/>
  <c r="R3220" i="6" s="1"/>
  <c r="R3546" i="6" a="1"/>
  <c r="R3546" i="6" s="1"/>
  <c r="R1439" i="6" a="1"/>
  <c r="R1439" i="6" s="1"/>
  <c r="R2193" i="6" a="1"/>
  <c r="R2193" i="6" s="1"/>
  <c r="R1897" i="6" a="1"/>
  <c r="R1897" i="6" s="1"/>
  <c r="R3062" i="6" a="1"/>
  <c r="R3062" i="6" s="1"/>
  <c r="R3248" i="6" a="1"/>
  <c r="R3248" i="6" s="1"/>
  <c r="R1631" i="6" a="1"/>
  <c r="R1631" i="6" s="1"/>
  <c r="R777" i="6" a="1"/>
  <c r="R777" i="6" s="1"/>
  <c r="R157" i="6" a="1"/>
  <c r="R157" i="6" s="1"/>
  <c r="R1069" i="6" a="1"/>
  <c r="R1069" i="6" s="1"/>
  <c r="R2902" i="6" a="1"/>
  <c r="R2902" i="6" s="1"/>
  <c r="R776" i="6" a="1"/>
  <c r="R776" i="6" s="1"/>
  <c r="R280" i="6" a="1"/>
  <c r="R280" i="6" s="1"/>
  <c r="R1033" i="6" a="1"/>
  <c r="R1033" i="6" s="1"/>
  <c r="R2121" i="6" a="1"/>
  <c r="R2121" i="6" s="1"/>
  <c r="R1591" i="6" a="1"/>
  <c r="R1591" i="6" s="1"/>
  <c r="R23" i="6" a="1"/>
  <c r="R23" i="6" s="1"/>
  <c r="R1173" i="6" a="1"/>
  <c r="R1173" i="6" s="1"/>
  <c r="R600" i="6" a="1"/>
  <c r="R600" i="6" s="1"/>
  <c r="R2264" i="6" a="1"/>
  <c r="R2264" i="6" s="1"/>
  <c r="R1158" i="6" a="1"/>
  <c r="R1158" i="6" s="1"/>
  <c r="R2206" i="6" a="1"/>
  <c r="R2206" i="6" s="1"/>
  <c r="R1160" i="6" a="1"/>
  <c r="R1160" i="6" s="1"/>
  <c r="R1038" i="6" a="1"/>
  <c r="R1038" i="6" s="1"/>
  <c r="R1736" i="6" a="1"/>
  <c r="R1736" i="6" s="1"/>
  <c r="R1051" i="6" a="1"/>
  <c r="R1051" i="6" s="1"/>
  <c r="R1157" i="6" a="1"/>
  <c r="R1157" i="6" s="1"/>
  <c r="R1882" i="6" a="1"/>
  <c r="R1882" i="6" s="1"/>
  <c r="R1838" i="6" a="1"/>
  <c r="R1838" i="6" s="1"/>
  <c r="R559" i="6" a="1"/>
  <c r="R559" i="6" s="1"/>
  <c r="R2163" i="6" a="1"/>
  <c r="R2163" i="6" s="1"/>
  <c r="R1332" i="6" a="1"/>
  <c r="R1332" i="6" s="1"/>
  <c r="R3246" i="6" a="1"/>
  <c r="R3246" i="6" s="1"/>
  <c r="R1215" i="6" a="1"/>
  <c r="R1215" i="6" s="1"/>
  <c r="R1168" i="6" a="1"/>
  <c r="R1168" i="6" s="1"/>
  <c r="R2161" i="6" a="1"/>
  <c r="R2161" i="6" s="1"/>
  <c r="R3112" i="6" a="1"/>
  <c r="R3112" i="6" s="1"/>
  <c r="R3104" i="6" a="1"/>
  <c r="R3104" i="6" s="1"/>
  <c r="R3362" i="6" a="1"/>
  <c r="R3362" i="6" s="1"/>
  <c r="R938" i="6" a="1"/>
  <c r="R938" i="6" s="1"/>
  <c r="R2171" i="6" a="1"/>
  <c r="R2171" i="6" s="1"/>
  <c r="R2344" i="6" a="1"/>
  <c r="R2344" i="6" s="1"/>
  <c r="R2934" i="6" a="1"/>
  <c r="R2934" i="6" s="1"/>
  <c r="R2435" i="6" a="1"/>
  <c r="R2435" i="6" s="1"/>
  <c r="R2291" i="6" a="1"/>
  <c r="R2291" i="6" s="1"/>
  <c r="R633" i="6" a="1"/>
  <c r="R633" i="6" s="1"/>
  <c r="R404" i="6" a="1"/>
  <c r="R404" i="6" s="1"/>
  <c r="R423" i="6" a="1"/>
  <c r="R423" i="6" s="1"/>
  <c r="R1117" i="6" a="1"/>
  <c r="R1117" i="6" s="1"/>
  <c r="R1111" i="6" a="1"/>
  <c r="R1111" i="6" s="1"/>
  <c r="R1873" i="6" a="1"/>
  <c r="R1873" i="6" s="1"/>
  <c r="R1292" i="6" a="1"/>
  <c r="R1292" i="6" s="1"/>
  <c r="R587" i="6" a="1"/>
  <c r="R587" i="6" s="1"/>
  <c r="R3551" i="6" a="1"/>
  <c r="R3551" i="6" s="1"/>
  <c r="R1452" i="6" a="1"/>
  <c r="R1452" i="6" s="1"/>
  <c r="R737" i="6" a="1"/>
  <c r="R737" i="6" s="1"/>
  <c r="R1258" i="6" a="1"/>
  <c r="R1258" i="6" s="1"/>
  <c r="R2449" i="6" a="1"/>
  <c r="R2449" i="6" s="1"/>
  <c r="R2101" i="6" a="1"/>
  <c r="R2101" i="6" s="1"/>
  <c r="R931" i="6" a="1"/>
  <c r="R931" i="6" s="1"/>
  <c r="R1567" i="6" a="1"/>
  <c r="R1567" i="6" s="1"/>
  <c r="R2369" i="6" a="1"/>
  <c r="R2369" i="6" s="1"/>
  <c r="R3744" i="6" a="1"/>
  <c r="R3744" i="6" s="1"/>
  <c r="R3255" i="6" a="1"/>
  <c r="R3255" i="6" s="1"/>
  <c r="R2752" i="6" a="1"/>
  <c r="R2752" i="6" s="1"/>
  <c r="R1350" i="6" a="1"/>
  <c r="R1350" i="6" s="1"/>
  <c r="R1872" i="6" a="1"/>
  <c r="R1872" i="6" s="1"/>
  <c r="R3680" i="6" a="1"/>
  <c r="R3680" i="6" s="1"/>
  <c r="R572" i="6" a="1"/>
  <c r="R572" i="6" s="1"/>
  <c r="R3468" i="6" a="1"/>
  <c r="R3468" i="6" s="1"/>
  <c r="R664" i="6" a="1"/>
  <c r="R664" i="6" s="1"/>
  <c r="R1091" i="6" a="1"/>
  <c r="R1091" i="6" s="1"/>
  <c r="R596" i="6" a="1"/>
  <c r="R596" i="6" s="1"/>
  <c r="R2049" i="6" a="1"/>
  <c r="R2049" i="6" s="1"/>
  <c r="R2388" i="6" a="1"/>
  <c r="R2388" i="6" s="1"/>
  <c r="R3041" i="6" a="1"/>
  <c r="R3041" i="6" s="1"/>
  <c r="R3181" i="6" a="1"/>
  <c r="R3181" i="6" s="1"/>
  <c r="R87" i="6" a="1"/>
  <c r="R87" i="6" s="1"/>
  <c r="R3731" i="6" a="1"/>
  <c r="R3731" i="6" s="1"/>
  <c r="R1486" i="6" a="1"/>
  <c r="R1486" i="6" s="1"/>
  <c r="R3477" i="6" a="1"/>
  <c r="R3477" i="6" s="1"/>
  <c r="R3271" i="6" a="1"/>
  <c r="R3271" i="6" s="1"/>
  <c r="R1274" i="6" a="1"/>
  <c r="R1274" i="6" s="1"/>
  <c r="R3675" i="6" a="1"/>
  <c r="R3675" i="6" s="1"/>
  <c r="R1975" i="6" a="1"/>
  <c r="R1975" i="6" s="1"/>
  <c r="R446" i="6" a="1"/>
  <c r="R446" i="6" s="1"/>
  <c r="R2672" i="6" a="1"/>
  <c r="R2672" i="6" s="1"/>
  <c r="R3381" i="6" a="1"/>
  <c r="R3381" i="6" s="1"/>
  <c r="R392" i="6" a="1"/>
  <c r="R392" i="6" s="1"/>
  <c r="R871" i="6" a="1"/>
  <c r="R871" i="6" s="1"/>
  <c r="R3343" i="6" a="1"/>
  <c r="R3343" i="6" s="1"/>
  <c r="R2276" i="6" a="1"/>
  <c r="R2276" i="6" s="1"/>
  <c r="R233" i="6" a="1"/>
  <c r="R233" i="6" s="1"/>
  <c r="R666" i="6" a="1"/>
  <c r="R666" i="6" s="1"/>
  <c r="R2834" i="6" a="1"/>
  <c r="R2834" i="6" s="1"/>
  <c r="R2590" i="6" a="1"/>
  <c r="R2590" i="6" s="1"/>
  <c r="R745" i="6" a="1"/>
  <c r="R745" i="6" s="1"/>
  <c r="R3267" i="6" a="1"/>
  <c r="R3267" i="6" s="1"/>
  <c r="R1825" i="6" a="1"/>
  <c r="R1825" i="6" s="1"/>
  <c r="R2397" i="6" a="1"/>
  <c r="R2397" i="6" s="1"/>
  <c r="R1068" i="6" a="1"/>
  <c r="R1068" i="6" s="1"/>
  <c r="R1004" i="6" a="1"/>
  <c r="R1004" i="6" s="1"/>
  <c r="R2044" i="6" a="1"/>
  <c r="R2044" i="6" s="1"/>
  <c r="R2068" i="6" a="1"/>
  <c r="R2068" i="6" s="1"/>
  <c r="R1606" i="6" a="1"/>
  <c r="R1606" i="6" s="1"/>
  <c r="R953" i="6" a="1"/>
  <c r="R953" i="6" s="1"/>
  <c r="R1457" i="6" a="1"/>
  <c r="R1457" i="6" s="1"/>
  <c r="R3212" i="6" a="1"/>
  <c r="R3212" i="6" s="1"/>
  <c r="R1126" i="6" a="1"/>
  <c r="R1126" i="6" s="1"/>
  <c r="R1122" i="6" a="1"/>
  <c r="R1122" i="6" s="1"/>
  <c r="R2053" i="6" a="1"/>
  <c r="R2053" i="6" s="1"/>
  <c r="R3160" i="6" a="1"/>
  <c r="R3160" i="6" s="1"/>
  <c r="R2316" i="6" a="1"/>
  <c r="R2316" i="6" s="1"/>
  <c r="R3027" i="6" a="1"/>
  <c r="R3027" i="6" s="1"/>
  <c r="R1931" i="6" a="1"/>
  <c r="R1931" i="6" s="1"/>
  <c r="R907" i="6" a="1"/>
  <c r="R907" i="6" s="1"/>
  <c r="R1808" i="6" a="1"/>
  <c r="R1808" i="6" s="1"/>
  <c r="R2739" i="6" a="1"/>
  <c r="R2739" i="6" s="1"/>
  <c r="R2568" i="6" a="1"/>
  <c r="R2568" i="6" s="1"/>
  <c r="R2860" i="6" a="1"/>
  <c r="R2860" i="6" s="1"/>
  <c r="R2712" i="6" a="1"/>
  <c r="R2712" i="6" s="1"/>
  <c r="R1405" i="6" a="1"/>
  <c r="R1405" i="6" s="1"/>
  <c r="R310" i="6" a="1"/>
  <c r="R310" i="6" s="1"/>
  <c r="R908" i="6" a="1"/>
  <c r="R908" i="6" s="1"/>
  <c r="R2143" i="6" a="1"/>
  <c r="R2143" i="6" s="1"/>
  <c r="R3250" i="6" a="1"/>
  <c r="R3250" i="6" s="1"/>
  <c r="R2515" i="6" a="1"/>
  <c r="R2515" i="6" s="1"/>
  <c r="R1696" i="6" a="1"/>
  <c r="R1696" i="6" s="1"/>
  <c r="R3768" i="6" a="1"/>
  <c r="R3768" i="6" s="1"/>
  <c r="R1266" i="6" a="1"/>
  <c r="R1266" i="6" s="1"/>
  <c r="R248" i="6" a="1"/>
  <c r="R248" i="6" s="1"/>
  <c r="R1928" i="6" a="1"/>
  <c r="R1928" i="6" s="1"/>
  <c r="R452" i="6" a="1"/>
  <c r="R452" i="6" s="1"/>
  <c r="R709" i="6" a="1"/>
  <c r="R709" i="6" s="1"/>
  <c r="R3718" i="6" a="1"/>
  <c r="R3718" i="6" s="1"/>
  <c r="R3463" i="6" a="1"/>
  <c r="R3463" i="6" s="1"/>
  <c r="R1599" i="6" a="1"/>
  <c r="R1599" i="6" s="1"/>
  <c r="R77" i="6" a="1"/>
  <c r="R77" i="6" s="1"/>
  <c r="R1139" i="6" a="1"/>
  <c r="R1139" i="6" s="1"/>
  <c r="R2103" i="6" a="1"/>
  <c r="R2103" i="6" s="1"/>
  <c r="R3105" i="6" a="1"/>
  <c r="R3105" i="6" s="1"/>
  <c r="R61" i="6" a="1"/>
  <c r="R61" i="6" s="1"/>
  <c r="R3472" i="6" a="1"/>
  <c r="R3472" i="6" s="1"/>
  <c r="R516" i="6" a="1"/>
  <c r="R516" i="6" s="1"/>
  <c r="R786" i="6" a="1"/>
  <c r="R786" i="6" s="1"/>
  <c r="R162" i="6" a="1"/>
  <c r="R162" i="6" s="1"/>
  <c r="R419" i="6" a="1"/>
  <c r="R419" i="6" s="1"/>
  <c r="R1611" i="6" a="1"/>
  <c r="R1611" i="6" s="1"/>
  <c r="R1194" i="6" a="1"/>
  <c r="R1194" i="6" s="1"/>
  <c r="R2390" i="6" a="1"/>
  <c r="R2390" i="6" s="1"/>
  <c r="R753" i="6" a="1"/>
  <c r="R753" i="6" s="1"/>
  <c r="R1064" i="6" a="1"/>
  <c r="R1064" i="6" s="1"/>
  <c r="R3237" i="6" a="1"/>
  <c r="R3237" i="6" s="1"/>
  <c r="R1081" i="6" a="1"/>
  <c r="R1081" i="6" s="1"/>
  <c r="R1076" i="6" a="1"/>
  <c r="R1076" i="6" s="1"/>
  <c r="R1326" i="6" a="1"/>
  <c r="R1326" i="6" s="1"/>
  <c r="R2297" i="6" a="1"/>
  <c r="R2297" i="6" s="1"/>
  <c r="R182" i="6" a="1"/>
  <c r="R182" i="6" s="1"/>
  <c r="R1446" i="6" a="1"/>
  <c r="R1446" i="6" s="1"/>
  <c r="R3405" i="6" a="1"/>
  <c r="R3405" i="6" s="1"/>
  <c r="R2534" i="6" a="1"/>
  <c r="R2534" i="6" s="1"/>
  <c r="R1089" i="6" a="1"/>
  <c r="R1089" i="6" s="1"/>
  <c r="R2104" i="6" a="1"/>
  <c r="R2104" i="6" s="1"/>
  <c r="R3540" i="6" a="1"/>
  <c r="R3540" i="6" s="1"/>
  <c r="R178" i="6" a="1"/>
  <c r="R178" i="6" s="1"/>
  <c r="R782" i="6" a="1"/>
  <c r="R782" i="6" s="1"/>
  <c r="R1361" i="6" a="1"/>
  <c r="R1361" i="6" s="1"/>
  <c r="R1032" i="6" a="1"/>
  <c r="R1032" i="6" s="1"/>
  <c r="R1085" i="6" a="1"/>
  <c r="R1085" i="6" s="1"/>
  <c r="R1862" i="6" a="1"/>
  <c r="R1862" i="6" s="1"/>
  <c r="R1691" i="6" a="1"/>
  <c r="R1691" i="6" s="1"/>
  <c r="R2844" i="6" a="1"/>
  <c r="R2844" i="6" s="1"/>
  <c r="R2508" i="6" a="1"/>
  <c r="R2508" i="6" s="1"/>
  <c r="R736" i="6" a="1"/>
  <c r="R736" i="6" s="1"/>
  <c r="R1079" i="6" a="1"/>
  <c r="R1079" i="6" s="1"/>
  <c r="R439" i="6" a="1"/>
  <c r="R439" i="6" s="1"/>
  <c r="R1572" i="6" a="1"/>
  <c r="R1572" i="6" s="1"/>
  <c r="R3429" i="6" a="1"/>
  <c r="R3429" i="6" s="1"/>
  <c r="R1809" i="6" a="1"/>
  <c r="R1809" i="6" s="1"/>
  <c r="R1337" i="6" a="1"/>
  <c r="R1337" i="6" s="1"/>
  <c r="R1847" i="6" a="1"/>
  <c r="R1847" i="6" s="1"/>
  <c r="R522" i="6" a="1"/>
  <c r="R522" i="6" s="1"/>
  <c r="R3162" i="6" a="1"/>
  <c r="R3162" i="6" s="1"/>
  <c r="R3456" i="6" a="1"/>
  <c r="R3456" i="6" s="1"/>
  <c r="R1605" i="6" a="1"/>
  <c r="R1605" i="6" s="1"/>
  <c r="R1349" i="6" a="1"/>
  <c r="R1349" i="6" s="1"/>
  <c r="R1641" i="6" a="1"/>
  <c r="R1641" i="6" s="1"/>
  <c r="R1477" i="6" a="1"/>
  <c r="R1477" i="6" s="1"/>
  <c r="R2289" i="6" a="1"/>
  <c r="R2289" i="6" s="1"/>
  <c r="R2558" i="6" a="1"/>
  <c r="R2558" i="6" s="1"/>
  <c r="R2511" i="6" a="1"/>
  <c r="R2511" i="6" s="1"/>
  <c r="R1958" i="6" a="1"/>
  <c r="R1958" i="6" s="1"/>
  <c r="R2555" i="6" a="1"/>
  <c r="R2555" i="6" s="1"/>
  <c r="R1195" i="6" a="1"/>
  <c r="R1195" i="6" s="1"/>
  <c r="R1050" i="6" a="1"/>
  <c r="R1050" i="6" s="1"/>
  <c r="R284" i="6" a="1"/>
  <c r="R284" i="6" s="1"/>
  <c r="R153" i="6" a="1"/>
  <c r="R153" i="6" s="1"/>
  <c r="R843" i="6" a="1"/>
  <c r="R843" i="6" s="1"/>
  <c r="R1461" i="6" a="1"/>
  <c r="R1461" i="6" s="1"/>
  <c r="R837" i="6" a="1"/>
  <c r="R837" i="6" s="1"/>
  <c r="R101" i="6" a="1"/>
  <c r="R101" i="6" s="1"/>
  <c r="R524" i="6" a="1"/>
  <c r="R524" i="6" s="1"/>
  <c r="R568" i="6" a="1"/>
  <c r="R568" i="6" s="1"/>
  <c r="R108" i="6" a="1"/>
  <c r="R108" i="6" s="1"/>
  <c r="R2080" i="6" a="1"/>
  <c r="R2080" i="6" s="1"/>
  <c r="R1857" i="6" a="1"/>
  <c r="R1857" i="6" s="1"/>
  <c r="R169" i="6" a="1"/>
  <c r="R169" i="6" s="1"/>
  <c r="R196" i="6" a="1"/>
  <c r="R196" i="6" s="1"/>
  <c r="R1424" i="6" a="1"/>
  <c r="R1424" i="6" s="1"/>
  <c r="R2320" i="6" a="1"/>
  <c r="R2320" i="6" s="1"/>
  <c r="R864" i="6" a="1"/>
  <c r="R864" i="6" s="1"/>
  <c r="R1423" i="6" a="1"/>
  <c r="R1423" i="6" s="1"/>
  <c r="R185" i="6" a="1"/>
  <c r="R185" i="6" s="1"/>
  <c r="R861" i="6" a="1"/>
  <c r="R861" i="6" s="1"/>
  <c r="R2777" i="6" a="1"/>
  <c r="R2777" i="6" s="1"/>
  <c r="R177" i="6" a="1"/>
  <c r="R177" i="6" s="1"/>
  <c r="R1532" i="6" a="1"/>
  <c r="R1532" i="6" s="1"/>
  <c r="R2851" i="6" a="1"/>
  <c r="R2851" i="6" s="1"/>
  <c r="R216" i="6" a="1"/>
  <c r="R216" i="6" s="1"/>
  <c r="R847" i="6" a="1"/>
  <c r="R847" i="6" s="1"/>
  <c r="R1528" i="6" a="1"/>
  <c r="R1528" i="6" s="1"/>
  <c r="R2849" i="6" a="1"/>
  <c r="R2849" i="6" s="1"/>
  <c r="R1658" i="6" a="1"/>
  <c r="R1658" i="6" s="1"/>
  <c r="R3138" i="6" a="1"/>
  <c r="R3138" i="6" s="1"/>
  <c r="R1903" i="6" a="1"/>
  <c r="R1903" i="6" s="1"/>
  <c r="R241" i="6" a="1"/>
  <c r="R241" i="6" s="1"/>
  <c r="R240" i="6" a="1"/>
  <c r="R240" i="6" s="1"/>
  <c r="R1061" i="6" a="1"/>
  <c r="R1061" i="6" s="1"/>
  <c r="R1601" i="6" a="1"/>
  <c r="R1601" i="6" s="1"/>
  <c r="R2299" i="6" a="1"/>
  <c r="R2299" i="6" s="1"/>
  <c r="R323" i="6" a="1"/>
  <c r="R323" i="6" s="1"/>
  <c r="R2731" i="6" a="1"/>
  <c r="R2731" i="6" s="1"/>
  <c r="R2321" i="6" a="1"/>
  <c r="R2321" i="6" s="1"/>
  <c r="R1191" i="6" a="1"/>
  <c r="R1191" i="6" s="1"/>
  <c r="R863" i="6" a="1"/>
  <c r="R863" i="6" s="1"/>
  <c r="R3630" i="6" a="1"/>
  <c r="R3630" i="6" s="1"/>
  <c r="R554" i="6" a="1"/>
  <c r="R554" i="6" s="1"/>
  <c r="R1440" i="6" a="1"/>
  <c r="R1440" i="6" s="1"/>
  <c r="R469" i="6" a="1"/>
  <c r="R469" i="6" s="1"/>
  <c r="R834" i="6" a="1"/>
  <c r="R834" i="6" s="1"/>
  <c r="R2292" i="6" a="1"/>
  <c r="R2292" i="6" s="1"/>
  <c r="R591" i="6" a="1"/>
  <c r="R591" i="6" s="1"/>
  <c r="R2047" i="6" a="1"/>
  <c r="R2047" i="6" s="1"/>
  <c r="R2205" i="6" a="1"/>
  <c r="R2205" i="6" s="1"/>
  <c r="R2865" i="6" a="1"/>
  <c r="R2865" i="6" s="1"/>
  <c r="R2190" i="6" a="1"/>
  <c r="R2190" i="6" s="1"/>
  <c r="R1832" i="6" a="1"/>
  <c r="R1832" i="6" s="1"/>
  <c r="R921" i="6" a="1"/>
  <c r="R921" i="6" s="1"/>
  <c r="R1518" i="6" a="1"/>
  <c r="R1518" i="6" s="1"/>
  <c r="R641" i="6" a="1"/>
  <c r="R641" i="6" s="1"/>
  <c r="R2487" i="6" a="1"/>
  <c r="R2487" i="6" s="1"/>
  <c r="R3178" i="6" a="1"/>
  <c r="R3178" i="6" s="1"/>
  <c r="R3789" i="6" a="1"/>
  <c r="R3789" i="6" s="1"/>
  <c r="R2155" i="6" a="1"/>
  <c r="R2155" i="6" s="1"/>
  <c r="R2570" i="6" a="1"/>
  <c r="R2570" i="6" s="1"/>
  <c r="R3180" i="6" a="1"/>
  <c r="R3180" i="6" s="1"/>
  <c r="R406" i="6" a="1"/>
  <c r="R406" i="6" s="1"/>
  <c r="R594" i="6" a="1"/>
  <c r="R594" i="6" s="1"/>
  <c r="R1094" i="6" a="1"/>
  <c r="R1094" i="6" s="1"/>
  <c r="R22" i="6" a="1"/>
  <c r="R22" i="6" s="1"/>
  <c r="R715" i="6" a="1"/>
  <c r="R715" i="6" s="1"/>
  <c r="R870" i="6" a="1"/>
  <c r="R870" i="6" s="1"/>
  <c r="R431" i="6" a="1"/>
  <c r="R431" i="6" s="1"/>
  <c r="R566" i="6" a="1"/>
  <c r="R566" i="6" s="1"/>
  <c r="R2828" i="6" a="1"/>
  <c r="R2828" i="6" s="1"/>
  <c r="R845" i="6" a="1"/>
  <c r="R845" i="6" s="1"/>
  <c r="R2722" i="6" a="1"/>
  <c r="R2722" i="6" s="1"/>
  <c r="R2310" i="6" a="1"/>
  <c r="R2310" i="6" s="1"/>
  <c r="R1092" i="6" a="1"/>
  <c r="R1092" i="6" s="1"/>
  <c r="R2856" i="6" a="1"/>
  <c r="R2856" i="6" s="1"/>
  <c r="R2785" i="6" a="1"/>
  <c r="R2785" i="6" s="1"/>
  <c r="R2836" i="6" a="1"/>
  <c r="R2836" i="6" s="1"/>
  <c r="R1585" i="6" a="1"/>
  <c r="R1585" i="6" s="1"/>
  <c r="R4" i="6" a="1"/>
  <c r="R4" i="6" s="1"/>
  <c r="R2176" i="6" a="1"/>
  <c r="R2176" i="6" s="1"/>
  <c r="R1938" i="6" a="1"/>
  <c r="R1938" i="6" s="1"/>
  <c r="R1348" i="6" a="1"/>
  <c r="R1348" i="6" s="1"/>
  <c r="R785" i="6" a="1"/>
  <c r="R785" i="6" s="1"/>
  <c r="R2" i="6" a="1"/>
  <c r="R2" i="6" s="1"/>
  <c r="R1707" i="6" a="1"/>
  <c r="R1707" i="6" s="1"/>
  <c r="R1001" i="6" a="1"/>
  <c r="R1001" i="6" s="1"/>
  <c r="R703" i="6" a="1"/>
  <c r="R703" i="6" s="1"/>
  <c r="R2607" i="6" a="1"/>
  <c r="R2607" i="6" s="1"/>
  <c r="R1712" i="6" a="1"/>
  <c r="R1712" i="6" s="1"/>
  <c r="R331" i="6" a="1"/>
  <c r="R331" i="6" s="1"/>
  <c r="R2477" i="6" a="1"/>
  <c r="R2477" i="6" s="1"/>
  <c r="R1659" i="6" a="1"/>
  <c r="R1659" i="6" s="1"/>
  <c r="R2999" i="6" a="1"/>
  <c r="R2999" i="6" s="1"/>
  <c r="R1193" i="6" a="1"/>
  <c r="R1193" i="6" s="1"/>
  <c r="R948" i="6" a="1"/>
  <c r="R948" i="6" s="1"/>
  <c r="R3480" i="6" a="1"/>
  <c r="R3480" i="6" s="1"/>
  <c r="R2598" i="6" a="1"/>
  <c r="R2598" i="6" s="1"/>
  <c r="R2043" i="6" a="1"/>
  <c r="R2043" i="6" s="1"/>
  <c r="R1721" i="6" a="1"/>
  <c r="R1721" i="6" s="1"/>
  <c r="R339" i="6" a="1"/>
  <c r="R339" i="6" s="1"/>
  <c r="R2072" i="6" a="1"/>
  <c r="R2072" i="6" s="1"/>
  <c r="R1075" i="6" a="1"/>
  <c r="R1075" i="6" s="1"/>
  <c r="R649" i="6" a="1"/>
  <c r="R649" i="6" s="1"/>
  <c r="R2474" i="6" a="1"/>
  <c r="R2474" i="6" s="1"/>
  <c r="R1925" i="6" a="1"/>
  <c r="R1925" i="6" s="1"/>
  <c r="R238" i="6" a="1"/>
  <c r="R238" i="6" s="1"/>
  <c r="R2576" i="6" a="1"/>
  <c r="R2576" i="6" s="1"/>
  <c r="R1054" i="6" a="1"/>
  <c r="R1054" i="6" s="1"/>
  <c r="R778" i="6" a="1"/>
  <c r="R778" i="6" s="1"/>
  <c r="R309" i="6" a="1"/>
  <c r="R309" i="6" s="1"/>
  <c r="R1633" i="6" a="1"/>
  <c r="R1633" i="6" s="1"/>
  <c r="R1070" i="6" a="1"/>
  <c r="R1070" i="6" s="1"/>
  <c r="R734" i="6" a="1"/>
  <c r="R734" i="6" s="1"/>
  <c r="R533" i="6" a="1"/>
  <c r="R533" i="6" s="1"/>
  <c r="R261" i="6" a="1"/>
  <c r="R261" i="6" s="1"/>
  <c r="R3266" i="6" a="1"/>
  <c r="R3266" i="6" s="1"/>
  <c r="R1636" i="6" a="1"/>
  <c r="R1636" i="6" s="1"/>
  <c r="R1319" i="6" a="1"/>
  <c r="R1319" i="6" s="1"/>
  <c r="R62" i="6" a="1"/>
  <c r="R62" i="6" s="1"/>
  <c r="R3258" i="6" a="1"/>
  <c r="R3258" i="6" s="1"/>
  <c r="R1639" i="6" a="1"/>
  <c r="R1639" i="6" s="1"/>
  <c r="R1071" i="6" a="1"/>
  <c r="R1071" i="6" s="1"/>
  <c r="R2077" i="6" a="1"/>
  <c r="R2077" i="6" s="1"/>
  <c r="R1656" i="6" a="1"/>
  <c r="R1656" i="6" s="1"/>
  <c r="R1275" i="6" a="1"/>
  <c r="R1275" i="6" s="1"/>
  <c r="R264" i="6" a="1"/>
  <c r="R264" i="6" s="1"/>
  <c r="R1294" i="6" a="1"/>
  <c r="R1294" i="6" s="1"/>
  <c r="R266" i="6" a="1"/>
  <c r="R266" i="6" s="1"/>
  <c r="R1297" i="6" a="1"/>
  <c r="R1297" i="6" s="1"/>
  <c r="R650" i="6" a="1"/>
  <c r="R650" i="6" s="1"/>
  <c r="R274" i="6" a="1"/>
  <c r="R274" i="6" s="1"/>
  <c r="R52" i="6" a="1"/>
  <c r="R52" i="6" s="1"/>
  <c r="R1538" i="6" a="1"/>
  <c r="R1538" i="6" s="1"/>
  <c r="R3" i="6" a="1"/>
  <c r="R3" i="6" s="1"/>
  <c r="R2065" i="6" a="1"/>
  <c r="R2065" i="6" s="1"/>
  <c r="R1632" i="6" a="1"/>
  <c r="R1632" i="6" s="1"/>
  <c r="R1063" i="6" a="1"/>
  <c r="R1063" i="6" s="1"/>
  <c r="R733" i="6" a="1"/>
  <c r="R733" i="6" s="1"/>
  <c r="R3291" i="6" a="1"/>
  <c r="R3291" i="6" s="1"/>
  <c r="R725" i="6" a="1"/>
  <c r="R725" i="6" s="1"/>
  <c r="R3224" i="6" a="1"/>
  <c r="R3224" i="6" s="1"/>
  <c r="R2333" i="6" a="1"/>
  <c r="R2333" i="6" s="1"/>
  <c r="R2969" i="6" a="1"/>
  <c r="R2969" i="6" s="1"/>
  <c r="R412" i="6" a="1"/>
  <c r="R412" i="6" s="1"/>
  <c r="R217" i="6" a="1"/>
  <c r="R217" i="6" s="1"/>
  <c r="R2850" i="6" a="1"/>
  <c r="R2850" i="6" s="1"/>
  <c r="R1571" i="6" a="1"/>
  <c r="R1571" i="6" s="1"/>
  <c r="R822" i="6" a="1"/>
  <c r="R822" i="6" s="1"/>
  <c r="R3407" i="6" a="1"/>
  <c r="R3407" i="6" s="1"/>
  <c r="R3339" i="6" a="1"/>
  <c r="R3339" i="6" s="1"/>
  <c r="R2951" i="6" a="1"/>
  <c r="R2951" i="6" s="1"/>
  <c r="R176" i="6" a="1"/>
  <c r="R176" i="6" s="1"/>
  <c r="R894" i="6" a="1"/>
  <c r="R894" i="6" s="1"/>
  <c r="R367" i="6" a="1"/>
  <c r="R367" i="6" s="1"/>
  <c r="R669" i="6" a="1"/>
  <c r="R669" i="6" s="1"/>
  <c r="R2157" i="6" a="1"/>
  <c r="R2157" i="6" s="1"/>
  <c r="R2188" i="6" a="1"/>
  <c r="R2188" i="6" s="1"/>
  <c r="R3678" i="6" a="1"/>
  <c r="R3678" i="6" s="1"/>
  <c r="R3103" i="6" a="1"/>
  <c r="R3103" i="6" s="1"/>
  <c r="R1945" i="6" a="1"/>
  <c r="R1945" i="6" s="1"/>
  <c r="R2892" i="6" a="1"/>
  <c r="R2892" i="6" s="1"/>
  <c r="R3762" i="6" a="1"/>
  <c r="R3762" i="6" s="1"/>
  <c r="R1240" i="6" a="1"/>
  <c r="R1240" i="6" s="1"/>
  <c r="R2701" i="6" a="1"/>
  <c r="R2701" i="6" s="1"/>
  <c r="R2703" i="6" a="1"/>
  <c r="R2703" i="6" s="1"/>
  <c r="R1912" i="6" a="1"/>
  <c r="R1912" i="6" s="1"/>
  <c r="R2422" i="6" a="1"/>
  <c r="R2422" i="6" s="1"/>
  <c r="R2903" i="6" a="1"/>
  <c r="R2903" i="6" s="1"/>
  <c r="R3575" i="6" a="1"/>
  <c r="R3575" i="6" s="1"/>
  <c r="R3297" i="6" a="1"/>
  <c r="R3297" i="6" s="1"/>
  <c r="R987" i="6" a="1"/>
  <c r="R987" i="6" s="1"/>
  <c r="R3171" i="6" a="1"/>
  <c r="R3171" i="6" s="1"/>
  <c r="R2489" i="6" a="1"/>
  <c r="R2489" i="6" s="1"/>
  <c r="R2451" i="6" a="1"/>
  <c r="R2451" i="6" s="1"/>
  <c r="R3411" i="6" a="1"/>
  <c r="R3411" i="6" s="1"/>
  <c r="R3079" i="6" a="1"/>
  <c r="R3079" i="6" s="1"/>
  <c r="R3742" i="6" a="1"/>
  <c r="R3742" i="6" s="1"/>
  <c r="R324" i="6" a="1"/>
  <c r="R324" i="6" s="1"/>
  <c r="R2331" i="6" a="1"/>
  <c r="R2331" i="6" s="1"/>
  <c r="R1277" i="6" a="1"/>
  <c r="R1277" i="6" s="1"/>
  <c r="R905" i="6" a="1"/>
  <c r="R905" i="6" s="1"/>
  <c r="R1241" i="6" a="1"/>
  <c r="R1241" i="6" s="1"/>
  <c r="R906" i="6" a="1"/>
  <c r="R906" i="6" s="1"/>
  <c r="R2781" i="6" a="1"/>
  <c r="R2781" i="6" s="1"/>
  <c r="R1125" i="6" a="1"/>
  <c r="R1125" i="6" s="1"/>
  <c r="R132" i="6" a="1"/>
  <c r="R132" i="6" s="1"/>
  <c r="R3510" i="6" a="1"/>
  <c r="R3510" i="6" s="1"/>
  <c r="R3467" i="6" a="1"/>
  <c r="R3467" i="6" s="1"/>
  <c r="R47" i="6" a="1"/>
  <c r="R47" i="6" s="1"/>
  <c r="R409" i="6" a="1"/>
  <c r="R409" i="6" s="1"/>
  <c r="R844" i="6" a="1"/>
  <c r="R844" i="6" s="1"/>
  <c r="R1891" i="6" a="1"/>
  <c r="R1891" i="6" s="1"/>
  <c r="R2823" i="6" a="1"/>
  <c r="R2823" i="6" s="1"/>
  <c r="R2380" i="6" a="1"/>
  <c r="R2380" i="6" s="1"/>
  <c r="R2045" i="6" a="1"/>
  <c r="R2045" i="6" s="1"/>
  <c r="R876" i="6" a="1"/>
  <c r="R876" i="6" s="1"/>
  <c r="R59" i="6" a="1"/>
  <c r="R59" i="6" s="1"/>
  <c r="R1352" i="6" a="1"/>
  <c r="R1352" i="6" s="1"/>
  <c r="R80" i="6" a="1"/>
  <c r="R80" i="6" s="1"/>
  <c r="R570" i="6" a="1"/>
  <c r="R570" i="6" s="1"/>
  <c r="R194" i="6" a="1"/>
  <c r="R194" i="6" s="1"/>
  <c r="R2637" i="6" a="1"/>
  <c r="R2637" i="6" s="1"/>
  <c r="R290" i="6" a="1"/>
  <c r="R290" i="6" s="1"/>
  <c r="R415" i="6" a="1"/>
  <c r="R415" i="6" s="1"/>
  <c r="R1270" i="6" a="1"/>
  <c r="R1270" i="6" s="1"/>
  <c r="R2398" i="6" a="1"/>
  <c r="R2398" i="6" s="1"/>
  <c r="R885" i="6" a="1"/>
  <c r="R885" i="6" s="1"/>
  <c r="R1166" i="6" a="1"/>
  <c r="R1166" i="6" s="1"/>
  <c r="R3514" i="6" a="1"/>
  <c r="R3514" i="6" s="1"/>
  <c r="R1877" i="6" a="1"/>
  <c r="R1877" i="6" s="1"/>
  <c r="R810" i="6" a="1"/>
  <c r="R810" i="6" s="1"/>
  <c r="R3554" i="6" a="1"/>
  <c r="R3554" i="6" s="1"/>
  <c r="R561" i="6" a="1"/>
  <c r="R561" i="6" s="1"/>
  <c r="R3265" i="6" a="1"/>
  <c r="R3265" i="6" s="1"/>
  <c r="R3683" i="6" a="1"/>
  <c r="R3683" i="6" s="1"/>
  <c r="R440" i="6" a="1"/>
  <c r="R440" i="6" s="1"/>
  <c r="R2168" i="6" a="1"/>
  <c r="R2168" i="6" s="1"/>
  <c r="R1485" i="6" a="1"/>
  <c r="R1485" i="6" s="1"/>
  <c r="R1725" i="6" a="1"/>
  <c r="R1725" i="6" s="1"/>
  <c r="R3475" i="6" a="1"/>
  <c r="R3475" i="6" s="1"/>
  <c r="R2904" i="6" a="1"/>
  <c r="R2904" i="6" s="1"/>
  <c r="R3314" i="6" a="1"/>
  <c r="R3314" i="6" s="1"/>
  <c r="R903" i="6" a="1"/>
  <c r="R903" i="6" s="1"/>
  <c r="R2909" i="6" a="1"/>
  <c r="R2909" i="6" s="1"/>
  <c r="R2142" i="6" a="1"/>
  <c r="R2142" i="6" s="1"/>
  <c r="R3259" i="6" a="1"/>
  <c r="R3259" i="6" s="1"/>
  <c r="R1490" i="6" a="1"/>
  <c r="R1490" i="6" s="1"/>
  <c r="R2810" i="6" a="1"/>
  <c r="R2810" i="6" s="1"/>
  <c r="R2434" i="6" a="1"/>
  <c r="R2434" i="6" s="1"/>
  <c r="R1473" i="6" a="1"/>
  <c r="R1473" i="6" s="1"/>
  <c r="R1934" i="6" a="1"/>
  <c r="R1934" i="6" s="1"/>
  <c r="R1738" i="6" a="1"/>
  <c r="R1738" i="6" s="1"/>
  <c r="R2758" i="6" a="1"/>
  <c r="R2758" i="6" s="1"/>
  <c r="R171" i="6" a="1"/>
  <c r="R171" i="6" s="1"/>
  <c r="R1354" i="6" a="1"/>
  <c r="R1354" i="6" s="1"/>
  <c r="R2356" i="6" a="1"/>
  <c r="R2356" i="6" s="1"/>
  <c r="R2548" i="6" a="1"/>
  <c r="R2548" i="6" s="1"/>
  <c r="R653" i="6" a="1"/>
  <c r="R653" i="6" s="1"/>
  <c r="R754" i="6" a="1"/>
  <c r="R754" i="6" s="1"/>
  <c r="R2586" i="6" a="1"/>
  <c r="R2586" i="6" s="1"/>
  <c r="R2907" i="6" a="1"/>
  <c r="R2907" i="6" s="1"/>
  <c r="R700" i="6" a="1"/>
  <c r="R700" i="6" s="1"/>
  <c r="R1667" i="6" a="1"/>
  <c r="R1667" i="6" s="1"/>
  <c r="R2106" i="6" a="1"/>
  <c r="R2106" i="6" s="1"/>
  <c r="R1441" i="6" a="1"/>
  <c r="R1441" i="6" s="1"/>
  <c r="R514" i="6" a="1"/>
  <c r="R514" i="6" s="1"/>
  <c r="R544" i="6" a="1"/>
  <c r="R544" i="6" s="1"/>
  <c r="R3712" i="6" a="1"/>
  <c r="R3712" i="6" s="1"/>
  <c r="R1613" i="6" a="1"/>
  <c r="R1613" i="6" s="1"/>
  <c r="R408" i="6" a="1"/>
  <c r="R408" i="6" s="1"/>
  <c r="R902" i="6" a="1"/>
  <c r="R902" i="6" s="1"/>
  <c r="R1276" i="6" a="1"/>
  <c r="R1276" i="6" s="1"/>
  <c r="R1729" i="6" a="1"/>
  <c r="R1729" i="6" s="1"/>
  <c r="R3199" i="6" a="1"/>
  <c r="R3199" i="6" s="1"/>
  <c r="R671" i="6" a="1"/>
  <c r="R671" i="6" s="1"/>
  <c r="R2993" i="6" a="1"/>
  <c r="R2993" i="6" s="1"/>
  <c r="R1305" i="6" a="1"/>
  <c r="R1305" i="6" s="1"/>
  <c r="R3136" i="6" a="1"/>
  <c r="R3136" i="6" s="1"/>
  <c r="R2105" i="6" a="1"/>
  <c r="R2105" i="6" s="1"/>
  <c r="R1444" i="6" a="1"/>
  <c r="R1444" i="6" s="1"/>
  <c r="R3623" i="6" a="1"/>
  <c r="R3623" i="6" s="1"/>
  <c r="R3722" i="6" a="1"/>
  <c r="R3722" i="6" s="1"/>
  <c r="R567" i="6" a="1"/>
  <c r="R567" i="6" s="1"/>
  <c r="R3268" i="6" a="1"/>
  <c r="R3268" i="6" s="1"/>
  <c r="R2271" i="6" a="1"/>
  <c r="R2271" i="6" s="1"/>
  <c r="R3523" i="6" a="1"/>
  <c r="R3523" i="6" s="1"/>
  <c r="R3574" i="6" a="1"/>
  <c r="R3574" i="6" s="1"/>
  <c r="R536" i="6" a="1"/>
  <c r="R536" i="6" s="1"/>
  <c r="R36" i="6" a="1"/>
  <c r="R36" i="6" s="1"/>
  <c r="R2641" i="6" a="1"/>
  <c r="R2641" i="6" s="1"/>
  <c r="R3778" i="6" a="1"/>
  <c r="R3778" i="6" s="1"/>
  <c r="R163" i="6" a="1"/>
  <c r="R163" i="6" s="1"/>
  <c r="R3670" i="6" a="1"/>
  <c r="R3670" i="6" s="1"/>
  <c r="R2416" i="6" a="1"/>
  <c r="R2416" i="6" s="1"/>
  <c r="R1770" i="6" a="1"/>
  <c r="R1770" i="6" s="1"/>
  <c r="R751" i="6" a="1"/>
  <c r="R751" i="6" s="1"/>
  <c r="R191" i="6" a="1"/>
  <c r="R191" i="6" s="1"/>
  <c r="R3582" i="6" a="1"/>
  <c r="R3582" i="6" s="1"/>
  <c r="R2305" i="6" a="1"/>
  <c r="R2305" i="6" s="1"/>
  <c r="R1878" i="6" a="1"/>
  <c r="R1878" i="6" s="1"/>
  <c r="R1499" i="6" a="1"/>
  <c r="R1499" i="6" s="1"/>
  <c r="R2989" i="6" a="1"/>
  <c r="R2989" i="6" s="1"/>
  <c r="R2338" i="6" a="1"/>
  <c r="R2338" i="6" s="1"/>
  <c r="R851" i="6" a="1"/>
  <c r="R851" i="6" s="1"/>
  <c r="R1187" i="6" a="1"/>
  <c r="R1187" i="6" s="1"/>
  <c r="R253" i="6" a="1"/>
  <c r="R253" i="6" s="1"/>
  <c r="R3049" i="6" a="1"/>
  <c r="R3049" i="6" s="1"/>
  <c r="R2304" i="6" a="1"/>
  <c r="R2304" i="6" s="1"/>
  <c r="R483" i="6" a="1"/>
  <c r="R483" i="6" s="1"/>
  <c r="R2887" i="6" a="1"/>
  <c r="R2887" i="6" s="1"/>
  <c r="R413" i="6" a="1"/>
  <c r="R413" i="6" s="1"/>
  <c r="R2920" i="6" a="1"/>
  <c r="R2920" i="6" s="1"/>
  <c r="R42" i="6" a="1"/>
  <c r="R42" i="6" s="1"/>
  <c r="R2250" i="6" a="1"/>
  <c r="R2250" i="6" s="1"/>
  <c r="R2281" i="6" a="1"/>
  <c r="R2281" i="6" s="1"/>
  <c r="R2580" i="6" a="1"/>
  <c r="R2580" i="6" s="1"/>
  <c r="R2997" i="6" a="1"/>
  <c r="R2997" i="6" s="1"/>
  <c r="R976" i="6" a="1"/>
  <c r="R976" i="6" s="1"/>
  <c r="R2255" i="6" a="1"/>
  <c r="R2255" i="6" s="1"/>
  <c r="R430" i="6" a="1"/>
  <c r="R430" i="6" s="1"/>
  <c r="R1330" i="6" a="1"/>
  <c r="R1330" i="6" s="1"/>
  <c r="R2966" i="6" a="1"/>
  <c r="R2966" i="6" s="1"/>
  <c r="R1356" i="6" a="1"/>
  <c r="R1356" i="6" s="1"/>
  <c r="R3726" i="6" a="1"/>
  <c r="R3726" i="6" s="1"/>
  <c r="R154" i="6" a="1"/>
  <c r="R154" i="6" s="1"/>
  <c r="R3012" i="6" a="1"/>
  <c r="R3012" i="6" s="1"/>
  <c r="R542" i="6" a="1"/>
  <c r="R542" i="6" s="1"/>
  <c r="R661" i="6" a="1"/>
  <c r="R661" i="6" s="1"/>
  <c r="R972" i="6" a="1"/>
  <c r="R972" i="6" s="1"/>
  <c r="R3174" i="6" a="1"/>
  <c r="R3174" i="6" s="1"/>
  <c r="R2784" i="6" a="1"/>
  <c r="R2784" i="6" s="1"/>
  <c r="R1102" i="6" a="1"/>
  <c r="R1102" i="6" s="1"/>
  <c r="R428" i="6" a="1"/>
  <c r="R428" i="6" s="1"/>
  <c r="R221" i="6" a="1"/>
  <c r="R221" i="6" s="1"/>
  <c r="R2770" i="6" a="1"/>
  <c r="R2770" i="6" s="1"/>
  <c r="R3634" i="6" a="1"/>
  <c r="R3634" i="6" s="1"/>
  <c r="R1562" i="6" a="1"/>
  <c r="R1562" i="6" s="1"/>
  <c r="R927" i="6" a="1"/>
  <c r="R927" i="6" s="1"/>
  <c r="R1100" i="6" a="1"/>
  <c r="R1100" i="6" s="1"/>
  <c r="R1859" i="6" a="1"/>
  <c r="R1859" i="6" s="1"/>
  <c r="R6" i="6" a="1"/>
  <c r="R6" i="6" s="1"/>
  <c r="R889" i="6" a="1"/>
  <c r="R889" i="6" s="1"/>
  <c r="R3360" i="6" a="1"/>
  <c r="R3360" i="6" s="1"/>
  <c r="R2035" i="6" a="1"/>
  <c r="R2035" i="6" s="1"/>
  <c r="R3046" i="6" a="1"/>
  <c r="R3046" i="6" s="1"/>
  <c r="R1576" i="6" a="1"/>
  <c r="R1576" i="6" s="1"/>
  <c r="R1480" i="6" a="1"/>
  <c r="R1480" i="6" s="1"/>
  <c r="R2194" i="6" a="1"/>
  <c r="R2194" i="6" s="1"/>
  <c r="R1699" i="6" a="1"/>
  <c r="R1699" i="6" s="1"/>
  <c r="R911" i="6" a="1"/>
  <c r="R911" i="6" s="1"/>
  <c r="R1312" i="6" a="1"/>
  <c r="R1312" i="6" s="1"/>
  <c r="R2265" i="6" a="1"/>
  <c r="R2265" i="6" s="1"/>
  <c r="R2219" i="6" a="1"/>
  <c r="R2219" i="6" s="1"/>
  <c r="R3752" i="6" a="1"/>
  <c r="R3752" i="6" s="1"/>
  <c r="R3213" i="6" a="1"/>
  <c r="R3213" i="6" s="1"/>
  <c r="R3488" i="6" a="1"/>
  <c r="R3488" i="6" s="1"/>
  <c r="R1345" i="6" a="1"/>
  <c r="R1345" i="6" s="1"/>
  <c r="R2794" i="6" a="1"/>
  <c r="R2794" i="6" s="1"/>
  <c r="R2324" i="6" a="1"/>
  <c r="R2324" i="6" s="1"/>
  <c r="R1317" i="6" a="1"/>
  <c r="R1317" i="6" s="1"/>
  <c r="R1565" i="6" a="1"/>
  <c r="R1565" i="6" s="1"/>
  <c r="R760" i="6" a="1"/>
  <c r="R760" i="6" s="1"/>
  <c r="R2234" i="6" a="1"/>
  <c r="R2234" i="6" s="1"/>
  <c r="R3619" i="6" a="1"/>
  <c r="R3619" i="6" s="1"/>
  <c r="R2384" i="6" a="1"/>
  <c r="R2384" i="6" s="1"/>
  <c r="R1710" i="6" a="1"/>
  <c r="R1710" i="6" s="1"/>
  <c r="R2720" i="6" a="1"/>
  <c r="R2720" i="6" s="1"/>
  <c r="R1261" i="6" a="1"/>
  <c r="R1261" i="6" s="1"/>
  <c r="R2483" i="6" a="1"/>
  <c r="R2483" i="6" s="1"/>
  <c r="R525" i="6" a="1"/>
  <c r="R525" i="6" s="1"/>
  <c r="R2328" i="6" a="1"/>
  <c r="R2328" i="6" s="1"/>
  <c r="R3113" i="6" a="1"/>
  <c r="R3113" i="6" s="1"/>
  <c r="R2954" i="6" a="1"/>
  <c r="R2954" i="6" s="1"/>
  <c r="R2606" i="6" a="1"/>
  <c r="R2606" i="6" s="1"/>
  <c r="R634" i="6" a="1"/>
  <c r="R634" i="6" s="1"/>
  <c r="R2123" i="6" a="1"/>
  <c r="R2123" i="6" s="1"/>
  <c r="R2207" i="6" a="1"/>
  <c r="R2207" i="6" s="1"/>
  <c r="R1734" i="6" a="1"/>
  <c r="R1734" i="6" s="1"/>
  <c r="R2653" i="6" a="1"/>
  <c r="R2653" i="6" s="1"/>
  <c r="R2348" i="6" a="1"/>
  <c r="R2348" i="6" s="1"/>
  <c r="R941" i="6" a="1"/>
  <c r="R941" i="6" s="1"/>
  <c r="R3707" i="6" a="1"/>
  <c r="R3707" i="6" s="1"/>
  <c r="R3723" i="6" a="1"/>
  <c r="R3723" i="6" s="1"/>
  <c r="R2066" i="6" a="1"/>
  <c r="R2066" i="6" s="1"/>
  <c r="R632" i="6" a="1"/>
  <c r="R632" i="6" s="1"/>
  <c r="R325" i="6" a="1"/>
  <c r="R325" i="6" s="1"/>
  <c r="R219" i="6" a="1"/>
  <c r="R219" i="6" s="1"/>
  <c r="R1828" i="6" a="1"/>
  <c r="R1828" i="6" s="1"/>
  <c r="R2690" i="6" a="1"/>
  <c r="R2690" i="6" s="1"/>
  <c r="R2294" i="6" a="1"/>
  <c r="R2294" i="6" s="1"/>
  <c r="R1985" i="6" a="1"/>
  <c r="R1985" i="6" s="1"/>
  <c r="R3585" i="6" a="1"/>
  <c r="R3585" i="6" s="1"/>
  <c r="R3508" i="6" a="1"/>
  <c r="R3508" i="6" s="1"/>
  <c r="R2330" i="6" a="1"/>
  <c r="R2330" i="6" s="1"/>
  <c r="R304" i="6" a="1"/>
  <c r="R304" i="6" s="1"/>
  <c r="R2970" i="6" a="1"/>
  <c r="R2970" i="6" s="1"/>
  <c r="R2455" i="6" a="1"/>
  <c r="R2455" i="6" s="1"/>
  <c r="R1742" i="6" a="1"/>
  <c r="R1742" i="6" s="1"/>
  <c r="R3332" i="6" a="1"/>
  <c r="R3332" i="6" s="1"/>
  <c r="R2325" i="6" a="1"/>
  <c r="R2325" i="6" s="1"/>
  <c r="R528" i="6" a="1"/>
  <c r="R528" i="6" s="1"/>
  <c r="R1820" i="6" a="1"/>
  <c r="R1820" i="6" s="1"/>
  <c r="R2932" i="6" a="1"/>
  <c r="R2932" i="6" s="1"/>
  <c r="R2864" i="6" a="1"/>
  <c r="R2864" i="6" s="1"/>
  <c r="R1393" i="6" a="1"/>
  <c r="R1393" i="6" s="1"/>
  <c r="R3616" i="6" a="1"/>
  <c r="R3616" i="6" s="1"/>
  <c r="R2891" i="6" a="1"/>
  <c r="R2891" i="6" s="1"/>
  <c r="R3277" i="6" a="1"/>
  <c r="R3277" i="6" s="1"/>
  <c r="R3552" i="6" a="1"/>
  <c r="R3552" i="6" s="1"/>
  <c r="R2021" i="6" a="1"/>
  <c r="R2021" i="6" s="1"/>
  <c r="R2545" i="6" a="1"/>
  <c r="R2545" i="6" s="1"/>
  <c r="R3026" i="6" a="1"/>
  <c r="R3026" i="6" s="1"/>
  <c r="R947" i="6" a="1"/>
  <c r="R947" i="6" s="1"/>
  <c r="R3453" i="6" a="1"/>
  <c r="R3453" i="6" s="1"/>
  <c r="R2490" i="6" a="1"/>
  <c r="R2490" i="6" s="1"/>
  <c r="R3011" i="6" a="1"/>
  <c r="R3011" i="6" s="1"/>
  <c r="R879" i="6" a="1"/>
  <c r="R879" i="6" s="1"/>
  <c r="R2220" i="6" a="1"/>
  <c r="R2220" i="6" s="1"/>
  <c r="R3509" i="6" a="1"/>
  <c r="R3509" i="6" s="1"/>
  <c r="R1550" i="6" a="1"/>
  <c r="R1550" i="6" s="1"/>
  <c r="R2693" i="6" a="1"/>
  <c r="R2693" i="6" s="1"/>
  <c r="R1553" i="6" a="1"/>
  <c r="R1553" i="6" s="1"/>
  <c r="R1748" i="6" a="1"/>
  <c r="R1748" i="6" s="1"/>
  <c r="R146" i="6" a="1"/>
  <c r="R146" i="6" s="1"/>
  <c r="R2340" i="6" a="1"/>
  <c r="R2340" i="6" s="1"/>
  <c r="R936" i="6" a="1"/>
  <c r="R936" i="6" s="1"/>
  <c r="R797" i="6" a="1"/>
  <c r="R797" i="6" s="1"/>
  <c r="R3596" i="6" a="1"/>
  <c r="R3596" i="6" s="1"/>
  <c r="R466" i="6" a="1"/>
  <c r="R466" i="6" s="1"/>
  <c r="R2022" i="6" a="1"/>
  <c r="R2022" i="6" s="1"/>
  <c r="R2757" i="6" a="1"/>
  <c r="R2757" i="6" s="1"/>
  <c r="R303" i="6" a="1"/>
  <c r="R303" i="6" s="1"/>
  <c r="R1034" i="6" a="1"/>
  <c r="R1034" i="6" s="1"/>
  <c r="R3755" i="6" a="1"/>
  <c r="R3755" i="6" s="1"/>
  <c r="R1020" i="6" a="1"/>
  <c r="R1020" i="6" s="1"/>
  <c r="R663" i="6" a="1"/>
  <c r="R663" i="6" s="1"/>
  <c r="R2769" i="6" a="1"/>
  <c r="R2769" i="6" s="1"/>
  <c r="R3489" i="6" a="1"/>
  <c r="R3489" i="6" s="1"/>
  <c r="R459" i="6" a="1"/>
  <c r="R459" i="6" s="1"/>
  <c r="R3689" i="6" a="1"/>
  <c r="R3689" i="6" s="1"/>
  <c r="R2816" i="6" a="1"/>
  <c r="R2816" i="6" s="1"/>
  <c r="R1627" i="6" a="1"/>
  <c r="R1627" i="6" s="1"/>
  <c r="R3500" i="6" a="1"/>
  <c r="R3500" i="6" s="1"/>
  <c r="R3532" i="6" a="1"/>
  <c r="R3532" i="6" s="1"/>
  <c r="R3484" i="6" a="1"/>
  <c r="R3484" i="6" s="1"/>
  <c r="R1703" i="6" a="1"/>
  <c r="R1703" i="6" s="1"/>
  <c r="R1713" i="6" a="1"/>
  <c r="R1713" i="6" s="1"/>
  <c r="R3379" i="6" a="1"/>
  <c r="R3379" i="6" s="1"/>
  <c r="R1822" i="6" a="1"/>
  <c r="R1822" i="6" s="1"/>
  <c r="R2961" i="6" a="1"/>
  <c r="R2961" i="6" s="1"/>
  <c r="R2470" i="6" a="1"/>
  <c r="R2470" i="6" s="1"/>
  <c r="R530" i="6" a="1"/>
  <c r="R530" i="6" s="1"/>
  <c r="R2460" i="6" a="1"/>
  <c r="R2460" i="6" s="1"/>
  <c r="R218" i="6" a="1"/>
  <c r="R218" i="6" s="1"/>
  <c r="R3577" i="6" a="1"/>
  <c r="R3577" i="6" s="1"/>
  <c r="R2064" i="6" a="1"/>
  <c r="R2064" i="6" s="1"/>
  <c r="R2596" i="6" a="1"/>
  <c r="R2596" i="6" s="1"/>
  <c r="R43" i="6" a="1"/>
  <c r="R43" i="6" s="1"/>
  <c r="R2935" i="6" a="1"/>
  <c r="R2935" i="6" s="1"/>
  <c r="R3525" i="6" a="1"/>
  <c r="R3525" i="6" s="1"/>
  <c r="R2895" i="6" a="1"/>
  <c r="R2895" i="6" s="1"/>
  <c r="R2683" i="6" a="1"/>
  <c r="R2683" i="6" s="1"/>
  <c r="R1220" i="6" a="1"/>
  <c r="R1220" i="6" s="1"/>
  <c r="R2279" i="6" a="1"/>
  <c r="R2279" i="6" s="1"/>
  <c r="R2524" i="6" a="1"/>
  <c r="R2524" i="6" s="1"/>
  <c r="R3495" i="6" a="1"/>
  <c r="R3495" i="6" s="1"/>
  <c r="R3035" i="6" a="1"/>
  <c r="R3035" i="6" s="1"/>
  <c r="R3128" i="6" a="1"/>
  <c r="R3128" i="6" s="1"/>
  <c r="R3518" i="6" a="1"/>
  <c r="R3518" i="6" s="1"/>
  <c r="R470" i="6" a="1"/>
  <c r="R470" i="6" s="1"/>
  <c r="R263" i="6" a="1"/>
  <c r="R263" i="6" s="1"/>
  <c r="R771" i="6" a="1"/>
  <c r="R771" i="6" s="1"/>
  <c r="R224" i="6" a="1"/>
  <c r="R224" i="6" s="1"/>
  <c r="R1434" i="6" a="1"/>
  <c r="R1434" i="6" s="1"/>
  <c r="R835" i="6" a="1"/>
  <c r="R835" i="6" s="1"/>
  <c r="R3427" i="6" a="1"/>
  <c r="R3427" i="6" s="1"/>
  <c r="R2058" i="6" a="1"/>
  <c r="R2058" i="6" s="1"/>
  <c r="R2727" i="6" a="1"/>
  <c r="R2727" i="6" s="1"/>
  <c r="R3644" i="6" a="1"/>
  <c r="R3644" i="6" s="1"/>
  <c r="R3608" i="6" a="1"/>
  <c r="R3608" i="6" s="1"/>
  <c r="R429" i="6" a="1"/>
  <c r="R429" i="6" s="1"/>
  <c r="R3242" i="6" a="1"/>
  <c r="R3242" i="6" s="1"/>
  <c r="R2378" i="6" a="1"/>
  <c r="R2378" i="6" s="1"/>
  <c r="R1224" i="6" a="1"/>
  <c r="R1224" i="6" s="1"/>
  <c r="R3787" i="6" a="1"/>
  <c r="R3787" i="6" s="1"/>
  <c r="R3093" i="6" a="1"/>
  <c r="R3093" i="6" s="1"/>
  <c r="R1017" i="6" a="1"/>
  <c r="R1017" i="6" s="1"/>
  <c r="R357" i="6" a="1"/>
  <c r="R357" i="6" s="1"/>
  <c r="R3148" i="6" a="1"/>
  <c r="R3148" i="6" s="1"/>
  <c r="R1120" i="6" a="1"/>
  <c r="R1120" i="6" s="1"/>
  <c r="R3478" i="6" a="1"/>
  <c r="R3478" i="6" s="1"/>
  <c r="R1208" i="6" a="1"/>
  <c r="R1208" i="6" s="1"/>
  <c r="R2221" i="6" a="1"/>
  <c r="R2221" i="6" s="1"/>
  <c r="R2871" i="6" a="1"/>
  <c r="R2871" i="6" s="1"/>
  <c r="R2473" i="6" a="1"/>
  <c r="R2473" i="6" s="1"/>
  <c r="R644" i="6" a="1"/>
  <c r="R644" i="6" s="1"/>
  <c r="R50" i="6" a="1"/>
  <c r="R50" i="6" s="1"/>
  <c r="R1478" i="6" a="1"/>
  <c r="R1478" i="6" s="1"/>
  <c r="R3251" i="6" a="1"/>
  <c r="R3251" i="6" s="1"/>
  <c r="R1183" i="6" a="1"/>
  <c r="R1183" i="6" s="1"/>
  <c r="R3101" i="6" a="1"/>
  <c r="R3101" i="6" s="1"/>
  <c r="R2559" i="6" a="1"/>
  <c r="R2559" i="6" s="1"/>
  <c r="R1807" i="6" a="1"/>
  <c r="R1807" i="6" s="1"/>
  <c r="R2345" i="6" a="1"/>
  <c r="R2345" i="6" s="1"/>
  <c r="R127" i="6" a="1"/>
  <c r="R127" i="6" s="1"/>
  <c r="R1715" i="6" a="1"/>
  <c r="R1715" i="6" s="1"/>
  <c r="R2838" i="6" a="1"/>
  <c r="R2838" i="6" s="1"/>
  <c r="R2087" i="6" a="1"/>
  <c r="R2087" i="6" s="1"/>
  <c r="R512" i="6" a="1"/>
  <c r="R512" i="6" s="1"/>
  <c r="R372" i="6" a="1"/>
  <c r="R372" i="6" s="1"/>
  <c r="R3550" i="6" a="1"/>
  <c r="R3550" i="6" s="1"/>
  <c r="R2425" i="6" a="1"/>
  <c r="R2425" i="6" s="1"/>
  <c r="R693" i="6" a="1"/>
  <c r="R693" i="6" s="1"/>
  <c r="R450" i="6" a="1"/>
  <c r="R450" i="6" s="1"/>
  <c r="R456" i="6" a="1"/>
  <c r="R456" i="6" s="1"/>
  <c r="R1414" i="6" a="1"/>
  <c r="R1414" i="6" s="1"/>
  <c r="R3507" i="6" a="1"/>
  <c r="R3507" i="6" s="1"/>
  <c r="R498" i="6" a="1"/>
  <c r="R498" i="6" s="1"/>
  <c r="R1431" i="6" a="1"/>
  <c r="R1431" i="6" s="1"/>
  <c r="R88" i="6" a="1"/>
  <c r="R88" i="6" s="1"/>
  <c r="R2868" i="6" a="1"/>
  <c r="R2868" i="6" s="1"/>
  <c r="R111" i="6" a="1"/>
  <c r="R111" i="6" s="1"/>
  <c r="R955" i="6" a="1"/>
  <c r="R955" i="6" s="1"/>
  <c r="R507" i="6" a="1"/>
  <c r="R507" i="6" s="1"/>
  <c r="R1745" i="6" a="1"/>
  <c r="R1745" i="6" s="1"/>
  <c r="R913" i="6" a="1"/>
  <c r="R913" i="6" s="1"/>
  <c r="R2167" i="6" a="1"/>
  <c r="R2167" i="6" s="1"/>
  <c r="R1782" i="6" a="1"/>
  <c r="R1782" i="6" s="1"/>
  <c r="R2094" i="6" a="1"/>
  <c r="R2094" i="6" s="1"/>
  <c r="R3068" i="6" a="1"/>
  <c r="R3068" i="6" s="1"/>
  <c r="R1112" i="6" a="1"/>
  <c r="R1112" i="6" s="1"/>
  <c r="R234" i="6" a="1"/>
  <c r="R234" i="6" s="1"/>
  <c r="R2174" i="6" a="1"/>
  <c r="R2174" i="6" s="1"/>
  <c r="R2127" i="6" a="1"/>
  <c r="R2127" i="6" s="1"/>
  <c r="R2896" i="6" a="1"/>
  <c r="R2896" i="6" s="1"/>
  <c r="R3736" i="6" a="1"/>
  <c r="R3736" i="6" s="1"/>
  <c r="R1733" i="6" a="1"/>
  <c r="R1733" i="6" s="1"/>
  <c r="R1821" i="6" a="1"/>
  <c r="R1821" i="6" s="1"/>
  <c r="R7" i="6" a="1"/>
  <c r="R7" i="6" s="1"/>
  <c r="R2708" i="6" a="1"/>
  <c r="R2708" i="6" s="1"/>
  <c r="R2575" i="6" a="1"/>
  <c r="R2575" i="6" s="1"/>
  <c r="R3564" i="6" a="1"/>
  <c r="R3564" i="6" s="1"/>
  <c r="R2139" i="6" a="1"/>
  <c r="R2139" i="6" s="1"/>
  <c r="R2880" i="6" a="1"/>
  <c r="R2880" i="6" s="1"/>
  <c r="R1008" i="6" a="1"/>
  <c r="R1008" i="6" s="1"/>
  <c r="R1164" i="6" a="1"/>
  <c r="R1164" i="6" s="1"/>
  <c r="R1066" i="6" a="1"/>
  <c r="R1066" i="6" s="1"/>
  <c r="R3356" i="6" a="1"/>
  <c r="R3356" i="6" s="1"/>
  <c r="R527" i="6" a="1"/>
  <c r="R527" i="6" s="1"/>
  <c r="R893" i="6" a="1"/>
  <c r="R893" i="6" s="1"/>
  <c r="R541" i="6" a="1"/>
  <c r="R541" i="6" s="1"/>
  <c r="R2506" i="6" a="1"/>
  <c r="R2506" i="6" s="1"/>
  <c r="R3218" i="6" a="1"/>
  <c r="R3218" i="6" s="1"/>
  <c r="R2707" i="6" a="1"/>
  <c r="R2707" i="6" s="1"/>
  <c r="R1347" i="6" a="1"/>
  <c r="R1347" i="6" s="1"/>
  <c r="R601" i="6" a="1"/>
  <c r="R601" i="6" s="1"/>
  <c r="R1373" i="6" a="1"/>
  <c r="R1373" i="6" s="1"/>
  <c r="R360" i="6" a="1"/>
  <c r="R360" i="6" s="1"/>
  <c r="R2952" i="6" a="1"/>
  <c r="R2952" i="6" s="1"/>
  <c r="R914" i="6" a="1"/>
  <c r="R914" i="6" s="1"/>
  <c r="R481" i="6" a="1"/>
  <c r="R481" i="6" s="1"/>
  <c r="R211" i="6" a="1"/>
  <c r="R211" i="6" s="1"/>
  <c r="R41" i="6" a="1"/>
  <c r="R41" i="6" s="1"/>
  <c r="R3195" i="6" a="1"/>
  <c r="R3195" i="6" s="1"/>
  <c r="R3331" i="6" a="1"/>
  <c r="R3331" i="6" s="1"/>
  <c r="R3008" i="6" a="1"/>
  <c r="R3008" i="6" s="1"/>
  <c r="R2450" i="6" a="1"/>
  <c r="R2450" i="6" s="1"/>
  <c r="R3095" i="6" a="1"/>
  <c r="R3095" i="6" s="1"/>
  <c r="R297" i="6" a="1"/>
  <c r="R297" i="6" s="1"/>
  <c r="R29" i="6" a="1"/>
  <c r="R29" i="6" s="1"/>
  <c r="R168" i="6" a="1"/>
  <c r="R168" i="6" s="1"/>
  <c r="R200" i="6" a="1"/>
  <c r="R200" i="6" s="1"/>
  <c r="R2298" i="6" a="1"/>
  <c r="R2298" i="6" s="1"/>
  <c r="R3654" i="6" a="1"/>
  <c r="R3654" i="6" s="1"/>
  <c r="R2110" i="6" a="1"/>
  <c r="R2110" i="6" s="1"/>
  <c r="R2650" i="6" a="1"/>
  <c r="R2650" i="6" s="1"/>
  <c r="R2402" i="6" a="1"/>
  <c r="R2402" i="6" s="1"/>
  <c r="R1291" i="6" a="1"/>
  <c r="R1291" i="6" s="1"/>
  <c r="R3769" i="6" a="1"/>
  <c r="R3769" i="6" s="1"/>
  <c r="R3260" i="6" a="1"/>
  <c r="R3260" i="6" s="1"/>
  <c r="R1156" i="6" a="1"/>
  <c r="R1156" i="6" s="1"/>
  <c r="R752" i="6" a="1"/>
  <c r="R752" i="6" s="1"/>
  <c r="R391" i="6" a="1"/>
  <c r="R391" i="6" s="1"/>
  <c r="R1300" i="6" a="1"/>
  <c r="R1300" i="6" s="1"/>
  <c r="R3355" i="6" a="1"/>
  <c r="R3355" i="6" s="1"/>
  <c r="R3140" i="6" a="1"/>
  <c r="R3140" i="6" s="1"/>
  <c r="R1662" i="6" a="1"/>
  <c r="R1662" i="6" s="1"/>
  <c r="R2655" i="6" a="1"/>
  <c r="R2655" i="6" s="1"/>
  <c r="R2014" i="6" a="1"/>
  <c r="R2014" i="6" s="1"/>
  <c r="R1566" i="6" a="1"/>
  <c r="R1566" i="6" s="1"/>
  <c r="R349" i="6" a="1"/>
  <c r="R349" i="6" s="1"/>
  <c r="R332" i="6" a="1"/>
  <c r="R332" i="6" s="1"/>
  <c r="R1045" i="6" a="1"/>
  <c r="R1045" i="6" s="1"/>
  <c r="R3754" i="6" a="1"/>
  <c r="R3754" i="6" s="1"/>
  <c r="R3397" i="6" a="1"/>
  <c r="R3397" i="6" s="1"/>
  <c r="R2407" i="6" a="1"/>
  <c r="R2407" i="6" s="1"/>
  <c r="R2180" i="6" a="1"/>
  <c r="R2180" i="6" s="1"/>
  <c r="R1812" i="6" a="1"/>
  <c r="R1812" i="6" s="1"/>
  <c r="R3296" i="6" a="1"/>
  <c r="R3296" i="6" s="1"/>
  <c r="R1923" i="6" a="1"/>
  <c r="R1923" i="6" s="1"/>
  <c r="R3205" i="6" a="1"/>
  <c r="R3205" i="6" s="1"/>
  <c r="R1541" i="6" a="1"/>
  <c r="R1541" i="6" s="1"/>
  <c r="R379" i="6" a="1"/>
  <c r="R379" i="6" s="1"/>
  <c r="R2594" i="6" a="1"/>
  <c r="R2594" i="6" s="1"/>
  <c r="R3018" i="6" a="1"/>
  <c r="R3018" i="6" s="1"/>
  <c r="R3627" i="6" a="1"/>
  <c r="R3627" i="6" s="1"/>
  <c r="R2510" i="6" a="1"/>
  <c r="R2510" i="6" s="1"/>
  <c r="R2198" i="6" a="1"/>
  <c r="R2198" i="6" s="1"/>
  <c r="R2093" i="6" a="1"/>
  <c r="R2093" i="6" s="1"/>
  <c r="R3270" i="6" a="1"/>
  <c r="R3270" i="6" s="1"/>
  <c r="R1846" i="6" a="1"/>
  <c r="R1846" i="6" s="1"/>
  <c r="R643" i="6" a="1"/>
  <c r="R643" i="6" s="1"/>
  <c r="R2915" i="6" a="1"/>
  <c r="R2915" i="6" s="1"/>
  <c r="R1554" i="6" a="1"/>
  <c r="R1554" i="6" s="1"/>
  <c r="R2061" i="6" a="1"/>
  <c r="R2061" i="6" s="1"/>
  <c r="R1773" i="6" a="1"/>
  <c r="R1773" i="6" s="1"/>
  <c r="R205" i="6" a="1"/>
  <c r="R205" i="6" s="1"/>
  <c r="R2090" i="6" a="1"/>
  <c r="R2090" i="6" s="1"/>
  <c r="R2317" i="6" a="1"/>
  <c r="R2317" i="6" s="1"/>
  <c r="R2144" i="6" a="1"/>
  <c r="R2144" i="6" s="1"/>
  <c r="R980" i="6" a="1"/>
  <c r="R980" i="6" s="1"/>
  <c r="R2857" i="6" a="1"/>
  <c r="R2857" i="6" s="1"/>
  <c r="R301" i="6" a="1"/>
  <c r="R301" i="6" s="1"/>
  <c r="R2854" i="6" a="1"/>
  <c r="R2854" i="6" s="1"/>
  <c r="R3143" i="6" a="1"/>
  <c r="R3143" i="6" s="1"/>
  <c r="R886" i="6" a="1"/>
  <c r="R886" i="6" s="1"/>
  <c r="R246" i="6" a="1"/>
  <c r="R246" i="6" s="1"/>
  <c r="R1153" i="6" a="1"/>
  <c r="R1153" i="6" s="1"/>
  <c r="R2071" i="6" a="1"/>
  <c r="R2071" i="6" s="1"/>
  <c r="R677" i="6" a="1"/>
  <c r="R677" i="6" s="1"/>
  <c r="R2186" i="6" a="1"/>
  <c r="R2186" i="6" s="1"/>
  <c r="R3245" i="6" a="1"/>
  <c r="R3245" i="6" s="1"/>
  <c r="R1222" i="6" a="1"/>
  <c r="R1222" i="6" s="1"/>
  <c r="R2748" i="6" a="1"/>
  <c r="R2748" i="6" s="1"/>
  <c r="R1620" i="6" a="1"/>
  <c r="R1620" i="6" s="1"/>
  <c r="R2256" i="6" a="1"/>
  <c r="R2256" i="6" s="1"/>
  <c r="R692" i="6" a="1"/>
  <c r="R692" i="6" s="1"/>
  <c r="R2967" i="6" a="1"/>
  <c r="R2967" i="6" s="1"/>
  <c r="R486" i="6" a="1"/>
  <c r="R486" i="6" s="1"/>
  <c r="R2499" i="6" a="1"/>
  <c r="R2499" i="6" s="1"/>
  <c r="R271" i="6" a="1"/>
  <c r="R271" i="6" s="1"/>
  <c r="R3729" i="6" a="1"/>
  <c r="R3729" i="6" s="1"/>
  <c r="R1044" i="6" a="1"/>
  <c r="R1044" i="6" s="1"/>
  <c r="R3315" i="6" a="1"/>
  <c r="R3315" i="6" s="1"/>
  <c r="R2385" i="6" a="1"/>
  <c r="R2385" i="6" s="1"/>
  <c r="R1482" i="6" a="1"/>
  <c r="R1482" i="6" s="1"/>
  <c r="R1141" i="6" a="1"/>
  <c r="R1141" i="6" s="1"/>
  <c r="R1437" i="6" a="1"/>
  <c r="R1437" i="6" s="1"/>
  <c r="R2803" i="6" a="1"/>
  <c r="R2803" i="6" s="1"/>
  <c r="R2360" i="6" a="1"/>
  <c r="R2360" i="6" s="1"/>
  <c r="R2004" i="6" a="1"/>
  <c r="R2004" i="6" s="1"/>
  <c r="R3130" i="6" a="1"/>
  <c r="R3130" i="6" s="1"/>
  <c r="R2472" i="6" a="1"/>
  <c r="R2472" i="6" s="1"/>
  <c r="R2284" i="6" a="1"/>
  <c r="R2284" i="6" s="1"/>
  <c r="R3579" i="6" a="1"/>
  <c r="R3579" i="6" s="1"/>
  <c r="R1753" i="6" a="1"/>
  <c r="R1753" i="6" s="1"/>
  <c r="R1358" i="6" a="1"/>
  <c r="R1358" i="6" s="1"/>
  <c r="R1488" i="6" a="1"/>
  <c r="R1488" i="6" s="1"/>
  <c r="R3372" i="6" a="1"/>
  <c r="R3372" i="6" s="1"/>
  <c r="R2471" i="6" a="1"/>
  <c r="R2471" i="6" s="1"/>
  <c r="R72" i="6" a="1"/>
  <c r="R72" i="6" s="1"/>
  <c r="R3705" i="6" a="1"/>
  <c r="R3705" i="6" s="1"/>
  <c r="R1362" i="6" a="1"/>
  <c r="R1362" i="6" s="1"/>
  <c r="R841" i="6" a="1"/>
  <c r="R841" i="6" s="1"/>
  <c r="R2173" i="6" a="1"/>
  <c r="R2173" i="6" s="1"/>
  <c r="R762" i="6" a="1"/>
  <c r="R762" i="6" s="1"/>
  <c r="R2875" i="6" a="1"/>
  <c r="R2875" i="6" s="1"/>
  <c r="R2118" i="6" a="1"/>
  <c r="R2118" i="6" s="1"/>
  <c r="R3708" i="6" a="1"/>
  <c r="R3708" i="6" s="1"/>
  <c r="R1876" i="6" a="1"/>
  <c r="R1876" i="6" s="1"/>
  <c r="R2015" i="6" a="1"/>
  <c r="R2015" i="6" s="1"/>
  <c r="R64" i="6" a="1"/>
  <c r="R64" i="6" s="1"/>
  <c r="R1138" i="6" a="1"/>
  <c r="R1138" i="6" s="1"/>
  <c r="R621" i="6" a="1"/>
  <c r="R621" i="6" s="1"/>
  <c r="R109" i="6" a="1"/>
  <c r="R109" i="6" s="1"/>
  <c r="R167" i="6" a="1"/>
  <c r="R167" i="6" s="1"/>
  <c r="R721" i="6" a="1"/>
  <c r="R721" i="6" s="1"/>
  <c r="R2253" i="6" a="1"/>
  <c r="R2253" i="6" s="1"/>
  <c r="R485" i="6" a="1"/>
  <c r="R485" i="6" s="1"/>
  <c r="R3014" i="6" a="1"/>
  <c r="R3014" i="6" s="1"/>
  <c r="R85" i="6" a="1"/>
  <c r="R85" i="6" s="1"/>
  <c r="R2028" i="6" a="1"/>
  <c r="R2028" i="6" s="1"/>
  <c r="R3511" i="6" a="1"/>
  <c r="R3511" i="6" s="1"/>
  <c r="R3357" i="6" a="1"/>
  <c r="R3357" i="6" s="1"/>
  <c r="R2983" i="6" a="1"/>
  <c r="R2983" i="6" s="1"/>
  <c r="R3669" i="6" a="1"/>
  <c r="R3669" i="6" s="1"/>
  <c r="R1520" i="6" a="1"/>
  <c r="R1520" i="6" s="1"/>
  <c r="R3445" i="6" a="1"/>
  <c r="R3445" i="6" s="1"/>
  <c r="R1381" i="6" a="1"/>
  <c r="R1381" i="6" s="1"/>
  <c r="R1129" i="6" a="1"/>
  <c r="R1129" i="6" s="1"/>
  <c r="R3200" i="6" a="1"/>
  <c r="R3200" i="6" s="1"/>
  <c r="R2437" i="6" a="1"/>
  <c r="R2437" i="6" s="1"/>
  <c r="R2797" i="6" a="1"/>
  <c r="R2797" i="6" s="1"/>
  <c r="R1340" i="6" a="1"/>
  <c r="R1340" i="6" s="1"/>
  <c r="R2214" i="6" a="1"/>
  <c r="R2214" i="6" s="1"/>
  <c r="R3274" i="6" a="1"/>
  <c r="R3274" i="6" s="1"/>
  <c r="R3363" i="6" a="1"/>
  <c r="R3363" i="6" s="1"/>
  <c r="R3191" i="6" a="1"/>
  <c r="R3191" i="6" s="1"/>
  <c r="R1788" i="6" a="1"/>
  <c r="R1788" i="6" s="1"/>
  <c r="R618" i="6" a="1"/>
  <c r="R618" i="6" s="1"/>
  <c r="R1162" i="6" a="1"/>
  <c r="R1162" i="6" s="1"/>
  <c r="R3599" i="6" a="1"/>
  <c r="R3599" i="6" s="1"/>
  <c r="R377" i="6" a="1"/>
  <c r="R377" i="6" s="1"/>
  <c r="R3391" i="6" a="1"/>
  <c r="R3391" i="6" s="1"/>
  <c r="R1197" i="6" a="1"/>
  <c r="R1197" i="6" s="1"/>
  <c r="R3249" i="6" a="1"/>
  <c r="R3249" i="6" s="1"/>
  <c r="R3247" i="6" a="1"/>
  <c r="R3247" i="6" s="1"/>
  <c r="R3626" i="6" a="1"/>
  <c r="R3626" i="6" s="1"/>
  <c r="R68" i="6" a="1"/>
  <c r="R68" i="6" s="1"/>
  <c r="R3466" i="6" a="1"/>
  <c r="R3466" i="6" s="1"/>
  <c r="R3524" i="6" a="1"/>
  <c r="R3524" i="6" s="1"/>
  <c r="R1459" i="6" a="1"/>
  <c r="R1459" i="6" s="1"/>
  <c r="R2523" i="6" a="1"/>
  <c r="R2523" i="6" s="1"/>
  <c r="R1364" i="6" a="1"/>
  <c r="R1364" i="6" s="1"/>
  <c r="R75" i="6" a="1"/>
  <c r="R75" i="6" s="1"/>
  <c r="R1644" i="6" a="1"/>
  <c r="R1644" i="6" s="1"/>
  <c r="R1059" i="6" a="1"/>
  <c r="R1059" i="6" s="1"/>
  <c r="R2513" i="6" a="1"/>
  <c r="R2513" i="6" s="1"/>
  <c r="R2950" i="6" a="1"/>
  <c r="R2950" i="6" s="1"/>
  <c r="R2396" i="6" a="1"/>
  <c r="R2396" i="6" s="1"/>
  <c r="R1084" i="6" a="1"/>
  <c r="R1084" i="6" s="1"/>
  <c r="R2410" i="6" a="1"/>
  <c r="R2410" i="6" s="1"/>
  <c r="R780" i="6" a="1"/>
  <c r="R780" i="6" s="1"/>
  <c r="R3040" i="6" a="1"/>
  <c r="R3040" i="6" s="1"/>
  <c r="R501" i="6" a="1"/>
  <c r="R501" i="6" s="1"/>
  <c r="R3642" i="6" a="1"/>
  <c r="R3642" i="6" s="1"/>
  <c r="R3047" i="6" a="1"/>
  <c r="R3047" i="6" s="1"/>
  <c r="R850" i="6" a="1"/>
  <c r="R850" i="6" s="1"/>
  <c r="R2012" i="6" a="1"/>
  <c r="R2012" i="6" s="1"/>
  <c r="R118" i="6" a="1"/>
  <c r="R118" i="6" s="1"/>
  <c r="R463" i="6" a="1"/>
  <c r="R463" i="6" s="1"/>
  <c r="R1227" i="6" a="1"/>
  <c r="R1227" i="6" s="1"/>
  <c r="R3229" i="6" a="1"/>
  <c r="R3229" i="6" s="1"/>
  <c r="R659" i="6" a="1"/>
  <c r="R659" i="6" s="1"/>
  <c r="R3612" i="6" a="1"/>
  <c r="R3612" i="6" s="1"/>
  <c r="R1839" i="6" a="1"/>
  <c r="R1839" i="6" s="1"/>
  <c r="R2972" i="6" a="1"/>
  <c r="R2972" i="6" s="1"/>
  <c r="R1406" i="6" a="1"/>
  <c r="R1406" i="6" s="1"/>
  <c r="R1961" i="6" a="1"/>
  <c r="R1961" i="6" s="1"/>
  <c r="R3513" i="6" a="1"/>
  <c r="R3513" i="6" s="1"/>
  <c r="R1778" i="6" a="1"/>
  <c r="R1778" i="6" s="1"/>
  <c r="R1751" i="6" a="1"/>
  <c r="R1751" i="6" s="1"/>
  <c r="R2666" i="6" a="1"/>
  <c r="R2666" i="6" s="1"/>
  <c r="R584" i="6" a="1"/>
  <c r="R584" i="6" s="1"/>
  <c r="R2979" i="6" a="1"/>
  <c r="R2979" i="6" s="1"/>
  <c r="R896" i="6" a="1"/>
  <c r="R896" i="6" s="1"/>
  <c r="R3090" i="6" a="1"/>
  <c r="R3090" i="6" s="1"/>
  <c r="R1702" i="6" a="1"/>
  <c r="R1702" i="6" s="1"/>
  <c r="R1886" i="6" a="1"/>
  <c r="R1886" i="6" s="1"/>
  <c r="R2432" i="6" a="1"/>
  <c r="R2432" i="6" s="1"/>
  <c r="R465" i="6" a="1"/>
  <c r="R465" i="6" s="1"/>
  <c r="R1810" i="6" a="1"/>
  <c r="R1810" i="6" s="1"/>
  <c r="R106" i="6" a="1"/>
  <c r="R106" i="6" s="1"/>
  <c r="R3157" i="6" a="1"/>
  <c r="R3157" i="6" s="1"/>
  <c r="R1989" i="6" a="1"/>
  <c r="R1989" i="6" s="1"/>
  <c r="R3228" i="6" a="1"/>
  <c r="R3228" i="6" s="1"/>
  <c r="R1062" i="6" a="1"/>
  <c r="R1062" i="6" s="1"/>
  <c r="R3561" i="6" a="1"/>
  <c r="R3561" i="6" s="1"/>
  <c r="R1060" i="6" a="1"/>
  <c r="R1060" i="6" s="1"/>
  <c r="R1411" i="6" a="1"/>
  <c r="R1411" i="6" s="1"/>
  <c r="R1487" i="6" a="1"/>
  <c r="R1487" i="6" s="1"/>
  <c r="R676" i="6" a="1"/>
  <c r="R676" i="6" s="1"/>
  <c r="R719" i="6" a="1"/>
  <c r="R719" i="6" s="1"/>
  <c r="R3767" i="6" a="1"/>
  <c r="R3767" i="6" s="1"/>
  <c r="R925" i="6" a="1"/>
  <c r="R925" i="6" s="1"/>
  <c r="R1149" i="6" a="1"/>
  <c r="R1149" i="6" s="1"/>
  <c r="R3139" i="6" a="1"/>
  <c r="R3139" i="6" s="1"/>
  <c r="R122" i="6" a="1"/>
  <c r="R122" i="6" s="1"/>
  <c r="R1368" i="6" a="1"/>
  <c r="R1368" i="6" s="1"/>
  <c r="R901" i="6" a="1"/>
  <c r="R901" i="6" s="1"/>
  <c r="R1509" i="6" a="1"/>
  <c r="R1509" i="6" s="1"/>
  <c r="R912" i="6" a="1"/>
  <c r="R912" i="6" s="1"/>
  <c r="R3167" i="6" a="1"/>
  <c r="R3167" i="6" s="1"/>
  <c r="R826" i="6" a="1"/>
  <c r="R826" i="6" s="1"/>
  <c r="R3197" i="6" a="1"/>
  <c r="R3197" i="6" s="1"/>
  <c r="R3417" i="6" a="1"/>
  <c r="R3417" i="6" s="1"/>
  <c r="R3149" i="6" a="1"/>
  <c r="R3149" i="6" s="1"/>
  <c r="R2518" i="6" a="1"/>
  <c r="R2518" i="6" s="1"/>
  <c r="R2165" i="6" a="1"/>
  <c r="R2165" i="6" s="1"/>
  <c r="R1542" i="6" a="1"/>
  <c r="R1542" i="6" s="1"/>
  <c r="R2149" i="6" a="1"/>
  <c r="R2149" i="6" s="1"/>
  <c r="R3325" i="6" a="1"/>
  <c r="R3325" i="6" s="1"/>
  <c r="R2917" i="6" a="1"/>
  <c r="R2917" i="6" s="1"/>
  <c r="R2208" i="6" a="1"/>
  <c r="R2208" i="6" s="1"/>
  <c r="R438" i="6" a="1"/>
  <c r="R438" i="6" s="1"/>
  <c r="R2233" i="6" a="1"/>
  <c r="R2233" i="6" s="1"/>
  <c r="R3102" i="6" a="1"/>
  <c r="R3102" i="6" s="1"/>
  <c r="R3679" i="6" a="1"/>
  <c r="R3679" i="6" s="1"/>
  <c r="R1609" i="6" a="1"/>
  <c r="R1609" i="6" s="1"/>
  <c r="R3615" i="6" a="1"/>
  <c r="R3615" i="6" s="1"/>
  <c r="R1781" i="6" a="1"/>
  <c r="R1781" i="6" s="1"/>
  <c r="R583" i="6" a="1"/>
  <c r="R583" i="6" s="1"/>
  <c r="R40" i="6" a="1"/>
  <c r="R40" i="6" s="1"/>
  <c r="R2621" i="6" a="1"/>
  <c r="R2621" i="6" s="1"/>
  <c r="R1909" i="6" a="1"/>
  <c r="R1909" i="6" s="1"/>
  <c r="R1088" i="6" a="1"/>
  <c r="R1088" i="6" s="1"/>
  <c r="R1137" i="6" a="1"/>
  <c r="R1137" i="6" s="1"/>
  <c r="R1316" i="6" a="1"/>
  <c r="R1316" i="6" s="1"/>
  <c r="R1315" i="6" a="1"/>
  <c r="R1315" i="6" s="1"/>
  <c r="R345" i="6" a="1"/>
  <c r="R345" i="6" s="1"/>
  <c r="R2268" i="6" a="1"/>
  <c r="R2268" i="6" s="1"/>
  <c r="R1762" i="6" a="1"/>
  <c r="R1762" i="6" s="1"/>
  <c r="R2282" i="6" a="1"/>
  <c r="R2282" i="6" s="1"/>
  <c r="R1433" i="6" a="1"/>
  <c r="R1433" i="6" s="1"/>
  <c r="R1107" i="6" a="1"/>
  <c r="R1107" i="6" s="1"/>
  <c r="R781" i="6" a="1"/>
  <c r="R781" i="6" s="1"/>
  <c r="R1030" i="6" a="1"/>
  <c r="R1030" i="6" s="1"/>
  <c r="R2411" i="6" a="1"/>
  <c r="R2411" i="6" s="1"/>
  <c r="R631" i="6" a="1"/>
  <c r="R631" i="6" s="1"/>
  <c r="R2588" i="6" a="1"/>
  <c r="R2588" i="6" s="1"/>
  <c r="R1178" i="6" a="1"/>
  <c r="R1178" i="6" s="1"/>
  <c r="R2910" i="6" a="1"/>
  <c r="R2910" i="6" s="1"/>
  <c r="R2097" i="6" a="1"/>
  <c r="R2097" i="6" s="1"/>
  <c r="R3045" i="6" a="1"/>
  <c r="R3045" i="6" s="1"/>
  <c r="R244" i="6" a="1"/>
  <c r="R244" i="6" s="1"/>
  <c r="R1019" i="6" a="1"/>
  <c r="R1019" i="6" s="1"/>
  <c r="R1757" i="6" a="1"/>
  <c r="R1757" i="6" s="1"/>
  <c r="R635" i="6" a="1"/>
  <c r="R635" i="6" s="1"/>
  <c r="R606" i="6" a="1"/>
  <c r="R606" i="6" s="1"/>
  <c r="R231" i="6" a="1"/>
  <c r="R231" i="6" s="1"/>
  <c r="R739" i="6" a="1"/>
  <c r="R739" i="6" s="1"/>
  <c r="R313" i="6" a="1"/>
  <c r="R313" i="6" s="1"/>
  <c r="R1491" i="6" a="1"/>
  <c r="R1491" i="6" s="1"/>
  <c r="R19" i="6" a="1"/>
  <c r="R19" i="6" s="1"/>
  <c r="R1343" i="6" a="1"/>
  <c r="R1343" i="6" s="1"/>
  <c r="R2755" i="6" a="1"/>
  <c r="R2755" i="6" s="1"/>
  <c r="R3115" i="6" a="1"/>
  <c r="R3115" i="6" s="1"/>
  <c r="R3487" i="6" a="1"/>
  <c r="R3487" i="6" s="1"/>
  <c r="R2119" i="6" a="1"/>
  <c r="R2119" i="6" s="1"/>
  <c r="R2303" i="6" a="1"/>
  <c r="R2303" i="6" s="1"/>
  <c r="R3286" i="6" a="1"/>
  <c r="R3286" i="6" s="1"/>
  <c r="R629" i="6" a="1"/>
  <c r="R629" i="6" s="1"/>
  <c r="R3094" i="6" a="1"/>
  <c r="R3094" i="6" s="1"/>
  <c r="R1885" i="6" a="1"/>
  <c r="R1885" i="6" s="1"/>
  <c r="R3557" i="6" a="1"/>
  <c r="R3557" i="6" s="1"/>
  <c r="R128" i="6" a="1"/>
  <c r="R128" i="6" s="1"/>
  <c r="R1582" i="6" a="1"/>
  <c r="R1582" i="6" s="1"/>
  <c r="R849" i="6" a="1"/>
  <c r="R849" i="6" s="1"/>
  <c r="R1676" i="6" a="1"/>
  <c r="R1676" i="6" s="1"/>
  <c r="R3562" i="6" a="1"/>
  <c r="R3562" i="6" s="1"/>
  <c r="R2977" i="6" a="1"/>
  <c r="R2977" i="6" s="1"/>
  <c r="R963" i="6" a="1"/>
  <c r="R963" i="6" s="1"/>
  <c r="R1282" i="6" a="1"/>
  <c r="R1282" i="6" s="1"/>
  <c r="R418" i="6" a="1"/>
  <c r="R418" i="6" s="1"/>
  <c r="R1189" i="6" a="1"/>
  <c r="R1189" i="6" s="1"/>
  <c r="R3189" i="6" a="1"/>
  <c r="R3189" i="6" s="1"/>
  <c r="R784" i="6" a="1"/>
  <c r="R784" i="6" s="1"/>
  <c r="R1086" i="6" a="1"/>
  <c r="R1086" i="6" s="1"/>
  <c r="R1426" i="6" a="1"/>
  <c r="R1426" i="6" s="1"/>
  <c r="R2919" i="6" a="1"/>
  <c r="R2919" i="6" s="1"/>
  <c r="R375" i="6" a="1"/>
  <c r="R375" i="6" s="1"/>
  <c r="R366" i="6" a="1"/>
  <c r="R366" i="6" s="1"/>
  <c r="R2055" i="6" a="1"/>
  <c r="R2055" i="6" s="1"/>
  <c r="R3126" i="6" a="1"/>
  <c r="R3126" i="6" s="1"/>
  <c r="R3606" i="6" a="1"/>
  <c r="R3606" i="6" s="1"/>
  <c r="R1755" i="6" a="1"/>
  <c r="R1755" i="6" s="1"/>
  <c r="R3298" i="6" a="1"/>
  <c r="R3298" i="6" s="1"/>
  <c r="R808" i="6" a="1"/>
  <c r="R808" i="6" s="1"/>
  <c r="R2862" i="6" a="1"/>
  <c r="R2862" i="6" s="1"/>
  <c r="R1947" i="6" a="1"/>
  <c r="R1947" i="6" s="1"/>
  <c r="R2800" i="6" a="1"/>
  <c r="R2800" i="6" s="1"/>
  <c r="R3063" i="6" a="1"/>
  <c r="R3063" i="6" s="1"/>
  <c r="R798" i="6" a="1"/>
  <c r="R798" i="6" s="1"/>
  <c r="R624" i="6" a="1"/>
  <c r="R624" i="6" s="1"/>
  <c r="R592" i="6" a="1"/>
  <c r="R592" i="6" s="1"/>
  <c r="R3330" i="6" a="1"/>
  <c r="R3330" i="6" s="1"/>
  <c r="R553" i="6" a="1"/>
  <c r="R553" i="6" s="1"/>
  <c r="R3004" i="6" a="1"/>
  <c r="R3004" i="6" s="1"/>
  <c r="R2792" i="6" a="1"/>
  <c r="R2792" i="6" s="1"/>
  <c r="R3476" i="6" a="1"/>
  <c r="R3476" i="6" s="1"/>
  <c r="R158" i="6" a="1"/>
  <c r="R158" i="6" s="1"/>
  <c r="R1976" i="6" a="1"/>
  <c r="R1976" i="6" s="1"/>
  <c r="R1539" i="6" a="1"/>
  <c r="R1539" i="6" s="1"/>
  <c r="R54" i="6" a="1"/>
  <c r="R54" i="6" s="1"/>
  <c r="R2699" i="6" a="1"/>
  <c r="R2699" i="6" s="1"/>
  <c r="R992" i="6" a="1"/>
  <c r="R992" i="6" s="1"/>
  <c r="R3263" i="6" a="1"/>
  <c r="R3263" i="6" s="1"/>
  <c r="R3158" i="6" a="1"/>
  <c r="R3158" i="6" s="1"/>
  <c r="R1472" i="6" a="1"/>
  <c r="R1472" i="6" s="1"/>
  <c r="R3310" i="6" a="1"/>
  <c r="R3310" i="6" s="1"/>
  <c r="R2931" i="6" a="1"/>
  <c r="R2931" i="6" s="1"/>
  <c r="R343" i="6" a="1"/>
  <c r="R343" i="6" s="1"/>
  <c r="R1293" i="6" a="1"/>
  <c r="R1293" i="6" s="1"/>
  <c r="R420" i="6" a="1"/>
  <c r="R420" i="6" s="1"/>
  <c r="R183" i="6" a="1"/>
  <c r="R183" i="6" s="1"/>
  <c r="R133" i="6" a="1"/>
  <c r="R133" i="6" s="1"/>
  <c r="R2109" i="6" a="1"/>
  <c r="R2109" i="6" s="1"/>
  <c r="R462" i="6" a="1"/>
  <c r="R462" i="6" s="1"/>
  <c r="R1023" i="6" a="1"/>
  <c r="R1023" i="6" s="1"/>
  <c r="R1883" i="6" a="1"/>
  <c r="R1883" i="6" s="1"/>
  <c r="R1998" i="6" a="1"/>
  <c r="R1998" i="6" s="1"/>
  <c r="R2649" i="6" a="1"/>
  <c r="R2649" i="6" s="1"/>
  <c r="R130" i="6" a="1"/>
  <c r="R130" i="6" s="1"/>
  <c r="R3498" i="6" a="1"/>
  <c r="R3498" i="6" s="1"/>
  <c r="R1256" i="6" a="1"/>
  <c r="R1256" i="6" s="1"/>
  <c r="R2258" i="6" a="1"/>
  <c r="R2258" i="6" s="1"/>
  <c r="R964" i="6" a="1"/>
  <c r="R964" i="6" s="1"/>
  <c r="R1767" i="6" a="1"/>
  <c r="R1767" i="6" s="1"/>
  <c r="R3543" i="6" a="1"/>
  <c r="R3543" i="6" s="1"/>
  <c r="R1619" i="6" a="1"/>
  <c r="R1619" i="6" s="1"/>
  <c r="R166" i="6" a="1"/>
  <c r="R166" i="6" s="1"/>
  <c r="R2877" i="6" a="1"/>
  <c r="R2877" i="6" s="1"/>
  <c r="R2789" i="6" a="1"/>
  <c r="R2789" i="6" s="1"/>
  <c r="R828" i="6" a="1"/>
  <c r="R828" i="6" s="1"/>
  <c r="R3772" i="6" a="1"/>
  <c r="R3772" i="6" s="1"/>
  <c r="R2003" i="6" a="1"/>
  <c r="R2003" i="6" s="1"/>
  <c r="R3699" i="6" a="1"/>
  <c r="R3699" i="6" s="1"/>
  <c r="R505" i="6" a="1"/>
  <c r="R505" i="6" s="1"/>
  <c r="R2936" i="6" a="1"/>
  <c r="R2936" i="6" s="1"/>
  <c r="R390" i="6" a="1"/>
  <c r="R390" i="6" s="1"/>
  <c r="R3759" i="6" a="1"/>
  <c r="R3759" i="6" s="1"/>
  <c r="R2491" i="6" a="1"/>
  <c r="R2491" i="6" s="1"/>
  <c r="R1127" i="6" a="1"/>
  <c r="R1127" i="6" s="1"/>
  <c r="R3704" i="6" a="1"/>
  <c r="R3704" i="6" s="1"/>
  <c r="R3240" i="6" a="1"/>
  <c r="R3240" i="6" s="1"/>
  <c r="R1910" i="6" a="1"/>
  <c r="R1910" i="6" s="1"/>
  <c r="R984" i="6" a="1"/>
  <c r="R984" i="6" s="1"/>
  <c r="R993" i="6" a="1"/>
  <c r="R993" i="6" s="1"/>
  <c r="R3038" i="6" a="1"/>
  <c r="R3038" i="6" s="1"/>
  <c r="R3485" i="6" a="1"/>
  <c r="R3485" i="6" s="1"/>
  <c r="R2213" i="6" a="1"/>
  <c r="R2213" i="6" s="1"/>
  <c r="R1763" i="6" a="1"/>
  <c r="R1763" i="6" s="1"/>
  <c r="R1412" i="6" a="1"/>
  <c r="R1412" i="6" s="1"/>
  <c r="R2761" i="6" a="1"/>
  <c r="R2761" i="6" s="1"/>
  <c r="R149" i="6" a="1"/>
  <c r="R149" i="6" s="1"/>
  <c r="R1797" i="6" a="1"/>
  <c r="R1797" i="6" s="1"/>
  <c r="R474" i="6" a="1"/>
  <c r="R474" i="6" s="1"/>
  <c r="R3439" i="6" a="1"/>
  <c r="R3439" i="6" s="1"/>
  <c r="R172" i="6" a="1"/>
  <c r="R172" i="6" s="1"/>
  <c r="R337" i="6" a="1"/>
  <c r="R337" i="6" s="1"/>
  <c r="R817" i="6" a="1"/>
  <c r="R817" i="6" s="1"/>
  <c r="R3194" i="6" a="1"/>
  <c r="R3194" i="6" s="1"/>
  <c r="R2308" i="6" a="1"/>
  <c r="R2308" i="6" s="1"/>
  <c r="R3278" i="6" a="1"/>
  <c r="R3278" i="6" s="1"/>
  <c r="R2076" i="6" a="1"/>
  <c r="R2076" i="6" s="1"/>
  <c r="R3641" i="6" a="1"/>
  <c r="R3641" i="6" s="1"/>
  <c r="R3378" i="6" a="1"/>
  <c r="R3378" i="6" s="1"/>
  <c r="R3201" i="6" a="1"/>
  <c r="R3201" i="6" s="1"/>
  <c r="R1858" i="6" a="1"/>
  <c r="R1858" i="6" s="1"/>
  <c r="R1382" i="6" a="1"/>
  <c r="R1382" i="6" s="1"/>
  <c r="R3074" i="6" a="1"/>
  <c r="R3074" i="6" s="1"/>
  <c r="R1963" i="6" a="1"/>
  <c r="R1963" i="6" s="1"/>
  <c r="R1924" i="6" a="1"/>
  <c r="R1924" i="6" s="1"/>
  <c r="R92" i="6" a="1"/>
  <c r="R92" i="6" s="1"/>
  <c r="R258" i="6" a="1"/>
  <c r="R258" i="6" s="1"/>
  <c r="R1204" i="6" a="1"/>
  <c r="R1204" i="6" s="1"/>
  <c r="R3620" i="6" a="1"/>
  <c r="R3620" i="6" s="1"/>
  <c r="R3446" i="6" a="1"/>
  <c r="R3446" i="6" s="1"/>
  <c r="R1268" i="6" a="1"/>
  <c r="R1268" i="6" s="1"/>
  <c r="R937" i="6" a="1"/>
  <c r="R937" i="6" s="1"/>
  <c r="R2156" i="6" a="1"/>
  <c r="R2156" i="6" s="1"/>
  <c r="R3016" i="6" a="1"/>
  <c r="R3016" i="6" s="1"/>
  <c r="R252" i="6" a="1"/>
  <c r="R252" i="6" s="1"/>
  <c r="R1376" i="6" a="1"/>
  <c r="R1376" i="6" s="1"/>
  <c r="R395" i="6" a="1"/>
  <c r="R395" i="6" s="1"/>
  <c r="R3321" i="6" a="1"/>
  <c r="R3321" i="6" s="1"/>
  <c r="R3023" i="6" a="1"/>
  <c r="R3023" i="6" s="1"/>
  <c r="R2872" i="6" a="1"/>
  <c r="R2872" i="6" s="1"/>
  <c r="R1935" i="6" a="1"/>
  <c r="R1935" i="6" s="1"/>
  <c r="R2444" i="6" a="1"/>
  <c r="R2444" i="6" s="1"/>
  <c r="R599" i="6" a="1"/>
  <c r="R599" i="6" s="1"/>
  <c r="R3451" i="6" a="1"/>
  <c r="R3451" i="6" s="1"/>
  <c r="R1804" i="6" a="1"/>
  <c r="R1804" i="6" s="1"/>
  <c r="R1954" i="6" a="1"/>
  <c r="R1954" i="6" s="1"/>
  <c r="R3109" i="6" a="1"/>
  <c r="R3109" i="6" s="1"/>
  <c r="R3375" i="6" a="1"/>
  <c r="R3375" i="6" s="1"/>
  <c r="R724" i="6" a="1"/>
  <c r="R724" i="6" s="1"/>
  <c r="R1941" i="6" a="1"/>
  <c r="R1941" i="6" s="1"/>
  <c r="R382" i="6" a="1"/>
  <c r="R382" i="6" s="1"/>
  <c r="R378" i="6" a="1"/>
  <c r="R378" i="6" s="1"/>
  <c r="R2774" i="6" a="1"/>
  <c r="R2774" i="6" s="1"/>
  <c r="R2405" i="6" a="1"/>
  <c r="R2405" i="6" s="1"/>
  <c r="R1827" i="6" a="1"/>
  <c r="R1827" i="6" s="1"/>
  <c r="R2349" i="6" a="1"/>
  <c r="R2349" i="6" s="1"/>
  <c r="R2738" i="6" a="1"/>
  <c r="R2738" i="6" s="1"/>
  <c r="R2352" i="6" a="1"/>
  <c r="R2352" i="6" s="1"/>
  <c r="R97" i="6" a="1"/>
  <c r="R97" i="6" s="1"/>
  <c r="R260" i="6" a="1"/>
  <c r="R260" i="6" s="1"/>
  <c r="R532" i="6" a="1"/>
  <c r="R532" i="6" s="1"/>
  <c r="R842" i="6" a="1"/>
  <c r="R842" i="6" s="1"/>
  <c r="R1531" i="6" a="1"/>
  <c r="R1531" i="6" s="1"/>
  <c r="R1870" i="6" a="1"/>
  <c r="R1870" i="6" s="1"/>
  <c r="R3340" i="6" a="1"/>
  <c r="R3340" i="6" s="1"/>
  <c r="R1723" i="6" a="1"/>
  <c r="R1723" i="6" s="1"/>
  <c r="R242" i="6" a="1"/>
  <c r="R242" i="6" s="1"/>
  <c r="R2280" i="6" a="1"/>
  <c r="R2280" i="6" s="1"/>
  <c r="R1370" i="6" a="1"/>
  <c r="R1370" i="6" s="1"/>
  <c r="R294" i="6" a="1"/>
  <c r="R294" i="6" s="1"/>
  <c r="R2855" i="6" a="1"/>
  <c r="R2855" i="6" s="1"/>
  <c r="R2780" i="6" a="1"/>
  <c r="R2780" i="6" s="1"/>
  <c r="R1428" i="6" a="1"/>
  <c r="R1428" i="6" s="1"/>
  <c r="R3493" i="6" a="1"/>
  <c r="R3493" i="6" s="1"/>
  <c r="R704" i="6" a="1"/>
  <c r="R704" i="6" s="1"/>
  <c r="R2223" i="6" a="1"/>
  <c r="R2223" i="6" s="1"/>
  <c r="R2172" i="6" a="1"/>
  <c r="R2172" i="6" s="1"/>
  <c r="R1630" i="6" a="1"/>
  <c r="R1630" i="6" s="1"/>
  <c r="R1462" i="6" a="1"/>
  <c r="R1462" i="6" s="1"/>
  <c r="R1453" i="6" a="1"/>
  <c r="R1453" i="6" s="1"/>
  <c r="R55" i="6" a="1"/>
  <c r="R55" i="6" s="1"/>
  <c r="R3341" i="6" a="1"/>
  <c r="R3341" i="6" s="1"/>
  <c r="R2959" i="6" a="1"/>
  <c r="R2959" i="6" s="1"/>
  <c r="R3682" i="6" a="1"/>
  <c r="R3682" i="6" s="1"/>
  <c r="R3719" i="6" a="1"/>
  <c r="R3719" i="6" s="1"/>
  <c r="R3690" i="6" a="1"/>
  <c r="R3690" i="6" s="1"/>
  <c r="R2273" i="6" a="1"/>
  <c r="R2273" i="6" s="1"/>
  <c r="R1036" i="6" a="1"/>
  <c r="R1036" i="6" s="1"/>
  <c r="R1021" i="6" a="1"/>
  <c r="R1021" i="6" s="1"/>
  <c r="R509" i="6" a="1"/>
  <c r="R509" i="6" s="1"/>
  <c r="R2992" i="6" a="1"/>
  <c r="R2992" i="6" s="1"/>
  <c r="R2117" i="6" a="1"/>
  <c r="R2117" i="6" s="1"/>
  <c r="R2612" i="6" a="1"/>
  <c r="R2612" i="6" s="1"/>
  <c r="R1279" i="6" a="1"/>
  <c r="R1279" i="6" s="1"/>
  <c r="R657" i="6" a="1"/>
  <c r="R657" i="6" s="1"/>
  <c r="R1510" i="6" a="1"/>
  <c r="R1510" i="6" s="1"/>
  <c r="R2270" i="6" a="1"/>
  <c r="R2270" i="6" s="1"/>
  <c r="R695" i="6" a="1"/>
  <c r="R695" i="6" s="1"/>
  <c r="R3175" i="6" a="1"/>
  <c r="R3175" i="6" s="1"/>
  <c r="R1483" i="6" a="1"/>
  <c r="R1483" i="6" s="1"/>
  <c r="R2440" i="6" a="1"/>
  <c r="R2440" i="6" s="1"/>
  <c r="R3070" i="6" a="1"/>
  <c r="R3070" i="6" s="1"/>
  <c r="R1681" i="6" a="1"/>
  <c r="R1681" i="6" s="1"/>
  <c r="R2847" i="6" a="1"/>
  <c r="R2847" i="6" s="1"/>
  <c r="R3231" i="6" a="1"/>
  <c r="R3231" i="6" s="1"/>
  <c r="R39" i="6" a="1"/>
  <c r="R39" i="6" s="1"/>
  <c r="R2648" i="6" a="1"/>
  <c r="R2648" i="6" s="1"/>
  <c r="R586" i="6" a="1"/>
  <c r="R586" i="6" s="1"/>
  <c r="R3651" i="6" a="1"/>
  <c r="R3651" i="6" s="1"/>
  <c r="R2183" i="6" a="1"/>
  <c r="R2183" i="6" s="1"/>
  <c r="R2131" i="6" a="1"/>
  <c r="R2131" i="6" s="1"/>
  <c r="R3671" i="6" a="1"/>
  <c r="R3671" i="6" s="1"/>
  <c r="R2636" i="6" a="1"/>
  <c r="R2636" i="6" s="1"/>
  <c r="R2714" i="6" a="1"/>
  <c r="R2714" i="6" s="1"/>
  <c r="R3663" i="6" a="1"/>
  <c r="R3663" i="6" s="1"/>
  <c r="R593" i="6" a="1"/>
  <c r="R593" i="6" s="1"/>
  <c r="R829" i="6" a="1"/>
  <c r="R829" i="6" s="1"/>
  <c r="R3684" i="6" a="1"/>
  <c r="R3684" i="6" s="1"/>
  <c r="R2846" i="6" a="1"/>
  <c r="R2846" i="6" s="1"/>
  <c r="R1635" i="6" a="1"/>
  <c r="R1635" i="6" s="1"/>
  <c r="R2115" i="6" a="1"/>
  <c r="R2115" i="6" s="1"/>
  <c r="R3659" i="6" a="1"/>
  <c r="R3659" i="6" s="1"/>
  <c r="R2822" i="6" a="1"/>
  <c r="R2822" i="6" s="1"/>
  <c r="R608" i="6" a="1"/>
  <c r="R608" i="6" s="1"/>
  <c r="R2845" i="6" a="1"/>
  <c r="R2845" i="6" s="1"/>
  <c r="R2249" i="6" a="1"/>
  <c r="R2249" i="6" s="1"/>
  <c r="R3431" i="6" a="1"/>
  <c r="R3431" i="6" s="1"/>
  <c r="R2114" i="6" a="1"/>
  <c r="R2114" i="6" s="1"/>
  <c r="R2578" i="6" a="1"/>
  <c r="R2578" i="6" s="1"/>
  <c r="R3610" i="6" a="1"/>
  <c r="R3610" i="6" s="1"/>
  <c r="R2498" i="6" a="1"/>
  <c r="R2498" i="6" s="1"/>
  <c r="R3098" i="6" a="1"/>
  <c r="R3098" i="6" s="1"/>
  <c r="R3430" i="6" a="1"/>
  <c r="R3430" i="6" s="1"/>
  <c r="R2013" i="6" a="1"/>
  <c r="R2013" i="6" s="1"/>
  <c r="R2793" i="6" a="1"/>
  <c r="R2793" i="6" s="1"/>
  <c r="R1608" i="6" a="1"/>
  <c r="R1608" i="6" s="1"/>
  <c r="R860" i="6" a="1"/>
  <c r="R860" i="6" s="1"/>
  <c r="R1749" i="6" a="1"/>
  <c r="R1749" i="6" s="1"/>
  <c r="R112" i="6" a="1"/>
  <c r="R112" i="6" s="1"/>
  <c r="R1560" i="6" a="1"/>
  <c r="R1560" i="6" s="1"/>
  <c r="R2485" i="6" a="1"/>
  <c r="R2485" i="6" s="1"/>
  <c r="R508" i="6" a="1"/>
  <c r="R508" i="6" s="1"/>
  <c r="R2644" i="6" a="1"/>
  <c r="R2644" i="6" s="1"/>
  <c r="R3788" i="6" a="1"/>
  <c r="R3788" i="6" s="1"/>
  <c r="R3433" i="6" a="1"/>
  <c r="R3433" i="6" s="1"/>
  <c r="R201" i="6" a="1"/>
  <c r="R201" i="6" s="1"/>
  <c r="R1907" i="6" a="1"/>
  <c r="R1907" i="6" s="1"/>
  <c r="R344" i="6" a="1"/>
  <c r="R344" i="6" s="1"/>
  <c r="R531" i="6" a="1"/>
  <c r="R531" i="6" s="1"/>
  <c r="R1056" i="6" a="1"/>
  <c r="R1056" i="6" s="1"/>
  <c r="R1171" i="6" a="1"/>
  <c r="R1171" i="6" s="1"/>
  <c r="R1530" i="6" a="1"/>
  <c r="R1530" i="6" s="1"/>
  <c r="R1726" i="6" a="1"/>
  <c r="R1726" i="6" s="1"/>
  <c r="R1864" i="6" a="1"/>
  <c r="R1864" i="6" s="1"/>
  <c r="R2323" i="6" a="1"/>
  <c r="R2323" i="6" s="1"/>
  <c r="R2577" i="6" a="1"/>
  <c r="R2577" i="6" s="1"/>
  <c r="R526" i="6" a="1"/>
  <c r="R526" i="6" s="1"/>
  <c r="R3556" i="6" a="1"/>
  <c r="R3556" i="6" s="1"/>
  <c r="R1806" i="6" a="1"/>
  <c r="R1806" i="6" s="1"/>
  <c r="R579" i="6" a="1"/>
  <c r="R579" i="6" s="1"/>
  <c r="R1026" i="6" a="1"/>
  <c r="R1026" i="6" s="1"/>
  <c r="R673" i="6" a="1"/>
  <c r="R673" i="6" s="1"/>
  <c r="R705" i="6" a="1"/>
  <c r="R705" i="6" s="1"/>
  <c r="R789" i="6" a="1"/>
  <c r="R789" i="6" s="1"/>
  <c r="R1003" i="6" a="1"/>
  <c r="R1003" i="6" s="1"/>
  <c r="R1720" i="6" a="1"/>
  <c r="R1720" i="6" s="1"/>
  <c r="R1926" i="6" a="1"/>
  <c r="R1926" i="6" s="1"/>
  <c r="R2319" i="6" a="1"/>
  <c r="R2319" i="6" s="1"/>
  <c r="R3479" i="6" a="1"/>
  <c r="R3479" i="6" s="1"/>
  <c r="R1507" i="6" a="1"/>
  <c r="R1507" i="6" s="1"/>
  <c r="R687" i="6" a="1"/>
  <c r="R687" i="6" s="1"/>
  <c r="R1464" i="6" a="1"/>
  <c r="R1464" i="6" s="1"/>
  <c r="R3073" i="6" a="1"/>
  <c r="R3073" i="6" s="1"/>
  <c r="R2582" i="6" a="1"/>
  <c r="R2582" i="6" s="1"/>
  <c r="R746" i="6" a="1"/>
  <c r="R746" i="6" s="1"/>
  <c r="R1289" i="6" a="1"/>
  <c r="R1289" i="6" s="1"/>
  <c r="R3034" i="6" a="1"/>
  <c r="R3034" i="6" s="1"/>
  <c r="R3765" i="6" a="1"/>
  <c r="R3765" i="6" s="1"/>
  <c r="R853" i="6" a="1"/>
  <c r="R853" i="6" s="1"/>
  <c r="R3060" i="6" a="1"/>
  <c r="R3060" i="6" s="1"/>
  <c r="R1288" i="6" a="1"/>
  <c r="R1288" i="6" s="1"/>
  <c r="R365" i="6" a="1"/>
  <c r="R365" i="6" s="1"/>
  <c r="R3121" i="6" a="1"/>
  <c r="R3121" i="6" s="1"/>
  <c r="R1544" i="6" a="1"/>
  <c r="R1544" i="6" s="1"/>
  <c r="R308" i="6" a="1"/>
  <c r="R308" i="6" s="1"/>
  <c r="R2918" i="6" a="1"/>
  <c r="R2918" i="6" s="1"/>
  <c r="R453" i="6" a="1"/>
  <c r="R453" i="6" s="1"/>
  <c r="R2709" i="6" a="1"/>
  <c r="R2709" i="6" s="1"/>
  <c r="R3535" i="6" a="1"/>
  <c r="R3535" i="6" s="1"/>
  <c r="R2439" i="6" a="1"/>
  <c r="R2439" i="6" s="1"/>
  <c r="R1043" i="6" a="1"/>
  <c r="R1043" i="6" s="1"/>
  <c r="R625" i="6" a="1"/>
  <c r="R625" i="6" s="1"/>
  <c r="R3545" i="6" a="1"/>
  <c r="R3545" i="6" s="1"/>
  <c r="R3656" i="6" a="1"/>
  <c r="R3656" i="6" s="1"/>
  <c r="R2691" i="6" a="1"/>
  <c r="R2691" i="6" s="1"/>
  <c r="R1823" i="6" a="1"/>
  <c r="R1823" i="6" s="1"/>
  <c r="R1104" i="6" a="1"/>
  <c r="R1104" i="6" s="1"/>
  <c r="R2235" i="6" a="1"/>
  <c r="R2235" i="6" s="1"/>
  <c r="R1341" i="6" a="1"/>
  <c r="R1341" i="6" s="1"/>
  <c r="R3519" i="6" a="1"/>
  <c r="R3519" i="6" s="1"/>
  <c r="R2561" i="6" a="1"/>
  <c r="R2561" i="6" s="1"/>
  <c r="R3334" i="6" a="1"/>
  <c r="R3334" i="6" s="1"/>
  <c r="R3059" i="6" a="1"/>
  <c r="R3059" i="6" s="1"/>
  <c r="R1856" i="6" a="1"/>
  <c r="R1856" i="6" s="1"/>
  <c r="R2433" i="6" a="1"/>
  <c r="R2433" i="6" s="1"/>
  <c r="R1555" i="6" a="1"/>
  <c r="R1555" i="6" s="1"/>
  <c r="R2509" i="6" a="1"/>
  <c r="R2509" i="6" s="1"/>
  <c r="R1648" i="6" a="1"/>
  <c r="R1648" i="6" s="1"/>
  <c r="R1578" i="6" a="1"/>
  <c r="R1578" i="6" s="1"/>
  <c r="R1468" i="6" a="1"/>
  <c r="R1468" i="6" s="1"/>
  <c r="R3169" i="6" a="1"/>
  <c r="R3169" i="6" s="1"/>
  <c r="R3037" i="6" a="1"/>
  <c r="R3037" i="6" s="1"/>
  <c r="R1994" i="6" a="1"/>
  <c r="R1994" i="6" s="1"/>
  <c r="R2889" i="6" a="1"/>
  <c r="R2889" i="6" s="1"/>
  <c r="R2601" i="6" a="1"/>
  <c r="R2601" i="6" s="1"/>
  <c r="R2675" i="6" a="1"/>
  <c r="R2675" i="6" s="1"/>
  <c r="R447" i="6" a="1"/>
  <c r="R447" i="6" s="1"/>
  <c r="R1780" i="6" a="1"/>
  <c r="R1780" i="6" s="1"/>
  <c r="R1357" i="6" a="1"/>
  <c r="R1357" i="6" s="1"/>
  <c r="R1150" i="6" a="1"/>
  <c r="R1150" i="6" s="1"/>
  <c r="R229" i="6" a="1"/>
  <c r="R229" i="6" s="1"/>
  <c r="R702" i="6" a="1"/>
  <c r="R702" i="6" s="1"/>
  <c r="R934" i="6" a="1"/>
  <c r="R934" i="6" s="1"/>
  <c r="R1937" i="6" a="1"/>
  <c r="R1937" i="6" s="1"/>
  <c r="R1465" i="6" a="1"/>
  <c r="R1465" i="6" s="1"/>
  <c r="R1334" i="6" a="1"/>
  <c r="R1334" i="6" s="1"/>
  <c r="R2536" i="6" a="1"/>
  <c r="R2536" i="6" s="1"/>
  <c r="R1445" i="6" a="1"/>
  <c r="R1445" i="6" s="1"/>
  <c r="R1959" i="6" a="1"/>
  <c r="R1959" i="6" s="1"/>
  <c r="R626" i="6" a="1"/>
  <c r="R626" i="6" s="1"/>
  <c r="R3738" i="6" a="1"/>
  <c r="R3738" i="6" s="1"/>
  <c r="R3664" i="6" a="1"/>
  <c r="R3664" i="6" s="1"/>
  <c r="R1087" i="6" a="1"/>
  <c r="R1087" i="6" s="1"/>
  <c r="R3756" i="6" a="1"/>
  <c r="R3756" i="6" s="1"/>
  <c r="R388" i="6" a="1"/>
  <c r="R388" i="6" s="1"/>
  <c r="R3667" i="6" a="1"/>
  <c r="R3667" i="6" s="1"/>
  <c r="R322" i="6" a="1"/>
  <c r="R322" i="6" s="1"/>
  <c r="R1333" i="6" a="1"/>
  <c r="R1333" i="6" s="1"/>
  <c r="R1155" i="6" a="1"/>
  <c r="R1155" i="6" s="1"/>
  <c r="R1218" i="6" a="1"/>
  <c r="R1218" i="6" s="1"/>
  <c r="R2295" i="6" a="1"/>
  <c r="R2295" i="6" s="1"/>
  <c r="R1618" i="6" a="1"/>
  <c r="R1618" i="6" s="1"/>
  <c r="R3521" i="6" a="1"/>
  <c r="R3521" i="6" s="1"/>
  <c r="R549" i="6" a="1"/>
  <c r="R549" i="6" s="1"/>
  <c r="R564" i="6" a="1"/>
  <c r="R564" i="6" s="1"/>
  <c r="R694" i="6" a="1"/>
  <c r="R694" i="6" s="1"/>
  <c r="R441" i="6" a="1"/>
  <c r="R441" i="6" s="1"/>
  <c r="R2520" i="6" a="1"/>
  <c r="R2520" i="6" s="1"/>
  <c r="R2957" i="6" a="1"/>
  <c r="R2957" i="6" s="1"/>
  <c r="R543" i="6" a="1"/>
  <c r="R543" i="6" s="1"/>
  <c r="R1895" i="6" a="1"/>
  <c r="R1895" i="6" s="1"/>
  <c r="R2113" i="6" a="1"/>
  <c r="R2113" i="6" s="1"/>
  <c r="R70" i="6" a="1"/>
  <c r="R70" i="6" s="1"/>
  <c r="R2584" i="6" a="1"/>
  <c r="R2584" i="6" s="1"/>
  <c r="R2007" i="6" a="1"/>
  <c r="R2007" i="6" s="1"/>
  <c r="R652" i="6" a="1"/>
  <c r="R652" i="6" s="1"/>
  <c r="R3625" i="6" a="1"/>
  <c r="R3625" i="6" s="1"/>
  <c r="R1244" i="6" a="1"/>
  <c r="R1244" i="6" s="1"/>
  <c r="R2987" i="6" a="1"/>
  <c r="R2987" i="6" s="1"/>
  <c r="R2843" i="6" a="1"/>
  <c r="R2843" i="6" s="1"/>
  <c r="R3520" i="6" a="1"/>
  <c r="R3520" i="6" s="1"/>
  <c r="R124" i="6" a="1"/>
  <c r="R124" i="6" s="1"/>
  <c r="R1502" i="6" a="1"/>
  <c r="R1502" i="6" s="1"/>
  <c r="R2517" i="6" a="1"/>
  <c r="R2517" i="6" s="1"/>
  <c r="R2135" i="6" a="1"/>
  <c r="R2135" i="6" s="1"/>
  <c r="R2700" i="6" a="1"/>
  <c r="R2700" i="6" s="1"/>
  <c r="R126" i="6" a="1"/>
  <c r="R126" i="6" s="1"/>
  <c r="R225" i="6" a="1"/>
  <c r="R225" i="6" s="1"/>
  <c r="R359" i="6" a="1"/>
  <c r="R359" i="6" s="1"/>
  <c r="R575" i="6" a="1"/>
  <c r="R575" i="6" s="1"/>
  <c r="R809" i="6" a="1"/>
  <c r="R809" i="6" s="1"/>
  <c r="R932" i="6" a="1"/>
  <c r="R932" i="6" s="1"/>
  <c r="R998" i="6" a="1"/>
  <c r="R998" i="6" s="1"/>
  <c r="R1306" i="6" a="1"/>
  <c r="R1306" i="6" s="1"/>
  <c r="R1758" i="6" a="1"/>
  <c r="R1758" i="6" s="1"/>
  <c r="R1984" i="6" a="1"/>
  <c r="R1984" i="6" s="1"/>
  <c r="R2201" i="6" a="1"/>
  <c r="R2201" i="6" s="1"/>
  <c r="R2366" i="6" a="1"/>
  <c r="R2366" i="6" s="1"/>
  <c r="R2342" i="6" a="1"/>
  <c r="R2342" i="6" s="1"/>
  <c r="R3469" i="6" a="1"/>
  <c r="R3469" i="6" s="1"/>
  <c r="R707" i="6" a="1"/>
  <c r="R707" i="6" s="1"/>
  <c r="R1454" i="6" a="1"/>
  <c r="R1454" i="6" s="1"/>
  <c r="R2187" i="6" a="1"/>
  <c r="R2187" i="6" s="1"/>
  <c r="R2978" i="6" a="1"/>
  <c r="R2978" i="6" s="1"/>
  <c r="R2861" i="6" a="1"/>
  <c r="R2861" i="6" s="1"/>
  <c r="R494" i="6" a="1"/>
  <c r="R494" i="6" s="1"/>
  <c r="R175" i="6" a="1"/>
  <c r="R175" i="6" s="1"/>
  <c r="R1680" i="6" a="1"/>
  <c r="R1680" i="6" s="1"/>
  <c r="R1200" i="6" a="1"/>
  <c r="R1200" i="6" s="1"/>
  <c r="R1123" i="6" a="1"/>
  <c r="R1123" i="6" s="1"/>
  <c r="R973" i="6" a="1"/>
  <c r="R973" i="6" s="1"/>
  <c r="R159" i="6" a="1"/>
  <c r="R159" i="6" s="1"/>
  <c r="R3100" i="6" a="1"/>
  <c r="R3100" i="6" s="1"/>
  <c r="R1685" i="6" a="1"/>
  <c r="R1685" i="6" s="1"/>
  <c r="R1595" i="6" a="1"/>
  <c r="R1595" i="6" s="1"/>
  <c r="R383" i="6" a="1"/>
  <c r="R383" i="6" s="1"/>
  <c r="R2820" i="6" a="1"/>
  <c r="R2820" i="6" s="1"/>
  <c r="R384" i="6" a="1"/>
  <c r="R384" i="6" s="1"/>
  <c r="R71" i="6" a="1"/>
  <c r="R71" i="6" s="1"/>
  <c r="R315" i="6" a="1"/>
  <c r="R315" i="6" s="1"/>
  <c r="R888" i="6" a="1"/>
  <c r="R888" i="6" s="1"/>
  <c r="R744" i="6" a="1"/>
  <c r="R744" i="6" s="1"/>
  <c r="R170" i="6" a="1"/>
  <c r="R170" i="6" s="1"/>
  <c r="R3639" i="6" a="1"/>
  <c r="R3639" i="6" s="1"/>
  <c r="R975" i="6" a="1"/>
  <c r="R975" i="6" s="1"/>
  <c r="R3096" i="6" a="1"/>
  <c r="R3096" i="6" s="1"/>
  <c r="R2674" i="6" a="1"/>
  <c r="R2674" i="6" s="1"/>
  <c r="R2401" i="6" a="1"/>
  <c r="R2401" i="6" s="1"/>
  <c r="R2140" i="6" a="1"/>
  <c r="R2140" i="6" s="1"/>
  <c r="R743" i="6" a="1"/>
  <c r="R743" i="6" s="1"/>
  <c r="R690" i="6" a="1"/>
  <c r="R690" i="6" s="1"/>
  <c r="R616" i="6" a="1"/>
  <c r="R616" i="6" s="1"/>
  <c r="R3648" i="6" a="1"/>
  <c r="R3648" i="6" s="1"/>
  <c r="R1826" i="6" a="1"/>
  <c r="R1826" i="6" s="1"/>
  <c r="R1774" i="6" a="1"/>
  <c r="R1774" i="6" s="1"/>
  <c r="R1496" i="6" a="1"/>
  <c r="R1496" i="6" s="1"/>
  <c r="R1371" i="6" a="1"/>
  <c r="R1371" i="6" s="1"/>
  <c r="R821" i="6" a="1"/>
  <c r="R821" i="6" s="1"/>
  <c r="R547" i="6" a="1"/>
  <c r="R547" i="6" s="1"/>
  <c r="R2254" i="6" a="1"/>
  <c r="R2254" i="6" s="1"/>
  <c r="R1835" i="6" a="1"/>
  <c r="R1835" i="6" s="1"/>
  <c r="R1775" i="6" a="1"/>
  <c r="R1775" i="6" s="1"/>
  <c r="R1475" i="6" a="1"/>
  <c r="R1475" i="6" s="1"/>
  <c r="R1203" i="6" a="1"/>
  <c r="R1203" i="6" s="1"/>
  <c r="R613" i="6" a="1"/>
  <c r="R613" i="6" s="1"/>
  <c r="R495" i="6" a="1"/>
  <c r="R495" i="6" s="1"/>
  <c r="R316" i="6" a="1"/>
  <c r="R316" i="6" s="1"/>
  <c r="R3142" i="6" a="1"/>
  <c r="R3142" i="6" s="1"/>
  <c r="R283" i="6" a="1"/>
  <c r="R283" i="6" s="1"/>
  <c r="R3588" i="6" a="1"/>
  <c r="R3588" i="6" s="1"/>
  <c r="R37" i="6" a="1"/>
  <c r="R37" i="6" s="1"/>
  <c r="R2224" i="6" a="1"/>
  <c r="R2224" i="6" s="1"/>
  <c r="R2898" i="6" a="1"/>
  <c r="R2898" i="6" s="1"/>
  <c r="R1212" i="6" a="1"/>
  <c r="R1212" i="6" s="1"/>
  <c r="R556" i="6" a="1"/>
  <c r="R556" i="6" s="1"/>
  <c r="R770" i="6" a="1"/>
  <c r="R770" i="6" s="1"/>
  <c r="R1761" i="6" a="1"/>
  <c r="R1761" i="6" s="1"/>
  <c r="R3791" i="6" a="1"/>
  <c r="R3791" i="6" s="1"/>
  <c r="R2706" i="6" a="1"/>
  <c r="R2706" i="6" s="1"/>
  <c r="R1351" i="6" a="1"/>
  <c r="R1351" i="6" s="1"/>
  <c r="R1492" i="6" a="1"/>
  <c r="R1492" i="6" s="1"/>
  <c r="R1955" i="6" a="1"/>
  <c r="R1955" i="6" s="1"/>
  <c r="R129" i="6" a="1"/>
  <c r="R129" i="6" s="1"/>
  <c r="R1190" i="6" a="1"/>
  <c r="R1190" i="6" s="1"/>
  <c r="R2057" i="6" a="1"/>
  <c r="R2057" i="6" s="1"/>
  <c r="R3560" i="6" a="1"/>
  <c r="R3560" i="6" s="1"/>
  <c r="R1728" i="6" a="1"/>
  <c r="R1728" i="6" s="1"/>
  <c r="R2633" i="6" a="1"/>
  <c r="R2633" i="6" s="1"/>
  <c r="R79" i="6" a="1"/>
  <c r="R79" i="6" s="1"/>
  <c r="R1007" i="6" a="1"/>
  <c r="R1007" i="6" s="1"/>
  <c r="R3151" i="6" a="1"/>
  <c r="R3151" i="6" s="1"/>
  <c r="R1684" i="6" a="1"/>
  <c r="R1684" i="6" s="1"/>
  <c r="R2962" i="6" a="1"/>
  <c r="R2962" i="6" s="1"/>
  <c r="R892" i="6" a="1"/>
  <c r="R892" i="6" s="1"/>
  <c r="R1119" i="6" a="1"/>
  <c r="R1119" i="6" s="1"/>
  <c r="R364" i="6" a="1"/>
  <c r="R364" i="6" s="1"/>
  <c r="R137" i="6" a="1"/>
  <c r="R137" i="6" s="1"/>
  <c r="R1834" i="6" a="1"/>
  <c r="R1834" i="6" s="1"/>
  <c r="R2170" i="6" a="1"/>
  <c r="R2170" i="6" s="1"/>
  <c r="R1841" i="6" a="1"/>
  <c r="R1841" i="6" s="1"/>
  <c r="R952" i="6" a="1"/>
  <c r="R952" i="6" s="1"/>
  <c r="R3605" i="6" a="1"/>
  <c r="R3605" i="6" s="1"/>
  <c r="R1313" i="6" a="1"/>
  <c r="R1313" i="6" s="1"/>
  <c r="R824" i="6" a="1"/>
  <c r="R824" i="6" s="1"/>
  <c r="R2368" i="6" a="1"/>
  <c r="R2368" i="6" s="1"/>
  <c r="R3002" i="6" a="1"/>
  <c r="R3002" i="6" s="1"/>
  <c r="R3609" i="6" a="1"/>
  <c r="R3609" i="6" s="1"/>
  <c r="R1597" i="6" a="1"/>
  <c r="R1597" i="6" s="1"/>
  <c r="R1965" i="6" a="1"/>
  <c r="R1965" i="6" s="1"/>
  <c r="R985" i="6" a="1"/>
  <c r="R985" i="6" s="1"/>
  <c r="R1015" i="6" a="1"/>
  <c r="R1015" i="6" s="1"/>
  <c r="R2884" i="6" a="1"/>
  <c r="R2884" i="6" s="1"/>
  <c r="R1425" i="6" a="1"/>
  <c r="R1425" i="6" s="1"/>
  <c r="R967" i="6" a="1"/>
  <c r="R967" i="6" s="1"/>
  <c r="R1991" i="6" a="1"/>
  <c r="R1991" i="6" s="1"/>
  <c r="R467" i="6" a="1"/>
  <c r="R467" i="6" s="1"/>
  <c r="R3081" i="6" a="1"/>
  <c r="R3081" i="6" s="1"/>
  <c r="R1966" i="6" a="1"/>
  <c r="R1966" i="6" s="1"/>
  <c r="R2429" i="6" a="1"/>
  <c r="R2429" i="6" s="1"/>
  <c r="R3422" i="6" a="1"/>
  <c r="R3422" i="6" s="1"/>
  <c r="R1724" i="6" a="1"/>
  <c r="R1724" i="6" s="1"/>
  <c r="R1284" i="6" a="1"/>
  <c r="R1284" i="6" s="1"/>
  <c r="R1533" i="6" a="1"/>
  <c r="R1533" i="6" s="1"/>
  <c r="R2812" i="6" a="1"/>
  <c r="R2812" i="6" s="1"/>
  <c r="R305" i="6" a="1"/>
  <c r="R305" i="6" s="1"/>
  <c r="R627" i="6" a="1"/>
  <c r="R627" i="6" s="1"/>
  <c r="R350" i="6" a="1"/>
  <c r="R350" i="6" s="1"/>
  <c r="R2643" i="6" a="1"/>
  <c r="R2643" i="6" s="1"/>
  <c r="R1037" i="6" a="1"/>
  <c r="R1037" i="6" s="1"/>
  <c r="R2664" i="6" a="1"/>
  <c r="R2664" i="6" s="1"/>
  <c r="R872" i="6" a="1"/>
  <c r="R872" i="6" s="1"/>
  <c r="R291" i="6" a="1"/>
  <c r="R291" i="6" s="1"/>
  <c r="R3766" i="6" a="1"/>
  <c r="R3766" i="6" s="1"/>
  <c r="R3693" i="6" a="1"/>
  <c r="R3693" i="6" s="1"/>
  <c r="R1682" i="6" a="1"/>
  <c r="R1682" i="6" s="1"/>
  <c r="R3196" i="6" a="1"/>
  <c r="R3196" i="6" s="1"/>
  <c r="R2976" i="6" a="1"/>
  <c r="R2976" i="6" s="1"/>
  <c r="R3404" i="6" a="1"/>
  <c r="R3404" i="6" s="1"/>
  <c r="R1281" i="6" a="1"/>
  <c r="R1281" i="6" s="1"/>
  <c r="R3425" i="6" a="1"/>
  <c r="R3425" i="6" s="1"/>
  <c r="R3252" i="6" a="1"/>
  <c r="R3252" i="6" s="1"/>
  <c r="R728" i="6" a="1"/>
  <c r="R728" i="6" s="1"/>
  <c r="R243" i="6" a="1"/>
  <c r="R243" i="6" s="1"/>
  <c r="R1494" i="6" a="1"/>
  <c r="R1494" i="6" s="1"/>
  <c r="R1479" i="6" a="1"/>
  <c r="R1479" i="6" s="1"/>
  <c r="R576" i="6" a="1"/>
  <c r="R576" i="6" s="1"/>
  <c r="R999" i="6" a="1"/>
  <c r="R999" i="6" s="1"/>
  <c r="R1546" i="6" a="1"/>
  <c r="R1546" i="6" s="1"/>
  <c r="R1466" i="6" a="1"/>
  <c r="R1466" i="6" s="1"/>
  <c r="R2112" i="6" a="1"/>
  <c r="R2112" i="6" s="1"/>
  <c r="R2542" i="6" a="1"/>
  <c r="R2542" i="6" s="1"/>
  <c r="R2275" i="6" a="1"/>
  <c r="R2275" i="6" s="1"/>
  <c r="R2537" i="6" a="1"/>
  <c r="R2537" i="6" s="1"/>
  <c r="R1271" i="6" a="1"/>
  <c r="R1271" i="6" s="1"/>
  <c r="R3594" i="6" a="1"/>
  <c r="R3594" i="6" s="1"/>
  <c r="R2400" i="6" a="1"/>
  <c r="R2400" i="6" s="1"/>
  <c r="R2251" i="6" a="1"/>
  <c r="R2251" i="6" s="1"/>
  <c r="R1245" i="6" a="1"/>
  <c r="R1245" i="6" s="1"/>
  <c r="R696" i="6" a="1"/>
  <c r="R696" i="6" s="1"/>
  <c r="R312" i="6" a="1"/>
  <c r="R312" i="6" s="1"/>
  <c r="R3050" i="6" a="1"/>
  <c r="R3050" i="6" s="1"/>
  <c r="R1265" i="6" a="1"/>
  <c r="R1265" i="6" s="1"/>
  <c r="R2132" i="6" a="1"/>
  <c r="R2132" i="6" s="1"/>
  <c r="R1301" i="6" a="1"/>
  <c r="R1301" i="6" s="1"/>
  <c r="R950" i="6" a="1"/>
  <c r="R950" i="6" s="1"/>
  <c r="R180" i="6" a="1"/>
  <c r="R180" i="6" s="1"/>
  <c r="R220" i="6" a="1"/>
  <c r="R220" i="6" s="1"/>
  <c r="R135" i="6" a="1"/>
  <c r="R135" i="6" s="1"/>
  <c r="R1598" i="6" a="1"/>
  <c r="R1598" i="6" s="1"/>
  <c r="R2795" i="6" a="1"/>
  <c r="R2795" i="6" s="1"/>
  <c r="R223" i="6" a="1"/>
  <c r="R223" i="6" s="1"/>
  <c r="R2940" i="6" a="1"/>
  <c r="R2940" i="6" s="1"/>
  <c r="R3398" i="6" a="1"/>
  <c r="R3398" i="6" s="1"/>
  <c r="R2099" i="6" a="1"/>
  <c r="R2099" i="6" s="1"/>
  <c r="R1391" i="6" a="1"/>
  <c r="R1391" i="6" s="1"/>
  <c r="R1983" i="6" a="1"/>
  <c r="R1983" i="6" s="1"/>
  <c r="R2212" i="6" a="1"/>
  <c r="R2212" i="6" s="1"/>
  <c r="R251" i="6" a="1"/>
  <c r="R251" i="6" s="1"/>
  <c r="R654" i="6" a="1"/>
  <c r="R654" i="6" s="1"/>
  <c r="R957" i="6" a="1"/>
  <c r="R957" i="6" s="1"/>
  <c r="R1982" i="6" a="1"/>
  <c r="R1982" i="6" s="1"/>
  <c r="R2211" i="6" a="1"/>
  <c r="R2211" i="6" s="1"/>
  <c r="R3618" i="6" a="1"/>
  <c r="R3618" i="6" s="1"/>
  <c r="R2371" i="6" a="1"/>
  <c r="R2371" i="6" s="1"/>
  <c r="R2381" i="6" a="1"/>
  <c r="R2381" i="6" s="1"/>
  <c r="R1657" i="6" a="1"/>
  <c r="R1657" i="6" s="1"/>
  <c r="R2996" i="6" a="1"/>
  <c r="R2996" i="6" s="1"/>
  <c r="R678" i="6" a="1"/>
  <c r="R678" i="6" s="1"/>
  <c r="R699" i="6" a="1"/>
  <c r="R699" i="6" s="1"/>
  <c r="R590" i="6" a="1"/>
  <c r="R590" i="6" s="1"/>
  <c r="R3775" i="6" a="1"/>
  <c r="R3775" i="6" s="1"/>
  <c r="R3571" i="6" a="1"/>
  <c r="R3571" i="6" s="1"/>
  <c r="R3232" i="6" a="1"/>
  <c r="R3232" i="6" s="1"/>
  <c r="R1214" i="6" a="1"/>
  <c r="R1214" i="6" s="1"/>
  <c r="R2070" i="6" a="1"/>
  <c r="R2070" i="6" s="1"/>
  <c r="R394" i="6" a="1"/>
  <c r="R394" i="6" s="1"/>
  <c r="R2269" i="6" a="1"/>
  <c r="R2269" i="6" s="1"/>
  <c r="R3107" i="6" a="1"/>
  <c r="R3107" i="6" s="1"/>
  <c r="R2631" i="6" a="1"/>
  <c r="R2631" i="6" s="1"/>
  <c r="R2036" i="6" a="1"/>
  <c r="R2036" i="6" s="1"/>
  <c r="R2656" i="6" a="1"/>
  <c r="R2656" i="6" s="1"/>
  <c r="R3235" i="6" a="1"/>
  <c r="R3235" i="6" s="1"/>
  <c r="R2079" i="6" a="1"/>
  <c r="R2079" i="6" s="1"/>
  <c r="R726" i="6" a="1"/>
  <c r="R726" i="6" s="1"/>
  <c r="R1057" i="6" a="1"/>
  <c r="R1057" i="6" s="1"/>
  <c r="R1213" i="6" a="1"/>
  <c r="R1213" i="6" s="1"/>
  <c r="R3092" i="6" a="1"/>
  <c r="R3092" i="6" s="1"/>
  <c r="R3118" i="6" a="1"/>
  <c r="R3118" i="6" s="1"/>
  <c r="R490" i="6" a="1"/>
  <c r="R490" i="6" s="1"/>
  <c r="R3152" i="6" a="1"/>
  <c r="R3152" i="6" s="1"/>
  <c r="R1556" i="6" a="1"/>
  <c r="R1556" i="6" s="1"/>
  <c r="R49" i="6" a="1"/>
  <c r="R49" i="6" s="1"/>
  <c r="R3117" i="6" a="1"/>
  <c r="R3117" i="6" s="1"/>
  <c r="R589" i="6" a="1"/>
  <c r="R589" i="6" s="1"/>
  <c r="R3086" i="6" a="1"/>
  <c r="R3086" i="6" s="1"/>
  <c r="R2386" i="6" a="1"/>
  <c r="R2386" i="6" s="1"/>
  <c r="R2619" i="6" a="1"/>
  <c r="R2619" i="6" s="1"/>
  <c r="R1298" i="6" a="1"/>
  <c r="R1298" i="6" s="1"/>
  <c r="R689" i="6" a="1"/>
  <c r="R689" i="6" s="1"/>
  <c r="R1517" i="6" a="1"/>
  <c r="R1517" i="6" s="1"/>
  <c r="R2876" i="6" a="1"/>
  <c r="R2876" i="6" s="1"/>
  <c r="R1785" i="6" a="1"/>
  <c r="R1785" i="6" s="1"/>
  <c r="R989" i="6" a="1"/>
  <c r="R989" i="6" s="1"/>
  <c r="R761" i="6" a="1"/>
  <c r="R761" i="6" s="1"/>
  <c r="R1314" i="6" a="1"/>
  <c r="R1314" i="6" s="1"/>
  <c r="R2525" i="6" a="1"/>
  <c r="R2525" i="6" s="1"/>
  <c r="R2011" i="6" a="1"/>
  <c r="R2011" i="6" s="1"/>
  <c r="R2528" i="6" a="1"/>
  <c r="R2528" i="6" s="1"/>
  <c r="R2137" i="6" a="1"/>
  <c r="R2137" i="6" s="1"/>
  <c r="R1128" i="6" a="1"/>
  <c r="R1128" i="6" s="1"/>
  <c r="R1335" i="6" a="1"/>
  <c r="R1335" i="6" s="1"/>
  <c r="R3590" i="6" a="1"/>
  <c r="R3590" i="6" s="1"/>
  <c r="R1016" i="6" a="1"/>
  <c r="R1016" i="6" s="1"/>
  <c r="R2497" i="6" a="1"/>
  <c r="R2497" i="6" s="1"/>
  <c r="R1387" i="6" a="1"/>
  <c r="R1387" i="6" s="1"/>
  <c r="R2527" i="6" a="1"/>
  <c r="R2527" i="6" s="1"/>
  <c r="R977" i="6" a="1"/>
  <c r="R977" i="6" s="1"/>
  <c r="R2824" i="6" a="1"/>
  <c r="R2824" i="6" s="1"/>
  <c r="R3454" i="6" a="1"/>
  <c r="R3454" i="6" s="1"/>
  <c r="R2152" i="6" a="1"/>
  <c r="R2152" i="6" s="1"/>
  <c r="R267" i="6" a="1"/>
  <c r="R267" i="6" s="1"/>
  <c r="R2329" i="6" a="1"/>
  <c r="R2329" i="6" s="1"/>
  <c r="R3740" i="6" a="1"/>
  <c r="R3740" i="6" s="1"/>
  <c r="R2314" i="6" a="1"/>
  <c r="R2314" i="6" s="1"/>
  <c r="R2236" i="6" a="1"/>
  <c r="R2236" i="6" s="1"/>
  <c r="R1205" i="6" a="1"/>
  <c r="R1205" i="6" s="1"/>
  <c r="R28" i="6" a="1"/>
  <c r="R28" i="6" s="1"/>
  <c r="R78" i="6" a="1"/>
  <c r="R78" i="6" s="1"/>
  <c r="R1225" i="6" a="1"/>
  <c r="R1225" i="6" s="1"/>
  <c r="R3001" i="6" a="1"/>
  <c r="R3001" i="6" s="1"/>
  <c r="R399" i="6" a="1"/>
  <c r="R399" i="6" s="1"/>
  <c r="R476" i="6" a="1"/>
  <c r="R476" i="6" s="1"/>
  <c r="R2541" i="6" a="1"/>
  <c r="R2541" i="6" s="1"/>
  <c r="R187" i="6" a="1"/>
  <c r="R187" i="6" s="1"/>
  <c r="R839" i="6" a="1"/>
  <c r="R839" i="6" s="1"/>
  <c r="R672" i="6" a="1"/>
  <c r="R672" i="6" s="1"/>
  <c r="R2659" i="6" a="1"/>
  <c r="R2659" i="6" s="1"/>
  <c r="R381" i="6" a="1"/>
  <c r="R381" i="6" s="1"/>
  <c r="R774" i="6" a="1"/>
  <c r="R774" i="6" s="1"/>
  <c r="R1900" i="6" a="1"/>
  <c r="R1900" i="6" s="1"/>
  <c r="R13" i="6" a="1"/>
  <c r="R13" i="6" s="1"/>
  <c r="R868" i="6" a="1"/>
  <c r="R868" i="6" s="1"/>
  <c r="R2069" i="6" a="1"/>
  <c r="R2069" i="6" s="1"/>
  <c r="R2415" i="6" a="1"/>
  <c r="R2415" i="6" s="1"/>
  <c r="R2084" i="6" a="1"/>
  <c r="R2084" i="6" s="1"/>
  <c r="R742" i="6" a="1"/>
  <c r="R742" i="6" s="1"/>
  <c r="R385" i="6" a="1"/>
  <c r="R385" i="6" s="1"/>
  <c r="R1219" i="6" a="1"/>
  <c r="R1219" i="6" s="1"/>
  <c r="R1226" i="6" a="1"/>
  <c r="R1226" i="6" s="1"/>
  <c r="R455" i="6" a="1"/>
  <c r="R455" i="6" s="1"/>
  <c r="R701" i="6" a="1"/>
  <c r="R701" i="6" s="1"/>
  <c r="R1463" i="6" a="1"/>
  <c r="R1463" i="6" s="1"/>
  <c r="R1759" i="6" a="1"/>
  <c r="R1759" i="6" s="1"/>
  <c r="R458" i="6" a="1"/>
  <c r="R458" i="6" s="1"/>
  <c r="R2418" i="6" a="1"/>
  <c r="R2418" i="6" s="1"/>
  <c r="R569" i="6" a="1"/>
  <c r="R569" i="6" s="1"/>
  <c r="R3122" i="6" a="1"/>
  <c r="R3122" i="6" s="1"/>
  <c r="R289" i="6" a="1"/>
  <c r="R289" i="6" s="1"/>
  <c r="R245" i="6" a="1"/>
  <c r="R245" i="6" s="1"/>
  <c r="R192" i="6" a="1"/>
  <c r="R192" i="6" s="1"/>
  <c r="R2762" i="6" a="1"/>
  <c r="R2762" i="6" s="1"/>
  <c r="R281" i="6" a="1"/>
  <c r="R281" i="6" s="1"/>
  <c r="R2615" i="6" a="1"/>
  <c r="R2615" i="6" s="1"/>
  <c r="R3055" i="6" a="1"/>
  <c r="R3055" i="6" s="1"/>
  <c r="R3724" i="6" a="1"/>
  <c r="R3724" i="6" s="1"/>
  <c r="R682" i="6" a="1"/>
  <c r="R682" i="6" s="1"/>
  <c r="R2002" i="6" a="1"/>
  <c r="R2002" i="6" s="1"/>
  <c r="R3529" i="6" a="1"/>
  <c r="R3529" i="6" s="1"/>
  <c r="R2599" i="6" a="1"/>
  <c r="R2599" i="6" s="1"/>
  <c r="R2413" i="6" a="1"/>
  <c r="R2413" i="6" s="1"/>
  <c r="R414" i="6" a="1"/>
  <c r="R414" i="6" s="1"/>
  <c r="R3733" i="6" a="1"/>
  <c r="R3733" i="6" s="1"/>
  <c r="R933" i="6" a="1"/>
  <c r="R933" i="6" s="1"/>
  <c r="R2196" i="6" a="1"/>
  <c r="R2196" i="6" s="1"/>
  <c r="R405" i="6" a="1"/>
  <c r="R405" i="6" s="1"/>
  <c r="R142" i="6" a="1"/>
  <c r="R142" i="6" s="1"/>
  <c r="R449" i="6" a="1"/>
  <c r="R449" i="6" s="1"/>
  <c r="R581" i="6" a="1"/>
  <c r="R581" i="6" s="1"/>
  <c r="R958" i="6" a="1"/>
  <c r="R958" i="6" s="1"/>
  <c r="R3647" i="6" a="1"/>
  <c r="R3647" i="6" s="1"/>
  <c r="R962" i="6" a="1"/>
  <c r="R962" i="6" s="1"/>
  <c r="R2986" i="6" a="1"/>
  <c r="R2986" i="6" s="1"/>
  <c r="R202" i="6" a="1"/>
  <c r="R202" i="6" s="1"/>
  <c r="R2549" i="6" a="1"/>
  <c r="R2549" i="6" s="1"/>
  <c r="R623" i="6" a="1"/>
  <c r="R623" i="6" s="1"/>
  <c r="R1688" i="6" a="1"/>
  <c r="R1688" i="6" s="1"/>
  <c r="R35" i="6" a="1"/>
  <c r="R35" i="6" s="1"/>
  <c r="R165" i="6" a="1"/>
  <c r="R165" i="6" s="1"/>
  <c r="R487" i="6" a="1"/>
  <c r="R487" i="6" s="1"/>
  <c r="R588" i="6" a="1"/>
  <c r="R588" i="6" s="1"/>
  <c r="R651" i="6" a="1"/>
  <c r="R651" i="6" s="1"/>
  <c r="R865" i="6" a="1"/>
  <c r="R865" i="6" s="1"/>
  <c r="R1105" i="6" a="1"/>
  <c r="R1105" i="6" s="1"/>
  <c r="R1442" i="6" a="1"/>
  <c r="R1442" i="6" s="1"/>
  <c r="R1660" i="6" a="1"/>
  <c r="R1660" i="6" s="1"/>
  <c r="R1967" i="6" a="1"/>
  <c r="R1967" i="6" s="1"/>
  <c r="R2466" i="6" a="1"/>
  <c r="R2466" i="6" s="1"/>
  <c r="R3241" i="6" a="1"/>
  <c r="R3241" i="6" s="1"/>
  <c r="R2832" i="6" a="1"/>
  <c r="R2832" i="6" s="1"/>
  <c r="R3517" i="6" a="1"/>
  <c r="R3517" i="6" s="1"/>
  <c r="R2083" i="6" a="1"/>
  <c r="R2083" i="6" s="1"/>
  <c r="R2199" i="6" a="1"/>
  <c r="R2199" i="6" s="1"/>
  <c r="R2804" i="6" a="1"/>
  <c r="R2804" i="6" s="1"/>
  <c r="R1898" i="6" a="1"/>
  <c r="R1898" i="6" s="1"/>
  <c r="R351" i="6" a="1"/>
  <c r="R351" i="6" s="1"/>
  <c r="R3516" i="6" a="1"/>
  <c r="R3516" i="6" s="1"/>
  <c r="R341" i="6" a="1"/>
  <c r="R341" i="6" s="1"/>
  <c r="R741" i="6" a="1"/>
  <c r="R741" i="6" s="1"/>
  <c r="R2564" i="6" a="1"/>
  <c r="R2564" i="6" s="1"/>
  <c r="R562" i="6" a="1"/>
  <c r="R562" i="6" s="1"/>
  <c r="R2267" i="6" a="1"/>
  <c r="R2267" i="6" s="1"/>
  <c r="R2988" i="6" a="1"/>
  <c r="R2988" i="6" s="1"/>
  <c r="R2351" i="6" a="1"/>
  <c r="R2351" i="6" s="1"/>
  <c r="R3549" i="6" a="1"/>
  <c r="R3549" i="6" s="1"/>
  <c r="R555" i="6" a="1"/>
  <c r="R555" i="6" s="1"/>
  <c r="R184" i="6" a="1"/>
  <c r="R184" i="6" s="1"/>
  <c r="R1722" i="6" a="1"/>
  <c r="R1722" i="6" s="1"/>
  <c r="R862" i="6" a="1"/>
  <c r="R862" i="6" s="1"/>
  <c r="R2448" i="6" a="1"/>
  <c r="R2448" i="6" s="1"/>
  <c r="R1974" i="6" a="1"/>
  <c r="R1974" i="6" s="1"/>
  <c r="R2040" i="6" a="1"/>
  <c r="R2040" i="6" s="1"/>
  <c r="R2431" i="6" a="1"/>
  <c r="R2431" i="6" s="1"/>
  <c r="R3337" i="6" a="1"/>
  <c r="R3337" i="6" s="1"/>
  <c r="R1009" i="6" a="1"/>
  <c r="R1009" i="6" s="1"/>
  <c r="R2501" i="6" a="1"/>
  <c r="R2501" i="6" s="1"/>
  <c r="R3779" i="6" a="1"/>
  <c r="R3779" i="6" s="1"/>
  <c r="R3316" i="6" a="1"/>
  <c r="R3316" i="6" s="1"/>
  <c r="R605" i="6" a="1"/>
  <c r="R605" i="6" s="1"/>
  <c r="R1152" i="6" a="1"/>
  <c r="R1152" i="6" s="1"/>
  <c r="R764" i="6" a="1"/>
  <c r="R764" i="6" s="1"/>
  <c r="R427" i="6" a="1"/>
  <c r="R427" i="6" s="1"/>
  <c r="R1786" i="6" a="1"/>
  <c r="R1786" i="6" s="1"/>
  <c r="R2831" i="6" a="1"/>
  <c r="R2831" i="6" s="1"/>
  <c r="R2581" i="6" a="1"/>
  <c r="R2581" i="6" s="1"/>
  <c r="R3676" i="6" a="1"/>
  <c r="R3676" i="6" s="1"/>
  <c r="R3491" i="6" a="1"/>
  <c r="R3491" i="6" s="1"/>
  <c r="R3091" i="6" a="1"/>
  <c r="R3091" i="6" s="1"/>
  <c r="R3725" i="6" a="1"/>
  <c r="R3725" i="6" s="1"/>
  <c r="R3447" i="6" a="1"/>
  <c r="R3447" i="6" s="1"/>
  <c r="R806" i="6" a="1"/>
  <c r="R806" i="6" s="1"/>
  <c r="R2963" i="6" a="1"/>
  <c r="R2963" i="6" s="1"/>
  <c r="R3613" i="6" a="1"/>
  <c r="R3613" i="6" s="1"/>
  <c r="R403" i="6" a="1"/>
  <c r="R403" i="6" s="1"/>
  <c r="R2638" i="6" a="1"/>
  <c r="R2638" i="6" s="1"/>
  <c r="R435" i="6" a="1"/>
  <c r="R435" i="6" s="1"/>
  <c r="R2185" i="6" a="1"/>
  <c r="R2185" i="6" s="1"/>
  <c r="R1398" i="6" a="1"/>
  <c r="R1398" i="6" s="1"/>
  <c r="R3116" i="6" a="1"/>
  <c r="R3116" i="6" s="1"/>
  <c r="R1210" i="6" a="1"/>
  <c r="R1210" i="6" s="1"/>
  <c r="R1600" i="6" a="1"/>
  <c r="R1600" i="6" s="1"/>
  <c r="R356" i="6" a="1"/>
  <c r="R356" i="6" s="1"/>
  <c r="R1421" i="6" a="1"/>
  <c r="R1421" i="6" s="1"/>
  <c r="R116" i="6" a="1"/>
  <c r="R116" i="6" s="1"/>
  <c r="R1616" i="6" a="1"/>
  <c r="R1616" i="6" s="1"/>
  <c r="R259" i="6" a="1"/>
  <c r="R259" i="6" s="1"/>
  <c r="R436" i="6" a="1"/>
  <c r="R436" i="6" s="1"/>
  <c r="R2048" i="6" a="1"/>
  <c r="R2048" i="6" s="1"/>
  <c r="R1833" i="6" a="1"/>
  <c r="R1833" i="6" s="1"/>
  <c r="R3458" i="6" a="1"/>
  <c r="R3458" i="6" s="1"/>
  <c r="R3155" i="6" a="1"/>
  <c r="R3155" i="6" s="1"/>
  <c r="R3621" i="6" a="1"/>
  <c r="R3621" i="6" s="1"/>
  <c r="R1185" i="6" a="1"/>
  <c r="R1185" i="6" s="1"/>
  <c r="R2973" i="6" a="1"/>
  <c r="R2973" i="6" s="1"/>
  <c r="R2667" i="6" a="1"/>
  <c r="R2667" i="6" s="1"/>
  <c r="R3406" i="6" a="1"/>
  <c r="R3406" i="6" s="1"/>
  <c r="R2362" i="6" a="1"/>
  <c r="R2362" i="6" s="1"/>
  <c r="R1678" i="6" a="1"/>
  <c r="R1678" i="6" s="1"/>
  <c r="R2394" i="6" a="1"/>
  <c r="R2394" i="6" s="1"/>
  <c r="R1142" i="6" a="1"/>
  <c r="R1142" i="6" s="1"/>
  <c r="R3187" i="6" a="1"/>
  <c r="R3187" i="6" s="1"/>
  <c r="R1871" i="6" a="1"/>
  <c r="R1871" i="6" s="1"/>
  <c r="R2818" i="6" a="1"/>
  <c r="R2818" i="6" s="1"/>
  <c r="R1384" i="6" a="1"/>
  <c r="R1384" i="6" s="1"/>
  <c r="R2347" i="6" a="1"/>
  <c r="R2347" i="6" s="1"/>
  <c r="R827" i="6" a="1"/>
  <c r="R827" i="6" s="1"/>
  <c r="R2503" i="6" a="1"/>
  <c r="R2503" i="6" s="1"/>
  <c r="R197" i="6" a="1"/>
  <c r="R197" i="6" s="1"/>
  <c r="R3645" i="6" a="1"/>
  <c r="R3645" i="6" s="1"/>
  <c r="R2713" i="6" a="1"/>
  <c r="R2713" i="6" s="1"/>
  <c r="R1238" i="6" a="1"/>
  <c r="R1238" i="6" s="1"/>
  <c r="R145" i="6" a="1"/>
  <c r="R145" i="6" s="1"/>
  <c r="R492" i="6" a="1"/>
  <c r="R492" i="6" s="1"/>
  <c r="R1700" i="6" a="1"/>
  <c r="R1700" i="6" s="1"/>
  <c r="R2293" i="6" a="1"/>
  <c r="R2293" i="6" s="1"/>
  <c r="R1719" i="6" a="1"/>
  <c r="R1719" i="6" s="1"/>
  <c r="R2355" i="6" a="1"/>
  <c r="R2355" i="6" s="1"/>
  <c r="R2195" i="6" a="1"/>
  <c r="R2195" i="6" s="1"/>
  <c r="R799" i="6" a="1"/>
  <c r="R799" i="6" s="1"/>
  <c r="R966" i="6" a="1"/>
  <c r="R966" i="6" s="1"/>
  <c r="R3000" i="6" a="1"/>
  <c r="R3000" i="6" s="1"/>
  <c r="R3065" i="6" a="1"/>
  <c r="R3065" i="6" s="1"/>
  <c r="R1675" i="6" a="1"/>
  <c r="R1675" i="6" s="1"/>
  <c r="R2783" i="6" a="1"/>
  <c r="R2783" i="6" s="1"/>
  <c r="R2465" i="6" a="1"/>
  <c r="R2465" i="6" s="1"/>
  <c r="R1922" i="6" a="1"/>
  <c r="R1922" i="6" s="1"/>
  <c r="R3773" i="6" a="1"/>
  <c r="R3773" i="6" s="1"/>
  <c r="R1124" i="6" a="1"/>
  <c r="R1124" i="6" s="1"/>
  <c r="R1176" i="6" a="1"/>
  <c r="R1176" i="6" s="1"/>
  <c r="R3589" i="6" a="1"/>
  <c r="R3589" i="6" s="1"/>
  <c r="R3741" i="6" a="1"/>
  <c r="R3741" i="6" s="1"/>
  <c r="R1962" i="6" a="1"/>
  <c r="R1962" i="6" s="1"/>
  <c r="R1311" i="6" a="1"/>
  <c r="R1311" i="6" s="1"/>
  <c r="R247" i="6" a="1"/>
  <c r="R247" i="6" s="1"/>
  <c r="R2247" i="6" a="1"/>
  <c r="R2247" i="6" s="1"/>
  <c r="R2867" i="6" a="1"/>
  <c r="R2867" i="6" s="1"/>
  <c r="R2454" i="6" a="1"/>
  <c r="R2454" i="6" s="1"/>
  <c r="R2885" i="6" a="1"/>
  <c r="R2885" i="6" s="1"/>
  <c r="R2046" i="6" a="1"/>
  <c r="R2046" i="6" s="1"/>
  <c r="R946" i="6" a="1"/>
  <c r="R946" i="6" s="1"/>
  <c r="R2393" i="6" a="1"/>
  <c r="R2393" i="6" s="1"/>
  <c r="R2217" i="6" a="1"/>
  <c r="R2217" i="6" s="1"/>
  <c r="R2603" i="6" a="1"/>
  <c r="R2603" i="6" s="1"/>
  <c r="R2866" i="6" a="1"/>
  <c r="R2866" i="6" s="1"/>
  <c r="R3294" i="6" a="1"/>
  <c r="R3294" i="6" s="1"/>
  <c r="R1402" i="6" a="1"/>
  <c r="R1402" i="6" s="1"/>
  <c r="R160" i="6" a="1"/>
  <c r="R160" i="6" s="1"/>
  <c r="R3432" i="6" a="1"/>
  <c r="R3432" i="6" s="1"/>
  <c r="R1366" i="6" a="1"/>
  <c r="R1366" i="6" s="1"/>
  <c r="R2930" i="6" a="1"/>
  <c r="R2930" i="6" s="1"/>
  <c r="R802" i="6" a="1"/>
  <c r="R802" i="6" s="1"/>
  <c r="R904" i="6" a="1"/>
  <c r="R904" i="6" s="1"/>
  <c r="R1950" i="6" a="1"/>
  <c r="R1950" i="6" s="1"/>
  <c r="R2260" i="6" a="1"/>
  <c r="R2260" i="6" s="1"/>
  <c r="R2565" i="6" a="1"/>
  <c r="R2565" i="6" s="1"/>
  <c r="R2908" i="6" a="1"/>
  <c r="R2908" i="6" s="1"/>
  <c r="R1664" i="6" a="1"/>
  <c r="R1664" i="6" s="1"/>
  <c r="R311" i="6" a="1"/>
  <c r="R311" i="6" s="1"/>
  <c r="R3164" i="6" a="1"/>
  <c r="R3164" i="6" s="1"/>
  <c r="R17" i="6" a="1"/>
  <c r="R17" i="6" s="1"/>
  <c r="R714" i="6" a="1"/>
  <c r="R714" i="6" s="1"/>
  <c r="R104" i="6" a="1"/>
  <c r="R104" i="6" s="1"/>
  <c r="R164" i="6" a="1"/>
  <c r="R164" i="6" s="1"/>
  <c r="R125" i="6" a="1"/>
  <c r="R125" i="6" s="1"/>
  <c r="R424" i="6" a="1"/>
  <c r="R424" i="6" s="1"/>
  <c r="R1132" i="6" a="1"/>
  <c r="R1132" i="6" s="1"/>
  <c r="R1372" i="6" a="1"/>
  <c r="R1372" i="6" s="1"/>
  <c r="R1476" i="6" a="1"/>
  <c r="R1476" i="6" s="1"/>
  <c r="R1545" i="6" a="1"/>
  <c r="R1545" i="6" s="1"/>
  <c r="R1756" i="6" a="1"/>
  <c r="R1756" i="6" s="1"/>
  <c r="R2821" i="6" a="1"/>
  <c r="R2821" i="6" s="1"/>
  <c r="R3078" i="6" a="1"/>
  <c r="R3078" i="6" s="1"/>
  <c r="R3592" i="6" a="1"/>
  <c r="R3592" i="6" s="1"/>
  <c r="R3573" i="6" a="1"/>
  <c r="R3573" i="6" s="1"/>
  <c r="R497" i="6" a="1"/>
  <c r="R497" i="6" s="1"/>
  <c r="R2361" i="6" a="1"/>
  <c r="R2361" i="6" s="1"/>
  <c r="R2726" i="6" a="1"/>
  <c r="R2726" i="6" s="1"/>
  <c r="R2925" i="6" a="1"/>
  <c r="R2925" i="6" s="1"/>
  <c r="R2395" i="6" a="1"/>
  <c r="R2395" i="6" s="1"/>
  <c r="R1942" i="6" a="1"/>
  <c r="R1942" i="6" s="1"/>
  <c r="R788" i="6" a="1"/>
  <c r="R788" i="6" s="1"/>
  <c r="R970" i="6" a="1"/>
  <c r="R970" i="6" s="1"/>
  <c r="R2609" i="6" a="1"/>
  <c r="R2609" i="6" s="1"/>
  <c r="R2365" i="6" a="1"/>
  <c r="R2365" i="6" s="1"/>
  <c r="R614" i="6" a="1"/>
  <c r="R614" i="6" s="1"/>
  <c r="R1169" i="6" a="1"/>
  <c r="R1169" i="6" s="1"/>
  <c r="R2313" i="6" a="1"/>
  <c r="R2313" i="6" s="1"/>
  <c r="R493" i="6" a="1"/>
  <c r="R493" i="6" s="1"/>
  <c r="R3533" i="6" a="1"/>
  <c r="R3533" i="6" s="1"/>
  <c r="R2760" i="6" a="1"/>
  <c r="R2760" i="6" s="1"/>
  <c r="R3367" i="6" a="1"/>
  <c r="R3367" i="6" s="1"/>
  <c r="R140" i="6" a="1"/>
  <c r="R140" i="6" s="1"/>
  <c r="R2629" i="6" a="1"/>
  <c r="R2629" i="6" s="1"/>
  <c r="R1673" i="6" a="1"/>
  <c r="R1673" i="6" s="1"/>
  <c r="R3421" i="6" a="1"/>
  <c r="R3421" i="6" s="1"/>
  <c r="R578" i="6" a="1"/>
  <c r="R578" i="6" s="1"/>
  <c r="R2704" i="6" a="1"/>
  <c r="R2704" i="6" s="1"/>
  <c r="R1310" i="6" a="1"/>
  <c r="R1310" i="6" s="1"/>
  <c r="R2111" i="6" a="1"/>
  <c r="R2111" i="6" s="1"/>
  <c r="R2745" i="6" a="1"/>
  <c r="R2745" i="6" s="1"/>
  <c r="R121" i="6" a="1"/>
  <c r="R121" i="6" s="1"/>
  <c r="R2184" i="6" a="1"/>
  <c r="R2184" i="6" s="1"/>
  <c r="R2309" i="6" a="1"/>
  <c r="R2309" i="6" s="1"/>
  <c r="R400" i="6" a="1"/>
  <c r="R400" i="6" s="1"/>
  <c r="R451" i="6" a="1"/>
  <c r="R451" i="6" s="1"/>
  <c r="R1879" i="6" a="1"/>
  <c r="R1879" i="6" s="1"/>
  <c r="R3587" i="6" a="1"/>
  <c r="R3587" i="6" s="1"/>
  <c r="R2817" i="6" a="1"/>
  <c r="R2817" i="6" s="1"/>
  <c r="R1221" i="6" a="1"/>
  <c r="R1221" i="6" s="1"/>
  <c r="R228" i="6" a="1"/>
  <c r="R228" i="6" s="1"/>
  <c r="R1339" i="6" a="1"/>
  <c r="R1339" i="6" s="1"/>
  <c r="R2652" i="6" a="1"/>
  <c r="R2652" i="6" s="1"/>
  <c r="R489" i="6" a="1"/>
  <c r="R489" i="6" s="1"/>
  <c r="R878" i="6" a="1"/>
  <c r="R878" i="6" s="1"/>
  <c r="R3558" i="6" a="1"/>
  <c r="R3558" i="6" s="1"/>
  <c r="R3553" i="6" a="1"/>
  <c r="R3553" i="6" s="1"/>
  <c r="R2339" i="6" a="1"/>
  <c r="R2339" i="6" s="1"/>
  <c r="R1308" i="6" a="1"/>
  <c r="R1308" i="6" s="1"/>
  <c r="R2540" i="6" a="1"/>
  <c r="R2540" i="6" s="1"/>
  <c r="R2538" i="6" a="1"/>
  <c r="R2538" i="6" s="1"/>
  <c r="R2001" i="6" a="1"/>
  <c r="R2001" i="6" s="1"/>
  <c r="R26" i="6" a="1"/>
  <c r="R26" i="6" s="1"/>
  <c r="R1929" i="6" a="1"/>
  <c r="R1929" i="6" s="1"/>
  <c r="R1577" i="6" a="1"/>
  <c r="R1577" i="6" s="1"/>
  <c r="R1584" i="6" a="1"/>
  <c r="R1584" i="6" s="1"/>
  <c r="R3461" i="6" a="1"/>
  <c r="R3461" i="6" s="1"/>
  <c r="R1047" i="6" a="1"/>
  <c r="R1047" i="6" s="1"/>
  <c r="R3354" i="6" a="1"/>
  <c r="R3354" i="6" s="1"/>
  <c r="R3401" i="6" a="1"/>
  <c r="R3401" i="6" s="1"/>
  <c r="R2955" i="6" a="1"/>
  <c r="R2955" i="6" s="1"/>
  <c r="R1589" i="6" a="1"/>
  <c r="R1589" i="6" s="1"/>
  <c r="R1917" i="6" a="1"/>
  <c r="R1917" i="6" s="1"/>
  <c r="R3352" i="6" a="1"/>
  <c r="R3352" i="6" s="1"/>
  <c r="R2985" i="6" a="1"/>
  <c r="R2985" i="6" s="1"/>
  <c r="R2238" i="6" a="1"/>
  <c r="R2238" i="6" s="1"/>
  <c r="R1344" i="6" a="1"/>
  <c r="R1344" i="6" s="1"/>
  <c r="R1642" i="6" a="1"/>
  <c r="R1642" i="6" s="1"/>
  <c r="R416" i="6" a="1"/>
  <c r="R416" i="6" s="1"/>
  <c r="R2627" i="6" a="1"/>
  <c r="R2627" i="6" s="1"/>
  <c r="R2574" i="6" a="1"/>
  <c r="R2574" i="6" s="1"/>
  <c r="R1118" i="6" a="1"/>
  <c r="R1118" i="6" s="1"/>
  <c r="R2768" i="6" a="1"/>
  <c r="R2768" i="6" s="1"/>
  <c r="R2424" i="6" a="1"/>
  <c r="R2424" i="6" s="1"/>
  <c r="R935" i="6" a="1"/>
  <c r="R935" i="6" s="1"/>
  <c r="R1869" i="6" a="1"/>
  <c r="R1869" i="6" s="1"/>
  <c r="R3502" i="6" a="1"/>
  <c r="R3502" i="6" s="1"/>
  <c r="R2676" i="6" a="1"/>
  <c r="R2676" i="6" s="1"/>
  <c r="R3534" i="6" a="1"/>
  <c r="R3534" i="6" s="1"/>
  <c r="R3358" i="6" a="1"/>
  <c r="R3358" i="6" s="1"/>
  <c r="R2608" i="6" a="1"/>
  <c r="R2608" i="6" s="1"/>
  <c r="R718" i="6" a="1"/>
  <c r="R718" i="6" s="1"/>
  <c r="R1911" i="6" a="1"/>
  <c r="R1911" i="6" s="1"/>
  <c r="R1716" i="6" a="1"/>
  <c r="R1716" i="6" s="1"/>
  <c r="R1737" i="6" a="1"/>
  <c r="R1737" i="6" s="1"/>
  <c r="R1467" i="6" a="1"/>
  <c r="R1467" i="6" s="1"/>
  <c r="R2796" i="6" a="1"/>
  <c r="R2796" i="6" s="1"/>
  <c r="R758" i="6" a="1"/>
  <c r="R758" i="6" s="1"/>
  <c r="R2032" i="6" a="1"/>
  <c r="R2032" i="6" s="1"/>
  <c r="R887" i="6" a="1"/>
  <c r="R887" i="6" s="1"/>
  <c r="R1670" i="6" a="1"/>
  <c r="R1670" i="6" s="1"/>
  <c r="R2243" i="6" a="1"/>
  <c r="R2243" i="6" s="1"/>
  <c r="R2181" i="6" a="1"/>
  <c r="R2181" i="6" s="1"/>
  <c r="R1865" i="6" a="1"/>
  <c r="R1865" i="6" s="1"/>
  <c r="R1022" i="6" a="1"/>
  <c r="R1022" i="6" s="1"/>
  <c r="R232" i="6" a="1"/>
  <c r="R232" i="6" s="1"/>
  <c r="R922" i="6" a="1"/>
  <c r="R922" i="6" s="1"/>
  <c r="R3749" i="6" a="1"/>
  <c r="R3749" i="6" s="1"/>
  <c r="R254" i="6" a="1"/>
  <c r="R254" i="6" s="1"/>
  <c r="R3349" i="6" a="1"/>
  <c r="R3349" i="6" s="1"/>
  <c r="R1880" i="6" a="1"/>
  <c r="R1880" i="6" s="1"/>
  <c r="R1987" i="6" a="1"/>
  <c r="R1987" i="6" s="1"/>
  <c r="R1972" i="6" a="1"/>
  <c r="R1972" i="6" s="1"/>
  <c r="R2257" i="6" a="1"/>
  <c r="R2257" i="6" s="1"/>
  <c r="R3753" i="6" a="1"/>
  <c r="R3753" i="6" s="1"/>
  <c r="R1512" i="6" a="1"/>
  <c r="R1512" i="6" s="1"/>
  <c r="R2336" i="6" a="1"/>
  <c r="R2336" i="6" s="1"/>
  <c r="R3531" i="6" a="1"/>
  <c r="R3531" i="6" s="1"/>
  <c r="R1031" i="6" a="1"/>
  <c r="R1031" i="6" s="1"/>
  <c r="R1526" i="6" a="1"/>
  <c r="R1526" i="6" s="1"/>
  <c r="R3400" i="6" a="1"/>
  <c r="R3400" i="6" s="1"/>
  <c r="R410" i="6" a="1"/>
  <c r="R410" i="6" s="1"/>
  <c r="R2625" i="6" a="1"/>
  <c r="R2625" i="6" s="1"/>
  <c r="R1933" i="6" a="1"/>
  <c r="R1933" i="6" s="1"/>
  <c r="R3548" i="6" a="1"/>
  <c r="R3548" i="6" s="1"/>
  <c r="R2519" i="6" a="1"/>
  <c r="R2519" i="6" s="1"/>
  <c r="R3244" i="6" a="1"/>
  <c r="R3244" i="6" s="1"/>
  <c r="R2688" i="6" a="1"/>
  <c r="R2688" i="6" s="1"/>
  <c r="R3763" i="6" a="1"/>
  <c r="R3763" i="6" s="1"/>
  <c r="R2481" i="6" a="1"/>
  <c r="R2481" i="6" s="1"/>
  <c r="R2098" i="6" a="1"/>
  <c r="R2098" i="6" s="1"/>
  <c r="R3125" i="6" a="1"/>
  <c r="R3125" i="6" s="1"/>
  <c r="R3602" i="6" a="1"/>
  <c r="R3602" i="6" s="1"/>
  <c r="R2408" i="6" a="1"/>
  <c r="R2408" i="6" s="1"/>
  <c r="R3591" i="6" a="1"/>
  <c r="R3591" i="6" s="1"/>
  <c r="R369" i="6" a="1"/>
  <c r="R369" i="6" s="1"/>
  <c r="R3784" i="6" a="1"/>
  <c r="R3784" i="6" s="1"/>
  <c r="R722" i="6" a="1"/>
  <c r="R722" i="6" s="1"/>
  <c r="R1752" i="6" a="1"/>
  <c r="R1752" i="6" s="1"/>
  <c r="R2732" i="6" a="1"/>
  <c r="R2732" i="6" s="1"/>
  <c r="R1508" i="6" a="1"/>
  <c r="R1508" i="6" s="1"/>
  <c r="R1418" i="6" a="1"/>
  <c r="R1418" i="6" s="1"/>
  <c r="R585" i="6" a="1"/>
  <c r="R585" i="6" s="1"/>
  <c r="R1110" i="6" a="1"/>
  <c r="R1110" i="6" s="1"/>
  <c r="R3655" i="6" a="1"/>
  <c r="R3655" i="6" s="1"/>
  <c r="R2879" i="6" a="1"/>
  <c r="R2879" i="6" s="1"/>
  <c r="R1011" i="6" a="1"/>
  <c r="R1011" i="6" s="1"/>
  <c r="R3746" i="6" a="1"/>
  <c r="R3746" i="6" s="1"/>
  <c r="R2819" i="6" a="1"/>
  <c r="R2819" i="6" s="1"/>
  <c r="R3494" i="6" a="1"/>
  <c r="R3494" i="6" s="1"/>
  <c r="R2160" i="6" a="1"/>
  <c r="R2160" i="6" s="1"/>
  <c r="R2593" i="6" a="1"/>
  <c r="R2593" i="6" s="1"/>
  <c r="R3424" i="6" a="1"/>
  <c r="R3424" i="6" s="1"/>
  <c r="R3024" i="6" a="1"/>
  <c r="R3024" i="6" s="1"/>
  <c r="R2610" i="6" a="1"/>
  <c r="R2610" i="6" s="1"/>
  <c r="R2322" i="6" a="1"/>
  <c r="R2322" i="6" s="1"/>
  <c r="R3361" i="6" a="1"/>
  <c r="R3361" i="6" s="1"/>
  <c r="R732" i="6" a="1"/>
  <c r="R732" i="6" s="1"/>
  <c r="R3344" i="6" a="1"/>
  <c r="R3344" i="6" s="1"/>
  <c r="R3436" i="6" a="1"/>
  <c r="R3436" i="6" s="1"/>
  <c r="R2092" i="6" a="1"/>
  <c r="R2092" i="6" s="1"/>
  <c r="R1177" i="6" a="1"/>
  <c r="R1177" i="6" s="1"/>
  <c r="R1943" i="6" a="1"/>
  <c r="R1943" i="6" s="1"/>
  <c r="R1995" i="6" a="1"/>
  <c r="R1995" i="6" s="1"/>
  <c r="R1587" i="6" a="1"/>
  <c r="R1587" i="6" s="1"/>
  <c r="R346" i="6" a="1"/>
  <c r="R346" i="6" s="1"/>
  <c r="R3409" i="6" a="1"/>
  <c r="R3409" i="6" s="1"/>
  <c r="R2516" i="6" a="1"/>
  <c r="R2516" i="6" s="1"/>
  <c r="R617" i="6" a="1"/>
  <c r="R617" i="6" s="1"/>
  <c r="R1888" i="6" a="1"/>
  <c r="R1888" i="6" s="1"/>
  <c r="R819" i="6" a="1"/>
  <c r="R819" i="6" s="1"/>
  <c r="R500" i="6" a="1"/>
  <c r="R500" i="6" s="1"/>
  <c r="R759" i="6" a="1"/>
  <c r="R759" i="6" s="1"/>
  <c r="R1099" i="6" a="1"/>
  <c r="R1099" i="6" s="1"/>
  <c r="R1390" i="6" a="1"/>
  <c r="R1390" i="6" s="1"/>
  <c r="R1783" i="6" a="1"/>
  <c r="R1783" i="6" s="1"/>
  <c r="R1824" i="6" a="1"/>
  <c r="R1824" i="6" s="1"/>
  <c r="R2024" i="6" a="1"/>
  <c r="R2024" i="6" s="1"/>
  <c r="R2486" i="6" a="1"/>
  <c r="R2486" i="6" s="1"/>
  <c r="R3153" i="6" a="1"/>
  <c r="R3153" i="6" s="1"/>
  <c r="R1450" i="6" a="1"/>
  <c r="R1450" i="6" s="1"/>
  <c r="R2138" i="6" a="1"/>
  <c r="R2138" i="6" s="1"/>
  <c r="R3219" i="6" a="1"/>
  <c r="R3219" i="6" s="1"/>
  <c r="R3658" i="6" a="1"/>
  <c r="R3658" i="6" s="1"/>
  <c r="R3204" i="6" a="1"/>
  <c r="R3204" i="6" s="1"/>
  <c r="R1360" i="6" a="1"/>
  <c r="R1360" i="6" s="1"/>
  <c r="R2605" i="6" a="1"/>
  <c r="R2605" i="6" s="1"/>
  <c r="R3376" i="6" a="1"/>
  <c r="R3376" i="6" s="1"/>
  <c r="R3209" i="6" a="1"/>
  <c r="R3209" i="6" s="1"/>
  <c r="R3785" i="6" a="1"/>
  <c r="R3785" i="6" s="1"/>
  <c r="R2480" i="6" a="1"/>
  <c r="R2480" i="6" s="1"/>
  <c r="R235" i="6" a="1"/>
  <c r="R235" i="6" s="1"/>
  <c r="R2463" i="6" a="1"/>
  <c r="R2463" i="6" s="1"/>
  <c r="R2906" i="6" a="1"/>
  <c r="R2906" i="6" s="1"/>
  <c r="R3311" i="6" a="1"/>
  <c r="R3311" i="6" s="1"/>
  <c r="R2016" i="6" a="1"/>
  <c r="R2016" i="6" s="1"/>
  <c r="R2038" i="6" a="1"/>
  <c r="R2038" i="6" s="1"/>
  <c r="R1669" i="6" a="1"/>
  <c r="R1669" i="6" s="1"/>
  <c r="R2563" i="6" a="1"/>
  <c r="R2563" i="6" s="1"/>
  <c r="R138" i="6" a="1"/>
  <c r="R138" i="6" s="1"/>
  <c r="R503" i="6" a="1"/>
  <c r="R503" i="6" s="1"/>
  <c r="R2037" i="6" a="1"/>
  <c r="R2037" i="6" s="1"/>
  <c r="R795" i="6" a="1"/>
  <c r="R795" i="6" s="1"/>
  <c r="R1814" i="6" a="1"/>
  <c r="R1814" i="6" s="1"/>
  <c r="R1365" i="6" a="1"/>
  <c r="R1365" i="6" s="1"/>
  <c r="R16" i="6" a="1"/>
  <c r="R16" i="6" s="1"/>
  <c r="R1093" i="6" a="1"/>
  <c r="R1093" i="6" s="1"/>
  <c r="R3530" i="6" a="1"/>
  <c r="R3530" i="6" s="1"/>
  <c r="R179" i="6" a="1"/>
  <c r="R179" i="6" s="1"/>
  <c r="R48" i="6" a="1"/>
  <c r="R48" i="6" s="1"/>
  <c r="R461" i="6" a="1"/>
  <c r="R461" i="6" s="1"/>
  <c r="R981" i="6" a="1"/>
  <c r="R981" i="6" s="1"/>
  <c r="R684" i="6" a="1"/>
  <c r="R684" i="6" s="1"/>
  <c r="R1837" i="6" a="1"/>
  <c r="R1837" i="6" s="1"/>
  <c r="R1400" i="6" a="1"/>
  <c r="R1400" i="6" s="1"/>
  <c r="R717" i="6" a="1"/>
  <c r="R717" i="6" s="1"/>
  <c r="R3033" i="6" a="1"/>
  <c r="R3033" i="6" s="1"/>
  <c r="R3633" i="6" a="1"/>
  <c r="R3633" i="6" s="1"/>
  <c r="R2921" i="6" a="1"/>
  <c r="R2921" i="6" s="1"/>
  <c r="R3052" i="6" a="1"/>
  <c r="R3052" i="6" s="1"/>
  <c r="R471" i="6" a="1"/>
  <c r="R471" i="6" s="1"/>
  <c r="R2893" i="6" a="1"/>
  <c r="R2893" i="6" s="1"/>
  <c r="R3193" i="6" a="1"/>
  <c r="R3193" i="6" s="1"/>
  <c r="R1035" i="6" a="1"/>
  <c r="R1035" i="6" s="1"/>
  <c r="R2359" i="6" a="1"/>
  <c r="R2359" i="6" s="1"/>
  <c r="R443" i="6" a="1"/>
  <c r="R443" i="6" s="1"/>
  <c r="R1628" i="6" a="1"/>
  <c r="R1628" i="6" s="1"/>
  <c r="R3185" i="6" a="1"/>
  <c r="R3185" i="6" s="1"/>
  <c r="R2645" i="6" a="1"/>
  <c r="R2645" i="6" s="1"/>
  <c r="R996" i="6" a="1"/>
  <c r="R996" i="6" s="1"/>
  <c r="R58" i="6" a="1"/>
  <c r="R58" i="6" s="1"/>
  <c r="R1760" i="6" a="1"/>
  <c r="R1760" i="6" s="1"/>
  <c r="R917" i="6" a="1"/>
  <c r="R917" i="6" s="1"/>
  <c r="R3206" i="6" a="1"/>
  <c r="R3206" i="6" s="1"/>
  <c r="R3570" i="6" a="1"/>
  <c r="R3570" i="6" s="1"/>
  <c r="R3327" i="6" a="1"/>
  <c r="R3327" i="6" s="1"/>
  <c r="R1175" i="6" a="1"/>
  <c r="R1175" i="6" s="1"/>
  <c r="R1908" i="6" a="1"/>
  <c r="R1908" i="6" s="1"/>
  <c r="R3182" i="6" a="1"/>
  <c r="R3182" i="6" s="1"/>
  <c r="R1272" i="6" a="1"/>
  <c r="R1272" i="6" s="1"/>
  <c r="R2505" i="6" a="1"/>
  <c r="R2505" i="6" s="1"/>
  <c r="R1815" i="6" a="1"/>
  <c r="R1815" i="6" s="1"/>
  <c r="R1602" i="6" a="1"/>
  <c r="R1602" i="6" s="1"/>
  <c r="R353" i="6" a="1"/>
  <c r="R353" i="6" s="1"/>
  <c r="R638" i="6" a="1"/>
  <c r="R638" i="6" s="1"/>
  <c r="R2354" i="6" a="1"/>
  <c r="R2354" i="6" s="1"/>
  <c r="R2786" i="6" a="1"/>
  <c r="R2786" i="6" s="1"/>
  <c r="R960" i="6" a="1"/>
  <c r="R960" i="6" s="1"/>
  <c r="R1199" i="6" a="1"/>
  <c r="R1199" i="6" s="1"/>
  <c r="R2052" i="6" a="1"/>
  <c r="R2052" i="6" s="1"/>
  <c r="R2000" i="6" a="1"/>
  <c r="R2000" i="6" s="1"/>
  <c r="R2182" i="6" a="1"/>
  <c r="R2182" i="6" s="1"/>
  <c r="R573" i="6" a="1"/>
  <c r="R573" i="6" s="1"/>
  <c r="R371" i="6" a="1"/>
  <c r="R371" i="6" s="1"/>
  <c r="R3703" i="6" a="1"/>
  <c r="R3703" i="6" s="1"/>
  <c r="R3563" i="6" a="1"/>
  <c r="R3563" i="6" s="1"/>
  <c r="R473" i="6" a="1"/>
  <c r="R473" i="6" s="1"/>
  <c r="R698" i="6" a="1"/>
  <c r="R698" i="6" s="1"/>
  <c r="R3652" i="6" a="1"/>
  <c r="R3652" i="6" s="1"/>
  <c r="R697" i="6" a="1"/>
  <c r="R697" i="6" s="1"/>
  <c r="R2958" i="6" a="1"/>
  <c r="R2958" i="6" s="1"/>
  <c r="R1852" i="6" a="1"/>
  <c r="R1852" i="6" s="1"/>
  <c r="R1377" i="6" a="1"/>
  <c r="R1377" i="6" s="1"/>
  <c r="R3442" i="6" a="1"/>
  <c r="R3442" i="6" s="1"/>
  <c r="R3569" i="6" a="1"/>
  <c r="R3569" i="6" s="1"/>
  <c r="R2941" i="6" a="1"/>
  <c r="R2941" i="6" s="1"/>
  <c r="R2522" i="6" a="1"/>
  <c r="R2522" i="6" s="1"/>
  <c r="R1165" i="6" a="1"/>
  <c r="R1165" i="6" s="1"/>
  <c r="R3501" i="6" a="1"/>
  <c r="R3501" i="6" s="1"/>
  <c r="R3135" i="6" a="1"/>
  <c r="R3135" i="6" s="1"/>
  <c r="R2461" i="6" a="1"/>
  <c r="R2461" i="6" s="1"/>
  <c r="R1638" i="6" a="1"/>
  <c r="R1638" i="6" s="1"/>
  <c r="R1394" i="6" a="1"/>
  <c r="R1394" i="6" s="1"/>
  <c r="R2595" i="6" a="1"/>
  <c r="R2595" i="6" s="1"/>
  <c r="R2370" i="6" a="1"/>
  <c r="R2370" i="6" s="1"/>
  <c r="R190" i="6" a="1"/>
  <c r="R190" i="6" s="1"/>
  <c r="R86" i="6" a="1"/>
  <c r="R86" i="6" s="1"/>
  <c r="R2635" i="6" a="1"/>
  <c r="R2635" i="6" s="1"/>
  <c r="R321" i="6" a="1"/>
  <c r="R321" i="6" s="1"/>
  <c r="R3434" i="6" a="1"/>
  <c r="R3434" i="6" s="1"/>
  <c r="R3717" i="6" a="1"/>
  <c r="R3717" i="6" s="1"/>
  <c r="R1817" i="6" a="1"/>
  <c r="R1817" i="6" s="1"/>
  <c r="R2801" i="6" a="1"/>
  <c r="R2801" i="6" s="1"/>
  <c r="R2222" i="6" a="1"/>
  <c r="R2222" i="6" s="1"/>
  <c r="R859" i="6" a="1"/>
  <c r="R859" i="6" s="1"/>
  <c r="R2611" i="6" a="1"/>
  <c r="R2611" i="6" s="1"/>
  <c r="R1596" i="6" a="1"/>
  <c r="R1596" i="6" s="1"/>
  <c r="R3336" i="6" a="1"/>
  <c r="R3336" i="6" s="1"/>
  <c r="R2039" i="6" a="1"/>
  <c r="R2039" i="6" s="1"/>
  <c r="R1027" i="6" a="1"/>
  <c r="R1027" i="6" s="1"/>
  <c r="R2512" i="6" a="1"/>
  <c r="R2512" i="6" s="1"/>
  <c r="R3781" i="6" a="1"/>
  <c r="R3781" i="6" s="1"/>
  <c r="R3732" i="6" a="1"/>
  <c r="R3732" i="6" s="1"/>
  <c r="R954" i="6" a="1"/>
  <c r="R954" i="6" s="1"/>
  <c r="R3483" i="6" a="1"/>
  <c r="R3483" i="6" s="1"/>
  <c r="R209" i="6" a="1"/>
  <c r="R209" i="6" s="1"/>
  <c r="R3696" i="6" a="1"/>
  <c r="R3696" i="6" s="1"/>
  <c r="R2200" i="6" a="1"/>
  <c r="R2200" i="6" s="1"/>
  <c r="R448" i="6" a="1"/>
  <c r="R448" i="6" s="1"/>
  <c r="R2030" i="6" a="1"/>
  <c r="R2030" i="6" s="1"/>
  <c r="R915" i="6" a="1"/>
  <c r="R915" i="6" s="1"/>
  <c r="R1779" i="6" a="1"/>
  <c r="R1779" i="6" s="1"/>
  <c r="R2443" i="6" a="1"/>
  <c r="R2443" i="6" s="1"/>
  <c r="R3154" i="6" a="1"/>
  <c r="R3154" i="6" s="1"/>
  <c r="R2597" i="6" a="1"/>
  <c r="R2597" i="6" s="1"/>
  <c r="R2765" i="6" a="1"/>
  <c r="R2765" i="6" s="1"/>
  <c r="R983" i="6" a="1"/>
  <c r="R983" i="6" s="1"/>
  <c r="R1588" i="6" a="1"/>
  <c r="R1588" i="6" s="1"/>
  <c r="R2430" i="6" a="1"/>
  <c r="R2430" i="6" s="1"/>
  <c r="R1717" i="6" a="1"/>
  <c r="R1717" i="6" s="1"/>
  <c r="R150" i="6" a="1"/>
  <c r="R150" i="6" s="1"/>
  <c r="R347" i="6" a="1"/>
  <c r="R347" i="6" s="1"/>
  <c r="R3057" i="6" a="1"/>
  <c r="R3057" i="6" s="1"/>
  <c r="R3374" i="6" a="1"/>
  <c r="R3374" i="6" s="1"/>
  <c r="R2686" i="6" a="1"/>
  <c r="R2686" i="6" s="1"/>
  <c r="R1228" i="6" a="1"/>
  <c r="R1228" i="6" s="1"/>
  <c r="R10" i="6" a="1"/>
  <c r="R10" i="6" s="1"/>
  <c r="R94" i="6" a="1"/>
  <c r="R94" i="6" s="1"/>
  <c r="R203" i="6" a="1"/>
  <c r="R203" i="6" s="1"/>
  <c r="R909" i="6" a="1"/>
  <c r="R909" i="6" s="1"/>
  <c r="R1018" i="6" a="1"/>
  <c r="R1018" i="6" s="1"/>
  <c r="R1136" i="6" a="1"/>
  <c r="R1136" i="6" s="1"/>
  <c r="R1230" i="6" a="1"/>
  <c r="R1230" i="6" s="1"/>
  <c r="R2023" i="6" a="1"/>
  <c r="R2023" i="6" s="1"/>
  <c r="R2154" i="6" a="1"/>
  <c r="R2154" i="6" s="1"/>
  <c r="R2383" i="6" a="1"/>
  <c r="R2383" i="6" s="1"/>
  <c r="R2604" i="6" a="1"/>
  <c r="R2604" i="6" s="1"/>
  <c r="R3202" i="6" a="1"/>
  <c r="R3202" i="6" s="1"/>
  <c r="R711" i="6" a="1"/>
  <c r="R711" i="6" s="1"/>
  <c r="R33" i="6" a="1"/>
  <c r="R33" i="6" s="1"/>
  <c r="R3492" i="6" a="1"/>
  <c r="R3492" i="6" s="1"/>
  <c r="R506" i="6" a="1"/>
  <c r="R506" i="6" s="1"/>
  <c r="R1397" i="6" a="1"/>
  <c r="R1397" i="6" s="1"/>
  <c r="R3386" i="6" a="1"/>
  <c r="R3386" i="6" s="1"/>
  <c r="R2529" i="6" a="1"/>
  <c r="R2529" i="6" s="1"/>
  <c r="R2767" i="6" a="1"/>
  <c r="R2767" i="6" s="1"/>
  <c r="R207" i="6" a="1"/>
  <c r="R207" i="6" s="1"/>
  <c r="R2500" i="6" a="1"/>
  <c r="R2500" i="6" s="1"/>
  <c r="R2751" i="6" a="1"/>
  <c r="R2751" i="6" s="1"/>
  <c r="R710" i="6" a="1"/>
  <c r="R710" i="6" s="1"/>
  <c r="R1375" i="6" a="1"/>
  <c r="R1375" i="6" s="1"/>
  <c r="R1890" i="6" a="1"/>
  <c r="R1890" i="6" s="1"/>
  <c r="R222" i="6" a="1"/>
  <c r="R222" i="6" s="1"/>
  <c r="R3269" i="6" a="1"/>
  <c r="R3269" i="6" s="1"/>
  <c r="R1527" i="6" a="1"/>
  <c r="R1527" i="6" s="1"/>
  <c r="R3080" i="6" a="1"/>
  <c r="R3080" i="6" s="1"/>
  <c r="R3443" i="6" a="1"/>
  <c r="R3443" i="6" s="1"/>
  <c r="R2192" i="6" a="1"/>
  <c r="R2192" i="6" s="1"/>
  <c r="R3293" i="6" a="1"/>
  <c r="R3293" i="6" s="1"/>
  <c r="R1674" i="6" a="1"/>
  <c r="R1674" i="6" s="1"/>
  <c r="R96" i="6" a="1"/>
  <c r="R96" i="6" s="1"/>
  <c r="R44" i="6" a="1"/>
  <c r="R44" i="6" s="1"/>
  <c r="R1701" i="6" a="1"/>
  <c r="R1701" i="6" s="1"/>
  <c r="R1548" i="6" a="1"/>
  <c r="R1548" i="6" s="1"/>
  <c r="R1052" i="6" a="1"/>
  <c r="R1052" i="6" s="1"/>
  <c r="R1065" i="6" a="1"/>
  <c r="R1065" i="6" s="1"/>
  <c r="R292" i="6" a="1"/>
  <c r="R292" i="6" s="1"/>
  <c r="R3137" i="6" a="1"/>
  <c r="R3137" i="6" s="1"/>
  <c r="R56" i="6" a="1"/>
  <c r="R56" i="6" s="1"/>
  <c r="R3695" i="6" a="1"/>
  <c r="R3695" i="6" s="1"/>
  <c r="R3783" i="6" a="1"/>
  <c r="R3783" i="6" s="1"/>
  <c r="R1000" i="6" a="1"/>
  <c r="R1000" i="6" s="1"/>
  <c r="R574" i="6" a="1"/>
  <c r="R574" i="6" s="1"/>
  <c r="R949" i="6" a="1"/>
  <c r="R949" i="6" s="1"/>
  <c r="R3215" i="6" a="1"/>
  <c r="R3215" i="6" s="1"/>
  <c r="R563" i="6" a="1"/>
  <c r="R563" i="6" s="1"/>
  <c r="R2335" i="6" a="1"/>
  <c r="R2335" i="6" s="1"/>
  <c r="R3435" i="6" a="1"/>
  <c r="R3435" i="6" s="1"/>
  <c r="R2737" i="6" a="1"/>
  <c r="R2737" i="6" s="1"/>
  <c r="R1404" i="6" a="1"/>
  <c r="R1404" i="6" s="1"/>
  <c r="R1096" i="6" a="1"/>
  <c r="R1096" i="6" s="1"/>
  <c r="R1497" i="6" a="1"/>
  <c r="R1497" i="6" s="1"/>
  <c r="R90" i="6" a="1"/>
  <c r="R90" i="6" s="1"/>
  <c r="R2662" i="6" a="1"/>
  <c r="R2662" i="6" s="1"/>
  <c r="R472" i="6" a="1"/>
  <c r="R472" i="6" s="1"/>
  <c r="R2373" i="6" a="1"/>
  <c r="R2373" i="6" s="1"/>
  <c r="R1559" i="6" a="1"/>
  <c r="R1559" i="6" s="1"/>
  <c r="R65" i="6" a="1"/>
  <c r="R65" i="6" s="1"/>
  <c r="R2835" i="6" a="1"/>
  <c r="R2835" i="6" s="1"/>
  <c r="R2272" i="6" a="1"/>
  <c r="R2272" i="6" s="1"/>
  <c r="R550" i="6" a="1"/>
  <c r="R550" i="6" s="1"/>
  <c r="R2102" i="6" a="1"/>
  <c r="R2102" i="6" s="1"/>
  <c r="R3403" i="6" a="1"/>
  <c r="R3403" i="6" s="1"/>
  <c r="R1896" i="6" a="1"/>
  <c r="R1896" i="6" s="1"/>
  <c r="R3539" i="6" a="1"/>
  <c r="R3539" i="6" s="1"/>
  <c r="R3499" i="6" a="1"/>
  <c r="R3499" i="6" s="1"/>
  <c r="R2897" i="6" a="1"/>
  <c r="R2897" i="6" s="1"/>
  <c r="R2566" i="6" a="1"/>
  <c r="R2566" i="6" s="1"/>
  <c r="R2262" i="6" a="1"/>
  <c r="R2262" i="6" s="1"/>
  <c r="R1831" i="6" a="1"/>
  <c r="R1831" i="6" s="1"/>
  <c r="R1789" i="6" a="1"/>
  <c r="R1789" i="6" s="1"/>
  <c r="R3638" i="6" a="1"/>
  <c r="R3638" i="6" s="1"/>
  <c r="R3285" i="6" a="1"/>
  <c r="R3285" i="6" s="1"/>
  <c r="R2618" i="6" a="1"/>
  <c r="R2618" i="6" s="1"/>
  <c r="R3350" i="6" a="1"/>
  <c r="R3350" i="6" s="1"/>
  <c r="R3176" i="6" a="1"/>
  <c r="R3176" i="6" s="1"/>
  <c r="R2984" i="6" a="1"/>
  <c r="R2984" i="6" s="1"/>
  <c r="R2870" i="6" a="1"/>
  <c r="R2870" i="6" s="1"/>
  <c r="R3166" i="6" a="1"/>
  <c r="R3166" i="6" s="1"/>
  <c r="R3694" i="6" a="1"/>
  <c r="R3694" i="6" s="1"/>
  <c r="R3380" i="6" a="1"/>
  <c r="R3380" i="6" s="1"/>
  <c r="R3351" i="6" a="1"/>
  <c r="R3351" i="6" s="1"/>
  <c r="R3317" i="6" a="1"/>
  <c r="R3317" i="6" s="1"/>
  <c r="R2746" i="6" a="1"/>
  <c r="R2746" i="6" s="1"/>
  <c r="R2210" i="6" a="1"/>
  <c r="R2210" i="6" s="1"/>
  <c r="R3106" i="6" a="1"/>
  <c r="R3106" i="6" s="1"/>
  <c r="R2673" i="6" a="1"/>
  <c r="R2673" i="6" s="1"/>
  <c r="R2569" i="6" a="1"/>
  <c r="R2569" i="6" s="1"/>
  <c r="R2326" i="6" a="1"/>
  <c r="R2326" i="6" s="1"/>
  <c r="R2315" i="6" a="1"/>
  <c r="R2315" i="6" s="1"/>
  <c r="R2203" i="6" a="1"/>
  <c r="R2203" i="6" s="1"/>
  <c r="R1695" i="6" a="1"/>
  <c r="R1695" i="6" s="1"/>
  <c r="R1624" i="6" a="1"/>
  <c r="R1624" i="6" s="1"/>
  <c r="R1563" i="6" a="1"/>
  <c r="R1563" i="6" s="1"/>
  <c r="R3412" i="6" a="1"/>
  <c r="R3412" i="6" s="1"/>
  <c r="R2942" i="6" a="1"/>
  <c r="R2942" i="6" s="1"/>
  <c r="R2779" i="6" a="1"/>
  <c r="R2779" i="6" s="1"/>
  <c r="R2617" i="6" a="1"/>
  <c r="R2617" i="6" s="1"/>
  <c r="R2159" i="6" a="1"/>
  <c r="R2159" i="6" s="1"/>
  <c r="R1672" i="6" a="1"/>
  <c r="R1672" i="6" s="1"/>
  <c r="R2740" i="6" a="1"/>
  <c r="R2740" i="6" s="1"/>
  <c r="R3415" i="6" a="1"/>
  <c r="R3415" i="6" s="1"/>
  <c r="R2658" i="6" a="1"/>
  <c r="R2658" i="6" s="1"/>
  <c r="R3771" i="6" a="1"/>
  <c r="R3771" i="6" s="1"/>
  <c r="R2547" i="6" a="1"/>
  <c r="R2547" i="6" s="1"/>
  <c r="R1818" i="6" a="1"/>
  <c r="R1818" i="6" s="1"/>
  <c r="R1801" i="6" a="1"/>
  <c r="R1801" i="6" s="1"/>
  <c r="R1732" i="6" a="1"/>
  <c r="R1732" i="6" s="1"/>
  <c r="R1388" i="6" a="1"/>
  <c r="R1388" i="6" s="1"/>
  <c r="R2901" i="6" a="1"/>
  <c r="R2901" i="6" s="1"/>
  <c r="R1946" i="6" a="1"/>
  <c r="R1946" i="6" s="1"/>
  <c r="R1892" i="6" a="1"/>
  <c r="R1892" i="6" s="1"/>
  <c r="R1302" i="6" a="1"/>
  <c r="R1302" i="6" s="1"/>
  <c r="R1174" i="6" a="1"/>
  <c r="R1174" i="6" s="1"/>
  <c r="R1005" i="6" a="1"/>
  <c r="R1005" i="6" s="1"/>
  <c r="R1101" i="6" a="1"/>
  <c r="R1101" i="6" s="1"/>
  <c r="R597" i="6" a="1"/>
  <c r="R597" i="6" s="1"/>
  <c r="R551" i="6" a="1"/>
  <c r="R551" i="6" s="1"/>
  <c r="R306" i="6" a="1"/>
  <c r="R306" i="6" s="1"/>
  <c r="R268" i="6" a="1"/>
  <c r="R268" i="6" s="1"/>
  <c r="R74" i="6" a="1"/>
  <c r="R74" i="6" s="1"/>
  <c r="R3650" i="6" a="1"/>
  <c r="R3650" i="6" s="1"/>
  <c r="R2062" i="6" a="1"/>
  <c r="R2062" i="6" s="1"/>
  <c r="R2089" i="6" a="1"/>
  <c r="R2089" i="6" s="1"/>
  <c r="R1643" i="6" a="1"/>
  <c r="R1643" i="6" s="1"/>
  <c r="R1513" i="6" a="1"/>
  <c r="R1513" i="6" s="1"/>
  <c r="R1413" i="6" a="1"/>
  <c r="R1413" i="6" s="1"/>
  <c r="R1247" i="6" a="1"/>
  <c r="R1247" i="6" s="1"/>
  <c r="R1146" i="6" a="1"/>
  <c r="R1146" i="6" s="1"/>
  <c r="R1114" i="6" a="1"/>
  <c r="R1114" i="6" s="1"/>
  <c r="R919" i="6" a="1"/>
  <c r="R919" i="6" s="1"/>
  <c r="R712" i="6" a="1"/>
  <c r="R712" i="6" s="1"/>
  <c r="R53" i="6" a="1"/>
  <c r="R53" i="6" s="1"/>
  <c r="R1458" i="6" a="1"/>
  <c r="R1458" i="6" s="1"/>
  <c r="R1006" i="6" a="1"/>
  <c r="R1006" i="6" s="1"/>
  <c r="R939" i="6" a="1"/>
  <c r="R939" i="6" s="1"/>
  <c r="R792" i="6" a="1"/>
  <c r="R792" i="6" s="1"/>
  <c r="R662" i="6" a="1"/>
  <c r="R662" i="6" s="1"/>
  <c r="R296" i="6" a="1"/>
  <c r="R296" i="6" s="1"/>
  <c r="R2507" i="6" a="1"/>
  <c r="R2507" i="6" s="1"/>
  <c r="R1819" i="6" a="1"/>
  <c r="R1819" i="6" s="1"/>
  <c r="R1590" i="6" a="1"/>
  <c r="R1590" i="6" s="1"/>
  <c r="R1401" i="6" a="1"/>
  <c r="R1401" i="6" s="1"/>
  <c r="R1278" i="6" a="1"/>
  <c r="R1278" i="6" s="1"/>
  <c r="R1180" i="6" a="1"/>
  <c r="R1180" i="6" s="1"/>
  <c r="R1116" i="6" a="1"/>
  <c r="R1116" i="6" s="1"/>
  <c r="R833" i="6" a="1"/>
  <c r="R833" i="6" s="1"/>
  <c r="R852" i="6" a="1"/>
  <c r="R852" i="6" s="1"/>
  <c r="R816" i="6" a="1"/>
  <c r="R816" i="6" s="1"/>
  <c r="R679" i="6" a="1"/>
  <c r="R679" i="6" s="1"/>
  <c r="R538" i="6" a="1"/>
  <c r="R538" i="6" s="1"/>
  <c r="R488" i="6" a="1"/>
  <c r="R488" i="6" s="1"/>
  <c r="R327" i="6" a="1"/>
  <c r="R327" i="6" s="1"/>
  <c r="R24" i="6" a="1"/>
  <c r="R24" i="6" s="1"/>
  <c r="R3688" i="6" a="1"/>
  <c r="R3688" i="6" s="1"/>
  <c r="R3603" i="6" a="1"/>
  <c r="R3603" i="6" s="1"/>
  <c r="R2806" i="6" a="1"/>
  <c r="R2806" i="6" s="1"/>
  <c r="R2311" i="6" a="1"/>
  <c r="R2311" i="6" s="1"/>
  <c r="R2018" i="6" a="1"/>
  <c r="R2018" i="6" s="1"/>
  <c r="R1874" i="6" a="1"/>
  <c r="R1874" i="6" s="1"/>
  <c r="R1505" i="6" a="1"/>
  <c r="R1505" i="6" s="1"/>
  <c r="R1251" i="6" a="1"/>
  <c r="R1251" i="6" s="1"/>
  <c r="R916" i="6" a="1"/>
  <c r="R916" i="6" s="1"/>
  <c r="R857" i="6" a="1"/>
  <c r="R857" i="6" s="1"/>
  <c r="R749" i="6" a="1"/>
  <c r="R749" i="6" s="1"/>
  <c r="R686" i="6" a="1"/>
  <c r="R686" i="6" s="1"/>
  <c r="R571" i="6" a="1"/>
  <c r="R571" i="6" s="1"/>
  <c r="R401" i="6" a="1"/>
  <c r="R401" i="6" s="1"/>
  <c r="R300" i="6" a="1"/>
  <c r="R300" i="6" s="1"/>
  <c r="R115" i="6" a="1"/>
  <c r="R115" i="6" s="1"/>
  <c r="R134" i="6" a="1"/>
  <c r="R134" i="6" s="1"/>
  <c r="R3129" i="6" a="1"/>
  <c r="R3129" i="6" s="1"/>
  <c r="R2939" i="6" a="1"/>
  <c r="R2939" i="6" s="1"/>
  <c r="R2678" i="6" a="1"/>
  <c r="R2678" i="6" s="1"/>
  <c r="R2530" i="6" a="1"/>
  <c r="R2530" i="6" s="1"/>
  <c r="R2372" i="6" a="1"/>
  <c r="R2372" i="6" s="1"/>
  <c r="R2228" i="6" a="1"/>
  <c r="R2228" i="6" s="1"/>
  <c r="R2197" i="6" a="1"/>
  <c r="R2197" i="6" s="1"/>
  <c r="R1842" i="6" a="1"/>
  <c r="R1842" i="6" s="1"/>
  <c r="R1799" i="6" a="1"/>
  <c r="R1799" i="6" s="1"/>
  <c r="R1744" i="6" a="1"/>
  <c r="R1744" i="6" s="1"/>
  <c r="R1650" i="6" a="1"/>
  <c r="R1650" i="6" s="1"/>
  <c r="R1506" i="6" a="1"/>
  <c r="R1506" i="6" s="1"/>
  <c r="R1455" i="6" a="1"/>
  <c r="R1455" i="6" s="1"/>
  <c r="R986" i="6" a="1"/>
  <c r="R986" i="6" s="1"/>
  <c r="R1013" i="6" a="1"/>
  <c r="R1013" i="6" s="1"/>
  <c r="R1058" i="6" a="1"/>
  <c r="R1058" i="6" s="1"/>
  <c r="R1082" i="6" a="1"/>
  <c r="R1082" i="6" s="1"/>
  <c r="R961" i="6" a="1"/>
  <c r="R961" i="6" s="1"/>
  <c r="R895" i="6" a="1"/>
  <c r="R895" i="6" s="1"/>
  <c r="R801" i="6" a="1"/>
  <c r="R801" i="6" s="1"/>
  <c r="R750" i="6" a="1"/>
  <c r="R750" i="6" s="1"/>
  <c r="R577" i="6" a="1"/>
  <c r="R577" i="6" s="1"/>
  <c r="R520" i="6" a="1"/>
  <c r="R520" i="6" s="1"/>
  <c r="R502" i="6" a="1"/>
  <c r="R502" i="6" s="1"/>
  <c r="R402" i="6" a="1"/>
  <c r="R402" i="6" s="1"/>
  <c r="R335" i="6" a="1"/>
  <c r="R335" i="6" s="1"/>
  <c r="R82" i="6" a="1"/>
  <c r="R82" i="6" s="1"/>
  <c r="R3597" i="6" a="1"/>
  <c r="R3597" i="6" s="1"/>
  <c r="R3279" i="6" a="1"/>
  <c r="R3279" i="6" s="1"/>
  <c r="R2679" i="6" a="1"/>
  <c r="R2679" i="6" s="1"/>
  <c r="R2462" i="6" a="1"/>
  <c r="R2462" i="6" s="1"/>
  <c r="R2404" i="6" a="1"/>
  <c r="R2404" i="6" s="1"/>
  <c r="R2020" i="6" a="1"/>
  <c r="R2020" i="6" s="1"/>
  <c r="R1800" i="6" a="1"/>
  <c r="R1800" i="6" s="1"/>
  <c r="R1651" i="6" a="1"/>
  <c r="R1651" i="6" s="1"/>
  <c r="R1543" i="6" a="1"/>
  <c r="R1543" i="6" s="1"/>
  <c r="R1456" i="6" a="1"/>
  <c r="R1456" i="6" s="1"/>
  <c r="R1151" i="6" a="1"/>
  <c r="R1151" i="6" s="1"/>
  <c r="R923" i="6" a="1"/>
  <c r="R923" i="6" s="1"/>
  <c r="R769" i="6" a="1"/>
  <c r="R769" i="6" s="1"/>
  <c r="R609" i="6" a="1"/>
  <c r="R609" i="6" s="1"/>
  <c r="R442" i="6" a="1"/>
  <c r="R442" i="6" s="1"/>
  <c r="R336" i="6" a="1"/>
  <c r="R336" i="6" s="1"/>
  <c r="R45" i="6" a="1"/>
  <c r="R45" i="6" s="1"/>
  <c r="R3572" i="6" a="1"/>
  <c r="R3572" i="6" s="1"/>
  <c r="R3470" i="6" a="1"/>
  <c r="R3470" i="6" s="1"/>
  <c r="R3133" i="6" a="1"/>
  <c r="R3133" i="6" s="1"/>
  <c r="R2900" i="6" a="1"/>
  <c r="R2900" i="6" s="1"/>
  <c r="R2809" i="6" a="1"/>
  <c r="R2809" i="6" s="1"/>
  <c r="R2334" i="6" a="1"/>
  <c r="R2334" i="6" s="1"/>
  <c r="R1844" i="6" a="1"/>
  <c r="R1844" i="6" s="1"/>
  <c r="R1803" i="6" a="1"/>
  <c r="R1803" i="6" s="1"/>
  <c r="R1747" i="6" a="1"/>
  <c r="R1747" i="6" s="1"/>
  <c r="R1652" i="6" a="1"/>
  <c r="R1652" i="6" s="1"/>
  <c r="R1500" i="6" a="1"/>
  <c r="R1500" i="6" s="1"/>
  <c r="R1380" i="6" a="1"/>
  <c r="R1380" i="6" s="1"/>
  <c r="R1346" i="6" a="1"/>
  <c r="R1346" i="6" s="1"/>
  <c r="R1206" i="6" a="1"/>
  <c r="R1206" i="6" s="1"/>
  <c r="R969" i="6" a="1"/>
  <c r="R969" i="6" s="1"/>
  <c r="R928" i="6" a="1"/>
  <c r="R928" i="6" s="1"/>
  <c r="R881" i="6" a="1"/>
  <c r="R881" i="6" s="1"/>
  <c r="R688" i="6" a="1"/>
  <c r="R688" i="6" s="1"/>
  <c r="R482" i="6" a="1"/>
  <c r="R482" i="6" s="1"/>
  <c r="R432" i="6" a="1"/>
  <c r="R432" i="6" s="1"/>
  <c r="R417" i="6" a="1"/>
  <c r="R417" i="6" s="1"/>
  <c r="R319" i="6" a="1"/>
  <c r="R319" i="6" s="1"/>
  <c r="R173" i="6" a="1"/>
  <c r="R173" i="6" s="1"/>
  <c r="R147" i="6" a="1"/>
  <c r="R147" i="6" s="1"/>
  <c r="R117" i="6" a="1"/>
  <c r="R117" i="6" s="1"/>
  <c r="R57" i="6" a="1"/>
  <c r="R57" i="6" s="1"/>
  <c r="R46" i="6" a="1"/>
  <c r="R46" i="6" s="1"/>
  <c r="R2773" i="6" a="1"/>
  <c r="R2773" i="6" s="1"/>
  <c r="R2589" i="6" a="1"/>
  <c r="R2589" i="6" s="1"/>
  <c r="R2375" i="6" a="1"/>
  <c r="R2375" i="6" s="1"/>
  <c r="R2091" i="6" a="1"/>
  <c r="R2091" i="6" s="1"/>
  <c r="R2010" i="6" a="1"/>
  <c r="R2010" i="6" s="1"/>
  <c r="R1429" i="6" a="1"/>
  <c r="R1429" i="6" s="1"/>
  <c r="R1259" i="6" a="1"/>
  <c r="R1259" i="6" s="1"/>
  <c r="R1188" i="6" a="1"/>
  <c r="R1188" i="6" s="1"/>
  <c r="R1154" i="6" a="1"/>
  <c r="R1154" i="6" s="1"/>
  <c r="R1131" i="6" a="1"/>
  <c r="R1131" i="6" s="1"/>
  <c r="R990" i="6" a="1"/>
  <c r="R990" i="6" s="1"/>
  <c r="R840" i="6" a="1"/>
  <c r="R840" i="6" s="1"/>
  <c r="R504" i="6" a="1"/>
  <c r="R504" i="6" s="1"/>
  <c r="R338" i="6" a="1"/>
  <c r="R338" i="6" s="1"/>
  <c r="R193" i="6" a="1"/>
  <c r="R193" i="6" s="1"/>
  <c r="R83" i="6" a="1"/>
  <c r="R83" i="6" s="1"/>
  <c r="R3576" i="6" a="1"/>
  <c r="R3576" i="6" s="1"/>
  <c r="R3029" i="6" a="1"/>
  <c r="R3029" i="6" s="1"/>
  <c r="R2815" i="6" a="1"/>
  <c r="R2815" i="6" s="1"/>
  <c r="R2776" i="6" a="1"/>
  <c r="R2776" i="6" s="1"/>
  <c r="R2496" i="6" a="1"/>
  <c r="R2496" i="6" s="1"/>
  <c r="R1881" i="6" a="1"/>
  <c r="R1881" i="6" s="1"/>
  <c r="R1574" i="6" a="1"/>
  <c r="R1574" i="6" s="1"/>
  <c r="R1211" i="6" a="1"/>
  <c r="R1211" i="6" s="1"/>
  <c r="R991" i="6" a="1"/>
  <c r="R991" i="6" s="1"/>
  <c r="R930" i="6" a="1"/>
  <c r="R930" i="6" s="1"/>
  <c r="R773" i="6" a="1"/>
  <c r="R773" i="6" s="1"/>
  <c r="R2702" i="6" a="1"/>
  <c r="R2702" i="6" s="1"/>
  <c r="R1731" i="6" a="1"/>
  <c r="R1731" i="6" s="1"/>
  <c r="R329" i="6" a="1"/>
  <c r="R329" i="6" s="1"/>
  <c r="R186" i="6" a="1"/>
  <c r="R186" i="6" s="1"/>
  <c r="R99" i="6" a="1"/>
  <c r="R99" i="6" s="1"/>
  <c r="R3637" i="6" a="1"/>
  <c r="R3637" i="6" s="1"/>
  <c r="R2960" i="6" a="1"/>
  <c r="R2960" i="6" s="1"/>
  <c r="R2705" i="6" a="1"/>
  <c r="R2705" i="6" s="1"/>
  <c r="R2107" i="6" a="1"/>
  <c r="R2107" i="6" s="1"/>
  <c r="R1663" i="6" a="1"/>
  <c r="R1663" i="6" s="1"/>
  <c r="R1610" i="6" a="1"/>
  <c r="R1610" i="6" s="1"/>
  <c r="R1594" i="6" a="1"/>
  <c r="R1594" i="6" s="1"/>
  <c r="R1342" i="6" a="1"/>
  <c r="R1342" i="6" s="1"/>
  <c r="R1318" i="6" a="1"/>
  <c r="R1318" i="6" s="1"/>
  <c r="R1095" i="6" a="1"/>
  <c r="R1095" i="6" s="1"/>
  <c r="R918" i="6" a="1"/>
  <c r="R918" i="6" s="1"/>
  <c r="R637" i="6" a="1"/>
  <c r="R637" i="6" s="1"/>
  <c r="R529" i="6" a="1"/>
  <c r="R529" i="6" s="1"/>
  <c r="R236" i="6" a="1"/>
  <c r="R236" i="6" s="1"/>
  <c r="R151" i="6" a="1"/>
  <c r="R151" i="6" s="1"/>
  <c r="R20" i="6" a="1"/>
  <c r="R20" i="6" s="1"/>
  <c r="R3698" i="6" a="1"/>
  <c r="R3698" i="6" s="1"/>
  <c r="R3114" i="6" a="1"/>
  <c r="R3114" i="6" s="1"/>
  <c r="R2729" i="6" a="1"/>
  <c r="R2729" i="6" s="1"/>
  <c r="R2006" i="6" a="1"/>
  <c r="R2006" i="6" s="1"/>
  <c r="R1860" i="6" a="1"/>
  <c r="R1860" i="6" s="1"/>
  <c r="R1449" i="6" a="1"/>
  <c r="R1449" i="6" s="1"/>
  <c r="R1295" i="6" a="1"/>
  <c r="R1295" i="6" s="1"/>
  <c r="R607" i="6" a="1"/>
  <c r="R607" i="6" s="1"/>
  <c r="R433" i="6" a="1"/>
  <c r="R433" i="6" s="1"/>
  <c r="R174" i="6" a="1"/>
  <c r="R174" i="6" s="1"/>
  <c r="R3230" i="6" a="1"/>
  <c r="R3230" i="6" s="1"/>
  <c r="R2634" i="6" a="1"/>
  <c r="R2634" i="6" s="1"/>
  <c r="R2367" i="6" a="1"/>
  <c r="R2367" i="6" s="1"/>
  <c r="R2153" i="6" a="1"/>
  <c r="R2153" i="6" s="1"/>
  <c r="R1711" i="6" a="1"/>
  <c r="R1711" i="6" s="1"/>
  <c r="R1392" i="6" a="1"/>
  <c r="R1392" i="6" s="1"/>
  <c r="R1296" i="6" a="1"/>
  <c r="R1296" i="6" s="1"/>
  <c r="R875" i="6" a="1"/>
  <c r="R875" i="6" s="1"/>
  <c r="R681" i="6" a="1"/>
  <c r="R681" i="6" s="1"/>
  <c r="R630" i="6" a="1"/>
  <c r="R630" i="6" s="1"/>
  <c r="R437" i="6" a="1"/>
  <c r="R437" i="6" s="1"/>
  <c r="R354" i="6" a="1"/>
  <c r="R354" i="6" s="1"/>
  <c r="R282" i="6" a="1"/>
  <c r="R282" i="6" s="1"/>
  <c r="R113" i="6" a="1"/>
  <c r="R113" i="6" s="1"/>
  <c r="R31" i="6" a="1"/>
  <c r="R31" i="6" s="1"/>
  <c r="R3032" i="6" a="1"/>
  <c r="R3032" i="6" s="1"/>
  <c r="R2994" i="6" a="1"/>
  <c r="R2994" i="6" s="1"/>
  <c r="R2830" i="6" a="1"/>
  <c r="R2830" i="6" s="1"/>
  <c r="R2698" i="6" a="1"/>
  <c r="R2698" i="6" s="1"/>
  <c r="R2468" i="6" a="1"/>
  <c r="R2468" i="6" s="1"/>
  <c r="R2399" i="6" a="1"/>
  <c r="R2399" i="6" s="1"/>
  <c r="R2202" i="6" a="1"/>
  <c r="R2202" i="6" s="1"/>
  <c r="R2129" i="6" a="1"/>
  <c r="R2129" i="6" s="1"/>
  <c r="R2067" i="6" a="1"/>
  <c r="R2067" i="6" s="1"/>
  <c r="R2005" i="6" a="1"/>
  <c r="R2005" i="6" s="1"/>
  <c r="R1944" i="6" a="1"/>
  <c r="R1944" i="6" s="1"/>
  <c r="R1604" i="6" a="1"/>
  <c r="R1604" i="6" s="1"/>
  <c r="R1549" i="6" a="1"/>
  <c r="R1549" i="6" s="1"/>
  <c r="R1481" i="6" a="1"/>
  <c r="R1481" i="6" s="1"/>
  <c r="R1363" i="6" a="1"/>
  <c r="R1363" i="6" s="1"/>
  <c r="R1108" i="6" a="1"/>
  <c r="R1108" i="6" s="1"/>
  <c r="R675" i="6" a="1"/>
  <c r="R675" i="6" s="1"/>
  <c r="R368" i="6" a="1"/>
  <c r="R368" i="6" s="1"/>
  <c r="R198" i="6" a="1"/>
  <c r="R198" i="6" s="1"/>
  <c r="R34" i="6" a="1"/>
  <c r="R34" i="6" s="1"/>
  <c r="R14" i="6" a="1"/>
  <c r="R14" i="6" s="1"/>
  <c r="R3338" i="6" a="1"/>
  <c r="R3338" i="6" s="1"/>
  <c r="R2469" i="6" a="1"/>
  <c r="R2469" i="6" s="1"/>
  <c r="R2130" i="6" a="1"/>
  <c r="R2130" i="6" s="1"/>
  <c r="R1899" i="6" a="1"/>
  <c r="R1899" i="6" s="1"/>
  <c r="R1246" i="6" a="1"/>
  <c r="R1246" i="6" s="1"/>
  <c r="R1192" i="6" a="1"/>
  <c r="R1192" i="6" s="1"/>
  <c r="R766" i="6" a="1"/>
  <c r="R766" i="6" s="1"/>
  <c r="R612" i="6" a="1"/>
  <c r="R612" i="6" s="1"/>
  <c r="R560" i="6" a="1"/>
  <c r="R560" i="6" s="1"/>
  <c r="R307" i="6" a="1"/>
  <c r="R307" i="6" s="1"/>
  <c r="R76" i="6" a="1"/>
  <c r="R76" i="6" s="1"/>
  <c r="R15" i="6" a="1"/>
  <c r="R15" i="6" s="1"/>
  <c r="R3383" i="6" a="1"/>
  <c r="R3383" i="6" s="1"/>
  <c r="R3007" i="6" a="1"/>
  <c r="R3007" i="6" s="1"/>
  <c r="R2632" i="6" a="1"/>
  <c r="R2632" i="6" s="1"/>
  <c r="R2027" i="6" a="1"/>
  <c r="R2027" i="6" s="1"/>
  <c r="R1930" i="6" a="1"/>
  <c r="R1930" i="6" s="1"/>
  <c r="R1793" i="6" a="1"/>
  <c r="R1793" i="6" s="1"/>
  <c r="R1637" i="6" a="1"/>
  <c r="R1637" i="6" s="1"/>
  <c r="R1040" i="6" a="1"/>
  <c r="R1040" i="6" s="1"/>
  <c r="R1078" i="6" a="1"/>
  <c r="R1078" i="6" s="1"/>
  <c r="R956" i="6" a="1"/>
  <c r="R956" i="6" s="1"/>
  <c r="R691" i="6" a="1"/>
  <c r="R691" i="6" s="1"/>
  <c r="R387" i="6" a="1"/>
  <c r="R387" i="6" s="1"/>
  <c r="R237" i="6" a="1"/>
  <c r="R237" i="6" s="1"/>
  <c r="R100" i="6" a="1"/>
  <c r="R100" i="6" s="1"/>
  <c r="R3387" i="6" a="1"/>
  <c r="R3387" i="6" s="1"/>
  <c r="R2178" i="6" a="1"/>
  <c r="R2178" i="6" s="1"/>
  <c r="R1932" i="6" a="1"/>
  <c r="R1932" i="6" s="1"/>
  <c r="R1796" i="6" a="1"/>
  <c r="R1796" i="6" s="1"/>
  <c r="R1640" i="6" a="1"/>
  <c r="R1640" i="6" s="1"/>
  <c r="R1593" i="6" a="1"/>
  <c r="R1593" i="6" s="1"/>
  <c r="R622" i="6" a="1"/>
  <c r="R622" i="6" s="1"/>
  <c r="R545" i="6" a="1"/>
  <c r="R545" i="6" s="1"/>
  <c r="R425" i="6" a="1"/>
  <c r="R425" i="6" s="1"/>
  <c r="R66" i="6" a="1"/>
  <c r="R66" i="6" s="1"/>
  <c r="R1999" i="6" a="1"/>
  <c r="R1999" i="6" s="1"/>
  <c r="R1739" i="6" a="1"/>
  <c r="R1739" i="6" s="1"/>
  <c r="R1607" i="6" a="1"/>
  <c r="R1607" i="6" s="1"/>
  <c r="R1367" i="6" a="1"/>
  <c r="R1367" i="6" s="1"/>
  <c r="R1109" i="6" a="1"/>
  <c r="R1109" i="6" s="1"/>
  <c r="R775" i="6" a="1"/>
  <c r="R775" i="6" s="1"/>
  <c r="R557" i="6" a="1"/>
  <c r="R557" i="6" s="1"/>
  <c r="R328" i="6" a="1"/>
  <c r="R328" i="6" s="1"/>
  <c r="R188" i="6" a="1"/>
  <c r="R188" i="6" s="1"/>
  <c r="R84" i="6" a="1"/>
  <c r="R84" i="6" s="1"/>
  <c r="R60" i="6" a="1"/>
  <c r="R60" i="6" s="1"/>
  <c r="R3408" i="6" a="1"/>
  <c r="R3408" i="6" s="1"/>
  <c r="R2654" i="6" a="1"/>
  <c r="R2654" i="6" s="1"/>
  <c r="R2436" i="6" a="1"/>
  <c r="R2436" i="6" s="1"/>
  <c r="R1953" i="6" a="1"/>
  <c r="R1953" i="6" s="1"/>
  <c r="R1792" i="6" a="1"/>
  <c r="R1792" i="6" s="1"/>
  <c r="R1686" i="6" a="1"/>
  <c r="R1686" i="6" s="1"/>
  <c r="R1519" i="6" a="1"/>
  <c r="R1519" i="6" s="1"/>
  <c r="R1415" i="6" a="1"/>
  <c r="R1415" i="6" s="1"/>
  <c r="R558" i="6" a="1"/>
  <c r="R558" i="6" s="1"/>
  <c r="R426" i="6" a="1"/>
  <c r="R426" i="6" s="1"/>
  <c r="R302" i="6" a="1"/>
  <c r="R302" i="6" s="1"/>
  <c r="R2438" i="6" a="1"/>
  <c r="R2438" i="6" s="1"/>
  <c r="R1794" i="6" a="1"/>
  <c r="R1794" i="6" s="1"/>
  <c r="R1687" i="6" a="1"/>
  <c r="R1687" i="6" s="1"/>
  <c r="R1575" i="6" a="1"/>
  <c r="R1575" i="6" s="1"/>
  <c r="R1522" i="6" a="1"/>
  <c r="R1522" i="6" s="1"/>
  <c r="R1416" i="6" a="1"/>
  <c r="R1416" i="6" s="1"/>
  <c r="R1196" i="6" a="1"/>
  <c r="R1196" i="6" s="1"/>
  <c r="R942" i="6" a="1"/>
  <c r="R942" i="6" s="1"/>
  <c r="R646" i="6" a="1"/>
  <c r="R646" i="6" s="1"/>
  <c r="R330" i="6" a="1"/>
  <c r="R330" i="6" s="1"/>
  <c r="R3559" i="6" a="1"/>
  <c r="R3559" i="6" s="1"/>
  <c r="R3347" i="6" a="1"/>
  <c r="R3347" i="6" s="1"/>
  <c r="R2226" i="6" a="1"/>
  <c r="R2226" i="6" s="1"/>
  <c r="R2041" i="6" a="1"/>
  <c r="R2041" i="6" s="1"/>
  <c r="R1854" i="6" a="1"/>
  <c r="R1854" i="6" s="1"/>
  <c r="R1795" i="6" a="1"/>
  <c r="R1795" i="6" s="1"/>
  <c r="R1523" i="6" a="1"/>
  <c r="R1523" i="6" s="1"/>
  <c r="R994" i="6" a="1"/>
  <c r="R994" i="6" s="1"/>
  <c r="R1097" i="6" a="1"/>
  <c r="R1097" i="6" s="1"/>
  <c r="R647" i="6" a="1"/>
  <c r="R647" i="6" s="1"/>
  <c r="R3649" i="6" a="1"/>
  <c r="R3649" i="6" s="1"/>
  <c r="R3473" i="6" a="1"/>
  <c r="R3473" i="6" s="1"/>
  <c r="R3099" i="6" a="1"/>
  <c r="R3099" i="6" s="1"/>
  <c r="R2829" i="6" a="1"/>
  <c r="R2829" i="6" s="1"/>
  <c r="R1964" i="6" a="1"/>
  <c r="R1964" i="6" s="1"/>
  <c r="R1887" i="6" a="1"/>
  <c r="R1887" i="6" s="1"/>
  <c r="R1776" i="6" a="1"/>
  <c r="R1776" i="6" s="1"/>
  <c r="R1689" i="6" a="1"/>
  <c r="R1689" i="6" s="1"/>
  <c r="R1443" i="6" a="1"/>
  <c r="R1443" i="6" s="1"/>
  <c r="R1250" i="6" a="1"/>
  <c r="R1250" i="6" s="1"/>
  <c r="R855" i="6" a="1"/>
  <c r="R855" i="6" s="1"/>
  <c r="R825" i="6" a="1"/>
  <c r="R825" i="6" s="1"/>
  <c r="R656" i="6" a="1"/>
  <c r="R656" i="6" s="1"/>
  <c r="R580" i="6" a="1"/>
  <c r="R580" i="6" s="1"/>
  <c r="R468" i="6" a="1"/>
  <c r="R468" i="6" s="1"/>
  <c r="R407" i="6" a="1"/>
  <c r="R407" i="6" s="1"/>
  <c r="R314" i="6" a="1"/>
  <c r="R314" i="6" s="1"/>
  <c r="R144" i="6" a="1"/>
  <c r="R144" i="6" s="1"/>
  <c r="R32" i="6" a="1"/>
  <c r="R32" i="6" s="1"/>
  <c r="R3238" i="6" a="1"/>
  <c r="R3238" i="6" s="1"/>
  <c r="R3064" i="6" a="1"/>
  <c r="R3064" i="6" s="1"/>
  <c r="R2639" i="6" a="1"/>
  <c r="R2639" i="6" s="1"/>
  <c r="R2296" i="6" a="1"/>
  <c r="R2296" i="6" s="1"/>
  <c r="R1683" i="6" a="1"/>
  <c r="R1683" i="6" s="1"/>
  <c r="R1612" i="6" a="1"/>
  <c r="R1612" i="6" s="1"/>
  <c r="R1537" i="6" a="1"/>
  <c r="R1537" i="6" s="1"/>
  <c r="R1159" i="6" a="1"/>
  <c r="R1159" i="6" s="1"/>
  <c r="R1025" i="6" a="1"/>
  <c r="R1025" i="6" s="1"/>
  <c r="R1077" i="6" a="1"/>
  <c r="R1077" i="6" s="1"/>
  <c r="R787" i="6" a="1"/>
  <c r="R787" i="6" s="1"/>
  <c r="R595" i="6" a="1"/>
  <c r="R595" i="6" s="1"/>
  <c r="R546" i="6" a="1"/>
  <c r="R546" i="6" s="1"/>
  <c r="R478" i="6" a="1"/>
  <c r="R478" i="6" s="1"/>
  <c r="R363" i="6" a="1"/>
  <c r="R363" i="6" s="1"/>
  <c r="R98" i="6" a="1"/>
  <c r="R98" i="6" s="1"/>
  <c r="R21" i="6" a="1"/>
  <c r="R21" i="6" s="1"/>
  <c r="R3385" i="6" a="1"/>
  <c r="R3385" i="6" s="1"/>
  <c r="R2640" i="6" a="1"/>
  <c r="R2640" i="6" s="1"/>
  <c r="R2426" i="6" a="1"/>
  <c r="R2426" i="6" s="1"/>
  <c r="R1996" i="6" a="1"/>
  <c r="R1996" i="6" s="1"/>
  <c r="R1906" i="6" a="1"/>
  <c r="R1906" i="6" s="1"/>
  <c r="R3365" i="6" a="1"/>
  <c r="R3365" i="6" s="1"/>
  <c r="R3700" i="6" a="1"/>
  <c r="R3700" i="6" s="1"/>
  <c r="R2420" i="6" a="1"/>
  <c r="R2420" i="6" s="1"/>
  <c r="R3747" i="6" a="1"/>
  <c r="R3747" i="6" s="1"/>
  <c r="R2191" i="6" a="1"/>
  <c r="R2191" i="6" s="1"/>
  <c r="R411" i="6" a="1"/>
  <c r="R411" i="6" s="1"/>
  <c r="R765" i="6" a="1"/>
  <c r="R765" i="6" s="1"/>
  <c r="R2240" i="6" a="1"/>
  <c r="R2240" i="6" s="1"/>
  <c r="R1536" i="6" a="1"/>
  <c r="R1536" i="6" s="1"/>
  <c r="R1514" i="6" a="1"/>
  <c r="R1514" i="6" s="1"/>
  <c r="R680" i="6" a="1"/>
  <c r="R680" i="6" s="1"/>
  <c r="R2711" i="6" a="1"/>
  <c r="R2711" i="6" s="1"/>
  <c r="R2802" i="6" a="1"/>
  <c r="R2802" i="6" s="1"/>
  <c r="R830" i="6" a="1"/>
  <c r="R830" i="6" s="1"/>
  <c r="R1501" i="6" a="1"/>
  <c r="R1501" i="6" s="1"/>
  <c r="R2017" i="6" a="1"/>
  <c r="R2017" i="6" s="1"/>
  <c r="R3044" i="6" a="1"/>
  <c r="R3044" i="6" s="1"/>
  <c r="R2869" i="6" a="1"/>
  <c r="R2869" i="6" s="1"/>
  <c r="R2128" i="6" a="1"/>
  <c r="R2128" i="6" s="1"/>
  <c r="R1920" i="6" a="1"/>
  <c r="R1920" i="6" s="1"/>
  <c r="R12" i="6" a="1"/>
  <c r="R12" i="6" s="1"/>
  <c r="R1855" i="6" a="1"/>
  <c r="R1855" i="6" s="1"/>
  <c r="R620" i="6" a="1"/>
  <c r="R620" i="6" s="1"/>
  <c r="R658" i="6" a="1"/>
  <c r="R658" i="6" s="1"/>
  <c r="R1201" i="6" a="1"/>
  <c r="R1201" i="6" s="1"/>
  <c r="R1968" i="6" a="1"/>
  <c r="R1968" i="6" s="1"/>
  <c r="R3088" i="6" a="1"/>
  <c r="R3088" i="6" s="1"/>
  <c r="R1383" i="6" a="1"/>
  <c r="R1383" i="6" s="1"/>
  <c r="R534" i="6" a="1"/>
  <c r="R534" i="6" s="1"/>
  <c r="R2151" i="6" a="1"/>
  <c r="R2151" i="6" s="1"/>
  <c r="R898" i="6" a="1"/>
  <c r="R898" i="6" s="1"/>
  <c r="R1234" i="6" a="1"/>
  <c r="R1234" i="6" s="1"/>
  <c r="R480" i="6" a="1"/>
  <c r="R480" i="6" s="1"/>
  <c r="R95" i="6" a="1"/>
  <c r="R95" i="6" s="1"/>
  <c r="R204" i="6" a="1"/>
  <c r="R204" i="6" s="1"/>
  <c r="R475" i="6" a="1"/>
  <c r="R475" i="6" s="1"/>
  <c r="R628" i="6" a="1"/>
  <c r="R628" i="6" s="1"/>
  <c r="R674" i="6" a="1"/>
  <c r="R674" i="6" s="1"/>
  <c r="R820" i="6" a="1"/>
  <c r="R820" i="6" s="1"/>
  <c r="R2543" i="6" a="1"/>
  <c r="R2543" i="6" s="1"/>
  <c r="R2278" i="6" a="1"/>
  <c r="R2278" i="6" s="1"/>
  <c r="R2995" i="6" a="1"/>
  <c r="R2995" i="6" s="1"/>
  <c r="R1904" i="6" a="1"/>
  <c r="R1904" i="6" s="1"/>
  <c r="R1385" i="6" a="1"/>
  <c r="R1385" i="6" s="1"/>
  <c r="R1283" i="6" a="1"/>
  <c r="R1283" i="6" s="1"/>
  <c r="R1621" i="6" a="1"/>
  <c r="R1621" i="6" s="1"/>
  <c r="R2852" i="6" a="1"/>
  <c r="R2852" i="6" s="1"/>
  <c r="R713" i="6" a="1"/>
  <c r="R713" i="6" s="1"/>
  <c r="R2553" i="6" a="1"/>
  <c r="R2553" i="6" s="1"/>
  <c r="R114" i="6" a="1"/>
  <c r="R114" i="6" s="1"/>
  <c r="R1290" i="6" a="1"/>
  <c r="R1290" i="6" s="1"/>
  <c r="R2050" i="6" a="1"/>
  <c r="R2050" i="6" s="1"/>
  <c r="R119" i="6" a="1"/>
  <c r="R119" i="6" s="1"/>
  <c r="R2286" i="6" a="1"/>
  <c r="R2286" i="6" s="1"/>
  <c r="R836" i="6" a="1"/>
  <c r="R836" i="6" s="1"/>
  <c r="R3013" i="6" a="1"/>
  <c r="R3013" i="6" s="1"/>
  <c r="R89" i="6" a="1"/>
  <c r="R89" i="6" s="1"/>
  <c r="R2034" i="6" a="1"/>
  <c r="R2034" i="6" s="1"/>
  <c r="R1690" i="6" a="1"/>
  <c r="R1690" i="6" s="1"/>
  <c r="R380" i="6" a="1"/>
  <c r="R380" i="6" s="1"/>
  <c r="R968" i="6" a="1"/>
  <c r="R968" i="6" s="1"/>
  <c r="R3604" i="6" a="1"/>
  <c r="R3604" i="6" s="1"/>
  <c r="R1617" i="6" a="1"/>
  <c r="R1617" i="6" s="1"/>
  <c r="R866" i="6" a="1"/>
  <c r="R866" i="6" s="1"/>
  <c r="R3324" i="6" a="1"/>
  <c r="R3324" i="6" s="1"/>
  <c r="R2216" i="6" a="1"/>
  <c r="R2216" i="6" s="1"/>
  <c r="R3028" i="6" a="1"/>
  <c r="R3028" i="6" s="1"/>
  <c r="R815" i="6" a="1"/>
  <c r="R815" i="6" s="1"/>
  <c r="R3273" i="6" a="1"/>
  <c r="R3273" i="6" s="1"/>
  <c r="R333" i="6" a="1"/>
  <c r="R333" i="6" s="1"/>
  <c r="R3030" i="6" a="1"/>
  <c r="R3030" i="6" s="1"/>
  <c r="R884" i="6" a="1"/>
  <c r="R884" i="6" s="1"/>
  <c r="R3054" i="6" a="1"/>
  <c r="R3054" i="6" s="1"/>
  <c r="R3449" i="6" a="1"/>
  <c r="R3449" i="6" s="1"/>
  <c r="R2965" i="6" a="1"/>
  <c r="R2965" i="6" s="1"/>
  <c r="R2668" i="6" a="1"/>
  <c r="R2668" i="6" s="1"/>
  <c r="R3179" i="6" a="1"/>
  <c r="R3179" i="6" s="1"/>
  <c r="R2531" i="6" a="1"/>
  <c r="R2531" i="6" s="1"/>
  <c r="R1504" i="6" a="1"/>
  <c r="R1504" i="6" s="1"/>
  <c r="R1029" i="6" a="1"/>
  <c r="R1029" i="6" s="1"/>
  <c r="R3272" i="6" a="1"/>
  <c r="R3272" i="6" s="1"/>
  <c r="R110" i="6" a="1"/>
  <c r="R110" i="6" s="1"/>
  <c r="R3622" i="6" a="1"/>
  <c r="R3622" i="6" s="1"/>
  <c r="R3727" i="6" a="1"/>
  <c r="R3727" i="6" s="1"/>
  <c r="R2874" i="6" a="1"/>
  <c r="R2874" i="6" s="1"/>
  <c r="R362" i="6" a="1"/>
  <c r="R362" i="6" s="1"/>
  <c r="R3304" i="6" a="1"/>
  <c r="R3304" i="6" s="1"/>
  <c r="R1484" i="6" a="1"/>
  <c r="R1484" i="6" s="1"/>
  <c r="R3069" i="6" a="1"/>
  <c r="R3069" i="6" s="1"/>
  <c r="R3506" i="6" a="1"/>
  <c r="R3506" i="6" s="1"/>
  <c r="R3601" i="6" a="1"/>
  <c r="R3601" i="6" s="1"/>
  <c r="R2878" i="6" a="1"/>
  <c r="R2878" i="6" s="1"/>
  <c r="R3758" i="6" a="1"/>
  <c r="R3758" i="6" s="1"/>
  <c r="R3159" i="6" a="1"/>
  <c r="R3159" i="6" s="1"/>
  <c r="R2141" i="6" a="1"/>
  <c r="R2141" i="6" s="1"/>
  <c r="R212" i="6" a="1"/>
  <c r="R212" i="6" s="1"/>
  <c r="R3457" i="6" a="1"/>
  <c r="R3457" i="6" s="1"/>
  <c r="R2953" i="6" a="1"/>
  <c r="R2953" i="6" s="1"/>
  <c r="R3147" i="6" a="1"/>
  <c r="R3147" i="6" s="1"/>
  <c r="R2827" i="6" a="1"/>
  <c r="R2827" i="6" s="1"/>
  <c r="R3687" i="6" a="1"/>
  <c r="R3687" i="6" s="1"/>
  <c r="R3701" i="6" a="1"/>
  <c r="R3701" i="6" s="1"/>
  <c r="R3301" i="6" a="1"/>
  <c r="R3301" i="6" s="1"/>
  <c r="R2019" i="6" a="1"/>
  <c r="R2019" i="6" s="1"/>
  <c r="R3711" i="6" a="1"/>
  <c r="R3711" i="6" s="1"/>
  <c r="R521" i="6" a="1"/>
  <c r="R521" i="6" s="1"/>
  <c r="R73" i="6" a="1"/>
  <c r="R73" i="6" s="1"/>
  <c r="R1671" i="6" a="1"/>
  <c r="R1671" i="6" s="1"/>
  <c r="R2882" i="6" a="1"/>
  <c r="R2882" i="6" s="1"/>
  <c r="R642" i="6" a="1"/>
  <c r="R642" i="6" s="1"/>
  <c r="R1489" i="6" a="1"/>
  <c r="R1489" i="6" s="1"/>
  <c r="R3009" i="6" a="1"/>
  <c r="R3009" i="6" s="1"/>
  <c r="R2863" i="6" a="1"/>
  <c r="R2863" i="6" s="1"/>
  <c r="R2237" i="6" a="1"/>
  <c r="R2237" i="6" s="1"/>
  <c r="R900" i="6" a="1"/>
  <c r="R900" i="6" s="1"/>
  <c r="R805" i="6" a="1"/>
  <c r="R805" i="6" s="1"/>
  <c r="R1321" i="6" a="1"/>
  <c r="R1321" i="6" s="1"/>
  <c r="R3089" i="6" a="1"/>
  <c r="R3089" i="6" s="1"/>
  <c r="R611" i="6" a="1"/>
  <c r="R611" i="6" s="1"/>
  <c r="R1207" i="6" a="1"/>
  <c r="R1207" i="6" s="1"/>
  <c r="R1179" i="6" a="1"/>
  <c r="R1179" i="6" s="1"/>
  <c r="R1705" i="6" a="1"/>
  <c r="R1705" i="6" s="1"/>
  <c r="R1740" i="6" a="1"/>
  <c r="R1740" i="6" s="1"/>
  <c r="R515" i="6" a="1"/>
  <c r="R515" i="6" s="1"/>
  <c r="R988" i="6" a="1"/>
  <c r="R988" i="6" s="1"/>
  <c r="R978" i="6" a="1"/>
  <c r="R978" i="6" s="1"/>
  <c r="R513" i="6" a="1"/>
  <c r="R513" i="6" s="1"/>
  <c r="R660" i="6" a="1"/>
  <c r="R660" i="6" s="1"/>
  <c r="R755" i="6" a="1"/>
  <c r="R755" i="6" s="1"/>
  <c r="R874" i="6" a="1"/>
  <c r="R874" i="6" s="1"/>
  <c r="R1098" i="6" a="1"/>
  <c r="R1098" i="6" s="1"/>
  <c r="R1229" i="6" a="1"/>
  <c r="R1229" i="6" s="1"/>
  <c r="R1692" i="6" a="1"/>
  <c r="R1692" i="6" s="1"/>
  <c r="R2382" i="6" a="1"/>
  <c r="R2382" i="6" s="1"/>
  <c r="R1273" i="6" a="1"/>
  <c r="R1273" i="6" s="1"/>
  <c r="R320" i="6" a="1"/>
  <c r="R320" i="6" s="1"/>
  <c r="R1668" i="6" a="1"/>
  <c r="R1668" i="6" s="1"/>
  <c r="R3777" i="6" a="1"/>
  <c r="R3777" i="6" s="1"/>
  <c r="R2484" i="6" a="1"/>
  <c r="R2484" i="6" s="1"/>
  <c r="R2327" i="6" a="1"/>
  <c r="R2327" i="6" s="1"/>
  <c r="R1184" i="6" a="1"/>
  <c r="R1184" i="6" s="1"/>
  <c r="R1420" i="6" a="1"/>
  <c r="R1420" i="6" s="1"/>
  <c r="R3600" i="6" a="1"/>
  <c r="R3600" i="6" s="1"/>
  <c r="R3256" i="6" a="1"/>
  <c r="R3256" i="6" s="1"/>
  <c r="R3056" i="6" a="1"/>
  <c r="R3056" i="6" s="1"/>
  <c r="R582" i="6" a="1"/>
  <c r="R582" i="6" s="1"/>
  <c r="R1718" i="6" a="1"/>
  <c r="R1718" i="6" s="1"/>
  <c r="R2923" i="6" a="1"/>
  <c r="R2923" i="6" s="1"/>
  <c r="R2585" i="6" a="1"/>
  <c r="R2585" i="6" s="1"/>
  <c r="R2075" i="6" a="1"/>
  <c r="R2075" i="6" s="1"/>
  <c r="R2556" i="6" a="1"/>
  <c r="R2556" i="6" s="1"/>
  <c r="R3015" i="6" a="1"/>
  <c r="R3015" i="6" s="1"/>
  <c r="R2051" i="6" a="1"/>
  <c r="R2051" i="6" s="1"/>
  <c r="R2246" i="6" a="1"/>
  <c r="R2246" i="6" s="1"/>
  <c r="R376" i="6" a="1"/>
  <c r="R376" i="6" s="1"/>
  <c r="R293" i="6" a="1"/>
  <c r="R293" i="6" s="1"/>
  <c r="R195" i="6" a="1"/>
  <c r="R195" i="6" s="1"/>
  <c r="R1167" i="6" a="1"/>
  <c r="R1167" i="6" s="1"/>
  <c r="R3730" i="6" a="1"/>
  <c r="R3730" i="6" s="1"/>
  <c r="R398" i="6" a="1"/>
  <c r="R398" i="6" s="1"/>
  <c r="R867" i="6" a="1"/>
  <c r="R867" i="6" s="1"/>
  <c r="R511" i="6" a="1"/>
  <c r="R511" i="6" s="1"/>
  <c r="R386" i="6" a="1"/>
  <c r="R386" i="6" s="1"/>
  <c r="R3631" i="6" a="1"/>
  <c r="R3631" i="6" s="1"/>
  <c r="R2949" i="6" a="1"/>
  <c r="R2949" i="6" s="1"/>
  <c r="R2259" i="6" a="1"/>
  <c r="R2259" i="6" s="1"/>
  <c r="R2663" i="6" a="1"/>
  <c r="R2663" i="6" s="1"/>
  <c r="R3566" i="6" a="1"/>
  <c r="R3566" i="6" s="1"/>
  <c r="R1843" i="6" a="1"/>
  <c r="R1843" i="6" s="1"/>
  <c r="R838" i="6" a="1"/>
  <c r="R838" i="6" s="1"/>
  <c r="R2232" i="6" a="1"/>
  <c r="R2232" i="6" s="1"/>
  <c r="R3452" i="6" a="1"/>
  <c r="R3452" i="6" s="1"/>
  <c r="R831" i="6" a="1"/>
  <c r="R831" i="6" s="1"/>
  <c r="R1304" i="6" a="1"/>
  <c r="R1304" i="6" s="1"/>
  <c r="R214" i="6" a="1"/>
  <c r="R214" i="6" s="1"/>
  <c r="R3761" i="6" a="1"/>
  <c r="R3761" i="6" s="1"/>
  <c r="R2215" i="6" a="1"/>
  <c r="R2215" i="6" s="1"/>
  <c r="R1325" i="6" a="1"/>
  <c r="R1325" i="6" s="1"/>
  <c r="R2753" i="6" a="1"/>
  <c r="R2753" i="6" s="1"/>
  <c r="R807" i="6" a="1"/>
  <c r="R807" i="6" s="1"/>
  <c r="R2682" i="6" a="1"/>
  <c r="R2682" i="6" s="1"/>
  <c r="R3713" i="6" a="1"/>
  <c r="R3713" i="6" s="1"/>
  <c r="R3156" i="6" a="1"/>
  <c r="R3156" i="6" s="1"/>
  <c r="R3039" i="6" a="1"/>
  <c r="R3039" i="6" s="1"/>
  <c r="R3017" i="6" a="1"/>
  <c r="R3017" i="6" s="1"/>
  <c r="R1625" i="6" a="1"/>
  <c r="R1625" i="6" s="1"/>
  <c r="R1103" i="6" a="1"/>
  <c r="R1103" i="6" s="1"/>
  <c r="R199" i="6" a="1"/>
  <c r="R199" i="6" s="1"/>
  <c r="R3031" i="6" a="1"/>
  <c r="R3031" i="6" s="1"/>
  <c r="R3438" i="6" a="1"/>
  <c r="R3438" i="6" s="1"/>
  <c r="R1853" i="6" a="1"/>
  <c r="R1853" i="6" s="1"/>
  <c r="R1615" i="6" a="1"/>
  <c r="R1615" i="6" s="1"/>
  <c r="R2971" i="6" a="1"/>
  <c r="R2971" i="6" s="1"/>
  <c r="R352" i="6" a="1"/>
  <c r="R352" i="6" s="1"/>
  <c r="R1248" i="6" a="1"/>
  <c r="R1248" i="6" s="1"/>
  <c r="R768" i="6" a="1"/>
  <c r="R768" i="6" s="1"/>
  <c r="R3504" i="6" a="1"/>
  <c r="R3504" i="6" s="1"/>
  <c r="R2288" i="6" a="1"/>
  <c r="R2288" i="6" s="1"/>
  <c r="R540" i="6" a="1"/>
  <c r="R540" i="6" s="1"/>
  <c r="R1666" i="6" a="1"/>
  <c r="R1666" i="6" s="1"/>
  <c r="R3369" i="6" a="1"/>
  <c r="R3369" i="6" s="1"/>
  <c r="R1233" i="6" a="1"/>
  <c r="R1233" i="6" s="1"/>
  <c r="R2888" i="6" a="1"/>
  <c r="R2888" i="6" s="1"/>
  <c r="R708" i="6" a="1"/>
  <c r="R708" i="6" s="1"/>
  <c r="R2389" i="6" a="1"/>
  <c r="R2389" i="6" s="1"/>
  <c r="R804" i="6" a="1"/>
  <c r="R804" i="6" s="1"/>
  <c r="R3653" i="6" a="1"/>
  <c r="R3653" i="6" s="1"/>
  <c r="R2651" i="6" a="1"/>
  <c r="R2651" i="6" s="1"/>
  <c r="R2853" i="6" a="1"/>
  <c r="R2853" i="6" s="1"/>
  <c r="R823" i="6" a="1"/>
  <c r="R823" i="6" s="1"/>
  <c r="R1646" i="6" a="1"/>
  <c r="R1646" i="6" s="1"/>
  <c r="R2274" i="6" a="1"/>
  <c r="R2274" i="6" s="1"/>
  <c r="R3366" i="6" a="1"/>
  <c r="R3366" i="6" s="1"/>
  <c r="R3390" i="6" a="1"/>
  <c r="R3390" i="6" s="1"/>
  <c r="R2991" i="6" a="1"/>
  <c r="R2991" i="6" s="1"/>
  <c r="R1280" i="6" a="1"/>
  <c r="R1280" i="6" s="1"/>
  <c r="R2790" i="6" a="1"/>
  <c r="R2790" i="6" s="1"/>
  <c r="R1379" i="6" a="1"/>
  <c r="R1379" i="6" s="1"/>
  <c r="R1451" i="6" a="1"/>
  <c r="R1451" i="6" s="1"/>
  <c r="R1529" i="6" a="1"/>
  <c r="R1529" i="6" s="1"/>
  <c r="R1303" i="6" a="1"/>
  <c r="R1303" i="6" s="1"/>
  <c r="R2081" i="6" a="1"/>
  <c r="R2081" i="6" s="1"/>
  <c r="R3141" i="6" a="1"/>
  <c r="R3141" i="6" s="1"/>
  <c r="R3402" i="6" a="1"/>
  <c r="R3402" i="6" s="1"/>
  <c r="R3636" i="6" a="1"/>
  <c r="R3636" i="6" s="1"/>
  <c r="R2120" i="6" a="1"/>
  <c r="R2120" i="6" s="1"/>
  <c r="R1046" i="6" a="1"/>
  <c r="R1046" i="6" s="1"/>
  <c r="R3382" i="6" a="1"/>
  <c r="R3382" i="6" s="1"/>
  <c r="R2409" i="6" a="1"/>
  <c r="R2409" i="6" s="1"/>
  <c r="R2231" i="6" a="1"/>
  <c r="R2231" i="6" s="1"/>
  <c r="R1299" i="6" a="1"/>
  <c r="R1299" i="6" s="1"/>
  <c r="R2078" i="6" a="1"/>
  <c r="R2078" i="6" s="1"/>
  <c r="R648" i="6" a="1"/>
  <c r="R648" i="6" s="1"/>
  <c r="R2054" i="6" a="1"/>
  <c r="R2054" i="6" s="1"/>
  <c r="R3770" i="6" a="1"/>
  <c r="R3770" i="6" s="1"/>
  <c r="R3110" i="6" a="1"/>
  <c r="R3110" i="6" s="1"/>
  <c r="R3751" i="6" a="1"/>
  <c r="R3751" i="6" s="1"/>
  <c r="R3635" i="6" a="1"/>
  <c r="R3635" i="6" s="1"/>
  <c r="R2886" i="6" a="1"/>
  <c r="R2886" i="6" s="1"/>
  <c r="R1106" i="6" a="1"/>
  <c r="R1106" i="6" s="1"/>
  <c r="R2479" i="6" a="1"/>
  <c r="R2479" i="6" s="1"/>
  <c r="R3715" i="6" a="1"/>
  <c r="R3715" i="6" s="1"/>
  <c r="R2337" i="6" a="1"/>
  <c r="R2337" i="6" s="1"/>
  <c r="R3364" i="6" a="1"/>
  <c r="R3364" i="6" s="1"/>
  <c r="R1041" i="6" a="1"/>
  <c r="R1041" i="6" s="1"/>
  <c r="R1603" i="6" a="1"/>
  <c r="R1603" i="6" s="1"/>
  <c r="R610" i="6" a="1"/>
  <c r="R610" i="6" s="1"/>
  <c r="R265" i="6" a="1"/>
  <c r="R265" i="6" s="1"/>
  <c r="R639" i="6" a="1"/>
  <c r="R639" i="6" s="1"/>
  <c r="R2095" i="6" a="1"/>
  <c r="R2095" i="6" s="1"/>
  <c r="R3221" i="6" a="1"/>
  <c r="R3221" i="6" s="1"/>
  <c r="R3737" i="6" a="1"/>
  <c r="R3737" i="6" s="1"/>
  <c r="R389" i="6" a="1"/>
  <c r="R389" i="6" s="1"/>
  <c r="R3071" i="6" a="1"/>
  <c r="R3071" i="6" s="1"/>
  <c r="R2763" i="6" a="1"/>
  <c r="R2763" i="6" s="1"/>
  <c r="R2734" i="6" a="1"/>
  <c r="R2734" i="6" s="1"/>
  <c r="R2613" i="6" a="1"/>
  <c r="R2613" i="6" s="1"/>
  <c r="R3455" i="6" a="1"/>
  <c r="R3455" i="6" s="1"/>
  <c r="R2788" i="6" a="1"/>
  <c r="R2788" i="6" s="1"/>
  <c r="R1148" i="6" a="1"/>
  <c r="R1148" i="6" s="1"/>
  <c r="R3346" i="6" a="1"/>
  <c r="R3346" i="6" s="1"/>
  <c r="R951" i="6" a="1"/>
  <c r="R951" i="6" s="1"/>
  <c r="R3303" i="6" a="1"/>
  <c r="R3303" i="6" s="1"/>
  <c r="R2626" i="6" a="1"/>
  <c r="R2626" i="6" s="1"/>
  <c r="R3394" i="6" a="1"/>
  <c r="R3394" i="6" s="1"/>
  <c r="R2968" i="6" a="1"/>
  <c r="R2968" i="6" s="1"/>
  <c r="R272" i="6" a="1"/>
  <c r="R272" i="6" s="1"/>
  <c r="R598" i="6" a="1"/>
  <c r="R598" i="6" s="1"/>
  <c r="R3214" i="6" a="1"/>
  <c r="R3214" i="6" s="1"/>
  <c r="R288" i="6" a="1"/>
  <c r="R288" i="6" s="1"/>
  <c r="R1028" i="6" a="1"/>
  <c r="R1028" i="6" s="1"/>
  <c r="R3395" i="6" a="1"/>
  <c r="R3395" i="6" s="1"/>
  <c r="R2715" i="6" a="1"/>
  <c r="R2715" i="6" s="1"/>
  <c r="R1217" i="6" a="1"/>
  <c r="R1217" i="6" s="1"/>
  <c r="R2459" i="6" a="1"/>
  <c r="R2459" i="6" s="1"/>
  <c r="R1741" i="6" a="1"/>
  <c r="R1741" i="6" s="1"/>
  <c r="R791" i="6" a="1"/>
  <c r="R791" i="6" s="1"/>
  <c r="R899" i="6" a="1"/>
  <c r="R899" i="6" s="1"/>
  <c r="R421" i="6" a="1"/>
  <c r="R421" i="6" s="1"/>
  <c r="R105" i="6" a="1"/>
  <c r="R105" i="6" s="1"/>
  <c r="R102" i="6" a="1"/>
  <c r="R102" i="6" s="1"/>
  <c r="R152" i="6" a="1"/>
  <c r="R152" i="6" s="1"/>
  <c r="R275" i="6" a="1"/>
  <c r="R275" i="6" s="1"/>
  <c r="R873" i="6" a="1"/>
  <c r="R873" i="6" s="1"/>
  <c r="R1135" i="6" a="1"/>
  <c r="R1135" i="6" s="1"/>
  <c r="R1805" i="6" a="1"/>
  <c r="R1805" i="6" s="1"/>
  <c r="R1927" i="6" a="1"/>
  <c r="R1927" i="6" s="1"/>
  <c r="R3150" i="6" a="1"/>
  <c r="R3150" i="6" s="1"/>
  <c r="R2134" i="6" a="1"/>
  <c r="R2134" i="6" s="1"/>
  <c r="R1586" i="6" a="1"/>
  <c r="R1586" i="6" s="1"/>
  <c r="R3632" i="6" a="1"/>
  <c r="R3632" i="6" s="1"/>
  <c r="R706" i="6" a="1"/>
  <c r="R706" i="6" s="1"/>
  <c r="R3043" i="6" a="1"/>
  <c r="R3043" i="6" s="1"/>
  <c r="R3342" i="6" a="1"/>
  <c r="R3342" i="6" s="1"/>
  <c r="R1049" i="6" a="1"/>
  <c r="R1049" i="6" s="1"/>
  <c r="R3144" i="6" a="1"/>
  <c r="R3144" i="6" s="1"/>
  <c r="R3748" i="6" a="1"/>
  <c r="R3748" i="6" s="1"/>
  <c r="R491" i="6" a="1"/>
  <c r="R491" i="6" s="1"/>
  <c r="R2661" i="6" a="1"/>
  <c r="R2661" i="6" s="1"/>
  <c r="R215" i="6" a="1"/>
  <c r="R215" i="6" s="1"/>
  <c r="R370" i="6" a="1"/>
  <c r="R370" i="6" s="1"/>
  <c r="R1231" i="6" a="1"/>
  <c r="R1231" i="6" s="1"/>
  <c r="R2332" i="6" a="1"/>
  <c r="R2332" i="6" s="1"/>
  <c r="R1914" i="6" a="1"/>
  <c r="R1914" i="6" s="1"/>
  <c r="R882" i="6" a="1"/>
  <c r="R882" i="6" s="1"/>
  <c r="R3686" i="6" a="1"/>
  <c r="R3686" i="6" s="1"/>
  <c r="R1626" i="6" a="1"/>
  <c r="R1626" i="6" s="1"/>
  <c r="R2488" i="6" a="1"/>
  <c r="R2488" i="6" s="1"/>
  <c r="R2587" i="6" a="1"/>
  <c r="R2587" i="6" s="1"/>
  <c r="R3444" i="6" a="1"/>
  <c r="R3444" i="6" s="1"/>
  <c r="R2230" i="6" a="1"/>
  <c r="R2230" i="6" s="1"/>
  <c r="R3614" i="6" a="1"/>
  <c r="R3614" i="6" s="1"/>
  <c r="R1829" i="6" a="1"/>
  <c r="R1829" i="6" s="1"/>
  <c r="R640" i="6" a="1"/>
  <c r="R640" i="6" s="1"/>
  <c r="R2306" i="6" a="1"/>
  <c r="R2306" i="6" s="1"/>
  <c r="R2913" i="6" a="1"/>
  <c r="R2913" i="6" s="1"/>
  <c r="R1939" i="6" a="1"/>
  <c r="R1939" i="6" s="1"/>
  <c r="R2733" i="6" a="1"/>
  <c r="R2733" i="6" s="1"/>
  <c r="R1237" i="6" a="1"/>
  <c r="R1237" i="6" s="1"/>
  <c r="R3371" i="6" a="1"/>
  <c r="R3371" i="6" s="1"/>
  <c r="R3300" i="6" a="1"/>
  <c r="R3300" i="6" s="1"/>
  <c r="R326" i="6" a="1"/>
  <c r="R326" i="6" s="1"/>
  <c r="R748" i="6" a="1"/>
  <c r="R748" i="6" s="1"/>
  <c r="R2754" i="6" a="1"/>
  <c r="R2754" i="6" s="1"/>
  <c r="R1913" i="6" a="1"/>
  <c r="R1913" i="6" s="1"/>
  <c r="R1430" i="6" a="1"/>
  <c r="R1430" i="6" s="1"/>
  <c r="R2694" i="6" a="1"/>
  <c r="R2694" i="6" s="1"/>
  <c r="R2724" i="6" a="1"/>
  <c r="R2724" i="6" s="1"/>
  <c r="R803" i="6" a="1"/>
  <c r="R803" i="6" s="1"/>
  <c r="R2392" i="6" a="1"/>
  <c r="R2392" i="6" s="1"/>
  <c r="R818" i="6" a="1"/>
  <c r="R818" i="6" s="1"/>
  <c r="R2357" i="6" a="1"/>
  <c r="R2357" i="6" s="1"/>
  <c r="R208" i="6" a="1"/>
  <c r="R208" i="6" s="1"/>
  <c r="R3505" i="6" a="1"/>
  <c r="R3505" i="6" s="1"/>
  <c r="R1750" i="6" a="1"/>
  <c r="R1750" i="6" s="1"/>
  <c r="R2312" i="6" a="1"/>
  <c r="R2312" i="6" s="1"/>
  <c r="R2025" i="6" a="1"/>
  <c r="R2025" i="6" s="1"/>
  <c r="R2680" i="6" a="1"/>
  <c r="R2680" i="6" s="1"/>
  <c r="R342" i="6" a="1"/>
  <c r="R342" i="6" s="1"/>
  <c r="R2428" i="6" a="1"/>
  <c r="R2428" i="6" s="1"/>
  <c r="R2343" i="6" a="1"/>
  <c r="R2343" i="6" s="1"/>
  <c r="R1708" i="6" a="1"/>
  <c r="R1708" i="6" s="1"/>
  <c r="R779" i="6" a="1"/>
  <c r="R779" i="6" s="1"/>
  <c r="R1813" i="6" a="1"/>
  <c r="R1813" i="6" s="1"/>
  <c r="R929" i="6" a="1"/>
  <c r="R929" i="6" s="1"/>
  <c r="R1113" i="6" a="1"/>
  <c r="R1113" i="6" s="1"/>
  <c r="R2300" i="6" a="1"/>
  <c r="R2300" i="6" s="1"/>
  <c r="R3192" i="6" a="1"/>
  <c r="R3192" i="6" s="1"/>
  <c r="R3222" i="6" a="1"/>
  <c r="R3222" i="6" s="1"/>
  <c r="R3782" i="6" a="1"/>
  <c r="R3782" i="6" s="1"/>
  <c r="R2241" i="6" a="1"/>
  <c r="R2241" i="6" s="1"/>
  <c r="R3661" i="6" a="1"/>
  <c r="R3661" i="6" s="1"/>
  <c r="R3459" i="6" a="1"/>
  <c r="R3459" i="6" s="1"/>
  <c r="R602" i="6" a="1"/>
  <c r="R602" i="6" s="1"/>
  <c r="R2029" i="6" a="1"/>
  <c r="R2029" i="6" s="1"/>
  <c r="R2452" i="6" a="1"/>
  <c r="R2452" i="6" s="1"/>
  <c r="R1447" i="6" a="1"/>
  <c r="R1447" i="6" s="1"/>
  <c r="R3005" i="6" a="1"/>
  <c r="R3005" i="6" s="1"/>
  <c r="R1329" i="6" a="1"/>
  <c r="R1329" i="6" s="1"/>
  <c r="R1875" i="6" a="1"/>
  <c r="R1875" i="6" s="1"/>
  <c r="R3124" i="6" a="1"/>
  <c r="R3124" i="6" s="1"/>
  <c r="R731" i="6" a="1"/>
  <c r="R731" i="6" s="1"/>
  <c r="R30" i="6" a="1"/>
  <c r="R30" i="6" s="1"/>
  <c r="R3780" i="6" a="1"/>
  <c r="R3780" i="6" s="1"/>
  <c r="R3290" i="6" a="1"/>
  <c r="R3290" i="6" s="1"/>
  <c r="R1714" i="6" a="1"/>
  <c r="R1714" i="6" s="1"/>
  <c r="R3565" i="6" a="1"/>
  <c r="R3565" i="6" s="1"/>
  <c r="R2546" i="6" a="1"/>
  <c r="R2546" i="6" s="1"/>
  <c r="R3389" i="6" a="1"/>
  <c r="R3389" i="6" s="1"/>
  <c r="R3595" i="6" a="1"/>
  <c r="R3595" i="6" s="1"/>
  <c r="R2287" i="6" a="1"/>
  <c r="R2287" i="6" s="1"/>
  <c r="R1956" i="6" a="1"/>
  <c r="R1956" i="6" s="1"/>
  <c r="R2008" i="6" a="1"/>
  <c r="R2008" i="6" s="1"/>
  <c r="R1540" i="6" a="1"/>
  <c r="R1540" i="6" s="1"/>
  <c r="R1735" i="6" a="1"/>
  <c r="R1735" i="6" s="1"/>
  <c r="R2442" i="6" a="1"/>
  <c r="R2442" i="6" s="1"/>
  <c r="R3207" i="6" a="1"/>
  <c r="R3207" i="6" s="1"/>
  <c r="R2363" i="6" a="1"/>
  <c r="R2363" i="6" s="1"/>
  <c r="R814" i="6" a="1"/>
  <c r="R814" i="6" s="1"/>
  <c r="R3522" i="6" a="1"/>
  <c r="R3522" i="6" s="1"/>
  <c r="R1269" i="6" a="1"/>
  <c r="R1269" i="6" s="1"/>
  <c r="R2290" i="6" a="1"/>
  <c r="R2290" i="6" s="1"/>
  <c r="R2982" i="6" a="1"/>
  <c r="R2982" i="6" s="1"/>
  <c r="R1260" i="6" a="1"/>
  <c r="R1260" i="6" s="1"/>
  <c r="R971" i="6" a="1"/>
  <c r="R971" i="6" s="1"/>
  <c r="R2710" i="6" a="1"/>
  <c r="R2710" i="6" s="1"/>
  <c r="R1002" i="6" a="1"/>
  <c r="R1002" i="6" s="1"/>
  <c r="R3003" i="6" a="1"/>
  <c r="R3003" i="6" s="1"/>
  <c r="R2623" i="6" a="1"/>
  <c r="R2623" i="6" s="1"/>
  <c r="R3292" i="6" a="1"/>
  <c r="R3292" i="6" s="1"/>
  <c r="R1727" i="6" a="1"/>
  <c r="R1727" i="6" s="1"/>
  <c r="R1764" i="6" a="1"/>
  <c r="R1764" i="6" s="1"/>
  <c r="R3490" i="6" a="1"/>
  <c r="R3490" i="6" s="1"/>
  <c r="R3313" i="6" a="1"/>
  <c r="R3313" i="6" s="1"/>
  <c r="R2136" i="6" a="1"/>
  <c r="R2136" i="6" s="1"/>
  <c r="R645" i="6" a="1"/>
  <c r="R645" i="6" s="1"/>
  <c r="R2725" i="6" a="1"/>
  <c r="R2725" i="6" s="1"/>
  <c r="R1495" i="6" a="1"/>
  <c r="R1495" i="6" s="1"/>
  <c r="R287" i="6" a="1"/>
  <c r="R287" i="6" s="1"/>
  <c r="R1055" i="6" a="1"/>
  <c r="R1055" i="6" s="1"/>
  <c r="R3312" i="6" a="1"/>
  <c r="R3312" i="6" s="1"/>
  <c r="R1614" i="6" a="1"/>
  <c r="R1614" i="6" s="1"/>
  <c r="R1243" i="6" a="1"/>
  <c r="R1243" i="6" s="1"/>
  <c r="R1868" i="6" a="1"/>
  <c r="R1868" i="6" s="1"/>
  <c r="R2285" i="6" a="1"/>
  <c r="R2285" i="6" s="1"/>
  <c r="R1558" i="6" a="1"/>
  <c r="R1558" i="6" s="1"/>
  <c r="R1754" i="6" a="1"/>
  <c r="R1754" i="6" s="1"/>
  <c r="R2684" i="6" a="1"/>
  <c r="R2684" i="6" s="1"/>
  <c r="R2146" i="6" a="1"/>
  <c r="R2146" i="6" s="1"/>
  <c r="R2164" i="6" a="1"/>
  <c r="R2164" i="6" s="1"/>
  <c r="R3471" i="6" a="1"/>
  <c r="R3471" i="6" s="1"/>
  <c r="R727" i="6" a="1"/>
  <c r="R727" i="6" s="1"/>
  <c r="R3223" i="6" a="1"/>
  <c r="R3223" i="6" s="1"/>
  <c r="R1772" i="6" a="1"/>
  <c r="R1772" i="6" s="1"/>
  <c r="R1521" i="6" a="1"/>
  <c r="R1521" i="6" s="1"/>
  <c r="R3163" i="6" a="1"/>
  <c r="R3163" i="6" s="1"/>
  <c r="R2307" i="6" a="1"/>
  <c r="R2307" i="6" s="1"/>
  <c r="R3289" i="6" a="1"/>
  <c r="R3289" i="6" s="1"/>
  <c r="R2175" i="6" a="1"/>
  <c r="R2175" i="6" s="1"/>
  <c r="R1133" i="6" a="1"/>
  <c r="R1133" i="6" s="1"/>
  <c r="R2148" i="6" a="1"/>
  <c r="R2148" i="6" s="1"/>
  <c r="R2126" i="6" a="1"/>
  <c r="R2126" i="6" s="1"/>
  <c r="R2825" i="6" a="1"/>
  <c r="R2825" i="6" s="1"/>
  <c r="R2944" i="6" a="1"/>
  <c r="R2944" i="6" s="1"/>
  <c r="R2573" i="6" a="1"/>
  <c r="R2573" i="6" s="1"/>
  <c r="R3418" i="6" a="1"/>
  <c r="R3418" i="6" s="1"/>
  <c r="R2859" i="6" a="1"/>
  <c r="R2859" i="6" s="1"/>
  <c r="R161" i="6" a="1"/>
  <c r="R161" i="6" s="1"/>
  <c r="R3233" i="6" a="1"/>
  <c r="R3233" i="6" s="1"/>
  <c r="R3486" i="6" a="1"/>
  <c r="R3486" i="6" s="1"/>
  <c r="R1493" i="6" a="1"/>
  <c r="R1493" i="6" s="1"/>
  <c r="R3414" i="6" a="1"/>
  <c r="R3414" i="6" s="1"/>
  <c r="R1921" i="6" a="1"/>
  <c r="R1921" i="6" s="1"/>
  <c r="R3165" i="6" a="1"/>
  <c r="R3165" i="6" s="1"/>
  <c r="R3320" i="6" a="1"/>
  <c r="R3320" i="6" s="1"/>
  <c r="R1557" i="6" a="1"/>
  <c r="R1557" i="6" s="1"/>
  <c r="R2665" i="6" a="1"/>
  <c r="R2665" i="6" s="1"/>
  <c r="R1524" i="6" a="1"/>
  <c r="R1524" i="6" s="1"/>
  <c r="R1918" i="6" a="1"/>
  <c r="R1918" i="6" s="1"/>
  <c r="R523" i="6" a="1"/>
  <c r="R523" i="6" s="1"/>
  <c r="R716" i="6" a="1"/>
  <c r="R716" i="6" s="1"/>
  <c r="R2504" i="6" a="1"/>
  <c r="R2504" i="6" s="1"/>
  <c r="R2771" i="6" a="1"/>
  <c r="R2771" i="6" s="1"/>
  <c r="R1410" i="6" a="1"/>
  <c r="R1410" i="6" s="1"/>
  <c r="R2552" i="6" a="1"/>
  <c r="R2552" i="6" s="1"/>
  <c r="R813" i="6" a="1"/>
  <c r="R813" i="6" s="1"/>
  <c r="R340" i="6" a="1"/>
  <c r="R340" i="6" s="1"/>
  <c r="R603" i="6" a="1"/>
  <c r="R603" i="6" s="1"/>
  <c r="R1235" i="6" a="1"/>
  <c r="R1235" i="6" s="1"/>
  <c r="R1765" i="6" a="1"/>
  <c r="R1765" i="6" s="1"/>
  <c r="R2391" i="6" a="1"/>
  <c r="R2391" i="6" s="1"/>
  <c r="R2807" i="6" a="1"/>
  <c r="R2807" i="6" s="1"/>
  <c r="R1254" i="6" a="1"/>
  <c r="R1254" i="6" s="1"/>
  <c r="R355" i="6" a="1"/>
  <c r="R355" i="6" s="1"/>
  <c r="R189" i="6" a="1"/>
  <c r="R189" i="6" s="1"/>
  <c r="R1396" i="6" a="1"/>
  <c r="R1396" i="6" s="1"/>
  <c r="R1861" i="6" a="1"/>
  <c r="R1861" i="6" s="1"/>
  <c r="R3075" i="6" a="1"/>
  <c r="R3075" i="6" s="1"/>
  <c r="R397" i="6" a="1"/>
  <c r="R397" i="6" s="1"/>
  <c r="R1698" i="6" a="1"/>
  <c r="R1698" i="6" s="1"/>
  <c r="R2417" i="6" a="1"/>
  <c r="R2417" i="6" s="1"/>
  <c r="R2277" i="6" a="1"/>
  <c r="R2277" i="6" s="1"/>
  <c r="R1140" i="6" a="1"/>
  <c r="R1140" i="6" s="1"/>
  <c r="R2108" i="6" a="1"/>
  <c r="R2108" i="6" s="1"/>
  <c r="R38" i="6" a="1"/>
  <c r="R38" i="6" s="1"/>
  <c r="R2539" i="6" a="1"/>
  <c r="R2539" i="6" s="1"/>
  <c r="R2088" i="6" a="1"/>
  <c r="R2088" i="6" s="1"/>
  <c r="R1901" i="6" a="1"/>
  <c r="R1901" i="6" s="1"/>
  <c r="R1436" i="6" a="1"/>
  <c r="R1436" i="6" s="1"/>
  <c r="R120" i="6" a="1"/>
  <c r="R120" i="6" s="1"/>
  <c r="R2660" i="6" a="1"/>
  <c r="R2660" i="6" s="1"/>
  <c r="R2778" i="6" a="1"/>
  <c r="R2778" i="6" s="1"/>
  <c r="R269" i="6" a="1"/>
  <c r="R269" i="6" s="1"/>
  <c r="R3450" i="6" a="1"/>
  <c r="R3450" i="6" s="1"/>
  <c r="R3227" i="6" a="1"/>
  <c r="R3227" i="6" s="1"/>
  <c r="R213" i="6" a="1"/>
  <c r="R213" i="6" s="1"/>
  <c r="R1460" i="6" a="1"/>
  <c r="R1460" i="6" s="1"/>
  <c r="R3077" i="6" a="1"/>
  <c r="R3077" i="6" s="1"/>
  <c r="R1448" i="6" a="1"/>
  <c r="R1448" i="6" s="1"/>
  <c r="R1209" i="6" a="1"/>
  <c r="R1209" i="6" s="1"/>
  <c r="R1236" i="6" a="1"/>
  <c r="R1236" i="6" s="1"/>
  <c r="R565" i="6" a="1"/>
  <c r="R565" i="6" s="1"/>
  <c r="R1851" i="6" a="1"/>
  <c r="R1851" i="6" s="1"/>
  <c r="R3607" i="6" a="1"/>
  <c r="R3607" i="6" s="1"/>
  <c r="R3578" i="6" a="1"/>
  <c r="R3578" i="6" s="1"/>
  <c r="R3497" i="6" a="1"/>
  <c r="R3497" i="6" s="1"/>
  <c r="R3198" i="6" a="1"/>
  <c r="R3198" i="6" s="1"/>
  <c r="R3299" i="6" a="1"/>
  <c r="R3299" i="6" s="1"/>
  <c r="R2225" i="6" a="1"/>
  <c r="R2225" i="6" s="1"/>
  <c r="R227" i="6" a="1"/>
  <c r="R227" i="6" s="1"/>
  <c r="R460" i="6" a="1"/>
  <c r="R460" i="6" s="1"/>
  <c r="R3280" i="6" a="1"/>
  <c r="R3280" i="6" s="1"/>
  <c r="R67" i="6" a="1"/>
  <c r="R67" i="6" s="1"/>
  <c r="R3462" i="6" a="1"/>
  <c r="R3462" i="6" s="1"/>
  <c r="R548" i="6" a="1"/>
  <c r="R548" i="6" s="1"/>
  <c r="R2242" i="6" a="1"/>
  <c r="R2242" i="6" s="1"/>
  <c r="R1287" i="6" a="1"/>
  <c r="R1287" i="6" s="1"/>
  <c r="R3416" i="6" a="1"/>
  <c r="R3416" i="6" s="1"/>
  <c r="R3672" i="6" a="1"/>
  <c r="R3672" i="6" s="1"/>
  <c r="R1579" i="6" a="1"/>
  <c r="R1579" i="6" s="1"/>
  <c r="R2647" i="6" a="1"/>
  <c r="R2647" i="6" s="1"/>
  <c r="R2956" i="6" a="1"/>
  <c r="R2956" i="6" s="1"/>
  <c r="R3309" i="6" a="1"/>
  <c r="R3309" i="6" s="1"/>
  <c r="R3097" i="6" a="1"/>
  <c r="R3097" i="6" s="1"/>
  <c r="R3323" i="6" a="1"/>
  <c r="R3323" i="6" s="1"/>
  <c r="R1432" i="6" a="1"/>
  <c r="R1432" i="6" s="1"/>
  <c r="R454" i="6" a="1"/>
  <c r="R454" i="6" s="1"/>
  <c r="R250" i="6" a="1"/>
  <c r="R250" i="6" s="1"/>
  <c r="R155" i="6" a="1"/>
  <c r="R155" i="6" s="1"/>
  <c r="R2775" i="6" a="1"/>
  <c r="R2775" i="6" s="1"/>
  <c r="R2736" i="6" a="1"/>
  <c r="R2736" i="6" s="1"/>
  <c r="R1474" i="6" a="1"/>
  <c r="R1474" i="6" s="1"/>
  <c r="R846" i="6" a="1"/>
  <c r="R846" i="6" s="1"/>
  <c r="R3127" i="6" a="1"/>
  <c r="R3127" i="6" s="1"/>
  <c r="R3423" i="6" a="1"/>
  <c r="R3423" i="6" s="1"/>
  <c r="R2302" i="6" a="1"/>
  <c r="R2302" i="6" s="1"/>
  <c r="R3567" i="6" a="1"/>
  <c r="R3567" i="6" s="1"/>
  <c r="R3538" i="6" a="1"/>
  <c r="R3538" i="6" s="1"/>
  <c r="R1067" i="6" a="1"/>
  <c r="R1067" i="6" s="1"/>
  <c r="R3646" i="6" a="1"/>
  <c r="R3646" i="6" s="1"/>
  <c r="R1395" i="6" a="1"/>
  <c r="R1395" i="6" s="1"/>
  <c r="R1471" i="6" a="1"/>
  <c r="R1471" i="6" s="1"/>
  <c r="R1419" i="6" a="1"/>
  <c r="R1419" i="6" s="1"/>
  <c r="R3611" i="6" a="1"/>
  <c r="R3611" i="6" s="1"/>
  <c r="R2158" i="6" a="1"/>
  <c r="R2158" i="6" s="1"/>
  <c r="R434" i="6" a="1"/>
  <c r="R434" i="6" s="1"/>
  <c r="R2744" i="6" a="1"/>
  <c r="R2744" i="6" s="1"/>
  <c r="R1649" i="6" a="1"/>
  <c r="R1649" i="6" s="1"/>
  <c r="R3225" i="6" a="1"/>
  <c r="R3225" i="6" s="1"/>
  <c r="R1936" i="6" a="1"/>
  <c r="R1936" i="6" s="1"/>
  <c r="R2376" i="6" a="1"/>
  <c r="R2376" i="6" s="1"/>
  <c r="R1993" i="6" a="1"/>
  <c r="R1993" i="6" s="1"/>
  <c r="R374" i="6" a="1"/>
  <c r="R374" i="6" s="1"/>
  <c r="R361" i="6" a="1"/>
  <c r="R361" i="6" s="1"/>
  <c r="R2239" i="6" a="1"/>
  <c r="R2239" i="6" s="1"/>
  <c r="R2730" i="6" a="1"/>
  <c r="R2730" i="6" s="1"/>
  <c r="R3307" i="6" a="1"/>
  <c r="R3307" i="6" s="1"/>
  <c r="R1042" i="6" a="1"/>
  <c r="R1042" i="6" s="1"/>
  <c r="R3134" i="6" a="1"/>
  <c r="R3134" i="6" s="1"/>
  <c r="R1704" i="6" a="1"/>
  <c r="R1704" i="6" s="1"/>
  <c r="R3388" i="6" a="1"/>
  <c r="R3388" i="6" s="1"/>
  <c r="R2031" i="6" a="1"/>
  <c r="R2031" i="6" s="1"/>
  <c r="R3714" i="6" a="1"/>
  <c r="R3714" i="6" s="1"/>
  <c r="R1386" i="6" a="1"/>
  <c r="R1386" i="6" s="1"/>
  <c r="R3053" i="6" a="1"/>
  <c r="R3053" i="6" s="1"/>
  <c r="R1849" i="6" a="1"/>
  <c r="R1849" i="6" s="1"/>
  <c r="R1012" i="6" a="1"/>
  <c r="R1012" i="6" s="1"/>
  <c r="R2456" i="6" a="1"/>
  <c r="R2456" i="6" s="1"/>
  <c r="R1408" i="6" a="1"/>
  <c r="R1408" i="6" s="1"/>
  <c r="R2042" i="6" a="1"/>
  <c r="R2042" i="6" s="1"/>
  <c r="R1389" i="6" a="1"/>
  <c r="R1389" i="6" s="1"/>
  <c r="R348" i="6" a="1"/>
  <c r="R348" i="6" s="1"/>
  <c r="R3359" i="6" a="1"/>
  <c r="R3359" i="6" s="1"/>
  <c r="R2493" i="6" a="1"/>
  <c r="R2493" i="6" s="1"/>
  <c r="R273" i="6" a="1"/>
  <c r="R273" i="6" s="1"/>
  <c r="R3373" i="6" a="1"/>
  <c r="R3373" i="6" s="1"/>
  <c r="R479" i="6" a="1"/>
  <c r="R479" i="6" s="1"/>
  <c r="R2981" i="6" a="1"/>
  <c r="R2981" i="6" s="1"/>
  <c r="R2840" i="6" a="1"/>
  <c r="R2840" i="6" s="1"/>
  <c r="R974" i="6" a="1"/>
  <c r="R974" i="6" s="1"/>
  <c r="R2873" i="6" a="1"/>
  <c r="R2873" i="6" s="1"/>
  <c r="R1919" i="6" a="1"/>
  <c r="R1919" i="6" s="1"/>
  <c r="R1583" i="6" a="1"/>
  <c r="R1583" i="6" s="1"/>
  <c r="R1172" i="6" a="1"/>
  <c r="R1172" i="6" s="1"/>
  <c r="R3526" i="6" a="1"/>
  <c r="R3526" i="6" s="1"/>
  <c r="R1252" i="6" a="1"/>
  <c r="R1252" i="6" s="1"/>
  <c r="R1960" i="6" a="1"/>
  <c r="R1960" i="6" s="1"/>
  <c r="R1257" i="6" a="1"/>
  <c r="R1257" i="6" s="1"/>
  <c r="R2318" i="6" a="1"/>
  <c r="R2318" i="6" s="1"/>
  <c r="R136" i="6" a="1"/>
  <c r="R136" i="6" s="1"/>
  <c r="R1359" i="6" a="1"/>
  <c r="R1359" i="6" s="1"/>
  <c r="R1709" i="6" a="1"/>
  <c r="R1709" i="6" s="1"/>
  <c r="R3275" i="6" a="1"/>
  <c r="R3275" i="6" s="1"/>
  <c r="R3329" i="6" a="1"/>
  <c r="R3329" i="6" s="1"/>
  <c r="R1766" i="6" a="1"/>
  <c r="R1766" i="6" s="1"/>
  <c r="R3006" i="6" a="1"/>
  <c r="R3006" i="6" s="1"/>
  <c r="R148" i="6" a="1"/>
  <c r="R148" i="6" s="1"/>
  <c r="R1561" i="6" a="1"/>
  <c r="R1561" i="6" s="1"/>
  <c r="R2799" i="6" a="1"/>
  <c r="R2799" i="6" s="1"/>
  <c r="R2881" i="6" a="1"/>
  <c r="R2881" i="6" s="1"/>
  <c r="R373" i="6" a="1"/>
  <c r="R373" i="6" s="1"/>
  <c r="R2122" i="6" a="1"/>
  <c r="R2122" i="6" s="1"/>
  <c r="R3119" i="6" a="1"/>
  <c r="R3119" i="6" s="1"/>
  <c r="R723" i="6" a="1"/>
  <c r="R723" i="6" s="1"/>
  <c r="R1072" i="6" a="1"/>
  <c r="R1072" i="6" s="1"/>
  <c r="R2557" i="6" a="1"/>
  <c r="R2557" i="6" s="1"/>
  <c r="R2544" i="6" a="1"/>
  <c r="R2544" i="6" s="1"/>
  <c r="R2894" i="6" a="1"/>
  <c r="R2894" i="6" s="1"/>
  <c r="R1534" i="6" a="1"/>
  <c r="R1534" i="6" s="1"/>
  <c r="R2696" i="6" a="1"/>
  <c r="R2696" i="6" s="1"/>
  <c r="R1202" i="6" a="1"/>
  <c r="R1202" i="6" s="1"/>
  <c r="R2689" i="6" a="1"/>
  <c r="R2689" i="6" s="1"/>
  <c r="R796" i="6" a="1"/>
  <c r="R796" i="6" s="1"/>
  <c r="R464" i="6" a="1"/>
  <c r="R464" i="6" s="1"/>
  <c r="R1569" i="6" a="1"/>
  <c r="R1569" i="6" s="1"/>
  <c r="R396" i="6" a="1"/>
  <c r="R396" i="6" s="1"/>
  <c r="R2341" i="6" a="1"/>
  <c r="R2341" i="6" s="1"/>
  <c r="R1811" i="6" a="1"/>
  <c r="R1811" i="6" s="1"/>
  <c r="R720" i="6" a="1"/>
  <c r="R720" i="6" s="1"/>
  <c r="R2346" i="6" a="1"/>
  <c r="R2346" i="6" s="1"/>
  <c r="R91" i="6" a="1"/>
  <c r="R91" i="6" s="1"/>
  <c r="R2933" i="6" a="1"/>
  <c r="R2933" i="6" s="1"/>
  <c r="R1039" i="6" a="1"/>
  <c r="R1039" i="6" s="1"/>
  <c r="R123" i="6" a="1"/>
  <c r="R123" i="6" s="1"/>
  <c r="R3503" i="6" a="1"/>
  <c r="R3503" i="6" s="1"/>
  <c r="R2572" i="6" a="1"/>
  <c r="R2572" i="6" s="1"/>
  <c r="R1622" i="6" a="1"/>
  <c r="R1622" i="6" s="1"/>
  <c r="R880" i="6" a="1"/>
  <c r="R880" i="6" s="1"/>
  <c r="R535" i="6" a="1"/>
  <c r="R535" i="6" s="1"/>
  <c r="R2928" i="6" a="1"/>
  <c r="R2928" i="6" s="1"/>
  <c r="R3697" i="6" a="1"/>
  <c r="R3697" i="6" s="1"/>
  <c r="R3760" i="6" a="1"/>
  <c r="R3760" i="6" s="1"/>
  <c r="R2692" i="6" a="1"/>
  <c r="R2692" i="6" s="1"/>
  <c r="R2681" i="6" a="1"/>
  <c r="R2681" i="6" s="1"/>
  <c r="R730" i="6" a="1"/>
  <c r="R730" i="6" s="1"/>
  <c r="R1403" i="6" a="1"/>
  <c r="R1403" i="6" s="1"/>
  <c r="R2125" i="6" a="1"/>
  <c r="R2125" i="6" s="1"/>
  <c r="R3262" i="6" a="1"/>
  <c r="R3262" i="6" s="1"/>
  <c r="R2059" i="6" a="1"/>
  <c r="R2059" i="6" s="1"/>
  <c r="R2620" i="6" a="1"/>
  <c r="R2620" i="6" s="1"/>
  <c r="R1263" i="6" a="1"/>
  <c r="R1263" i="6" s="1"/>
  <c r="R93" i="6" a="1"/>
  <c r="R93" i="6" s="1"/>
  <c r="R318" i="6" a="1"/>
  <c r="R318" i="6" s="1"/>
  <c r="R2514" i="6" a="1"/>
  <c r="R2514" i="6" s="1"/>
  <c r="R2445" i="6" a="1"/>
  <c r="R2445" i="6" s="1"/>
  <c r="R3072" i="6" a="1"/>
  <c r="R3072" i="6" s="1"/>
  <c r="R510" i="6" a="1"/>
  <c r="R510" i="6" s="1"/>
  <c r="R2482" i="6" a="1"/>
  <c r="R2482" i="6" s="1"/>
  <c r="R1320" i="6" a="1"/>
  <c r="R1320" i="6" s="1"/>
  <c r="R2591" i="6" a="1"/>
  <c r="R2591" i="6" s="1"/>
  <c r="R5" i="6" a="1"/>
  <c r="R5" i="6" s="1"/>
  <c r="R1170" i="6" a="1"/>
  <c r="R1170" i="6" s="1"/>
  <c r="R3681" i="6" a="1"/>
  <c r="R3681" i="6" s="1"/>
  <c r="R3019" i="6" a="1"/>
  <c r="R3019" i="6" s="1"/>
  <c r="R3692" i="6" a="1"/>
  <c r="R3692" i="6" s="1"/>
  <c r="R181" i="6" a="1"/>
  <c r="R181" i="6" s="1"/>
  <c r="R3673" i="6" a="1"/>
  <c r="R3673" i="6" s="1"/>
  <c r="R1645" i="6" a="1"/>
  <c r="R1645" i="6" s="1"/>
  <c r="R2533" i="6" a="1"/>
  <c r="R2533" i="6" s="1"/>
  <c r="R262" i="6" a="1"/>
  <c r="R262" i="6" s="1"/>
  <c r="R3743" i="6" a="1"/>
  <c r="R3743" i="6" s="1"/>
  <c r="R2990" i="6" a="1"/>
  <c r="R2990" i="6" s="1"/>
  <c r="R3764" i="6" a="1"/>
  <c r="R3764" i="6" s="1"/>
  <c r="R2116" i="6" a="1"/>
  <c r="R2116" i="6" s="1"/>
  <c r="R2833" i="6" a="1"/>
  <c r="R2833" i="6" s="1"/>
  <c r="R3168" i="6" a="1"/>
  <c r="R3168" i="6" s="1"/>
  <c r="R2082" i="6" a="1"/>
  <c r="R2082" i="6" s="1"/>
  <c r="R2387" i="6" a="1"/>
  <c r="R2387" i="6" s="1"/>
  <c r="R3410" i="6" a="1"/>
  <c r="R3410" i="6" s="1"/>
  <c r="R317" i="6" a="1"/>
  <c r="R317" i="6" s="1"/>
  <c r="R3226" i="6" a="1"/>
  <c r="R3226" i="6" s="1"/>
  <c r="R3528" i="6" a="1"/>
  <c r="R3528" i="6" s="1"/>
  <c r="R2033" i="6" a="1"/>
  <c r="R2033" i="6" s="1"/>
  <c r="R210" i="6" a="1"/>
  <c r="R210" i="6" s="1"/>
  <c r="R2229" i="6" a="1"/>
  <c r="R2229" i="6" s="1"/>
  <c r="R3208" i="6" a="1"/>
  <c r="R3208" i="6" s="1"/>
  <c r="R1083" i="6" a="1"/>
  <c r="R1083" i="6" s="1"/>
  <c r="R1369" i="6" a="1"/>
  <c r="R1369" i="6" s="1"/>
  <c r="R2412" i="6" a="1"/>
  <c r="R2412" i="6" s="1"/>
  <c r="R2791" i="6" a="1"/>
  <c r="R2791" i="6" s="1"/>
  <c r="R1324" i="6" a="1"/>
  <c r="R1324" i="6" s="1"/>
  <c r="R3217" i="6" a="1"/>
  <c r="R3217" i="6" s="1"/>
  <c r="R3750" i="6" a="1"/>
  <c r="R3750" i="6" s="1"/>
  <c r="R249" i="6" a="1"/>
  <c r="R249" i="6" s="1"/>
  <c r="R3399" i="6" a="1"/>
  <c r="R3399" i="6" s="1"/>
  <c r="R1515" i="6" a="1"/>
  <c r="R1515" i="6" s="1"/>
  <c r="R1286" i="6" a="1"/>
  <c r="R1286" i="6" s="1"/>
  <c r="R1981" i="6" a="1"/>
  <c r="R1981" i="6" s="1"/>
  <c r="R1399" i="6" a="1"/>
  <c r="R1399" i="6" s="1"/>
  <c r="R3547" i="6" a="1"/>
  <c r="R3547" i="6" s="1"/>
  <c r="R3716" i="6" a="1"/>
  <c r="R3716" i="6" s="1"/>
  <c r="R1746" i="6" a="1"/>
  <c r="R1746" i="6" s="1"/>
  <c r="R995" i="6" a="1"/>
  <c r="R995" i="6" s="1"/>
  <c r="R3392" i="6" a="1"/>
  <c r="R3392" i="6" s="1"/>
  <c r="R3243" i="6" a="1"/>
  <c r="R3243" i="6" s="1"/>
  <c r="R3420" i="6" a="1"/>
  <c r="R3420" i="6" s="1"/>
  <c r="R3328" i="6" a="1"/>
  <c r="R3328" i="6" s="1"/>
  <c r="R3036" i="6" a="1"/>
  <c r="R3036" i="6" s="1"/>
  <c r="R2735" i="6" a="1"/>
  <c r="R2735" i="6" s="1"/>
  <c r="R279" i="6" a="1"/>
  <c r="R279" i="6" s="1"/>
  <c r="R3305" i="6" a="1"/>
  <c r="R3305" i="6" s="1"/>
  <c r="R668" i="6" a="1"/>
  <c r="R668" i="6" s="1"/>
  <c r="R3335" i="6" a="1"/>
  <c r="R3335" i="6" s="1"/>
  <c r="R2677" i="6" a="1"/>
  <c r="R2677" i="6" s="1"/>
  <c r="R2423" i="6" a="1"/>
  <c r="R2423" i="6" s="1"/>
  <c r="R3283" i="6" a="1"/>
  <c r="R3283" i="6" s="1"/>
  <c r="R3706" i="6" a="1"/>
  <c r="R3706" i="6" s="1"/>
  <c r="R2189" i="6" a="1"/>
  <c r="R2189" i="6" s="1"/>
  <c r="R1679" i="6" a="1"/>
  <c r="R1679" i="6" s="1"/>
  <c r="R2266" i="6" a="1"/>
  <c r="R2266" i="6" s="1"/>
  <c r="R1121" i="6" a="1"/>
  <c r="R1121" i="6" s="1"/>
  <c r="R3183" i="6" a="1"/>
  <c r="R3183" i="6" s="1"/>
  <c r="R3319" i="6" a="1"/>
  <c r="R3319" i="6" s="1"/>
  <c r="R1573" i="6" a="1"/>
  <c r="R1573" i="6" s="1"/>
  <c r="R3210" i="6" a="1"/>
  <c r="R3210" i="6" s="1"/>
  <c r="R2899" i="6" a="1"/>
  <c r="R2899" i="6" s="1"/>
  <c r="R3173" i="6" a="1"/>
  <c r="R3173" i="6" s="1"/>
  <c r="R1186" i="6" a="1"/>
  <c r="R1186" i="6" s="1"/>
  <c r="R858" i="6" a="1"/>
  <c r="R858" i="6" s="1"/>
  <c r="R8" i="6" a="1"/>
  <c r="R8" i="6" s="1"/>
  <c r="R1980" i="6" a="1"/>
  <c r="R1980" i="6" s="1"/>
  <c r="R2166" i="6" a="1"/>
  <c r="R2166" i="6" s="1"/>
  <c r="R3419" i="6" a="1"/>
  <c r="R3419" i="6" s="1"/>
  <c r="R2717" i="6" a="1"/>
  <c r="R2717" i="6" s="1"/>
  <c r="R1977" i="6" a="1"/>
  <c r="R1977" i="6" s="1"/>
  <c r="R1840" i="6" a="1"/>
  <c r="R1840" i="6" s="1"/>
  <c r="R2406" i="6" a="1"/>
  <c r="R2406" i="6" s="1"/>
  <c r="R3617" i="6" a="1"/>
  <c r="R3617" i="6" s="1"/>
  <c r="R1130" i="6" a="1"/>
  <c r="R1130" i="6" s="1"/>
  <c r="R517" i="6" a="1"/>
  <c r="R517" i="6" s="1"/>
  <c r="R2374" i="6" a="1"/>
  <c r="R2374" i="6" s="1"/>
  <c r="R2723" i="6" a="1"/>
  <c r="R2723" i="6" s="1"/>
  <c r="R2998" i="6" a="1"/>
  <c r="R2998" i="6" s="1"/>
  <c r="R1986" i="6" a="1"/>
  <c r="R1986" i="6" s="1"/>
  <c r="R1647" i="6" a="1"/>
  <c r="R1647" i="6" s="1"/>
  <c r="R1338" i="6" a="1"/>
  <c r="R1338" i="6" s="1"/>
  <c r="R255" i="6" a="1"/>
  <c r="R255" i="6" s="1"/>
  <c r="R897" i="6" a="1"/>
  <c r="R897" i="6" s="1"/>
  <c r="R2721" i="6" a="1"/>
  <c r="R2721" i="6" s="1"/>
  <c r="R1323" i="6" a="1"/>
  <c r="R1323" i="6" s="1"/>
  <c r="R2063" i="6" a="1"/>
  <c r="R2063" i="6" s="1"/>
  <c r="R2252" i="6" a="1"/>
  <c r="R2252" i="6" s="1"/>
  <c r="R2458" i="6" a="1"/>
  <c r="R2458" i="6" s="1"/>
  <c r="R979" i="6" a="1"/>
  <c r="R979" i="6" s="1"/>
  <c r="R747" i="6" a="1"/>
  <c r="R747" i="6" s="1"/>
  <c r="R25" i="6" a="1"/>
  <c r="R25" i="6" s="1"/>
  <c r="R103" i="6" a="1"/>
  <c r="R103" i="6" s="1"/>
  <c r="R1469" i="6" a="1"/>
  <c r="R1469" i="6" s="1"/>
  <c r="R3257" i="6" a="1"/>
  <c r="R3257" i="6" s="1"/>
  <c r="R3083" i="6" a="1"/>
  <c r="R3083" i="6" s="1"/>
  <c r="R1073" i="6" a="1"/>
  <c r="R1073" i="6" s="1"/>
  <c r="R1535" i="6" a="1"/>
  <c r="R1535" i="6" s="1"/>
  <c r="R2858" i="6" a="1"/>
  <c r="R2858" i="6" s="1"/>
  <c r="R2943" i="6" a="1"/>
  <c r="R2943" i="6" s="1"/>
  <c r="R278" i="6" a="1"/>
  <c r="R278" i="6" s="1"/>
  <c r="R2743" i="6" a="1"/>
  <c r="R2743" i="6" s="1"/>
  <c r="R1973" i="6" a="1"/>
  <c r="R1973" i="6" s="1"/>
  <c r="R1802" i="6" a="1"/>
  <c r="R1802" i="6" s="1"/>
  <c r="R920" i="6" a="1"/>
  <c r="R920" i="6" s="1"/>
  <c r="R940" i="6" a="1"/>
  <c r="R940" i="6" s="1"/>
  <c r="R832" i="6" a="1"/>
  <c r="R832" i="6" s="1"/>
  <c r="R298" i="6" a="1"/>
  <c r="R298" i="6" s="1"/>
  <c r="R1957" i="6" a="1"/>
  <c r="R1957" i="6" s="1"/>
  <c r="R2147" i="6" a="1"/>
  <c r="R2147" i="6" s="1"/>
  <c r="R1285" i="6" a="1"/>
  <c r="R1285" i="6" s="1"/>
  <c r="R445" i="6" a="1"/>
  <c r="R445" i="6" s="1"/>
  <c r="R1232" i="6" a="1"/>
  <c r="R1232" i="6" s="1"/>
  <c r="R3735" i="6" a="1"/>
  <c r="R3735" i="6" s="1"/>
  <c r="R2060" i="6" a="1"/>
  <c r="R2060" i="6" s="1"/>
  <c r="R738" i="6" a="1"/>
  <c r="R738" i="6" s="1"/>
  <c r="R1378" i="6" a="1"/>
  <c r="R1378" i="6" s="1"/>
  <c r="R1564" i="6" a="1"/>
  <c r="R1564" i="6" s="1"/>
  <c r="R1777" i="6" a="1"/>
  <c r="R1777" i="6" s="1"/>
  <c r="R2929" i="6" a="1"/>
  <c r="R2929" i="6" s="1"/>
  <c r="R286" i="6" a="1"/>
  <c r="R286" i="6" s="1"/>
  <c r="R1516" i="6" a="1"/>
  <c r="R1516" i="6" s="1"/>
  <c r="R667" i="6" a="1"/>
  <c r="R667" i="6" s="1"/>
  <c r="R794" i="6" a="1"/>
  <c r="R794" i="6" s="1"/>
  <c r="R1115" i="6" a="1"/>
  <c r="R1115" i="6" s="1"/>
  <c r="R2883" i="6" a="1"/>
  <c r="R2883" i="6" s="1"/>
  <c r="R3728" i="6" a="1"/>
  <c r="R3728" i="6" s="1"/>
  <c r="R3123" i="6" a="1"/>
  <c r="R3123" i="6" s="1"/>
  <c r="R3276" i="6" a="1"/>
  <c r="R3276" i="6" s="1"/>
  <c r="R924" i="6" a="1"/>
  <c r="R924" i="6" s="1"/>
  <c r="R2560" i="6" a="1"/>
  <c r="R2560" i="6" s="1"/>
  <c r="R3025" i="6" a="1"/>
  <c r="R3025" i="6" s="1"/>
  <c r="R2467" i="6" a="1"/>
  <c r="R2467" i="6" s="1"/>
  <c r="R1697" i="6" a="1"/>
  <c r="R1697" i="6" s="1"/>
  <c r="R2841" i="6" a="1"/>
  <c r="R2841" i="6" s="1"/>
  <c r="R793" i="6" a="1"/>
  <c r="R793" i="6" s="1"/>
  <c r="R2938" i="6" a="1"/>
  <c r="R2938" i="6" s="1"/>
  <c r="R2948" i="6" a="1"/>
  <c r="R2948" i="6" s="1"/>
  <c r="R69" i="6" a="1"/>
  <c r="R69" i="6" s="1"/>
  <c r="R2492" i="6" a="1"/>
  <c r="R2492" i="6" s="1"/>
  <c r="R3474" i="6" a="1"/>
  <c r="R3474" i="6" s="1"/>
  <c r="R1322" i="6" a="1"/>
  <c r="R1322" i="6" s="1"/>
  <c r="R3085" i="6" a="1"/>
  <c r="R3085" i="6" s="1"/>
  <c r="R3629" i="6" a="1"/>
  <c r="R3629" i="6" s="1"/>
  <c r="R2890" i="6" a="1"/>
  <c r="R2890" i="6" s="1"/>
  <c r="R2614" i="6" a="1"/>
  <c r="R2614" i="6" s="1"/>
  <c r="R1181" i="6" a="1"/>
  <c r="R1181" i="6" s="1"/>
  <c r="R1623" i="6" a="1"/>
  <c r="R1623" i="6" s="1"/>
  <c r="R790" i="6" a="1"/>
  <c r="R790" i="6" s="1"/>
  <c r="R2905" i="6" a="1"/>
  <c r="R2905" i="6" s="1"/>
  <c r="R1511" i="6" a="1"/>
  <c r="R1511" i="6" s="1"/>
  <c r="R496" i="6" a="1"/>
  <c r="R496" i="6" s="1"/>
  <c r="R2622" i="6" a="1"/>
  <c r="R2622" i="6" s="1"/>
  <c r="R1503" i="6" a="1"/>
  <c r="R1503" i="6" s="1"/>
  <c r="R2592" i="6" a="1"/>
  <c r="R2592" i="6" s="1"/>
  <c r="R2600" i="6" a="1"/>
  <c r="R2600" i="6" s="1"/>
  <c r="R107" i="6" a="1"/>
  <c r="R107" i="6" s="1"/>
  <c r="R2583" i="6" a="1"/>
  <c r="R2583" i="6" s="1"/>
  <c r="R3022" i="6" a="1"/>
  <c r="R3022" i="6" s="1"/>
  <c r="R2567" i="6" a="1"/>
  <c r="R2567" i="6" s="1"/>
  <c r="R230" i="6" a="1"/>
  <c r="R230" i="6" s="1"/>
  <c r="R1905" i="6" a="1"/>
  <c r="R1905" i="6" s="1"/>
  <c r="R3239" i="6" a="1"/>
  <c r="R3239" i="6" s="1"/>
  <c r="R2980" i="6" a="1"/>
  <c r="R2980" i="6" s="1"/>
  <c r="R2924" i="6" a="1"/>
  <c r="R2924" i="6" s="1"/>
  <c r="R1677" i="6" a="1"/>
  <c r="R1677" i="6" s="1"/>
  <c r="R2579" i="6" a="1"/>
  <c r="R2579" i="6" s="1"/>
  <c r="R256" i="6" a="1"/>
  <c r="R256" i="6" s="1"/>
  <c r="R2227" i="6" a="1"/>
  <c r="R2227" i="6" s="1"/>
  <c r="R2602" i="6" a="1"/>
  <c r="R2602" i="6" s="1"/>
  <c r="R1143" i="6" a="1"/>
  <c r="R1143" i="6" s="1"/>
  <c r="R3345" i="6" a="1"/>
  <c r="R3345" i="6" s="1"/>
  <c r="R1771" i="6" a="1"/>
  <c r="R1771" i="6" s="1"/>
  <c r="R2353" i="6" a="1"/>
  <c r="R2353" i="6" s="1"/>
  <c r="R1979" i="6" a="1"/>
  <c r="R1979" i="6" s="1"/>
  <c r="R767" i="6" a="1"/>
  <c r="R767" i="6" s="1"/>
  <c r="R1889" i="6" a="1"/>
  <c r="R1889" i="6" s="1"/>
  <c r="R757" i="6" a="1"/>
  <c r="R757" i="6" s="1"/>
  <c r="R519" i="6" a="1"/>
  <c r="R519" i="6" s="1"/>
  <c r="R2728" i="6" a="1"/>
  <c r="R2728" i="6" s="1"/>
  <c r="R2464" i="6" a="1"/>
  <c r="R2464" i="6" s="1"/>
  <c r="R1915" i="6" a="1"/>
  <c r="R1915" i="6" s="1"/>
  <c r="R2759" i="6" a="1"/>
  <c r="R2759" i="6" s="1"/>
  <c r="R3021" i="6" a="1"/>
  <c r="R3021" i="6" s="1"/>
  <c r="R1990" i="6" a="1"/>
  <c r="R1990" i="6" s="1"/>
  <c r="R3710" i="6" a="1"/>
  <c r="R3710" i="6" s="1"/>
  <c r="R1845" i="6" a="1"/>
  <c r="R1845" i="6" s="1"/>
  <c r="R1014" i="6" a="1"/>
  <c r="R1014" i="6" s="1"/>
  <c r="R206" i="6" a="1"/>
  <c r="R206" i="6" s="1"/>
  <c r="R3368" i="6" a="1"/>
  <c r="R3368" i="6" s="1"/>
  <c r="R3076" i="6" a="1"/>
  <c r="R3076" i="6" s="1"/>
  <c r="R1784" i="6" a="1"/>
  <c r="R1784" i="6" s="1"/>
  <c r="R2719" i="6" a="1"/>
  <c r="R2719" i="6" s="1"/>
  <c r="R3302" i="6" a="1"/>
  <c r="R3302" i="6" s="1"/>
  <c r="R2073" i="6" a="1"/>
  <c r="R2073" i="6" s="1"/>
  <c r="R1730" i="6" a="1"/>
  <c r="R1730" i="6" s="1"/>
  <c r="R537" i="6" a="1"/>
  <c r="R537" i="6" s="1"/>
  <c r="R959" i="6" a="1"/>
  <c r="R959" i="6" s="1"/>
  <c r="R1970" i="6" a="1"/>
  <c r="R1970" i="6" s="1"/>
  <c r="R457" i="6" a="1"/>
  <c r="R457" i="6" s="1"/>
  <c r="R1665" i="6" a="1"/>
  <c r="R1665" i="6" s="1"/>
  <c r="R944" i="6" a="1"/>
  <c r="R944" i="6" s="1"/>
  <c r="R665" i="6" a="1"/>
  <c r="R665" i="6" s="1"/>
  <c r="R141" i="6" a="1"/>
  <c r="R141" i="6" s="1"/>
  <c r="R3261" i="6" a="1"/>
  <c r="R3261" i="6" s="1"/>
  <c r="R1374" i="6" a="1"/>
  <c r="R1374" i="6" s="1"/>
  <c r="R1147" i="6" a="1"/>
  <c r="R1147" i="6" s="1"/>
  <c r="R9" i="6" a="1"/>
  <c r="R9" i="6" s="1"/>
  <c r="R393" i="6" a="1"/>
  <c r="R393" i="6" s="1"/>
  <c r="R285" i="6" a="1"/>
  <c r="R285" i="6" s="1"/>
  <c r="R2457" i="6" a="1"/>
  <c r="R2457" i="6" s="1"/>
  <c r="R1267" i="6" a="1"/>
  <c r="R1267" i="6" s="1"/>
  <c r="R2535" i="6" a="1"/>
  <c r="R2535" i="6" s="1"/>
  <c r="R2837" i="6" a="1"/>
  <c r="R2837" i="6" s="1"/>
  <c r="R1048" i="6" a="1"/>
  <c r="R1048" i="6" s="1"/>
  <c r="R131" i="6" a="1"/>
  <c r="R131" i="6" s="1"/>
  <c r="R3555" i="6" a="1"/>
  <c r="R3555" i="6" s="1"/>
  <c r="R3666" i="6" a="1"/>
  <c r="R3666" i="6" s="1"/>
  <c r="R3465" i="6" a="1"/>
  <c r="R3465" i="6" s="1"/>
  <c r="R854" i="6" a="1"/>
  <c r="R854" i="6" s="1"/>
  <c r="R239" i="6" a="1"/>
  <c r="R239" i="6" s="1"/>
  <c r="R869" i="6" a="1"/>
  <c r="R869" i="6" s="1"/>
  <c r="R156" i="6" a="1"/>
  <c r="R156" i="6" s="1"/>
  <c r="R2379" i="6" a="1"/>
  <c r="R2379" i="6" s="1"/>
  <c r="R3460" i="6" a="1"/>
  <c r="R3460" i="6" s="1"/>
  <c r="R499" i="6" a="1"/>
  <c r="R499" i="6" s="1"/>
  <c r="R1242" i="6" a="1"/>
  <c r="R1242" i="6" s="1"/>
  <c r="R1634" i="6" a="1"/>
  <c r="R1634" i="6" s="1"/>
  <c r="R891" i="6" a="1"/>
  <c r="R891" i="6" s="1"/>
  <c r="R3066" i="6" a="1"/>
  <c r="R3066" i="6" s="1"/>
  <c r="R3287" i="6" a="1"/>
  <c r="R3287" i="6" s="1"/>
  <c r="R615" i="6" a="1"/>
  <c r="R615" i="6" s="1"/>
  <c r="R729" i="6" a="1"/>
  <c r="R729" i="6" s="1"/>
  <c r="R2947" i="6" a="1"/>
  <c r="R2947" i="6" s="1"/>
  <c r="R1916" i="6" a="1"/>
  <c r="R1916" i="6" s="1"/>
  <c r="R1902" i="6" a="1"/>
  <c r="R1902" i="6" s="1"/>
  <c r="R3542" i="6" a="1"/>
  <c r="R3542" i="6" s="1"/>
  <c r="R3308" i="6" a="1"/>
  <c r="R3308" i="6" s="1"/>
  <c r="R2502" i="6" a="1"/>
  <c r="R2502" i="6" s="1"/>
  <c r="R3584" i="6" a="1"/>
  <c r="R3584" i="6" s="1"/>
  <c r="R3108" i="6" a="1"/>
  <c r="R3108" i="6" s="1"/>
  <c r="R3665" i="6" a="1"/>
  <c r="R3665" i="6" s="1"/>
  <c r="R2086" i="6" a="1"/>
  <c r="R2086" i="6" s="1"/>
  <c r="R2742" i="6" a="1"/>
  <c r="R2742" i="6" s="1"/>
  <c r="R3464" i="6" a="1"/>
  <c r="R3464" i="6" s="1"/>
  <c r="R3393" i="6" a="1"/>
  <c r="R3393" i="6" s="1"/>
  <c r="R848" i="6" a="1"/>
  <c r="R848" i="6" s="1"/>
  <c r="R3051" i="6" a="1"/>
  <c r="R3051" i="6" s="1"/>
  <c r="R1654" i="6" a="1"/>
  <c r="R1654" i="6" s="1"/>
  <c r="R3061" i="6" a="1"/>
  <c r="R3061" i="6" s="1"/>
  <c r="R3216" i="6" a="1"/>
  <c r="R3216" i="6" s="1"/>
  <c r="R3010" i="6" a="1"/>
  <c r="R3010" i="6" s="1"/>
  <c r="R683" i="6" a="1"/>
  <c r="R683" i="6" s="1"/>
  <c r="R1435" i="6" a="1"/>
  <c r="R1435" i="6" s="1"/>
  <c r="R3790" i="6" a="1"/>
  <c r="R3790" i="6" s="1"/>
  <c r="R965" i="6" a="1"/>
  <c r="R965" i="6" s="1"/>
  <c r="R2848" i="6" a="1"/>
  <c r="R2848" i="6" s="1"/>
  <c r="R2244" i="6" a="1"/>
  <c r="R2244" i="6" s="1"/>
  <c r="R2162" i="6" a="1"/>
  <c r="R2162" i="6" s="1"/>
  <c r="R2782" i="6" a="1"/>
  <c r="R2782" i="6" s="1"/>
  <c r="R2521" i="6" a="1"/>
  <c r="R2521" i="6" s="1"/>
  <c r="R3211" i="6" a="1"/>
  <c r="R3211" i="6" s="1"/>
  <c r="R2657" i="6" a="1"/>
  <c r="R2657" i="6" s="1"/>
  <c r="R1706" i="6" a="1"/>
  <c r="R1706" i="6" s="1"/>
  <c r="R3353" i="6" a="1"/>
  <c r="R3353" i="6" s="1"/>
  <c r="R2670" i="6" a="1"/>
  <c r="R2670" i="6" s="1"/>
  <c r="R1850" i="6" a="1"/>
  <c r="R1850" i="6" s="1"/>
  <c r="R444" i="6" a="1"/>
  <c r="R444" i="6" s="1"/>
  <c r="R299" i="6" a="1"/>
  <c r="R299" i="6" s="1"/>
  <c r="R1743" i="6" a="1"/>
  <c r="R1743" i="6" s="1"/>
  <c r="R890" i="6" a="1"/>
  <c r="R890" i="6" s="1"/>
  <c r="R910" i="6" a="1"/>
  <c r="R910" i="6" s="1"/>
  <c r="R3370" i="6" a="1"/>
  <c r="R3370" i="6" s="1"/>
  <c r="R2446" i="6" a="1"/>
  <c r="R2446" i="6" s="1"/>
  <c r="R2169" i="6" a="1"/>
  <c r="R2169" i="6" s="1"/>
  <c r="R3426" i="6" a="1"/>
  <c r="R3426" i="6" s="1"/>
  <c r="R1580" i="6" a="1"/>
  <c r="R1580" i="6" s="1"/>
  <c r="R1074" i="6" a="1"/>
  <c r="R1074" i="6" s="1"/>
  <c r="R1867" i="6" a="1"/>
  <c r="R1867" i="6" s="1"/>
  <c r="R763" i="6" a="1"/>
  <c r="R763" i="6" s="1"/>
  <c r="R604" i="6" a="1"/>
  <c r="R604" i="6" s="1"/>
  <c r="R3348" i="6" a="1"/>
  <c r="R3348" i="6" s="1"/>
  <c r="R539" i="6" a="1"/>
  <c r="R539" i="6" s="1"/>
  <c r="R3146" i="6" a="1"/>
  <c r="R3146" i="6" s="1"/>
  <c r="R3721" i="6" a="1"/>
  <c r="R3721" i="6" s="1"/>
  <c r="R1182" i="6" a="1"/>
  <c r="R1182" i="6" s="1"/>
  <c r="R3624" i="6" a="1"/>
  <c r="R3624" i="6" s="1"/>
  <c r="R2261" i="6" a="1"/>
  <c r="R2261" i="6" s="1"/>
  <c r="R3284" i="6" a="1"/>
  <c r="R3284" i="6" s="1"/>
  <c r="R3428" i="6" a="1"/>
  <c r="R3428" i="6" s="1"/>
  <c r="R2772" i="6" a="1"/>
  <c r="R2772" i="6" s="1"/>
  <c r="R1997" i="6" a="1"/>
  <c r="R1997" i="6" s="1"/>
  <c r="R2697" i="6" a="1"/>
  <c r="R2697" i="6" s="1"/>
  <c r="R226" i="6" a="1"/>
  <c r="R226" i="6" s="1"/>
  <c r="R2813" i="6" a="1"/>
  <c r="R2813" i="6" s="1"/>
  <c r="R3326" i="6" a="1"/>
  <c r="R3326" i="6" s="1"/>
  <c r="R2685" i="6" a="1"/>
  <c r="R2685" i="6" s="1"/>
  <c r="R1787" i="6" a="1"/>
  <c r="R1787" i="6" s="1"/>
  <c r="R3295" i="6" a="1"/>
  <c r="R3295" i="6" s="1"/>
  <c r="R334" i="6" a="1"/>
  <c r="R334" i="6" s="1"/>
  <c r="R756" i="6" a="1"/>
  <c r="R756" i="6" s="1"/>
  <c r="R2926" i="6" a="1"/>
  <c r="R2926" i="6" s="1"/>
  <c r="R1409" i="6" a="1"/>
  <c r="R1409" i="6" s="1"/>
  <c r="R3186" i="6" a="1"/>
  <c r="R3186" i="6" s="1"/>
  <c r="R2554" i="6" a="1"/>
  <c r="R2554" i="6" s="1"/>
  <c r="R772" i="6" a="1"/>
  <c r="R772" i="6" s="1"/>
  <c r="R2145" i="6" a="1"/>
  <c r="R2145" i="6" s="1"/>
  <c r="R1791" i="6" a="1"/>
  <c r="R1791" i="6" s="1"/>
  <c r="R139" i="6" a="1"/>
  <c r="R139" i="6" s="1"/>
  <c r="R1547" i="6" a="1"/>
  <c r="R1547" i="6" s="1"/>
  <c r="R1145" i="6" a="1"/>
  <c r="R1145" i="6" s="1"/>
  <c r="R1884" i="6" a="1"/>
  <c r="R1884" i="6" s="1"/>
  <c r="R1355" i="6" a="1"/>
  <c r="R1355" i="6" s="1"/>
  <c r="R2741" i="6" a="1"/>
  <c r="R2741" i="6" s="1"/>
  <c r="R2551" i="6" a="1"/>
  <c r="R2551" i="6" s="1"/>
  <c r="R2914" i="6" a="1"/>
  <c r="R2914" i="6" s="1"/>
  <c r="R518" i="6" a="1"/>
  <c r="R518" i="6" s="1"/>
  <c r="R3734" i="6" a="1"/>
  <c r="R3734" i="6" s="1"/>
  <c r="R811" i="6" a="1"/>
  <c r="R811" i="6" s="1"/>
  <c r="R1090" i="6" a="1"/>
  <c r="R1090" i="6" s="1"/>
  <c r="R685" i="6" a="1"/>
  <c r="R685" i="6" s="1"/>
  <c r="R1653" i="6" a="1"/>
  <c r="R1653" i="6" s="1"/>
  <c r="R2179" i="6" a="1"/>
  <c r="R2179" i="6" s="1"/>
  <c r="R3702" i="6" a="1"/>
  <c r="R3702" i="6" s="1"/>
  <c r="R3441" i="6" a="1"/>
  <c r="R3441" i="6" s="1"/>
  <c r="R1790" i="6" a="1"/>
  <c r="R1790" i="6" s="1"/>
  <c r="R3440" i="6" a="1"/>
  <c r="R3440" i="6" s="1"/>
  <c r="R1894" i="6" a="1"/>
  <c r="R1894" i="6" s="1"/>
  <c r="R257" i="6" a="1"/>
  <c r="R257" i="6" s="1"/>
  <c r="R3188" i="6" a="1"/>
  <c r="R3188" i="6" s="1"/>
  <c r="R3161" i="6" a="1"/>
  <c r="R3161" i="6" s="1"/>
  <c r="R1163" i="6" a="1"/>
  <c r="R1163" i="6" s="1"/>
  <c r="R3786" i="6" a="1"/>
  <c r="R3786" i="6" s="1"/>
  <c r="R1470" i="6" a="1"/>
  <c r="R1470" i="6" s="1"/>
  <c r="R2787" i="6" a="1"/>
  <c r="R2787" i="6" s="1"/>
  <c r="R3322" i="6" a="1"/>
  <c r="R3322" i="6" s="1"/>
  <c r="R3598" i="6" a="1"/>
  <c r="R3598" i="6" s="1"/>
  <c r="R1969" i="6" a="1"/>
  <c r="R1969" i="6" s="1"/>
  <c r="R2616" i="6" a="1"/>
  <c r="R2616" i="6" s="1"/>
  <c r="R2478" i="6" a="1"/>
  <c r="R2478" i="6" s="1"/>
  <c r="R2447" i="6" a="1"/>
  <c r="R2447" i="6" s="1"/>
  <c r="R3111" i="6" a="1"/>
  <c r="R3111" i="6" s="1"/>
  <c r="R2263" i="6" a="1"/>
  <c r="R2263" i="6" s="1"/>
  <c r="R3170" i="6" a="1"/>
  <c r="R3170" i="6" s="1"/>
  <c r="R2441" i="6" a="1"/>
  <c r="R2441" i="6" s="1"/>
  <c r="R1249" i="6" a="1"/>
  <c r="R1249" i="6" s="1"/>
  <c r="R3674" i="6" a="1"/>
  <c r="R3674" i="6" s="1"/>
  <c r="R3084" i="6" a="1"/>
  <c r="R3084" i="6" s="1"/>
  <c r="R1407" i="6" a="1"/>
  <c r="R1407" i="6" s="1"/>
  <c r="R1768" i="6" a="1"/>
  <c r="R1768" i="6" s="1"/>
  <c r="R2495" i="6" a="1"/>
  <c r="R2495" i="6" s="1"/>
  <c r="R2808" i="6" a="1"/>
  <c r="R2808" i="6" s="1"/>
  <c r="R1328" i="6" a="1"/>
  <c r="R1328" i="6" s="1"/>
  <c r="R2839" i="6" a="1"/>
  <c r="R2839" i="6" s="1"/>
  <c r="R2350" i="6" a="1"/>
  <c r="R2350" i="6" s="1"/>
  <c r="R3413" i="6" a="1"/>
  <c r="R3413" i="6" s="1"/>
  <c r="R1951" i="6" a="1"/>
  <c r="R1951" i="6" s="1"/>
  <c r="R1552" i="6" a="1"/>
  <c r="R1552" i="6" s="1"/>
  <c r="R18" i="6" a="1"/>
  <c r="R18" i="6" s="1"/>
  <c r="R27" i="6" a="1"/>
  <c r="R27" i="6" s="1"/>
  <c r="R3190" i="6" a="1"/>
  <c r="R3190" i="6" s="1"/>
  <c r="R143" i="6" a="1"/>
  <c r="R143" i="6" s="1"/>
  <c r="R1949" i="6" a="1"/>
  <c r="R1949" i="6" s="1"/>
  <c r="R1010" i="6" a="1"/>
  <c r="R1010" i="6" s="1"/>
  <c r="R1866" i="6" a="1"/>
  <c r="R1866" i="6" s="1"/>
  <c r="R3042" i="6" a="1"/>
  <c r="R3042" i="6" s="1"/>
  <c r="R2085" i="6" a="1"/>
  <c r="R2085" i="6" s="1"/>
  <c r="R2975" i="6" a="1"/>
  <c r="R2975" i="6" s="1"/>
  <c r="R1988" i="6" a="1"/>
  <c r="R1988" i="6" s="1"/>
  <c r="R800" i="6" a="1"/>
  <c r="R800" i="6" s="1"/>
  <c r="R1693" i="6" a="1"/>
  <c r="R1693" i="6" s="1"/>
  <c r="R2414" i="6" a="1"/>
  <c r="R2414" i="6" s="1"/>
  <c r="R2669" i="6" a="1"/>
  <c r="R2669" i="6" s="1"/>
  <c r="R1836" i="6" a="1"/>
  <c r="R1836" i="6" s="1"/>
  <c r="R2177" i="6" a="1"/>
  <c r="R2177" i="6" s="1"/>
  <c r="R3496" i="6" a="1"/>
  <c r="R3496" i="6" s="1"/>
  <c r="R1080" i="6" a="1"/>
  <c r="R1080" i="6" s="1"/>
  <c r="R3536" i="6" a="1"/>
  <c r="R3536" i="6" s="1"/>
  <c r="R3640" i="6" a="1"/>
  <c r="R3640" i="6" s="1"/>
  <c r="R2248" i="6" a="1"/>
  <c r="R2248" i="6" s="1"/>
  <c r="R270" i="6" a="1"/>
  <c r="R270" i="6" s="1"/>
  <c r="R2209" i="6" a="1"/>
  <c r="R2209" i="6" s="1"/>
  <c r="R2811" i="6" a="1"/>
  <c r="R2811" i="6" s="1"/>
  <c r="R2283" i="6" a="1"/>
  <c r="R2283" i="6" s="1"/>
  <c r="R3568" i="6" a="1"/>
  <c r="R3568" i="6" s="1"/>
  <c r="R1848" i="6" a="1"/>
  <c r="R1848" i="6" s="1"/>
  <c r="R3184" i="6" a="1"/>
  <c r="R3184" i="6" s="1"/>
  <c r="R2475" i="6" a="1"/>
  <c r="R2475" i="6" s="1"/>
  <c r="R655" i="6" a="1"/>
  <c r="R655" i="6" s="1"/>
  <c r="R982" i="6" a="1"/>
  <c r="R982" i="6" s="1"/>
  <c r="R3628" i="6" a="1"/>
  <c r="R3628" i="6" s="1"/>
  <c r="R1971" i="6" a="1"/>
  <c r="R1971" i="6" s="1"/>
  <c r="R3282" i="6" a="1"/>
  <c r="R3282" i="6" s="1"/>
  <c r="R2695" i="6" a="1"/>
  <c r="R2695" i="6" s="1"/>
  <c r="R2826" i="6" a="1"/>
  <c r="R2826" i="6" s="1"/>
  <c r="R926" i="6" a="1"/>
  <c r="R926" i="6" s="1"/>
  <c r="R295" i="6" a="1"/>
  <c r="R295" i="6" s="1"/>
  <c r="R2358" i="6" a="1"/>
  <c r="R2358" i="6" s="1"/>
  <c r="R2009" i="6" a="1"/>
  <c r="R2009" i="6" s="1"/>
  <c r="R2364" i="6" a="1"/>
  <c r="R2364" i="6" s="1"/>
  <c r="R3120" i="6" a="1"/>
  <c r="R3120" i="6" s="1"/>
  <c r="R1144" i="6" a="1"/>
  <c r="R1144" i="6" s="1"/>
  <c r="R3087" i="6" a="1"/>
  <c r="R3087" i="6" s="1"/>
  <c r="R883" i="6" a="1"/>
  <c r="R883" i="6" s="1"/>
  <c r="R1581" i="6" a="1"/>
  <c r="R1581" i="6" s="1"/>
  <c r="R2301" i="6" a="1"/>
  <c r="R2301" i="6" s="1"/>
  <c r="R1331" i="6" a="1"/>
  <c r="R1331" i="6" s="1"/>
  <c r="R2056" i="6" a="1"/>
  <c r="R2056" i="6" s="1"/>
  <c r="R1992" i="6" a="1"/>
  <c r="R1992" i="6" s="1"/>
  <c r="R3537" i="6" a="1"/>
  <c r="R3537" i="6" s="1"/>
  <c r="R552" i="6" a="1"/>
  <c r="R552" i="6" s="1"/>
  <c r="R2550" i="6" a="1"/>
  <c r="R2550" i="6" s="1"/>
  <c r="R2074" i="6" a="1"/>
  <c r="R2074" i="6" s="1"/>
  <c r="R1134" i="6" a="1"/>
  <c r="R1134" i="6" s="1"/>
  <c r="R2756" i="6" a="1"/>
  <c r="R2756" i="6" s="1"/>
  <c r="R740" i="6" a="1"/>
  <c r="R740" i="6" s="1"/>
  <c r="R1661" i="6" a="1"/>
  <c r="R1661" i="6" s="1"/>
  <c r="R877" i="6" a="1"/>
  <c r="R877" i="6" s="1"/>
  <c r="R3709" i="6" a="1"/>
  <c r="R3709" i="6" s="1"/>
  <c r="R3757" i="6" a="1"/>
  <c r="R3757" i="6" s="1"/>
  <c r="R1216" i="6" a="1"/>
  <c r="R1216" i="6" s="1"/>
  <c r="R1629" i="6" a="1"/>
  <c r="R1629" i="6" s="1"/>
  <c r="R1948" i="6" a="1"/>
  <c r="R1948" i="6" s="1"/>
  <c r="R2671" i="6" a="1"/>
  <c r="R2671" i="6" s="1"/>
  <c r="R670" i="6" a="1"/>
  <c r="R670" i="6" s="1"/>
  <c r="R3583" i="6" a="1"/>
  <c r="R3583" i="6" s="1"/>
  <c r="R2764" i="6" a="1"/>
  <c r="R2764" i="6" s="1"/>
  <c r="R3512" i="6" a="1"/>
  <c r="R3512" i="6" s="1"/>
  <c r="R2718" i="6" a="1"/>
  <c r="R2718" i="6" s="1"/>
  <c r="R812" i="6" a="1"/>
  <c r="R812" i="6" s="1"/>
  <c r="R2245" i="6" a="1"/>
  <c r="R2245" i="6" s="1"/>
  <c r="R3132" i="6" a="1"/>
  <c r="R3132" i="6" s="1"/>
  <c r="R1198" i="6" a="1"/>
  <c r="R1198" i="6" s="1"/>
  <c r="R3318" i="6" a="1"/>
  <c r="R3318" i="6" s="1"/>
  <c r="R3660" i="6" a="1"/>
  <c r="R3660" i="6" s="1"/>
  <c r="R3581" i="6" a="1"/>
  <c r="R3581" i="6" s="1"/>
  <c r="R3691" i="6" a="1"/>
  <c r="R3691" i="6" s="1"/>
  <c r="R2532" i="6" a="1"/>
  <c r="R2532" i="6" s="1"/>
  <c r="R358" i="6" a="1"/>
  <c r="R358" i="6" s="1"/>
  <c r="R943" i="6" a="1"/>
  <c r="R943" i="6" s="1"/>
  <c r="R2937" i="6" a="1"/>
  <c r="R2937" i="6" s="1"/>
  <c r="R3048" i="6" a="1"/>
  <c r="R3048" i="6" s="1"/>
  <c r="R3448" i="6" a="1"/>
  <c r="R3448" i="6" s="1"/>
  <c r="R2377" i="6" a="1"/>
  <c r="R2377" i="6" s="1"/>
  <c r="R2571" i="6" a="1"/>
  <c r="R2571" i="6" s="1"/>
  <c r="R2630" i="6" a="1"/>
  <c r="R2630" i="6" s="1"/>
  <c r="R2624" i="6" a="1"/>
  <c r="R2624" i="6" s="1"/>
  <c r="R2749" i="6" a="1"/>
  <c r="R2749" i="6" s="1"/>
  <c r="R3067" i="6" a="1"/>
  <c r="R3067" i="6" s="1"/>
  <c r="R3643" i="6" a="1"/>
  <c r="R3643" i="6" s="1"/>
  <c r="R636" i="6" a="1"/>
  <c r="R636" i="6" s="1"/>
  <c r="R3396" i="6" a="1"/>
  <c r="R3396" i="6" s="1"/>
  <c r="R1816" i="6" a="1"/>
  <c r="R1816" i="6" s="1"/>
  <c r="R3281" i="6" a="1"/>
  <c r="R3281" i="6" s="1"/>
  <c r="R1952" i="6" a="1"/>
  <c r="R1952" i="6" s="1"/>
  <c r="R2911" i="6" a="1"/>
  <c r="R2911" i="6" s="1"/>
  <c r="R1893" i="6" a="1"/>
  <c r="R1893" i="6" s="1"/>
  <c r="R1570" i="6" a="1"/>
  <c r="R1570" i="6" s="1"/>
  <c r="R2798" i="6" a="1"/>
  <c r="R2798" i="6" s="1"/>
  <c r="R997" i="6" a="1"/>
  <c r="R997" i="6" s="1"/>
  <c r="R422" i="6" a="1"/>
  <c r="R422" i="6" s="1"/>
  <c r="R1525" i="6" a="1"/>
  <c r="R1525" i="6" s="1"/>
  <c r="R1694" i="6" a="1"/>
  <c r="R1694" i="6" s="1"/>
  <c r="R2026" i="6" a="1"/>
  <c r="R2026" i="6" s="1"/>
  <c r="R3668" i="6" a="1"/>
  <c r="R3668" i="6" s="1"/>
  <c r="R2204" i="6" a="1"/>
  <c r="R2204" i="6" s="1"/>
  <c r="R3384" i="6" a="1"/>
  <c r="R3384" i="6" s="1"/>
  <c r="R3288" i="6" a="1"/>
  <c r="R3288" i="6" s="1"/>
  <c r="R1551" i="6" a="1"/>
  <c r="R1551" i="6" s="1"/>
  <c r="R1239" i="6" a="1"/>
  <c r="R1239" i="6" s="1"/>
  <c r="R3264" i="6" a="1"/>
  <c r="R3264" i="6" s="1"/>
  <c r="R81" i="6" a="1"/>
  <c r="R81" i="6" s="1"/>
  <c r="R2716" i="6" a="1"/>
  <c r="R2716" i="6" s="1"/>
  <c r="R2124" i="6" a="1"/>
  <c r="R2124" i="6" s="1"/>
  <c r="R2642" i="6" a="1"/>
  <c r="R2642" i="6" s="1"/>
  <c r="R3739" i="6" a="1"/>
  <c r="R3739" i="6" s="1"/>
  <c r="R1592" i="6" a="1"/>
  <c r="R1592" i="6" s="1"/>
  <c r="R3236" i="6" a="1"/>
  <c r="R3236" i="6" s="1"/>
  <c r="R1863" i="6" a="1"/>
  <c r="R1863" i="6" s="1"/>
  <c r="R3131" i="6" a="1"/>
  <c r="R3131" i="6" s="1"/>
  <c r="R1422" i="6" a="1"/>
  <c r="R1422" i="6" s="1"/>
  <c r="R3685" i="6" a="1"/>
  <c r="R3685" i="6" s="1"/>
  <c r="R2494" i="6" a="1"/>
  <c r="R2494" i="6" s="1"/>
  <c r="R3082" i="6" a="1"/>
  <c r="R3082" i="6" s="1"/>
  <c r="R1568" i="6" a="1"/>
  <c r="R1568" i="6" s="1"/>
  <c r="R3254" i="6" a="1"/>
  <c r="R3254" i="6" s="1"/>
  <c r="R3662" i="6" a="1"/>
  <c r="R3662" i="6" s="1"/>
  <c r="R2964" i="6" a="1"/>
  <c r="R2964" i="6" s="1"/>
  <c r="R63" i="6" a="1"/>
  <c r="R63" i="6" s="1"/>
  <c r="R3776" i="6" a="1"/>
  <c r="R3776" i="6" s="1"/>
  <c r="R1253" i="6" a="1"/>
  <c r="R1253" i="6" s="1"/>
  <c r="R3580" i="6" a="1"/>
  <c r="R3580" i="6" s="1"/>
  <c r="R3745" i="6" a="1"/>
  <c r="R3745" i="6" s="1"/>
  <c r="R2750" i="6" a="1"/>
  <c r="R2750" i="6" s="1"/>
  <c r="R2842" i="6" a="1"/>
  <c r="R2842" i="6" s="1"/>
  <c r="R1223" i="6" a="1"/>
  <c r="R1223" i="6" s="1"/>
  <c r="R1438" i="6" a="1"/>
  <c r="R1438" i="6" s="1"/>
  <c r="R3377" i="6" a="1"/>
  <c r="R3377" i="6" s="1"/>
  <c r="R1940" i="6" a="1"/>
  <c r="R1940" i="6" s="1"/>
  <c r="R2096" i="6" a="1"/>
  <c r="R2096" i="6" s="1"/>
  <c r="R3544" i="6" a="1"/>
  <c r="R3544" i="6" s="1"/>
  <c r="R2805" i="6" a="1"/>
  <c r="R2805" i="6" s="1"/>
  <c r="R2687" i="6" a="1"/>
  <c r="R2687" i="6" s="1"/>
  <c r="R3437" i="6" a="1"/>
  <c r="R3437" i="6" s="1"/>
  <c r="R3306" i="6" a="1"/>
  <c r="R3306" i="6" s="1"/>
  <c r="R3333" i="6" a="1"/>
  <c r="R3333" i="6" s="1"/>
  <c r="R2562" i="6" a="1"/>
  <c r="R2562" i="6" s="1"/>
  <c r="R2814" i="6" a="1"/>
  <c r="R2814" i="6" s="1"/>
  <c r="R3515" i="6" a="1"/>
  <c r="R3515" i="6" s="1"/>
  <c r="R1264" i="6" a="1"/>
  <c r="R1264" i="6" s="1"/>
  <c r="R1417" i="6" a="1"/>
  <c r="R1417" i="6" s="1"/>
  <c r="R3203" i="6" a="1"/>
  <c r="R3203" i="6" s="1"/>
  <c r="R3482" i="6" a="1"/>
  <c r="R3482" i="6" s="1"/>
  <c r="R2927" i="6" a="1"/>
  <c r="R2927" i="6" s="1"/>
  <c r="R3172" i="6" a="1"/>
  <c r="R3172" i="6" s="1"/>
  <c r="R2922" i="6" a="1"/>
  <c r="R2922" i="6" s="1"/>
  <c r="R3253" i="6" a="1"/>
  <c r="R3253" i="6" s="1"/>
  <c r="R945" i="6" a="1"/>
  <c r="R945" i="6" s="1"/>
  <c r="R3177" i="6" a="1"/>
  <c r="R3177" i="6" s="1"/>
  <c r="R2747" i="6" a="1"/>
  <c r="R2747" i="6" s="1"/>
  <c r="R783" i="6" a="1"/>
  <c r="R783" i="6" s="1"/>
  <c r="R11" i="6" a="1"/>
  <c r="R11" i="6" s="1"/>
  <c r="R1769" i="6" a="1"/>
  <c r="R1769" i="6" s="1"/>
  <c r="R2646" i="6" a="1"/>
  <c r="R2646" i="6" s="1"/>
  <c r="R3677" i="6" a="1"/>
  <c r="R3677" i="6" s="1"/>
  <c r="R3234" i="6" a="1"/>
  <c r="R3234" i="6" s="1"/>
  <c r="R3586" i="6" a="1"/>
  <c r="R3586" i="6" s="1"/>
  <c r="R3774" i="6" a="1"/>
  <c r="R3774" i="6" s="1"/>
  <c r="R2916" i="6" a="1"/>
  <c r="R2916" i="6" s="1"/>
  <c r="R1024" i="6" a="1"/>
  <c r="R1024" i="6" s="1"/>
  <c r="R2946" i="6" a="1"/>
  <c r="R2946" i="6" s="1"/>
  <c r="R1798" i="6" a="1"/>
  <c r="R1798" i="6" s="1"/>
  <c r="R3481" i="6" a="1"/>
  <c r="R3481" i="6" s="1"/>
  <c r="R3527" i="6" a="1"/>
  <c r="R3527" i="6" s="1"/>
  <c r="R2945" i="6" a="1"/>
  <c r="R2945" i="6" s="1"/>
  <c r="R3541" i="6" a="1"/>
  <c r="R3541" i="6" s="1"/>
  <c r="R2218" i="6" a="1"/>
  <c r="R2218" i="6" s="1"/>
  <c r="R2766" i="6" a="1"/>
  <c r="R2766" i="6" s="1"/>
  <c r="R1336" i="6" a="1"/>
  <c r="R1336" i="6" s="1"/>
  <c r="R3145" i="6" a="1"/>
  <c r="R3145" i="6" s="1"/>
  <c r="R2453" i="6" a="1"/>
  <c r="R2453" i="6" s="1"/>
  <c r="R1830" i="6" a="1"/>
  <c r="R1830" i="6" s="1"/>
  <c r="R735" i="6" a="1"/>
  <c r="R735" i="6" s="1"/>
  <c r="R3058" i="6" a="1"/>
  <c r="R3058" i="6" s="1"/>
  <c r="R1327" i="6" a="1"/>
  <c r="R1327" i="6" s="1"/>
  <c r="R619" i="6" a="1"/>
  <c r="R619" i="6" s="1"/>
  <c r="R1353" i="6" a="1"/>
  <c r="R1353" i="6" s="1"/>
  <c r="R3020" i="6" a="1"/>
  <c r="R3020" i="6" s="1"/>
  <c r="R2526" i="6" a="1"/>
  <c r="R2526" i="6" s="1"/>
  <c r="R1053" i="6" a="1"/>
  <c r="R1053" i="6" s="1"/>
  <c r="R2150" i="6" a="1"/>
  <c r="R2150" i="6" s="1"/>
  <c r="F12" i="6"/>
  <c r="G11" i="2"/>
  <c r="J11" i="2"/>
  <c r="H11" i="2"/>
  <c r="F11" i="2"/>
  <c r="E11" i="2"/>
  <c r="D11" i="2"/>
  <c r="E7" i="2" a="1"/>
  <c r="E7" i="2" s="1"/>
  <c r="F7" i="2" a="1"/>
  <c r="F7" i="2" s="1"/>
  <c r="G7" i="2" a="1"/>
  <c r="G7" i="2" s="1"/>
  <c r="H7" i="2" a="1"/>
  <c r="H7" i="2" s="1"/>
  <c r="I7" i="2" a="1"/>
  <c r="I7" i="2" s="1"/>
  <c r="J7" i="2" a="1"/>
  <c r="J7" i="2" s="1"/>
  <c r="K7" i="2" a="1"/>
  <c r="K7" i="2" s="1"/>
  <c r="L7" i="2" a="1"/>
  <c r="L7" i="2" s="1"/>
  <c r="M7" i="2" a="1"/>
  <c r="M7" i="2" s="1"/>
  <c r="D7" i="2" a="1"/>
  <c r="D7" i="2" s="1"/>
  <c r="E6" i="2" a="1"/>
  <c r="E6" i="2" s="1"/>
  <c r="F6" i="2" a="1"/>
  <c r="F6" i="2" s="1"/>
  <c r="G6" i="2" a="1"/>
  <c r="G6" i="2" s="1"/>
  <c r="H6" i="2" a="1"/>
  <c r="H6" i="2" s="1"/>
  <c r="I6" i="2" a="1"/>
  <c r="I6" i="2" s="1"/>
  <c r="J6" i="2" a="1"/>
  <c r="J6" i="2" s="1"/>
  <c r="K6" i="2" a="1"/>
  <c r="K6" i="2" s="1"/>
  <c r="L6" i="2" a="1"/>
  <c r="L6" i="2" s="1"/>
  <c r="M6" i="2" a="1"/>
  <c r="M6" i="2" s="1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2" i="1"/>
  <c r="V3" i="1"/>
  <c r="V32" i="7"/>
  <c r="V34" i="7"/>
  <c r="V33" i="7"/>
  <c r="V31" i="7"/>
  <c r="G8" i="7"/>
  <c r="F8" i="7" s="1"/>
  <c r="G9" i="7"/>
  <c r="F9" i="7" s="1"/>
  <c r="G6" i="7"/>
  <c r="F6" i="7" s="1"/>
  <c r="G10" i="7"/>
  <c r="F10" i="7" s="1"/>
  <c r="V30" i="7"/>
  <c r="G7" i="7"/>
  <c r="F7" i="7" s="1"/>
  <c r="F4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<sst xmlns="http://schemas.openxmlformats.org/spreadsheetml/2006/main" count="87128" uniqueCount="20989">
  <si>
    <t>movie_title</t>
  </si>
  <si>
    <t>color</t>
  </si>
  <si>
    <t>director_name</t>
  </si>
  <si>
    <t>actor_1_name</t>
  </si>
  <si>
    <t>actor_2_name</t>
  </si>
  <si>
    <t>actor_3_name</t>
  </si>
  <si>
    <t>country</t>
  </si>
  <si>
    <t>duration</t>
  </si>
  <si>
    <t>aspect_ratio</t>
  </si>
  <si>
    <t>language</t>
  </si>
  <si>
    <t>title_year</t>
  </si>
  <si>
    <t>content_rating</t>
  </si>
  <si>
    <t>facenumber_in_poster</t>
  </si>
  <si>
    <t>budget</t>
  </si>
  <si>
    <t>gross</t>
  </si>
  <si>
    <t>movie_imdb_link</t>
  </si>
  <si>
    <t>imdb_score</t>
  </si>
  <si>
    <t>num_critic_for_reviews</t>
  </si>
  <si>
    <t>num_voted_users</t>
  </si>
  <si>
    <t>num_user_for_reviews</t>
  </si>
  <si>
    <t>movie_facebook_likes</t>
  </si>
  <si>
    <t>director_facebook_likes</t>
  </si>
  <si>
    <t>actor_1_facebook_likes</t>
  </si>
  <si>
    <t>actor_2_facebook_likes</t>
  </si>
  <si>
    <t>actor_3_facebook_likes</t>
  </si>
  <si>
    <t>cast_total_facebook_likes</t>
  </si>
  <si>
    <t>Avatar</t>
  </si>
  <si>
    <t>Color</t>
  </si>
  <si>
    <t>James Cameron</t>
  </si>
  <si>
    <t>CCH Pounder</t>
  </si>
  <si>
    <t>Joel David Moore</t>
  </si>
  <si>
    <t>Wes Studi</t>
  </si>
  <si>
    <t>USA</t>
  </si>
  <si>
    <t>English</t>
  </si>
  <si>
    <t>PG-13</t>
  </si>
  <si>
    <t>http://www.imdb.com/title/tt0499549/?ref_=fn_tt_tt_1</t>
  </si>
  <si>
    <t>Pirates of the Caribbean: At World's End</t>
  </si>
  <si>
    <t>Gore Verbinski</t>
  </si>
  <si>
    <t>Johnny Depp</t>
  </si>
  <si>
    <t>Orlando Bloom</t>
  </si>
  <si>
    <t>Jack Davenport</t>
  </si>
  <si>
    <t>http://www.imdb.com/title/tt0449088/?ref_=fn_tt_tt_1</t>
  </si>
  <si>
    <t>Spectre</t>
  </si>
  <si>
    <t>Sam Mendes</t>
  </si>
  <si>
    <t>Christoph Waltz</t>
  </si>
  <si>
    <t>Rory Kinnear</t>
  </si>
  <si>
    <t>Stephanie Sigman</t>
  </si>
  <si>
    <t>UK</t>
  </si>
  <si>
    <t>http://www.imdb.com/title/tt2379713/?ref_=fn_tt_tt_1</t>
  </si>
  <si>
    <t>The Dark Knight Rises</t>
  </si>
  <si>
    <t>Christopher Nolan</t>
  </si>
  <si>
    <t>Tom Hardy</t>
  </si>
  <si>
    <t>Christian Bale</t>
  </si>
  <si>
    <t>Joseph Gordon-Levitt</t>
  </si>
  <si>
    <t>http://www.imdb.com/title/tt1345836/?ref_=fn_tt_tt_1</t>
  </si>
  <si>
    <t>John Carter</t>
  </si>
  <si>
    <t>Andrew Stanton</t>
  </si>
  <si>
    <t>Daryl Sabara</t>
  </si>
  <si>
    <t>Samantha Morton</t>
  </si>
  <si>
    <t>Polly Walker</t>
  </si>
  <si>
    <t>http://www.imdb.com/title/tt0401729/?ref_=fn_tt_tt_1</t>
  </si>
  <si>
    <t>Spider-Man 3</t>
  </si>
  <si>
    <t>Sam Raimi</t>
  </si>
  <si>
    <t>J.K. Simmons</t>
  </si>
  <si>
    <t>James Franco</t>
  </si>
  <si>
    <t>Kirsten Dunst</t>
  </si>
  <si>
    <t>http://www.imdb.com/title/tt0413300/?ref_=fn_tt_tt_1</t>
  </si>
  <si>
    <t>Tangled</t>
  </si>
  <si>
    <t>Nathan Greno</t>
  </si>
  <si>
    <t>Brad Garrett</t>
  </si>
  <si>
    <t>Donna Murphy</t>
  </si>
  <si>
    <t>M.C. Gainey</t>
  </si>
  <si>
    <t>PG</t>
  </si>
  <si>
    <t>http://www.imdb.com/title/tt0398286/?ref_=fn_tt_tt_1</t>
  </si>
  <si>
    <t>Avengers: Age of Ultron</t>
  </si>
  <si>
    <t>Joss Whedon</t>
  </si>
  <si>
    <t>Chris Hemsworth</t>
  </si>
  <si>
    <t>Robert Downey Jr.</t>
  </si>
  <si>
    <t>Scarlett Johansson</t>
  </si>
  <si>
    <t>http://www.imdb.com/title/tt2395427/?ref_=fn_tt_tt_1</t>
  </si>
  <si>
    <t>Harry Potter and the Half-Blood Prince</t>
  </si>
  <si>
    <t>David Yates</t>
  </si>
  <si>
    <t>Alan Rickman</t>
  </si>
  <si>
    <t>Daniel Radcliffe</t>
  </si>
  <si>
    <t>Rupert Grint</t>
  </si>
  <si>
    <t>http://www.imdb.com/title/tt0417741/?ref_=fn_tt_tt_1</t>
  </si>
  <si>
    <t>Batman v Superman: Dawn of Justice</t>
  </si>
  <si>
    <t>Zack Snyder</t>
  </si>
  <si>
    <t>Henry Cavill</t>
  </si>
  <si>
    <t>Lauren Cohan</t>
  </si>
  <si>
    <t>Alan D. Purwin</t>
  </si>
  <si>
    <t>http://www.imdb.com/title/tt2975590/?ref_=fn_tt_tt_1</t>
  </si>
  <si>
    <t>Superman Returns</t>
  </si>
  <si>
    <t>Bryan Singer</t>
  </si>
  <si>
    <t>Kevin Spacey</t>
  </si>
  <si>
    <t>Marlon Brando</t>
  </si>
  <si>
    <t>Frank Langella</t>
  </si>
  <si>
    <t>http://www.imdb.com/title/tt0348150/?ref_=fn_tt_tt_1</t>
  </si>
  <si>
    <t>Quantum of Solace</t>
  </si>
  <si>
    <t>Marc Forster</t>
  </si>
  <si>
    <t>Giancarlo Giannini</t>
  </si>
  <si>
    <t>Mathieu Amalric</t>
  </si>
  <si>
    <t>http://www.imdb.com/title/tt0830515/?ref_=fn_tt_tt_1</t>
  </si>
  <si>
    <t>Pirates of the Caribbean: Dead Man's Chest</t>
  </si>
  <si>
    <t>http://www.imdb.com/title/tt0383574/?ref_=fn_tt_tt_1</t>
  </si>
  <si>
    <t>The Lone Ranger</t>
  </si>
  <si>
    <t>Ruth Wilson</t>
  </si>
  <si>
    <t>Tom Wilkinson</t>
  </si>
  <si>
    <t>http://www.imdb.com/title/tt1210819/?ref_=fn_tt_tt_1</t>
  </si>
  <si>
    <t>Man of Steel</t>
  </si>
  <si>
    <t>Christopher Meloni</t>
  </si>
  <si>
    <t>Harry Lennix</t>
  </si>
  <si>
    <t>http://www.imdb.com/title/tt0770828/?ref_=fn_tt_tt_1</t>
  </si>
  <si>
    <t>The Chronicles of Narnia: Prince Caspian</t>
  </si>
  <si>
    <t>Andrew Adamson</t>
  </si>
  <si>
    <t>Peter Dinklage</t>
  </si>
  <si>
    <t>Pierfrancesco Favino</t>
  </si>
  <si>
    <t>Damián Alcázar</t>
  </si>
  <si>
    <t>http://www.imdb.com/title/tt0499448/?ref_=fn_tt_tt_1</t>
  </si>
  <si>
    <t>The Avengers</t>
  </si>
  <si>
    <t>http://www.imdb.com/title/tt0848228/?ref_=fn_tt_tt_1</t>
  </si>
  <si>
    <t>Pirates of the Caribbean: On Stranger Tides</t>
  </si>
  <si>
    <t>Rob Marshall</t>
  </si>
  <si>
    <t>Sam Claflin</t>
  </si>
  <si>
    <t>Stephen Graham</t>
  </si>
  <si>
    <t>http://www.imdb.com/title/tt1298650/?ref_=fn_tt_tt_1</t>
  </si>
  <si>
    <t>Men in Black 3</t>
  </si>
  <si>
    <t>Barry Sonnenfeld</t>
  </si>
  <si>
    <t>Will Smith</t>
  </si>
  <si>
    <t>Michael Stuhlbarg</t>
  </si>
  <si>
    <t>Nicole Scherzinger</t>
  </si>
  <si>
    <t>http://www.imdb.com/title/tt1409024/?ref_=fn_tt_tt_1</t>
  </si>
  <si>
    <t>The Hobbit: The Battle of the Five Armies</t>
  </si>
  <si>
    <t>Peter Jackson</t>
  </si>
  <si>
    <t>Aidan Turner</t>
  </si>
  <si>
    <t>Adam Brown</t>
  </si>
  <si>
    <t>James Nesbitt</t>
  </si>
  <si>
    <t>New Zealand</t>
  </si>
  <si>
    <t>http://www.imdb.com/title/tt2310332/?ref_=fn_tt_tt_1</t>
  </si>
  <si>
    <t>The Amazing Spider-Man</t>
  </si>
  <si>
    <t>Marc Webb</t>
  </si>
  <si>
    <t>Emma Stone</t>
  </si>
  <si>
    <t>Andrew Garfield</t>
  </si>
  <si>
    <t>Chris Zylka</t>
  </si>
  <si>
    <t>http://www.imdb.com/title/tt0948470/?ref_=fn_tt_tt_1</t>
  </si>
  <si>
    <t>Robin Hood</t>
  </si>
  <si>
    <t>Ridley Scott</t>
  </si>
  <si>
    <t>Mark Addy</t>
  </si>
  <si>
    <t>William Hurt</t>
  </si>
  <si>
    <t>Scott Grimes</t>
  </si>
  <si>
    <t>http://www.imdb.com/title/tt0955308/?ref_=fn_tt_tt_1</t>
  </si>
  <si>
    <t>The Hobbit: The Desolation of Smaug</t>
  </si>
  <si>
    <t>http://www.imdb.com/title/tt1170358/?ref_=fn_tt_tt_1</t>
  </si>
  <si>
    <t>The Golden Compass</t>
  </si>
  <si>
    <t>Chris Weitz</t>
  </si>
  <si>
    <t>Christopher Lee</t>
  </si>
  <si>
    <t>Eva Green</t>
  </si>
  <si>
    <t>Kristin Scott Thomas</t>
  </si>
  <si>
    <t>http://www.imdb.com/title/tt0385752/?ref_=fn_tt_tt_1</t>
  </si>
  <si>
    <t>King Kong</t>
  </si>
  <si>
    <t>Naomi Watts</t>
  </si>
  <si>
    <t>Thomas Kretschmann</t>
  </si>
  <si>
    <t>Evan Parke</t>
  </si>
  <si>
    <t>http://www.imdb.com/title/tt0360717/?ref_=fn_tt_tt_1</t>
  </si>
  <si>
    <t>Titanic</t>
  </si>
  <si>
    <t>Leonardo DiCaprio</t>
  </si>
  <si>
    <t>Kate Winslet</t>
  </si>
  <si>
    <t>Gloria Stuart</t>
  </si>
  <si>
    <t>http://www.imdb.com/title/tt0120338/?ref_=fn_tt_tt_1</t>
  </si>
  <si>
    <t>Captain America: Civil War</t>
  </si>
  <si>
    <t>Anthony Russo</t>
  </si>
  <si>
    <t>Chris Evans</t>
  </si>
  <si>
    <t>http://www.imdb.com/title/tt3498820/?ref_=fn_tt_tt_1</t>
  </si>
  <si>
    <t>Battleship</t>
  </si>
  <si>
    <t>Peter Berg</t>
  </si>
  <si>
    <t>Liam Neeson</t>
  </si>
  <si>
    <t>Alexander Skarsgård</t>
  </si>
  <si>
    <t>Tadanobu Asano</t>
  </si>
  <si>
    <t>http://www.imdb.com/title/tt1440129/?ref_=fn_tt_tt_1</t>
  </si>
  <si>
    <t>Jurassic World</t>
  </si>
  <si>
    <t>Colin Trevorrow</t>
  </si>
  <si>
    <t>Bryce Dallas Howard</t>
  </si>
  <si>
    <t>Judy Greer</t>
  </si>
  <si>
    <t>Omar Sy</t>
  </si>
  <si>
    <t>http://www.imdb.com/title/tt0369610/?ref_=fn_tt_tt_1</t>
  </si>
  <si>
    <t>Skyfall</t>
  </si>
  <si>
    <t>Albert Finney</t>
  </si>
  <si>
    <t>Helen McCrory</t>
  </si>
  <si>
    <t>http://www.imdb.com/title/tt1074638/?ref_=fn_tt_tt_1</t>
  </si>
  <si>
    <t>Spider-Man 2</t>
  </si>
  <si>
    <t>http://www.imdb.com/title/tt0316654/?ref_=fn_tt_tt_1</t>
  </si>
  <si>
    <t>Iron Man 3</t>
  </si>
  <si>
    <t>Shane Black</t>
  </si>
  <si>
    <t>Jon Favreau</t>
  </si>
  <si>
    <t>Don Cheadle</t>
  </si>
  <si>
    <t>http://www.imdb.com/title/tt1300854/?ref_=fn_tt_tt_1</t>
  </si>
  <si>
    <t>Alice in Wonderland</t>
  </si>
  <si>
    <t>Tim Burton</t>
  </si>
  <si>
    <t>Anne Hathaway</t>
  </si>
  <si>
    <t>http://www.imdb.com/title/tt1014759/?ref_=fn_tt_tt_1</t>
  </si>
  <si>
    <t>X-Men: The Last Stand</t>
  </si>
  <si>
    <t>Brett Ratner</t>
  </si>
  <si>
    <t>Hugh Jackman</t>
  </si>
  <si>
    <t>Kelsey Grammer</t>
  </si>
  <si>
    <t>Daniel Cudmore</t>
  </si>
  <si>
    <t>Canada</t>
  </si>
  <si>
    <t>http://www.imdb.com/title/tt0376994/?ref_=fn_tt_tt_1</t>
  </si>
  <si>
    <t>Monsters University</t>
  </si>
  <si>
    <t>Dan Scanlon</t>
  </si>
  <si>
    <t>Steve Buscemi</t>
  </si>
  <si>
    <t>Tyler Labine</t>
  </si>
  <si>
    <t>Sean Hayes</t>
  </si>
  <si>
    <t>G</t>
  </si>
  <si>
    <t>http://www.imdb.com/title/tt1453405/?ref_=fn_tt_tt_1</t>
  </si>
  <si>
    <t>Transformers: Revenge of the Fallen</t>
  </si>
  <si>
    <t>Michael Bay</t>
  </si>
  <si>
    <t>Glenn Morshower</t>
  </si>
  <si>
    <t>Kevin Dunn</t>
  </si>
  <si>
    <t>Ramon Rodriguez</t>
  </si>
  <si>
    <t>http://www.imdb.com/title/tt1055369/?ref_=fn_tt_tt_1</t>
  </si>
  <si>
    <t>Transformers: Age of Extinction</t>
  </si>
  <si>
    <t>Bingbing Li</t>
  </si>
  <si>
    <t>Sophia Myles</t>
  </si>
  <si>
    <t>http://www.imdb.com/title/tt2109248/?ref_=fn_tt_tt_1</t>
  </si>
  <si>
    <t>Oz the Great and Powerful</t>
  </si>
  <si>
    <t>Tim Holmes</t>
  </si>
  <si>
    <t>Mila Kunis</t>
  </si>
  <si>
    <t>http://www.imdb.com/title/tt1623205/?ref_=fn_tt_tt_1</t>
  </si>
  <si>
    <t>The Amazing Spider-Man 2</t>
  </si>
  <si>
    <t>B.J. Novak</t>
  </si>
  <si>
    <t>http://www.imdb.com/title/tt1872181/?ref_=fn_tt_tt_1</t>
  </si>
  <si>
    <t>TRON: Legacy</t>
  </si>
  <si>
    <t>Joseph Kosinski</t>
  </si>
  <si>
    <t>Jeff Bridges</t>
  </si>
  <si>
    <t>Olivia Wilde</t>
  </si>
  <si>
    <t>James Frain</t>
  </si>
  <si>
    <t>http://www.imdb.com/title/tt1104001/?ref_=fn_tt_tt_1</t>
  </si>
  <si>
    <t>Cars 2</t>
  </si>
  <si>
    <t>John Lasseter</t>
  </si>
  <si>
    <t>Joe Mantegna</t>
  </si>
  <si>
    <t>Eddie Izzard</t>
  </si>
  <si>
    <t>http://www.imdb.com/title/tt1216475/?ref_=fn_tt_tt_1</t>
  </si>
  <si>
    <t>Green Lantern</t>
  </si>
  <si>
    <t>Martin Campbell</t>
  </si>
  <si>
    <t>Ryan Reynolds</t>
  </si>
  <si>
    <t>Temuera Morrison</t>
  </si>
  <si>
    <t>Taika Waititi</t>
  </si>
  <si>
    <t>http://www.imdb.com/title/tt1133985/?ref_=fn_tt_tt_1</t>
  </si>
  <si>
    <t>Toy Story 3</t>
  </si>
  <si>
    <t>Lee Unkrich</t>
  </si>
  <si>
    <t>Tom Hanks</t>
  </si>
  <si>
    <t>John Ratzenberger</t>
  </si>
  <si>
    <t>Don Rickles</t>
  </si>
  <si>
    <t>http://www.imdb.com/title/tt0435761/?ref_=fn_tt_tt_1</t>
  </si>
  <si>
    <t>Terminator Salvation</t>
  </si>
  <si>
    <t>McG</t>
  </si>
  <si>
    <t>Common</t>
  </si>
  <si>
    <t>http://www.imdb.com/title/tt0438488/?ref_=fn_tt_tt_1</t>
  </si>
  <si>
    <t>Furious 7</t>
  </si>
  <si>
    <t>James Wan</t>
  </si>
  <si>
    <t>Jason Statham</t>
  </si>
  <si>
    <t>Paul Walker</t>
  </si>
  <si>
    <t>Vin Diesel</t>
  </si>
  <si>
    <t>http://www.imdb.com/title/tt2820852/?ref_=fn_tt_tt_1</t>
  </si>
  <si>
    <t>World War Z</t>
  </si>
  <si>
    <t>Peter Capaldi</t>
  </si>
  <si>
    <t>Brad Pitt</t>
  </si>
  <si>
    <t>Mireille Enos</t>
  </si>
  <si>
    <t>http://www.imdb.com/title/tt0816711/?ref_=fn_tt_tt_1</t>
  </si>
  <si>
    <t>X-Men: Days of Future Past</t>
  </si>
  <si>
    <t>Jennifer Lawrence</t>
  </si>
  <si>
    <t>http://www.imdb.com/title/tt1877832/?ref_=fn_tt_tt_1</t>
  </si>
  <si>
    <t>Star Trek Into Darkness</t>
  </si>
  <si>
    <t>J.J. Abrams</t>
  </si>
  <si>
    <t>Benedict Cumberbatch</t>
  </si>
  <si>
    <t>Bruce Greenwood</t>
  </si>
  <si>
    <t>Noel Clarke</t>
  </si>
  <si>
    <t>http://www.imdb.com/title/tt1408101/?ref_=fn_tt_tt_1</t>
  </si>
  <si>
    <t>Jack the Giant Slayer</t>
  </si>
  <si>
    <t>Eddie Marsan</t>
  </si>
  <si>
    <t>Ewen Bremner</t>
  </si>
  <si>
    <t>Ralph Brown</t>
  </si>
  <si>
    <t>http://www.imdb.com/title/tt1351685/?ref_=fn_tt_tt_1</t>
  </si>
  <si>
    <t>The Great Gatsby</t>
  </si>
  <si>
    <t>Baz Luhrmann</t>
  </si>
  <si>
    <t>Elizabeth Debicki</t>
  </si>
  <si>
    <t>Steve Bisley</t>
  </si>
  <si>
    <t>Australia</t>
  </si>
  <si>
    <t>http://www.imdb.com/title/tt1343092/?ref_=fn_tt_tt_1</t>
  </si>
  <si>
    <t>Prince of Persia: The Sands of Time</t>
  </si>
  <si>
    <t>Mike Newell</t>
  </si>
  <si>
    <t>Jake Gyllenhaal</t>
  </si>
  <si>
    <t>Richard Coyle</t>
  </si>
  <si>
    <t>Reece Ritchie</t>
  </si>
  <si>
    <t>http://www.imdb.com/title/tt0473075/?ref_=fn_tt_tt_1</t>
  </si>
  <si>
    <t>Pacific Rim</t>
  </si>
  <si>
    <t>Guillermo del Toro</t>
  </si>
  <si>
    <t>Charlie Hunnam</t>
  </si>
  <si>
    <t>Clifton Collins Jr.</t>
  </si>
  <si>
    <t>Larry Joe Campbell</t>
  </si>
  <si>
    <t>http://www.imdb.com/title/tt1663662/?ref_=fn_tt_tt_1</t>
  </si>
  <si>
    <t>Transformers: Dark of the Moon</t>
  </si>
  <si>
    <t>Lester Speight</t>
  </si>
  <si>
    <t>http://www.imdb.com/title/tt1399103/?ref_=fn_tt_tt_1</t>
  </si>
  <si>
    <t>Indiana Jones and the Kingdom of the Crystal Skull</t>
  </si>
  <si>
    <t>Steven Spielberg</t>
  </si>
  <si>
    <t>Harrison Ford</t>
  </si>
  <si>
    <t>Ray Winstone</t>
  </si>
  <si>
    <t>Jim Broadbent</t>
  </si>
  <si>
    <t>http://www.imdb.com/title/tt0367882/?ref_=fn_tt_tt_1</t>
  </si>
  <si>
    <t>Brave</t>
  </si>
  <si>
    <t>Mark Andrews</t>
  </si>
  <si>
    <t>Kelly Macdonald</t>
  </si>
  <si>
    <t>Julie Walters</t>
  </si>
  <si>
    <t>http://www.imdb.com/title/tt1217209/?ref_=fn_tt_tt_1</t>
  </si>
  <si>
    <t>Star Trek Beyond</t>
  </si>
  <si>
    <t>Justin Lin</t>
  </si>
  <si>
    <t>Sofia Boutella</t>
  </si>
  <si>
    <t>Melissa Roxburgh</t>
  </si>
  <si>
    <t>Lydia Wilson</t>
  </si>
  <si>
    <t>http://www.imdb.com/title/tt2660888/?ref_=fn_tt_tt_1</t>
  </si>
  <si>
    <t>WALL·E</t>
  </si>
  <si>
    <t>Fred Willard</t>
  </si>
  <si>
    <t>Jeff Garlin</t>
  </si>
  <si>
    <t>http://www.imdb.com/title/tt0910970/?ref_=fn_tt_tt_1</t>
  </si>
  <si>
    <t>Rush Hour 3</t>
  </si>
  <si>
    <t>Tzi Ma</t>
  </si>
  <si>
    <t>Dana Ivey</t>
  </si>
  <si>
    <t>Noémie Lenoir</t>
  </si>
  <si>
    <t>http://www.imdb.com/title/tt0293564/?ref_=fn_tt_tt_1</t>
  </si>
  <si>
    <t>2012</t>
  </si>
  <si>
    <t>Roland Emmerich</t>
  </si>
  <si>
    <t>Oliver Platt</t>
  </si>
  <si>
    <t>Liam James</t>
  </si>
  <si>
    <t>Tom McCarthy</t>
  </si>
  <si>
    <t>http://www.imdb.com/title/tt1190080/?ref_=fn_tt_tt_1</t>
  </si>
  <si>
    <t>A Christmas Carol</t>
  </si>
  <si>
    <t>Robert Zemeckis</t>
  </si>
  <si>
    <t>Robin Wright</t>
  </si>
  <si>
    <t>Colin Firth</t>
  </si>
  <si>
    <t>Gary Oldman</t>
  </si>
  <si>
    <t>http://www.imdb.com/title/tt1067106/?ref_=fn_tt_tt_1</t>
  </si>
  <si>
    <t>Jupiter Ascending</t>
  </si>
  <si>
    <t>Lana Wachowski</t>
  </si>
  <si>
    <t>Channing Tatum</t>
  </si>
  <si>
    <t>Eddie Redmayne</t>
  </si>
  <si>
    <t>http://www.imdb.com/title/tt1617661/?ref_=fn_tt_tt_1</t>
  </si>
  <si>
    <t>The Legend of Tarzan</t>
  </si>
  <si>
    <t>Casper Crump</t>
  </si>
  <si>
    <t>http://www.imdb.com/title/tt0918940/?ref_=fn_tt_tt_1</t>
  </si>
  <si>
    <t>The Chronicles of Narnia: The Lion, the Witch and the Wardrobe</t>
  </si>
  <si>
    <t>Kiran Shah</t>
  </si>
  <si>
    <t>Shane Rangi</t>
  </si>
  <si>
    <t>http://www.imdb.com/title/tt0363771/?ref_=fn_tt_tt_1</t>
  </si>
  <si>
    <t>X-Men: Apocalypse</t>
  </si>
  <si>
    <t>Michael Fassbender</t>
  </si>
  <si>
    <t>Tye Sheridan</t>
  </si>
  <si>
    <t>http://www.imdb.com/title/tt3385516/?ref_=fn_tt_tt_1</t>
  </si>
  <si>
    <t>The Dark Knight</t>
  </si>
  <si>
    <t>Heath Ledger</t>
  </si>
  <si>
    <t>Morgan Freeman</t>
  </si>
  <si>
    <t>http://www.imdb.com/title/tt0468569/?ref_=fn_tt_tt_1</t>
  </si>
  <si>
    <t>Up</t>
  </si>
  <si>
    <t>Pete Docter</t>
  </si>
  <si>
    <t>Delroy Lindo</t>
  </si>
  <si>
    <t>Jess Harnell</t>
  </si>
  <si>
    <t>http://www.imdb.com/title/tt1049413/?ref_=fn_tt_tt_1</t>
  </si>
  <si>
    <t>Monsters vs. Aliens</t>
  </si>
  <si>
    <t>Rob Letterman</t>
  </si>
  <si>
    <t>Amy Poehler</t>
  </si>
  <si>
    <t>Rainn Wilson</t>
  </si>
  <si>
    <t>Stephen Colbert</t>
  </si>
  <si>
    <t>http://www.imdb.com/title/tt0892782/?ref_=fn_tt_tt_1</t>
  </si>
  <si>
    <t>Iron Man</t>
  </si>
  <si>
    <t>http://www.imdb.com/title/tt0371746/?ref_=fn_tt_tt_1</t>
  </si>
  <si>
    <t>Hugo</t>
  </si>
  <si>
    <t>Martin Scorsese</t>
  </si>
  <si>
    <t>Chloë Grace Moretz</t>
  </si>
  <si>
    <t>http://www.imdb.com/title/tt0970179/?ref_=fn_tt_tt_1</t>
  </si>
  <si>
    <t>Wild Wild West</t>
  </si>
  <si>
    <t>Salma Hayek</t>
  </si>
  <si>
    <t>Bai Ling</t>
  </si>
  <si>
    <t>http://www.imdb.com/title/tt0120891/?ref_=fn_tt_tt_1</t>
  </si>
  <si>
    <t>The Mummy: Tomb of the Dragon Emperor</t>
  </si>
  <si>
    <t>Rob Cohen</t>
  </si>
  <si>
    <t>Jet Li</t>
  </si>
  <si>
    <t>Brendan Fraser</t>
  </si>
  <si>
    <t>Russell Wong</t>
  </si>
  <si>
    <t>http://www.imdb.com/title/tt0859163/?ref_=fn_tt_tt_1</t>
  </si>
  <si>
    <t>Suicide Squad</t>
  </si>
  <si>
    <t>David Ayer</t>
  </si>
  <si>
    <t>Robin Atkin Downes</t>
  </si>
  <si>
    <t>Ike Barinholtz</t>
  </si>
  <si>
    <t>http://www.imdb.com/title/tt1386697/?ref_=fn_tt_tt_1</t>
  </si>
  <si>
    <t>Evan Almighty</t>
  </si>
  <si>
    <t>Tom Shadyac</t>
  </si>
  <si>
    <t>Jimmy Bennett</t>
  </si>
  <si>
    <t>Steve Carell</t>
  </si>
  <si>
    <t>http://www.imdb.com/title/tt0413099/?ref_=fn_tt_tt_1</t>
  </si>
  <si>
    <t>Edge of Tomorrow</t>
  </si>
  <si>
    <t>Doug Liman</t>
  </si>
  <si>
    <t>Tom Cruise</t>
  </si>
  <si>
    <t>Lara Pulver</t>
  </si>
  <si>
    <t>Noah Taylor</t>
  </si>
  <si>
    <t>http://www.imdb.com/title/tt1631867/?ref_=fn_tt_tt_1</t>
  </si>
  <si>
    <t>Waterworld</t>
  </si>
  <si>
    <t>Kevin Reynolds</t>
  </si>
  <si>
    <t>Jeanne Tripplehorn</t>
  </si>
  <si>
    <t>Rick Aviles</t>
  </si>
  <si>
    <t>Zakes Mokae</t>
  </si>
  <si>
    <t>http://www.imdb.com/title/tt0114898/?ref_=fn_tt_tt_1</t>
  </si>
  <si>
    <t>G.I. Joe: The Rise of Cobra</t>
  </si>
  <si>
    <t>Stephen Sommers</t>
  </si>
  <si>
    <t>Dennis Quaid</t>
  </si>
  <si>
    <t>Leo Howard</t>
  </si>
  <si>
    <t>http://www.imdb.com/title/tt1046173/?ref_=fn_tt_tt_1</t>
  </si>
  <si>
    <t>Inside Out</t>
  </si>
  <si>
    <t>Mindy Kaling</t>
  </si>
  <si>
    <t>Phyllis Smith</t>
  </si>
  <si>
    <t>http://www.imdb.com/title/tt2096673/?ref_=fn_tt_tt_1</t>
  </si>
  <si>
    <t>The Jungle Book</t>
  </si>
  <si>
    <t>Bill Murray</t>
  </si>
  <si>
    <t>Garry Shandling</t>
  </si>
  <si>
    <t>http://www.imdb.com/title/tt3040964/?ref_=fn_tt_tt_1</t>
  </si>
  <si>
    <t>Iron Man 2</t>
  </si>
  <si>
    <t>http://www.imdb.com/title/tt1228705/?ref_=fn_tt_tt_1</t>
  </si>
  <si>
    <t>Snow White and the Huntsman</t>
  </si>
  <si>
    <t>Rupert Sanders</t>
  </si>
  <si>
    <t>Kristen Stewart</t>
  </si>
  <si>
    <t>http://www.imdb.com/title/tt1735898/?ref_=fn_tt_tt_1</t>
  </si>
  <si>
    <t>Maleficent</t>
  </si>
  <si>
    <t>Robert Stromberg</t>
  </si>
  <si>
    <t>Angelina Jolie Pitt</t>
  </si>
  <si>
    <t>Sharlto Copley</t>
  </si>
  <si>
    <t>Sam Riley</t>
  </si>
  <si>
    <t>http://www.imdb.com/title/tt1587310/?ref_=fn_tt_tt_1</t>
  </si>
  <si>
    <t>Dawn of the Planet of the Apes</t>
  </si>
  <si>
    <t>Matt Reeves</t>
  </si>
  <si>
    <t>Kodi Smit-McPhee</t>
  </si>
  <si>
    <t>http://www.imdb.com/title/tt2103281/?ref_=fn_tt_tt_1</t>
  </si>
  <si>
    <t>47 Ronin</t>
  </si>
  <si>
    <t>Carl Rinsch</t>
  </si>
  <si>
    <t>Keanu Reeves</t>
  </si>
  <si>
    <t>Cary-Hiroyuki Tagawa</t>
  </si>
  <si>
    <t>Jin Akanishi</t>
  </si>
  <si>
    <t>http://www.imdb.com/title/tt1335975/?ref_=fn_tt_tt_1</t>
  </si>
  <si>
    <t>Captain America: The Winter Soldier</t>
  </si>
  <si>
    <t>Hayley Atwell</t>
  </si>
  <si>
    <t>http://www.imdb.com/title/tt1843866/?ref_=fn_tt_tt_1</t>
  </si>
  <si>
    <t>Shrek Forever After</t>
  </si>
  <si>
    <t>Mike Mitchell</t>
  </si>
  <si>
    <t>Jon Hamm</t>
  </si>
  <si>
    <t>Kathy Griffin</t>
  </si>
  <si>
    <t>Mary Kay Place</t>
  </si>
  <si>
    <t>http://www.imdb.com/title/tt0892791/?ref_=fn_tt_tt_1</t>
  </si>
  <si>
    <t>Tomorrowland</t>
  </si>
  <si>
    <t>Brad Bird</t>
  </si>
  <si>
    <t>Chris Bauer</t>
  </si>
  <si>
    <t>Thomas Robinson</t>
  </si>
  <si>
    <t>http://www.imdb.com/title/tt1964418/?ref_=fn_tt_tt_1</t>
  </si>
  <si>
    <t>Big Hero 6</t>
  </si>
  <si>
    <t>Don Hall</t>
  </si>
  <si>
    <t>Damon Wayans Jr.</t>
  </si>
  <si>
    <t>Daniel Henney</t>
  </si>
  <si>
    <t>Abraham Benrubi</t>
  </si>
  <si>
    <t>http://www.imdb.com/title/tt2245084/?ref_=fn_tt_tt_1</t>
  </si>
  <si>
    <t>Wreck-It Ralph</t>
  </si>
  <si>
    <t>Rich Moore</t>
  </si>
  <si>
    <t>Jack McBrayer</t>
  </si>
  <si>
    <t>Sarah Silverman</t>
  </si>
  <si>
    <t>Joe Lo Truglio</t>
  </si>
  <si>
    <t>http://www.imdb.com/title/tt1772341/?ref_=fn_tt_tt_1</t>
  </si>
  <si>
    <t>The Polar Express</t>
  </si>
  <si>
    <t>Eddie Deezen</t>
  </si>
  <si>
    <t>Peter Scolari</t>
  </si>
  <si>
    <t>http://www.imdb.com/title/tt0338348/?ref_=fn_tt_tt_1</t>
  </si>
  <si>
    <t>Independence Day: Resurgence</t>
  </si>
  <si>
    <t>Vivica A. Fox</t>
  </si>
  <si>
    <t>Sela Ward</t>
  </si>
  <si>
    <t>Judd Hirsch</t>
  </si>
  <si>
    <t>http://www.imdb.com/title/tt1628841/?ref_=fn_tt_tt_1</t>
  </si>
  <si>
    <t>How to Train Your Dragon</t>
  </si>
  <si>
    <t>Dean DeBlois</t>
  </si>
  <si>
    <t>Gerard Butler</t>
  </si>
  <si>
    <t>America Ferrera</t>
  </si>
  <si>
    <t>Craig Ferguson</t>
  </si>
  <si>
    <t>http://www.imdb.com/title/tt0892769/?ref_=fn_tt_tt_1</t>
  </si>
  <si>
    <t>Terminator 3: Rise of the Machines</t>
  </si>
  <si>
    <t>Jonathan Mostow</t>
  </si>
  <si>
    <t>Nick Stahl</t>
  </si>
  <si>
    <t>Carolyn Hennesy</t>
  </si>
  <si>
    <t>R</t>
  </si>
  <si>
    <t>http://www.imdb.com/title/tt0181852/?ref_=fn_tt_tt_1</t>
  </si>
  <si>
    <t>Guardians of the Galaxy</t>
  </si>
  <si>
    <t>James Gunn</t>
  </si>
  <si>
    <t>Bradley Cooper</t>
  </si>
  <si>
    <t>Djimon Hounsou</t>
  </si>
  <si>
    <t>http://www.imdb.com/title/tt2015381/?ref_=fn_tt_tt_1</t>
  </si>
  <si>
    <t>Interstellar</t>
  </si>
  <si>
    <t>Matthew McConaughey</t>
  </si>
  <si>
    <t>Mackenzie Foy</t>
  </si>
  <si>
    <t>http://www.imdb.com/title/tt0816692/?ref_=fn_tt_tt_1</t>
  </si>
  <si>
    <t>Inception</t>
  </si>
  <si>
    <t>http://www.imdb.com/title/tt1375666/?ref_=fn_tt_tt_1</t>
  </si>
  <si>
    <t>The Hobbit: An Unexpected Journey</t>
  </si>
  <si>
    <t>http://www.imdb.com/title/tt0903624/?ref_=fn_tt_tt_1</t>
  </si>
  <si>
    <t>The Fast and the Furious</t>
  </si>
  <si>
    <t>Jordana Brewster</t>
  </si>
  <si>
    <t>http://www.imdb.com/title/tt0232500/?ref_=fn_tt_tt_1</t>
  </si>
  <si>
    <t>The Curious Case of Benjamin Button</t>
  </si>
  <si>
    <t>David Fincher</t>
  </si>
  <si>
    <t>Jason Flemyng</t>
  </si>
  <si>
    <t>Julia Ormond</t>
  </si>
  <si>
    <t>http://www.imdb.com/title/tt0421715/?ref_=fn_tt_tt_1</t>
  </si>
  <si>
    <t>X-Men: First Class</t>
  </si>
  <si>
    <t>Matthew Vaughn</t>
  </si>
  <si>
    <t>http://www.imdb.com/title/tt1270798/?ref_=fn_tt_tt_1</t>
  </si>
  <si>
    <t>The Hunger Games: Mockingjay - Part 2</t>
  </si>
  <si>
    <t>Francis Lawrence</t>
  </si>
  <si>
    <t>Philip Seymour Hoffman</t>
  </si>
  <si>
    <t>Josh Hutcherson</t>
  </si>
  <si>
    <t>http://www.imdb.com/title/tt1951266/?ref_=fn_tt_tt_1</t>
  </si>
  <si>
    <t>The Sorcerer's Apprentice</t>
  </si>
  <si>
    <t>Jon Turteltaub</t>
  </si>
  <si>
    <t>Nicolas Cage</t>
  </si>
  <si>
    <t>Omar Benson Miller</t>
  </si>
  <si>
    <t>Robert Capron</t>
  </si>
  <si>
    <t>http://www.imdb.com/title/tt0963966/?ref_=fn_tt_tt_1</t>
  </si>
  <si>
    <t>Poseidon</t>
  </si>
  <si>
    <t>Wolfgang Petersen</t>
  </si>
  <si>
    <t>Mike Vogel</t>
  </si>
  <si>
    <t>Andre Braugher</t>
  </si>
  <si>
    <t>http://www.imdb.com/title/tt0409182/?ref_=fn_tt_tt_1</t>
  </si>
  <si>
    <t>Alice Through the Looking Glass</t>
  </si>
  <si>
    <t>James Bobin</t>
  </si>
  <si>
    <t>http://www.imdb.com/title/tt2567026/?ref_=fn_tt_tt_1</t>
  </si>
  <si>
    <t>Shrek the Third</t>
  </si>
  <si>
    <t>Chris Miller</t>
  </si>
  <si>
    <t>Justin Timberlake</t>
  </si>
  <si>
    <t>Eric Idle</t>
  </si>
  <si>
    <t>Rupert Everett</t>
  </si>
  <si>
    <t>http://www.imdb.com/title/tt0413267/?ref_=fn_tt_tt_1</t>
  </si>
  <si>
    <t>Warcraft</t>
  </si>
  <si>
    <t>Duncan Jones</t>
  </si>
  <si>
    <t>Dominic Cooper</t>
  </si>
  <si>
    <t>Callum Rennie</t>
  </si>
  <si>
    <t>Ruth Negga</t>
  </si>
  <si>
    <t>http://www.imdb.com/title/tt0803096/?ref_=fn_tt_tt_1</t>
  </si>
  <si>
    <t>Terminator Genisys</t>
  </si>
  <si>
    <t>Alan Taylor</t>
  </si>
  <si>
    <t>Emilia Clarke</t>
  </si>
  <si>
    <t>Matt Smith</t>
  </si>
  <si>
    <t>http://www.imdb.com/title/tt1340138/?ref_=fn_tt_tt_1</t>
  </si>
  <si>
    <t>The Chronicles of Narnia: The Voyage of the Dawn Treader</t>
  </si>
  <si>
    <t>Michael Apted</t>
  </si>
  <si>
    <t>Bruce Spence</t>
  </si>
  <si>
    <t>Laura Brent</t>
  </si>
  <si>
    <t>http://www.imdb.com/title/tt0980970/?ref_=fn_tt_tt_1</t>
  </si>
  <si>
    <t>Pearl Harbor</t>
  </si>
  <si>
    <t>Black and White</t>
  </si>
  <si>
    <t>Jennifer Garner</t>
  </si>
  <si>
    <t>Jaime King</t>
  </si>
  <si>
    <t>Mako</t>
  </si>
  <si>
    <t>http://www.imdb.com/title/tt0213149/?ref_=fn_tt_tt_1</t>
  </si>
  <si>
    <t>Transformers</t>
  </si>
  <si>
    <t>Zack Ward</t>
  </si>
  <si>
    <t>Michael O'Neill</t>
  </si>
  <si>
    <t>http://www.imdb.com/title/tt0418279/?ref_=fn_tt_tt_1</t>
  </si>
  <si>
    <t>Alexander</t>
  </si>
  <si>
    <t>Oliver Stone</t>
  </si>
  <si>
    <t>Anthony Hopkins</t>
  </si>
  <si>
    <t>Brian Blessed</t>
  </si>
  <si>
    <t>Germany</t>
  </si>
  <si>
    <t>http://www.imdb.com/title/tt0346491/?ref_=fn_tt_tt_1</t>
  </si>
  <si>
    <t>Harry Potter and the Order of the Phoenix</t>
  </si>
  <si>
    <t>Robert Pattinson</t>
  </si>
  <si>
    <t>Fiona Shaw</t>
  </si>
  <si>
    <t>http://www.imdb.com/title/tt0373889/?ref_=fn_tt_tt_1</t>
  </si>
  <si>
    <t>Harry Potter and the Goblet of Fire</t>
  </si>
  <si>
    <t>http://www.imdb.com/title/tt0330373/?ref_=fn_tt_tt_1</t>
  </si>
  <si>
    <t>Hancock</t>
  </si>
  <si>
    <t>Charlize Theron</t>
  </si>
  <si>
    <t>http://www.imdb.com/title/tt0448157/?ref_=fn_tt_tt_1</t>
  </si>
  <si>
    <t>I Am Legend</t>
  </si>
  <si>
    <t>Alice Braga</t>
  </si>
  <si>
    <t>Willow Smith</t>
  </si>
  <si>
    <t>http://www.imdb.com/title/tt0480249/?ref_=fn_tt_tt_1</t>
  </si>
  <si>
    <t>Charlie and the Chocolate Factory</t>
  </si>
  <si>
    <t>David Kelly</t>
  </si>
  <si>
    <t>http://www.imdb.com/title/tt0367594/?ref_=fn_tt_tt_1</t>
  </si>
  <si>
    <t>Ratatouille</t>
  </si>
  <si>
    <t>Janeane Garofalo</t>
  </si>
  <si>
    <t>Brian Dennehy</t>
  </si>
  <si>
    <t>http://www.imdb.com/title/tt0382932/?ref_=fn_tt_tt_1</t>
  </si>
  <si>
    <t>Batman Begins</t>
  </si>
  <si>
    <t>http://www.imdb.com/title/tt0372784/?ref_=fn_tt_tt_1</t>
  </si>
  <si>
    <t>Madagascar: Escape 2 Africa</t>
  </si>
  <si>
    <t>Eric Darnell</t>
  </si>
  <si>
    <t>Bernie Mac</t>
  </si>
  <si>
    <t>Jada Pinkett Smith</t>
  </si>
  <si>
    <t>Cedric the Entertainer</t>
  </si>
  <si>
    <t>http://www.imdb.com/title/tt0479952/?ref_=fn_tt_tt_1</t>
  </si>
  <si>
    <t>Night at the Museum: Battle of the Smithsonian</t>
  </si>
  <si>
    <t>Shawn Levy</t>
  </si>
  <si>
    <t>Robin Williams</t>
  </si>
  <si>
    <t>Rami Malek</t>
  </si>
  <si>
    <t>Steve Coogan</t>
  </si>
  <si>
    <t>http://www.imdb.com/title/tt1078912/?ref_=fn_tt_tt_1</t>
  </si>
  <si>
    <t>X-Men Origins: Wolverine</t>
  </si>
  <si>
    <t>Gavin Hood</t>
  </si>
  <si>
    <t>Dominic Monaghan</t>
  </si>
  <si>
    <t>http://www.imdb.com/title/tt0458525/?ref_=fn_tt_tt_1</t>
  </si>
  <si>
    <t>The Matrix Revolutions</t>
  </si>
  <si>
    <t>Essie Davis</t>
  </si>
  <si>
    <t>Collin Chou</t>
  </si>
  <si>
    <t>Nona Gaye</t>
  </si>
  <si>
    <t>http://www.imdb.com/title/tt0242653/?ref_=fn_tt_tt_1</t>
  </si>
  <si>
    <t>Frozen</t>
  </si>
  <si>
    <t>Chris Buck</t>
  </si>
  <si>
    <t>Josh Gad</t>
  </si>
  <si>
    <t>Maurice LaMarche</t>
  </si>
  <si>
    <t>Livvy Stubenrauch</t>
  </si>
  <si>
    <t>http://www.imdb.com/title/tt2294629/?ref_=fn_tt_tt_1</t>
  </si>
  <si>
    <t>The Matrix Reloaded</t>
  </si>
  <si>
    <t>Steve Bastoni</t>
  </si>
  <si>
    <t>Daniel Bernhardt</t>
  </si>
  <si>
    <t>Helmut Bakaitis</t>
  </si>
  <si>
    <t>http://www.imdb.com/title/tt0234215/?ref_=fn_tt_tt_1</t>
  </si>
  <si>
    <t>Thor: The Dark World</t>
  </si>
  <si>
    <t>Natalie Portman</t>
  </si>
  <si>
    <t>http://www.imdb.com/title/tt1981115/?ref_=fn_tt_tt_1</t>
  </si>
  <si>
    <t>Mad Max: Fury Road</t>
  </si>
  <si>
    <t>George Miller</t>
  </si>
  <si>
    <t>Zoë Kravitz</t>
  </si>
  <si>
    <t>http://www.imdb.com/title/tt1392190/?ref_=fn_tt_tt_1</t>
  </si>
  <si>
    <t>Angels &amp; Demons</t>
  </si>
  <si>
    <t>Ron Howard</t>
  </si>
  <si>
    <t>Ayelet Zurer</t>
  </si>
  <si>
    <t>Armin Mueller-Stahl</t>
  </si>
  <si>
    <t>http://www.imdb.com/title/tt0808151/?ref_=fn_tt_tt_1</t>
  </si>
  <si>
    <t>Thor</t>
  </si>
  <si>
    <t>Kenneth Branagh</t>
  </si>
  <si>
    <t>http://www.imdb.com/title/tt0800369/?ref_=fn_tt_tt_1</t>
  </si>
  <si>
    <t>Bolt</t>
  </si>
  <si>
    <t>Byron Howard</t>
  </si>
  <si>
    <t>Diedrich Bader</t>
  </si>
  <si>
    <t>James Lipton</t>
  </si>
  <si>
    <t>http://www.imdb.com/title/tt0397892/?ref_=fn_tt_tt_1</t>
  </si>
  <si>
    <t>G-Force</t>
  </si>
  <si>
    <t>Hoyt Yeatman</t>
  </si>
  <si>
    <t>Kelli Garner</t>
  </si>
  <si>
    <t>Piper Mackenzie Harris</t>
  </si>
  <si>
    <t>Niecy Nash</t>
  </si>
  <si>
    <t>http://www.imdb.com/title/tt0436339/?ref_=fn_tt_tt_1</t>
  </si>
  <si>
    <t>Wrath of the Titans</t>
  </si>
  <si>
    <t>Jonathan Liebesman</t>
  </si>
  <si>
    <t>Edgar Ramírez</t>
  </si>
  <si>
    <t>Lily James</t>
  </si>
  <si>
    <t>http://www.imdb.com/title/tt1646987/?ref_=fn_tt_tt_1</t>
  </si>
  <si>
    <t>Dark Shadows</t>
  </si>
  <si>
    <t>http://www.imdb.com/title/tt1077368/?ref_=fn_tt_tt_1</t>
  </si>
  <si>
    <t>Mission: Impossible - Rogue Nation</t>
  </si>
  <si>
    <t>Christopher McQuarrie</t>
  </si>
  <si>
    <t>Jeremy Renner</t>
  </si>
  <si>
    <t>Sean Harris</t>
  </si>
  <si>
    <t>China</t>
  </si>
  <si>
    <t>http://www.imdb.com/title/tt2381249/?ref_=fn_tt_tt_1</t>
  </si>
  <si>
    <t>The Wolfman</t>
  </si>
  <si>
    <t>Joe Johnston</t>
  </si>
  <si>
    <t>Simon Merrells</t>
  </si>
  <si>
    <t>Art Malik</t>
  </si>
  <si>
    <t>http://www.imdb.com/title/tt0780653/?ref_=fn_tt_tt_1</t>
  </si>
  <si>
    <t>Bee Movie</t>
  </si>
  <si>
    <t>Steve Hickner</t>
  </si>
  <si>
    <t>Matthew Broderick</t>
  </si>
  <si>
    <t>Oprah Winfrey</t>
  </si>
  <si>
    <t>Rip Torn</t>
  </si>
  <si>
    <t>http://www.imdb.com/title/tt0389790/?ref_=fn_tt_tt_1</t>
  </si>
  <si>
    <t>Kung Fu Panda 2</t>
  </si>
  <si>
    <t>Jennifer Yuh Nelson</t>
  </si>
  <si>
    <t>Mike Bell</t>
  </si>
  <si>
    <t>http://www.imdb.com/title/tt1302011/?ref_=fn_tt_tt_1</t>
  </si>
  <si>
    <t>The Last Airbender</t>
  </si>
  <si>
    <t>M. Night Shyamalan</t>
  </si>
  <si>
    <t>Seychelle Gabriel</t>
  </si>
  <si>
    <t>Noah Ringer</t>
  </si>
  <si>
    <t>Aasif Mandvi</t>
  </si>
  <si>
    <t>http://www.imdb.com/title/tt0938283/?ref_=fn_tt_tt_1</t>
  </si>
  <si>
    <t>Mission: Impossible III</t>
  </si>
  <si>
    <t>http://www.imdb.com/title/tt0317919/?ref_=fn_tt_tt_1</t>
  </si>
  <si>
    <t>White House Down</t>
  </si>
  <si>
    <t>Jake Weber</t>
  </si>
  <si>
    <t>Matt Craven</t>
  </si>
  <si>
    <t>http://www.imdb.com/title/tt2334879/?ref_=fn_tt_tt_1</t>
  </si>
  <si>
    <t>Mars Needs Moms</t>
  </si>
  <si>
    <t>Simon Wells</t>
  </si>
  <si>
    <t>Elisabeth Harnois</t>
  </si>
  <si>
    <t>Dan Fogler</t>
  </si>
  <si>
    <t>Tom Everett Scott</t>
  </si>
  <si>
    <t>http://www.imdb.com/title/tt1305591/?ref_=fn_tt_tt_1</t>
  </si>
  <si>
    <t>Flushed Away</t>
  </si>
  <si>
    <t>David Bowers</t>
  </si>
  <si>
    <t>David Suchet</t>
  </si>
  <si>
    <t>http://www.imdb.com/title/tt0424095/?ref_=fn_tt_tt_1</t>
  </si>
  <si>
    <t>Pan</t>
  </si>
  <si>
    <t>Joe Wright</t>
  </si>
  <si>
    <t>Cara Delevingne</t>
  </si>
  <si>
    <t>Nonso Anozie</t>
  </si>
  <si>
    <t>http://www.imdb.com/title/tt3332064/?ref_=fn_tt_tt_1</t>
  </si>
  <si>
    <t>Mr. Peabody &amp; Sherman</t>
  </si>
  <si>
    <t>Rob Minkoff</t>
  </si>
  <si>
    <t>Ty Burrell</t>
  </si>
  <si>
    <t>Zach Callison</t>
  </si>
  <si>
    <t>Karan Brar</t>
  </si>
  <si>
    <t>http://www.imdb.com/title/tt0864835/?ref_=fn_tt_tt_1</t>
  </si>
  <si>
    <t>Troy</t>
  </si>
  <si>
    <t>Julian Glover</t>
  </si>
  <si>
    <t>http://www.imdb.com/title/tt0332452/?ref_=fn_tt_tt_1</t>
  </si>
  <si>
    <t>Adventure</t>
  </si>
  <si>
    <t>Madagascar 3: Europe's Most Wanted</t>
  </si>
  <si>
    <t>Martin Short</t>
  </si>
  <si>
    <t>http://www.imdb.com/title/tt1277953/?ref_=fn_tt_tt_1</t>
  </si>
  <si>
    <t>Die Another Day</t>
  </si>
  <si>
    <t>Lee Tamahori</t>
  </si>
  <si>
    <t>Toby Stephens</t>
  </si>
  <si>
    <t>Colin Salmon</t>
  </si>
  <si>
    <t>Rick Yune</t>
  </si>
  <si>
    <t>http://www.imdb.com/title/tt0246460/?ref_=fn_tt_tt_1</t>
  </si>
  <si>
    <t>Ghostbusters</t>
  </si>
  <si>
    <t>Paul Feig</t>
  </si>
  <si>
    <t>Ed Begley Jr.</t>
  </si>
  <si>
    <t>Kate McKinnon</t>
  </si>
  <si>
    <t>Zach Woods</t>
  </si>
  <si>
    <t>http://www.imdb.com/title/tt1289401/?ref_=fn_tt_tt_1</t>
  </si>
  <si>
    <t>Armageddon</t>
  </si>
  <si>
    <t>Bruce Willis</t>
  </si>
  <si>
    <t>Will Patton</t>
  </si>
  <si>
    <t>http://www.imdb.com/title/tt0120591/?ref_=fn_tt_tt_1</t>
  </si>
  <si>
    <t>Men in Black II</t>
  </si>
  <si>
    <t>Rosario Dawson</t>
  </si>
  <si>
    <t>http://www.imdb.com/title/tt0120912/?ref_=fn_tt_tt_1</t>
  </si>
  <si>
    <t>Beowulf</t>
  </si>
  <si>
    <t>Sebastian Roché</t>
  </si>
  <si>
    <t>http://www.imdb.com/title/tt0442933/?ref_=fn_tt_tt_1</t>
  </si>
  <si>
    <t>Kung Fu Panda 3</t>
  </si>
  <si>
    <t>Alessandro Carloni</t>
  </si>
  <si>
    <t>Wayne Knight</t>
  </si>
  <si>
    <t>http://www.imdb.com/title/tt2267968/?ref_=fn_tt_tt_1</t>
  </si>
  <si>
    <t>Mission: Impossible - Ghost Protocol</t>
  </si>
  <si>
    <t>Michael Nyqvist</t>
  </si>
  <si>
    <t>http://www.imdb.com/title/tt1229238/?ref_=fn_tt_tt_1</t>
  </si>
  <si>
    <t>Rise of the Guardians</t>
  </si>
  <si>
    <t>Peter Ramsey</t>
  </si>
  <si>
    <t>Kamil McFadden</t>
  </si>
  <si>
    <t>Khamani Griffin</t>
  </si>
  <si>
    <t>http://www.imdb.com/title/tt1446192/?ref_=fn_tt_tt_1</t>
  </si>
  <si>
    <t>Fun with Dick and Jane</t>
  </si>
  <si>
    <t>Dean Parisot</t>
  </si>
  <si>
    <t>John Michael Higgins</t>
  </si>
  <si>
    <t>Richard Burgi</t>
  </si>
  <si>
    <t>David Herman</t>
  </si>
  <si>
    <t>http://www.imdb.com/title/tt0369441/?ref_=fn_tt_tt_1</t>
  </si>
  <si>
    <t>The Last Samurai</t>
  </si>
  <si>
    <t>Edward Zwick</t>
  </si>
  <si>
    <t>Tony Goldwyn</t>
  </si>
  <si>
    <t>Chad Lindberg</t>
  </si>
  <si>
    <t>http://www.imdb.com/title/tt0325710/?ref_=fn_tt_tt_1</t>
  </si>
  <si>
    <t>Exodus: Gods and Kings</t>
  </si>
  <si>
    <t>María Valverde</t>
  </si>
  <si>
    <t>Ben Mendelsohn</t>
  </si>
  <si>
    <t>http://www.imdb.com/title/tt1528100/?ref_=fn_tt_tt_1</t>
  </si>
  <si>
    <t>Star Trek</t>
  </si>
  <si>
    <t>Leonard Nimoy</t>
  </si>
  <si>
    <t>http://www.imdb.com/title/tt0796366/?ref_=fn_tt_tt_1</t>
  </si>
  <si>
    <t>Spider-Man</t>
  </si>
  <si>
    <t>http://www.imdb.com/title/tt0145487/?ref_=fn_tt_tt_1</t>
  </si>
  <si>
    <t>How to Train Your Dragon 2</t>
  </si>
  <si>
    <t>http://www.imdb.com/title/tt1646971/?ref_=fn_tt_tt_1</t>
  </si>
  <si>
    <t>Gods of Egypt</t>
  </si>
  <si>
    <t>Alex Proyas</t>
  </si>
  <si>
    <t>Elodie Yung</t>
  </si>
  <si>
    <t>Bryan Brown</t>
  </si>
  <si>
    <t>http://www.imdb.com/title/tt2404233/?ref_=fn_tt_tt_1</t>
  </si>
  <si>
    <t>Stealth</t>
  </si>
  <si>
    <t>Sam Shepard</t>
  </si>
  <si>
    <t>Joe Morton</t>
  </si>
  <si>
    <t>Richard Roxburgh</t>
  </si>
  <si>
    <t>http://www.imdb.com/title/tt0382992/?ref_=fn_tt_tt_1</t>
  </si>
  <si>
    <t>Watchmen</t>
  </si>
  <si>
    <t>Matt Frewer</t>
  </si>
  <si>
    <t>Billy Crudup</t>
  </si>
  <si>
    <t>Stephen McHattie</t>
  </si>
  <si>
    <t>http://www.imdb.com/title/tt0409459/?ref_=fn_tt_tt_1</t>
  </si>
  <si>
    <t>Lethal Weapon 4</t>
  </si>
  <si>
    <t>Richard Donner</t>
  </si>
  <si>
    <t>Rene Russo</t>
  </si>
  <si>
    <t>Darlene Love</t>
  </si>
  <si>
    <t>http://www.imdb.com/title/tt0122151/?ref_=fn_tt_tt_1</t>
  </si>
  <si>
    <t>Hulk</t>
  </si>
  <si>
    <t>Ang Lee</t>
  </si>
  <si>
    <t>Kevin Rankin</t>
  </si>
  <si>
    <t>Regi Davis</t>
  </si>
  <si>
    <t>Celia Weston</t>
  </si>
  <si>
    <t>http://www.imdb.com/title/tt0286716/?ref_=fn_tt_tt_1</t>
  </si>
  <si>
    <t>G.I. Joe: Retaliation</t>
  </si>
  <si>
    <t>Jon M. Chu</t>
  </si>
  <si>
    <t>Dwayne Johnson</t>
  </si>
  <si>
    <t>http://www.imdb.com/title/tt1583421/?ref_=fn_tt_tt_1</t>
  </si>
  <si>
    <t>Sahara</t>
  </si>
  <si>
    <t>Breck Eisner</t>
  </si>
  <si>
    <t>http://www.imdb.com/title/tt0318649/?ref_=fn_tt_tt_1</t>
  </si>
  <si>
    <t>Final Fantasy: The Spirits Within</t>
  </si>
  <si>
    <t>Hironobu Sakaguchi</t>
  </si>
  <si>
    <t>Ming-Na Wen</t>
  </si>
  <si>
    <t>Jean Simmons</t>
  </si>
  <si>
    <t>http://www.imdb.com/title/tt0173840/?ref_=fn_tt_tt_1</t>
  </si>
  <si>
    <t>Captain America: The First Avenger</t>
  </si>
  <si>
    <t>http://www.imdb.com/title/tt0458339/?ref_=fn_tt_tt_1</t>
  </si>
  <si>
    <t>The World Is Not Enough</t>
  </si>
  <si>
    <t>Maria Grazia Cucinotta</t>
  </si>
  <si>
    <t>Desmond Llewelyn</t>
  </si>
  <si>
    <t>http://www.imdb.com/title/tt0143145/?ref_=fn_tt_tt_1</t>
  </si>
  <si>
    <t>Master and Commander: The Far Side of the World</t>
  </si>
  <si>
    <t>Peter Weir</t>
  </si>
  <si>
    <t>James D'Arcy</t>
  </si>
  <si>
    <t>Lee Ingleby</t>
  </si>
  <si>
    <t>David Threlfall</t>
  </si>
  <si>
    <t>http://www.imdb.com/title/tt0311113/?ref_=fn_tt_tt_1</t>
  </si>
  <si>
    <t>The Twilight Saga: Breaking Dawn - Part 2</t>
  </si>
  <si>
    <t>Bill Condon</t>
  </si>
  <si>
    <t>Taylor Lautner</t>
  </si>
  <si>
    <t>http://www.imdb.com/title/tt1673434/?ref_=fn_tt_tt_1</t>
  </si>
  <si>
    <t>Happy Feet 2</t>
  </si>
  <si>
    <t>http://www.imdb.com/title/tt1402488/?ref_=fn_tt_tt_1</t>
  </si>
  <si>
    <t>The Incredible Hulk</t>
  </si>
  <si>
    <t>Louis Leterrier</t>
  </si>
  <si>
    <t>Peter Mensah</t>
  </si>
  <si>
    <t>http://www.imdb.com/title/tt0800080/?ref_=fn_tt_tt_1</t>
  </si>
  <si>
    <t>The BFG</t>
  </si>
  <si>
    <t>Mark Rylance</t>
  </si>
  <si>
    <t>Penelope Wilton</t>
  </si>
  <si>
    <t>Rafe Spall</t>
  </si>
  <si>
    <t>http://www.imdb.com/title/tt3691740/?ref_=fn_tt_tt_1</t>
  </si>
  <si>
    <t>The Revenant</t>
  </si>
  <si>
    <t>Alejandro G. Iñárritu</t>
  </si>
  <si>
    <t>Lukas Haas</t>
  </si>
  <si>
    <t>http://www.imdb.com/title/tt1663202/?ref_=fn_tt_tt_1</t>
  </si>
  <si>
    <t>Turbo</t>
  </si>
  <si>
    <t>David Soren</t>
  </si>
  <si>
    <t>Snoop Dogg</t>
  </si>
  <si>
    <t>Ben Schwartz</t>
  </si>
  <si>
    <t>http://www.imdb.com/title/tt1860353/?ref_=fn_tt_tt_1</t>
  </si>
  <si>
    <t>Rango</t>
  </si>
  <si>
    <t>Stephen Root</t>
  </si>
  <si>
    <t>http://www.imdb.com/title/tt1192628/?ref_=fn_tt_tt_1</t>
  </si>
  <si>
    <t>Penguins of Madagascar</t>
  </si>
  <si>
    <t>Annet Mahendru</t>
  </si>
  <si>
    <t>Andy Richter</t>
  </si>
  <si>
    <t>http://www.imdb.com/title/tt1911658/?ref_=fn_tt_tt_1</t>
  </si>
  <si>
    <t>The Bourne Ultimatum</t>
  </si>
  <si>
    <t>Paul Greengrass</t>
  </si>
  <si>
    <t>Matt Damon</t>
  </si>
  <si>
    <t>http://www.imdb.com/title/tt0440963/?ref_=fn_tt_tt_1</t>
  </si>
  <si>
    <t>Kung Fu Panda</t>
  </si>
  <si>
    <t>Mark Osborne</t>
  </si>
  <si>
    <t>http://www.imdb.com/title/tt0441773/?ref_=fn_tt_tt_1</t>
  </si>
  <si>
    <t>Ant-Man</t>
  </si>
  <si>
    <t>Peyton Reed</t>
  </si>
  <si>
    <t>T.I.</t>
  </si>
  <si>
    <t>http://www.imdb.com/title/tt0478970/?ref_=fn_tt_tt_1</t>
  </si>
  <si>
    <t>The Hunger Games: Catching Fire</t>
  </si>
  <si>
    <t>Sandra Ellis Lafferty</t>
  </si>
  <si>
    <t>http://www.imdb.com/title/tt1951264/?ref_=fn_tt_tt_1</t>
  </si>
  <si>
    <t>Home</t>
  </si>
  <si>
    <t>Tim Johnson</t>
  </si>
  <si>
    <t>Jim Parsons</t>
  </si>
  <si>
    <t>Matt Jones</t>
  </si>
  <si>
    <t>April Winchell</t>
  </si>
  <si>
    <t>http://www.imdb.com/title/tt2224026/?ref_=fn_tt_tt_1</t>
  </si>
  <si>
    <t>War of the Worlds</t>
  </si>
  <si>
    <t>Lisa Ann Walter</t>
  </si>
  <si>
    <t>Rick Gonzalez</t>
  </si>
  <si>
    <t>http://www.imdb.com/title/tt0407304/?ref_=fn_tt_tt_1</t>
  </si>
  <si>
    <t>Bad Boys II</t>
  </si>
  <si>
    <t>Henry Rollins</t>
  </si>
  <si>
    <t>Jordi Mollà</t>
  </si>
  <si>
    <t>http://www.imdb.com/title/tt0172156/?ref_=fn_tt_tt_1</t>
  </si>
  <si>
    <t>Puss in Boots</t>
  </si>
  <si>
    <t>Constance Marie</t>
  </si>
  <si>
    <t>Amy Sedaris</t>
  </si>
  <si>
    <t>http://www.imdb.com/title/tt0448694/?ref_=fn_tt_tt_1</t>
  </si>
  <si>
    <t>Salt</t>
  </si>
  <si>
    <t>Phillip Noyce</t>
  </si>
  <si>
    <t>August Diehl</t>
  </si>
  <si>
    <t>http://www.imdb.com/title/tt0944835/?ref_=fn_tt_tt_1</t>
  </si>
  <si>
    <t>Noah</t>
  </si>
  <si>
    <t>Darren Aronofsky</t>
  </si>
  <si>
    <t>Emma Watson</t>
  </si>
  <si>
    <t>Logan Lerman</t>
  </si>
  <si>
    <t>http://www.imdb.com/title/tt1959490/?ref_=fn_tt_tt_1</t>
  </si>
  <si>
    <t>The Adventures of Tintin</t>
  </si>
  <si>
    <t>Toby Jones</t>
  </si>
  <si>
    <t>Mackenzie Crook</t>
  </si>
  <si>
    <t>Tony Curran</t>
  </si>
  <si>
    <t>http://www.imdb.com/title/tt0983193/?ref_=fn_tt_tt_1</t>
  </si>
  <si>
    <t>Harry Potter and the Prisoner of Azkaban</t>
  </si>
  <si>
    <t>Alfonso Cuarón</t>
  </si>
  <si>
    <t>http://www.imdb.com/title/tt0304141/?ref_=fn_tt_tt_1</t>
  </si>
  <si>
    <t>Eddie Baroo</t>
  </si>
  <si>
    <t>http://www.imdb.com/title/tt0455824/?ref_=fn_tt_tt_1</t>
  </si>
  <si>
    <t>After Earth</t>
  </si>
  <si>
    <t>http://www.imdb.com/title/tt1815862/?ref_=fn_tt_tt_1</t>
  </si>
  <si>
    <t>Dinosaur</t>
  </si>
  <si>
    <t>Eric Leighton</t>
  </si>
  <si>
    <t>Alfre Woodard</t>
  </si>
  <si>
    <t>D.B. Sweeney</t>
  </si>
  <si>
    <t>Della Reese</t>
  </si>
  <si>
    <t>http://www.imdb.com/title/tt0130623/?ref_=fn_tt_tt_1</t>
  </si>
  <si>
    <t>Night at the Museum: Secret of the Tomb</t>
  </si>
  <si>
    <t>http://www.imdb.com/title/tt2692250/?ref_=fn_tt_tt_1</t>
  </si>
  <si>
    <t>Megamind</t>
  </si>
  <si>
    <t>Tom McGrath</t>
  </si>
  <si>
    <t>Will Ferrell</t>
  </si>
  <si>
    <t>http://www.imdb.com/title/tt1001526/?ref_=fn_tt_tt_1</t>
  </si>
  <si>
    <t>Harry Potter and the Sorcerer's Stone</t>
  </si>
  <si>
    <t>Chris Columbus</t>
  </si>
  <si>
    <t>Verne Troyer</t>
  </si>
  <si>
    <t>http://www.imdb.com/title/tt0241527/?ref_=fn_tt_tt_1</t>
  </si>
  <si>
    <t>R.I.P.D.</t>
  </si>
  <si>
    <t>Robert Schwentke</t>
  </si>
  <si>
    <t>Stephanie Szostak</t>
  </si>
  <si>
    <t>http://www.imdb.com/title/tt0790736/?ref_=fn_tt_tt_1</t>
  </si>
  <si>
    <t>Pirates of the Caribbean: The Curse of the Black Pearl</t>
  </si>
  <si>
    <t>http://www.imdb.com/title/tt0325980/?ref_=fn_tt_tt_1</t>
  </si>
  <si>
    <t>The Hunger Games: Mockingjay - Part 1</t>
  </si>
  <si>
    <t>http://www.imdb.com/title/tt1951265/?ref_=fn_tt_tt_1</t>
  </si>
  <si>
    <t>The Da Vinci Code</t>
  </si>
  <si>
    <t>Seth Gabel</t>
  </si>
  <si>
    <t>Jürgen Prochnow</t>
  </si>
  <si>
    <t>http://www.imdb.com/title/tt0382625/?ref_=fn_tt_tt_1</t>
  </si>
  <si>
    <t>Rio 2</t>
  </si>
  <si>
    <t>Carlos Saldanha</t>
  </si>
  <si>
    <t>Miguel Ferrer</t>
  </si>
  <si>
    <t>Rachel Crow</t>
  </si>
  <si>
    <t>Jeffrey Garcia</t>
  </si>
  <si>
    <t>http://www.imdb.com/title/tt2357291/?ref_=fn_tt_tt_1</t>
  </si>
  <si>
    <t>X-Men 2</t>
  </si>
  <si>
    <t>Bruce Davison</t>
  </si>
  <si>
    <t>Aaron Stanford</t>
  </si>
  <si>
    <t>http://www.imdb.com/title/tt0290334/?ref_=fn_tt_tt_1</t>
  </si>
  <si>
    <t>Fast Five</t>
  </si>
  <si>
    <t>http://www.imdb.com/title/tt1596343/?ref_=fn_tt_tt_1</t>
  </si>
  <si>
    <t>Sherlock Holmes: A Game of Shadows</t>
  </si>
  <si>
    <t>Guy Ritchie</t>
  </si>
  <si>
    <t>Paul Anderson</t>
  </si>
  <si>
    <t>http://www.imdb.com/title/tt1515091/?ref_=fn_tt_tt_1</t>
  </si>
  <si>
    <t>Clash of the Titans</t>
  </si>
  <si>
    <t>Alexa Davalos</t>
  </si>
  <si>
    <t>http://www.imdb.com/title/tt0800320/?ref_=fn_tt_tt_1</t>
  </si>
  <si>
    <t>Total Recall</t>
  </si>
  <si>
    <t>Paul Verhoeven</t>
  </si>
  <si>
    <t>Ronny Cox</t>
  </si>
  <si>
    <t>Rachel Ticotin</t>
  </si>
  <si>
    <t>Marshall Bell</t>
  </si>
  <si>
    <t>http://www.imdb.com/title/tt0100802/?ref_=fn_tt_tt_1</t>
  </si>
  <si>
    <t>The 13th Warrior</t>
  </si>
  <si>
    <t>John McTiernan</t>
  </si>
  <si>
    <t>Vladimir Kulich</t>
  </si>
  <si>
    <t>Clive Russell</t>
  </si>
  <si>
    <t>http://www.imdb.com/title/tt0120657/?ref_=fn_tt_tt_1</t>
  </si>
  <si>
    <t>The Bourne Legacy</t>
  </si>
  <si>
    <t>Tony Gilroy</t>
  </si>
  <si>
    <t>Scott Glenn</t>
  </si>
  <si>
    <t>Stacy Keach</t>
  </si>
  <si>
    <t>http://www.imdb.com/title/tt1194173/?ref_=fn_tt_tt_1</t>
  </si>
  <si>
    <t>Batman &amp; Robin</t>
  </si>
  <si>
    <t>Joel Schumacher</t>
  </si>
  <si>
    <t>Michael Gough</t>
  </si>
  <si>
    <t>John Glover</t>
  </si>
  <si>
    <t>http://www.imdb.com/title/tt0118688/?ref_=fn_tt_tt_1</t>
  </si>
  <si>
    <t>Action</t>
  </si>
  <si>
    <t>How the Grinch Stole Christmas</t>
  </si>
  <si>
    <t>Clint Howard</t>
  </si>
  <si>
    <t>T.J. Thyne</t>
  </si>
  <si>
    <t>Molly Shannon</t>
  </si>
  <si>
    <t>http://www.imdb.com/title/tt0170016/?ref_=fn_tt_tt_1</t>
  </si>
  <si>
    <t>The Day After Tomorrow</t>
  </si>
  <si>
    <t>http://www.imdb.com/title/tt0319262/?ref_=fn_tt_tt_1</t>
  </si>
  <si>
    <t>Mission: Impossible II</t>
  </si>
  <si>
    <t>John Woo</t>
  </si>
  <si>
    <t>Dougray Scott</t>
  </si>
  <si>
    <t>http://www.imdb.com/title/tt0120755/?ref_=fn_tt_tt_1</t>
  </si>
  <si>
    <t>The Perfect Storm</t>
  </si>
  <si>
    <t>Karen Allen</t>
  </si>
  <si>
    <t>Mary Elizabeth Mastrantonio</t>
  </si>
  <si>
    <t>Bob Gunton</t>
  </si>
  <si>
    <t>http://www.imdb.com/title/tt0177971/?ref_=fn_tt_tt_1</t>
  </si>
  <si>
    <t>Fantastic 4: Rise of the Silver Surfer</t>
  </si>
  <si>
    <t>Tim Story</t>
  </si>
  <si>
    <t>Ioan Gruffudd</t>
  </si>
  <si>
    <t>http://www.imdb.com/title/tt0486576/?ref_=fn_tt_tt_1</t>
  </si>
  <si>
    <t>Life of Pi</t>
  </si>
  <si>
    <t>Suraj Sharma</t>
  </si>
  <si>
    <t>Tabu</t>
  </si>
  <si>
    <t>http://www.imdb.com/title/tt0454876/?ref_=fn_tt_tt_1</t>
  </si>
  <si>
    <t>Ghost Rider</t>
  </si>
  <si>
    <t>Mark Steven Johnson</t>
  </si>
  <si>
    <t>Matt Long</t>
  </si>
  <si>
    <t>Peter Fonda</t>
  </si>
  <si>
    <t>http://www.imdb.com/title/tt0259324/?ref_=fn_tt_tt_1</t>
  </si>
  <si>
    <t>Jason Bourne</t>
  </si>
  <si>
    <t>Riz Ahmed</t>
  </si>
  <si>
    <t>Ato Essandoh</t>
  </si>
  <si>
    <t>http://www.imdb.com/title/tt4196776/?ref_=fn_tt_tt_1</t>
  </si>
  <si>
    <t>Charlie's Angels: Full Throttle</t>
  </si>
  <si>
    <t>Demi Moore</t>
  </si>
  <si>
    <t>Justin Theroux</t>
  </si>
  <si>
    <t>http://www.imdb.com/title/tt0305357/?ref_=fn_tt_tt_1</t>
  </si>
  <si>
    <t>Prometheus</t>
  </si>
  <si>
    <t>http://www.imdb.com/title/tt1446714/?ref_=fn_tt_tt_1</t>
  </si>
  <si>
    <t>Stuart Little 2</t>
  </si>
  <si>
    <t>Nathan Lane</t>
  </si>
  <si>
    <t>Melanie Griffith</t>
  </si>
  <si>
    <t>http://www.imdb.com/title/tt0243585/?ref_=fn_tt_tt_1</t>
  </si>
  <si>
    <t>Elysium</t>
  </si>
  <si>
    <t>Neill Blomkamp</t>
  </si>
  <si>
    <t>http://www.imdb.com/title/tt1535108/?ref_=fn_tt_tt_1</t>
  </si>
  <si>
    <t>The Chronicles of Riddick</t>
  </si>
  <si>
    <t>David Twohy</t>
  </si>
  <si>
    <t>Christina Cox</t>
  </si>
  <si>
    <t>http://www.imdb.com/title/tt0296572/?ref_=fn_tt_tt_1</t>
  </si>
  <si>
    <t>RoboCop</t>
  </si>
  <si>
    <t>José Padilha</t>
  </si>
  <si>
    <t>Abbie Cornish</t>
  </si>
  <si>
    <t>Jennifer Ehle</t>
  </si>
  <si>
    <t>http://www.imdb.com/title/tt1234721/?ref_=fn_tt_tt_1</t>
  </si>
  <si>
    <t>Speed Racer</t>
  </si>
  <si>
    <t>Scott Porter</t>
  </si>
  <si>
    <t>Kick Gurry</t>
  </si>
  <si>
    <t>Nicholas Elia</t>
  </si>
  <si>
    <t>http://www.imdb.com/title/tt0811080/?ref_=fn_tt_tt_1</t>
  </si>
  <si>
    <t>How Do You Know</t>
  </si>
  <si>
    <t>James L. Brooks</t>
  </si>
  <si>
    <t>Shelley Conn</t>
  </si>
  <si>
    <t>Domenick Lombardozzi</t>
  </si>
  <si>
    <t>Teyonah Parris</t>
  </si>
  <si>
    <t>http://www.imdb.com/title/tt1341188/?ref_=fn_tt_tt_1</t>
  </si>
  <si>
    <t>Knight and Day</t>
  </si>
  <si>
    <t>James Mangold</t>
  </si>
  <si>
    <t>Marc Blucas</t>
  </si>
  <si>
    <t>http://www.imdb.com/title/tt1013743/?ref_=fn_tt_tt_1</t>
  </si>
  <si>
    <t>Oblivion</t>
  </si>
  <si>
    <t>Zoë Bell</t>
  </si>
  <si>
    <t>http://www.imdb.com/title/tt1483013/?ref_=fn_tt_tt_1</t>
  </si>
  <si>
    <t>Star Wars: Episode III - Revenge of the Sith</t>
  </si>
  <si>
    <t>George Lucas</t>
  </si>
  <si>
    <t>Hayden Christensen</t>
  </si>
  <si>
    <t>http://www.imdb.com/title/tt0121766/?ref_=fn_tt_tt_1</t>
  </si>
  <si>
    <t>Star Wars: Episode II - Attack of the Clones</t>
  </si>
  <si>
    <t>http://www.imdb.com/title/tt0121765/?ref_=fn_tt_tt_1</t>
  </si>
  <si>
    <t>Monsters, Inc.</t>
  </si>
  <si>
    <t>James Coburn</t>
  </si>
  <si>
    <t>http://www.imdb.com/title/tt0198781/?ref_=fn_tt_tt_1</t>
  </si>
  <si>
    <t>The Wolverine</t>
  </si>
  <si>
    <t>Tao Okamoto</t>
  </si>
  <si>
    <t>Rila Fukushima</t>
  </si>
  <si>
    <t>http://www.imdb.com/title/tt1430132/?ref_=fn_tt_tt_1</t>
  </si>
  <si>
    <t>Star Wars: Episode I - The Phantom Menace</t>
  </si>
  <si>
    <t>Ian McDiarmid</t>
  </si>
  <si>
    <t>http://www.imdb.com/title/tt0120915/?ref_=fn_tt_tt_1</t>
  </si>
  <si>
    <t>The Croods</t>
  </si>
  <si>
    <t>Kirk De Micco</t>
  </si>
  <si>
    <t>http://www.imdb.com/title/tt0481499/?ref_=fn_tt_tt_1</t>
  </si>
  <si>
    <t>Windtalkers</t>
  </si>
  <si>
    <t>Roger Willie</t>
  </si>
  <si>
    <t>Noah Emmerich</t>
  </si>
  <si>
    <t>http://www.imdb.com/title/tt0245562/?ref_=fn_tt_tt_1</t>
  </si>
  <si>
    <t>The Huntsman: Winter's War</t>
  </si>
  <si>
    <t>Cedric Nicolas-Troyan</t>
  </si>
  <si>
    <t>http://www.imdb.com/title/tt2381991/?ref_=fn_tt_tt_1</t>
  </si>
  <si>
    <t>Teenage Mutant Ninja Turtles</t>
  </si>
  <si>
    <t>Noel Fisher</t>
  </si>
  <si>
    <t>Danny Woodburn</t>
  </si>
  <si>
    <t>Jeremy Howard</t>
  </si>
  <si>
    <t>http://www.imdb.com/title/tt1291150/?ref_=fn_tt_tt_1</t>
  </si>
  <si>
    <t>Gravity</t>
  </si>
  <si>
    <t>Phaldut Sharma</t>
  </si>
  <si>
    <t>Basher Savage</t>
  </si>
  <si>
    <t>Amy Warren</t>
  </si>
  <si>
    <t>http://www.imdb.com/title/tt1454468/?ref_=fn_tt_tt_1</t>
  </si>
  <si>
    <t>Dante's Peak</t>
  </si>
  <si>
    <t>Roger Donaldson</t>
  </si>
  <si>
    <t>Jamie Renée Smith</t>
  </si>
  <si>
    <t>Grant Heslov</t>
  </si>
  <si>
    <t>http://www.imdb.com/title/tt0118928/?ref_=fn_tt_tt_1</t>
  </si>
  <si>
    <t>Teenage Mutant Ninja Turtles: Out of the Shadows</t>
  </si>
  <si>
    <t>Dave Green</t>
  </si>
  <si>
    <t>Stephen Amell</t>
  </si>
  <si>
    <t>http://www.imdb.com/title/tt3949660/?ref_=fn_tt_tt_1</t>
  </si>
  <si>
    <t>Fantastic Four</t>
  </si>
  <si>
    <t>Josh Trank</t>
  </si>
  <si>
    <t>Tim Blake Nelson</t>
  </si>
  <si>
    <t>Reg E. Cathey</t>
  </si>
  <si>
    <t>Tim Heidecker</t>
  </si>
  <si>
    <t>http://www.imdb.com/title/tt1502712/?ref_=fn_tt_tt_1</t>
  </si>
  <si>
    <t>Night at the Museum</t>
  </si>
  <si>
    <t>http://www.imdb.com/title/tt0477347/?ref_=fn_tt_tt_1</t>
  </si>
  <si>
    <t>San Andreas</t>
  </si>
  <si>
    <t>Brad Peyton</t>
  </si>
  <si>
    <t>Archie Panjabi</t>
  </si>
  <si>
    <t>http://www.imdb.com/title/tt2126355/?ref_=fn_tt_tt_1</t>
  </si>
  <si>
    <t>Tomorrow Never Dies</t>
  </si>
  <si>
    <t>Roger Spottiswoode</t>
  </si>
  <si>
    <t>Vincent Schiavelli</t>
  </si>
  <si>
    <t>Joe Don Baker</t>
  </si>
  <si>
    <t>http://www.imdb.com/title/tt0120347/?ref_=fn_tt_tt_1</t>
  </si>
  <si>
    <t>The Patriot</t>
  </si>
  <si>
    <t>Adam Baldwin</t>
  </si>
  <si>
    <t>http://www.imdb.com/title/tt0187393/?ref_=fn_tt_tt_1</t>
  </si>
  <si>
    <t>Ocean's Twelve</t>
  </si>
  <si>
    <t>Steven Soderbergh</t>
  </si>
  <si>
    <t>Julia Roberts</t>
  </si>
  <si>
    <t>Mini Anden</t>
  </si>
  <si>
    <t>http://www.imdb.com/title/tt0349903/?ref_=fn_tt_tt_1</t>
  </si>
  <si>
    <t>Mr. &amp; Mrs. Smith</t>
  </si>
  <si>
    <t>Stephanie March</t>
  </si>
  <si>
    <t>http://www.imdb.com/title/tt0356910/?ref_=fn_tt_tt_1</t>
  </si>
  <si>
    <t>Insurgent</t>
  </si>
  <si>
    <t>Theo James</t>
  </si>
  <si>
    <t>Mekhi Phifer</t>
  </si>
  <si>
    <t>http://www.imdb.com/title/tt2908446/?ref_=fn_tt_tt_1</t>
  </si>
  <si>
    <t>The Aviator</t>
  </si>
  <si>
    <t>Adam Scott</t>
  </si>
  <si>
    <t>Frances Conroy</t>
  </si>
  <si>
    <t>http://www.imdb.com/title/tt0338751/?ref_=fn_tt_tt_1</t>
  </si>
  <si>
    <t>Gulliver's Travels</t>
  </si>
  <si>
    <t>James Corden</t>
  </si>
  <si>
    <t>Catherine Tate</t>
  </si>
  <si>
    <t>Olly Alexander</t>
  </si>
  <si>
    <t>http://www.imdb.com/title/tt1320261/?ref_=fn_tt_tt_1</t>
  </si>
  <si>
    <t>The Green Hornet</t>
  </si>
  <si>
    <t>Michel Gondry</t>
  </si>
  <si>
    <t>Chad L. Coleman</t>
  </si>
  <si>
    <t>http://www.imdb.com/title/tt0990407/?ref_=fn_tt_tt_1</t>
  </si>
  <si>
    <t>300: Rise of an Empire</t>
  </si>
  <si>
    <t>Noam Murro</t>
  </si>
  <si>
    <t>Sullivan Stapleton</t>
  </si>
  <si>
    <t>http://www.imdb.com/title/tt1253863/?ref_=fn_tt_tt_1</t>
  </si>
  <si>
    <t>The Smurfs</t>
  </si>
  <si>
    <t>Raja Gosnell</t>
  </si>
  <si>
    <t>Mahadeo Shivraj</t>
  </si>
  <si>
    <t>Tim Gunn</t>
  </si>
  <si>
    <t>Madison McKinley</t>
  </si>
  <si>
    <t>http://www.imdb.com/title/tt0472181/?ref_=fn_tt_tt_1</t>
  </si>
  <si>
    <t>Home on the Range</t>
  </si>
  <si>
    <t>Will Finn</t>
  </si>
  <si>
    <t>Roseanne Barr</t>
  </si>
  <si>
    <t>G.W. Bailey</t>
  </si>
  <si>
    <t>http://www.imdb.com/title/tt0299172/?ref_=fn_tt_tt_1</t>
  </si>
  <si>
    <t>Allegiant</t>
  </si>
  <si>
    <t>http://www.imdb.com/title/tt3410834/?ref_=fn_tt_tt_1</t>
  </si>
  <si>
    <t>Real Steel</t>
  </si>
  <si>
    <t>Torey Michael Adkins</t>
  </si>
  <si>
    <t>Olga Fonda</t>
  </si>
  <si>
    <t>http://www.imdb.com/title/tt0433035/?ref_=fn_tt_tt_1</t>
  </si>
  <si>
    <t>The Smurfs 2</t>
  </si>
  <si>
    <t>Jacob Tremblay</t>
  </si>
  <si>
    <t>Nancy O'Dell</t>
  </si>
  <si>
    <t>Vanessa Matsui</t>
  </si>
  <si>
    <t>http://www.imdb.com/title/tt2017020/?ref_=fn_tt_tt_1</t>
  </si>
  <si>
    <t>Speed 2: Cruise Control</t>
  </si>
  <si>
    <t>Jan de Bont</t>
  </si>
  <si>
    <t>Jason Patric</t>
  </si>
  <si>
    <t>Lois Chiles</t>
  </si>
  <si>
    <t>http://www.imdb.com/title/tt0120179/?ref_=fn_tt_tt_1</t>
  </si>
  <si>
    <t>Ender's Game</t>
  </si>
  <si>
    <t>Moises Arias</t>
  </si>
  <si>
    <t>Aramis Knight</t>
  </si>
  <si>
    <t>http://www.imdb.com/title/tt1731141/?ref_=fn_tt_tt_1</t>
  </si>
  <si>
    <t>Live Free or Die Hard</t>
  </si>
  <si>
    <t>Len Wiseman</t>
  </si>
  <si>
    <t>Jonathan Sadowski</t>
  </si>
  <si>
    <t>Cyril Raffaelli</t>
  </si>
  <si>
    <t>http://www.imdb.com/title/tt0337978/?ref_=fn_tt_tt_1</t>
  </si>
  <si>
    <t>The Lord of the Rings: The Fellowship of the Ring</t>
  </si>
  <si>
    <t>Billy Boyd</t>
  </si>
  <si>
    <t>http://www.imdb.com/title/tt0120737/?ref_=fn_tt_tt_1</t>
  </si>
  <si>
    <t>Around the World in 80 Days</t>
  </si>
  <si>
    <t>Frank Coraci</t>
  </si>
  <si>
    <t>Cécile De France</t>
  </si>
  <si>
    <t>http://www.imdb.com/title/tt0327437/?ref_=fn_tt_tt_1</t>
  </si>
  <si>
    <t>Ali</t>
  </si>
  <si>
    <t>Michael Mann</t>
  </si>
  <si>
    <t>http://www.imdb.com/title/tt0248667/?ref_=fn_tt_tt_1</t>
  </si>
  <si>
    <t>The Cat in the Hat</t>
  </si>
  <si>
    <t>Bo Welch</t>
  </si>
  <si>
    <t>Kelly Preston</t>
  </si>
  <si>
    <t>Spencer Breslin</t>
  </si>
  <si>
    <t>http://www.imdb.com/title/tt0312528/?ref_=fn_tt_tt_1</t>
  </si>
  <si>
    <t>I, Robot</t>
  </si>
  <si>
    <t>Chi McBride</t>
  </si>
  <si>
    <t>http://www.imdb.com/title/tt0343818/?ref_=fn_tt_tt_1</t>
  </si>
  <si>
    <t>Kingdom of Heaven</t>
  </si>
  <si>
    <t>Philip Glenister</t>
  </si>
  <si>
    <t>http://www.imdb.com/title/tt0320661/?ref_=fn_tt_tt_1</t>
  </si>
  <si>
    <t>Stuart Little</t>
  </si>
  <si>
    <t>Chazz Palminteri</t>
  </si>
  <si>
    <t>Jeffrey Jones</t>
  </si>
  <si>
    <t>http://www.imdb.com/title/tt0164912/?ref_=fn_tt_tt_1</t>
  </si>
  <si>
    <t>The Princess and the Frog</t>
  </si>
  <si>
    <t>Ron Clements</t>
  </si>
  <si>
    <t>Jenifer Lewis</t>
  </si>
  <si>
    <t>Anika Noni Rose</t>
  </si>
  <si>
    <t>http://www.imdb.com/title/tt0780521/?ref_=fn_tt_tt_1</t>
  </si>
  <si>
    <t>The Martian</t>
  </si>
  <si>
    <t>Donald Glover</t>
  </si>
  <si>
    <t>Benedict Wong</t>
  </si>
  <si>
    <t>http://www.imdb.com/title/tt3659388/?ref_=fn_tt_tt_1</t>
  </si>
  <si>
    <t>The Island</t>
  </si>
  <si>
    <t>http://www.imdb.com/title/tt0399201/?ref_=fn_tt_tt_1</t>
  </si>
  <si>
    <t>Town &amp; Country</t>
  </si>
  <si>
    <t>Peter Chelsom</t>
  </si>
  <si>
    <t>Del Zamora</t>
  </si>
  <si>
    <t>Warren Beatty</t>
  </si>
  <si>
    <t>http://www.imdb.com/title/tt0141907/?ref_=fn_tt_tt_1</t>
  </si>
  <si>
    <t>Gone in Sixty Seconds</t>
  </si>
  <si>
    <t>Dominic Sena</t>
  </si>
  <si>
    <t>Robert Duvall</t>
  </si>
  <si>
    <t>http://www.imdb.com/title/tt0187078/?ref_=fn_tt_tt_1</t>
  </si>
  <si>
    <t>Gladiator</t>
  </si>
  <si>
    <t>Connie Nielsen</t>
  </si>
  <si>
    <t>Oliver Reed</t>
  </si>
  <si>
    <t>http://www.imdb.com/title/tt0172495/?ref_=fn_tt_tt_1</t>
  </si>
  <si>
    <t>Minority Report</t>
  </si>
  <si>
    <t>Frank Grillo</t>
  </si>
  <si>
    <t>Jessica Capshaw</t>
  </si>
  <si>
    <t>http://www.imdb.com/title/tt0181689/?ref_=fn_tt_tt_1</t>
  </si>
  <si>
    <t>Harry Potter and the Chamber of Secrets</t>
  </si>
  <si>
    <t>http://www.imdb.com/title/tt0295297/?ref_=fn_tt_tt_1</t>
  </si>
  <si>
    <t>Casino Royale</t>
  </si>
  <si>
    <t>Tobias Menzies</t>
  </si>
  <si>
    <t>Ivana Milicevic</t>
  </si>
  <si>
    <t>http://www.imdb.com/title/tt0381061/?ref_=fn_tt_tt_1</t>
  </si>
  <si>
    <t>Planet of the Apes</t>
  </si>
  <si>
    <t>Estella Warren</t>
  </si>
  <si>
    <t>Erick Avari</t>
  </si>
  <si>
    <t>http://www.imdb.com/title/tt0133152/?ref_=fn_tt_tt_1</t>
  </si>
  <si>
    <t>Terminator 2: Judgment Day</t>
  </si>
  <si>
    <t>Jenette Goldstein</t>
  </si>
  <si>
    <t>S. Epatha Merkerson</t>
  </si>
  <si>
    <t>http://www.imdb.com/title/tt0103064/?ref_=fn_tt_tt_1</t>
  </si>
  <si>
    <t>Public Enemies</t>
  </si>
  <si>
    <t>http://www.imdb.com/title/tt1152836/?ref_=fn_tt_tt_1</t>
  </si>
  <si>
    <t>American Gangster</t>
  </si>
  <si>
    <t>Denzel Washington</t>
  </si>
  <si>
    <t>Ruby Dee</t>
  </si>
  <si>
    <t>RZA</t>
  </si>
  <si>
    <t>http://www.imdb.com/title/tt0765429/?ref_=fn_tt_tt_1</t>
  </si>
  <si>
    <t>True Lies</t>
  </si>
  <si>
    <t>Jamie Lee Curtis</t>
  </si>
  <si>
    <t>Tia Carrere</t>
  </si>
  <si>
    <t>Tom Arnold</t>
  </si>
  <si>
    <t>http://www.imdb.com/title/tt0111503/?ref_=fn_tt_tt_1</t>
  </si>
  <si>
    <t>The Taking of Pelham 1 2 3</t>
  </si>
  <si>
    <t>Tony Scott</t>
  </si>
  <si>
    <t>Michael Rispoli</t>
  </si>
  <si>
    <t>http://www.imdb.com/title/tt1111422/?ref_=fn_tt_tt_1</t>
  </si>
  <si>
    <t>Little Fockers</t>
  </si>
  <si>
    <t>Paul Weitz</t>
  </si>
  <si>
    <t>Robert De Niro</t>
  </si>
  <si>
    <t>Blythe Danner</t>
  </si>
  <si>
    <t>Teri Polo</t>
  </si>
  <si>
    <t>http://www.imdb.com/title/tt0970866/?ref_=fn_tt_tt_1</t>
  </si>
  <si>
    <t>The Other Guys</t>
  </si>
  <si>
    <t>Adam McKay</t>
  </si>
  <si>
    <t>Derek Jeter</t>
  </si>
  <si>
    <t>http://www.imdb.com/title/tt1386588/?ref_=fn_tt_tt_1</t>
  </si>
  <si>
    <t>Eraser</t>
  </si>
  <si>
    <t>Chuck Russell</t>
  </si>
  <si>
    <t>Vanessa Williams</t>
  </si>
  <si>
    <t>Roma Maffia</t>
  </si>
  <si>
    <t>http://www.imdb.com/title/tt0116213/?ref_=fn_tt_tt_1</t>
  </si>
  <si>
    <t>Django Unchained</t>
  </si>
  <si>
    <t>Quentin Tarantino</t>
  </si>
  <si>
    <t>http://www.imdb.com/title/tt1853728/?ref_=fn_tt_tt_1</t>
  </si>
  <si>
    <t>The Hunchback of Notre Dame</t>
  </si>
  <si>
    <t>Gary Trousdale</t>
  </si>
  <si>
    <t>Jason Alexander</t>
  </si>
  <si>
    <t>Bill Fagerbakke</t>
  </si>
  <si>
    <t>http://www.imdb.com/title/tt0116583/?ref_=fn_tt_tt_1</t>
  </si>
  <si>
    <t>The Emperor's New Groove</t>
  </si>
  <si>
    <t>Mark Dindal</t>
  </si>
  <si>
    <t>Eartha Kitt</t>
  </si>
  <si>
    <t>Wendie Malick</t>
  </si>
  <si>
    <t>John Fiedler</t>
  </si>
  <si>
    <t>http://www.imdb.com/title/tt0120917/?ref_=fn_tt_tt_1</t>
  </si>
  <si>
    <t>The Expendables 2</t>
  </si>
  <si>
    <t>Simon West</t>
  </si>
  <si>
    <t>Sylvester Stallone</t>
  </si>
  <si>
    <t>http://www.imdb.com/title/tt1764651/?ref_=fn_tt_tt_1</t>
  </si>
  <si>
    <t>National Treasure</t>
  </si>
  <si>
    <t>Armando Riesco</t>
  </si>
  <si>
    <t>Annie Parisse</t>
  </si>
  <si>
    <t>http://www.imdb.com/title/tt0368891/?ref_=fn_tt_tt_1</t>
  </si>
  <si>
    <t>Eragon</t>
  </si>
  <si>
    <t>Stefen Fangmeier</t>
  </si>
  <si>
    <t>Ed Speleers</t>
  </si>
  <si>
    <t>Gary Lewis</t>
  </si>
  <si>
    <t>http://www.imdb.com/title/tt0449010/?ref_=fn_tt_tt_1</t>
  </si>
  <si>
    <t>Where the Wild Things Are</t>
  </si>
  <si>
    <t>Spike Jonze</t>
  </si>
  <si>
    <t>Catherine O'Hara</t>
  </si>
  <si>
    <t>Ryan Corr</t>
  </si>
  <si>
    <t>Max Records</t>
  </si>
  <si>
    <t>http://www.imdb.com/title/tt0386117/?ref_=fn_tt_tt_1</t>
  </si>
  <si>
    <t>Epic</t>
  </si>
  <si>
    <t>Chris Wedge</t>
  </si>
  <si>
    <t>Emma Kenney</t>
  </si>
  <si>
    <t>Troy Evans</t>
  </si>
  <si>
    <t>http://www.imdb.com/title/tt0848537/?ref_=fn_tt_tt_1</t>
  </si>
  <si>
    <t>The Tourist</t>
  </si>
  <si>
    <t>Florian Henckel von Donnersmarck</t>
  </si>
  <si>
    <t>Rufus Sewell</t>
  </si>
  <si>
    <t>http://www.imdb.com/title/tt1243957/?ref_=fn_tt_tt_1</t>
  </si>
  <si>
    <t>End of Days</t>
  </si>
  <si>
    <t>Peter Hyams</t>
  </si>
  <si>
    <t>Mark Margolis</t>
  </si>
  <si>
    <t>Udo Kier</t>
  </si>
  <si>
    <t>http://www.imdb.com/title/tt0146675/?ref_=fn_tt_tt_1</t>
  </si>
  <si>
    <t>Blood Diamond</t>
  </si>
  <si>
    <t>Stephen Collins</t>
  </si>
  <si>
    <t>http://www.imdb.com/title/tt0450259/?ref_=fn_tt_tt_1</t>
  </si>
  <si>
    <t>The Wolf of Wall Street</t>
  </si>
  <si>
    <t>http://www.imdb.com/title/tt0993846/?ref_=fn_tt_tt_1</t>
  </si>
  <si>
    <t>Batman Forever</t>
  </si>
  <si>
    <t>Rene Auberjonois</t>
  </si>
  <si>
    <t>Debi Mazar</t>
  </si>
  <si>
    <t>http://www.imdb.com/title/tt0112462/?ref_=fn_tt_tt_1</t>
  </si>
  <si>
    <t>Starship Troopers</t>
  </si>
  <si>
    <t>Jake Busey</t>
  </si>
  <si>
    <t>Patrick Muldoon</t>
  </si>
  <si>
    <t>Seth Gilliam</t>
  </si>
  <si>
    <t>http://www.imdb.com/title/tt0120201/?ref_=fn_tt_tt_1</t>
  </si>
  <si>
    <t>Cloud Atlas</t>
  </si>
  <si>
    <t>Tom Tykwer</t>
  </si>
  <si>
    <t>Jim Sturgess</t>
  </si>
  <si>
    <t>http://www.imdb.com/title/tt1371111/?ref_=fn_tt_tt_1</t>
  </si>
  <si>
    <t>Legend of the Guardians: The Owls of Ga'Hoole</t>
  </si>
  <si>
    <t>Anthony LaPaglia</t>
  </si>
  <si>
    <t>http://www.imdb.com/title/tt1219342/?ref_=fn_tt_tt_1</t>
  </si>
  <si>
    <t>Catwoman</t>
  </si>
  <si>
    <t>Pitof</t>
  </si>
  <si>
    <t>Christopher Heyerdahl</t>
  </si>
  <si>
    <t>Alex Borstein</t>
  </si>
  <si>
    <t>http://www.imdb.com/title/tt0327554/?ref_=fn_tt_tt_1</t>
  </si>
  <si>
    <t>Hercules</t>
  </si>
  <si>
    <t>Ingrid Bolsø Berdal</t>
  </si>
  <si>
    <t>http://www.imdb.com/title/tt1267297/?ref_=fn_tt_tt_1</t>
  </si>
  <si>
    <t>Treasure Planet</t>
  </si>
  <si>
    <t>Michael Wincott</t>
  </si>
  <si>
    <t>http://www.imdb.com/title/tt0133240/?ref_=fn_tt_tt_1</t>
  </si>
  <si>
    <t>Land of the Lost</t>
  </si>
  <si>
    <t>Brad Silberling</t>
  </si>
  <si>
    <t>Anna Friel</t>
  </si>
  <si>
    <t>Bobb'e J. Thompson</t>
  </si>
  <si>
    <t>http://www.imdb.com/title/tt0457400/?ref_=fn_tt_tt_1</t>
  </si>
  <si>
    <t>The Expendables 3</t>
  </si>
  <si>
    <t>Patrick Hughes</t>
  </si>
  <si>
    <t>http://www.imdb.com/title/tt2333784/?ref_=fn_tt_tt_1</t>
  </si>
  <si>
    <t>Point Break</t>
  </si>
  <si>
    <t>Ericson Core</t>
  </si>
  <si>
    <t>http://www.imdb.com/title/tt2058673/?ref_=fn_tt_tt_1</t>
  </si>
  <si>
    <t>Son of the Mask</t>
  </si>
  <si>
    <t>Lawrence Guterman</t>
  </si>
  <si>
    <t>Jamie Kennedy</t>
  </si>
  <si>
    <t>Traylor Howard</t>
  </si>
  <si>
    <t>Ben Stein</t>
  </si>
  <si>
    <t>http://www.imdb.com/title/tt0362165/?ref_=fn_tt_tt_1</t>
  </si>
  <si>
    <t>In the Heart of the Sea</t>
  </si>
  <si>
    <t>Benjamin Walker</t>
  </si>
  <si>
    <t>Frank Dillane</t>
  </si>
  <si>
    <t>http://www.imdb.com/title/tt1390411/?ref_=fn_tt_tt_1</t>
  </si>
  <si>
    <t>The Adventures of Pluto Nash</t>
  </si>
  <si>
    <t>Ron Underwood</t>
  </si>
  <si>
    <t>Randy Quaid</t>
  </si>
  <si>
    <t>Burt Young</t>
  </si>
  <si>
    <t>http://www.imdb.com/title/tt0180052/?ref_=fn_tt_tt_1</t>
  </si>
  <si>
    <t>Green Zone</t>
  </si>
  <si>
    <t>Sean Huze</t>
  </si>
  <si>
    <t>Igal Naor</t>
  </si>
  <si>
    <t>France</t>
  </si>
  <si>
    <t>http://www.imdb.com/title/tt0947810/?ref_=fn_tt_tt_1</t>
  </si>
  <si>
    <t>The Peanuts Movie</t>
  </si>
  <si>
    <t>Steve Martino</t>
  </si>
  <si>
    <t>Francesca Capaldi</t>
  </si>
  <si>
    <t>Venus Schultheis</t>
  </si>
  <si>
    <t>Bill Melendez</t>
  </si>
  <si>
    <t>http://www.imdb.com/title/tt2452042/?ref_=fn_tt_tt_1</t>
  </si>
  <si>
    <t>The Spanish Prisoner</t>
  </si>
  <si>
    <t>David Mamet</t>
  </si>
  <si>
    <t>Ben Gazzara</t>
  </si>
  <si>
    <t>Felicity Huffman</t>
  </si>
  <si>
    <t>Campbell Scott</t>
  </si>
  <si>
    <t>http://www.imdb.com/title/tt0120176/?ref_=fn_tt_tt_1</t>
  </si>
  <si>
    <t>The Mummy Returns</t>
  </si>
  <si>
    <t>Patricia Velasquez</t>
  </si>
  <si>
    <t>http://www.imdb.com/title/tt0209163/?ref_=fn_tt_tt_1</t>
  </si>
  <si>
    <t>Gangs of New York</t>
  </si>
  <si>
    <t>http://www.imdb.com/title/tt0217505/?ref_=fn_tt_tt_1</t>
  </si>
  <si>
    <t>The Flowers of War</t>
  </si>
  <si>
    <t>Yimou Zhang</t>
  </si>
  <si>
    <t>Ni Ni</t>
  </si>
  <si>
    <t>Shigeo Kobayashi</t>
  </si>
  <si>
    <t>Mandarin</t>
  </si>
  <si>
    <t>http://www.imdb.com/title/tt1410063/?ref_=fn_tt_tt_1</t>
  </si>
  <si>
    <t>Surf's Up</t>
  </si>
  <si>
    <t>Ash Brannon</t>
  </si>
  <si>
    <t>Zooey Deschanel</t>
  </si>
  <si>
    <t>Jon Heder</t>
  </si>
  <si>
    <t>http://www.imdb.com/title/tt0423294/?ref_=fn_tt_tt_1</t>
  </si>
  <si>
    <t>The Stepford Wives</t>
  </si>
  <si>
    <t>Frank Oz</t>
  </si>
  <si>
    <t>Jon Lovitz</t>
  </si>
  <si>
    <t>Roger Bart</t>
  </si>
  <si>
    <t>http://www.imdb.com/title/tt0327162/?ref_=fn_tt_tt_1</t>
  </si>
  <si>
    <t>Black Hawk Down</t>
  </si>
  <si>
    <t>http://www.imdb.com/title/tt0265086/?ref_=fn_tt_tt_1</t>
  </si>
  <si>
    <t>The Campaign</t>
  </si>
  <si>
    <t>Jay Roach</t>
  </si>
  <si>
    <t>Thomas Middleditch</t>
  </si>
  <si>
    <t>Katherine LaNasa</t>
  </si>
  <si>
    <t>http://www.imdb.com/title/tt1790886/?ref_=fn_tt_tt_1</t>
  </si>
  <si>
    <t>Comedy</t>
  </si>
  <si>
    <t>The Fifth Element</t>
  </si>
  <si>
    <t>Luc Besson</t>
  </si>
  <si>
    <t>Milla Jovovich</t>
  </si>
  <si>
    <t>http://www.imdb.com/title/tt0119116/?ref_=fn_tt_tt_1</t>
  </si>
  <si>
    <t>Sex and the City 2</t>
  </si>
  <si>
    <t>Michael Patrick King</t>
  </si>
  <si>
    <t>Chris Noth</t>
  </si>
  <si>
    <t>Liza Minnelli</t>
  </si>
  <si>
    <t>Kristin Davis</t>
  </si>
  <si>
    <t>http://www.imdb.com/title/tt1261945/?ref_=fn_tt_tt_1</t>
  </si>
  <si>
    <t>The Road to El Dorado</t>
  </si>
  <si>
    <t>Bibo Bergeron</t>
  </si>
  <si>
    <t>Frank Welker</t>
  </si>
  <si>
    <t>Rosie Perez</t>
  </si>
  <si>
    <t>Elton John</t>
  </si>
  <si>
    <t>http://www.imdb.com/title/tt0138749/?ref_=fn_tt_tt_1</t>
  </si>
  <si>
    <t>Ice Age: Continental Drift</t>
  </si>
  <si>
    <t>Drake</t>
  </si>
  <si>
    <t>http://www.imdb.com/title/tt1667889/?ref_=fn_tt_tt_1</t>
  </si>
  <si>
    <t>Cinderella</t>
  </si>
  <si>
    <t>Derek Jacobi</t>
  </si>
  <si>
    <t>http://www.imdb.com/title/tt1661199/?ref_=fn_tt_tt_1</t>
  </si>
  <si>
    <t>The Lovely Bones</t>
  </si>
  <si>
    <t>Michael Imperioli</t>
  </si>
  <si>
    <t>AJ Michalka</t>
  </si>
  <si>
    <t>http://www.imdb.com/title/tt0380510/?ref_=fn_tt_tt_1</t>
  </si>
  <si>
    <t>Finding Nemo</t>
  </si>
  <si>
    <t>Alexander Gould</t>
  </si>
  <si>
    <t>http://www.imdb.com/title/tt0266543/?ref_=fn_tt_tt_1</t>
  </si>
  <si>
    <t>The Lord of the Rings: The Return of the King</t>
  </si>
  <si>
    <t>Bernard Hill</t>
  </si>
  <si>
    <t>http://www.imdb.com/title/tt0167260/?ref_=fn_tt_tt_1</t>
  </si>
  <si>
    <t>The Lord of the Rings: The Two Towers</t>
  </si>
  <si>
    <t>http://www.imdb.com/title/tt0167261/?ref_=fn_tt_tt_1</t>
  </si>
  <si>
    <t>Seventh Son</t>
  </si>
  <si>
    <t>Sergey Bodrov</t>
  </si>
  <si>
    <t>Olivia Williams</t>
  </si>
  <si>
    <t>http://www.imdb.com/title/tt1121096/?ref_=fn_tt_tt_1</t>
  </si>
  <si>
    <t>Lara Croft: Tomb Raider</t>
  </si>
  <si>
    <t>Chris Barrie</t>
  </si>
  <si>
    <t>http://www.imdb.com/title/tt0146316/?ref_=fn_tt_tt_1</t>
  </si>
  <si>
    <t>Transcendence</t>
  </si>
  <si>
    <t>Wally Pfister</t>
  </si>
  <si>
    <t>http://www.imdb.com/title/tt2209764/?ref_=fn_tt_tt_1</t>
  </si>
  <si>
    <t>Jurassic Park III</t>
  </si>
  <si>
    <t>Michael Jeter</t>
  </si>
  <si>
    <t>Trevor Morgan</t>
  </si>
  <si>
    <t>Alessandro Nivola</t>
  </si>
  <si>
    <t>http://www.imdb.com/title/tt0163025/?ref_=fn_tt_tt_1</t>
  </si>
  <si>
    <t>Rise of the Planet of the Apes</t>
  </si>
  <si>
    <t>Rupert Wyatt</t>
  </si>
  <si>
    <t>David Oyelowo</t>
  </si>
  <si>
    <t>http://www.imdb.com/title/tt1318514/?ref_=fn_tt_tt_1</t>
  </si>
  <si>
    <t>The Spiderwick Chronicles</t>
  </si>
  <si>
    <t>Mark Waters</t>
  </si>
  <si>
    <t>Tod Fennell</t>
  </si>
  <si>
    <t>Joan Plowright</t>
  </si>
  <si>
    <t>http://www.imdb.com/title/tt0416236/?ref_=fn_tt_tt_1</t>
  </si>
  <si>
    <t>A Good Day to Die Hard</t>
  </si>
  <si>
    <t>John Moore</t>
  </si>
  <si>
    <t>Cole Hauser</t>
  </si>
  <si>
    <t>Megalyn Echikunwoke</t>
  </si>
  <si>
    <t>http://www.imdb.com/title/tt1606378/?ref_=fn_tt_tt_1</t>
  </si>
  <si>
    <t>The Alamo</t>
  </si>
  <si>
    <t>John Lee Hancock</t>
  </si>
  <si>
    <t>http://www.imdb.com/title/tt0318974/?ref_=fn_tt_tt_1</t>
  </si>
  <si>
    <t>The Incredibles</t>
  </si>
  <si>
    <t>Holly Hunter</t>
  </si>
  <si>
    <t>Craig T. Nelson</t>
  </si>
  <si>
    <t>Lou Romano</t>
  </si>
  <si>
    <t>http://www.imdb.com/title/tt0317705/?ref_=fn_tt_tt_1</t>
  </si>
  <si>
    <t>Cutthroat Island</t>
  </si>
  <si>
    <t>Renny Harlin</t>
  </si>
  <si>
    <t>Christopher Masterson</t>
  </si>
  <si>
    <t>Matthew Modine</t>
  </si>
  <si>
    <t>http://www.imdb.com/title/tt0112760/?ref_=fn_tt_tt_1</t>
  </si>
  <si>
    <t>Percy Jackson &amp; the Olympians: The Lightning Thief</t>
  </si>
  <si>
    <t>http://www.imdb.com/title/tt0814255/?ref_=fn_tt_tt_1</t>
  </si>
  <si>
    <t>Men in Black</t>
  </si>
  <si>
    <t>Linda Fiorentino</t>
  </si>
  <si>
    <t>http://www.imdb.com/title/tt0119654/?ref_=fn_tt_tt_1</t>
  </si>
  <si>
    <t>Toy Story 2</t>
  </si>
  <si>
    <t>http://www.imdb.com/title/tt0120363/?ref_=fn_tt_tt_1</t>
  </si>
  <si>
    <t>Unstoppable</t>
  </si>
  <si>
    <t>Ethan Suplee</t>
  </si>
  <si>
    <t>http://www.imdb.com/title/tt0477080/?ref_=fn_tt_tt_1</t>
  </si>
  <si>
    <t>Rush Hour 2</t>
  </si>
  <si>
    <t>Mei Melançon</t>
  </si>
  <si>
    <t>John Lone</t>
  </si>
  <si>
    <t>Harris Yulin</t>
  </si>
  <si>
    <t>http://www.imdb.com/title/tt0266915/?ref_=fn_tt_tt_1</t>
  </si>
  <si>
    <t>What Lies Beneath</t>
  </si>
  <si>
    <t>Amber Valletta</t>
  </si>
  <si>
    <t>Miranda Otto</t>
  </si>
  <si>
    <t>http://www.imdb.com/title/tt0161081/?ref_=fn_tt_tt_1</t>
  </si>
  <si>
    <t>Cloudy with a Chance of Meatballs</t>
  </si>
  <si>
    <t>Phil Lord</t>
  </si>
  <si>
    <t>Will Forte</t>
  </si>
  <si>
    <t>Al Roker</t>
  </si>
  <si>
    <t>http://www.imdb.com/title/tt0844471/?ref_=fn_tt_tt_1</t>
  </si>
  <si>
    <t>Ice Age: Dawn of the Dinosaurs</t>
  </si>
  <si>
    <t>Denis Leary</t>
  </si>
  <si>
    <t>Maile Flanagan</t>
  </si>
  <si>
    <t>Kelly Keaton</t>
  </si>
  <si>
    <t>http://www.imdb.com/title/tt1080016/?ref_=fn_tt_tt_1</t>
  </si>
  <si>
    <t>The Secret Life of Walter Mitty</t>
  </si>
  <si>
    <t>Ben Stiller</t>
  </si>
  <si>
    <t>Adrian Martinez</t>
  </si>
  <si>
    <t>Joey Slotnick</t>
  </si>
  <si>
    <t>http://www.imdb.com/title/tt0359950/?ref_=fn_tt_tt_1</t>
  </si>
  <si>
    <t>Charlie's Angels</t>
  </si>
  <si>
    <t>LL Cool J</t>
  </si>
  <si>
    <t>Kelly Lynch</t>
  </si>
  <si>
    <t>http://www.imdb.com/title/tt0160127/?ref_=fn_tt_tt_1</t>
  </si>
  <si>
    <t>The Departed</t>
  </si>
  <si>
    <t>http://www.imdb.com/title/tt0407887/?ref_=fn_tt_tt_1</t>
  </si>
  <si>
    <t>Mulan</t>
  </si>
  <si>
    <t>Tony Bancroft</t>
  </si>
  <si>
    <t>Harvey Fierstein</t>
  </si>
  <si>
    <t>June Foray</t>
  </si>
  <si>
    <t>http://www.imdb.com/title/tt0120762/?ref_=fn_tt_tt_1</t>
  </si>
  <si>
    <t>Tropic Thunder</t>
  </si>
  <si>
    <t>Brandon T. Jackson</t>
  </si>
  <si>
    <t>http://www.imdb.com/title/tt0942385/?ref_=fn_tt_tt_1</t>
  </si>
  <si>
    <t>The Girl with the Dragon Tattoo</t>
  </si>
  <si>
    <t>Goran Visnjic</t>
  </si>
  <si>
    <t>Joely Richardson</t>
  </si>
  <si>
    <t>http://www.imdb.com/title/tt1568346/?ref_=fn_tt_tt_1</t>
  </si>
  <si>
    <t>Die Hard with a Vengeance</t>
  </si>
  <si>
    <t>Aldis Hodge</t>
  </si>
  <si>
    <t>Kevin Chamberlin</t>
  </si>
  <si>
    <t>http://www.imdb.com/title/tt0112864/?ref_=fn_tt_tt_1</t>
  </si>
  <si>
    <t>Sherlock Holmes</t>
  </si>
  <si>
    <t>Robert Maillet</t>
  </si>
  <si>
    <t>http://www.imdb.com/title/tt0988045/?ref_=fn_tt_tt_1</t>
  </si>
  <si>
    <t>Atlantis: The Lost Empire</t>
  </si>
  <si>
    <t>Jim Varney</t>
  </si>
  <si>
    <t>Cree Summer</t>
  </si>
  <si>
    <t>http://www.imdb.com/title/tt0230011/?ref_=fn_tt_tt_1</t>
  </si>
  <si>
    <t>Alvin and the Chipmunks: The Road Chip</t>
  </si>
  <si>
    <t>Walt Becker</t>
  </si>
  <si>
    <t>Bella Thorne</t>
  </si>
  <si>
    <t>Joshua Mikel</t>
  </si>
  <si>
    <t>Jesse McCartney</t>
  </si>
  <si>
    <t>http://www.imdb.com/title/tt2974918/?ref_=fn_tt_tt_1</t>
  </si>
  <si>
    <t>Valkyrie</t>
  </si>
  <si>
    <t>http://www.imdb.com/title/tt0985699/?ref_=fn_tt_tt_1</t>
  </si>
  <si>
    <t>You Don't Mess with the Zohan</t>
  </si>
  <si>
    <t>Dennis Dugan</t>
  </si>
  <si>
    <t>Adam Sandler</t>
  </si>
  <si>
    <t>Sayed Badreya</t>
  </si>
  <si>
    <t>Kevin Nealon</t>
  </si>
  <si>
    <t>http://www.imdb.com/title/tt0960144/?ref_=fn_tt_tt_1</t>
  </si>
  <si>
    <t>Pixels</t>
  </si>
  <si>
    <t>http://www.imdb.com/title/tt2120120/?ref_=fn_tt_tt_1</t>
  </si>
  <si>
    <t>A.I. Artificial Intelligence</t>
  </si>
  <si>
    <t>Haley Joel Osment</t>
  </si>
  <si>
    <t>Kevin Sussman</t>
  </si>
  <si>
    <t>http://www.imdb.com/title/tt0212720/?ref_=fn_tt_tt_1</t>
  </si>
  <si>
    <t>The Haunted Mansion</t>
  </si>
  <si>
    <t>Marsha Thomason</t>
  </si>
  <si>
    <t>Rachael Harris</t>
  </si>
  <si>
    <t>Marc John Jefferies</t>
  </si>
  <si>
    <t>http://www.imdb.com/title/tt0338094/?ref_=fn_tt_tt_1</t>
  </si>
  <si>
    <t>Contact</t>
  </si>
  <si>
    <t>Tom Skerritt</t>
  </si>
  <si>
    <t>Larry King</t>
  </si>
  <si>
    <t>http://www.imdb.com/title/tt0118884/?ref_=fn_tt_tt_1</t>
  </si>
  <si>
    <t>Hollow Man</t>
  </si>
  <si>
    <t>Greg Grunberg</t>
  </si>
  <si>
    <t>Kim Dickens</t>
  </si>
  <si>
    <t>http://www.imdb.com/title/tt0164052/?ref_=fn_tt_tt_1</t>
  </si>
  <si>
    <t>The Interpreter</t>
  </si>
  <si>
    <t>Sydney Pollack</t>
  </si>
  <si>
    <t>Curtiss Cook</t>
  </si>
  <si>
    <t>George Harris</t>
  </si>
  <si>
    <t>Michael Wright</t>
  </si>
  <si>
    <t>Aboriginal</t>
  </si>
  <si>
    <t>http://www.imdb.com/title/tt0373926/?ref_=fn_tt_tt_1</t>
  </si>
  <si>
    <t>Percy Jackson: Sea of Monsters</t>
  </si>
  <si>
    <t>Thor Freudenthal</t>
  </si>
  <si>
    <t>Leven Rambin</t>
  </si>
  <si>
    <t>http://www.imdb.com/title/tt1854564/?ref_=fn_tt_tt_1</t>
  </si>
  <si>
    <t>Lara Croft Tomb Raider: The Cradle of Life</t>
  </si>
  <si>
    <t>http://www.imdb.com/title/tt0325703/?ref_=fn_tt_tt_1</t>
  </si>
  <si>
    <t>Now You See Me 2</t>
  </si>
  <si>
    <t>Sanaa Lathan</t>
  </si>
  <si>
    <t>http://www.imdb.com/title/tt3110958/?ref_=fn_tt_tt_1</t>
  </si>
  <si>
    <t>The Saint</t>
  </si>
  <si>
    <t>Alun Armstrong</t>
  </si>
  <si>
    <t>Michael Byrne</t>
  </si>
  <si>
    <t>Velibor Topic</t>
  </si>
  <si>
    <t>http://www.imdb.com/title/tt0120053/?ref_=fn_tt_tt_1</t>
  </si>
  <si>
    <t>Spy Game</t>
  </si>
  <si>
    <t>Stephen Dillane</t>
  </si>
  <si>
    <t>Catherine McCormack</t>
  </si>
  <si>
    <t>http://www.imdb.com/title/tt0266987/?ref_=fn_tt_tt_1</t>
  </si>
  <si>
    <t>Mission to Mars</t>
  </si>
  <si>
    <t>Brian De Palma</t>
  </si>
  <si>
    <t>Kim Delaney</t>
  </si>
  <si>
    <t>http://www.imdb.com/title/tt0183523/?ref_=fn_tt_tt_1</t>
  </si>
  <si>
    <t>Rio</t>
  </si>
  <si>
    <t>Wanda Sykes</t>
  </si>
  <si>
    <t>Will.i.am</t>
  </si>
  <si>
    <t>http://www.imdb.com/title/tt1436562/?ref_=fn_tt_tt_1</t>
  </si>
  <si>
    <t>Bicentennial Man</t>
  </si>
  <si>
    <t>http://www.imdb.com/title/tt0182789/?ref_=fn_tt_tt_1</t>
  </si>
  <si>
    <t>Volcano</t>
  </si>
  <si>
    <t>Mick Jackson</t>
  </si>
  <si>
    <t>Anne Heche</t>
  </si>
  <si>
    <t>Gaby Hoffmann</t>
  </si>
  <si>
    <t>http://www.imdb.com/title/tt0120461/?ref_=fn_tt_tt_1</t>
  </si>
  <si>
    <t>The Devil's Own</t>
  </si>
  <si>
    <t>Alan J. Pakula</t>
  </si>
  <si>
    <t>Natascha McElhone</t>
  </si>
  <si>
    <t>http://www.imdb.com/title/tt0118972/?ref_=fn_tt_tt_1</t>
  </si>
  <si>
    <t>K-19: The Widowmaker</t>
  </si>
  <si>
    <t>Kathryn Bigelow</t>
  </si>
  <si>
    <t>Christian Camargo</t>
  </si>
  <si>
    <t>Lex Shrapnel</t>
  </si>
  <si>
    <t>http://www.imdb.com/title/tt0267626/?ref_=fn_tt_tt_1</t>
  </si>
  <si>
    <t>Conan the Barbarian</t>
  </si>
  <si>
    <t>John Milius</t>
  </si>
  <si>
    <t>William Smith</t>
  </si>
  <si>
    <t>Sandahl Bergman</t>
  </si>
  <si>
    <t>http://www.imdb.com/title/tt0082198/?ref_=fn_tt_tt_1</t>
  </si>
  <si>
    <t>Cinderella Man</t>
  </si>
  <si>
    <t>Paddy Considine</t>
  </si>
  <si>
    <t>Bruce McGill</t>
  </si>
  <si>
    <t>Rosemarie DeWitt</t>
  </si>
  <si>
    <t>http://www.imdb.com/title/tt0352248/?ref_=fn_tt_tt_1</t>
  </si>
  <si>
    <t>The Nutcracker in 3D</t>
  </si>
  <si>
    <t>Andrey Konchalovskiy</t>
  </si>
  <si>
    <t>Shirley Henderson</t>
  </si>
  <si>
    <t>Richard E. Grant</t>
  </si>
  <si>
    <t>http://www.imdb.com/title/tt1041804/?ref_=fn_tt_tt_1</t>
  </si>
  <si>
    <t>Seabiscuit</t>
  </si>
  <si>
    <t>Gary Ross</t>
  </si>
  <si>
    <t>Michael Angarano</t>
  </si>
  <si>
    <t>http://www.imdb.com/title/tt0329575/?ref_=fn_tt_tt_1</t>
  </si>
  <si>
    <t>Twister</t>
  </si>
  <si>
    <t>Alan Ruck</t>
  </si>
  <si>
    <t>Jami Gertz</t>
  </si>
  <si>
    <t>http://www.imdb.com/title/tt0117998/?ref_=fn_tt_tt_1</t>
  </si>
  <si>
    <t>Cast Away</t>
  </si>
  <si>
    <t>Paul Sanchez</t>
  </si>
  <si>
    <t>Nick Searcy</t>
  </si>
  <si>
    <t>http://www.imdb.com/title/tt0162222/?ref_=fn_tt_tt_1</t>
  </si>
  <si>
    <t>Happy Feet</t>
  </si>
  <si>
    <t>Elizabeth Daily</t>
  </si>
  <si>
    <t>http://www.imdb.com/title/tt0366548/?ref_=fn_tt_tt_1</t>
  </si>
  <si>
    <t>The Bourne Supremacy</t>
  </si>
  <si>
    <t>Joan Allen</t>
  </si>
  <si>
    <t>Oksana Akinshina</t>
  </si>
  <si>
    <t>http://www.imdb.com/title/tt0372183/?ref_=fn_tt_tt_1</t>
  </si>
  <si>
    <t>Air Force One</t>
  </si>
  <si>
    <t>Dean Stockwell</t>
  </si>
  <si>
    <t>http://www.imdb.com/title/tt0118571/?ref_=fn_tt_tt_1</t>
  </si>
  <si>
    <t>Ocean's Eleven</t>
  </si>
  <si>
    <t>Elliott Gould</t>
  </si>
  <si>
    <t>http://www.imdb.com/title/tt0240772/?ref_=fn_tt_tt_1</t>
  </si>
  <si>
    <t>The Three Musketeers</t>
  </si>
  <si>
    <t>Paul W.S. Anderson</t>
  </si>
  <si>
    <t>http://www.imdb.com/title/tt1509767/?ref_=fn_tt_tt_1</t>
  </si>
  <si>
    <t>Hotel Transylvania</t>
  </si>
  <si>
    <t>Genndy Tartakovsky</t>
  </si>
  <si>
    <t>http://www.imdb.com/title/tt0837562/?ref_=fn_tt_tt_1</t>
  </si>
  <si>
    <t>Enchanted</t>
  </si>
  <si>
    <t>Kevin Lima</t>
  </si>
  <si>
    <t>Jeff Bennett</t>
  </si>
  <si>
    <t>Teala Dunn</t>
  </si>
  <si>
    <t>Fred Tatasciore</t>
  </si>
  <si>
    <t>http://www.imdb.com/title/tt0461770/?ref_=fn_tt_tt_1</t>
  </si>
  <si>
    <t>Safe House</t>
  </si>
  <si>
    <t>Daniel Espinosa</t>
  </si>
  <si>
    <t>http://www.imdb.com/title/tt1599348/?ref_=fn_tt_tt_1</t>
  </si>
  <si>
    <t>102 Dalmatians</t>
  </si>
  <si>
    <t>Jim Carter</t>
  </si>
  <si>
    <t>http://www.imdb.com/title/tt0211181/?ref_=fn_tt_tt_1</t>
  </si>
  <si>
    <t>Tower Heist</t>
  </si>
  <si>
    <t>Gabourey Sidibe</t>
  </si>
  <si>
    <t>http://www.imdb.com/title/tt0471042/?ref_=fn_tt_tt_1</t>
  </si>
  <si>
    <t>The Holiday</t>
  </si>
  <si>
    <t>Nancy Meyers</t>
  </si>
  <si>
    <t>Sarah Parish</t>
  </si>
  <si>
    <t>http://www.imdb.com/title/tt0457939/?ref_=fn_tt_tt_1</t>
  </si>
  <si>
    <t>Enemy of the State</t>
  </si>
  <si>
    <t>Lisa Bonet</t>
  </si>
  <si>
    <t>http://www.imdb.com/title/tt0120660/?ref_=fn_tt_tt_1</t>
  </si>
  <si>
    <t>It's Complicated</t>
  </si>
  <si>
    <t>Meryl Streep</t>
  </si>
  <si>
    <t>Hunter Parrish</t>
  </si>
  <si>
    <t>Zoe Kazan</t>
  </si>
  <si>
    <t>http://www.imdb.com/title/tt1230414/?ref_=fn_tt_tt_1</t>
  </si>
  <si>
    <t>Ocean's Thirteen</t>
  </si>
  <si>
    <t>Al Pacino</t>
  </si>
  <si>
    <t>http://www.imdb.com/title/tt0496806/?ref_=fn_tt_tt_1</t>
  </si>
  <si>
    <t>Open Season</t>
  </si>
  <si>
    <t>Roger Allers</t>
  </si>
  <si>
    <t>Debra Messing</t>
  </si>
  <si>
    <t>Jane Krakowski</t>
  </si>
  <si>
    <t>http://www.imdb.com/title/tt0400717/?ref_=fn_tt_tt_1</t>
  </si>
  <si>
    <t>Divergent</t>
  </si>
  <si>
    <t>Neil Burger</t>
  </si>
  <si>
    <t>http://www.imdb.com/title/tt1840309/?ref_=fn_tt_tt_1</t>
  </si>
  <si>
    <t>Enemy at the Gates</t>
  </si>
  <si>
    <t>Jean-Jacques Annaud</t>
  </si>
  <si>
    <t>Bob Hoskins</t>
  </si>
  <si>
    <t>Gabriel Thomson</t>
  </si>
  <si>
    <t>Clemens Schick</t>
  </si>
  <si>
    <t>http://www.imdb.com/title/tt0215750/?ref_=fn_tt_tt_1</t>
  </si>
  <si>
    <t>The Rundown</t>
  </si>
  <si>
    <t>http://www.imdb.com/title/tt0327850/?ref_=fn_tt_tt_1</t>
  </si>
  <si>
    <t>Last Action Hero</t>
  </si>
  <si>
    <t>F. Murray Abraham</t>
  </si>
  <si>
    <t>Tom Noonan</t>
  </si>
  <si>
    <t>http://www.imdb.com/title/tt0107362/?ref_=fn_tt_tt_1</t>
  </si>
  <si>
    <t>Memoirs of a Geisha</t>
  </si>
  <si>
    <t>Li Gong</t>
  </si>
  <si>
    <t>Karl Yune</t>
  </si>
  <si>
    <t>http://www.imdb.com/title/tt0397535/?ref_=fn_tt_tt_1</t>
  </si>
  <si>
    <t>The Fast and the Furious: Tokyo Drift</t>
  </si>
  <si>
    <t>Amber Stevens West</t>
  </si>
  <si>
    <t>Zachery Ty Bryan</t>
  </si>
  <si>
    <t>Nikki Griffin</t>
  </si>
  <si>
    <t>http://www.imdb.com/title/tt0463985/?ref_=fn_tt_tt_1</t>
  </si>
  <si>
    <t>Arthur Christmas</t>
  </si>
  <si>
    <t>Sarah Smith</t>
  </si>
  <si>
    <t>Imelda Staunton</t>
  </si>
  <si>
    <t>Michael Palin</t>
  </si>
  <si>
    <t>http://www.imdb.com/title/tt1430607/?ref_=fn_tt_tt_1</t>
  </si>
  <si>
    <t>Meet Joe Black</t>
  </si>
  <si>
    <t>Martin Brest</t>
  </si>
  <si>
    <t>http://www.imdb.com/title/tt0119643/?ref_=fn_tt_tt_1</t>
  </si>
  <si>
    <t>Collateral Damage</t>
  </si>
  <si>
    <t>Andrew Davis</t>
  </si>
  <si>
    <t>Raymond Cruz</t>
  </si>
  <si>
    <t>Rick Worthy</t>
  </si>
  <si>
    <t>Jsu Garcia</t>
  </si>
  <si>
    <t>http://www.imdb.com/title/tt0233469/?ref_=fn_tt_tt_1</t>
  </si>
  <si>
    <t>Mirror Mirror</t>
  </si>
  <si>
    <t>Tarsem Singh</t>
  </si>
  <si>
    <t>http://www.imdb.com/title/tt1667353/?ref_=fn_tt_tt_1</t>
  </si>
  <si>
    <t>Scott Pilgrim vs. the World</t>
  </si>
  <si>
    <t>Edgar Wright</t>
  </si>
  <si>
    <t>Anna Kendrick</t>
  </si>
  <si>
    <t>Kieran Culkin</t>
  </si>
  <si>
    <t>Ellen Wong</t>
  </si>
  <si>
    <t>http://www.imdb.com/title/tt0446029/?ref_=fn_tt_tt_1</t>
  </si>
  <si>
    <t>The Core</t>
  </si>
  <si>
    <t>Jon Amiel</t>
  </si>
  <si>
    <t>Tchéky Karyo</t>
  </si>
  <si>
    <t>Rekha Sharma</t>
  </si>
  <si>
    <t>http://www.imdb.com/title/tt0298814/?ref_=fn_tt_tt_1</t>
  </si>
  <si>
    <t>Nutty Professor II: The Klumps</t>
  </si>
  <si>
    <t>Peter Segal</t>
  </si>
  <si>
    <t>Larry Miller</t>
  </si>
  <si>
    <t>Janet Jackson</t>
  </si>
  <si>
    <t>Chris Elliott</t>
  </si>
  <si>
    <t>http://www.imdb.com/title/tt0144528/?ref_=fn_tt_tt_1</t>
  </si>
  <si>
    <t>Scooby-Doo</t>
  </si>
  <si>
    <t>Sarah Michelle Gellar</t>
  </si>
  <si>
    <t>Linda Cardellini</t>
  </si>
  <si>
    <t>Miguel A. Núñez Jr.</t>
  </si>
  <si>
    <t>http://www.imdb.com/title/tt0267913/?ref_=fn_tt_tt_1</t>
  </si>
  <si>
    <t>Dredd</t>
  </si>
  <si>
    <t>Pete Travis</t>
  </si>
  <si>
    <t>Wood Harris</t>
  </si>
  <si>
    <t>Jason Cope</t>
  </si>
  <si>
    <t>Rakie Ayola</t>
  </si>
  <si>
    <t>http://www.imdb.com/title/tt1343727/?ref_=fn_tt_tt_1</t>
  </si>
  <si>
    <t>Click</t>
  </si>
  <si>
    <t>Cameron Monaghan</t>
  </si>
  <si>
    <t>Julie Kavner</t>
  </si>
  <si>
    <t>http://www.imdb.com/title/tt0389860/?ref_=fn_tt_tt_1</t>
  </si>
  <si>
    <t>Cats &amp; Dogs: The Revenge of Kitty Galore</t>
  </si>
  <si>
    <t>Katt Williams</t>
  </si>
  <si>
    <t>http://www.imdb.com/title/tt1287468/?ref_=fn_tt_tt_1</t>
  </si>
  <si>
    <t>Jumper</t>
  </si>
  <si>
    <t>Tom Hulce</t>
  </si>
  <si>
    <t>http://www.imdb.com/title/tt0489099/?ref_=fn_tt_tt_1</t>
  </si>
  <si>
    <t>Hellboy II: The Golden Army</t>
  </si>
  <si>
    <t>Seth MacFarlane</t>
  </si>
  <si>
    <t>Iván Kamarás</t>
  </si>
  <si>
    <t>Brian Steele</t>
  </si>
  <si>
    <t>http://www.imdb.com/title/tt0411477/?ref_=fn_tt_tt_1</t>
  </si>
  <si>
    <t>Zodiac</t>
  </si>
  <si>
    <t>Anthony Edwards</t>
  </si>
  <si>
    <t>http://www.imdb.com/title/tt0443706/?ref_=fn_tt_tt_1</t>
  </si>
  <si>
    <t>The 6th Day</t>
  </si>
  <si>
    <t>Michael Rapaport</t>
  </si>
  <si>
    <t>http://www.imdb.com/title/tt0216216/?ref_=fn_tt_tt_1</t>
  </si>
  <si>
    <t>Bruce Almighty</t>
  </si>
  <si>
    <t>http://www.imdb.com/title/tt0315327/?ref_=fn_tt_tt_1</t>
  </si>
  <si>
    <t>The Expendables</t>
  </si>
  <si>
    <t>http://www.imdb.com/title/tt1320253/?ref_=fn_tt_tt_1</t>
  </si>
  <si>
    <t>Mission: Impossible</t>
  </si>
  <si>
    <t>Vanessa Redgrave</t>
  </si>
  <si>
    <t>http://www.imdb.com/title/tt0117060/?ref_=fn_tt_tt_1</t>
  </si>
  <si>
    <t>The Hunger Games</t>
  </si>
  <si>
    <t>Anthony Reynolds</t>
  </si>
  <si>
    <t>http://www.imdb.com/title/tt1392170/?ref_=fn_tt_tt_1</t>
  </si>
  <si>
    <t>The Hangover Part II</t>
  </si>
  <si>
    <t>Todd Phillips</t>
  </si>
  <si>
    <t>Mason Lee</t>
  </si>
  <si>
    <t>Mike Tyson</t>
  </si>
  <si>
    <t>http://www.imdb.com/title/tt1411697/?ref_=fn_tt_tt_1</t>
  </si>
  <si>
    <t>Batman Returns</t>
  </si>
  <si>
    <t>Andrew Bryniarski</t>
  </si>
  <si>
    <t>http://www.imdb.com/title/tt0103776/?ref_=fn_tt_tt_1</t>
  </si>
  <si>
    <t>Over the Hedge</t>
  </si>
  <si>
    <t>http://www.imdb.com/title/tt0327084/?ref_=fn_tt_tt_1</t>
  </si>
  <si>
    <t>Lilo &amp; Stitch</t>
  </si>
  <si>
    <t>Jason Scott Lee</t>
  </si>
  <si>
    <t>David Ogden Stiers</t>
  </si>
  <si>
    <t>http://www.imdb.com/title/tt0275847/?ref_=fn_tt_tt_1</t>
  </si>
  <si>
    <t>Deep Impact</t>
  </si>
  <si>
    <t>Mimi Leder</t>
  </si>
  <si>
    <t>http://www.imdb.com/title/tt0120647/?ref_=fn_tt_tt_1</t>
  </si>
  <si>
    <t>RED 2</t>
  </si>
  <si>
    <t>Garrick Hagon</t>
  </si>
  <si>
    <t>http://www.imdb.com/title/tt1821694/?ref_=fn_tt_tt_1</t>
  </si>
  <si>
    <t>The Longest Yard</t>
  </si>
  <si>
    <t>Steve Reevis</t>
  </si>
  <si>
    <t>Dalip Singh</t>
  </si>
  <si>
    <t>http://www.imdb.com/title/tt0398165/?ref_=fn_tt_tt_1</t>
  </si>
  <si>
    <t>Alvin and the Chipmunks: Chipwrecked</t>
  </si>
  <si>
    <t>Lauren Gottlieb</t>
  </si>
  <si>
    <t>http://www.imdb.com/title/tt1615918/?ref_=fn_tt_tt_1</t>
  </si>
  <si>
    <t>Grown Ups 2</t>
  </si>
  <si>
    <t>http://www.imdb.com/title/tt2191701/?ref_=fn_tt_tt_1</t>
  </si>
  <si>
    <t>Get Smart</t>
  </si>
  <si>
    <t>http://www.imdb.com/title/tt0425061/?ref_=fn_tt_tt_1</t>
  </si>
  <si>
    <t>Something's Gotta Give</t>
  </si>
  <si>
    <t>Paul Michael Glaser</t>
  </si>
  <si>
    <t>http://www.imdb.com/title/tt0337741/?ref_=fn_tt_tt_1</t>
  </si>
  <si>
    <t>Shutter Island</t>
  </si>
  <si>
    <t>Joseph Sikora</t>
  </si>
  <si>
    <t>Nellie Sciutto</t>
  </si>
  <si>
    <t>http://www.imdb.com/title/tt1130884/?ref_=fn_tt_tt_1</t>
  </si>
  <si>
    <t>Four Christmases</t>
  </si>
  <si>
    <t>Seth Gordon</t>
  </si>
  <si>
    <t>Katy Mixon</t>
  </si>
  <si>
    <t>http://www.imdb.com/title/tt0369436/?ref_=fn_tt_tt_1</t>
  </si>
  <si>
    <t>Robots</t>
  </si>
  <si>
    <t>Drew Carey</t>
  </si>
  <si>
    <t>Paula Abdul</t>
  </si>
  <si>
    <t>http://www.imdb.com/title/tt0358082/?ref_=fn_tt_tt_1</t>
  </si>
  <si>
    <t>Face/Off</t>
  </si>
  <si>
    <t>http://www.imdb.com/title/tt0119094/?ref_=fn_tt_tt_1</t>
  </si>
  <si>
    <t>Bedtime Stories</t>
  </si>
  <si>
    <t>Adam Shankman</t>
  </si>
  <si>
    <t>Carmen Electra</t>
  </si>
  <si>
    <t>Kathryn Joosten</t>
  </si>
  <si>
    <t>http://www.imdb.com/title/tt0960731/?ref_=fn_tt_tt_1</t>
  </si>
  <si>
    <t>Road to Perdition</t>
  </si>
  <si>
    <t>Jennifer Jason Leigh</t>
  </si>
  <si>
    <t>Liam Aiken</t>
  </si>
  <si>
    <t>http://www.imdb.com/title/tt0257044/?ref_=fn_tt_tt_1</t>
  </si>
  <si>
    <t>Just Go with It</t>
  </si>
  <si>
    <t>Bailee Madison</t>
  </si>
  <si>
    <t>http://www.imdb.com/title/tt1564367/?ref_=fn_tt_tt_1</t>
  </si>
  <si>
    <t>Con Air</t>
  </si>
  <si>
    <t>Monica Potter</t>
  </si>
  <si>
    <t>Dave Chappelle</t>
  </si>
  <si>
    <t>http://www.imdb.com/title/tt0118880/?ref_=fn_tt_tt_1</t>
  </si>
  <si>
    <t>Eagle Eye</t>
  </si>
  <si>
    <t>D.J. Caruso</t>
  </si>
  <si>
    <t>Ethan Embry</t>
  </si>
  <si>
    <t>Cameron Boyce</t>
  </si>
  <si>
    <t>http://www.imdb.com/title/tt1059786/?ref_=fn_tt_tt_1</t>
  </si>
  <si>
    <t>Cold Mountain</t>
  </si>
  <si>
    <t>Anthony Minghella</t>
  </si>
  <si>
    <t>http://www.imdb.com/title/tt0159365/?ref_=fn_tt_tt_1</t>
  </si>
  <si>
    <t>The Book of Eli</t>
  </si>
  <si>
    <t>Albert Hughes</t>
  </si>
  <si>
    <t>http://www.imdb.com/title/tt1037705/?ref_=fn_tt_tt_1</t>
  </si>
  <si>
    <t>Flubber</t>
  </si>
  <si>
    <t>Les Mayfield</t>
  </si>
  <si>
    <t>Jodi Benson</t>
  </si>
  <si>
    <t>Sam Lloyd</t>
  </si>
  <si>
    <t>http://www.imdb.com/title/tt0119137/?ref_=fn_tt_tt_1</t>
  </si>
  <si>
    <t>The Haunting</t>
  </si>
  <si>
    <t>Lili Taylor</t>
  </si>
  <si>
    <t>Virginia Madsen</t>
  </si>
  <si>
    <t>http://www.imdb.com/title/tt0171363/?ref_=fn_tt_tt_1</t>
  </si>
  <si>
    <t>Space Jam</t>
  </si>
  <si>
    <t>Joe Pytka</t>
  </si>
  <si>
    <t>Michael Jordan</t>
  </si>
  <si>
    <t>http://www.imdb.com/title/tt0117705/?ref_=fn_tt_tt_1</t>
  </si>
  <si>
    <t>The Pink Panther</t>
  </si>
  <si>
    <t>Roger Rees</t>
  </si>
  <si>
    <t>Henry Czerny</t>
  </si>
  <si>
    <t>William Abadie</t>
  </si>
  <si>
    <t>http://www.imdb.com/title/tt0383216/?ref_=fn_tt_tt_1</t>
  </si>
  <si>
    <t>The Day the Earth Stood Still</t>
  </si>
  <si>
    <t>Scott Derrickson</t>
  </si>
  <si>
    <t>Juan Riedinger</t>
  </si>
  <si>
    <t>http://www.imdb.com/title/tt0970416/?ref_=fn_tt_tt_1</t>
  </si>
  <si>
    <t>Conspiracy Theory</t>
  </si>
  <si>
    <t>Alex McArthur</t>
  </si>
  <si>
    <t>Michael Potts</t>
  </si>
  <si>
    <t>http://www.imdb.com/title/tt0118883/?ref_=fn_tt_tt_1</t>
  </si>
  <si>
    <t>Fury</t>
  </si>
  <si>
    <t>Jim Parrack</t>
  </si>
  <si>
    <t>http://www.imdb.com/title/tt2713180/?ref_=fn_tt_tt_1</t>
  </si>
  <si>
    <t>Six Days Seven Nights</t>
  </si>
  <si>
    <t>Ivan Reitman</t>
  </si>
  <si>
    <t>http://www.imdb.com/title/tt0120828/?ref_=fn_tt_tt_1</t>
  </si>
  <si>
    <t>Yogi Bear</t>
  </si>
  <si>
    <t>Eric Brevig</t>
  </si>
  <si>
    <t>Tom Cavanagh</t>
  </si>
  <si>
    <t>Josh Robert Thompson</t>
  </si>
  <si>
    <t>http://www.imdb.com/title/tt1302067/?ref_=fn_tt_tt_1</t>
  </si>
  <si>
    <t>Spirit: Stallion of the Cimarron</t>
  </si>
  <si>
    <t>Kelly Asbury</t>
  </si>
  <si>
    <t>Charles Napier</t>
  </si>
  <si>
    <t>Zahn McClarnon</t>
  </si>
  <si>
    <t>http://www.imdb.com/title/tt0166813/?ref_=fn_tt_tt_1</t>
  </si>
  <si>
    <t>Zookeeper</t>
  </si>
  <si>
    <t>Leslie Bibb</t>
  </si>
  <si>
    <t>Nicholas Turturro</t>
  </si>
  <si>
    <t>http://www.imdb.com/title/tt1222817/?ref_=fn_tt_tt_1</t>
  </si>
  <si>
    <t>Lost in Space</t>
  </si>
  <si>
    <t>Stephen Hopkins</t>
  </si>
  <si>
    <t>June Lockhart</t>
  </si>
  <si>
    <t>http://www.imdb.com/title/tt0120738/?ref_=fn_tt_tt_1</t>
  </si>
  <si>
    <t>The Manchurian Candidate</t>
  </si>
  <si>
    <t>Jonathan Demme</t>
  </si>
  <si>
    <t>Dorian Missick</t>
  </si>
  <si>
    <t>Jose Pablo Cantillo</t>
  </si>
  <si>
    <t>http://www.imdb.com/title/tt0368008/?ref_=fn_tt_tt_1</t>
  </si>
  <si>
    <t>Hotel Transylvania 2</t>
  </si>
  <si>
    <t>Fran Drescher</t>
  </si>
  <si>
    <t>http://www.imdb.com/title/tt2510894/?ref_=fn_tt_tt_1</t>
  </si>
  <si>
    <t>Fantasia 2000</t>
  </si>
  <si>
    <t>James Algar</t>
  </si>
  <si>
    <t>Quincy Jones</t>
  </si>
  <si>
    <t>Penn Jillette</t>
  </si>
  <si>
    <t>Russi Taylor</t>
  </si>
  <si>
    <t>http://www.imdb.com/title/tt0120910/?ref_=fn_tt_tt_1</t>
  </si>
  <si>
    <t>The Time Machine</t>
  </si>
  <si>
    <t>Alan Young</t>
  </si>
  <si>
    <t>Josh Stamberg</t>
  </si>
  <si>
    <t>http://www.imdb.com/title/tt0268695/?ref_=fn_tt_tt_1</t>
  </si>
  <si>
    <t>Mighty Joe Young</t>
  </si>
  <si>
    <t>Mika Boorem</t>
  </si>
  <si>
    <t>David Paymer</t>
  </si>
  <si>
    <t>http://www.imdb.com/title/tt0120751/?ref_=fn_tt_tt_1</t>
  </si>
  <si>
    <t>Swordfish</t>
  </si>
  <si>
    <t>http://www.imdb.com/title/tt0244244/?ref_=fn_tt_tt_1</t>
  </si>
  <si>
    <t>The Legend of Zorro</t>
  </si>
  <si>
    <t>Michael Emerson</t>
  </si>
  <si>
    <t>Nick Chinlund</t>
  </si>
  <si>
    <t>Adrian Alonso</t>
  </si>
  <si>
    <t>Spanish</t>
  </si>
  <si>
    <t>http://www.imdb.com/title/tt0386140/?ref_=fn_tt_tt_1</t>
  </si>
  <si>
    <t>What Dreams May Come</t>
  </si>
  <si>
    <t>Vincent Ward</t>
  </si>
  <si>
    <t>Annabella Sciorra</t>
  </si>
  <si>
    <t>Rosalind Chao</t>
  </si>
  <si>
    <t>http://www.imdb.com/title/tt0120889/?ref_=fn_tt_tt_1</t>
  </si>
  <si>
    <t>Little Nicky</t>
  </si>
  <si>
    <t>Steven Brill</t>
  </si>
  <si>
    <t>Michael McKean</t>
  </si>
  <si>
    <t>http://www.imdb.com/title/tt0185431/?ref_=fn_tt_tt_1</t>
  </si>
  <si>
    <t>The Brothers Grimm</t>
  </si>
  <si>
    <t>Terry Gilliam</t>
  </si>
  <si>
    <t>http://www.imdb.com/title/tt0355295/?ref_=fn_tt_tt_1</t>
  </si>
  <si>
    <t>Mars Attacks!</t>
  </si>
  <si>
    <t>http://www.imdb.com/title/tt0116996/?ref_=fn_tt_tt_1</t>
  </si>
  <si>
    <t>Surrogates</t>
  </si>
  <si>
    <t>Devin Ratray</t>
  </si>
  <si>
    <t>Boris Kodjoe</t>
  </si>
  <si>
    <t>http://www.imdb.com/title/tt0986263/?ref_=fn_tt_tt_1</t>
  </si>
  <si>
    <t>Thirteen Days</t>
  </si>
  <si>
    <t>Jon Foster</t>
  </si>
  <si>
    <t>Bruce Thomas</t>
  </si>
  <si>
    <t>http://www.imdb.com/title/tt0146309/?ref_=fn_tt_tt_1</t>
  </si>
  <si>
    <t>Daylight</t>
  </si>
  <si>
    <t>Viggo Mortensen</t>
  </si>
  <si>
    <t>Amy Brenneman</t>
  </si>
  <si>
    <t>http://www.imdb.com/title/tt0116040/?ref_=fn_tt_tt_1</t>
  </si>
  <si>
    <t>Walking with Dinosaurs 3D</t>
  </si>
  <si>
    <t>Barry Cook</t>
  </si>
  <si>
    <t>Charlie Rowe</t>
  </si>
  <si>
    <t>Tiya Sircar</t>
  </si>
  <si>
    <t>Madison Rothschild</t>
  </si>
  <si>
    <t>http://www.imdb.com/title/tt1762399/?ref_=fn_tt_tt_1</t>
  </si>
  <si>
    <t>Battlefield Earth</t>
  </si>
  <si>
    <t>Roger Christian</t>
  </si>
  <si>
    <t>Richard Tyson</t>
  </si>
  <si>
    <t>John Topor</t>
  </si>
  <si>
    <t>http://www.imdb.com/title/tt0185183/?ref_=fn_tt_tt_1</t>
  </si>
  <si>
    <t>Looney Tunes: Back in Action</t>
  </si>
  <si>
    <t>Joe Dante</t>
  </si>
  <si>
    <t>Jenna Elfman</t>
  </si>
  <si>
    <t>Heather Locklear</t>
  </si>
  <si>
    <t>http://www.imdb.com/title/tt0318155/?ref_=fn_tt_tt_1</t>
  </si>
  <si>
    <t>Nine</t>
  </si>
  <si>
    <t>Fergie</t>
  </si>
  <si>
    <t>Elio Germano</t>
  </si>
  <si>
    <t>Andrea Di Stefano</t>
  </si>
  <si>
    <t>http://www.imdb.com/title/tt0875034/?ref_=fn_tt_tt_1</t>
  </si>
  <si>
    <t>Timeline</t>
  </si>
  <si>
    <t>http://www.imdb.com/title/tt0300556/?ref_=fn_tt_tt_1</t>
  </si>
  <si>
    <t>The Postman</t>
  </si>
  <si>
    <t>Kevin Costner</t>
  </si>
  <si>
    <t>Brian Anthony Wilson</t>
  </si>
  <si>
    <t>Larenz Tate</t>
  </si>
  <si>
    <t>http://www.imdb.com/title/tt0119925/?ref_=fn_tt_tt_1</t>
  </si>
  <si>
    <t>Babe: Pig in the City</t>
  </si>
  <si>
    <t>Adam Goldberg</t>
  </si>
  <si>
    <t>Glenne Headly</t>
  </si>
  <si>
    <t>http://www.imdb.com/title/tt0120595/?ref_=fn_tt_tt_1</t>
  </si>
  <si>
    <t>The Last Witch Hunter</t>
  </si>
  <si>
    <t>Joseph Gilgun</t>
  </si>
  <si>
    <t>Lotte Verbeek</t>
  </si>
  <si>
    <t>http://www.imdb.com/title/tt1618442/?ref_=fn_tt_tt_1</t>
  </si>
  <si>
    <t>Red Planet</t>
  </si>
  <si>
    <t>Antony Hoffman</t>
  </si>
  <si>
    <t>Bob Neill</t>
  </si>
  <si>
    <t>Val Kilmer</t>
  </si>
  <si>
    <t>Tom Sizemore</t>
  </si>
  <si>
    <t>http://www.imdb.com/title/tt0199753/?ref_=fn_tt_tt_1</t>
  </si>
  <si>
    <t>Arthur and the Invisibles</t>
  </si>
  <si>
    <t>Mia Farrow</t>
  </si>
  <si>
    <t>Adam LeFevre</t>
  </si>
  <si>
    <t>Penny Balfour</t>
  </si>
  <si>
    <t>http://www.imdb.com/title/tt0344854/?ref_=fn_tt_tt_1</t>
  </si>
  <si>
    <t>Oceans</t>
  </si>
  <si>
    <t>Jacques Perrin</t>
  </si>
  <si>
    <t>Pedro Armendáriz Jr.</t>
  </si>
  <si>
    <t>Rie Miyazawa</t>
  </si>
  <si>
    <t>French</t>
  </si>
  <si>
    <t>http://www.imdb.com/title/tt0765128/?ref_=fn_tt_tt_1</t>
  </si>
  <si>
    <t>A Sound of Thunder</t>
  </si>
  <si>
    <t>Jemima Rooper</t>
  </si>
  <si>
    <t>http://www.imdb.com/title/tt0318081/?ref_=fn_tt_tt_1</t>
  </si>
  <si>
    <t>Pompeii</t>
  </si>
  <si>
    <t>Sasha Roiz</t>
  </si>
  <si>
    <t>Currie Graham</t>
  </si>
  <si>
    <t>Dylan Schombing</t>
  </si>
  <si>
    <t>http://www.imdb.com/title/tt1921064/?ref_=fn_tt_tt_1</t>
  </si>
  <si>
    <t>A Beautiful Mind</t>
  </si>
  <si>
    <t>Austin Pendleton</t>
  </si>
  <si>
    <t>http://www.imdb.com/title/tt0268978/?ref_=fn_tt_tt_1</t>
  </si>
  <si>
    <t>The Lion King</t>
  </si>
  <si>
    <t>Niketa Calame</t>
  </si>
  <si>
    <t>http://www.imdb.com/title/tt0110357/?ref_=fn_tt_tt_1</t>
  </si>
  <si>
    <t>Journey 2: The Mysterious Island</t>
  </si>
  <si>
    <t>http://www.imdb.com/title/tt1397514/?ref_=fn_tt_tt_1</t>
  </si>
  <si>
    <t>Cloudy with a Chance of Meatballs 2</t>
  </si>
  <si>
    <t>Cody Cameron</t>
  </si>
  <si>
    <t>Melissa Sturm</t>
  </si>
  <si>
    <t>http://www.imdb.com/title/tt1985966/?ref_=fn_tt_tt_1</t>
  </si>
  <si>
    <t>Red Dragon</t>
  </si>
  <si>
    <t>Emily Watson</t>
  </si>
  <si>
    <t>http://www.imdb.com/title/tt0289765/?ref_=fn_tt_tt_1</t>
  </si>
  <si>
    <t>Hidalgo</t>
  </si>
  <si>
    <t>http://www.imdb.com/title/tt0317648/?ref_=fn_tt_tt_1</t>
  </si>
  <si>
    <t>Jack and Jill</t>
  </si>
  <si>
    <t>Tim Meadows</t>
  </si>
  <si>
    <t>http://www.imdb.com/title/tt0810913/?ref_=fn_tt_tt_1</t>
  </si>
  <si>
    <t>2 Fast 2 Furious</t>
  </si>
  <si>
    <t>John Singleton</t>
  </si>
  <si>
    <t>Mo Gallini</t>
  </si>
  <si>
    <t>http://www.imdb.com/title/tt0322259/?ref_=fn_tt_tt_1</t>
  </si>
  <si>
    <t>The Little Prince</t>
  </si>
  <si>
    <t>http://www.imdb.com/title/tt1754656/?ref_=fn_tt_tt_1</t>
  </si>
  <si>
    <t>The Invasion</t>
  </si>
  <si>
    <t>Oliver Hirschbiegel</t>
  </si>
  <si>
    <t>Veronica Cartwright</t>
  </si>
  <si>
    <t>Jeremy Northam</t>
  </si>
  <si>
    <t>http://www.imdb.com/title/tt0427392/?ref_=fn_tt_tt_1</t>
  </si>
  <si>
    <t>The Adventures of Rocky &amp; Bullwinkle</t>
  </si>
  <si>
    <t>Des McAnuff</t>
  </si>
  <si>
    <t>Jonathan Winters</t>
  </si>
  <si>
    <t>http://www.imdb.com/title/tt0131704/?ref_=fn_tt_tt_1</t>
  </si>
  <si>
    <t>The Secret Life of Pets</t>
  </si>
  <si>
    <t>Yarrow Cheney</t>
  </si>
  <si>
    <t>Eric Stonestreet</t>
  </si>
  <si>
    <t>Albert Brooks</t>
  </si>
  <si>
    <t>Japan</t>
  </si>
  <si>
    <t>http://www.imdb.com/title/tt2709768/?ref_=fn_tt_tt_1</t>
  </si>
  <si>
    <t>The League of Extraordinary Gentlemen</t>
  </si>
  <si>
    <t>Stephen Norrington</t>
  </si>
  <si>
    <t>Max Ryan</t>
  </si>
  <si>
    <t>http://www.imdb.com/title/tt0311429/?ref_=fn_tt_tt_1</t>
  </si>
  <si>
    <t>Despicable Me 2</t>
  </si>
  <si>
    <t>Pierre Coffin</t>
  </si>
  <si>
    <t>Miranda Cosgrove</t>
  </si>
  <si>
    <t>http://www.imdb.com/title/tt1690953/?ref_=fn_tt_tt_1</t>
  </si>
  <si>
    <t>Independence Day</t>
  </si>
  <si>
    <t>Mary McDonnell</t>
  </si>
  <si>
    <t>http://www.imdb.com/title/tt0116629/?ref_=fn_tt_tt_1</t>
  </si>
  <si>
    <t>The Lost World: Jurassic Park</t>
  </si>
  <si>
    <t>Ariana Richards</t>
  </si>
  <si>
    <t>Richard Schiff</t>
  </si>
  <si>
    <t>Vanessa Lee Chester</t>
  </si>
  <si>
    <t>http://www.imdb.com/title/tt0119567/?ref_=fn_tt_tt_1</t>
  </si>
  <si>
    <t>Madagascar</t>
  </si>
  <si>
    <t>http://www.imdb.com/title/tt0351283/?ref_=fn_tt_tt_1</t>
  </si>
  <si>
    <t>Children of Men</t>
  </si>
  <si>
    <t>Danny Huston</t>
  </si>
  <si>
    <t>Rita Davies</t>
  </si>
  <si>
    <t>http://www.imdb.com/title/tt0206634/?ref_=fn_tt_tt_1</t>
  </si>
  <si>
    <t>X-Men</t>
  </si>
  <si>
    <t>Tyler Mane</t>
  </si>
  <si>
    <t>http://www.imdb.com/title/tt0120903/?ref_=fn_tt_tt_1</t>
  </si>
  <si>
    <t>Wanted</t>
  </si>
  <si>
    <t>Timur Bekmambetov</t>
  </si>
  <si>
    <t>http://www.imdb.com/title/tt0493464/?ref_=fn_tt_tt_1</t>
  </si>
  <si>
    <t>The Rock</t>
  </si>
  <si>
    <t>Michael Biehn</t>
  </si>
  <si>
    <t>Bokeem Woodbine</t>
  </si>
  <si>
    <t>http://www.imdb.com/title/tt0117500/?ref_=fn_tt_tt_1</t>
  </si>
  <si>
    <t>Ice Age: The Meltdown</t>
  </si>
  <si>
    <t>Ray Romano</t>
  </si>
  <si>
    <t>Jay Leno</t>
  </si>
  <si>
    <t>http://www.imdb.com/title/tt0438097/?ref_=fn_tt_tt_1</t>
  </si>
  <si>
    <t>50 First Dates</t>
  </si>
  <si>
    <t>Peter Dante</t>
  </si>
  <si>
    <t>Allen Covert</t>
  </si>
  <si>
    <t>http://www.imdb.com/title/tt0343660/?ref_=fn_tt_tt_1</t>
  </si>
  <si>
    <t>Hairspray</t>
  </si>
  <si>
    <t>Jerry Stiller</t>
  </si>
  <si>
    <t>Elijah Kelley</t>
  </si>
  <si>
    <t>Paul Dooley</t>
  </si>
  <si>
    <t>http://www.imdb.com/title/tt0427327/?ref_=fn_tt_tt_1</t>
  </si>
  <si>
    <t>Exorcist: The Beginning</t>
  </si>
  <si>
    <t>Alan Ford</t>
  </si>
  <si>
    <t>Izabella Scorupco</t>
  </si>
  <si>
    <t>http://www.imdb.com/title/tt0204313/?ref_=fn_tt_tt_1</t>
  </si>
  <si>
    <t>Inspector Gadget</t>
  </si>
  <si>
    <t>David Kellogg</t>
  </si>
  <si>
    <t>http://www.imdb.com/title/tt0141369/?ref_=fn_tt_tt_1</t>
  </si>
  <si>
    <t>Now You See Me</t>
  </si>
  <si>
    <t>Michael Kelly</t>
  </si>
  <si>
    <t>http://www.imdb.com/title/tt1670345/?ref_=fn_tt_tt_1</t>
  </si>
  <si>
    <t>Grown Ups</t>
  </si>
  <si>
    <t>http://www.imdb.com/title/tt1375670/?ref_=fn_tt_tt_1</t>
  </si>
  <si>
    <t>The Terminal</t>
  </si>
  <si>
    <t>Barry Shabaka Henley</t>
  </si>
  <si>
    <t>http://www.imdb.com/title/tt0362227/?ref_=fn_tt_tt_1</t>
  </si>
  <si>
    <t>Hotel for Dogs</t>
  </si>
  <si>
    <t>Kevin Dillon</t>
  </si>
  <si>
    <t>Yvette Nicole Brown</t>
  </si>
  <si>
    <t>http://www.imdb.com/title/tt0785006/?ref_=fn_tt_tt_1</t>
  </si>
  <si>
    <t>Vertical Limit</t>
  </si>
  <si>
    <t>Nicholas Lea</t>
  </si>
  <si>
    <t>http://www.imdb.com/title/tt0190865/?ref_=fn_tt_tt_1</t>
  </si>
  <si>
    <t>Charlie Wilson's War</t>
  </si>
  <si>
    <t>Mike Nichols</t>
  </si>
  <si>
    <t>Jud Tylor</t>
  </si>
  <si>
    <t>http://www.imdb.com/title/tt0472062/?ref_=fn_tt_tt_1</t>
  </si>
  <si>
    <t>Shark Tale</t>
  </si>
  <si>
    <t>http://www.imdb.com/title/tt0307453/?ref_=fn_tt_tt_1</t>
  </si>
  <si>
    <t>Dreamgirls</t>
  </si>
  <si>
    <t>Loretta Devine</t>
  </si>
  <si>
    <t>Jennifer Hudson</t>
  </si>
  <si>
    <t>http://www.imdb.com/title/tt0443489/?ref_=fn_tt_tt_1</t>
  </si>
  <si>
    <t>Be Cool</t>
  </si>
  <si>
    <t>F. Gary Gray</t>
  </si>
  <si>
    <t>Christina Milian</t>
  </si>
  <si>
    <t>http://www.imdb.com/title/tt0377471/?ref_=fn_tt_tt_1</t>
  </si>
  <si>
    <t>Munich</t>
  </si>
  <si>
    <t>Moritz Bleibtreu</t>
  </si>
  <si>
    <t>http://www.imdb.com/title/tt0408306/?ref_=fn_tt_tt_1</t>
  </si>
  <si>
    <t>Tears of the Sun</t>
  </si>
  <si>
    <t>Antoine Fuqua</t>
  </si>
  <si>
    <t>http://www.imdb.com/title/tt0314353/?ref_=fn_tt_tt_1</t>
  </si>
  <si>
    <t>Killers</t>
  </si>
  <si>
    <t>Robert Luketic</t>
  </si>
  <si>
    <t>Tom Selleck</t>
  </si>
  <si>
    <t>http://www.imdb.com/title/tt1103153/?ref_=fn_tt_tt_1</t>
  </si>
  <si>
    <t>The Man from U.N.C.L.E.</t>
  </si>
  <si>
    <t>Christian Berkel</t>
  </si>
  <si>
    <t>http://www.imdb.com/title/tt1638355/?ref_=fn_tt_tt_1</t>
  </si>
  <si>
    <t>Spanglish</t>
  </si>
  <si>
    <t>Paz Vega</t>
  </si>
  <si>
    <t>Sarah Steele</t>
  </si>
  <si>
    <t>http://www.imdb.com/title/tt0371246/?ref_=fn_tt_tt_1</t>
  </si>
  <si>
    <t>Monster House</t>
  </si>
  <si>
    <t>Gil Kenan</t>
  </si>
  <si>
    <t>http://www.imdb.com/title/tt0385880/?ref_=fn_tt_tt_1</t>
  </si>
  <si>
    <t>Bandits</t>
  </si>
  <si>
    <t>Barry Levinson</t>
  </si>
  <si>
    <t>Brían F. O'Byrne</t>
  </si>
  <si>
    <t>Azura Skye</t>
  </si>
  <si>
    <t>http://www.imdb.com/title/tt0219965/?ref_=fn_tt_tt_1</t>
  </si>
  <si>
    <t>First Knight</t>
  </si>
  <si>
    <t>Jerry Zucker</t>
  </si>
  <si>
    <t>Ben Cross</t>
  </si>
  <si>
    <t>John Gielgud</t>
  </si>
  <si>
    <t>http://www.imdb.com/title/tt0113071/?ref_=fn_tt_tt_1</t>
  </si>
  <si>
    <t>Anna and the King</t>
  </si>
  <si>
    <t>Andy Tennant</t>
  </si>
  <si>
    <t>Geoffrey Palmer</t>
  </si>
  <si>
    <t>Randall Duk Kim</t>
  </si>
  <si>
    <t>http://www.imdb.com/title/tt0166485/?ref_=fn_tt_tt_1</t>
  </si>
  <si>
    <t>Immortals</t>
  </si>
  <si>
    <t>Daniel Sharman</t>
  </si>
  <si>
    <t>Steve Byers</t>
  </si>
  <si>
    <t>http://www.imdb.com/title/tt1253864/?ref_=fn_tt_tt_1</t>
  </si>
  <si>
    <t>Hostage</t>
  </si>
  <si>
    <t>Florent-Emilio Siri</t>
  </si>
  <si>
    <t>Ransford Doherty</t>
  </si>
  <si>
    <t>http://www.imdb.com/title/tt0340163/?ref_=fn_tt_tt_1</t>
  </si>
  <si>
    <t>Titan A.E.</t>
  </si>
  <si>
    <t>Don Bluth</t>
  </si>
  <si>
    <t>http://www.imdb.com/title/tt0120913/?ref_=fn_tt_tt_1</t>
  </si>
  <si>
    <t>Hollywood Homicide</t>
  </si>
  <si>
    <t>Ron Shelton</t>
  </si>
  <si>
    <t>Lena Olin</t>
  </si>
  <si>
    <t>http://www.imdb.com/title/tt0329717/?ref_=fn_tt_tt_1</t>
  </si>
  <si>
    <t>Soldier</t>
  </si>
  <si>
    <t>Sean Pertwee</t>
  </si>
  <si>
    <t>http://www.imdb.com/title/tt0120157/?ref_=fn_tt_tt_1</t>
  </si>
  <si>
    <t>Monkeybone</t>
  </si>
  <si>
    <t>Henry Selick</t>
  </si>
  <si>
    <t>Bridget Fonda</t>
  </si>
  <si>
    <t>Megan Mullally</t>
  </si>
  <si>
    <t>http://www.imdb.com/title/tt0166276/?ref_=fn_tt_tt_1</t>
  </si>
  <si>
    <t>Flight of the Phoenix</t>
  </si>
  <si>
    <t>http://www.imdb.com/title/tt0377062/?ref_=fn_tt_tt_1</t>
  </si>
  <si>
    <t>Unbreakable</t>
  </si>
  <si>
    <t>http://www.imdb.com/title/tt0217869/?ref_=fn_tt_tt_1</t>
  </si>
  <si>
    <t>Minions</t>
  </si>
  <si>
    <t>Kyle Balda</t>
  </si>
  <si>
    <t>http://www.imdb.com/title/tt2293640/?ref_=fn_tt_tt_1</t>
  </si>
  <si>
    <t>Sucker Punch</t>
  </si>
  <si>
    <t>http://www.imdb.com/title/tt0978764/?ref_=fn_tt_tt_1</t>
  </si>
  <si>
    <t>Snake Eyes</t>
  </si>
  <si>
    <t>Mike Starr</t>
  </si>
  <si>
    <t>John Heard</t>
  </si>
  <si>
    <t>http://www.imdb.com/title/tt0120832/?ref_=fn_tt_tt_1</t>
  </si>
  <si>
    <t>Sphere</t>
  </si>
  <si>
    <t>Peter Coyote</t>
  </si>
  <si>
    <t>James Pickens Jr.</t>
  </si>
  <si>
    <t>Huey Lewis</t>
  </si>
  <si>
    <t>http://www.imdb.com/title/tt0120184/?ref_=fn_tt_tt_1</t>
  </si>
  <si>
    <t>The Angry Birds Movie</t>
  </si>
  <si>
    <t>Clay Kaytis</t>
  </si>
  <si>
    <t>Keegan-Michael Key</t>
  </si>
  <si>
    <t>http://www.imdb.com/title/tt1985949/?ref_=fn_tt_tt_1</t>
  </si>
  <si>
    <t>Fool's Gold</t>
  </si>
  <si>
    <t>Alexis Dziena</t>
  </si>
  <si>
    <t>http://www.imdb.com/title/tt0770752/?ref_=fn_tt_tt_1</t>
  </si>
  <si>
    <t>Funny People</t>
  </si>
  <si>
    <t>Judd Apatow</t>
  </si>
  <si>
    <t>Maude Apatow</t>
  </si>
  <si>
    <t>http://www.imdb.com/title/tt1201167/?ref_=fn_tt_tt_1</t>
  </si>
  <si>
    <t>The Kingdom</t>
  </si>
  <si>
    <t>Frances Fisher</t>
  </si>
  <si>
    <t>Tim McGraw</t>
  </si>
  <si>
    <t>http://www.imdb.com/title/tt0431197/?ref_=fn_tt_tt_1</t>
  </si>
  <si>
    <t>Talladega Nights: The Ballad of Ricky Bobby</t>
  </si>
  <si>
    <t>Gary Cole</t>
  </si>
  <si>
    <t>http://www.imdb.com/title/tt0415306/?ref_=fn_tt_tt_1</t>
  </si>
  <si>
    <t>Dr. Dolittle 2</t>
  </si>
  <si>
    <t>Steve Carr</t>
  </si>
  <si>
    <t>Raven-Symoné</t>
  </si>
  <si>
    <t>Kevin Pollak</t>
  </si>
  <si>
    <t>http://www.imdb.com/title/tt0240462/?ref_=fn_tt_tt_1</t>
  </si>
  <si>
    <t>Braveheart</t>
  </si>
  <si>
    <t>Mel Gibson</t>
  </si>
  <si>
    <t>Mhairi Calvey</t>
  </si>
  <si>
    <t>Patrick McGoohan</t>
  </si>
  <si>
    <t>James Robinson</t>
  </si>
  <si>
    <t>http://www.imdb.com/title/tt0112573/?ref_=fn_tt_tt_1</t>
  </si>
  <si>
    <t>Jarhead</t>
  </si>
  <si>
    <t>Brian Geraghty</t>
  </si>
  <si>
    <t>James Morrison</t>
  </si>
  <si>
    <t>http://www.imdb.com/title/tt0418763/?ref_=fn_tt_tt_1</t>
  </si>
  <si>
    <t>The Simpsons Movie</t>
  </si>
  <si>
    <t>David Silverman</t>
  </si>
  <si>
    <t>Yeardley Smith</t>
  </si>
  <si>
    <t>Marcia Wallace</t>
  </si>
  <si>
    <t>http://www.imdb.com/title/tt0462538/?ref_=fn_tt_tt_1</t>
  </si>
  <si>
    <t>The Majestic</t>
  </si>
  <si>
    <t>Frank Darabont</t>
  </si>
  <si>
    <t>Martin Landau</t>
  </si>
  <si>
    <t>Hal Holbrook</t>
  </si>
  <si>
    <t>Jeffrey DeMunn</t>
  </si>
  <si>
    <t>http://www.imdb.com/title/tt0268995/?ref_=fn_tt_tt_1</t>
  </si>
  <si>
    <t>Driven</t>
  </si>
  <si>
    <t>Cristián de la Fuente</t>
  </si>
  <si>
    <t>http://www.imdb.com/title/tt0132245/?ref_=fn_tt_tt_1</t>
  </si>
  <si>
    <t>Two Brothers</t>
  </si>
  <si>
    <t>David Gant</t>
  </si>
  <si>
    <t>Jean-Claude Dreyfus</t>
  </si>
  <si>
    <t>Oanh Nguyen</t>
  </si>
  <si>
    <t>http://www.imdb.com/title/tt0338512/?ref_=fn_tt_tt_1</t>
  </si>
  <si>
    <t>The Village</t>
  </si>
  <si>
    <t>http://www.imdb.com/title/tt0368447/?ref_=fn_tt_tt_1</t>
  </si>
  <si>
    <t>Doctor Dolittle</t>
  </si>
  <si>
    <t>Betty Thomas</t>
  </si>
  <si>
    <t>Peter Boyle</t>
  </si>
  <si>
    <t>http://www.imdb.com/title/tt0118998/?ref_=fn_tt_tt_1</t>
  </si>
  <si>
    <t>Signs</t>
  </si>
  <si>
    <t>Rory Culkin</t>
  </si>
  <si>
    <t>Merritt Wever</t>
  </si>
  <si>
    <t>Cherry Jones</t>
  </si>
  <si>
    <t>http://www.imdb.com/title/tt0286106/?ref_=fn_tt_tt_1</t>
  </si>
  <si>
    <t>Shrek 2</t>
  </si>
  <si>
    <t>Jennifer Saunders</t>
  </si>
  <si>
    <t>Conrad Vernon</t>
  </si>
  <si>
    <t>http://www.imdb.com/title/tt0298148/?ref_=fn_tt_tt_1</t>
  </si>
  <si>
    <t>Cars</t>
  </si>
  <si>
    <t>Cheech Marin</t>
  </si>
  <si>
    <t>George Carlin</t>
  </si>
  <si>
    <t>http://www.imdb.com/title/tt0317219/?ref_=fn_tt_tt_1</t>
  </si>
  <si>
    <t>Runaway Bride</t>
  </si>
  <si>
    <t>Garry Marshall</t>
  </si>
  <si>
    <t>Hector Elizondo</t>
  </si>
  <si>
    <t>http://www.imdb.com/title/tt0163187/?ref_=fn_tt_tt_1</t>
  </si>
  <si>
    <t>xXx</t>
  </si>
  <si>
    <t>Eve</t>
  </si>
  <si>
    <t>Leila Arcieri</t>
  </si>
  <si>
    <t>http://www.imdb.com/title/tt0295701/?ref_=fn_tt_tt_1</t>
  </si>
  <si>
    <t>The SpongeBob Movie: Sponge Out of Water</t>
  </si>
  <si>
    <t>Paul Tibbitt</t>
  </si>
  <si>
    <t>Tim Conway</t>
  </si>
  <si>
    <t>Billy West</t>
  </si>
  <si>
    <t>http://www.imdb.com/title/tt2279373/?ref_=fn_tt_tt_1</t>
  </si>
  <si>
    <t>Ransom</t>
  </si>
  <si>
    <t>http://www.imdb.com/title/tt0117438/?ref_=fn_tt_tt_1</t>
  </si>
  <si>
    <t>Inglourious Basterds</t>
  </si>
  <si>
    <t>http://www.imdb.com/title/tt0361748/?ref_=fn_tt_tt_1</t>
  </si>
  <si>
    <t>Hook</t>
  </si>
  <si>
    <t>http://www.imdb.com/title/tt0102057/?ref_=fn_tt_tt_1</t>
  </si>
  <si>
    <t>Die Hard 2</t>
  </si>
  <si>
    <t>John Amos</t>
  </si>
  <si>
    <t>Franco Nero</t>
  </si>
  <si>
    <t>http://www.imdb.com/title/tt0099423/?ref_=fn_tt_tt_1</t>
  </si>
  <si>
    <t>S.W.A.T.</t>
  </si>
  <si>
    <t>Clark Johnson</t>
  </si>
  <si>
    <t>Josh Charles</t>
  </si>
  <si>
    <t>http://www.imdb.com/title/tt0257076/?ref_=fn_tt_tt_1</t>
  </si>
  <si>
    <t>Vanilla Sky</t>
  </si>
  <si>
    <t>Cameron Crowe</t>
  </si>
  <si>
    <t>http://www.imdb.com/title/tt0259711/?ref_=fn_tt_tt_1</t>
  </si>
  <si>
    <t>Lady in the Water</t>
  </si>
  <si>
    <t>Freddy Rodríguez</t>
  </si>
  <si>
    <t>Bob Balaban</t>
  </si>
  <si>
    <t>http://www.imdb.com/title/tt0452637/?ref_=fn_tt_tt_1</t>
  </si>
  <si>
    <t>AVP: Alien vs. Predator</t>
  </si>
  <si>
    <t>Raoul Bova</t>
  </si>
  <si>
    <t>http://www.imdb.com/title/tt0370263/?ref_=fn_tt_tt_1</t>
  </si>
  <si>
    <t>Alvin and the Chipmunks: The Squeakquel</t>
  </si>
  <si>
    <t>Bridgit Mendler</t>
  </si>
  <si>
    <t>http://www.imdb.com/title/tt1231580/?ref_=fn_tt_tt_1</t>
  </si>
  <si>
    <t>We Were Soldiers</t>
  </si>
  <si>
    <t>Randall Wallace</t>
  </si>
  <si>
    <t>Chris Klein</t>
  </si>
  <si>
    <t>http://www.imdb.com/title/tt0277434/?ref_=fn_tt_tt_1</t>
  </si>
  <si>
    <t>Olympus Has Fallen</t>
  </si>
  <si>
    <t>Radha Mitchell</t>
  </si>
  <si>
    <t>http://www.imdb.com/title/tt2302755/?ref_=fn_tt_tt_1</t>
  </si>
  <si>
    <t>Star Trek: Insurrection</t>
  </si>
  <si>
    <t>Jonathan Frakes</t>
  </si>
  <si>
    <t>LeVar Burton</t>
  </si>
  <si>
    <t>Michael Dorn</t>
  </si>
  <si>
    <t>http://www.imdb.com/title/tt0120844/?ref_=fn_tt_tt_1</t>
  </si>
  <si>
    <t>Battle Los Angeles</t>
  </si>
  <si>
    <t>http://www.imdb.com/title/tt1217613/?ref_=fn_tt_tt_1</t>
  </si>
  <si>
    <t>Big Fish</t>
  </si>
  <si>
    <t>Alison Lohman</t>
  </si>
  <si>
    <t>http://www.imdb.com/title/tt0319061/?ref_=fn_tt_tt_1</t>
  </si>
  <si>
    <t>Wolf</t>
  </si>
  <si>
    <t>David Hyde Pierce</t>
  </si>
  <si>
    <t>Peter Gerety</t>
  </si>
  <si>
    <t>Ron Rifkin</t>
  </si>
  <si>
    <t>http://www.imdb.com/title/tt0111742/?ref_=fn_tt_tt_1</t>
  </si>
  <si>
    <t>War Horse</t>
  </si>
  <si>
    <t>Jeremy Irvine</t>
  </si>
  <si>
    <t>http://www.imdb.com/title/tt1568911/?ref_=fn_tt_tt_1</t>
  </si>
  <si>
    <t>The Monuments Men</t>
  </si>
  <si>
    <t>George Clooney</t>
  </si>
  <si>
    <t>http://www.imdb.com/title/tt2177771/?ref_=fn_tt_tt_1</t>
  </si>
  <si>
    <t>The Abyss</t>
  </si>
  <si>
    <t>Todd Graff</t>
  </si>
  <si>
    <t>http://www.imdb.com/title/tt0096754/?ref_=fn_tt_tt_1</t>
  </si>
  <si>
    <t>Wall Street: Money Never Sleeps</t>
  </si>
  <si>
    <t>John Buffalo Mailer</t>
  </si>
  <si>
    <t>http://www.imdb.com/title/tt1027718/?ref_=fn_tt_tt_1</t>
  </si>
  <si>
    <t>Drama</t>
  </si>
  <si>
    <t>Dracula Untold</t>
  </si>
  <si>
    <t>Gary Shore</t>
  </si>
  <si>
    <t>Sarah Gadon</t>
  </si>
  <si>
    <t>Zach McGowan</t>
  </si>
  <si>
    <t>http://www.imdb.com/title/tt0829150/?ref_=fn_tt_tt_1</t>
  </si>
  <si>
    <t>The Siege</t>
  </si>
  <si>
    <t>Mark Valley</t>
  </si>
  <si>
    <t>http://www.imdb.com/title/tt0133952/?ref_=fn_tt_tt_1</t>
  </si>
  <si>
    <t>Stardust</t>
  </si>
  <si>
    <t>Nathaniel Parker</t>
  </si>
  <si>
    <t>http://www.imdb.com/title/tt0486655/?ref_=fn_tt_tt_1</t>
  </si>
  <si>
    <t>Seven Years in Tibet</t>
  </si>
  <si>
    <t>Victor Wong</t>
  </si>
  <si>
    <t>http://www.imdb.com/title/tt0120102/?ref_=fn_tt_tt_1</t>
  </si>
  <si>
    <t>The Dilemma</t>
  </si>
  <si>
    <t>Chelcie Ross</t>
  </si>
  <si>
    <t>http://www.imdb.com/title/tt1578275/?ref_=fn_tt_tt_1</t>
  </si>
  <si>
    <t>Bad Company</t>
  </si>
  <si>
    <t>Brooke Smith</t>
  </si>
  <si>
    <t>Garcelle Beauvais</t>
  </si>
  <si>
    <t>http://www.imdb.com/title/tt0280486/?ref_=fn_tt_tt_1</t>
  </si>
  <si>
    <t>Doom</t>
  </si>
  <si>
    <t>Andrzej Bartkowiak</t>
  </si>
  <si>
    <t>Ben Daniels</t>
  </si>
  <si>
    <t>Dexter Fletcher</t>
  </si>
  <si>
    <t>http://www.imdb.com/title/tt0419706/?ref_=fn_tt_tt_1</t>
  </si>
  <si>
    <t>I Spy</t>
  </si>
  <si>
    <t>Phill Lewis</t>
  </si>
  <si>
    <t>Tate Taylor</t>
  </si>
  <si>
    <t>http://www.imdb.com/title/tt0297181/?ref_=fn_tt_tt_1</t>
  </si>
  <si>
    <t>Underworld: Awakening</t>
  </si>
  <si>
    <t>Måns Mårlind</t>
  </si>
  <si>
    <t>Stephen Rea</t>
  </si>
  <si>
    <t>Sandrine Holt</t>
  </si>
  <si>
    <t>http://www.imdb.com/title/tt1496025/?ref_=fn_tt_tt_1</t>
  </si>
  <si>
    <t>Rock of Ages</t>
  </si>
  <si>
    <t>James Martin Kelly</t>
  </si>
  <si>
    <t>Shane Hartline</t>
  </si>
  <si>
    <t>Celina Beach</t>
  </si>
  <si>
    <t>http://www.imdb.com/title/tt1336608/?ref_=fn_tt_tt_1</t>
  </si>
  <si>
    <t>Hart's War</t>
  </si>
  <si>
    <t>Gregory Hoblit</t>
  </si>
  <si>
    <t>Rory Cochrane</t>
  </si>
  <si>
    <t>http://www.imdb.com/title/tt0251114/?ref_=fn_tt_tt_1</t>
  </si>
  <si>
    <t>Killer Elite</t>
  </si>
  <si>
    <t>Gary McKendry</t>
  </si>
  <si>
    <t>http://www.imdb.com/title/tt1448755/?ref_=fn_tt_tt_1</t>
  </si>
  <si>
    <t>Rollerball</t>
  </si>
  <si>
    <t>http://www.imdb.com/title/tt0246894/?ref_=fn_tt_tt_1</t>
  </si>
  <si>
    <t>Ballistic: Ecks vs. Sever</t>
  </si>
  <si>
    <t>Wych Kaosayananda</t>
  </si>
  <si>
    <t>Talisa Soto</t>
  </si>
  <si>
    <t>Gregg Henry</t>
  </si>
  <si>
    <t>http://www.imdb.com/title/tt0308208/?ref_=fn_tt_tt_1</t>
  </si>
  <si>
    <t>Hard Rain</t>
  </si>
  <si>
    <t>Mikael Salomon</t>
  </si>
  <si>
    <t>Minnie Driver</t>
  </si>
  <si>
    <t>http://www.imdb.com/title/tt0120696/?ref_=fn_tt_tt_1</t>
  </si>
  <si>
    <t>Osmosis Jones</t>
  </si>
  <si>
    <t>Bobby Farrelly</t>
  </si>
  <si>
    <t>Brandy Norwood</t>
  </si>
  <si>
    <t>http://www.imdb.com/title/tt0181739/?ref_=fn_tt_tt_1</t>
  </si>
  <si>
    <t>Legends of Oz: Dorothy's Return</t>
  </si>
  <si>
    <t>Lea Michele</t>
  </si>
  <si>
    <t>Jim Belushi</t>
  </si>
  <si>
    <t>http://www.imdb.com/title/tt0884726/?ref_=fn_tt_tt_1</t>
  </si>
  <si>
    <t>Blackhat</t>
  </si>
  <si>
    <t>Archie Kao</t>
  </si>
  <si>
    <t>Brandon Molale</t>
  </si>
  <si>
    <t>http://www.imdb.com/title/tt2717822/?ref_=fn_tt_tt_1</t>
  </si>
  <si>
    <t>Sky Captain and the World of Tomorrow</t>
  </si>
  <si>
    <t>Kerry Conran</t>
  </si>
  <si>
    <t>Laurence Olivier</t>
  </si>
  <si>
    <t>http://www.imdb.com/title/tt0346156/?ref_=fn_tt_tt_1</t>
  </si>
  <si>
    <t>Basic Instinct 2</t>
  </si>
  <si>
    <t>Michael Caton-Jones</t>
  </si>
  <si>
    <t>Charlotte Rampling</t>
  </si>
  <si>
    <t>Indira Varma</t>
  </si>
  <si>
    <t>Neil Maskell</t>
  </si>
  <si>
    <t>http://www.imdb.com/title/tt0430912/?ref_=fn_tt_tt_1</t>
  </si>
  <si>
    <t>Escape Plan</t>
  </si>
  <si>
    <t>Mikael Håfström</t>
  </si>
  <si>
    <t>50 Cent</t>
  </si>
  <si>
    <t>Matt Gerald</t>
  </si>
  <si>
    <t>http://www.imdb.com/title/tt1211956/?ref_=fn_tt_tt_1</t>
  </si>
  <si>
    <t>The Legend of Hercules</t>
  </si>
  <si>
    <t>Roxanne McKee</t>
  </si>
  <si>
    <t>Luke Newberry</t>
  </si>
  <si>
    <t>Gaia Weiss</t>
  </si>
  <si>
    <t>http://www.imdb.com/title/tt1043726/?ref_=fn_tt_tt_1</t>
  </si>
  <si>
    <t>The Sum of All Fears</t>
  </si>
  <si>
    <t>Phil Alden Robinson</t>
  </si>
  <si>
    <t>Philip Baker Hall</t>
  </si>
  <si>
    <t>http://www.imdb.com/title/tt0164184/?ref_=fn_tt_tt_1</t>
  </si>
  <si>
    <t>The Twilight Saga: Eclipse</t>
  </si>
  <si>
    <t>David Slade</t>
  </si>
  <si>
    <t>http://www.imdb.com/title/tt1325004/?ref_=fn_tt_tt_1</t>
  </si>
  <si>
    <t>The Score</t>
  </si>
  <si>
    <t>Gary Farmer</t>
  </si>
  <si>
    <t>http://www.imdb.com/title/tt0227445/?ref_=fn_tt_tt_1</t>
  </si>
  <si>
    <t>Despicable Me</t>
  </si>
  <si>
    <t>http://www.imdb.com/title/tt1323594/?ref_=fn_tt_tt_1</t>
  </si>
  <si>
    <t>Money Train</t>
  </si>
  <si>
    <t>Joseph Ruben</t>
  </si>
  <si>
    <t>Vincent Pastore</t>
  </si>
  <si>
    <t>Robert Blake</t>
  </si>
  <si>
    <t>Aida Turturro</t>
  </si>
  <si>
    <t>http://www.imdb.com/title/tt0113845/?ref_=fn_tt_tt_1</t>
  </si>
  <si>
    <t>Ted 2</t>
  </si>
  <si>
    <t>http://www.imdb.com/title/tt2637276/?ref_=fn_tt_tt_1</t>
  </si>
  <si>
    <t>Agora</t>
  </si>
  <si>
    <t>Alejandro Amenábar</t>
  </si>
  <si>
    <t>Max Minghella</t>
  </si>
  <si>
    <t>Ashraf Barhom</t>
  </si>
  <si>
    <t>Rupert Evans</t>
  </si>
  <si>
    <t>Spain</t>
  </si>
  <si>
    <t>http://www.imdb.com/title/tt1186830/?ref_=fn_tt_tt_1</t>
  </si>
  <si>
    <t>Mystery Men</t>
  </si>
  <si>
    <t>Kinka Usher</t>
  </si>
  <si>
    <t>http://www.imdb.com/title/tt0132347/?ref_=fn_tt_tt_1</t>
  </si>
  <si>
    <t>Hall Pass</t>
  </si>
  <si>
    <t>Jenna Fischer</t>
  </si>
  <si>
    <t>Stephen Merchant</t>
  </si>
  <si>
    <t>http://www.imdb.com/title/tt0480687/?ref_=fn_tt_tt_1</t>
  </si>
  <si>
    <t>The Insider</t>
  </si>
  <si>
    <t>http://www.imdb.com/title/tt0140352/?ref_=fn_tt_tt_1</t>
  </si>
  <si>
    <t>Body of Lies</t>
  </si>
  <si>
    <t>Simon McBurney</t>
  </si>
  <si>
    <t>Michael Gaston</t>
  </si>
  <si>
    <t>http://www.imdb.com/title/tt0758774/?ref_=fn_tt_tt_1</t>
  </si>
  <si>
    <t>Abraham Lincoln: Vampire Hunter</t>
  </si>
  <si>
    <t>http://www.imdb.com/title/tt1611224/?ref_=fn_tt_tt_1</t>
  </si>
  <si>
    <t>Entrapment</t>
  </si>
  <si>
    <t>Kevin McNally</t>
  </si>
  <si>
    <t>Maury Chaykin</t>
  </si>
  <si>
    <t>http://www.imdb.com/title/tt0137494/?ref_=fn_tt_tt_1</t>
  </si>
  <si>
    <t>The X Files</t>
  </si>
  <si>
    <t>Rob Bowman</t>
  </si>
  <si>
    <t>Mitch Pileggi</t>
  </si>
  <si>
    <t>http://www.imdb.com/title/tt0120902/?ref_=fn_tt_tt_1</t>
  </si>
  <si>
    <t>The Last Legion</t>
  </si>
  <si>
    <t>Doug Lefler</t>
  </si>
  <si>
    <t>Owen Teale</t>
  </si>
  <si>
    <t>http://www.imdb.com/title/tt0462396/?ref_=fn_tt_tt_1</t>
  </si>
  <si>
    <t>Saving Private Ryan</t>
  </si>
  <si>
    <t>http://www.imdb.com/title/tt0120815/?ref_=fn_tt_tt_1</t>
  </si>
  <si>
    <t>Need for Speed</t>
  </si>
  <si>
    <t>Scott Waugh</t>
  </si>
  <si>
    <t>http://www.imdb.com/title/tt2369135/?ref_=fn_tt_tt_1</t>
  </si>
  <si>
    <t>What Women Want</t>
  </si>
  <si>
    <t>Lisa Edelstein</t>
  </si>
  <si>
    <t>http://www.imdb.com/title/tt0207201/?ref_=fn_tt_tt_1</t>
  </si>
  <si>
    <t>Ice Age</t>
  </si>
  <si>
    <t>http://www.imdb.com/title/tt0268380/?ref_=fn_tt_tt_1</t>
  </si>
  <si>
    <t>Dreamcatcher</t>
  </si>
  <si>
    <t>Lawrence Kasdan</t>
  </si>
  <si>
    <t>Reece Thompson</t>
  </si>
  <si>
    <t>http://www.imdb.com/title/tt0285531/?ref_=fn_tt_tt_1</t>
  </si>
  <si>
    <t>Lincoln</t>
  </si>
  <si>
    <t>http://www.imdb.com/title/tt0443272/?ref_=fn_tt_tt_1</t>
  </si>
  <si>
    <t>The Matrix</t>
  </si>
  <si>
    <t>Marcus Chong</t>
  </si>
  <si>
    <t>Gloria Foster</t>
  </si>
  <si>
    <t>http://www.imdb.com/title/tt0133093/?ref_=fn_tt_tt_1</t>
  </si>
  <si>
    <t>Apollo 13</t>
  </si>
  <si>
    <t>Miko Hughes</t>
  </si>
  <si>
    <t>Kathleen Quinlan</t>
  </si>
  <si>
    <t>http://www.imdb.com/title/tt0112384/?ref_=fn_tt_tt_1</t>
  </si>
  <si>
    <t>The Santa Clause 2</t>
  </si>
  <si>
    <t>Michael Lembeck</t>
  </si>
  <si>
    <t>Judge Reinhold</t>
  </si>
  <si>
    <t>Aisha Tyler</t>
  </si>
  <si>
    <t>Eric Lloyd</t>
  </si>
  <si>
    <t>http://www.imdb.com/title/tt0304669/?ref_=fn_tt_tt_1</t>
  </si>
  <si>
    <t>Les Misérables</t>
  </si>
  <si>
    <t>Tom Hooper</t>
  </si>
  <si>
    <t>http://www.imdb.com/title/tt1707386/?ref_=fn_tt_tt_1</t>
  </si>
  <si>
    <t>You've Got Mail</t>
  </si>
  <si>
    <t>Nora Ephron</t>
  </si>
  <si>
    <t>Jean Stapleton</t>
  </si>
  <si>
    <t>http://www.imdb.com/title/tt0128853/?ref_=fn_tt_tt_1</t>
  </si>
  <si>
    <t>Step Brothers</t>
  </si>
  <si>
    <t>Andrea Savage</t>
  </si>
  <si>
    <t>http://www.imdb.com/title/tt0838283/?ref_=fn_tt_tt_1</t>
  </si>
  <si>
    <t>The Mask of Zorro</t>
  </si>
  <si>
    <t>Tony Amendola</t>
  </si>
  <si>
    <t>Stuart Wilson</t>
  </si>
  <si>
    <t>http://www.imdb.com/title/tt0120746/?ref_=fn_tt_tt_1</t>
  </si>
  <si>
    <t>Due Date</t>
  </si>
  <si>
    <t>Matt Walsh</t>
  </si>
  <si>
    <t>http://www.imdb.com/title/tt1231583/?ref_=fn_tt_tt_1</t>
  </si>
  <si>
    <t>Unbroken</t>
  </si>
  <si>
    <t>Finn Wittrock</t>
  </si>
  <si>
    <t>Jack O'Connell</t>
  </si>
  <si>
    <t>Alex Russell</t>
  </si>
  <si>
    <t>http://www.imdb.com/title/tt1809398/?ref_=fn_tt_tt_1</t>
  </si>
  <si>
    <t>Space Cowboys</t>
  </si>
  <si>
    <t>Clint Eastwood</t>
  </si>
  <si>
    <t>Courtney B. Vance</t>
  </si>
  <si>
    <t>William Devane</t>
  </si>
  <si>
    <t>http://www.imdb.com/title/tt0186566/?ref_=fn_tt_tt_1</t>
  </si>
  <si>
    <t>Cliffhanger</t>
  </si>
  <si>
    <t>Leon</t>
  </si>
  <si>
    <t>Janine Turner</t>
  </si>
  <si>
    <t>http://www.imdb.com/title/tt0106582/?ref_=fn_tt_tt_1</t>
  </si>
  <si>
    <t>Broken Arrow</t>
  </si>
  <si>
    <t>Samantha Mathis</t>
  </si>
  <si>
    <t>http://www.imdb.com/title/tt0115759/?ref_=fn_tt_tt_1</t>
  </si>
  <si>
    <t>The Kid</t>
  </si>
  <si>
    <t>Lily Tomlin</t>
  </si>
  <si>
    <t>Daniel von Bargen</t>
  </si>
  <si>
    <t>http://www.imdb.com/title/tt0219854/?ref_=fn_tt_tt_1</t>
  </si>
  <si>
    <t>World Trade Center</t>
  </si>
  <si>
    <t>Jay Hernandez</t>
  </si>
  <si>
    <t>http://www.imdb.com/title/tt0469641/?ref_=fn_tt_tt_1</t>
  </si>
  <si>
    <t>Mona Lisa Smile</t>
  </si>
  <si>
    <t>Marian Seldes</t>
  </si>
  <si>
    <t>http://www.imdb.com/title/tt0304415/?ref_=fn_tt_tt_1</t>
  </si>
  <si>
    <t>The Dictator</t>
  </si>
  <si>
    <t>Larry Charles</t>
  </si>
  <si>
    <t>Horatio Sanz</t>
  </si>
  <si>
    <t>http://www.imdb.com/title/tt1645170/?ref_=fn_tt_tt_1</t>
  </si>
  <si>
    <t>Eyes Wide Shut</t>
  </si>
  <si>
    <t>Stanley Kubrick</t>
  </si>
  <si>
    <t>Vinessa Shaw</t>
  </si>
  <si>
    <t>http://www.imdb.com/title/tt0120663/?ref_=fn_tt_tt_1</t>
  </si>
  <si>
    <t>Annie</t>
  </si>
  <si>
    <t>Will Gluck</t>
  </si>
  <si>
    <t>Quvenzhané Wallis</t>
  </si>
  <si>
    <t>David Zayas</t>
  </si>
  <si>
    <t>http://www.imdb.com/title/tt1823664/?ref_=fn_tt_tt_1</t>
  </si>
  <si>
    <t>Focus</t>
  </si>
  <si>
    <t>Glenn Ficarra</t>
  </si>
  <si>
    <t>Gerald McRaney</t>
  </si>
  <si>
    <t>http://www.imdb.com/title/tt2381941/?ref_=fn_tt_tt_1</t>
  </si>
  <si>
    <t>This Means War</t>
  </si>
  <si>
    <t>Abigail Spencer</t>
  </si>
  <si>
    <t>Warren Christie</t>
  </si>
  <si>
    <t>http://www.imdb.com/title/tt1596350/?ref_=fn_tt_tt_1</t>
  </si>
  <si>
    <t>Blade: Trinity</t>
  </si>
  <si>
    <t>David S. Goyer</t>
  </si>
  <si>
    <t>Natasha Lyonne</t>
  </si>
  <si>
    <t>http://www.imdb.com/title/tt0359013/?ref_=fn_tt_tt_1</t>
  </si>
  <si>
    <t>Primary Colors</t>
  </si>
  <si>
    <t>Maura Tierney</t>
  </si>
  <si>
    <t>Adrian Lester</t>
  </si>
  <si>
    <t>Paul Guilfoyle</t>
  </si>
  <si>
    <t>http://www.imdb.com/title/tt0119942/?ref_=fn_tt_tt_1</t>
  </si>
  <si>
    <t>Resident Evil: Retribution</t>
  </si>
  <si>
    <t>http://www.imdb.com/title/tt1855325/?ref_=fn_tt_tt_1</t>
  </si>
  <si>
    <t>Death Race</t>
  </si>
  <si>
    <t>http://www.imdb.com/title/tt0452608/?ref_=fn_tt_tt_1</t>
  </si>
  <si>
    <t>The Long Kiss Goodnight</t>
  </si>
  <si>
    <t>Melina Kanakaredes</t>
  </si>
  <si>
    <t>Craig Bierko</t>
  </si>
  <si>
    <t>Yvonne Zima</t>
  </si>
  <si>
    <t>http://www.imdb.com/title/tt0116908/?ref_=fn_tt_tt_1</t>
  </si>
  <si>
    <t>Proof of Life</t>
  </si>
  <si>
    <t>Taylor Hackford</t>
  </si>
  <si>
    <t>Pamela Reed</t>
  </si>
  <si>
    <t>Michael Kitchen</t>
  </si>
  <si>
    <t>http://www.imdb.com/title/tt0228750/?ref_=fn_tt_tt_1</t>
  </si>
  <si>
    <t>Zathura: A Space Adventure</t>
  </si>
  <si>
    <t>Jonah Bobo</t>
  </si>
  <si>
    <t>http://www.imdb.com/title/tt0406375/?ref_=fn_tt_tt_1</t>
  </si>
  <si>
    <t>Fight Club</t>
  </si>
  <si>
    <t>Meat Loaf</t>
  </si>
  <si>
    <t>Eugenie Bondurant</t>
  </si>
  <si>
    <t>http://www.imdb.com/title/tt0137523/?ref_=fn_tt_tt_1</t>
  </si>
  <si>
    <t>We Are Marshall</t>
  </si>
  <si>
    <t>Kimberly Williams-Paisley</t>
  </si>
  <si>
    <t>http://www.imdb.com/title/tt0758794/?ref_=fn_tt_tt_1</t>
  </si>
  <si>
    <t>Hudson Hawk</t>
  </si>
  <si>
    <t>Michael Lehmann</t>
  </si>
  <si>
    <t>http://www.imdb.com/title/tt0102070/?ref_=fn_tt_tt_1</t>
  </si>
  <si>
    <t>Lucky Numbers</t>
  </si>
  <si>
    <t>Michael Moore</t>
  </si>
  <si>
    <t>http://www.imdb.com/title/tt0219952/?ref_=fn_tt_tt_1</t>
  </si>
  <si>
    <t>I, Frankenstein</t>
  </si>
  <si>
    <t>Stuart Beattie</t>
  </si>
  <si>
    <t>Caitlin Stasey</t>
  </si>
  <si>
    <t>Kevin Grevioux</t>
  </si>
  <si>
    <t>http://www.imdb.com/title/tt1418377/?ref_=fn_tt_tt_1</t>
  </si>
  <si>
    <t>Oliver Twist</t>
  </si>
  <si>
    <t>Roman Polanski</t>
  </si>
  <si>
    <t>Ian McNeice</t>
  </si>
  <si>
    <t>Barney Clark</t>
  </si>
  <si>
    <t>Tony Noble</t>
  </si>
  <si>
    <t>http://www.imdb.com/title/tt0380599/?ref_=fn_tt_tt_1</t>
  </si>
  <si>
    <t>Elektra</t>
  </si>
  <si>
    <t>http://www.imdb.com/title/tt0357277/?ref_=fn_tt_tt_1</t>
  </si>
  <si>
    <t>Sin City: A Dame to Kill For</t>
  </si>
  <si>
    <t>Frank Miller</t>
  </si>
  <si>
    <t>http://www.imdb.com/title/tt0458481/?ref_=fn_tt_tt_1</t>
  </si>
  <si>
    <t>Random Hearts</t>
  </si>
  <si>
    <t>Bill Cobbs</t>
  </si>
  <si>
    <t>http://www.imdb.com/title/tt0156934/?ref_=fn_tt_tt_1</t>
  </si>
  <si>
    <t>Everest</t>
  </si>
  <si>
    <t>Baltasar Kormákur</t>
  </si>
  <si>
    <t>Martin Henderson</t>
  </si>
  <si>
    <t>Tom Goodman-Hill</t>
  </si>
  <si>
    <t>http://www.imdb.com/title/tt2719848/?ref_=fn_tt_tt_1</t>
  </si>
  <si>
    <t>Perfume: The Story of a Murderer</t>
  </si>
  <si>
    <t>Michael Smiley</t>
  </si>
  <si>
    <t>David Calder</t>
  </si>
  <si>
    <t>Simon Chandler</t>
  </si>
  <si>
    <t>http://www.imdb.com/title/tt0396171/?ref_=fn_tt_tt_1</t>
  </si>
  <si>
    <t>Austin Powers in Goldmember</t>
  </si>
  <si>
    <t>Josh Zuckerman</t>
  </si>
  <si>
    <t>Robert Wagner</t>
  </si>
  <si>
    <t>http://www.imdb.com/title/tt0295178/?ref_=fn_tt_tt_1</t>
  </si>
  <si>
    <t>Astro Boy</t>
  </si>
  <si>
    <t>Dee Bradley Baker</t>
  </si>
  <si>
    <t>Hong Kong</t>
  </si>
  <si>
    <t>http://www.imdb.com/title/tt0375568/?ref_=fn_tt_tt_1</t>
  </si>
  <si>
    <t>Jurassic Park</t>
  </si>
  <si>
    <t>Bob Peck</t>
  </si>
  <si>
    <t>http://www.imdb.com/title/tt0107290/?ref_=fn_tt_tt_1</t>
  </si>
  <si>
    <t>Wyatt Earp</t>
  </si>
  <si>
    <t>Isabella Rossellini</t>
  </si>
  <si>
    <t>http://www.imdb.com/title/tt0111756/?ref_=fn_tt_tt_1</t>
  </si>
  <si>
    <t>Clear and Present Danger</t>
  </si>
  <si>
    <t>Dean Jones</t>
  </si>
  <si>
    <t>http://www.imdb.com/title/tt0109444/?ref_=fn_tt_tt_1</t>
  </si>
  <si>
    <t>Dragon Blade</t>
  </si>
  <si>
    <t>Daniel Lee</t>
  </si>
  <si>
    <t>Si Won Choi</t>
  </si>
  <si>
    <t>Peng Lin</t>
  </si>
  <si>
    <t>Sung-jun Yoo</t>
  </si>
  <si>
    <t>http://www.imdb.com/title/tt3672840/?ref_=fn_tt_tt_1</t>
  </si>
  <si>
    <t>Littleman</t>
  </si>
  <si>
    <t>Keenen Ivory Wayans</t>
  </si>
  <si>
    <t>Brittany Daniel</t>
  </si>
  <si>
    <t>John Witherspoon</t>
  </si>
  <si>
    <t>http://www.imdb.com/title/tt0430304/?ref_=fn_tt_tt_1</t>
  </si>
  <si>
    <t>U-571</t>
  </si>
  <si>
    <t>David Keith</t>
  </si>
  <si>
    <t>http://www.imdb.com/title/tt0141926/?ref_=fn_tt_tt_1</t>
  </si>
  <si>
    <t>The American President</t>
  </si>
  <si>
    <t>Rob Reiner</t>
  </si>
  <si>
    <t>Shawna Waldron</t>
  </si>
  <si>
    <t>http://www.imdb.com/title/tt0112346/?ref_=fn_tt_tt_1</t>
  </si>
  <si>
    <t>The Love Guru</t>
  </si>
  <si>
    <t>Marco Schnabel</t>
  </si>
  <si>
    <t>Romany Malco</t>
  </si>
  <si>
    <t>http://www.imdb.com/title/tt0811138/?ref_=fn_tt_tt_1</t>
  </si>
  <si>
    <t>3000 Miles to Graceland</t>
  </si>
  <si>
    <t>Demian Lichtenstein</t>
  </si>
  <si>
    <t>Ice-T</t>
  </si>
  <si>
    <t>http://www.imdb.com/title/tt0233142/?ref_=fn_tt_tt_1</t>
  </si>
  <si>
    <t>The Hateful Eight</t>
  </si>
  <si>
    <t>Craig Stark</t>
  </si>
  <si>
    <t>http://www.imdb.com/title/tt3460252/?ref_=fn_tt_tt_1</t>
  </si>
  <si>
    <t>Blades of Glory</t>
  </si>
  <si>
    <t>Josh Gordon</t>
  </si>
  <si>
    <t>http://www.imdb.com/title/tt0445934/?ref_=fn_tt_tt_1</t>
  </si>
  <si>
    <t>Hop</t>
  </si>
  <si>
    <t>Tim Hill</t>
  </si>
  <si>
    <t>Elizabeth Perkins</t>
  </si>
  <si>
    <t>Chelsea Handler</t>
  </si>
  <si>
    <t>http://www.imdb.com/title/tt1411704/?ref_=fn_tt_tt_1</t>
  </si>
  <si>
    <t>300</t>
  </si>
  <si>
    <t>Vincent Regan</t>
  </si>
  <si>
    <t>http://www.imdb.com/title/tt0416449/?ref_=fn_tt_tt_1</t>
  </si>
  <si>
    <t>Meet the Fockers</t>
  </si>
  <si>
    <t>http://www.imdb.com/title/tt0290002/?ref_=fn_tt_tt_1</t>
  </si>
  <si>
    <t>Marley &amp; Me</t>
  </si>
  <si>
    <t>David Frankel</t>
  </si>
  <si>
    <t>Eric Dane</t>
  </si>
  <si>
    <t>Kathleen Turner</t>
  </si>
  <si>
    <t>Haley Bennett</t>
  </si>
  <si>
    <t>http://www.imdb.com/title/tt0822832/?ref_=fn_tt_tt_1</t>
  </si>
  <si>
    <t>The Green Mile</t>
  </si>
  <si>
    <t>http://www.imdb.com/title/tt0120689/?ref_=fn_tt_tt_1</t>
  </si>
  <si>
    <t>Chicken Little</t>
  </si>
  <si>
    <t>http://www.imdb.com/title/tt0371606/?ref_=fn_tt_tt_1</t>
  </si>
  <si>
    <t>Gone Girl</t>
  </si>
  <si>
    <t>Patrick Fugit</t>
  </si>
  <si>
    <t>Emily Ratajkowski</t>
  </si>
  <si>
    <t>http://www.imdb.com/title/tt2267998/?ref_=fn_tt_tt_1</t>
  </si>
  <si>
    <t>The Bourne Identity</t>
  </si>
  <si>
    <t>Josh Hamilton</t>
  </si>
  <si>
    <t>Nicky Naudé</t>
  </si>
  <si>
    <t>http://www.imdb.com/title/tt0258463/?ref_=fn_tt_tt_1</t>
  </si>
  <si>
    <t>GoldenEye</t>
  </si>
  <si>
    <t>http://www.imdb.com/title/tt0113189/?ref_=fn_tt_tt_1</t>
  </si>
  <si>
    <t>The General's Daughter</t>
  </si>
  <si>
    <t>Timothy Hutton</t>
  </si>
  <si>
    <t>Clarence Williams III</t>
  </si>
  <si>
    <t>http://www.imdb.com/title/tt0144214/?ref_=fn_tt_tt_1</t>
  </si>
  <si>
    <t>The Truman Show</t>
  </si>
  <si>
    <t>Peter Krause</t>
  </si>
  <si>
    <t>http://www.imdb.com/title/tt0120382/?ref_=fn_tt_tt_1</t>
  </si>
  <si>
    <t>The Prince of Egypt</t>
  </si>
  <si>
    <t>Brenda Chapman</t>
  </si>
  <si>
    <t>Aria Noelle Curzon</t>
  </si>
  <si>
    <t>Eden Riegel</t>
  </si>
  <si>
    <t>http://www.imdb.com/title/tt0120794/?ref_=fn_tt_tt_1</t>
  </si>
  <si>
    <t>Daddy Day Care</t>
  </si>
  <si>
    <t>Anjelica Huston</t>
  </si>
  <si>
    <t>http://www.imdb.com/title/tt0317303/?ref_=fn_tt_tt_1</t>
  </si>
  <si>
    <t>2 Guns</t>
  </si>
  <si>
    <t>Patrick Fischler</t>
  </si>
  <si>
    <t>Fred Ward</t>
  </si>
  <si>
    <t>http://www.imdb.com/title/tt1272878/?ref_=fn_tt_tt_1</t>
  </si>
  <si>
    <t>Cats &amp; Dogs</t>
  </si>
  <si>
    <t>Carol Ann Susi</t>
  </si>
  <si>
    <t>Miriam Margolyes</t>
  </si>
  <si>
    <t>http://www.imdb.com/title/tt0239395/?ref_=fn_tt_tt_1</t>
  </si>
  <si>
    <t>The Italian Job</t>
  </si>
  <si>
    <t>Jimmy Shubert</t>
  </si>
  <si>
    <t>http://www.imdb.com/title/tt0317740/?ref_=fn_tt_tt_1</t>
  </si>
  <si>
    <t>Two Weeks Notice</t>
  </si>
  <si>
    <t>Marc Lawrence</t>
  </si>
  <si>
    <t>Alicia Witt</t>
  </si>
  <si>
    <t>http://www.imdb.com/title/tt0313737/?ref_=fn_tt_tt_1</t>
  </si>
  <si>
    <t>Antz</t>
  </si>
  <si>
    <t>Woody Allen</t>
  </si>
  <si>
    <t>Anne Bancroft</t>
  </si>
  <si>
    <t>http://www.imdb.com/title/tt0120587/?ref_=fn_tt_tt_1</t>
  </si>
  <si>
    <t>Couples Retreat</t>
  </si>
  <si>
    <t>Peter Billingsley</t>
  </si>
  <si>
    <t>Tasha Smith</t>
  </si>
  <si>
    <t>http://www.imdb.com/title/tt1078940/?ref_=fn_tt_tt_1</t>
  </si>
  <si>
    <t>Days of Thunder</t>
  </si>
  <si>
    <t>http://www.imdb.com/title/tt0099371/?ref_=fn_tt_tt_1</t>
  </si>
  <si>
    <t>Cheaper by the Dozen 2</t>
  </si>
  <si>
    <t>Tom Welling</t>
  </si>
  <si>
    <t>Alyson Stoner</t>
  </si>
  <si>
    <t>http://www.imdb.com/title/tt0452598/?ref_=fn_tt_tt_1</t>
  </si>
  <si>
    <t>The Scorch Trials</t>
  </si>
  <si>
    <t>Wes Ball</t>
  </si>
  <si>
    <t>Ki Hong Lee</t>
  </si>
  <si>
    <t>Rosa Salazar</t>
  </si>
  <si>
    <t>http://www.imdb.com/title/tt4046784/?ref_=fn_tt_tt_1</t>
  </si>
  <si>
    <t>Eat Pray Love</t>
  </si>
  <si>
    <t>Ryan Murphy</t>
  </si>
  <si>
    <t>http://www.imdb.com/title/tt0879870/?ref_=fn_tt_tt_1</t>
  </si>
  <si>
    <t>The Family Man</t>
  </si>
  <si>
    <t>http://www.imdb.com/title/tt0218967/?ref_=fn_tt_tt_1</t>
  </si>
  <si>
    <t>RED</t>
  </si>
  <si>
    <t>Jaqueline Fleming</t>
  </si>
  <si>
    <t>http://www.imdb.com/title/tt1245526/?ref_=fn_tt_tt_1</t>
  </si>
  <si>
    <t>Any Given Sunday</t>
  </si>
  <si>
    <t>http://www.imdb.com/title/tt0146838/?ref_=fn_tt_tt_1</t>
  </si>
  <si>
    <t>The Horse Whisperer</t>
  </si>
  <si>
    <t>Robert Redford</t>
  </si>
  <si>
    <t>Jessalyn Gilsig</t>
  </si>
  <si>
    <t>http://www.imdb.com/title/tt0119314/?ref_=fn_tt_tt_1</t>
  </si>
  <si>
    <t>Collateral</t>
  </si>
  <si>
    <t>http://www.imdb.com/title/tt0369339/?ref_=fn_tt_tt_1</t>
  </si>
  <si>
    <t>The Scorpion King</t>
  </si>
  <si>
    <t>http://www.imdb.com/title/tt0277296/?ref_=fn_tt_tt_1</t>
  </si>
  <si>
    <t>Ladder 49</t>
  </si>
  <si>
    <t>Jay Russell</t>
  </si>
  <si>
    <t>Billy Burke</t>
  </si>
  <si>
    <t>Jacinda Barrett</t>
  </si>
  <si>
    <t>http://www.imdb.com/title/tt0349710/?ref_=fn_tt_tt_1</t>
  </si>
  <si>
    <t>Jack Reacher</t>
  </si>
  <si>
    <t>http://www.imdb.com/title/tt0790724/?ref_=fn_tt_tt_1</t>
  </si>
  <si>
    <t>Deep Blue Sea</t>
  </si>
  <si>
    <t>Saffron Burrows</t>
  </si>
  <si>
    <t>http://www.imdb.com/title/tt0149261/?ref_=fn_tt_tt_1</t>
  </si>
  <si>
    <t>This Is It</t>
  </si>
  <si>
    <t>Kenny Ortega</t>
  </si>
  <si>
    <t>Misha Gabriel Hamilton</t>
  </si>
  <si>
    <t>Mekia Cox</t>
  </si>
  <si>
    <t>Judith Hill</t>
  </si>
  <si>
    <t>http://www.imdb.com/title/tt1477715/?ref_=fn_tt_tt_1</t>
  </si>
  <si>
    <t>Contagion</t>
  </si>
  <si>
    <t>Monique Gabriela Curnen</t>
  </si>
  <si>
    <t>Griffin Kane</t>
  </si>
  <si>
    <t>http://www.imdb.com/title/tt1598778/?ref_=fn_tt_tt_1</t>
  </si>
  <si>
    <t>Kangaroo Jack</t>
  </si>
  <si>
    <t>David McNally</t>
  </si>
  <si>
    <t>Dyan Cannon</t>
  </si>
  <si>
    <t>Bill Hunter</t>
  </si>
  <si>
    <t>http://www.imdb.com/title/tt0257568/?ref_=fn_tt_tt_1</t>
  </si>
  <si>
    <t>Coraline</t>
  </si>
  <si>
    <t>Dawn French</t>
  </si>
  <si>
    <t>John Hodgman</t>
  </si>
  <si>
    <t>http://www.imdb.com/title/tt0327597/?ref_=fn_tt_tt_1</t>
  </si>
  <si>
    <t>The Happening</t>
  </si>
  <si>
    <t>Kristen Connolly</t>
  </si>
  <si>
    <t>http://www.imdb.com/title/tt0949731/?ref_=fn_tt_tt_1</t>
  </si>
  <si>
    <t>Man on Fire</t>
  </si>
  <si>
    <t>http://www.imdb.com/title/tt0328107/?ref_=fn_tt_tt_1</t>
  </si>
  <si>
    <t>The Shaggy Dog</t>
  </si>
  <si>
    <t>Brian Robbins</t>
  </si>
  <si>
    <t>http://www.imdb.com/title/tt0393735/?ref_=fn_tt_tt_1</t>
  </si>
  <si>
    <t>Starsky &amp; Hutch</t>
  </si>
  <si>
    <t>Fred Williamson</t>
  </si>
  <si>
    <t>http://www.imdb.com/title/tt0335438/?ref_=fn_tt_tt_1</t>
  </si>
  <si>
    <t>Jingle All the Way</t>
  </si>
  <si>
    <t>Brian Levant</t>
  </si>
  <si>
    <t>Harvey Korman</t>
  </si>
  <si>
    <t>Jake Lloyd</t>
  </si>
  <si>
    <t>http://www.imdb.com/title/tt0116705/?ref_=fn_tt_tt_1</t>
  </si>
  <si>
    <t>Hellboy</t>
  </si>
  <si>
    <t>James Babson</t>
  </si>
  <si>
    <t>http://www.imdb.com/title/tt0167190/?ref_=fn_tt_tt_1</t>
  </si>
  <si>
    <t>A Civil Action</t>
  </si>
  <si>
    <t>Steven Zaillian</t>
  </si>
  <si>
    <t>http://www.imdb.com/title/tt0120633/?ref_=fn_tt_tt_1</t>
  </si>
  <si>
    <t>ParaNorman</t>
  </si>
  <si>
    <t>Chris Butler</t>
  </si>
  <si>
    <t>Elaine Stritch</t>
  </si>
  <si>
    <t>http://www.imdb.com/title/tt1623288/?ref_=fn_tt_tt_1</t>
  </si>
  <si>
    <t>The Jackal</t>
  </si>
  <si>
    <t>Sophie Okonedo</t>
  </si>
  <si>
    <t>http://www.imdb.com/title/tt0119395/?ref_=fn_tt_tt_1</t>
  </si>
  <si>
    <t>Paycheck</t>
  </si>
  <si>
    <t>http://www.imdb.com/title/tt0338337/?ref_=fn_tt_tt_1</t>
  </si>
  <si>
    <t>Up Close &amp; Personal</t>
  </si>
  <si>
    <t>Jon Avnet</t>
  </si>
  <si>
    <t>Stockard Channing</t>
  </si>
  <si>
    <t>http://www.imdb.com/title/tt0118055/?ref_=fn_tt_tt_1</t>
  </si>
  <si>
    <t>The Tale of Despereaux</t>
  </si>
  <si>
    <t>Sam Fell</t>
  </si>
  <si>
    <t>http://www.imdb.com/title/tt0420238/?ref_=fn_tt_tt_1</t>
  </si>
  <si>
    <t>The Tuxedo</t>
  </si>
  <si>
    <t>Kevin Donovan</t>
  </si>
  <si>
    <t>Ritchie Coster</t>
  </si>
  <si>
    <t>http://www.imdb.com/title/tt0290095/?ref_=fn_tt_tt_1</t>
  </si>
  <si>
    <t>Under Siege 2: Dark Territory</t>
  </si>
  <si>
    <t>Geoff Murphy</t>
  </si>
  <si>
    <t>Peter Greene</t>
  </si>
  <si>
    <t>Brenda Bakke</t>
  </si>
  <si>
    <t>Patrick Kilpatrick</t>
  </si>
  <si>
    <t>http://www.imdb.com/title/tt0114781/?ref_=fn_tt_tt_1</t>
  </si>
  <si>
    <t>Jack Ryan: Shadow Recruit</t>
  </si>
  <si>
    <t>Colm Feore</t>
  </si>
  <si>
    <t>Gemma Chan</t>
  </si>
  <si>
    <t>http://www.imdb.com/title/tt1205537/?ref_=fn_tt_tt_1</t>
  </si>
  <si>
    <t>Joy</t>
  </si>
  <si>
    <t>David O. Russell</t>
  </si>
  <si>
    <t>http://www.imdb.com/title/tt2446980/?ref_=fn_tt_tt_1</t>
  </si>
  <si>
    <t>London Has Fallen</t>
  </si>
  <si>
    <t>Babak Najafi</t>
  </si>
  <si>
    <t>Julian Kostov</t>
  </si>
  <si>
    <t>http://www.imdb.com/title/tt3300542/?ref_=fn_tt_tt_1</t>
  </si>
  <si>
    <t>Alien: Resurrection</t>
  </si>
  <si>
    <t>Jean-Pierre Jeunet</t>
  </si>
  <si>
    <t>Gary Dourdan</t>
  </si>
  <si>
    <t>http://www.imdb.com/title/tt0118583/?ref_=fn_tt_tt_1</t>
  </si>
  <si>
    <t>Shooter</t>
  </si>
  <si>
    <t>Tate Donovan</t>
  </si>
  <si>
    <t>Ned Beatty</t>
  </si>
  <si>
    <t>Louis Ferreira</t>
  </si>
  <si>
    <t>http://www.imdb.com/title/tt0822854/?ref_=fn_tt_tt_1</t>
  </si>
  <si>
    <t>The Boxtrolls</t>
  </si>
  <si>
    <t>Graham Annable</t>
  </si>
  <si>
    <t>Isaac Hempstead Wright</t>
  </si>
  <si>
    <t>Tracy Morgan</t>
  </si>
  <si>
    <t>http://www.imdb.com/title/tt0787474/?ref_=fn_tt_tt_1</t>
  </si>
  <si>
    <t>Practical Magic</t>
  </si>
  <si>
    <t>Griffin Dunne</t>
  </si>
  <si>
    <t>Dianne Wiest</t>
  </si>
  <si>
    <t>http://www.imdb.com/title/tt0120791/?ref_=fn_tt_tt_1</t>
  </si>
  <si>
    <t>The Lego Movie</t>
  </si>
  <si>
    <t>Alison Brie</t>
  </si>
  <si>
    <t>http://www.imdb.com/title/tt1490017/?ref_=fn_tt_tt_1</t>
  </si>
  <si>
    <t>Miss Congeniality 2: Armed and Fabulous</t>
  </si>
  <si>
    <t>John Pasquin</t>
  </si>
  <si>
    <t>Eileen Brennan</t>
  </si>
  <si>
    <t>Treat Williams</t>
  </si>
  <si>
    <t>http://www.imdb.com/title/tt0385307/?ref_=fn_tt_tt_1</t>
  </si>
  <si>
    <t>Reign of Fire</t>
  </si>
  <si>
    <t>http://www.imdb.com/title/tt0253556/?ref_=fn_tt_tt_1</t>
  </si>
  <si>
    <t>Gangster Squad</t>
  </si>
  <si>
    <t>Ruben Fleischer</t>
  </si>
  <si>
    <t>Ryan Gosling</t>
  </si>
  <si>
    <t>Wade Williams</t>
  </si>
  <si>
    <t>http://www.imdb.com/title/tt1321870/?ref_=fn_tt_tt_1</t>
  </si>
  <si>
    <t>Year One</t>
  </si>
  <si>
    <t>Harold Ramis</t>
  </si>
  <si>
    <t>Xander Berkeley</t>
  </si>
  <si>
    <t>http://www.imdb.com/title/tt1045778/?ref_=fn_tt_tt_1</t>
  </si>
  <si>
    <t>Invictus</t>
  </si>
  <si>
    <t>Leleti Khumalo</t>
  </si>
  <si>
    <t>http://www.imdb.com/title/tt1057500/?ref_=fn_tt_tt_1</t>
  </si>
  <si>
    <t>Duplicity</t>
  </si>
  <si>
    <t>Denis O'Hare</t>
  </si>
  <si>
    <t>http://www.imdb.com/title/tt1135487/?ref_=fn_tt_tt_1</t>
  </si>
  <si>
    <t>My Favorite Martian</t>
  </si>
  <si>
    <t>Donald Petrie</t>
  </si>
  <si>
    <t>Steven Anthony Lawrence</t>
  </si>
  <si>
    <t>Ray Walston</t>
  </si>
  <si>
    <t>Michael Lerner</t>
  </si>
  <si>
    <t>http://www.imdb.com/title/tt0120764/?ref_=fn_tt_tt_1</t>
  </si>
  <si>
    <t>The Sentinel</t>
  </si>
  <si>
    <t>Blair Brown</t>
  </si>
  <si>
    <t>David Rasche</t>
  </si>
  <si>
    <t>Martin Donovan</t>
  </si>
  <si>
    <t>http://www.imdb.com/title/tt0443632/?ref_=fn_tt_tt_1</t>
  </si>
  <si>
    <t>Planet 51</t>
  </si>
  <si>
    <t>Jorge Blanco</t>
  </si>
  <si>
    <t>http://www.imdb.com/title/tt0762125/?ref_=fn_tt_tt_1</t>
  </si>
  <si>
    <t>Star Trek: Nemesis</t>
  </si>
  <si>
    <t>Stuart Baird</t>
  </si>
  <si>
    <t>http://www.imdb.com/title/tt0253754/?ref_=fn_tt_tt_1</t>
  </si>
  <si>
    <t>Intolerable Cruelty</t>
  </si>
  <si>
    <t>Joel Coen</t>
  </si>
  <si>
    <t>Paul Adelstein</t>
  </si>
  <si>
    <t>Julia Duffy</t>
  </si>
  <si>
    <t>http://www.imdb.com/title/tt0138524/?ref_=fn_tt_tt_1</t>
  </si>
  <si>
    <t>Edge of Darkness</t>
  </si>
  <si>
    <t>Bojana Novakovic</t>
  </si>
  <si>
    <t>http://www.imdb.com/title/tt1226273/?ref_=fn_tt_tt_1</t>
  </si>
  <si>
    <t>The Relic</t>
  </si>
  <si>
    <t>John Kapelos</t>
  </si>
  <si>
    <t>Penelope Ann Miller</t>
  </si>
  <si>
    <t>Chi Muoi Lo</t>
  </si>
  <si>
    <t>http://www.imdb.com/title/tt0120004/?ref_=fn_tt_tt_1</t>
  </si>
  <si>
    <t>Analyze That</t>
  </si>
  <si>
    <t>Cathy Moriarty</t>
  </si>
  <si>
    <t>Joe Viterelli</t>
  </si>
  <si>
    <t>http://www.imdb.com/title/tt0289848/?ref_=fn_tt_tt_1</t>
  </si>
  <si>
    <t>Righteous Kill</t>
  </si>
  <si>
    <t>http://www.imdb.com/title/tt1034331/?ref_=fn_tt_tt_1</t>
  </si>
  <si>
    <t>Mercury Rising</t>
  </si>
  <si>
    <t>Harold Becker</t>
  </si>
  <si>
    <t>Carrie Preston</t>
  </si>
  <si>
    <t>http://www.imdb.com/title/tt0120749/?ref_=fn_tt_tt_1</t>
  </si>
  <si>
    <t>The Soloist</t>
  </si>
  <si>
    <t>http://www.imdb.com/title/tt0821642/?ref_=fn_tt_tt_1</t>
  </si>
  <si>
    <t>The Legend of Bagger Vance</t>
  </si>
  <si>
    <t>http://www.imdb.com/title/tt0146984/?ref_=fn_tt_tt_1</t>
  </si>
  <si>
    <t>Almost Famous</t>
  </si>
  <si>
    <t>http://www.imdb.com/title/tt0181875/?ref_=fn_tt_tt_1</t>
  </si>
  <si>
    <t>xXx: State of the Union</t>
  </si>
  <si>
    <t>Sunny Mabrey</t>
  </si>
  <si>
    <t>Xzibit</t>
  </si>
  <si>
    <t>http://www.imdb.com/title/tt0329774/?ref_=fn_tt_tt_1</t>
  </si>
  <si>
    <t>Priest</t>
  </si>
  <si>
    <t>Scott Stewart</t>
  </si>
  <si>
    <t>Josh Wingate</t>
  </si>
  <si>
    <t>Alan Dale</t>
  </si>
  <si>
    <t>Jacob Hopkins</t>
  </si>
  <si>
    <t>http://www.imdb.com/title/tt0822847/?ref_=fn_tt_tt_1</t>
  </si>
  <si>
    <t>Sinbad: Legend of the Seven Seas</t>
  </si>
  <si>
    <t>Patrick Gilmore</t>
  </si>
  <si>
    <t>Adriano Giannini</t>
  </si>
  <si>
    <t>Timothy West</t>
  </si>
  <si>
    <t>http://www.imdb.com/title/tt0165982/?ref_=fn_tt_tt_1</t>
  </si>
  <si>
    <t>Event Horizon</t>
  </si>
  <si>
    <t>http://www.imdb.com/title/tt0119081/?ref_=fn_tt_tt_1</t>
  </si>
  <si>
    <t>Dragonfly</t>
  </si>
  <si>
    <t>Susanna Thompson</t>
  </si>
  <si>
    <t>http://www.imdb.com/title/tt0259288/?ref_=fn_tt_tt_1</t>
  </si>
  <si>
    <t>The Black Dahlia</t>
  </si>
  <si>
    <t>Mia Kirshner</t>
  </si>
  <si>
    <t>http://www.imdb.com/title/tt0387877/?ref_=fn_tt_tt_1</t>
  </si>
  <si>
    <t>Flyboys</t>
  </si>
  <si>
    <t>Tony Bill</t>
  </si>
  <si>
    <t>Philip Winchester</t>
  </si>
  <si>
    <t>http://www.imdb.com/title/tt0454824/?ref_=fn_tt_tt_1</t>
  </si>
  <si>
    <t>The Last Castle</t>
  </si>
  <si>
    <t>Rod Lurie</t>
  </si>
  <si>
    <t>Michael Irby</t>
  </si>
  <si>
    <t>http://www.imdb.com/title/tt0272020/?ref_=fn_tt_tt_1</t>
  </si>
  <si>
    <t>Supernova</t>
  </si>
  <si>
    <t>Walter Hill</t>
  </si>
  <si>
    <t>Robert Forster</t>
  </si>
  <si>
    <t>Wilson Cruz</t>
  </si>
  <si>
    <t>Vanessa Marshall</t>
  </si>
  <si>
    <t>http://www.imdb.com/title/tt0134983/?ref_=fn_tt_tt_1</t>
  </si>
  <si>
    <t>Winter's Tale</t>
  </si>
  <si>
    <t>Akiva Goldsman</t>
  </si>
  <si>
    <t>Matt Bomer</t>
  </si>
  <si>
    <t>Kevin Corrigan</t>
  </si>
  <si>
    <t>http://www.imdb.com/title/tt1837709/?ref_=fn_tt_tt_1</t>
  </si>
  <si>
    <t>The Mortal Instruments: City of Bones</t>
  </si>
  <si>
    <t>Harald Zwart</t>
  </si>
  <si>
    <t>Kevin Zegers</t>
  </si>
  <si>
    <t>http://www.imdb.com/title/tt1538403/?ref_=fn_tt_tt_1</t>
  </si>
  <si>
    <t>Meet Dave</t>
  </si>
  <si>
    <t>Mike O'Malley</t>
  </si>
  <si>
    <t>Shawn Christian</t>
  </si>
  <si>
    <t>http://www.imdb.com/title/tt0765476/?ref_=fn_tt_tt_1</t>
  </si>
  <si>
    <t>Dark Water</t>
  </si>
  <si>
    <t>Walter Salles</t>
  </si>
  <si>
    <t>Camryn Manheim</t>
  </si>
  <si>
    <t>Ariel Gade</t>
  </si>
  <si>
    <t>http://www.imdb.com/title/tt0382628/?ref_=fn_tt_tt_1</t>
  </si>
  <si>
    <t>Edtv</t>
  </si>
  <si>
    <t>http://www.imdb.com/title/tt0131369/?ref_=fn_tt_tt_1</t>
  </si>
  <si>
    <t>Inkheart</t>
  </si>
  <si>
    <t>Iain Softley</t>
  </si>
  <si>
    <t>Jamie Foreman</t>
  </si>
  <si>
    <t>http://www.imdb.com/title/tt0494238/?ref_=fn_tt_tt_1</t>
  </si>
  <si>
    <t>The Spirit</t>
  </si>
  <si>
    <t>Louis Lombardi</t>
  </si>
  <si>
    <t>http://www.imdb.com/title/tt0831887/?ref_=fn_tt_tt_1</t>
  </si>
  <si>
    <t>Mortdecai</t>
  </si>
  <si>
    <t>David Koepp</t>
  </si>
  <si>
    <t>Olivia Munn</t>
  </si>
  <si>
    <t>Ulrich Thomsen</t>
  </si>
  <si>
    <t>http://www.imdb.com/title/tt3045616/?ref_=fn_tt_tt_1</t>
  </si>
  <si>
    <t>In the Name of the King: A Dungeon Siege Tale</t>
  </si>
  <si>
    <t>Uwe Boll</t>
  </si>
  <si>
    <t>Mike Dopud</t>
  </si>
  <si>
    <t>Tania Saulnier</t>
  </si>
  <si>
    <t>http://www.imdb.com/title/tt0460780/?ref_=fn_tt_tt_1</t>
  </si>
  <si>
    <t>Beyond Borders</t>
  </si>
  <si>
    <t>http://www.imdb.com/title/tt0294357/?ref_=fn_tt_tt_1</t>
  </si>
  <si>
    <t>The Great Raid</t>
  </si>
  <si>
    <t>John Dahl</t>
  </si>
  <si>
    <t>Clayne Crawford</t>
  </si>
  <si>
    <t>Paolo Montalban</t>
  </si>
  <si>
    <t>Filipino</t>
  </si>
  <si>
    <t>http://www.imdb.com/title/tt0326905/?ref_=fn_tt_tt_1</t>
  </si>
  <si>
    <t>Deadpool</t>
  </si>
  <si>
    <t>Tim Miller</t>
  </si>
  <si>
    <t>Ed Skrein</t>
  </si>
  <si>
    <t>Stefan Kapicic</t>
  </si>
  <si>
    <t>http://www.imdb.com/title/tt1431045/?ref_=fn_tt_tt_1</t>
  </si>
  <si>
    <t>Holy Man</t>
  </si>
  <si>
    <t>Stephen Herek</t>
  </si>
  <si>
    <t>Morgan Fairchild</t>
  </si>
  <si>
    <t>Eric McCormack</t>
  </si>
  <si>
    <t>http://www.imdb.com/title/tt0120701/?ref_=fn_tt_tt_1</t>
  </si>
  <si>
    <t>American Sniper</t>
  </si>
  <si>
    <t>Leonard Roberts</t>
  </si>
  <si>
    <t>Keir O'Donnell</t>
  </si>
  <si>
    <t>http://www.imdb.com/title/tt2179136/?ref_=fn_tt_tt_1</t>
  </si>
  <si>
    <t>Goosebumps</t>
  </si>
  <si>
    <t>Odeya Rush</t>
  </si>
  <si>
    <t>Dylan Minnette</t>
  </si>
  <si>
    <t>Ken Marino</t>
  </si>
  <si>
    <t>http://www.imdb.com/title/tt1051904/?ref_=fn_tt_tt_1</t>
  </si>
  <si>
    <t>Just Like Heaven</t>
  </si>
  <si>
    <t>Willie Garson</t>
  </si>
  <si>
    <t>http://www.imdb.com/title/tt0425123/?ref_=fn_tt_tt_1</t>
  </si>
  <si>
    <t>The Flintstones in Viva Rock Vegas</t>
  </si>
  <si>
    <t>Taylor Negron</t>
  </si>
  <si>
    <t>http://www.imdb.com/title/tt0158622/?ref_=fn_tt_tt_1</t>
  </si>
  <si>
    <t>Rambo III</t>
  </si>
  <si>
    <t>Peter MacDonald</t>
  </si>
  <si>
    <t>Kurtwood Smith</t>
  </si>
  <si>
    <t>Richard Crenna</t>
  </si>
  <si>
    <t>http://www.imdb.com/title/tt0095956/?ref_=fn_tt_tt_1</t>
  </si>
  <si>
    <t>Leatherheads</t>
  </si>
  <si>
    <t>Robert Baker</t>
  </si>
  <si>
    <t>Malcolm Goodwin</t>
  </si>
  <si>
    <t>Matt Bushell</t>
  </si>
  <si>
    <t>http://www.imdb.com/title/tt0379865/?ref_=fn_tt_tt_1</t>
  </si>
  <si>
    <t>Did You Hear About the Morgans?</t>
  </si>
  <si>
    <t>Kim Shaw</t>
  </si>
  <si>
    <t>Kevin Brown</t>
  </si>
  <si>
    <t>http://www.imdb.com/title/tt1314228/?ref_=fn_tt_tt_1</t>
  </si>
  <si>
    <t>The Internship</t>
  </si>
  <si>
    <t>Jessica Szohr</t>
  </si>
  <si>
    <t>Rob Riggle</t>
  </si>
  <si>
    <t>http://www.imdb.com/title/tt2234155/?ref_=fn_tt_tt_1</t>
  </si>
  <si>
    <t>Resident Evil: Afterlife</t>
  </si>
  <si>
    <t>Shawn Roberts</t>
  </si>
  <si>
    <t>http://www.imdb.com/title/tt1220634/?ref_=fn_tt_tt_1</t>
  </si>
  <si>
    <t>Red Tails</t>
  </si>
  <si>
    <t>Anthony Hemingway</t>
  </si>
  <si>
    <t>Nate Parker</t>
  </si>
  <si>
    <t>Tristan Mack Wilds</t>
  </si>
  <si>
    <t>http://www.imdb.com/title/tt0485985/?ref_=fn_tt_tt_1</t>
  </si>
  <si>
    <t>The Devil's Advocate</t>
  </si>
  <si>
    <t>http://www.imdb.com/title/tt0118971/?ref_=fn_tt_tt_1</t>
  </si>
  <si>
    <t>That's My Boy</t>
  </si>
  <si>
    <t>Sean Anders</t>
  </si>
  <si>
    <t>Leighton Meester</t>
  </si>
  <si>
    <t>http://www.imdb.com/title/tt1232200/?ref_=fn_tt_tt_1</t>
  </si>
  <si>
    <t>DragonHeart</t>
  </si>
  <si>
    <t>Brian Thompson</t>
  </si>
  <si>
    <t>Terry O'Neill</t>
  </si>
  <si>
    <t>http://www.imdb.com/title/tt0116136/?ref_=fn_tt_tt_1</t>
  </si>
  <si>
    <t>After the Sunset</t>
  </si>
  <si>
    <t>Chris Penn</t>
  </si>
  <si>
    <t>http://www.imdb.com/title/tt0367479/?ref_=fn_tt_tt_1</t>
  </si>
  <si>
    <t>Ghost Rider: Spirit of Vengeance</t>
  </si>
  <si>
    <t>Mark Neveldine</t>
  </si>
  <si>
    <t>Spencer Wilding</t>
  </si>
  <si>
    <t>Christopher Lambert</t>
  </si>
  <si>
    <t>http://www.imdb.com/title/tt1071875/?ref_=fn_tt_tt_1</t>
  </si>
  <si>
    <t>Captain Corelli's Mandolin</t>
  </si>
  <si>
    <t>John Madden</t>
  </si>
  <si>
    <t>Irene Papas</t>
  </si>
  <si>
    <t>Mihalis Giannatos</t>
  </si>
  <si>
    <t>http://www.imdb.com/title/tt0238112/?ref_=fn_tt_tt_1</t>
  </si>
  <si>
    <t>The Pacifier</t>
  </si>
  <si>
    <t>http://www.imdb.com/title/tt0395699/?ref_=fn_tt_tt_1</t>
  </si>
  <si>
    <t>Walking Tall</t>
  </si>
  <si>
    <t>Kevin Bray</t>
  </si>
  <si>
    <t>Ashley Scott</t>
  </si>
  <si>
    <t>Michael Bowen</t>
  </si>
  <si>
    <t>http://www.imdb.com/title/tt0351977/?ref_=fn_tt_tt_1</t>
  </si>
  <si>
    <t>Forrest Gump</t>
  </si>
  <si>
    <t>Siobhan Fallon Hogan</t>
  </si>
  <si>
    <t>Sam Anderson</t>
  </si>
  <si>
    <t>http://www.imdb.com/title/tt0109830/?ref_=fn_tt_tt_1</t>
  </si>
  <si>
    <t>Alvin and the Chipmunks</t>
  </si>
  <si>
    <t>Beth Riesgraf</t>
  </si>
  <si>
    <t>Matthew Gray Gubler</t>
  </si>
  <si>
    <t>http://www.imdb.com/title/tt0952640/?ref_=fn_tt_tt_1</t>
  </si>
  <si>
    <t>Meet the Parents</t>
  </si>
  <si>
    <t>http://www.imdb.com/title/tt0212338/?ref_=fn_tt_tt_1</t>
  </si>
  <si>
    <t>Pocahontas</t>
  </si>
  <si>
    <t>Mike Gabriel</t>
  </si>
  <si>
    <t>Irene Bedard</t>
  </si>
  <si>
    <t>http://www.imdb.com/title/tt0114148/?ref_=fn_tt_tt_1</t>
  </si>
  <si>
    <t>Superman</t>
  </si>
  <si>
    <t>Margot Kidder</t>
  </si>
  <si>
    <t>http://www.imdb.com/title/tt0078346/?ref_=fn_tt_tt_1</t>
  </si>
  <si>
    <t>The Nutty Professor</t>
  </si>
  <si>
    <t>http://www.imdb.com/title/tt0117218/?ref_=fn_tt_tt_1</t>
  </si>
  <si>
    <t>Hitch</t>
  </si>
  <si>
    <t>http://www.imdb.com/title/tt0386588/?ref_=fn_tt_tt_1</t>
  </si>
  <si>
    <t>George of the Jungle</t>
  </si>
  <si>
    <t>Sam Weisman</t>
  </si>
  <si>
    <t>Holland Taylor</t>
  </si>
  <si>
    <t>http://www.imdb.com/title/tt0119190/?ref_=fn_tt_tt_1</t>
  </si>
  <si>
    <t>American Wedding</t>
  </si>
  <si>
    <t>Jesse Dylan</t>
  </si>
  <si>
    <t>Alyson Hannigan</t>
  </si>
  <si>
    <t>Thomas Ian Nicholas</t>
  </si>
  <si>
    <t>http://www.imdb.com/title/tt0328828/?ref_=fn_tt_tt_1</t>
  </si>
  <si>
    <t>Captain Phillips</t>
  </si>
  <si>
    <t>Chris Mulkey</t>
  </si>
  <si>
    <t>Michael Chernus</t>
  </si>
  <si>
    <t>http://www.imdb.com/title/tt1535109/?ref_=fn_tt_tt_1</t>
  </si>
  <si>
    <t>Date Night</t>
  </si>
  <si>
    <t>http://www.imdb.com/title/tt1279935/?ref_=fn_tt_tt_1</t>
  </si>
  <si>
    <t>Casper</t>
  </si>
  <si>
    <t>Fred Rogers</t>
  </si>
  <si>
    <t>http://www.imdb.com/title/tt0112642/?ref_=fn_tt_tt_1</t>
  </si>
  <si>
    <t>The Equalizer</t>
  </si>
  <si>
    <t>James Wilcox</t>
  </si>
  <si>
    <t>http://www.imdb.com/title/tt0455944/?ref_=fn_tt_tt_1</t>
  </si>
  <si>
    <t>Maid in Manhattan</t>
  </si>
  <si>
    <t>Wayne Wang</t>
  </si>
  <si>
    <t>Natasha Richardson</t>
  </si>
  <si>
    <t>http://www.imdb.com/title/tt0252076/?ref_=fn_tt_tt_1</t>
  </si>
  <si>
    <t>Crimson Tide</t>
  </si>
  <si>
    <t>Ricky Schroder</t>
  </si>
  <si>
    <t>http://www.imdb.com/title/tt0112740/?ref_=fn_tt_tt_1</t>
  </si>
  <si>
    <t>The Pursuit of Happyness</t>
  </si>
  <si>
    <t>Gabriele Muccino</t>
  </si>
  <si>
    <t>Kurt Fuller</t>
  </si>
  <si>
    <t>James Karen</t>
  </si>
  <si>
    <t>http://www.imdb.com/title/tt0454921/?ref_=fn_tt_tt_1</t>
  </si>
  <si>
    <t>Flightplan</t>
  </si>
  <si>
    <t>Erika Christensen</t>
  </si>
  <si>
    <t>Haley Ramm</t>
  </si>
  <si>
    <t>http://www.imdb.com/title/tt0408790/?ref_=fn_tt_tt_1</t>
  </si>
  <si>
    <t>Disclosure</t>
  </si>
  <si>
    <t>Dylan Baker</t>
  </si>
  <si>
    <t>http://www.imdb.com/title/tt0109635/?ref_=fn_tt_tt_1</t>
  </si>
  <si>
    <t>City of Angels</t>
  </si>
  <si>
    <t>http://www.imdb.com/title/tt0120632/?ref_=fn_tt_tt_1</t>
  </si>
  <si>
    <t>Kill Bill: Vol. 1</t>
  </si>
  <si>
    <t>David Carradine</t>
  </si>
  <si>
    <t>Chiaki Kuriyama</t>
  </si>
  <si>
    <t>http://www.imdb.com/title/tt0266697/?ref_=fn_tt_tt_1</t>
  </si>
  <si>
    <t>Bowfinger</t>
  </si>
  <si>
    <t>Adam Alexi-Malle</t>
  </si>
  <si>
    <t>http://www.imdb.com/title/tt0131325/?ref_=fn_tt_tt_1</t>
  </si>
  <si>
    <t>Kill Bill: Vol. 2</t>
  </si>
  <si>
    <t>Michael Parks</t>
  </si>
  <si>
    <t>http://www.imdb.com/title/tt0378194/?ref_=fn_tt_tt_1</t>
  </si>
  <si>
    <t>Tango &amp; Cash</t>
  </si>
  <si>
    <t>Jack Palance</t>
  </si>
  <si>
    <t>Brion James</t>
  </si>
  <si>
    <t>http://www.imdb.com/title/tt0098439/?ref_=fn_tt_tt_1</t>
  </si>
  <si>
    <t>Death Becomes Her</t>
  </si>
  <si>
    <t>http://www.imdb.com/title/tt0104070/?ref_=fn_tt_tt_1</t>
  </si>
  <si>
    <t>Shanghai Noon</t>
  </si>
  <si>
    <t>Tom Dey</t>
  </si>
  <si>
    <t>Jason Connery</t>
  </si>
  <si>
    <t>Kate Luyben</t>
  </si>
  <si>
    <t>http://www.imdb.com/title/tt0184894/?ref_=fn_tt_tt_1</t>
  </si>
  <si>
    <t>Executive Decision</t>
  </si>
  <si>
    <t>J.T. Walsh</t>
  </si>
  <si>
    <t>http://www.imdb.com/title/tt0116253/?ref_=fn_tt_tt_1</t>
  </si>
  <si>
    <t>Mr. Popper's Penguins</t>
  </si>
  <si>
    <t>Madeline Carroll</t>
  </si>
  <si>
    <t>Ophelia Lovibond</t>
  </si>
  <si>
    <t>http://www.imdb.com/title/tt1396218/?ref_=fn_tt_tt_1</t>
  </si>
  <si>
    <t>The Forbidden Kingdom</t>
  </si>
  <si>
    <t>Thomas McDonell</t>
  </si>
  <si>
    <t>http://www.imdb.com/title/tt0865556/?ref_=fn_tt_tt_1</t>
  </si>
  <si>
    <t>Free Birds</t>
  </si>
  <si>
    <t>Jimmy Hayward</t>
  </si>
  <si>
    <t>Carlos Ponce</t>
  </si>
  <si>
    <t>http://www.imdb.com/title/tt1621039/?ref_=fn_tt_tt_1</t>
  </si>
  <si>
    <t>Alien 3</t>
  </si>
  <si>
    <t>Charles S. Dutton</t>
  </si>
  <si>
    <t>Holt McCallany</t>
  </si>
  <si>
    <t>Paul McGann</t>
  </si>
  <si>
    <t>http://www.imdb.com/title/tt0103644/?ref_=fn_tt_tt_1</t>
  </si>
  <si>
    <t>Evita</t>
  </si>
  <si>
    <t>Alan Parker</t>
  </si>
  <si>
    <t>Andrea Corr</t>
  </si>
  <si>
    <t>Jimmy Nail</t>
  </si>
  <si>
    <t>Peter Polycarpou</t>
  </si>
  <si>
    <t>http://www.imdb.com/title/tt0116250/?ref_=fn_tt_tt_1</t>
  </si>
  <si>
    <t>Ronin</t>
  </si>
  <si>
    <t>John Frankenheimer</t>
  </si>
  <si>
    <t>Michael Lonsdale</t>
  </si>
  <si>
    <t>http://www.imdb.com/title/tt0122690/?ref_=fn_tt_tt_1</t>
  </si>
  <si>
    <t>The Ghost and the Darkness</t>
  </si>
  <si>
    <t>Om Puri</t>
  </si>
  <si>
    <t>http://www.imdb.com/title/tt0116409/?ref_=fn_tt_tt_1</t>
  </si>
  <si>
    <t>Paddington</t>
  </si>
  <si>
    <t>Paul King</t>
  </si>
  <si>
    <t>Matt Lucas</t>
  </si>
  <si>
    <t>Sally Hawkins</t>
  </si>
  <si>
    <t>http://www.imdb.com/title/tt1109624/?ref_=fn_tt_tt_1</t>
  </si>
  <si>
    <t>The Watch</t>
  </si>
  <si>
    <t>Akiva Schaffer</t>
  </si>
  <si>
    <t>Nicholas Braun</t>
  </si>
  <si>
    <t>http://www.imdb.com/title/tt1298649/?ref_=fn_tt_tt_1</t>
  </si>
  <si>
    <t>The Hunted</t>
  </si>
  <si>
    <t>William Friedkin</t>
  </si>
  <si>
    <t>Jenna Boyd</t>
  </si>
  <si>
    <t>Rex Linn</t>
  </si>
  <si>
    <t>http://www.imdb.com/title/tt0269347/?ref_=fn_tt_tt_1</t>
  </si>
  <si>
    <t>Instinct</t>
  </si>
  <si>
    <t>John Ashton</t>
  </si>
  <si>
    <t>http://www.imdb.com/title/tt0128278/?ref_=fn_tt_tt_1</t>
  </si>
  <si>
    <t>Stuck on You</t>
  </si>
  <si>
    <t>Terence Bernie Hines</t>
  </si>
  <si>
    <t>Seymour Cassel</t>
  </si>
  <si>
    <t>http://www.imdb.com/title/tt0338466/?ref_=fn_tt_tt_1</t>
  </si>
  <si>
    <t>Semi-Pro</t>
  </si>
  <si>
    <t>Kent Alterman</t>
  </si>
  <si>
    <t>http://www.imdb.com/title/tt0839980/?ref_=fn_tt_tt_1</t>
  </si>
  <si>
    <t>The Pirates! Band of Misfits</t>
  </si>
  <si>
    <t>Peter Lord</t>
  </si>
  <si>
    <t>Russell Tovey</t>
  </si>
  <si>
    <t>http://www.imdb.com/title/tt1430626/?ref_=fn_tt_tt_1</t>
  </si>
  <si>
    <t>Changeling</t>
  </si>
  <si>
    <t>http://www.imdb.com/title/tt0824747/?ref_=fn_tt_tt_1</t>
  </si>
  <si>
    <t>Chain Reaction</t>
  </si>
  <si>
    <t>http://www.imdb.com/title/tt0115857/?ref_=fn_tt_tt_1</t>
  </si>
  <si>
    <t>The Fan</t>
  </si>
  <si>
    <t>Ellen Barkin</t>
  </si>
  <si>
    <t>http://www.imdb.com/title/tt0116277/?ref_=fn_tt_tt_1</t>
  </si>
  <si>
    <t>The Phantom of the Opera</t>
  </si>
  <si>
    <t>Miranda Richardson</t>
  </si>
  <si>
    <t>http://www.imdb.com/title/tt0293508/?ref_=fn_tt_tt_1</t>
  </si>
  <si>
    <t>Elizabeth: The Golden Age</t>
  </si>
  <si>
    <t>Shekhar Kapur</t>
  </si>
  <si>
    <t>http://www.imdb.com/title/tt0414055/?ref_=fn_tt_tt_1</t>
  </si>
  <si>
    <t>Æon Flux</t>
  </si>
  <si>
    <t>Karyn Kusama</t>
  </si>
  <si>
    <t>Paterson Joseph</t>
  </si>
  <si>
    <t>http://www.imdb.com/title/tt0402022/?ref_=fn_tt_tt_1</t>
  </si>
  <si>
    <t>Gods and Generals</t>
  </si>
  <si>
    <t>Ron Maxwell</t>
  </si>
  <si>
    <t>Billy Campbell</t>
  </si>
  <si>
    <t>Bruce Boxleitner</t>
  </si>
  <si>
    <t>John Castle</t>
  </si>
  <si>
    <t>http://www.imdb.com/title/tt0279111/?ref_=fn_tt_tt_1</t>
  </si>
  <si>
    <t>Turbulence</t>
  </si>
  <si>
    <t>Robert Butler</t>
  </si>
  <si>
    <t>Lauren Holly</t>
  </si>
  <si>
    <t>http://www.imdb.com/title/tt0120390/?ref_=fn_tt_tt_1</t>
  </si>
  <si>
    <t>Imagine That</t>
  </si>
  <si>
    <t>Karey Kirkpatrick</t>
  </si>
  <si>
    <t>http://www.imdb.com/title/tt0780567/?ref_=fn_tt_tt_1</t>
  </si>
  <si>
    <t>Muppets Most Wanted</t>
  </si>
  <si>
    <t>Tina Fey</t>
  </si>
  <si>
    <t>Hugh Bonneville</t>
  </si>
  <si>
    <t>http://www.imdb.com/title/tt2281587/?ref_=fn_tt_tt_1</t>
  </si>
  <si>
    <t>Thunderbirds</t>
  </si>
  <si>
    <t>Brady Corbet</t>
  </si>
  <si>
    <t>http://www.imdb.com/title/tt0167456/?ref_=fn_tt_tt_1</t>
  </si>
  <si>
    <t>Burlesque</t>
  </si>
  <si>
    <t>Steve Antin</t>
  </si>
  <si>
    <t>Peter Gallagher</t>
  </si>
  <si>
    <t>David Walton</t>
  </si>
  <si>
    <t>http://www.imdb.com/title/tt1126591/?ref_=fn_tt_tt_1</t>
  </si>
  <si>
    <t>A Very Long Engagement</t>
  </si>
  <si>
    <t>Denis Lavant</t>
  </si>
  <si>
    <t>André Dussollier</t>
  </si>
  <si>
    <t>Albert Dupontel</t>
  </si>
  <si>
    <t>http://www.imdb.com/title/tt0344510/?ref_=fn_tt_tt_1</t>
  </si>
  <si>
    <t>Blade II</t>
  </si>
  <si>
    <t>Norman Reedus</t>
  </si>
  <si>
    <t>http://www.imdb.com/title/tt0187738/?ref_=fn_tt_tt_1</t>
  </si>
  <si>
    <t>Seven Pounds</t>
  </si>
  <si>
    <t>Madison Pettis</t>
  </si>
  <si>
    <t>http://www.imdb.com/title/tt0814314/?ref_=fn_tt_tt_1</t>
  </si>
  <si>
    <t>Bullet to the Head</t>
  </si>
  <si>
    <t>Jason Momoa</t>
  </si>
  <si>
    <t>Jon Seda</t>
  </si>
  <si>
    <t>http://www.imdb.com/title/tt1308729/?ref_=fn_tt_tt_1</t>
  </si>
  <si>
    <t>The Godfather: Part III</t>
  </si>
  <si>
    <t>Francis Ford Coppola</t>
  </si>
  <si>
    <t>http://www.imdb.com/title/tt0099674/?ref_=fn_tt_tt_1</t>
  </si>
  <si>
    <t>Elizabethtown</t>
  </si>
  <si>
    <t>http://www.imdb.com/title/tt0368709/?ref_=fn_tt_tt_1</t>
  </si>
  <si>
    <t>You, Me and Dupree</t>
  </si>
  <si>
    <t>Todd Stashwick</t>
  </si>
  <si>
    <t>Billy Gardell</t>
  </si>
  <si>
    <t>Amanda Detmer</t>
  </si>
  <si>
    <t>http://www.imdb.com/title/tt0463034/?ref_=fn_tt_tt_1</t>
  </si>
  <si>
    <t>Superman II</t>
  </si>
  <si>
    <t>Richard Lester</t>
  </si>
  <si>
    <t>Jackie Cooper</t>
  </si>
  <si>
    <t>http://www.imdb.com/title/tt0081573/?ref_=fn_tt_tt_1</t>
  </si>
  <si>
    <t>Gigli</t>
  </si>
  <si>
    <t>Todd Giebenhain</t>
  </si>
  <si>
    <t>Lenny Venito</t>
  </si>
  <si>
    <t>David Backus</t>
  </si>
  <si>
    <t>http://www.imdb.com/title/tt0299930/?ref_=fn_tt_tt_1</t>
  </si>
  <si>
    <t>All the King's Men</t>
  </si>
  <si>
    <t>http://www.imdb.com/title/tt0405676/?ref_=fn_tt_tt_1</t>
  </si>
  <si>
    <t>Shaft</t>
  </si>
  <si>
    <t>http://www.imdb.com/title/tt0162650/?ref_=fn_tt_tt_1</t>
  </si>
  <si>
    <t>Anastasia</t>
  </si>
  <si>
    <t>Bernadette Peters</t>
  </si>
  <si>
    <t>http://www.imdb.com/title/tt0118617/?ref_=fn_tt_tt_1</t>
  </si>
  <si>
    <t>Moulin Rouge!</t>
  </si>
  <si>
    <t>Kylie Minogue</t>
  </si>
  <si>
    <t>http://www.imdb.com/title/tt0203009/?ref_=fn_tt_tt_1</t>
  </si>
  <si>
    <t>Domestic Disturbance</t>
  </si>
  <si>
    <t>Matt O'Leary</t>
  </si>
  <si>
    <t>http://www.imdb.com/title/tt0249478/?ref_=fn_tt_tt_1</t>
  </si>
  <si>
    <t>Black Mass</t>
  </si>
  <si>
    <t>Scott Cooper</t>
  </si>
  <si>
    <t>http://www.imdb.com/title/tt1355683/?ref_=fn_tt_tt_1</t>
  </si>
  <si>
    <t>Flags of Our Fathers</t>
  </si>
  <si>
    <t>http://www.imdb.com/title/tt0418689/?ref_=fn_tt_tt_1</t>
  </si>
  <si>
    <t>Law Abiding Citizen</t>
  </si>
  <si>
    <t>http://www.imdb.com/title/tt1197624/?ref_=fn_tt_tt_1</t>
  </si>
  <si>
    <t>Grindhouse</t>
  </si>
  <si>
    <t>Robert Rodriguez</t>
  </si>
  <si>
    <t>http://www.imdb.com/title/tt0462322/?ref_=fn_tt_tt_1</t>
  </si>
  <si>
    <t>Beloved</t>
  </si>
  <si>
    <t>Kimberly Elise</t>
  </si>
  <si>
    <t>Hill Harper</t>
  </si>
  <si>
    <t>http://www.imdb.com/title/tt0120603/?ref_=fn_tt_tt_1</t>
  </si>
  <si>
    <t>Lucky You</t>
  </si>
  <si>
    <t>Curtis Hanson</t>
  </si>
  <si>
    <t>Kelvin Han Yee</t>
  </si>
  <si>
    <t>http://www.imdb.com/title/tt0338216/?ref_=fn_tt_tt_1</t>
  </si>
  <si>
    <t>Catch Me If You Can</t>
  </si>
  <si>
    <t>http://www.imdb.com/title/tt0264464/?ref_=fn_tt_tt_1</t>
  </si>
  <si>
    <t>Zero Dark Thirty</t>
  </si>
  <si>
    <t>Harold Perrineau</t>
  </si>
  <si>
    <t>Parker Sawyers</t>
  </si>
  <si>
    <t>http://www.imdb.com/title/tt1790885/?ref_=fn_tt_tt_1</t>
  </si>
  <si>
    <t>The Break-Up</t>
  </si>
  <si>
    <t>Ann-Margret</t>
  </si>
  <si>
    <t>http://www.imdb.com/title/tt0452594/?ref_=fn_tt_tt_1</t>
  </si>
  <si>
    <t>Mamma Mia!</t>
  </si>
  <si>
    <t>Phyllida Lloyd</t>
  </si>
  <si>
    <t>http://www.imdb.com/title/tt0795421/?ref_=fn_tt_tt_1</t>
  </si>
  <si>
    <t>Valentine's Day</t>
  </si>
  <si>
    <t>http://www.imdb.com/title/tt0817230/?ref_=fn_tt_tt_1</t>
  </si>
  <si>
    <t>The Dukes of Hazzard</t>
  </si>
  <si>
    <t>Jay Chandrasekhar</t>
  </si>
  <si>
    <t>Alice Greczyn</t>
  </si>
  <si>
    <t>Jessica Simpson</t>
  </si>
  <si>
    <t>Michael Weston</t>
  </si>
  <si>
    <t>http://www.imdb.com/title/tt0377818/?ref_=fn_tt_tt_1</t>
  </si>
  <si>
    <t>The Thin Red Line</t>
  </si>
  <si>
    <t>Terrence Malick</t>
  </si>
  <si>
    <t>Dash Mihok</t>
  </si>
  <si>
    <t>http://www.imdb.com/title/tt0120863/?ref_=fn_tt_tt_1</t>
  </si>
  <si>
    <t>The Change-Up</t>
  </si>
  <si>
    <t>David Dobkin</t>
  </si>
  <si>
    <t>Mircea Monroe</t>
  </si>
  <si>
    <t>http://www.imdb.com/title/tt1488555/?ref_=fn_tt_tt_1</t>
  </si>
  <si>
    <t>Man on the Moon</t>
  </si>
  <si>
    <t>Milos Forman</t>
  </si>
  <si>
    <t>Matt Price</t>
  </si>
  <si>
    <t>Gerry Becker</t>
  </si>
  <si>
    <t>Tom Dreesen</t>
  </si>
  <si>
    <t>http://www.imdb.com/title/tt0125664/?ref_=fn_tt_tt_1</t>
  </si>
  <si>
    <t>Casino</t>
  </si>
  <si>
    <t>http://www.imdb.com/title/tt0112641/?ref_=fn_tt_tt_1</t>
  </si>
  <si>
    <t>From Paris with Love</t>
  </si>
  <si>
    <t>Pierre Morel</t>
  </si>
  <si>
    <t>Kasia Smutniak</t>
  </si>
  <si>
    <t>Amber Rose Revah</t>
  </si>
  <si>
    <t>Rebecca Dayan</t>
  </si>
  <si>
    <t>http://www.imdb.com/title/tt1179034/?ref_=fn_tt_tt_1</t>
  </si>
  <si>
    <t>Bulletproof Monk</t>
  </si>
  <si>
    <t>Paul Hunter</t>
  </si>
  <si>
    <t>Victoria Smurfit</t>
  </si>
  <si>
    <t>http://www.imdb.com/title/tt0245803/?ref_=fn_tt_tt_1</t>
  </si>
  <si>
    <t>Me, Myself &amp; Irene</t>
  </si>
  <si>
    <t>Tony Cox</t>
  </si>
  <si>
    <t>Rob Moran</t>
  </si>
  <si>
    <t>http://www.imdb.com/title/tt0183505/?ref_=fn_tt_tt_1</t>
  </si>
  <si>
    <t>Barnyard</t>
  </si>
  <si>
    <t>Steve Oedekerk</t>
  </si>
  <si>
    <t>Rob Paulsen</t>
  </si>
  <si>
    <t>http://www.imdb.com/title/tt0414853/?ref_=fn_tt_tt_1</t>
  </si>
  <si>
    <t>The Twilight Saga: New Moon</t>
  </si>
  <si>
    <t>http://www.imdb.com/title/tt1259571/?ref_=fn_tt_tt_1</t>
  </si>
  <si>
    <t>Shrek</t>
  </si>
  <si>
    <t>Kathleen Freeman</t>
  </si>
  <si>
    <t>Bobby Block</t>
  </si>
  <si>
    <t>http://www.imdb.com/title/tt0126029/?ref_=fn_tt_tt_1</t>
  </si>
  <si>
    <t>The Adjustment Bureau</t>
  </si>
  <si>
    <t>George Nolfi</t>
  </si>
  <si>
    <t>Jon Stewart</t>
  </si>
  <si>
    <t>http://www.imdb.com/title/tt1385826/?ref_=fn_tt_tt_1</t>
  </si>
  <si>
    <t>Robin Hood: Prince of Thieves</t>
  </si>
  <si>
    <t>http://www.imdb.com/title/tt0102798/?ref_=fn_tt_tt_1</t>
  </si>
  <si>
    <t>Jerry Maguire</t>
  </si>
  <si>
    <t>Bonnie Hunt</t>
  </si>
  <si>
    <t>http://www.imdb.com/title/tt0116695/?ref_=fn_tt_tt_1</t>
  </si>
  <si>
    <t>Ted</t>
  </si>
  <si>
    <t>http://www.imdb.com/title/tt1637725/?ref_=fn_tt_tt_1</t>
  </si>
  <si>
    <t>As Good as It Gets</t>
  </si>
  <si>
    <t>Lupe Ontiveros</t>
  </si>
  <si>
    <t>Shirley Knight</t>
  </si>
  <si>
    <t>http://www.imdb.com/title/tt0119822/?ref_=fn_tt_tt_1</t>
  </si>
  <si>
    <t>Patch Adams</t>
  </si>
  <si>
    <t>http://www.imdb.com/title/tt0129290/?ref_=fn_tt_tt_1</t>
  </si>
  <si>
    <t>Anchorman 2: The Legend Continues</t>
  </si>
  <si>
    <t>http://www.imdb.com/title/tt1229340/?ref_=fn_tt_tt_1</t>
  </si>
  <si>
    <t>Mr. Deeds</t>
  </si>
  <si>
    <t>http://www.imdb.com/title/tt0280590/?ref_=fn_tt_tt_1</t>
  </si>
  <si>
    <t>Super 8</t>
  </si>
  <si>
    <t>Joel Courtney</t>
  </si>
  <si>
    <t>Zach Mills</t>
  </si>
  <si>
    <t>http://www.imdb.com/title/tt1650062/?ref_=fn_tt_tt_1</t>
  </si>
  <si>
    <t>Erin Brockovich</t>
  </si>
  <si>
    <t>Conchata Ferrell</t>
  </si>
  <si>
    <t>http://www.imdb.com/title/tt0195685/?ref_=fn_tt_tt_1</t>
  </si>
  <si>
    <t>How to Lose a Guy in 10 Days</t>
  </si>
  <si>
    <t>Thomas Lennon</t>
  </si>
  <si>
    <t>http://www.imdb.com/title/tt0251127/?ref_=fn_tt_tt_1</t>
  </si>
  <si>
    <t>22 Jump Street</t>
  </si>
  <si>
    <t>Craig Roberts</t>
  </si>
  <si>
    <t>http://www.imdb.com/title/tt2294449/?ref_=fn_tt_tt_1</t>
  </si>
  <si>
    <t>Interview with the Vampire: The Vampire Chronicles</t>
  </si>
  <si>
    <t>Neil Jordan</t>
  </si>
  <si>
    <t>http://www.imdb.com/title/tt0110148/?ref_=fn_tt_tt_1</t>
  </si>
  <si>
    <t>Yes Man</t>
  </si>
  <si>
    <t>Danny Masterson</t>
  </si>
  <si>
    <t>http://www.imdb.com/title/tt1068680/?ref_=fn_tt_tt_1</t>
  </si>
  <si>
    <t>Central Intelligence</t>
  </si>
  <si>
    <t>Rawson Marshall Thurber</t>
  </si>
  <si>
    <t>Megan Park</t>
  </si>
  <si>
    <t>http://www.imdb.com/title/tt1489889/?ref_=fn_tt_tt_1</t>
  </si>
  <si>
    <t>Stepmom</t>
  </si>
  <si>
    <t>Herbert Russell</t>
  </si>
  <si>
    <t>http://www.imdb.com/title/tt0120686/?ref_=fn_tt_tt_1</t>
  </si>
  <si>
    <t>Daddy's Home</t>
  </si>
  <si>
    <t>Mark L. Young</t>
  </si>
  <si>
    <t>http://www.imdb.com/title/tt1528854/?ref_=fn_tt_tt_1</t>
  </si>
  <si>
    <t>Into the Woods</t>
  </si>
  <si>
    <t>http://www.imdb.com/title/tt2180411/?ref_=fn_tt_tt_1</t>
  </si>
  <si>
    <t>Inside Man</t>
  </si>
  <si>
    <t>Spike Lee</t>
  </si>
  <si>
    <t>James Ransone</t>
  </si>
  <si>
    <t>http://www.imdb.com/title/tt0454848/?ref_=fn_tt_tt_1</t>
  </si>
  <si>
    <t>Payback</t>
  </si>
  <si>
    <t>Brian Helgeland</t>
  </si>
  <si>
    <t>Bill Duke</t>
  </si>
  <si>
    <t>Deborah Kara Unger</t>
  </si>
  <si>
    <t>http://www.imdb.com/title/tt0120784/?ref_=fn_tt_tt_1</t>
  </si>
  <si>
    <t>Congo</t>
  </si>
  <si>
    <t>Frank Marshall</t>
  </si>
  <si>
    <t>Dylan Walsh</t>
  </si>
  <si>
    <t>http://www.imdb.com/title/tt0112715/?ref_=fn_tt_tt_1</t>
  </si>
  <si>
    <t>Knowing</t>
  </si>
  <si>
    <t>Chandler Canterbury</t>
  </si>
  <si>
    <t>http://www.imdb.com/title/tt0448011/?ref_=fn_tt_tt_1</t>
  </si>
  <si>
    <t>Failure to Launch</t>
  </si>
  <si>
    <t>http://www.imdb.com/title/tt0427229/?ref_=fn_tt_tt_1</t>
  </si>
  <si>
    <t>Crazy, Stupid, Love.</t>
  </si>
  <si>
    <t>http://www.imdb.com/title/tt1570728/?ref_=fn_tt_tt_1</t>
  </si>
  <si>
    <t>Garfield</t>
  </si>
  <si>
    <t>Peter Hewitt</t>
  </si>
  <si>
    <t>Mark Christopher Lawrence</t>
  </si>
  <si>
    <t>Michael Monks</t>
  </si>
  <si>
    <t>http://www.imdb.com/title/tt0356634/?ref_=fn_tt_tt_1</t>
  </si>
  <si>
    <t>Christmas with the Kranks</t>
  </si>
  <si>
    <t>Joe Roth</t>
  </si>
  <si>
    <t>http://www.imdb.com/title/tt0388419/?ref_=fn_tt_tt_1</t>
  </si>
  <si>
    <t>Moneyball</t>
  </si>
  <si>
    <t>Bennett Miller</t>
  </si>
  <si>
    <t>http://www.imdb.com/title/tt1210166/?ref_=fn_tt_tt_1</t>
  </si>
  <si>
    <t>Outbreak</t>
  </si>
  <si>
    <t>http://www.imdb.com/title/tt0114069/?ref_=fn_tt_tt_1</t>
  </si>
  <si>
    <t>Non-Stop</t>
  </si>
  <si>
    <t>Jaume Collet-Serra</t>
  </si>
  <si>
    <t>Scoot McNairy</t>
  </si>
  <si>
    <t>http://www.imdb.com/title/tt2024469/?ref_=fn_tt_tt_1</t>
  </si>
  <si>
    <t>Race to Witch Mountain</t>
  </si>
  <si>
    <t>Andy Fickman</t>
  </si>
  <si>
    <t>Billy Brown</t>
  </si>
  <si>
    <t>http://www.imdb.com/title/tt1075417/?ref_=fn_tt_tt_1</t>
  </si>
  <si>
    <t>V for Vendetta</t>
  </si>
  <si>
    <t>James McTeigue</t>
  </si>
  <si>
    <t>Rupert Graves</t>
  </si>
  <si>
    <t>http://www.imdb.com/title/tt0434409/?ref_=fn_tt_tt_1</t>
  </si>
  <si>
    <t>Shanghai Knights</t>
  </si>
  <si>
    <t>Fann Wong</t>
  </si>
  <si>
    <t>Anna-Louise Plowman</t>
  </si>
  <si>
    <t>Georgina Chapman</t>
  </si>
  <si>
    <t>http://www.imdb.com/title/tt0300471/?ref_=fn_tt_tt_1</t>
  </si>
  <si>
    <t>Curious George</t>
  </si>
  <si>
    <t>Matthew O'Callaghan</t>
  </si>
  <si>
    <t>http://www.imdb.com/title/tt0381971/?ref_=fn_tt_tt_1</t>
  </si>
  <si>
    <t>Herbie Fully Loaded</t>
  </si>
  <si>
    <t>Angela Robinson</t>
  </si>
  <si>
    <t>Cheryl Hines</t>
  </si>
  <si>
    <t>http://www.imdb.com/title/tt0400497/?ref_=fn_tt_tt_1</t>
  </si>
  <si>
    <t>Don't Say a Word</t>
  </si>
  <si>
    <t>Gary Fleder</t>
  </si>
  <si>
    <t>Jennifer Esposito</t>
  </si>
  <si>
    <t>Conrad Goode</t>
  </si>
  <si>
    <t>http://www.imdb.com/title/tt0260866/?ref_=fn_tt_tt_1</t>
  </si>
  <si>
    <t>Hansel &amp; Gretel: Witch Hunters</t>
  </si>
  <si>
    <t>Tommy Wirkola</t>
  </si>
  <si>
    <t>Derek Mears</t>
  </si>
  <si>
    <t>http://www.imdb.com/title/tt1428538/?ref_=fn_tt_tt_1</t>
  </si>
  <si>
    <t>Unfaithful</t>
  </si>
  <si>
    <t>Adrian Lyne</t>
  </si>
  <si>
    <t>Olivier Martinez</t>
  </si>
  <si>
    <t>Erik Per Sullivan</t>
  </si>
  <si>
    <t>Chad Lowe</t>
  </si>
  <si>
    <t>http://www.imdb.com/title/tt0250797/?ref_=fn_tt_tt_1</t>
  </si>
  <si>
    <t>I Am Number Four</t>
  </si>
  <si>
    <t>Alex Pettyfer</t>
  </si>
  <si>
    <t>Emily Wickersham</t>
  </si>
  <si>
    <t>Reuben Langdon</t>
  </si>
  <si>
    <t>http://www.imdb.com/title/tt1464540/?ref_=fn_tt_tt_1</t>
  </si>
  <si>
    <t>Syriana</t>
  </si>
  <si>
    <t>Stephen Gaghan</t>
  </si>
  <si>
    <t>Amr Waked</t>
  </si>
  <si>
    <t>Kayvan Novak</t>
  </si>
  <si>
    <t>http://www.imdb.com/title/tt0365737/?ref_=fn_tt_tt_1</t>
  </si>
  <si>
    <t>13 Hours</t>
  </si>
  <si>
    <t>James Badge Dale</t>
  </si>
  <si>
    <t>David Costabile</t>
  </si>
  <si>
    <t>http://www.imdb.com/title/tt4172430/?ref_=fn_tt_tt_1</t>
  </si>
  <si>
    <t>The Book of Life</t>
  </si>
  <si>
    <t>Jorge R. Gutiérrez</t>
  </si>
  <si>
    <t>Ana de la Reguera</t>
  </si>
  <si>
    <t>http://www.imdb.com/title/tt2262227/?ref_=fn_tt_tt_1</t>
  </si>
  <si>
    <t>Firewall</t>
  </si>
  <si>
    <t>Richard Loncraine</t>
  </si>
  <si>
    <t>Mary Lynn Rajskub</t>
  </si>
  <si>
    <t>http://www.imdb.com/title/tt0408345/?ref_=fn_tt_tt_1</t>
  </si>
  <si>
    <t>Absolute Power</t>
  </si>
  <si>
    <t>http://www.imdb.com/title/tt0118548/?ref_=fn_tt_tt_1</t>
  </si>
  <si>
    <t>G.I. Jane</t>
  </si>
  <si>
    <t>http://www.imdb.com/title/tt0119173/?ref_=fn_tt_tt_1</t>
  </si>
  <si>
    <t>The Game</t>
  </si>
  <si>
    <t>Charles Martinet</t>
  </si>
  <si>
    <t>http://www.imdb.com/title/tt0119174/?ref_=fn_tt_tt_1</t>
  </si>
  <si>
    <t>Silent Hill</t>
  </si>
  <si>
    <t>Christophe Gans</t>
  </si>
  <si>
    <t>Alice Krige</t>
  </si>
  <si>
    <t>http://www.imdb.com/title/tt0384537/?ref_=fn_tt_tt_1</t>
  </si>
  <si>
    <t>The Replacements</t>
  </si>
  <si>
    <t>Howard Deutch</t>
  </si>
  <si>
    <t>Faizon Love</t>
  </si>
  <si>
    <t>http://www.imdb.com/title/tt0191397/?ref_=fn_tt_tt_1</t>
  </si>
  <si>
    <t>American Reunion</t>
  </si>
  <si>
    <t>Jon Hurwitz</t>
  </si>
  <si>
    <t>Dania Ramirez</t>
  </si>
  <si>
    <t>http://www.imdb.com/title/tt1605630/?ref_=fn_tt_tt_1</t>
  </si>
  <si>
    <t>The Negotiator</t>
  </si>
  <si>
    <t>Michael Cudlitz</t>
  </si>
  <si>
    <t>http://www.imdb.com/title/tt0120768/?ref_=fn_tt_tt_1</t>
  </si>
  <si>
    <t>Into the Storm</t>
  </si>
  <si>
    <t>Steven Quale</t>
  </si>
  <si>
    <t>Alycia Debnam-Carey</t>
  </si>
  <si>
    <t>Scott Lawrence</t>
  </si>
  <si>
    <t>http://www.imdb.com/title/tt2106361/?ref_=fn_tt_tt_1</t>
  </si>
  <si>
    <t>Beverly Hills Cop III</t>
  </si>
  <si>
    <t>John Landis</t>
  </si>
  <si>
    <t>Jon Tenney</t>
  </si>
  <si>
    <t>Gilbert R. Hill</t>
  </si>
  <si>
    <t>http://www.imdb.com/title/tt0109254/?ref_=fn_tt_tt_1</t>
  </si>
  <si>
    <t>Gremlins 2: The New Batch</t>
  </si>
  <si>
    <t>Robert Picardo</t>
  </si>
  <si>
    <t>Phoebe Cates</t>
  </si>
  <si>
    <t>http://www.imdb.com/title/tt0099700/?ref_=fn_tt_tt_1</t>
  </si>
  <si>
    <t>The Judge</t>
  </si>
  <si>
    <t>http://www.imdb.com/title/tt1872194/?ref_=fn_tt_tt_1</t>
  </si>
  <si>
    <t>The Peacemaker</t>
  </si>
  <si>
    <t>Marcel Iures</t>
  </si>
  <si>
    <t>http://www.imdb.com/title/tt0119874/?ref_=fn_tt_tt_1</t>
  </si>
  <si>
    <t>Resident Evil: Apocalypse</t>
  </si>
  <si>
    <t>Alexander Witt</t>
  </si>
  <si>
    <t>Mike Epps</t>
  </si>
  <si>
    <t>http://www.imdb.com/title/tt0318627/?ref_=fn_tt_tt_1</t>
  </si>
  <si>
    <t>Bridget Jones: The Edge of Reason</t>
  </si>
  <si>
    <t>Beeban Kidron</t>
  </si>
  <si>
    <t>Celia Imrie</t>
  </si>
  <si>
    <t>http://www.imdb.com/title/tt0317198/?ref_=fn_tt_tt_1</t>
  </si>
  <si>
    <t>Out of Time</t>
  </si>
  <si>
    <t>Carl Franklin</t>
  </si>
  <si>
    <t>John Billingsley</t>
  </si>
  <si>
    <t>http://www.imdb.com/title/tt0313443/?ref_=fn_tt_tt_1</t>
  </si>
  <si>
    <t>On Deadly Ground</t>
  </si>
  <si>
    <t>Steven Seagal</t>
  </si>
  <si>
    <t>Joan Chen</t>
  </si>
  <si>
    <t>Sven-Ole Thorsen</t>
  </si>
  <si>
    <t>http://www.imdb.com/title/tt0110725/?ref_=fn_tt_tt_1</t>
  </si>
  <si>
    <t>The Adventures of Sharkboy and Lavagirl 3-D</t>
  </si>
  <si>
    <t>Taylor Dooley</t>
  </si>
  <si>
    <t>http://www.imdb.com/title/tt0424774/?ref_=fn_tt_tt_1</t>
  </si>
  <si>
    <t>The Beach</t>
  </si>
  <si>
    <t>Danny Boyle</t>
  </si>
  <si>
    <t>Virginie Ledoyen</t>
  </si>
  <si>
    <t>Peter Youngblood Hills</t>
  </si>
  <si>
    <t>http://www.imdb.com/title/tt0163978/?ref_=fn_tt_tt_1</t>
  </si>
  <si>
    <t>Raising Helen</t>
  </si>
  <si>
    <t>http://www.imdb.com/title/tt0350028/?ref_=fn_tt_tt_1</t>
  </si>
  <si>
    <t>Ninja Assassin</t>
  </si>
  <si>
    <t>Shô Kosugi</t>
  </si>
  <si>
    <t>Ben Miles</t>
  </si>
  <si>
    <t>Rain</t>
  </si>
  <si>
    <t>http://www.imdb.com/title/tt1186367/?ref_=fn_tt_tt_1</t>
  </si>
  <si>
    <t>For Love of the Game</t>
  </si>
  <si>
    <t>Carmine Giovinazzo</t>
  </si>
  <si>
    <t>http://www.imdb.com/title/tt0126916/?ref_=fn_tt_tt_1</t>
  </si>
  <si>
    <t>Striptease</t>
  </si>
  <si>
    <t>Andrew Bergman</t>
  </si>
  <si>
    <t>Rumer Willis</t>
  </si>
  <si>
    <t>http://www.imdb.com/title/tt0117765/?ref_=fn_tt_tt_1</t>
  </si>
  <si>
    <t>Marmaduke</t>
  </si>
  <si>
    <t>http://www.imdb.com/title/tt1392197/?ref_=fn_tt_tt_1</t>
  </si>
  <si>
    <t>Hereafter</t>
  </si>
  <si>
    <t>Jay Mohr</t>
  </si>
  <si>
    <t>http://www.imdb.com/title/tt1212419/?ref_=fn_tt_tt_1</t>
  </si>
  <si>
    <t>Murder by Numbers</t>
  </si>
  <si>
    <t>Barbet Schroeder</t>
  </si>
  <si>
    <t>Agnes Bruckner</t>
  </si>
  <si>
    <t>http://www.imdb.com/title/tt0264935/?ref_=fn_tt_tt_1</t>
  </si>
  <si>
    <t>Assassins</t>
  </si>
  <si>
    <t>Muse Watson</t>
  </si>
  <si>
    <t>Kelly Rowan</t>
  </si>
  <si>
    <t>http://www.imdb.com/title/tt0112401/?ref_=fn_tt_tt_1</t>
  </si>
  <si>
    <t>Hannibal Rising</t>
  </si>
  <si>
    <t>Peter Webber</t>
  </si>
  <si>
    <t>Stephen Walters</t>
  </si>
  <si>
    <t>Richard Brake</t>
  </si>
  <si>
    <t>http://www.imdb.com/title/tt0367959/?ref_=fn_tt_tt_1</t>
  </si>
  <si>
    <t>The Story of Us</t>
  </si>
  <si>
    <t>Tim Matheson</t>
  </si>
  <si>
    <t>Rita Wilson</t>
  </si>
  <si>
    <t>http://www.imdb.com/title/tt0160916/?ref_=fn_tt_tt_1</t>
  </si>
  <si>
    <t>The Host</t>
  </si>
  <si>
    <t>Andrew Niccol</t>
  </si>
  <si>
    <t>J.D. Evermore</t>
  </si>
  <si>
    <t>Rachel Roberts</t>
  </si>
  <si>
    <t>http://www.imdb.com/title/tt1517260/?ref_=fn_tt_tt_1</t>
  </si>
  <si>
    <t>Basic</t>
  </si>
  <si>
    <t>Harry Connick Jr.</t>
  </si>
  <si>
    <t>Tim Daly</t>
  </si>
  <si>
    <t>http://www.imdb.com/title/tt0264395/?ref_=fn_tt_tt_1</t>
  </si>
  <si>
    <t>Blood Work</t>
  </si>
  <si>
    <t>Rick Hoffman</t>
  </si>
  <si>
    <t>http://www.imdb.com/title/tt0309377/?ref_=fn_tt_tt_1</t>
  </si>
  <si>
    <t>The International</t>
  </si>
  <si>
    <t>http://www.imdb.com/title/tt0963178/?ref_=fn_tt_tt_1</t>
  </si>
  <si>
    <t>Escape from L.A.</t>
  </si>
  <si>
    <t>John Carpenter</t>
  </si>
  <si>
    <t>Valeria Golino</t>
  </si>
  <si>
    <t>Michelle Forbes</t>
  </si>
  <si>
    <t>http://www.imdb.com/title/tt0116225/?ref_=fn_tt_tt_1</t>
  </si>
  <si>
    <t>The Iron Giant</t>
  </si>
  <si>
    <t>M. Emmet Walsh</t>
  </si>
  <si>
    <t>http://www.imdb.com/title/tt0129167/?ref_=fn_tt_tt_1</t>
  </si>
  <si>
    <t>The Life Aquatic with Steve Zissou</t>
  </si>
  <si>
    <t>Wes Anderson</t>
  </si>
  <si>
    <t>http://www.imdb.com/title/tt0362270/?ref_=fn_tt_tt_1</t>
  </si>
  <si>
    <t>Free State of Jones</t>
  </si>
  <si>
    <t>Donald Watkins</t>
  </si>
  <si>
    <t>Jessica Collins</t>
  </si>
  <si>
    <t>http://www.imdb.com/title/tt1124037/?ref_=fn_tt_tt_1</t>
  </si>
  <si>
    <t>The Life of David Gale</t>
  </si>
  <si>
    <t>http://www.imdb.com/title/tt0289992/?ref_=fn_tt_tt_1</t>
  </si>
  <si>
    <t>Man of the House</t>
  </si>
  <si>
    <t>Vanessa Ferlito</t>
  </si>
  <si>
    <t>http://www.imdb.com/title/tt0331933/?ref_=fn_tt_tt_1</t>
  </si>
  <si>
    <t>Run All Night</t>
  </si>
  <si>
    <t>http://www.imdb.com/title/tt2199571/?ref_=fn_tt_tt_1</t>
  </si>
  <si>
    <t>Eastern Promises</t>
  </si>
  <si>
    <t>David Cronenberg</t>
  </si>
  <si>
    <t>Raza Jaffrey</t>
  </si>
  <si>
    <t>http://www.imdb.com/title/tt0765443/?ref_=fn_tt_tt_1</t>
  </si>
  <si>
    <t>Into the Blue</t>
  </si>
  <si>
    <t>John Stockwell</t>
  </si>
  <si>
    <t>http://www.imdb.com/title/tt0378109/?ref_=fn_tt_tt_1</t>
  </si>
  <si>
    <t>The Messenger: The Story of Joan of Arc</t>
  </si>
  <si>
    <t>Paul Brooke</t>
  </si>
  <si>
    <t>David Bailie</t>
  </si>
  <si>
    <t>Rab Affleck</t>
  </si>
  <si>
    <t>http://www.imdb.com/title/tt0151137/?ref_=fn_tt_tt_1</t>
  </si>
  <si>
    <t>Your Highness</t>
  </si>
  <si>
    <t>David Gordon Green</t>
  </si>
  <si>
    <t>http://www.imdb.com/title/tt1240982/?ref_=fn_tt_tt_1</t>
  </si>
  <si>
    <t>Dream House</t>
  </si>
  <si>
    <t>Jim Sheridan</t>
  </si>
  <si>
    <t>Gregory Smith</t>
  </si>
  <si>
    <t>http://www.imdb.com/title/tt1462041/?ref_=fn_tt_tt_1</t>
  </si>
  <si>
    <t>Mad City</t>
  </si>
  <si>
    <t>Costa-Gavras</t>
  </si>
  <si>
    <t>William Atherton</t>
  </si>
  <si>
    <t>http://www.imdb.com/title/tt0119592/?ref_=fn_tt_tt_1</t>
  </si>
  <si>
    <t>Baby's Day Out</t>
  </si>
  <si>
    <t>Patrick Read Johnson</t>
  </si>
  <si>
    <t>Lara Flynn Boyle</t>
  </si>
  <si>
    <t>Cynthia Nixon</t>
  </si>
  <si>
    <t>http://www.imdb.com/title/tt0109190/?ref_=fn_tt_tt_1</t>
  </si>
  <si>
    <t>The Scarlet Letter</t>
  </si>
  <si>
    <t>Roland Joffé</t>
  </si>
  <si>
    <t>http://www.imdb.com/title/tt0114345/?ref_=fn_tt_tt_1</t>
  </si>
  <si>
    <t>Fair Game</t>
  </si>
  <si>
    <t>http://www.imdb.com/title/tt0977855/?ref_=fn_tt_tt_1</t>
  </si>
  <si>
    <t>Domino</t>
  </si>
  <si>
    <t>Ian Ziering</t>
  </si>
  <si>
    <t>Mo'Nique</t>
  </si>
  <si>
    <t>http://www.imdb.com/title/tt0421054/?ref_=fn_tt_tt_1</t>
  </si>
  <si>
    <t>Jade</t>
  </si>
  <si>
    <t>http://www.imdb.com/title/tt0113451/?ref_=fn_tt_tt_1</t>
  </si>
  <si>
    <t>Gamer</t>
  </si>
  <si>
    <t>http://www.imdb.com/title/tt1034032/?ref_=fn_tt_tt_1</t>
  </si>
  <si>
    <t>Beautiful Creatures</t>
  </si>
  <si>
    <t>Richard LaGravenese</t>
  </si>
  <si>
    <t>Alden Ehrenreich</t>
  </si>
  <si>
    <t>Zoey Deutch</t>
  </si>
  <si>
    <t>Pruitt Taylor Vince</t>
  </si>
  <si>
    <t>http://www.imdb.com/title/tt1559547/?ref_=fn_tt_tt_1</t>
  </si>
  <si>
    <t>Death to Smoochy</t>
  </si>
  <si>
    <t>Danny DeVito</t>
  </si>
  <si>
    <t>http://www.imdb.com/title/tt0266452/?ref_=fn_tt_tt_1</t>
  </si>
  <si>
    <t>Zoolander 2</t>
  </si>
  <si>
    <t>http://www.imdb.com/title/tt1608290/?ref_=fn_tt_tt_1</t>
  </si>
  <si>
    <t>The Big Bounce</t>
  </si>
  <si>
    <t>George Armitage</t>
  </si>
  <si>
    <t>Andrew Wilson</t>
  </si>
  <si>
    <t>Willie Nelson</t>
  </si>
  <si>
    <t>http://www.imdb.com/title/tt0315824/?ref_=fn_tt_tt_1</t>
  </si>
  <si>
    <t>What Planet Are You From?</t>
  </si>
  <si>
    <t>http://www.imdb.com/title/tt0181151/?ref_=fn_tt_tt_1</t>
  </si>
  <si>
    <t>Drive Angry</t>
  </si>
  <si>
    <t>Patrick Lussier</t>
  </si>
  <si>
    <t>http://www.imdb.com/title/tt1502404/?ref_=fn_tt_tt_1</t>
  </si>
  <si>
    <t>Street Fighter: The Legend of Chun-Li</t>
  </si>
  <si>
    <t>Robin Shou</t>
  </si>
  <si>
    <t>Josie Ho</t>
  </si>
  <si>
    <t>http://www.imdb.com/title/tt0891592/?ref_=fn_tt_tt_1</t>
  </si>
  <si>
    <t>The One</t>
  </si>
  <si>
    <t>James Wong</t>
  </si>
  <si>
    <t>http://www.imdb.com/title/tt0267804/?ref_=fn_tt_tt_1</t>
  </si>
  <si>
    <t>The Adventures of Ford Fairlane</t>
  </si>
  <si>
    <t>Gilbert Gottfried</t>
  </si>
  <si>
    <t>David Patrick Kelly</t>
  </si>
  <si>
    <t>http://www.imdb.com/title/tt0098987/?ref_=fn_tt_tt_1</t>
  </si>
  <si>
    <t>Traffic</t>
  </si>
  <si>
    <t>Jacob Vargas</t>
  </si>
  <si>
    <t>James Lew</t>
  </si>
  <si>
    <t>http://www.imdb.com/title/tt0181865/?ref_=fn_tt_tt_1</t>
  </si>
  <si>
    <t>Indiana Jones and the Last Crusade</t>
  </si>
  <si>
    <t>Alison Doody</t>
  </si>
  <si>
    <t>http://www.imdb.com/title/tt0097576/?ref_=fn_tt_tt_1</t>
  </si>
  <si>
    <t>Chappie</t>
  </si>
  <si>
    <t>http://www.imdb.com/title/tt1823672/?ref_=fn_tt_tt_1</t>
  </si>
  <si>
    <t>The Bone Collector</t>
  </si>
  <si>
    <t>Leland Orser</t>
  </si>
  <si>
    <t>http://www.imdb.com/title/tt0145681/?ref_=fn_tt_tt_1</t>
  </si>
  <si>
    <t>Panic Room</t>
  </si>
  <si>
    <t>Dwight Yoakam</t>
  </si>
  <si>
    <t>Mel Rodriguez</t>
  </si>
  <si>
    <t>http://www.imdb.com/title/tt0258000/?ref_=fn_tt_tt_1</t>
  </si>
  <si>
    <t>Three Kings</t>
  </si>
  <si>
    <t>Mykelti Williamson</t>
  </si>
  <si>
    <t>http://www.imdb.com/title/tt0120188/?ref_=fn_tt_tt_1</t>
  </si>
  <si>
    <t>Child 44</t>
  </si>
  <si>
    <t>Fares Fares</t>
  </si>
  <si>
    <t>Michael Nardone</t>
  </si>
  <si>
    <t>Czech Republic</t>
  </si>
  <si>
    <t>http://www.imdb.com/title/tt1014763/?ref_=fn_tt_tt_1</t>
  </si>
  <si>
    <t>Rat Race</t>
  </si>
  <si>
    <t>Corinna Harney</t>
  </si>
  <si>
    <t>Douglas Haase</t>
  </si>
  <si>
    <t>Vince Vieluf</t>
  </si>
  <si>
    <t>http://www.imdb.com/title/tt0250687/?ref_=fn_tt_tt_1</t>
  </si>
  <si>
    <t>K-PAX</t>
  </si>
  <si>
    <t>http://www.imdb.com/title/tt0272152/?ref_=fn_tt_tt_1</t>
  </si>
  <si>
    <t>Kate &amp; Leopold</t>
  </si>
  <si>
    <t>Bradley Whitford</t>
  </si>
  <si>
    <t>http://www.imdb.com/title/tt0035423/?ref_=fn_tt_tt_1</t>
  </si>
  <si>
    <t>Bedazzled</t>
  </si>
  <si>
    <t>Frances O'Connor</t>
  </si>
  <si>
    <t>Brian Doyle-Murray</t>
  </si>
  <si>
    <t>http://www.imdb.com/title/tt0230030/?ref_=fn_tt_tt_1</t>
  </si>
  <si>
    <t>The Cotton Club</t>
  </si>
  <si>
    <t>Fred Gwynne</t>
  </si>
  <si>
    <t>http://www.imdb.com/title/tt0087089/?ref_=fn_tt_tt_1</t>
  </si>
  <si>
    <t>3:10 to Yuma</t>
  </si>
  <si>
    <t>Gretchen Mol</t>
  </si>
  <si>
    <t>http://www.imdb.com/title/tt0381849/?ref_=fn_tt_tt_1</t>
  </si>
  <si>
    <t>Taken 3</t>
  </si>
  <si>
    <t>Olivier Megaton</t>
  </si>
  <si>
    <t>Jon Gries</t>
  </si>
  <si>
    <t>http://www.imdb.com/title/tt2446042/?ref_=fn_tt_tt_1</t>
  </si>
  <si>
    <t>Out of Sight</t>
  </si>
  <si>
    <t>Keith Hudson</t>
  </si>
  <si>
    <t>http://www.imdb.com/title/tt0120780/?ref_=fn_tt_tt_1</t>
  </si>
  <si>
    <t>The Cable Guy</t>
  </si>
  <si>
    <t>Andy Dick</t>
  </si>
  <si>
    <t>http://www.imdb.com/title/tt0115798/?ref_=fn_tt_tt_1</t>
  </si>
  <si>
    <t>Dick Tracy</t>
  </si>
  <si>
    <t>Charlie Korsmo</t>
  </si>
  <si>
    <t>http://www.imdb.com/title/tt0099422/?ref_=fn_tt_tt_1</t>
  </si>
  <si>
    <t>The Thomas Crown Affair</t>
  </si>
  <si>
    <t>Faye Dunaway</t>
  </si>
  <si>
    <t>http://www.imdb.com/title/tt0155267/?ref_=fn_tt_tt_1</t>
  </si>
  <si>
    <t>Riding in Cars with Boys</t>
  </si>
  <si>
    <t>Penny Marshall</t>
  </si>
  <si>
    <t>Adam Garcia</t>
  </si>
  <si>
    <t>Alissa Dean</t>
  </si>
  <si>
    <t>http://www.imdb.com/title/tt0200027/?ref_=fn_tt_tt_1</t>
  </si>
  <si>
    <t>Happily N'Ever After</t>
  </si>
  <si>
    <t>Paul Bolger</t>
  </si>
  <si>
    <t>http://www.imdb.com/title/tt0308353/?ref_=fn_tt_tt_1</t>
  </si>
  <si>
    <t>Mary Reilly</t>
  </si>
  <si>
    <t>Stephen Frears</t>
  </si>
  <si>
    <t>Bronagh Gallagher</t>
  </si>
  <si>
    <t>George Cole</t>
  </si>
  <si>
    <t>http://www.imdb.com/title/tt0117002/?ref_=fn_tt_tt_1</t>
  </si>
  <si>
    <t>My Best Friend's Wedding</t>
  </si>
  <si>
    <t>P.J. Hogan</t>
  </si>
  <si>
    <t>http://www.imdb.com/title/tt0119738/?ref_=fn_tt_tt_1</t>
  </si>
  <si>
    <t>America's Sweethearts</t>
  </si>
  <si>
    <t>http://www.imdb.com/title/tt0265029/?ref_=fn_tt_tt_1</t>
  </si>
  <si>
    <t>Insomnia</t>
  </si>
  <si>
    <t>Crystal Lowe</t>
  </si>
  <si>
    <t>http://www.imdb.com/title/tt0278504/?ref_=fn_tt_tt_1</t>
  </si>
  <si>
    <t>Star Trek: First Contact</t>
  </si>
  <si>
    <t>http://www.imdb.com/title/tt0117731/?ref_=fn_tt_tt_1</t>
  </si>
  <si>
    <t>Jonah Hex</t>
  </si>
  <si>
    <t>Billy Blair</t>
  </si>
  <si>
    <t>Julia Jones</t>
  </si>
  <si>
    <t>http://www.imdb.com/title/tt1075747/?ref_=fn_tt_tt_1</t>
  </si>
  <si>
    <t>Courage Under Fire</t>
  </si>
  <si>
    <t>http://www.imdb.com/title/tt0115956/?ref_=fn_tt_tt_1</t>
  </si>
  <si>
    <t>Liar Liar</t>
  </si>
  <si>
    <t>Swoosie Kurtz</t>
  </si>
  <si>
    <t>Randall 'Tex' Cobb</t>
  </si>
  <si>
    <t>http://www.imdb.com/title/tt0119528/?ref_=fn_tt_tt_1</t>
  </si>
  <si>
    <t>The Infiltrator</t>
  </si>
  <si>
    <t>Brad Furman</t>
  </si>
  <si>
    <t>Amy Ryan</t>
  </si>
  <si>
    <t>Olympia Dukakis</t>
  </si>
  <si>
    <t>http://www.imdb.com/title/tt1355631/?ref_=fn_tt_tt_1</t>
  </si>
  <si>
    <t>The Flintstones</t>
  </si>
  <si>
    <t>http://www.imdb.com/title/tt0109813/?ref_=fn_tt_tt_1</t>
  </si>
  <si>
    <t>Taken 2</t>
  </si>
  <si>
    <t>Luke Grimes</t>
  </si>
  <si>
    <t>http://www.imdb.com/title/tt1397280/?ref_=fn_tt_tt_1</t>
  </si>
  <si>
    <t>Scary Movie 3</t>
  </si>
  <si>
    <t>David Zucker</t>
  </si>
  <si>
    <t>Regina Hall</t>
  </si>
  <si>
    <t>Pamela Anderson</t>
  </si>
  <si>
    <t>Jenny McCarthy</t>
  </si>
  <si>
    <t>http://www.imdb.com/title/tt0306047/?ref_=fn_tt_tt_1</t>
  </si>
  <si>
    <t>Miss Congeniality</t>
  </si>
  <si>
    <t>Candice Bergen</t>
  </si>
  <si>
    <t>Wendy Raquel Robinson</t>
  </si>
  <si>
    <t>Heather Burns</t>
  </si>
  <si>
    <t>http://www.imdb.com/title/tt0212346/?ref_=fn_tt_tt_1</t>
  </si>
  <si>
    <t>Journey to the Center of the Earth</t>
  </si>
  <si>
    <t>Anita Briem</t>
  </si>
  <si>
    <t>http://www.imdb.com/title/tt0373051/?ref_=fn_tt_tt_1</t>
  </si>
  <si>
    <t>The Princess Diaries 2: Royal Engagement</t>
  </si>
  <si>
    <t>http://www.imdb.com/title/tt0368933/?ref_=fn_tt_tt_1</t>
  </si>
  <si>
    <t>The Pelican Brief</t>
  </si>
  <si>
    <t>http://www.imdb.com/title/tt0107798/?ref_=fn_tt_tt_1</t>
  </si>
  <si>
    <t>The Client</t>
  </si>
  <si>
    <t>Brad Renfro</t>
  </si>
  <si>
    <t>http://www.imdb.com/title/tt0109446/?ref_=fn_tt_tt_1</t>
  </si>
  <si>
    <t>The Bucket List</t>
  </si>
  <si>
    <t>Noel Gugliemi</t>
  </si>
  <si>
    <t>http://www.imdb.com/title/tt0825232/?ref_=fn_tt_tt_1</t>
  </si>
  <si>
    <t>Patriot Games</t>
  </si>
  <si>
    <t>Patrick Bergin</t>
  </si>
  <si>
    <t>http://www.imdb.com/title/tt0105112/?ref_=fn_tt_tt_1</t>
  </si>
  <si>
    <t>Monster-in-Law</t>
  </si>
  <si>
    <t>Jane Fonda</t>
  </si>
  <si>
    <t>http://www.imdb.com/title/tt0369735/?ref_=fn_tt_tt_1</t>
  </si>
  <si>
    <t>Prisoners</t>
  </si>
  <si>
    <t>Denis Villeneuve</t>
  </si>
  <si>
    <t>http://www.imdb.com/title/tt1392214/?ref_=fn_tt_tt_1</t>
  </si>
  <si>
    <t>Training Day</t>
  </si>
  <si>
    <t>Tom Berenger</t>
  </si>
  <si>
    <t>http://www.imdb.com/title/tt0139654/?ref_=fn_tt_tt_1</t>
  </si>
  <si>
    <t>Galaxy Quest</t>
  </si>
  <si>
    <t>Enrico Colantoni</t>
  </si>
  <si>
    <t>Robin Sachs</t>
  </si>
  <si>
    <t>http://www.imdb.com/title/tt0177789/?ref_=fn_tt_tt_1</t>
  </si>
  <si>
    <t>Scary Movie 2</t>
  </si>
  <si>
    <t>http://www.imdb.com/title/tt0257106/?ref_=fn_tt_tt_1</t>
  </si>
  <si>
    <t>The Muppets</t>
  </si>
  <si>
    <t>Eric Jacobson</t>
  </si>
  <si>
    <t>Steve Whitmire</t>
  </si>
  <si>
    <t>http://www.imdb.com/title/tt1204342/?ref_=fn_tt_tt_1</t>
  </si>
  <si>
    <t>Blade</t>
  </si>
  <si>
    <t>Traci Lords</t>
  </si>
  <si>
    <t>http://www.imdb.com/title/tt0120611/?ref_=fn_tt_tt_1</t>
  </si>
  <si>
    <t>Coach Carter</t>
  </si>
  <si>
    <t>Thomas Carter</t>
  </si>
  <si>
    <t>Robert Ri'chard</t>
  </si>
  <si>
    <t>http://www.imdb.com/title/tt0393162/?ref_=fn_tt_tt_1</t>
  </si>
  <si>
    <t>Changing Lanes</t>
  </si>
  <si>
    <t>Roger Michell</t>
  </si>
  <si>
    <t>Matt Malloy</t>
  </si>
  <si>
    <t>Bruce Altman</t>
  </si>
  <si>
    <t>http://www.imdb.com/title/tt0264472/?ref_=fn_tt_tt_1</t>
  </si>
  <si>
    <t>Anaconda</t>
  </si>
  <si>
    <t>Luis Llosa</t>
  </si>
  <si>
    <t>Eric Stoltz</t>
  </si>
  <si>
    <t>Kari Wuhrer</t>
  </si>
  <si>
    <t>http://www.imdb.com/title/tt0118615/?ref_=fn_tt_tt_1</t>
  </si>
  <si>
    <t>Coyote Ugly</t>
  </si>
  <si>
    <t>Tyra Banks</t>
  </si>
  <si>
    <t>Izabella Miko</t>
  </si>
  <si>
    <t>http://www.imdb.com/title/tt0200550/?ref_=fn_tt_tt_1</t>
  </si>
  <si>
    <t>Love Actually</t>
  </si>
  <si>
    <t>Richard Curtis</t>
  </si>
  <si>
    <t>Kris Marshall</t>
  </si>
  <si>
    <t>http://www.imdb.com/title/tt0314331/?ref_=fn_tt_tt_1</t>
  </si>
  <si>
    <t>A Bug's Life</t>
  </si>
  <si>
    <t>Madeline Kahn</t>
  </si>
  <si>
    <t>http://www.imdb.com/title/tt0120623/?ref_=fn_tt_tt_1</t>
  </si>
  <si>
    <t>From Hell</t>
  </si>
  <si>
    <t>Ian Richardson</t>
  </si>
  <si>
    <t>http://www.imdb.com/title/tt0120681/?ref_=fn_tt_tt_1</t>
  </si>
  <si>
    <t>The Specialist</t>
  </si>
  <si>
    <t>Rod Steiger</t>
  </si>
  <si>
    <t>Emilio Estefan Jr.</t>
  </si>
  <si>
    <t>Peru</t>
  </si>
  <si>
    <t>http://www.imdb.com/title/tt0111255/?ref_=fn_tt_tt_1</t>
  </si>
  <si>
    <t>Tin Cup</t>
  </si>
  <si>
    <t>Don Johnson</t>
  </si>
  <si>
    <t>http://www.imdb.com/title/tt0117918/?ref_=fn_tt_tt_1</t>
  </si>
  <si>
    <t>Kicking &amp; Screaming</t>
  </si>
  <si>
    <t>http://www.imdb.com/title/tt0384642/?ref_=fn_tt_tt_1</t>
  </si>
  <si>
    <t>The Hitchhiker's Guide to the Galaxy</t>
  </si>
  <si>
    <t>Garth Jennings</t>
  </si>
  <si>
    <t>http://www.imdb.com/title/tt0371724/?ref_=fn_tt_tt_1</t>
  </si>
  <si>
    <t>Fat Albert</t>
  </si>
  <si>
    <t>Joel Zwick</t>
  </si>
  <si>
    <t>Nick Zano</t>
  </si>
  <si>
    <t>http://www.imdb.com/title/tt0396592/?ref_=fn_tt_tt_1</t>
  </si>
  <si>
    <t>Resident Evil: Extinction</t>
  </si>
  <si>
    <t>Russell Mulcahy</t>
  </si>
  <si>
    <t>James Tumminia</t>
  </si>
  <si>
    <t>http://www.imdb.com/title/tt0432021/?ref_=fn_tt_tt_1</t>
  </si>
  <si>
    <t>Blended</t>
  </si>
  <si>
    <t>Joel McHale</t>
  </si>
  <si>
    <t>http://www.imdb.com/title/tt1086772/?ref_=fn_tt_tt_1</t>
  </si>
  <si>
    <t>Last Holiday</t>
  </si>
  <si>
    <t>http://www.imdb.com/title/tt0408985/?ref_=fn_tt_tt_1</t>
  </si>
  <si>
    <t>The River Wild</t>
  </si>
  <si>
    <t>William Lucking</t>
  </si>
  <si>
    <t>http://www.imdb.com/title/tt0110997/?ref_=fn_tt_tt_1</t>
  </si>
  <si>
    <t>The Indian in the Cupboard</t>
  </si>
  <si>
    <t>Vincent Kartheiser</t>
  </si>
  <si>
    <t>http://www.imdb.com/title/tt0113419/?ref_=fn_tt_tt_1</t>
  </si>
  <si>
    <t>Savages</t>
  </si>
  <si>
    <t>Demián Bichir</t>
  </si>
  <si>
    <t>Shea Whigham</t>
  </si>
  <si>
    <t>Gary Stretch</t>
  </si>
  <si>
    <t>http://www.imdb.com/title/tt1615065/?ref_=fn_tt_tt_1</t>
  </si>
  <si>
    <t>Cellular</t>
  </si>
  <si>
    <t>David R. Ellis</t>
  </si>
  <si>
    <t>Valerie Cruz</t>
  </si>
  <si>
    <t>Will Beinbrink</t>
  </si>
  <si>
    <t>http://www.imdb.com/title/tt0337921/?ref_=fn_tt_tt_1</t>
  </si>
  <si>
    <t>Johnny English</t>
  </si>
  <si>
    <t>Peter Howitt</t>
  </si>
  <si>
    <t>Natalie Imbruglia</t>
  </si>
  <si>
    <t>Ben Miller</t>
  </si>
  <si>
    <t>http://www.imdb.com/title/tt0274166/?ref_=fn_tt_tt_1</t>
  </si>
  <si>
    <t>The Ant Bully</t>
  </si>
  <si>
    <t>John A. Davis</t>
  </si>
  <si>
    <t>http://www.imdb.com/title/tt0429589/?ref_=fn_tt_tt_1</t>
  </si>
  <si>
    <t>Dune</t>
  </si>
  <si>
    <t>David Lynch</t>
  </si>
  <si>
    <t>José Ferrer</t>
  </si>
  <si>
    <t>http://www.imdb.com/title/tt0087182/?ref_=fn_tt_tt_1</t>
  </si>
  <si>
    <t>Across the Universe</t>
  </si>
  <si>
    <t>Julie Taymor</t>
  </si>
  <si>
    <t>T.V. Carpio</t>
  </si>
  <si>
    <t>Robert Clohessy</t>
  </si>
  <si>
    <t>http://www.imdb.com/title/tt0445922/?ref_=fn_tt_tt_1</t>
  </si>
  <si>
    <t>Revolutionary Road</t>
  </si>
  <si>
    <t>Joe Komara</t>
  </si>
  <si>
    <t>http://www.imdb.com/title/tt0959337/?ref_=fn_tt_tt_1</t>
  </si>
  <si>
    <t>16 Blocks</t>
  </si>
  <si>
    <t>http://www.imdb.com/title/tt0450232/?ref_=fn_tt_tt_1</t>
  </si>
  <si>
    <t>Babylon A.D.</t>
  </si>
  <si>
    <t>Mathieu Kassovitz</t>
  </si>
  <si>
    <t>David Belle</t>
  </si>
  <si>
    <t>http://www.imdb.com/title/tt0364970/?ref_=fn_tt_tt_1</t>
  </si>
  <si>
    <t>The Glimmer Man</t>
  </si>
  <si>
    <t>John Gray</t>
  </si>
  <si>
    <t>Alexa PenaVega</t>
  </si>
  <si>
    <t>http://www.imdb.com/title/tt0116421/?ref_=fn_tt_tt_1</t>
  </si>
  <si>
    <t>Multiplicity</t>
  </si>
  <si>
    <t>John de Lancie</t>
  </si>
  <si>
    <t>Obba Babatundé</t>
  </si>
  <si>
    <t>http://www.imdb.com/title/tt0117108/?ref_=fn_tt_tt_1</t>
  </si>
  <si>
    <t>Aliens in the Attic</t>
  </si>
  <si>
    <t>John Schultz</t>
  </si>
  <si>
    <t>Malese Jow</t>
  </si>
  <si>
    <t>Carter Jenkins</t>
  </si>
  <si>
    <t>http://www.imdb.com/title/tt0775552/?ref_=fn_tt_tt_1</t>
  </si>
  <si>
    <t>The Pledge</t>
  </si>
  <si>
    <t>Sean Penn</t>
  </si>
  <si>
    <t>Costas Mandylor</t>
  </si>
  <si>
    <t>Adrien Dorval</t>
  </si>
  <si>
    <t>Nels Lennarson</t>
  </si>
  <si>
    <t>http://www.imdb.com/title/tt0237572/?ref_=fn_tt_tt_1</t>
  </si>
  <si>
    <t>The Producers</t>
  </si>
  <si>
    <t>Susan Stroman</t>
  </si>
  <si>
    <t>http://www.imdb.com/title/tt0395251/?ref_=fn_tt_tt_1</t>
  </si>
  <si>
    <t>The Phantom</t>
  </si>
  <si>
    <t>Simon Wincer</t>
  </si>
  <si>
    <t>Kristy Swanson</t>
  </si>
  <si>
    <t>http://www.imdb.com/title/tt0117331/?ref_=fn_tt_tt_1</t>
  </si>
  <si>
    <t>All the Pretty Horses</t>
  </si>
  <si>
    <t>Billy Bob Thornton</t>
  </si>
  <si>
    <t>Henry Thomas</t>
  </si>
  <si>
    <t>http://www.imdb.com/title/tt0149624/?ref_=fn_tt_tt_1</t>
  </si>
  <si>
    <t>Nixon</t>
  </si>
  <si>
    <t>http://www.imdb.com/title/tt0113987/?ref_=fn_tt_tt_1</t>
  </si>
  <si>
    <t>The Ghost Writer</t>
  </si>
  <si>
    <t>http://www.imdb.com/title/tt1139328/?ref_=fn_tt_tt_1</t>
  </si>
  <si>
    <t>Deep Rising</t>
  </si>
  <si>
    <t>http://www.imdb.com/title/tt0118956/?ref_=fn_tt_tt_1</t>
  </si>
  <si>
    <t>Miracle at St. Anna</t>
  </si>
  <si>
    <t>Omari Hardwick</t>
  </si>
  <si>
    <t>Laz Alonso</t>
  </si>
  <si>
    <t>http://www.imdb.com/title/tt1046997/?ref_=fn_tt_tt_1</t>
  </si>
  <si>
    <t>Curse of the Golden Flower</t>
  </si>
  <si>
    <t>Ye Liu</t>
  </si>
  <si>
    <t>Man Li</t>
  </si>
  <si>
    <t>http://www.imdb.com/title/tt0473444/?ref_=fn_tt_tt_1</t>
  </si>
  <si>
    <t>Bangkok Dangerous</t>
  </si>
  <si>
    <t>Danny Pang</t>
  </si>
  <si>
    <t>Charlie Yeung</t>
  </si>
  <si>
    <t>James With</t>
  </si>
  <si>
    <t>http://www.imdb.com/title/tt0814022/?ref_=fn_tt_tt_1</t>
  </si>
  <si>
    <t>Big Trouble</t>
  </si>
  <si>
    <t>Omar Epps</t>
  </si>
  <si>
    <t>http://www.imdb.com/title/tt0246464/?ref_=fn_tt_tt_1</t>
  </si>
  <si>
    <t>Love in the Time of Cholera</t>
  </si>
  <si>
    <t>Marcela Mar</t>
  </si>
  <si>
    <t>Giovanna Mezzogiorno</t>
  </si>
  <si>
    <t>Unax Ugalde</t>
  </si>
  <si>
    <t>http://www.imdb.com/title/tt0484740/?ref_=fn_tt_tt_1</t>
  </si>
  <si>
    <t>Shadow Conspiracy</t>
  </si>
  <si>
    <t>George P. Cosmatos</t>
  </si>
  <si>
    <t>Sam Waterston</t>
  </si>
  <si>
    <t>http://www.imdb.com/title/tt0120107/?ref_=fn_tt_tt_1</t>
  </si>
  <si>
    <t>Johnny English Reborn</t>
  </si>
  <si>
    <t>Oliver Parker</t>
  </si>
  <si>
    <t>Daniel Kaluuya</t>
  </si>
  <si>
    <t>Tim McInnerny</t>
  </si>
  <si>
    <t>Togo Igawa</t>
  </si>
  <si>
    <t>http://www.imdb.com/title/tt1634122/?ref_=fn_tt_tt_1</t>
  </si>
  <si>
    <t>Argo</t>
  </si>
  <si>
    <t>Ben Affleck</t>
  </si>
  <si>
    <t>Clea DuVall</t>
  </si>
  <si>
    <t>http://www.imdb.com/title/tt1024648/?ref_=fn_tt_tt_1</t>
  </si>
  <si>
    <t>The Fugitive</t>
  </si>
  <si>
    <t>Daniel Roebuck</t>
  </si>
  <si>
    <t>http://www.imdb.com/title/tt0106977/?ref_=fn_tt_tt_1</t>
  </si>
  <si>
    <t>The Bounty Hunter</t>
  </si>
  <si>
    <t>http://www.imdb.com/title/tt1038919/?ref_=fn_tt_tt_1</t>
  </si>
  <si>
    <t>Sleepers</t>
  </si>
  <si>
    <t>http://www.imdb.com/title/tt0117665/?ref_=fn_tt_tt_1</t>
  </si>
  <si>
    <t>Rambo: First Blood Part II</t>
  </si>
  <si>
    <t>Julia Nickson</t>
  </si>
  <si>
    <t>Martin Kove</t>
  </si>
  <si>
    <t>http://www.imdb.com/title/tt0089880/?ref_=fn_tt_tt_1</t>
  </si>
  <si>
    <t>The Juror</t>
  </si>
  <si>
    <t>Brian Gibson</t>
  </si>
  <si>
    <t>http://www.imdb.com/title/tt0116731/?ref_=fn_tt_tt_1</t>
  </si>
  <si>
    <t>Pinocchio</t>
  </si>
  <si>
    <t>Norman Ferguson</t>
  </si>
  <si>
    <t>Mel Blanc</t>
  </si>
  <si>
    <t>Dickie Jones</t>
  </si>
  <si>
    <t>Cliff Edwards</t>
  </si>
  <si>
    <t>Approved</t>
  </si>
  <si>
    <t>http://www.imdb.com/title/tt0032910/?ref_=fn_tt_tt_1</t>
  </si>
  <si>
    <t>Heaven's Gate</t>
  </si>
  <si>
    <t>Michael Cimino</t>
  </si>
  <si>
    <t>Isabelle Huppert</t>
  </si>
  <si>
    <t>http://www.imdb.com/title/tt0080855/?ref_=fn_tt_tt_1</t>
  </si>
  <si>
    <t>Underworld: Evolution</t>
  </si>
  <si>
    <t>http://www.imdb.com/title/tt0401855/?ref_=fn_tt_tt_1</t>
  </si>
  <si>
    <t>Victor Frankenstein</t>
  </si>
  <si>
    <t>Paul McGuigan</t>
  </si>
  <si>
    <t>Daniel Mays</t>
  </si>
  <si>
    <t>http://www.imdb.com/title/tt1976009/?ref_=fn_tt_tt_1</t>
  </si>
  <si>
    <t>Finding Forrester</t>
  </si>
  <si>
    <t>Gus Van Sant</t>
  </si>
  <si>
    <t>Rob Brown</t>
  </si>
  <si>
    <t>Michael Nouri</t>
  </si>
  <si>
    <t>http://www.imdb.com/title/tt0181536/?ref_=fn_tt_tt_1</t>
  </si>
  <si>
    <t>28 Days</t>
  </si>
  <si>
    <t>http://www.imdb.com/title/tt0191754/?ref_=fn_tt_tt_1</t>
  </si>
  <si>
    <t>Unleashed</t>
  </si>
  <si>
    <t>http://www.imdb.com/title/tt0342258/?ref_=fn_tt_tt_1</t>
  </si>
  <si>
    <t>The Sweetest Thing</t>
  </si>
  <si>
    <t>Roger Kumble</t>
  </si>
  <si>
    <t>Judith Chapman</t>
  </si>
  <si>
    <t>Lillian Adams</t>
  </si>
  <si>
    <t>Chelsea Bond</t>
  </si>
  <si>
    <t>http://www.imdb.com/title/tt0253867/?ref_=fn_tt_tt_1</t>
  </si>
  <si>
    <t>The Firm</t>
  </si>
  <si>
    <t>Wilford Brimley</t>
  </si>
  <si>
    <t>http://www.imdb.com/title/tt0106918/?ref_=fn_tt_tt_1</t>
  </si>
  <si>
    <t>Charlie St. Cloud</t>
  </si>
  <si>
    <t>Burr Steers</t>
  </si>
  <si>
    <t>Augustus Prew</t>
  </si>
  <si>
    <t>Charlie Tahan</t>
  </si>
  <si>
    <t>Valerie Tian</t>
  </si>
  <si>
    <t>http://www.imdb.com/title/tt1438254/?ref_=fn_tt_tt_1</t>
  </si>
  <si>
    <t>The Mechanic</t>
  </si>
  <si>
    <t>http://www.imdb.com/title/tt0472399/?ref_=fn_tt_tt_1</t>
  </si>
  <si>
    <t>21 Jump Street</t>
  </si>
  <si>
    <t>Dax Flame</t>
  </si>
  <si>
    <t>http://www.imdb.com/title/tt1232829/?ref_=fn_tt_tt_1</t>
  </si>
  <si>
    <t>Notting Hill</t>
  </si>
  <si>
    <t>Clarke Peters</t>
  </si>
  <si>
    <t>Dylan Moran</t>
  </si>
  <si>
    <t>http://www.imdb.com/title/tt0125439/?ref_=fn_tt_tt_1</t>
  </si>
  <si>
    <t>Chicken Run</t>
  </si>
  <si>
    <t>Julia Sawalha</t>
  </si>
  <si>
    <t>http://www.imdb.com/title/tt0120630/?ref_=fn_tt_tt_1</t>
  </si>
  <si>
    <t>Along Came Polly</t>
  </si>
  <si>
    <t>John Hamburg</t>
  </si>
  <si>
    <t>Masi Oka</t>
  </si>
  <si>
    <t>http://www.imdb.com/title/tt0343135/?ref_=fn_tt_tt_1</t>
  </si>
  <si>
    <t>Boomerang</t>
  </si>
  <si>
    <t>Reginald Hudlin</t>
  </si>
  <si>
    <t>Geoffrey Holder</t>
  </si>
  <si>
    <t>http://www.imdb.com/title/tt0103859/?ref_=fn_tt_tt_1</t>
  </si>
  <si>
    <t>The Heat</t>
  </si>
  <si>
    <t>William Xifaras</t>
  </si>
  <si>
    <t>http://www.imdb.com/title/tt2404463/?ref_=fn_tt_tt_1</t>
  </si>
  <si>
    <t>Cleopatra</t>
  </si>
  <si>
    <t>Joseph L. Mankiewicz</t>
  </si>
  <si>
    <t>Richard Burton</t>
  </si>
  <si>
    <t>Roddy McDowall</t>
  </si>
  <si>
    <t>http://www.imdb.com/title/tt0056937/?ref_=fn_tt_tt_1</t>
  </si>
  <si>
    <t>Here Comes the Boom</t>
  </si>
  <si>
    <t>Reggie Lee</t>
  </si>
  <si>
    <t>Charice</t>
  </si>
  <si>
    <t>http://www.imdb.com/title/tt1648179/?ref_=fn_tt_tt_1</t>
  </si>
  <si>
    <t>High Crimes</t>
  </si>
  <si>
    <t>http://www.imdb.com/title/tt0257756/?ref_=fn_tt_tt_1</t>
  </si>
  <si>
    <t>The Mirror Has Two Faces</t>
  </si>
  <si>
    <t>Barbra Streisand</t>
  </si>
  <si>
    <t>Mimi Rogers</t>
  </si>
  <si>
    <t>http://www.imdb.com/title/tt0117057/?ref_=fn_tt_tt_1</t>
  </si>
  <si>
    <t>The Mothman Prophecies</t>
  </si>
  <si>
    <t>Mark Pellington</t>
  </si>
  <si>
    <t>David Eigenberg</t>
  </si>
  <si>
    <t>http://www.imdb.com/title/tt0265349/?ref_=fn_tt_tt_1</t>
  </si>
  <si>
    <t>Brüno</t>
  </si>
  <si>
    <t>Bono</t>
  </si>
  <si>
    <t>Slash</t>
  </si>
  <si>
    <t>http://www.imdb.com/title/tt0889583/?ref_=fn_tt_tt_1</t>
  </si>
  <si>
    <t>Licence to Kill</t>
  </si>
  <si>
    <t>John Glen</t>
  </si>
  <si>
    <t>Robert Davi</t>
  </si>
  <si>
    <t>Anthony Zerbe</t>
  </si>
  <si>
    <t>http://www.imdb.com/title/tt0097742/?ref_=fn_tt_tt_1</t>
  </si>
  <si>
    <t>Red Riding Hood</t>
  </si>
  <si>
    <t>Catherine Hardwicke</t>
  </si>
  <si>
    <t>http://www.imdb.com/title/tt1486185/?ref_=fn_tt_tt_1</t>
  </si>
  <si>
    <t>15 Minutes</t>
  </si>
  <si>
    <t>John Herzfeld</t>
  </si>
  <si>
    <t>http://www.imdb.com/title/tt0179626/?ref_=fn_tt_tt_1</t>
  </si>
  <si>
    <t>Super Mario Bros.</t>
  </si>
  <si>
    <t>Annabel Jankel</t>
  </si>
  <si>
    <t>Fisher Stevens</t>
  </si>
  <si>
    <t>http://www.imdb.com/title/tt0108255/?ref_=fn_tt_tt_1</t>
  </si>
  <si>
    <t>Lord of War</t>
  </si>
  <si>
    <t>Jeremy Crutchley</t>
  </si>
  <si>
    <t>Jared Burke</t>
  </si>
  <si>
    <t>http://www.imdb.com/title/tt0399295/?ref_=fn_tt_tt_1</t>
  </si>
  <si>
    <t>Hero</t>
  </si>
  <si>
    <t>Tony Chiu Wai Leung</t>
  </si>
  <si>
    <t>Maggie Cheung</t>
  </si>
  <si>
    <t>http://www.imdb.com/title/tt0299977/?ref_=fn_tt_tt_1</t>
  </si>
  <si>
    <t>One for the Money</t>
  </si>
  <si>
    <t>Julie Anne Robinson</t>
  </si>
  <si>
    <t>Debbie Reynolds</t>
  </si>
  <si>
    <t>http://www.imdb.com/title/tt1598828/?ref_=fn_tt_tt_1</t>
  </si>
  <si>
    <t>The Interview</t>
  </si>
  <si>
    <t>Evan Goldberg</t>
  </si>
  <si>
    <t>Randall Park</t>
  </si>
  <si>
    <t>Anders Holm</t>
  </si>
  <si>
    <t>http://www.imdb.com/title/tt2788710/?ref_=fn_tt_tt_1</t>
  </si>
  <si>
    <t>The Warrior's Way</t>
  </si>
  <si>
    <t>Sngmoo Lee</t>
  </si>
  <si>
    <t>Dong-gun Jang</t>
  </si>
  <si>
    <t>Jed Brophy</t>
  </si>
  <si>
    <t>http://www.imdb.com/title/tt1032751/?ref_=fn_tt_tt_1</t>
  </si>
  <si>
    <t>Micmacs</t>
  </si>
  <si>
    <t>Dany Boon</t>
  </si>
  <si>
    <t>http://www.imdb.com/title/tt1149361/?ref_=fn_tt_tt_1</t>
  </si>
  <si>
    <t>8 Mile</t>
  </si>
  <si>
    <t>Evan Jones</t>
  </si>
  <si>
    <t>http://www.imdb.com/title/tt0298203/?ref_=fn_tt_tt_1</t>
  </si>
  <si>
    <t>A Knight's Tale</t>
  </si>
  <si>
    <t>Bérénice Bejo</t>
  </si>
  <si>
    <t>http://www.imdb.com/title/tt0183790/?ref_=fn_tt_tt_1</t>
  </si>
  <si>
    <t>The Medallion</t>
  </si>
  <si>
    <t>Gordon Chan</t>
  </si>
  <si>
    <t>Julian Sands</t>
  </si>
  <si>
    <t>Lee Evans</t>
  </si>
  <si>
    <t>Anthony Chau-Sang Wong</t>
  </si>
  <si>
    <t>http://www.imdb.com/title/tt0288045/?ref_=fn_tt_tt_1</t>
  </si>
  <si>
    <t>The Sixth Sense</t>
  </si>
  <si>
    <t>http://www.imdb.com/title/tt0167404/?ref_=fn_tt_tt_1</t>
  </si>
  <si>
    <t>Man on a Ledge</t>
  </si>
  <si>
    <t>Asger Leth</t>
  </si>
  <si>
    <t>Mandy Gonzalez</t>
  </si>
  <si>
    <t>J. Smith-Cameron</t>
  </si>
  <si>
    <t>http://www.imdb.com/title/tt1568338/?ref_=fn_tt_tt_1</t>
  </si>
  <si>
    <t>The Big Year</t>
  </si>
  <si>
    <t>JoBeth Williams</t>
  </si>
  <si>
    <t>http://www.imdb.com/title/tt1053810/?ref_=fn_tt_tt_1</t>
  </si>
  <si>
    <t>The Karate Kid</t>
  </si>
  <si>
    <t>John G. Avildsen</t>
  </si>
  <si>
    <t>William Zabka</t>
  </si>
  <si>
    <t>William Bassett</t>
  </si>
  <si>
    <t>http://www.imdb.com/title/tt0087538/?ref_=fn_tt_tt_1</t>
  </si>
  <si>
    <t>American Hustle</t>
  </si>
  <si>
    <t>http://www.imdb.com/title/tt1800241/?ref_=fn_tt_tt_1</t>
  </si>
  <si>
    <t>The Proposal</t>
  </si>
  <si>
    <t>Anne Fletcher</t>
  </si>
  <si>
    <t>http://www.imdb.com/title/tt1041829/?ref_=fn_tt_tt_1</t>
  </si>
  <si>
    <t>Double Jeopardy</t>
  </si>
  <si>
    <t>Bruce Beresford</t>
  </si>
  <si>
    <t>Annabeth Gish</t>
  </si>
  <si>
    <t>Bruce Campbell</t>
  </si>
  <si>
    <t>http://www.imdb.com/title/tt0150377/?ref_=fn_tt_tt_1</t>
  </si>
  <si>
    <t>Back to the Future Part II</t>
  </si>
  <si>
    <t>Lea Thompson</t>
  </si>
  <si>
    <t>Jeffrey Weissman</t>
  </si>
  <si>
    <t>Thomas F. Wilson</t>
  </si>
  <si>
    <t>http://www.imdb.com/title/tt0096874/?ref_=fn_tt_tt_1</t>
  </si>
  <si>
    <t>Lucy</t>
  </si>
  <si>
    <t>http://www.imdb.com/title/tt2872732/?ref_=fn_tt_tt_1</t>
  </si>
  <si>
    <t>Fifty Shades of Grey</t>
  </si>
  <si>
    <t>Sam Taylor-Johnson</t>
  </si>
  <si>
    <t>http://www.imdb.com/title/tt2322441/?ref_=fn_tt_tt_1</t>
  </si>
  <si>
    <t>Spy Kids 3-D: Game Over</t>
  </si>
  <si>
    <t>http://www.imdb.com/title/tt0338459/?ref_=fn_tt_tt_1</t>
  </si>
  <si>
    <t>A Time to Kill</t>
  </si>
  <si>
    <t>http://www.imdb.com/title/tt0117913/?ref_=fn_tt_tt_1</t>
  </si>
  <si>
    <t>Cheaper by the Dozen</t>
  </si>
  <si>
    <t>http://www.imdb.com/title/tt0349205/?ref_=fn_tt_tt_1</t>
  </si>
  <si>
    <t>Lone Survivor</t>
  </si>
  <si>
    <t>Jerry Ferrara</t>
  </si>
  <si>
    <t>Scott Elrod</t>
  </si>
  <si>
    <t>Dan Bilzerian</t>
  </si>
  <si>
    <t>http://www.imdb.com/title/tt1091191/?ref_=fn_tt_tt_1</t>
  </si>
  <si>
    <t>A League of Their Own</t>
  </si>
  <si>
    <t>Lori Petty</t>
  </si>
  <si>
    <t>Rosie O'Donnell</t>
  </si>
  <si>
    <t>http://www.imdb.com/title/tt0104694/?ref_=fn_tt_tt_1</t>
  </si>
  <si>
    <t>The Conjuring 2</t>
  </si>
  <si>
    <t>Javier Botet</t>
  </si>
  <si>
    <t>http://www.imdb.com/title/tt3065204/?ref_=fn_tt_tt_1</t>
  </si>
  <si>
    <t>The Social Network</t>
  </si>
  <si>
    <t>Dustin Fitzsimons</t>
  </si>
  <si>
    <t>Marcella Lentz-Pope</t>
  </si>
  <si>
    <t>http://www.imdb.com/title/tt1285016/?ref_=fn_tt_tt_1</t>
  </si>
  <si>
    <t>He's Just Not That Into You</t>
  </si>
  <si>
    <t>Ken Kwapis</t>
  </si>
  <si>
    <t>Carmen Perez</t>
  </si>
  <si>
    <t>Sabrina Revelle</t>
  </si>
  <si>
    <t>Sachiko Ishida</t>
  </si>
  <si>
    <t>http://www.imdb.com/title/tt1001508/?ref_=fn_tt_tt_1</t>
  </si>
  <si>
    <t>Scary Movie 4</t>
  </si>
  <si>
    <t>Beau Mirchoff</t>
  </si>
  <si>
    <t>http://www.imdb.com/title/tt0362120/?ref_=fn_tt_tt_1</t>
  </si>
  <si>
    <t>Scream 3</t>
  </si>
  <si>
    <t>Wes Craven</t>
  </si>
  <si>
    <t>Kelly Rutherford</t>
  </si>
  <si>
    <t>Roger Jackson</t>
  </si>
  <si>
    <t>http://www.imdb.com/title/tt0134084/?ref_=fn_tt_tt_1</t>
  </si>
  <si>
    <t>Back to the Future Part III</t>
  </si>
  <si>
    <t>http://www.imdb.com/title/tt0099088/?ref_=fn_tt_tt_1</t>
  </si>
  <si>
    <t>Get Hard</t>
  </si>
  <si>
    <t>Etan Cohen</t>
  </si>
  <si>
    <t>http://www.imdb.com/title/tt2561572/?ref_=fn_tt_tt_1</t>
  </si>
  <si>
    <t>Bram Stoker's Dracula</t>
  </si>
  <si>
    <t>http://www.imdb.com/title/tt0103874/?ref_=fn_tt_tt_1</t>
  </si>
  <si>
    <t>Julie &amp; Julia</t>
  </si>
  <si>
    <t>http://www.imdb.com/title/tt1135503/?ref_=fn_tt_tt_1</t>
  </si>
  <si>
    <t>42</t>
  </si>
  <si>
    <t>Nicole Beharie</t>
  </si>
  <si>
    <t>http://www.imdb.com/title/tt0453562/?ref_=fn_tt_tt_1</t>
  </si>
  <si>
    <t>The Talented Mr. Ripley</t>
  </si>
  <si>
    <t>http://www.imdb.com/title/tt0134119/?ref_=fn_tt_tt_1</t>
  </si>
  <si>
    <t>Dumb and Dumber To</t>
  </si>
  <si>
    <t>http://www.imdb.com/title/tt2096672/?ref_=fn_tt_tt_1</t>
  </si>
  <si>
    <t>Eight Below</t>
  </si>
  <si>
    <t>Wendy Crewson</t>
  </si>
  <si>
    <t>http://www.imdb.com/title/tt0397313/?ref_=fn_tt_tt_1</t>
  </si>
  <si>
    <t>The Intern</t>
  </si>
  <si>
    <t>http://www.imdb.com/title/tt2361509/?ref_=fn_tt_tt_1</t>
  </si>
  <si>
    <t>Ride Along 2</t>
  </si>
  <si>
    <t>Nadine Velazquez</t>
  </si>
  <si>
    <t>http://www.imdb.com/title/tt2869728/?ref_=fn_tt_tt_1</t>
  </si>
  <si>
    <t>The Last of the Mohicans</t>
  </si>
  <si>
    <t>Terry Kinney</t>
  </si>
  <si>
    <t>Eric Schweig</t>
  </si>
  <si>
    <t>http://www.imdb.com/title/tt0104691/?ref_=fn_tt_tt_1</t>
  </si>
  <si>
    <t>Ray</t>
  </si>
  <si>
    <t>Curtis Armstrong</t>
  </si>
  <si>
    <t>http://www.imdb.com/title/tt0350258/?ref_=fn_tt_tt_1</t>
  </si>
  <si>
    <t>Sin City</t>
  </si>
  <si>
    <t>Powers Boothe</t>
  </si>
  <si>
    <t>Jason Douglas</t>
  </si>
  <si>
    <t>http://www.imdb.com/title/tt0401792/?ref_=fn_tt_tt_1</t>
  </si>
  <si>
    <t>Vantage Point</t>
  </si>
  <si>
    <t>http://www.imdb.com/title/tt0443274/?ref_=fn_tt_tt_1</t>
  </si>
  <si>
    <t>I Love You, Man</t>
  </si>
  <si>
    <t>Jane Curtin</t>
  </si>
  <si>
    <t>http://www.imdb.com/title/tt1155056/?ref_=fn_tt_tt_1</t>
  </si>
  <si>
    <t>Shallow Hal</t>
  </si>
  <si>
    <t>Susan Ward</t>
  </si>
  <si>
    <t>http://www.imdb.com/title/tt0256380/?ref_=fn_tt_tt_1</t>
  </si>
  <si>
    <t>JFK</t>
  </si>
  <si>
    <t>Sally Kirkland</t>
  </si>
  <si>
    <t>Jay O. Sanders</t>
  </si>
  <si>
    <t>Cheryl Penland</t>
  </si>
  <si>
    <t>http://www.imdb.com/title/tt0102138/?ref_=fn_tt_tt_1</t>
  </si>
  <si>
    <t>Big Momma's House 2</t>
  </si>
  <si>
    <t>John Whitesell</t>
  </si>
  <si>
    <t>Nia Long</t>
  </si>
  <si>
    <t>Marisol Nichols</t>
  </si>
  <si>
    <t>http://www.imdb.com/title/tt0421729/?ref_=fn_tt_tt_1</t>
  </si>
  <si>
    <t>The Mexican</t>
  </si>
  <si>
    <t>http://www.imdb.com/title/tt0236493/?ref_=fn_tt_tt_1</t>
  </si>
  <si>
    <t>17 Again</t>
  </si>
  <si>
    <t>Matthew Perry</t>
  </si>
  <si>
    <t>http://www.imdb.com/title/tt0974661/?ref_=fn_tt_tt_1</t>
  </si>
  <si>
    <t>The Other Woman</t>
  </si>
  <si>
    <t>Nick Cassavetes</t>
  </si>
  <si>
    <t>Kate Upton</t>
  </si>
  <si>
    <t>David Thornton</t>
  </si>
  <si>
    <t>http://www.imdb.com/title/tt2203939/?ref_=fn_tt_tt_1</t>
  </si>
  <si>
    <t>The Final Destination</t>
  </si>
  <si>
    <t>Krista Allen</t>
  </si>
  <si>
    <t>Andrew Fiscella</t>
  </si>
  <si>
    <t>Shantel VanSanten</t>
  </si>
  <si>
    <t>http://www.imdb.com/title/tt1144884/?ref_=fn_tt_tt_1</t>
  </si>
  <si>
    <t>Horror</t>
  </si>
  <si>
    <t>Bridge of Spies</t>
  </si>
  <si>
    <t>http://www.imdb.com/title/tt3682448/?ref_=fn_tt_tt_1</t>
  </si>
  <si>
    <t>Behind Enemy Lines</t>
  </si>
  <si>
    <t>Joaquim de Almeida</t>
  </si>
  <si>
    <t>Sam Jaeger</t>
  </si>
  <si>
    <t>http://www.imdb.com/title/tt0159273/?ref_=fn_tt_tt_1</t>
  </si>
  <si>
    <t>Shall We Dance</t>
  </si>
  <si>
    <t>Nick Cannon</t>
  </si>
  <si>
    <t>http://www.imdb.com/title/tt0358135/?ref_=fn_tt_tt_1</t>
  </si>
  <si>
    <t>Small Soldiers</t>
  </si>
  <si>
    <t>http://www.imdb.com/title/tt0122718/?ref_=fn_tt_tt_1</t>
  </si>
  <si>
    <t>Spawn</t>
  </si>
  <si>
    <t>Mark A.Z. Dippé</t>
  </si>
  <si>
    <t>Michael Jai White</t>
  </si>
  <si>
    <t>http://www.imdb.com/title/tt0120177/?ref_=fn_tt_tt_1</t>
  </si>
  <si>
    <t>The Count of Monte Cristo</t>
  </si>
  <si>
    <t>http://www.imdb.com/title/tt0245844/?ref_=fn_tt_tt_1</t>
  </si>
  <si>
    <t>The Lincoln Lawyer</t>
  </si>
  <si>
    <t>Margarita Levieva</t>
  </si>
  <si>
    <t>http://www.imdb.com/title/tt1189340/?ref_=fn_tt_tt_1</t>
  </si>
  <si>
    <t>Unknown</t>
  </si>
  <si>
    <t>Aidan Quinn</t>
  </si>
  <si>
    <t>http://www.imdb.com/title/tt1401152/?ref_=fn_tt_tt_1</t>
  </si>
  <si>
    <t>The Prestige</t>
  </si>
  <si>
    <t>http://www.imdb.com/title/tt0482571/?ref_=fn_tt_tt_1</t>
  </si>
  <si>
    <t>Horrible Bosses 2</t>
  </si>
  <si>
    <t>Lindsay Sloane</t>
  </si>
  <si>
    <t>http://www.imdb.com/title/tt2170439/?ref_=fn_tt_tt_1</t>
  </si>
  <si>
    <t>Escape from Planet Earth</t>
  </si>
  <si>
    <t>Cal Brunker</t>
  </si>
  <si>
    <t>Paul Scheer</t>
  </si>
  <si>
    <t>Jonathan Morgan Heit</t>
  </si>
  <si>
    <t>http://www.imdb.com/title/tt0765446/?ref_=fn_tt_tt_1</t>
  </si>
  <si>
    <t>Apocalypto</t>
  </si>
  <si>
    <t>Rudy Youngblood</t>
  </si>
  <si>
    <t>Dalia Hernández</t>
  </si>
  <si>
    <t>Jonathan Brewer</t>
  </si>
  <si>
    <t>Maya</t>
  </si>
  <si>
    <t>http://www.imdb.com/title/tt0472043/?ref_=fn_tt_tt_1</t>
  </si>
  <si>
    <t>The Living Daylights</t>
  </si>
  <si>
    <t>http://www.imdb.com/title/tt0093428/?ref_=fn_tt_tt_1</t>
  </si>
  <si>
    <t>Predators</t>
  </si>
  <si>
    <t>Nimród Antal</t>
  </si>
  <si>
    <t>Topher Grace</t>
  </si>
  <si>
    <t>http://www.imdb.com/title/tt1424381/?ref_=fn_tt_tt_1</t>
  </si>
  <si>
    <t>Legal Eagles</t>
  </si>
  <si>
    <t>Debra Winger</t>
  </si>
  <si>
    <t>Roscoe Lee Browne</t>
  </si>
  <si>
    <t>http://www.imdb.com/title/tt0091396/?ref_=fn_tt_tt_1</t>
  </si>
  <si>
    <t>Secret Window</t>
  </si>
  <si>
    <t>http://www.imdb.com/title/tt0363988/?ref_=fn_tt_tt_1</t>
  </si>
  <si>
    <t>The Lake House</t>
  </si>
  <si>
    <t>Alejandro Agresti</t>
  </si>
  <si>
    <t>Ebon Moss-Bachrach</t>
  </si>
  <si>
    <t>http://www.imdb.com/title/tt0410297/?ref_=fn_tt_tt_1</t>
  </si>
  <si>
    <t>The Skeleton Key</t>
  </si>
  <si>
    <t>Gena Rowlands</t>
  </si>
  <si>
    <t>Deneen Tyler</t>
  </si>
  <si>
    <t>Joy Bryant</t>
  </si>
  <si>
    <t>http://www.imdb.com/title/tt0397101/?ref_=fn_tt_tt_1</t>
  </si>
  <si>
    <t>The Odd Life of Timothy Green</t>
  </si>
  <si>
    <t>Peter Hedges</t>
  </si>
  <si>
    <t>http://www.imdb.com/title/tt1462769/?ref_=fn_tt_tt_1</t>
  </si>
  <si>
    <t>Made of Honor</t>
  </si>
  <si>
    <t>Paul Weiland</t>
  </si>
  <si>
    <t>Busy Philipps</t>
  </si>
  <si>
    <t>Beau Garrett</t>
  </si>
  <si>
    <t>http://www.imdb.com/title/tt0866439/?ref_=fn_tt_tt_1</t>
  </si>
  <si>
    <t>Jersey Boys</t>
  </si>
  <si>
    <t>Johnny Cannizzaro</t>
  </si>
  <si>
    <t>Steve Schirripa</t>
  </si>
  <si>
    <t>Scott Vance</t>
  </si>
  <si>
    <t>http://www.imdb.com/title/tt1742044/?ref_=fn_tt_tt_1</t>
  </si>
  <si>
    <t>The Rainmaker</t>
  </si>
  <si>
    <t>http://www.imdb.com/title/tt0119978/?ref_=fn_tt_tt_1</t>
  </si>
  <si>
    <t>Gothika</t>
  </si>
  <si>
    <t>http://www.imdb.com/title/tt0348836/?ref_=fn_tt_tt_1</t>
  </si>
  <si>
    <t>Amistad</t>
  </si>
  <si>
    <t>http://www.imdb.com/title/tt0118607/?ref_=fn_tt_tt_1</t>
  </si>
  <si>
    <t>Medicine Man</t>
  </si>
  <si>
    <t>Lorraine Bracco</t>
  </si>
  <si>
    <t>José Wilker</t>
  </si>
  <si>
    <t>Sean Connery</t>
  </si>
  <si>
    <t>http://www.imdb.com/title/tt0104839/?ref_=fn_tt_tt_1</t>
  </si>
  <si>
    <t>Aliens vs. Predator: Requiem</t>
  </si>
  <si>
    <t>Colin Strause</t>
  </si>
  <si>
    <t>Sam Trammell</t>
  </si>
  <si>
    <t>Johnny Lewis</t>
  </si>
  <si>
    <t>Ian Whyte</t>
  </si>
  <si>
    <t>http://www.imdb.com/title/tt0758730/?ref_=fn_tt_tt_1</t>
  </si>
  <si>
    <t>Ri¢hie Ri¢h</t>
  </si>
  <si>
    <t>Macaulay Culkin</t>
  </si>
  <si>
    <t>John Larroquette</t>
  </si>
  <si>
    <t>Jonathan Hyde</t>
  </si>
  <si>
    <t>http://www.imdb.com/title/tt0110989/?ref_=fn_tt_tt_1</t>
  </si>
  <si>
    <t>Autumn in New York</t>
  </si>
  <si>
    <t>http://www.imdb.com/title/tt0174480/?ref_=fn_tt_tt_1</t>
  </si>
  <si>
    <t>Paul</t>
  </si>
  <si>
    <t>Greg Mottola</t>
  </si>
  <si>
    <t>Bobby Lee</t>
  </si>
  <si>
    <t>Nelson Ascencio</t>
  </si>
  <si>
    <t>Jeremy Owen</t>
  </si>
  <si>
    <t>http://www.imdb.com/title/tt1092026/?ref_=fn_tt_tt_1</t>
  </si>
  <si>
    <t>The Guilt Trip</t>
  </si>
  <si>
    <t>Tom Virtue</t>
  </si>
  <si>
    <t>Julene Renee</t>
  </si>
  <si>
    <t>http://www.imdb.com/title/tt1694020/?ref_=fn_tt_tt_1</t>
  </si>
  <si>
    <t>Scream 4</t>
  </si>
  <si>
    <t>Aimee Teegarden</t>
  </si>
  <si>
    <t>Shenae Grimes-Beech</t>
  </si>
  <si>
    <t>http://www.imdb.com/title/tt1262416/?ref_=fn_tt_tt_1</t>
  </si>
  <si>
    <t>8MM</t>
  </si>
  <si>
    <t>Anthony Heald</t>
  </si>
  <si>
    <t>http://www.imdb.com/title/tt0134273/?ref_=fn_tt_tt_1</t>
  </si>
  <si>
    <t>The Doors</t>
  </si>
  <si>
    <t>http://www.imdb.com/title/tt0101761/?ref_=fn_tt_tt_1</t>
  </si>
  <si>
    <t>Sex Tape</t>
  </si>
  <si>
    <t>Jake Kasdan</t>
  </si>
  <si>
    <t>Nat Faxon</t>
  </si>
  <si>
    <t>http://www.imdb.com/title/tt1956620/?ref_=fn_tt_tt_1</t>
  </si>
  <si>
    <t>Hanging Up</t>
  </si>
  <si>
    <t>Diane Keaton</t>
  </si>
  <si>
    <t>Adam Arkin</t>
  </si>
  <si>
    <t>Jesse James</t>
  </si>
  <si>
    <t>http://www.imdb.com/title/tt0162983/?ref_=fn_tt_tt_1</t>
  </si>
  <si>
    <t>Final Destination 5</t>
  </si>
  <si>
    <t>Emma Bell</t>
  </si>
  <si>
    <t>Jacqueline MacInnes Wood</t>
  </si>
  <si>
    <t>http://www.imdb.com/title/tt1622979/?ref_=fn_tt_tt_1</t>
  </si>
  <si>
    <t>Mickey Blue Eyes</t>
  </si>
  <si>
    <t>Kelly Makin</t>
  </si>
  <si>
    <t>http://www.imdb.com/title/tt0130121/?ref_=fn_tt_tt_1</t>
  </si>
  <si>
    <t>Pay It Forward</t>
  </si>
  <si>
    <t>Angie Dickinson</t>
  </si>
  <si>
    <t>http://www.imdb.com/title/tt0223897/?ref_=fn_tt_tt_1</t>
  </si>
  <si>
    <t>Fever Pitch</t>
  </si>
  <si>
    <t>Jimmy Fallon</t>
  </si>
  <si>
    <t>KaDee Strickland</t>
  </si>
  <si>
    <t>Ione Skye</t>
  </si>
  <si>
    <t>http://www.imdb.com/title/tt0332047/?ref_=fn_tt_tt_1</t>
  </si>
  <si>
    <t>Drillbit Taylor</t>
  </si>
  <si>
    <t>Shaun Weiss</t>
  </si>
  <si>
    <t>http://www.imdb.com/title/tt0817538/?ref_=fn_tt_tt_1</t>
  </si>
  <si>
    <t>A Million Ways to Die in the West</t>
  </si>
  <si>
    <t>http://www.imdb.com/title/tt2557490/?ref_=fn_tt_tt_1</t>
  </si>
  <si>
    <t>The Shadow</t>
  </si>
  <si>
    <t>http://www.imdb.com/title/tt0111143/?ref_=fn_tt_tt_1</t>
  </si>
  <si>
    <t>Extremely Loud &amp; Incredibly Close</t>
  </si>
  <si>
    <t>Stephen Daldry</t>
  </si>
  <si>
    <t>Thomas Horn</t>
  </si>
  <si>
    <t>Stephen Henderson</t>
  </si>
  <si>
    <t>http://www.imdb.com/title/tt0477302/?ref_=fn_tt_tt_1</t>
  </si>
  <si>
    <t>Morning Glory</t>
  </si>
  <si>
    <t>Noah Bean</t>
  </si>
  <si>
    <t>Patti D'Arbanville</t>
  </si>
  <si>
    <t>Vanessa Aspillaga</t>
  </si>
  <si>
    <t>http://www.imdb.com/title/tt1126618/?ref_=fn_tt_tt_1</t>
  </si>
  <si>
    <t>Get Rich or Die Tryin'</t>
  </si>
  <si>
    <t>http://www.imdb.com/title/tt0430308/?ref_=fn_tt_tt_1</t>
  </si>
  <si>
    <t>The Art of War</t>
  </si>
  <si>
    <t>Christian Duguay</t>
  </si>
  <si>
    <t>Anne Archer</t>
  </si>
  <si>
    <t>http://www.imdb.com/title/tt0160009/?ref_=fn_tt_tt_1</t>
  </si>
  <si>
    <t>Rent</t>
  </si>
  <si>
    <t>David Fine</t>
  </si>
  <si>
    <t>Jesse L. Martin</t>
  </si>
  <si>
    <t>http://www.imdb.com/title/tt0294870/?ref_=fn_tt_tt_1</t>
  </si>
  <si>
    <t>Bless the Child</t>
  </si>
  <si>
    <t>Jimmy Smits</t>
  </si>
  <si>
    <t>Angela Bettis</t>
  </si>
  <si>
    <t>http://www.imdb.com/title/tt0163983/?ref_=fn_tt_tt_1</t>
  </si>
  <si>
    <t>The Out-of-Towners</t>
  </si>
  <si>
    <t>Oliver Hudson</t>
  </si>
  <si>
    <t>Valerie Perri</t>
  </si>
  <si>
    <t>Carlease Burke</t>
  </si>
  <si>
    <t>http://www.imdb.com/title/tt0129280/?ref_=fn_tt_tt_1</t>
  </si>
  <si>
    <t>The Island of Dr. Moreau</t>
  </si>
  <si>
    <t>Marco Hofschneider</t>
  </si>
  <si>
    <t>http://www.imdb.com/title/tt0116654/?ref_=fn_tt_tt_1</t>
  </si>
  <si>
    <t>The Musketeer</t>
  </si>
  <si>
    <t>Catherine Deneuve</t>
  </si>
  <si>
    <t>Justin Chambers</t>
  </si>
  <si>
    <t>http://www.imdb.com/title/tt0246544/?ref_=fn_tt_tt_1</t>
  </si>
  <si>
    <t>The Other Boleyn Girl</t>
  </si>
  <si>
    <t>Justin Chadwick</t>
  </si>
  <si>
    <t>http://www.imdb.com/title/tt0467200/?ref_=fn_tt_tt_1</t>
  </si>
  <si>
    <t>Sweet November</t>
  </si>
  <si>
    <t>Pat O'Connor</t>
  </si>
  <si>
    <t>http://www.imdb.com/title/tt0230838/?ref_=fn_tt_tt_1</t>
  </si>
  <si>
    <t>The Reaping</t>
  </si>
  <si>
    <t>Andrea Frankle</t>
  </si>
  <si>
    <t>William Ragsdale</t>
  </si>
  <si>
    <t>http://www.imdb.com/title/tt0444682/?ref_=fn_tt_tt_1</t>
  </si>
  <si>
    <t>Mean Streets</t>
  </si>
  <si>
    <t>David Proval</t>
  </si>
  <si>
    <t>http://www.imdb.com/title/tt0070379/?ref_=fn_tt_tt_1</t>
  </si>
  <si>
    <t>Renaissance Man</t>
  </si>
  <si>
    <t>Cliff Robertson</t>
  </si>
  <si>
    <t>Lillo Brancato</t>
  </si>
  <si>
    <t>http://www.imdb.com/title/tt0110971/?ref_=fn_tt_tt_1</t>
  </si>
  <si>
    <t>Colombiana</t>
  </si>
  <si>
    <t>Callum Blue</t>
  </si>
  <si>
    <t>Jesse Borrego</t>
  </si>
  <si>
    <t>http://www.imdb.com/title/tt1657507/?ref_=fn_tt_tt_1</t>
  </si>
  <si>
    <t>The Magic Sword: Quest for Camelot</t>
  </si>
  <si>
    <t>Frederik Du Chau</t>
  </si>
  <si>
    <t>Jaleel White</t>
  </si>
  <si>
    <t>http://www.imdb.com/title/tt0120800/?ref_=fn_tt_tt_1</t>
  </si>
  <si>
    <t>City by the Sea</t>
  </si>
  <si>
    <t>John Doman</t>
  </si>
  <si>
    <t>http://www.imdb.com/title/tt0269095/?ref_=fn_tt_tt_1</t>
  </si>
  <si>
    <t>At First Sight</t>
  </si>
  <si>
    <t>Irwin Winkler</t>
  </si>
  <si>
    <t>Mira Sorvino</t>
  </si>
  <si>
    <t>Steven Weber</t>
  </si>
  <si>
    <t>http://www.imdb.com/title/tt0132512/?ref_=fn_tt_tt_1</t>
  </si>
  <si>
    <t>Torque</t>
  </si>
  <si>
    <t>Joseph Kahn</t>
  </si>
  <si>
    <t>Dane Cook</t>
  </si>
  <si>
    <t>http://www.imdb.com/title/tt0329691/?ref_=fn_tt_tt_1</t>
  </si>
  <si>
    <t>City Hall</t>
  </si>
  <si>
    <t>http://www.imdb.com/title/tt0115907/?ref_=fn_tt_tt_1</t>
  </si>
  <si>
    <t>Showgirls</t>
  </si>
  <si>
    <t>Bobbie Phillips</t>
  </si>
  <si>
    <t>Elizabeth Berkley</t>
  </si>
  <si>
    <t>NC-17</t>
  </si>
  <si>
    <t>http://www.imdb.com/title/tt0114436/?ref_=fn_tt_tt_1</t>
  </si>
  <si>
    <t>Marie Antoinette</t>
  </si>
  <si>
    <t>Sofia Coppola</t>
  </si>
  <si>
    <t>http://www.imdb.com/title/tt0422720/?ref_=fn_tt_tt_1</t>
  </si>
  <si>
    <t>Kiss of Death</t>
  </si>
  <si>
    <t>http://www.imdb.com/title/tt0113552/?ref_=fn_tt_tt_1</t>
  </si>
  <si>
    <t>Get Carter</t>
  </si>
  <si>
    <t>Stephen Kay</t>
  </si>
  <si>
    <t>Lauren Lee Smith</t>
  </si>
  <si>
    <t>http://www.imdb.com/title/tt0208988/?ref_=fn_tt_tt_1</t>
  </si>
  <si>
    <t>The Impossible</t>
  </si>
  <si>
    <t>J.A. Bayona</t>
  </si>
  <si>
    <t>Geraldine Chaplin</t>
  </si>
  <si>
    <t>Oaklee Pendergast</t>
  </si>
  <si>
    <t>http://www.imdb.com/title/tt1649419/?ref_=fn_tt_tt_1</t>
  </si>
  <si>
    <t>Ishtar</t>
  </si>
  <si>
    <t>Elaine May</t>
  </si>
  <si>
    <t>Carol Kane</t>
  </si>
  <si>
    <t>Isabelle Adjani</t>
  </si>
  <si>
    <t>http://www.imdb.com/title/tt0093278/?ref_=fn_tt_tt_1</t>
  </si>
  <si>
    <t>Fantastic Mr. Fox</t>
  </si>
  <si>
    <t>http://www.imdb.com/title/tt0432283/?ref_=fn_tt_tt_1</t>
  </si>
  <si>
    <t>Life or Something Like It</t>
  </si>
  <si>
    <t>James Gammon</t>
  </si>
  <si>
    <t>http://www.imdb.com/title/tt0282687/?ref_=fn_tt_tt_1</t>
  </si>
  <si>
    <t>Memoirs of an Invisible Man</t>
  </si>
  <si>
    <t>Richard Epcar</t>
  </si>
  <si>
    <t>Patricia Heaton</t>
  </si>
  <si>
    <t>http://www.imdb.com/title/tt0104850/?ref_=fn_tt_tt_1</t>
  </si>
  <si>
    <t>Amélie</t>
  </si>
  <si>
    <t>Jamel Debbouze</t>
  </si>
  <si>
    <t>Isabelle Nanty</t>
  </si>
  <si>
    <t>http://www.imdb.com/title/tt0211915/?ref_=fn_tt_tt_1</t>
  </si>
  <si>
    <t>New York Minute</t>
  </si>
  <si>
    <t>Dennie Gordon</t>
  </si>
  <si>
    <t>Mary-Kate Olsen</t>
  </si>
  <si>
    <t>Bob Saget</t>
  </si>
  <si>
    <t>Riley Smith</t>
  </si>
  <si>
    <t>http://www.imdb.com/title/tt0363282/?ref_=fn_tt_tt_1</t>
  </si>
  <si>
    <t>Alfie</t>
  </si>
  <si>
    <t>Charles Shyer</t>
  </si>
  <si>
    <t>http://www.imdb.com/title/tt0375173/?ref_=fn_tt_tt_1</t>
  </si>
  <si>
    <t>Big Miracle</t>
  </si>
  <si>
    <t>Ted Danson</t>
  </si>
  <si>
    <t>Andrew Daly</t>
  </si>
  <si>
    <t>http://www.imdb.com/title/tt1430615/?ref_=fn_tt_tt_1</t>
  </si>
  <si>
    <t>The Deep End of the Ocean</t>
  </si>
  <si>
    <t>Ulu Grosbard</t>
  </si>
  <si>
    <t>Jonathan Jackson</t>
  </si>
  <si>
    <t>http://www.imdb.com/title/tt0120646/?ref_=fn_tt_tt_1</t>
  </si>
  <si>
    <t>Feardotcom</t>
  </si>
  <si>
    <t>William Malone</t>
  </si>
  <si>
    <t>Jeffrey Combs</t>
  </si>
  <si>
    <t>http://www.imdb.com/title/tt0295254/?ref_=fn_tt_tt_1</t>
  </si>
  <si>
    <t>Cirque du Freak: The Vampire's Assistant</t>
  </si>
  <si>
    <t>http://www.imdb.com/title/tt0450405/?ref_=fn_tt_tt_1</t>
  </si>
  <si>
    <t>Duplex</t>
  </si>
  <si>
    <t>http://www.imdb.com/title/tt0266489/?ref_=fn_tt_tt_1</t>
  </si>
  <si>
    <t>Raise the Titanic</t>
  </si>
  <si>
    <t>Jerry Jameson</t>
  </si>
  <si>
    <t>Jason Robards</t>
  </si>
  <si>
    <t>http://www.imdb.com/title/tt0081400/?ref_=fn_tt_tt_1</t>
  </si>
  <si>
    <t>Universal Soldier: The Return</t>
  </si>
  <si>
    <t>Mic Rodgers</t>
  </si>
  <si>
    <t>http://www.imdb.com/title/tt0176269/?ref_=fn_tt_tt_1</t>
  </si>
  <si>
    <t>Pandorum</t>
  </si>
  <si>
    <t>Christian Alvart</t>
  </si>
  <si>
    <t>Eddie Rouse</t>
  </si>
  <si>
    <t>http://www.imdb.com/title/tt1188729/?ref_=fn_tt_tt_1</t>
  </si>
  <si>
    <t>Impostor</t>
  </si>
  <si>
    <t>Tim Guinee</t>
  </si>
  <si>
    <t>http://www.imdb.com/title/tt0160399/?ref_=fn_tt_tt_1</t>
  </si>
  <si>
    <t>Extreme Ops</t>
  </si>
  <si>
    <t>Bridgette Wilson-Sampras</t>
  </si>
  <si>
    <t>http://www.imdb.com/title/tt0283160/?ref_=fn_tt_tt_1</t>
  </si>
  <si>
    <t>Just Visiting</t>
  </si>
  <si>
    <t>Jean-Marie Poiré</t>
  </si>
  <si>
    <t>Matt Ross</t>
  </si>
  <si>
    <t>John Aylward</t>
  </si>
  <si>
    <t>http://www.imdb.com/title/tt0189192/?ref_=fn_tt_tt_1</t>
  </si>
  <si>
    <t>Sunshine</t>
  </si>
  <si>
    <t>Troy Garity</t>
  </si>
  <si>
    <t>http://www.imdb.com/title/tt0448134/?ref_=fn_tt_tt_1</t>
  </si>
  <si>
    <t>A Thousand Words</t>
  </si>
  <si>
    <t>John Gatins</t>
  </si>
  <si>
    <t>Lou Saliba</t>
  </si>
  <si>
    <t>Greg Collins</t>
  </si>
  <si>
    <t>http://www.imdb.com/title/tt0763831/?ref_=fn_tt_tt_1</t>
  </si>
  <si>
    <t>Delgo</t>
  </si>
  <si>
    <t>Marc F. Adler</t>
  </si>
  <si>
    <t>Kelly Ripa</t>
  </si>
  <si>
    <t>http://www.imdb.com/title/tt0361500/?ref_=fn_tt_tt_1</t>
  </si>
  <si>
    <t>The Gunman</t>
  </si>
  <si>
    <t>Jasmine Trinca</t>
  </si>
  <si>
    <t>http://www.imdb.com/title/tt2515034/?ref_=fn_tt_tt_1</t>
  </si>
  <si>
    <t>Alex Rider: Operation Stormbreaker</t>
  </si>
  <si>
    <t>Geoffrey Sax</t>
  </si>
  <si>
    <t>Ashley Walters</t>
  </si>
  <si>
    <t>http://www.imdb.com/title/tt0457495/?ref_=fn_tt_tt_1</t>
  </si>
  <si>
    <t>Disturbia</t>
  </si>
  <si>
    <t>Sarah Roemer</t>
  </si>
  <si>
    <t>Aaron Yoo</t>
  </si>
  <si>
    <t>http://www.imdb.com/title/tt0486822/?ref_=fn_tt_tt_1</t>
  </si>
  <si>
    <t>Hackers</t>
  </si>
  <si>
    <t>http://www.imdb.com/title/tt0113243/?ref_=fn_tt_tt_1</t>
  </si>
  <si>
    <t>The Hunting Party</t>
  </si>
  <si>
    <t>Richard Shepard</t>
  </si>
  <si>
    <t>James Brolin</t>
  </si>
  <si>
    <t>Zan Marolt</t>
  </si>
  <si>
    <t>Ljubomir Kerekes</t>
  </si>
  <si>
    <t>http://www.imdb.com/title/tt0455782/?ref_=fn_tt_tt_1</t>
  </si>
  <si>
    <t>The Hudsucker Proxy</t>
  </si>
  <si>
    <t>John Mahoney</t>
  </si>
  <si>
    <t>http://www.imdb.com/title/tt0110074/?ref_=fn_tt_tt_1</t>
  </si>
  <si>
    <t>The Warlords</t>
  </si>
  <si>
    <t>Peter Ho-Sun Chan</t>
  </si>
  <si>
    <t>Takeshi Kaneshiro</t>
  </si>
  <si>
    <t>Andy Lau</t>
  </si>
  <si>
    <t>http://www.imdb.com/title/tt0913968/?ref_=fn_tt_tt_1</t>
  </si>
  <si>
    <t>Nomad: The Warrior</t>
  </si>
  <si>
    <t>Kuno Becker</t>
  </si>
  <si>
    <t>Kazakh</t>
  </si>
  <si>
    <t>http://www.imdb.com/title/tt0374089/?ref_=fn_tt_tt_1</t>
  </si>
  <si>
    <t>Snowpiercer</t>
  </si>
  <si>
    <t>Joon-ho Bong</t>
  </si>
  <si>
    <t>Kang-ho Song</t>
  </si>
  <si>
    <t>South Korea</t>
  </si>
  <si>
    <t>http://www.imdb.com/title/tt1706620/?ref_=fn_tt_tt_1</t>
  </si>
  <si>
    <t>The Crow</t>
  </si>
  <si>
    <t>http://www.imdb.com/title/tt0109506/?ref_=fn_tt_tt_1</t>
  </si>
  <si>
    <t>Baahubali: The Beginning</t>
  </si>
  <si>
    <t>S.S. Rajamouli</t>
  </si>
  <si>
    <t>Tamannaah Bhatia</t>
  </si>
  <si>
    <t>Anushka Shetty</t>
  </si>
  <si>
    <t>Prabhas</t>
  </si>
  <si>
    <t>India</t>
  </si>
  <si>
    <t>Telugu</t>
  </si>
  <si>
    <t>http://www.imdb.com/title/tt2631186/?ref_=fn_tt_tt_1</t>
  </si>
  <si>
    <t>The Time Traveler's Wife</t>
  </si>
  <si>
    <t>Arliss Howard</t>
  </si>
  <si>
    <t>Brooklynn Proulx</t>
  </si>
  <si>
    <t>Michelle Nolden</t>
  </si>
  <si>
    <t>http://www.imdb.com/title/tt0452694/?ref_=fn_tt_tt_1</t>
  </si>
  <si>
    <t>Frankenweenie</t>
  </si>
  <si>
    <t>Atticus Shaffer</t>
  </si>
  <si>
    <t>http://www.imdb.com/title/tt1142977/?ref_=fn_tt_tt_1</t>
  </si>
  <si>
    <t>Serenity</t>
  </si>
  <si>
    <t>Sean Maher</t>
  </si>
  <si>
    <t>Michael Hitchcock</t>
  </si>
  <si>
    <t>http://www.imdb.com/title/tt0379786/?ref_=fn_tt_tt_1</t>
  </si>
  <si>
    <t>Against the Ropes</t>
  </si>
  <si>
    <t>http://www.imdb.com/title/tt0312329/?ref_=fn_tt_tt_1</t>
  </si>
  <si>
    <t>Superman III</t>
  </si>
  <si>
    <t>Robert Vaughn</t>
  </si>
  <si>
    <t>http://www.imdb.com/title/tt0086393/?ref_=fn_tt_tt_1</t>
  </si>
  <si>
    <t>Grudge Match</t>
  </si>
  <si>
    <t>Oscar Gale</t>
  </si>
  <si>
    <t>http://www.imdb.com/title/tt1661382/?ref_=fn_tt_tt_1</t>
  </si>
  <si>
    <t>Red Cliff</t>
  </si>
  <si>
    <t>Wei Zhao</t>
  </si>
  <si>
    <t>http://www.imdb.com/title/tt0425637/?ref_=fn_tt_tt_1</t>
  </si>
  <si>
    <t>Sweet Home Alabama</t>
  </si>
  <si>
    <t>Courtney Gains</t>
  </si>
  <si>
    <t>http://www.imdb.com/title/tt0256415/?ref_=fn_tt_tt_1</t>
  </si>
  <si>
    <t>The Ugly Truth</t>
  </si>
  <si>
    <t>Eric Winter</t>
  </si>
  <si>
    <t>http://www.imdb.com/title/tt1142988/?ref_=fn_tt_tt_1</t>
  </si>
  <si>
    <t>Sgt. Bilko</t>
  </si>
  <si>
    <t>Jonathan Lynn</t>
  </si>
  <si>
    <t>Phil Hartman</t>
  </si>
  <si>
    <t>Max Casella</t>
  </si>
  <si>
    <t>http://www.imdb.com/title/tt0117608/?ref_=fn_tt_tt_1</t>
  </si>
  <si>
    <t>Spy Kids 2: Island of Lost Dreams</t>
  </si>
  <si>
    <t>Emily Osment</t>
  </si>
  <si>
    <t>http://www.imdb.com/title/tt0287717/?ref_=fn_tt_tt_1</t>
  </si>
  <si>
    <t>Star Trek: Generations</t>
  </si>
  <si>
    <t>David Carson</t>
  </si>
  <si>
    <t>http://www.imdb.com/title/tt0111280/?ref_=fn_tt_tt_1</t>
  </si>
  <si>
    <t>The Grandmaster</t>
  </si>
  <si>
    <t>Kar-Wai Wong</t>
  </si>
  <si>
    <t>Hye-kyo Song</t>
  </si>
  <si>
    <t>Elvis Tsui</t>
  </si>
  <si>
    <t>http://www.imdb.com/title/tt1462900/?ref_=fn_tt_tt_1</t>
  </si>
  <si>
    <t>Water for Elephants</t>
  </si>
  <si>
    <t>http://www.imdb.com/title/tt1067583/?ref_=fn_tt_tt_1</t>
  </si>
  <si>
    <t>The Hurricane</t>
  </si>
  <si>
    <t>Norman Jewison</t>
  </si>
  <si>
    <t>http://www.imdb.com/title/tt0174856/?ref_=fn_tt_tt_1</t>
  </si>
  <si>
    <t>Enough</t>
  </si>
  <si>
    <t>Jeff Kober</t>
  </si>
  <si>
    <t>http://www.imdb.com/title/tt0278435/?ref_=fn_tt_tt_1</t>
  </si>
  <si>
    <t>Heartbreakers</t>
  </si>
  <si>
    <t>David Mirkin</t>
  </si>
  <si>
    <t>http://www.imdb.com/title/tt0125022/?ref_=fn_tt_tt_1</t>
  </si>
  <si>
    <t>Paul Blart: Mall Cop 2</t>
  </si>
  <si>
    <t>D.B. Woodside</t>
  </si>
  <si>
    <t>Daniella Alonso</t>
  </si>
  <si>
    <t>Eduardo Verástegui</t>
  </si>
  <si>
    <t>http://www.imdb.com/title/tt3450650/?ref_=fn_tt_tt_1</t>
  </si>
  <si>
    <t>Angel Eyes</t>
  </si>
  <si>
    <t>Luis Mandoki</t>
  </si>
  <si>
    <t>Sonia Braga</t>
  </si>
  <si>
    <t>Kari Matchett</t>
  </si>
  <si>
    <t>http://www.imdb.com/title/tt0225071/?ref_=fn_tt_tt_1</t>
  </si>
  <si>
    <t>Joe Somebody</t>
  </si>
  <si>
    <t>http://www.imdb.com/title/tt0279889/?ref_=fn_tt_tt_1</t>
  </si>
  <si>
    <t>The Ninth Gate</t>
  </si>
  <si>
    <t>http://www.imdb.com/title/tt0142688/?ref_=fn_tt_tt_1</t>
  </si>
  <si>
    <t>Extreme Measures</t>
  </si>
  <si>
    <t>Bill Nunn</t>
  </si>
  <si>
    <t>http://www.imdb.com/title/tt0116259/?ref_=fn_tt_tt_1</t>
  </si>
  <si>
    <t>Rock Star</t>
  </si>
  <si>
    <t>Beth Grant</t>
  </si>
  <si>
    <t>Dagmara Dominczyk</t>
  </si>
  <si>
    <t>Matthew Glave</t>
  </si>
  <si>
    <t>http://www.imdb.com/title/tt0202470/?ref_=fn_tt_tt_1</t>
  </si>
  <si>
    <t>Precious</t>
  </si>
  <si>
    <t>Lee Daniels</t>
  </si>
  <si>
    <t>Mariah Carey</t>
  </si>
  <si>
    <t>http://www.imdb.com/title/tt0929632/?ref_=fn_tt_tt_1</t>
  </si>
  <si>
    <t>White Squall</t>
  </si>
  <si>
    <t>Jason Marsden</t>
  </si>
  <si>
    <t>http://www.imdb.com/title/tt0118158/?ref_=fn_tt_tt_1</t>
  </si>
  <si>
    <t>The Thing</t>
  </si>
  <si>
    <t>Richard Masur</t>
  </si>
  <si>
    <t>David Clennon</t>
  </si>
  <si>
    <t>http://www.imdb.com/title/tt0084787/?ref_=fn_tt_tt_1</t>
  </si>
  <si>
    <t>Riddick</t>
  </si>
  <si>
    <t>Nolan Gerard Funk</t>
  </si>
  <si>
    <t>http://www.imdb.com/title/tt1411250/?ref_=fn_tt_tt_1</t>
  </si>
  <si>
    <t>Switchback</t>
  </si>
  <si>
    <t>Jeb Stuart</t>
  </si>
  <si>
    <t>Gregory Scott Cummins</t>
  </si>
  <si>
    <t>Claudia Stedelin</t>
  </si>
  <si>
    <t>Ted Markland</t>
  </si>
  <si>
    <t>http://www.imdb.com/title/tt0119210/?ref_=fn_tt_tt_1</t>
  </si>
  <si>
    <t>Texas Rangers</t>
  </si>
  <si>
    <t>Steve Miner</t>
  </si>
  <si>
    <t>Usher Raymond</t>
  </si>
  <si>
    <t>Leonor Varela</t>
  </si>
  <si>
    <t>http://www.imdb.com/title/tt0193560/?ref_=fn_tt_tt_1</t>
  </si>
  <si>
    <t>City of Ember</t>
  </si>
  <si>
    <t>Harry Treadaway</t>
  </si>
  <si>
    <t>http://www.imdb.com/title/tt0970411/?ref_=fn_tt_tt_1</t>
  </si>
  <si>
    <t>The Master</t>
  </si>
  <si>
    <t>Paul Thomas Anderson</t>
  </si>
  <si>
    <t>Mike Howard</t>
  </si>
  <si>
    <t>Jeffrey W. Jenkins</t>
  </si>
  <si>
    <t>Bruce Goodchild</t>
  </si>
  <si>
    <t>http://www.imdb.com/title/tt1560747/?ref_=fn_tt_tt_1</t>
  </si>
  <si>
    <t>The Express</t>
  </si>
  <si>
    <t>http://www.imdb.com/title/tt0469903/?ref_=fn_tt_tt_1</t>
  </si>
  <si>
    <t>The 5th Wave</t>
  </si>
  <si>
    <t>J Blakeson</t>
  </si>
  <si>
    <t>Maggie Siff</t>
  </si>
  <si>
    <t>Nick Robinson</t>
  </si>
  <si>
    <t>http://www.imdb.com/title/tt2304933/?ref_=fn_tt_tt_1</t>
  </si>
  <si>
    <t>Creed</t>
  </si>
  <si>
    <t>Ryan Coogler</t>
  </si>
  <si>
    <t>Phylicia Rashad</t>
  </si>
  <si>
    <t>Graham McTavish</t>
  </si>
  <si>
    <t>http://www.imdb.com/title/tt3076658/?ref_=fn_tt_tt_1</t>
  </si>
  <si>
    <t>The Town</t>
  </si>
  <si>
    <t>Owen Burke</t>
  </si>
  <si>
    <t>http://www.imdb.com/title/tt0840361/?ref_=fn_tt_tt_1</t>
  </si>
  <si>
    <t>What to Expect When You're Expecting</t>
  </si>
  <si>
    <t>Kirk Jones</t>
  </si>
  <si>
    <t>http://www.imdb.com/title/tt1586265/?ref_=fn_tt_tt_1</t>
  </si>
  <si>
    <t>Burn After Reading</t>
  </si>
  <si>
    <t>Ethan Coen</t>
  </si>
  <si>
    <t>http://www.imdb.com/title/tt0887883/?ref_=fn_tt_tt_1</t>
  </si>
  <si>
    <t>Nim's Island</t>
  </si>
  <si>
    <t>Jennifer Flackett</t>
  </si>
  <si>
    <t>Anthony Simcoe</t>
  </si>
  <si>
    <t>Christopher James Baker</t>
  </si>
  <si>
    <t>http://www.imdb.com/title/tt0410377/?ref_=fn_tt_tt_1</t>
  </si>
  <si>
    <t>Rush</t>
  </si>
  <si>
    <t>Alexandra Maria Lara</t>
  </si>
  <si>
    <t>http://www.imdb.com/title/tt1979320/?ref_=fn_tt_tt_1</t>
  </si>
  <si>
    <t>Magnolia</t>
  </si>
  <si>
    <t>Patton Oswalt</t>
  </si>
  <si>
    <t>Neil Flynn</t>
  </si>
  <si>
    <t>Jim Meskimen</t>
  </si>
  <si>
    <t>http://www.imdb.com/title/tt0175880/?ref_=fn_tt_tt_1</t>
  </si>
  <si>
    <t>Cop Out</t>
  </si>
  <si>
    <t>Kevin Smith</t>
  </si>
  <si>
    <t>http://www.imdb.com/title/tt1385867/?ref_=fn_tt_tt_1</t>
  </si>
  <si>
    <t>How to Be Single</t>
  </si>
  <si>
    <t>Christian Ditter</t>
  </si>
  <si>
    <t>http://www.imdb.com/title/tt1292566/?ref_=fn_tt_tt_1</t>
  </si>
  <si>
    <t>Dolphin Tale</t>
  </si>
  <si>
    <t>Charles Martin Smith</t>
  </si>
  <si>
    <t>Michael Roark</t>
  </si>
  <si>
    <t>http://www.imdb.com/title/tt1564349/?ref_=fn_tt_tt_1</t>
  </si>
  <si>
    <t>Twilight</t>
  </si>
  <si>
    <t>http://www.imdb.com/title/tt1099212/?ref_=fn_tt_tt_1</t>
  </si>
  <si>
    <t>John Q</t>
  </si>
  <si>
    <t>Laura Harring</t>
  </si>
  <si>
    <t>http://www.imdb.com/title/tt0251160/?ref_=fn_tt_tt_1</t>
  </si>
  <si>
    <t>Blue Streak</t>
  </si>
  <si>
    <t>Tamala Jones</t>
  </si>
  <si>
    <t>http://www.imdb.com/title/tt0181316/?ref_=fn_tt_tt_1</t>
  </si>
  <si>
    <t>We're the Millers</t>
  </si>
  <si>
    <t>Laura-Leigh</t>
  </si>
  <si>
    <t>Molly C. Quinn</t>
  </si>
  <si>
    <t>http://www.imdb.com/title/tt1723121/?ref_=fn_tt_tt_1</t>
  </si>
  <si>
    <t>Breakdown</t>
  </si>
  <si>
    <t>http://www.imdb.com/title/tt0118771/?ref_=fn_tt_tt_1</t>
  </si>
  <si>
    <t>Never Say Never Again</t>
  </si>
  <si>
    <t>Irvin Kershner</t>
  </si>
  <si>
    <t>Bernie Casey</t>
  </si>
  <si>
    <t>Klaus Maria Brandauer</t>
  </si>
  <si>
    <t>Barbara Carrera</t>
  </si>
  <si>
    <t>http://www.imdb.com/title/tt0086006/?ref_=fn_tt_tt_1</t>
  </si>
  <si>
    <t>Hot Tub Time Machine</t>
  </si>
  <si>
    <t>Steve Pink</t>
  </si>
  <si>
    <t>Charlie McDermott</t>
  </si>
  <si>
    <t>Collette Wolfe</t>
  </si>
  <si>
    <t>http://www.imdb.com/title/tt1231587/?ref_=fn_tt_tt_1</t>
  </si>
  <si>
    <t>Dolphin Tale 2</t>
  </si>
  <si>
    <t>Taylor Blackwell</t>
  </si>
  <si>
    <t>http://www.imdb.com/title/tt2978462/?ref_=fn_tt_tt_1</t>
  </si>
  <si>
    <t>Reindeer Games</t>
  </si>
  <si>
    <t>http://www.imdb.com/title/tt0184858/?ref_=fn_tt_tt_1</t>
  </si>
  <si>
    <t>A Man Apart</t>
  </si>
  <si>
    <t>http://www.imdb.com/title/tt0266465/?ref_=fn_tt_tt_1</t>
  </si>
  <si>
    <t>Aloha</t>
  </si>
  <si>
    <t>http://www.imdb.com/title/tt1243974/?ref_=fn_tt_tt_1</t>
  </si>
  <si>
    <t>Ghosts of Mississippi</t>
  </si>
  <si>
    <t>http://www.imdb.com/title/tt0116410/?ref_=fn_tt_tt_1</t>
  </si>
  <si>
    <t>Snow Falling on Cedars</t>
  </si>
  <si>
    <t>Scott Hicks</t>
  </si>
  <si>
    <t>Reeve Carney</t>
  </si>
  <si>
    <t>http://www.imdb.com/title/tt0120834/?ref_=fn_tt_tt_1</t>
  </si>
  <si>
    <t>The Rite</t>
  </si>
  <si>
    <t>Colin O'Donoghue</t>
  </si>
  <si>
    <t>http://www.imdb.com/title/tt1161864/?ref_=fn_tt_tt_1</t>
  </si>
  <si>
    <t>Gattaca</t>
  </si>
  <si>
    <t>Blair Underwood</t>
  </si>
  <si>
    <t>Mason Gamble</t>
  </si>
  <si>
    <t>http://www.imdb.com/title/tt0119177/?ref_=fn_tt_tt_1</t>
  </si>
  <si>
    <t>Isn't She Great</t>
  </si>
  <si>
    <t>http://www.imdb.com/title/tt0141399/?ref_=fn_tt_tt_1</t>
  </si>
  <si>
    <t>Space Chimps</t>
  </si>
  <si>
    <t>Kenan Thompson</t>
  </si>
  <si>
    <t>Omid Abtahi</t>
  </si>
  <si>
    <t>http://www.imdb.com/title/tt0482603/?ref_=fn_tt_tt_1</t>
  </si>
  <si>
    <t>Head of State</t>
  </si>
  <si>
    <t>Chris Rock</t>
  </si>
  <si>
    <t>http://www.imdb.com/title/tt0325537/?ref_=fn_tt_tt_1</t>
  </si>
  <si>
    <t>The Hangover</t>
  </si>
  <si>
    <t>http://www.imdb.com/title/tt1119646/?ref_=fn_tt_tt_1</t>
  </si>
  <si>
    <t>Ip Man 3</t>
  </si>
  <si>
    <t>Wilson Yip</t>
  </si>
  <si>
    <t>Lynn Hung</t>
  </si>
  <si>
    <t>Kwok-Kwan Chan</t>
  </si>
  <si>
    <t>Cantonese</t>
  </si>
  <si>
    <t>http://www.imdb.com/title/tt2888046/?ref_=fn_tt_tt_1</t>
  </si>
  <si>
    <t>Austin Powers: The Spy Who Shagged Me</t>
  </si>
  <si>
    <t>http://www.imdb.com/title/tt0145660/?ref_=fn_tt_tt_1</t>
  </si>
  <si>
    <t>Batman</t>
  </si>
  <si>
    <t>William Hootkins</t>
  </si>
  <si>
    <t>http://www.imdb.com/title/tt0096895/?ref_=fn_tt_tt_1</t>
  </si>
  <si>
    <t>There Be Dragons</t>
  </si>
  <si>
    <t>Lily Cole</t>
  </si>
  <si>
    <t>http://www.imdb.com/title/tt1316616/?ref_=fn_tt_tt_1</t>
  </si>
  <si>
    <t>Lethal Weapon 3</t>
  </si>
  <si>
    <t>http://www.imdb.com/title/tt0104714/?ref_=fn_tt_tt_1</t>
  </si>
  <si>
    <t>The Blind Side</t>
  </si>
  <si>
    <t>Catherine Dyer</t>
  </si>
  <si>
    <t>Quinton Aaron</t>
  </si>
  <si>
    <t>http://www.imdb.com/title/tt0878804/?ref_=fn_tt_tt_1</t>
  </si>
  <si>
    <t>Spy Kids</t>
  </si>
  <si>
    <t>http://www.imdb.com/title/tt0227538/?ref_=fn_tt_tt_1</t>
  </si>
  <si>
    <t>Horrible Bosses</t>
  </si>
  <si>
    <t>Reginald Ballard</t>
  </si>
  <si>
    <t>http://www.imdb.com/title/tt1499658/?ref_=fn_tt_tt_1</t>
  </si>
  <si>
    <t>True Grit</t>
  </si>
  <si>
    <t>Bruce Green</t>
  </si>
  <si>
    <t>http://www.imdb.com/title/tt1403865/?ref_=fn_tt_tt_1</t>
  </si>
  <si>
    <t>The Devil Wears Prada</t>
  </si>
  <si>
    <t>Rebecca Mader</t>
  </si>
  <si>
    <t>http://www.imdb.com/title/tt0458352/?ref_=fn_tt_tt_1</t>
  </si>
  <si>
    <t>Star Trek: The Motion Picture</t>
  </si>
  <si>
    <t>Robert Wise</t>
  </si>
  <si>
    <t>Nichelle Nichols</t>
  </si>
  <si>
    <t>Walter Koenig</t>
  </si>
  <si>
    <t>http://www.imdb.com/title/tt0079945/?ref_=fn_tt_tt_1</t>
  </si>
  <si>
    <t>Identity Thief</t>
  </si>
  <si>
    <t>http://www.imdb.com/title/tt2024432/?ref_=fn_tt_tt_1</t>
  </si>
  <si>
    <t>Cape Fear</t>
  </si>
  <si>
    <t>Robert Mitchum</t>
  </si>
  <si>
    <t>http://www.imdb.com/title/tt0101540/?ref_=fn_tt_tt_1</t>
  </si>
  <si>
    <t>21</t>
  </si>
  <si>
    <t>http://www.imdb.com/title/tt0478087/?ref_=fn_tt_tt_1</t>
  </si>
  <si>
    <t>Trainwreck</t>
  </si>
  <si>
    <t>Amy Schumer</t>
  </si>
  <si>
    <t>Josh Segarra</t>
  </si>
  <si>
    <t>http://www.imdb.com/title/tt3152624/?ref_=fn_tt_tt_1</t>
  </si>
  <si>
    <t>Guess Who</t>
  </si>
  <si>
    <t>Kevin Rodney Sullivan</t>
  </si>
  <si>
    <t>Nicole Sullivan</t>
  </si>
  <si>
    <t>Sherri Shepherd</t>
  </si>
  <si>
    <t>http://www.imdb.com/title/tt0372237/?ref_=fn_tt_tt_1</t>
  </si>
  <si>
    <t>The English Patient</t>
  </si>
  <si>
    <t>http://www.imdb.com/title/tt0116209/?ref_=fn_tt_tt_1</t>
  </si>
  <si>
    <t>L.A. Confidential</t>
  </si>
  <si>
    <t>Matt McCoy</t>
  </si>
  <si>
    <t>http://www.imdb.com/title/tt0119488/?ref_=fn_tt_tt_1</t>
  </si>
  <si>
    <t>Sky High</t>
  </si>
  <si>
    <t>http://www.imdb.com/title/tt0405325/?ref_=fn_tt_tt_1</t>
  </si>
  <si>
    <t>In &amp; Out</t>
  </si>
  <si>
    <t>Lauren Ambrose</t>
  </si>
  <si>
    <t>http://www.imdb.com/title/tt0119360/?ref_=fn_tt_tt_1</t>
  </si>
  <si>
    <t>Species</t>
  </si>
  <si>
    <t>Natasha Henstridge</t>
  </si>
  <si>
    <t>Marg Helgenberger</t>
  </si>
  <si>
    <t>Jordan Lund</t>
  </si>
  <si>
    <t>http://www.imdb.com/title/tt0114508/?ref_=fn_tt_tt_1</t>
  </si>
  <si>
    <t>A Nightmare on Elm Street</t>
  </si>
  <si>
    <t>Lin Shaye</t>
  </si>
  <si>
    <t>Amanda Wyss</t>
  </si>
  <si>
    <t>X</t>
  </si>
  <si>
    <t>http://www.imdb.com/title/tt0087800/?ref_=fn_tt_tt_1</t>
  </si>
  <si>
    <t>The Cell</t>
  </si>
  <si>
    <t>http://www.imdb.com/title/tt0209958/?ref_=fn_tt_tt_1</t>
  </si>
  <si>
    <t>The Man in the Iron Mask</t>
  </si>
  <si>
    <t>Anne Parillaud</t>
  </si>
  <si>
    <t>Judith Godrèche</t>
  </si>
  <si>
    <t>http://www.imdb.com/title/tt0120744/?ref_=fn_tt_tt_1</t>
  </si>
  <si>
    <t>Secretariat</t>
  </si>
  <si>
    <t>Kevin Connolly</t>
  </si>
  <si>
    <t>http://www.imdb.com/title/tt1028576/?ref_=fn_tt_tt_1</t>
  </si>
  <si>
    <t>TMNT</t>
  </si>
  <si>
    <t>Kevin Munroe</t>
  </si>
  <si>
    <t>http://www.imdb.com/title/tt0453556/?ref_=fn_tt_tt_1</t>
  </si>
  <si>
    <t>Radio</t>
  </si>
  <si>
    <t>Michael Tollin</t>
  </si>
  <si>
    <t>http://www.imdb.com/title/tt0316465/?ref_=fn_tt_tt_1</t>
  </si>
  <si>
    <t>Friends with Benefits</t>
  </si>
  <si>
    <t>http://www.imdb.com/title/tt1632708/?ref_=fn_tt_tt_1</t>
  </si>
  <si>
    <t>Neighbors 2: Sorority Rising</t>
  </si>
  <si>
    <t>Nicholas Stoller</t>
  </si>
  <si>
    <t>Kiersey Clemons</t>
  </si>
  <si>
    <t>http://www.imdb.com/title/tt4438848/?ref_=fn_tt_tt_1</t>
  </si>
  <si>
    <t>Saving Mr. Banks</t>
  </si>
  <si>
    <t>http://www.imdb.com/title/tt2140373/?ref_=fn_tt_tt_1</t>
  </si>
  <si>
    <t>Malcolm X</t>
  </si>
  <si>
    <t>Al Freeman Jr.</t>
  </si>
  <si>
    <t>http://www.imdb.com/title/tt0104797/?ref_=fn_tt_tt_1</t>
  </si>
  <si>
    <t>This Is 40</t>
  </si>
  <si>
    <t>Charlyne Yi</t>
  </si>
  <si>
    <t>Mackenzie Aladjem</t>
  </si>
  <si>
    <t>http://www.imdb.com/title/tt1758830/?ref_=fn_tt_tt_1</t>
  </si>
  <si>
    <t>Old Dogs</t>
  </si>
  <si>
    <t>http://www.imdb.com/title/tt0976238/?ref_=fn_tt_tt_1</t>
  </si>
  <si>
    <t>Underworld: Rise of the Lycans</t>
  </si>
  <si>
    <t>Patrick Tatopoulos</t>
  </si>
  <si>
    <t>Craig Parker</t>
  </si>
  <si>
    <t>Steven Mackintosh</t>
  </si>
  <si>
    <t>http://www.imdb.com/title/tt0834001/?ref_=fn_tt_tt_1</t>
  </si>
  <si>
    <t>License to Wed</t>
  </si>
  <si>
    <t>Christine Taylor</t>
  </si>
  <si>
    <t>http://www.imdb.com/title/tt0762114/?ref_=fn_tt_tt_1</t>
  </si>
  <si>
    <t>The Benchwarmers</t>
  </si>
  <si>
    <t>http://www.imdb.com/title/tt0437863/?ref_=fn_tt_tt_1</t>
  </si>
  <si>
    <t>Must Love Dogs</t>
  </si>
  <si>
    <t>Gary David Goldberg</t>
  </si>
  <si>
    <t>Victor Webster</t>
  </si>
  <si>
    <t>http://www.imdb.com/title/tt0417001/?ref_=fn_tt_tt_1</t>
  </si>
  <si>
    <t>Donnie Brasco</t>
  </si>
  <si>
    <t>http://www.imdb.com/title/tt0119008/?ref_=fn_tt_tt_1</t>
  </si>
  <si>
    <t>Resident Evil</t>
  </si>
  <si>
    <t>Jaymes Butler</t>
  </si>
  <si>
    <t>http://www.imdb.com/title/tt0120804/?ref_=fn_tt_tt_1</t>
  </si>
  <si>
    <t>Poltergeist</t>
  </si>
  <si>
    <t>Tobe Hooper</t>
  </si>
  <si>
    <t>Heather O'Rourke</t>
  </si>
  <si>
    <t>Zelda Rubinstein</t>
  </si>
  <si>
    <t>http://www.imdb.com/title/tt0084516/?ref_=fn_tt_tt_1</t>
  </si>
  <si>
    <t>The Ladykillers</t>
  </si>
  <si>
    <t>http://www.imdb.com/title/tt0335245/?ref_=fn_tt_tt_1</t>
  </si>
  <si>
    <t>Max Payne</t>
  </si>
  <si>
    <t>Beau Bridges</t>
  </si>
  <si>
    <t>Jamie Hector</t>
  </si>
  <si>
    <t>http://www.imdb.com/title/tt0467197/?ref_=fn_tt_tt_1</t>
  </si>
  <si>
    <t>In Time</t>
  </si>
  <si>
    <t>http://www.imdb.com/title/tt1637688/?ref_=fn_tt_tt_1</t>
  </si>
  <si>
    <t>The Back-up Plan</t>
  </si>
  <si>
    <t>Alan Poul</t>
  </si>
  <si>
    <t>Danneel Ackles</t>
  </si>
  <si>
    <t>Noureen DeWulf</t>
  </si>
  <si>
    <t>Tom Bosley</t>
  </si>
  <si>
    <t>http://www.imdb.com/title/tt1212436/?ref_=fn_tt_tt_1</t>
  </si>
  <si>
    <t>Something Borrowed</t>
  </si>
  <si>
    <t>Luke Greenfield</t>
  </si>
  <si>
    <t>Ashley Williams</t>
  </si>
  <si>
    <t>Steve Howey</t>
  </si>
  <si>
    <t>Kirsten Day</t>
  </si>
  <si>
    <t>http://www.imdb.com/title/tt0491152/?ref_=fn_tt_tt_1</t>
  </si>
  <si>
    <t>Black Knight</t>
  </si>
  <si>
    <t>Gil Junger</t>
  </si>
  <si>
    <t>http://www.imdb.com/title/tt0265087/?ref_=fn_tt_tt_1</t>
  </si>
  <si>
    <t>Street Fighter</t>
  </si>
  <si>
    <t>Steven E. de Souza</t>
  </si>
  <si>
    <t>Raul Julia</t>
  </si>
  <si>
    <t>http://www.imdb.com/title/tt0111301/?ref_=fn_tt_tt_1</t>
  </si>
  <si>
    <t>The Pianist</t>
  </si>
  <si>
    <t>Emilia Fox</t>
  </si>
  <si>
    <t>Frank Finlay</t>
  </si>
  <si>
    <t>Ed Stoppard</t>
  </si>
  <si>
    <t>http://www.imdb.com/title/tt0253474/?ref_=fn_tt_tt_1</t>
  </si>
  <si>
    <t>The Nativity Story</t>
  </si>
  <si>
    <t>Keisha Castle-Hughes</t>
  </si>
  <si>
    <t>Hiam Abbass</t>
  </si>
  <si>
    <t>Shaun Toub</t>
  </si>
  <si>
    <t>http://www.imdb.com/title/tt0762121/?ref_=fn_tt_tt_1</t>
  </si>
  <si>
    <t>House of Wax</t>
  </si>
  <si>
    <t>Paris Hilton</t>
  </si>
  <si>
    <t>Brian Van Holt</t>
  </si>
  <si>
    <t>http://www.imdb.com/title/tt0397065/?ref_=fn_tt_tt_1</t>
  </si>
  <si>
    <t>Closer</t>
  </si>
  <si>
    <t>Colin Stinton</t>
  </si>
  <si>
    <t>http://www.imdb.com/title/tt0376541/?ref_=fn_tt_tt_1</t>
  </si>
  <si>
    <t>J. Edgar</t>
  </si>
  <si>
    <t>Kaitlyn Dever</t>
  </si>
  <si>
    <t>http://www.imdb.com/title/tt1616195/?ref_=fn_tt_tt_1</t>
  </si>
  <si>
    <t>Mirrors</t>
  </si>
  <si>
    <t>Alexandre Aja</t>
  </si>
  <si>
    <t>http://www.imdb.com/title/tt0790686/?ref_=fn_tt_tt_1</t>
  </si>
  <si>
    <t>Queen of the Damned</t>
  </si>
  <si>
    <t>Michael Rymer</t>
  </si>
  <si>
    <t>Aaliyah</t>
  </si>
  <si>
    <t>http://www.imdb.com/title/tt0238546/?ref_=fn_tt_tt_1</t>
  </si>
  <si>
    <t>Predator 2</t>
  </si>
  <si>
    <t>Kevin Peter Hall</t>
  </si>
  <si>
    <t>http://www.imdb.com/title/tt0100403/?ref_=fn_tt_tt_1</t>
  </si>
  <si>
    <t>Untraceable</t>
  </si>
  <si>
    <t>Jesse Tyler Ferguson</t>
  </si>
  <si>
    <t>Joseph Cross</t>
  </si>
  <si>
    <t>http://www.imdb.com/title/tt0880578/?ref_=fn_tt_tt_1</t>
  </si>
  <si>
    <t>Blast from the Past</t>
  </si>
  <si>
    <t>Hugh Wilson</t>
  </si>
  <si>
    <t>Sissy Spacek</t>
  </si>
  <si>
    <t>Douglas Smith</t>
  </si>
  <si>
    <t>http://www.imdb.com/title/tt0124298/?ref_=fn_tt_tt_1</t>
  </si>
  <si>
    <t>Jersey Girl</t>
  </si>
  <si>
    <t>http://www.imdb.com/title/tt0300051/?ref_=fn_tt_tt_1</t>
  </si>
  <si>
    <t>Alex Cross</t>
  </si>
  <si>
    <t>Cicely Tyson</t>
  </si>
  <si>
    <t>Carmen Ejogo</t>
  </si>
  <si>
    <t>http://www.imdb.com/title/tt1712170/?ref_=fn_tt_tt_1</t>
  </si>
  <si>
    <t>Midnight in the Garden of Good and Evil</t>
  </si>
  <si>
    <t>Leon Rippy</t>
  </si>
  <si>
    <t>http://www.imdb.com/title/tt0119668/?ref_=fn_tt_tt_1</t>
  </si>
  <si>
    <t>Nanny McPhee Returns</t>
  </si>
  <si>
    <t>Susanna White</t>
  </si>
  <si>
    <t>Bill Bailey</t>
  </si>
  <si>
    <t>Eros Vlahos</t>
  </si>
  <si>
    <t>http://www.imdb.com/title/tt1415283/?ref_=fn_tt_tt_1</t>
  </si>
  <si>
    <t>Hoffa</t>
  </si>
  <si>
    <t>Frank Whaley</t>
  </si>
  <si>
    <t>http://www.imdb.com/title/tt0104427/?ref_=fn_tt_tt_1</t>
  </si>
  <si>
    <t>The X Files: I Want to Believe</t>
  </si>
  <si>
    <t>Chris Carter</t>
  </si>
  <si>
    <t>Nicki Aycox</t>
  </si>
  <si>
    <t>http://www.imdb.com/title/tt0443701/?ref_=fn_tt_tt_1</t>
  </si>
  <si>
    <t>Ella Enchanted</t>
  </si>
  <si>
    <t>Tommy O'Haver</t>
  </si>
  <si>
    <t>Joanna Lumley</t>
  </si>
  <si>
    <t>http://www.imdb.com/title/tt0327679/?ref_=fn_tt_tt_1</t>
  </si>
  <si>
    <t>Concussion</t>
  </si>
  <si>
    <t>Peter Landesman</t>
  </si>
  <si>
    <t>http://www.imdb.com/title/tt3322364/?ref_=fn_tt_tt_1</t>
  </si>
  <si>
    <t>Abduction</t>
  </si>
  <si>
    <t>Ken Arnold</t>
  </si>
  <si>
    <t>Benjamin J. Cain Jr.</t>
  </si>
  <si>
    <t>Richard Cetrone</t>
  </si>
  <si>
    <t>http://www.imdb.com/title/tt1600195/?ref_=fn_tt_tt_1</t>
  </si>
  <si>
    <t>Valiant</t>
  </si>
  <si>
    <t>Gary Chapman</t>
  </si>
  <si>
    <t>Pip Torrens</t>
  </si>
  <si>
    <t>http://www.imdb.com/title/tt0361089/?ref_=fn_tt_tt_1</t>
  </si>
  <si>
    <t>Wonder Boys</t>
  </si>
  <si>
    <t>Richard Thomas</t>
  </si>
  <si>
    <t>http://www.imdb.com/title/tt0185014/?ref_=fn_tt_tt_1</t>
  </si>
  <si>
    <t>Superhero Movie</t>
  </si>
  <si>
    <t>Craig Mazin</t>
  </si>
  <si>
    <t>Drake Bell</t>
  </si>
  <si>
    <t>Marion Ross</t>
  </si>
  <si>
    <t>http://www.imdb.com/title/tt0426592/?ref_=fn_tt_tt_1</t>
  </si>
  <si>
    <t>Broken City</t>
  </si>
  <si>
    <t>Allen Hughes</t>
  </si>
  <si>
    <t>Alona Tal</t>
  </si>
  <si>
    <t>Michael Beach</t>
  </si>
  <si>
    <t>http://www.imdb.com/title/tt1235522/?ref_=fn_tt_tt_1</t>
  </si>
  <si>
    <t>Cursed</t>
  </si>
  <si>
    <t>Shannon Elizabeth</t>
  </si>
  <si>
    <t>Portia de Rossi</t>
  </si>
  <si>
    <t>http://www.imdb.com/title/tt0257516/?ref_=fn_tt_tt_1</t>
  </si>
  <si>
    <t>Premium Rush</t>
  </si>
  <si>
    <t>http://www.imdb.com/title/tt1547234/?ref_=fn_tt_tt_1</t>
  </si>
  <si>
    <t>Hot Pursuit</t>
  </si>
  <si>
    <t>Jim Gaffigan</t>
  </si>
  <si>
    <t>Richard T. Jones</t>
  </si>
  <si>
    <t>Michael Mosley</t>
  </si>
  <si>
    <t>http://www.imdb.com/title/tt2967224/?ref_=fn_tt_tt_1</t>
  </si>
  <si>
    <t>The Four Feathers</t>
  </si>
  <si>
    <t>Lucy Gordon</t>
  </si>
  <si>
    <t>Alex Jennings</t>
  </si>
  <si>
    <t>http://www.imdb.com/title/tt0240510/?ref_=fn_tt_tt_1</t>
  </si>
  <si>
    <t>Parker</t>
  </si>
  <si>
    <t>Wendell Pierce</t>
  </si>
  <si>
    <t>http://www.imdb.com/title/tt1904996/?ref_=fn_tt_tt_1</t>
  </si>
  <si>
    <t>Wimbledon</t>
  </si>
  <si>
    <t>Austin Nichols</t>
  </si>
  <si>
    <t>http://www.imdb.com/title/tt0360201/?ref_=fn_tt_tt_1</t>
  </si>
  <si>
    <t>Furry Vengeance</t>
  </si>
  <si>
    <t>Brooke Shields</t>
  </si>
  <si>
    <t>Matt Prokop</t>
  </si>
  <si>
    <t>http://www.imdb.com/title/tt0492389/?ref_=fn_tt_tt_1</t>
  </si>
  <si>
    <t>Lions for Lambs</t>
  </si>
  <si>
    <t>http://www.imdb.com/title/tt0891527/?ref_=fn_tt_tt_1</t>
  </si>
  <si>
    <t>Flight of the Intruder</t>
  </si>
  <si>
    <t>Rosanna Arquette</t>
  </si>
  <si>
    <t>Dann Florek</t>
  </si>
  <si>
    <t>Christopher Rich</t>
  </si>
  <si>
    <t>http://www.imdb.com/title/tt0099587/?ref_=fn_tt_tt_1</t>
  </si>
  <si>
    <t>Walk Hard: The Dewey Cox Story</t>
  </si>
  <si>
    <t>http://www.imdb.com/title/tt0841046/?ref_=fn_tt_tt_1</t>
  </si>
  <si>
    <t>The Shipping News</t>
  </si>
  <si>
    <t>Lasse Hallström</t>
  </si>
  <si>
    <t>Jason Behr</t>
  </si>
  <si>
    <t>http://www.imdb.com/title/tt0120824/?ref_=fn_tt_tt_1</t>
  </si>
  <si>
    <t>American Outlaws</t>
  </si>
  <si>
    <t>http://www.imdb.com/title/tt0244000/?ref_=fn_tt_tt_1</t>
  </si>
  <si>
    <t>The Young Victoria</t>
  </si>
  <si>
    <t>Jean-Marc Vallée</t>
  </si>
  <si>
    <t>Michiel Huisman</t>
  </si>
  <si>
    <t>http://www.imdb.com/title/tt0962736/?ref_=fn_tt_tt_1</t>
  </si>
  <si>
    <t>Whiteout</t>
  </si>
  <si>
    <t>Bashar Rahal</t>
  </si>
  <si>
    <t>Shawn Doyle</t>
  </si>
  <si>
    <t>http://www.imdb.com/title/tt0365929/?ref_=fn_tt_tt_1</t>
  </si>
  <si>
    <t>The Tree of Life</t>
  </si>
  <si>
    <t>http://www.imdb.com/title/tt0478304/?ref_=fn_tt_tt_1</t>
  </si>
  <si>
    <t>Knock Off</t>
  </si>
  <si>
    <t>Hark Tsui</t>
  </si>
  <si>
    <t>Paul Sorvino</t>
  </si>
  <si>
    <t>Lela Rochon</t>
  </si>
  <si>
    <t>Ray Nicholas</t>
  </si>
  <si>
    <t>Aruba</t>
  </si>
  <si>
    <t>http://www.imdb.com/title/tt0120724/?ref_=fn_tt_tt_1</t>
  </si>
  <si>
    <t>Sabotage</t>
  </si>
  <si>
    <t>Maurice Compte</t>
  </si>
  <si>
    <t>http://www.imdb.com/title/tt1742334/?ref_=fn_tt_tt_1</t>
  </si>
  <si>
    <t>The Order</t>
  </si>
  <si>
    <t>Benno Fürmann</t>
  </si>
  <si>
    <t>http://www.imdb.com/title/tt0304711/?ref_=fn_tt_tt_1</t>
  </si>
  <si>
    <t>Punisher: War Zone</t>
  </si>
  <si>
    <t>Lexi Alexander</t>
  </si>
  <si>
    <t>Julie Benz</t>
  </si>
  <si>
    <t>http://www.imdb.com/title/tt0450314/?ref_=fn_tt_tt_1</t>
  </si>
  <si>
    <t>Zoom</t>
  </si>
  <si>
    <t>http://www.imdb.com/title/tt0383060/?ref_=fn_tt_tt_1</t>
  </si>
  <si>
    <t>The Walk</t>
  </si>
  <si>
    <t>Soleyman Pierini</t>
  </si>
  <si>
    <t>Jade Kindar-Martin</t>
  </si>
  <si>
    <t>http://www.imdb.com/title/tt3488710/?ref_=fn_tt_tt_1</t>
  </si>
  <si>
    <t>Warriors of Virtue</t>
  </si>
  <si>
    <t>Ronny Yu</t>
  </si>
  <si>
    <t>Marley Shelton</t>
  </si>
  <si>
    <t>Lee Arenberg</t>
  </si>
  <si>
    <t>Angus Macfadyen</t>
  </si>
  <si>
    <t>http://www.imdb.com/title/tt0120479/?ref_=fn_tt_tt_1</t>
  </si>
  <si>
    <t>A Good Year</t>
  </si>
  <si>
    <t>http://www.imdb.com/title/tt0401445/?ref_=fn_tt_tt_1</t>
  </si>
  <si>
    <t>Radio Flyer</t>
  </si>
  <si>
    <t>http://www.imdb.com/title/tt0105211/?ref_=fn_tt_tt_1</t>
  </si>
  <si>
    <t>Blood In, Blood Out</t>
  </si>
  <si>
    <t>http://www.imdb.com/title/tt0106469/?ref_=fn_tt_tt_1</t>
  </si>
  <si>
    <t>Smilla's Sense of Snow</t>
  </si>
  <si>
    <t>Bille August</t>
  </si>
  <si>
    <t>Denmark</t>
  </si>
  <si>
    <t>http://www.imdb.com/title/tt0120152/?ref_=fn_tt_tt_1</t>
  </si>
  <si>
    <t>Femme Fatale</t>
  </si>
  <si>
    <t>Rie Rasmussen</t>
  </si>
  <si>
    <t>http://www.imdb.com/title/tt0280665/?ref_=fn_tt_tt_1</t>
  </si>
  <si>
    <t>Ride with the Devil</t>
  </si>
  <si>
    <t>Jeremy W. Auman</t>
  </si>
  <si>
    <t>Jeffrey Dover</t>
  </si>
  <si>
    <t>Tobey Maguire</t>
  </si>
  <si>
    <t>http://www.imdb.com/title/tt0134154/?ref_=fn_tt_tt_1</t>
  </si>
  <si>
    <t>The Maze Runner</t>
  </si>
  <si>
    <t>Aml Ameen</t>
  </si>
  <si>
    <t>Jacob Latimore</t>
  </si>
  <si>
    <t>http://www.imdb.com/title/tt1790864/?ref_=fn_tt_tt_1</t>
  </si>
  <si>
    <t>Unfinished Business</t>
  </si>
  <si>
    <t>Ken Scott</t>
  </si>
  <si>
    <t>June Diane Raphael</t>
  </si>
  <si>
    <t>Melissa McMeekin</t>
  </si>
  <si>
    <t>http://www.imdb.com/title/tt2358925/?ref_=fn_tt_tt_1</t>
  </si>
  <si>
    <t>The Age of Innocence</t>
  </si>
  <si>
    <t>http://www.imdb.com/title/tt0106226/?ref_=fn_tt_tt_1</t>
  </si>
  <si>
    <t>The Fountain</t>
  </si>
  <si>
    <t>Ellen Burstyn</t>
  </si>
  <si>
    <t>http://www.imdb.com/title/tt0414993/?ref_=fn_tt_tt_1</t>
  </si>
  <si>
    <t>Chill Factor</t>
  </si>
  <si>
    <t>Hugh Johnson</t>
  </si>
  <si>
    <t>Kevin J. O'Connor</t>
  </si>
  <si>
    <t>Hudson Leick</t>
  </si>
  <si>
    <t>http://www.imdb.com/title/tt0163579/?ref_=fn_tt_tt_1</t>
  </si>
  <si>
    <t>Stolen</t>
  </si>
  <si>
    <t>Sami Gayle</t>
  </si>
  <si>
    <t>http://www.imdb.com/title/tt1656186/?ref_=fn_tt_tt_1</t>
  </si>
  <si>
    <t>Ponyo</t>
  </si>
  <si>
    <t>Hayao Miyazaki</t>
  </si>
  <si>
    <t>Rumi Hiiragi</t>
  </si>
  <si>
    <t>Yûki Amami</t>
  </si>
  <si>
    <t>Yuria Nara</t>
  </si>
  <si>
    <t>Japanese</t>
  </si>
  <si>
    <t>http://www.imdb.com/title/tt0876563/?ref_=fn_tt_tt_1</t>
  </si>
  <si>
    <t>The Longest Ride</t>
  </si>
  <si>
    <t>George Tillman Jr.</t>
  </si>
  <si>
    <t>Tiago Riani</t>
  </si>
  <si>
    <t>Melissa Benoist</t>
  </si>
  <si>
    <t>Hayley Lovitt</t>
  </si>
  <si>
    <t>http://www.imdb.com/title/tt2726560/?ref_=fn_tt_tt_1</t>
  </si>
  <si>
    <t>The Astronaut's Wife</t>
  </si>
  <si>
    <t>Rand Ravich</t>
  </si>
  <si>
    <t>http://www.imdb.com/title/tt0138304/?ref_=fn_tt_tt_1</t>
  </si>
  <si>
    <t>I Dreamed of Africa</t>
  </si>
  <si>
    <t>Hugh Hudson</t>
  </si>
  <si>
    <t>Eva Marie Saint</t>
  </si>
  <si>
    <t>Vincent Perez</t>
  </si>
  <si>
    <t>http://www.imdb.com/title/tt0167203/?ref_=fn_tt_tt_1</t>
  </si>
  <si>
    <t>Playing for Keeps</t>
  </si>
  <si>
    <t>http://www.imdb.com/title/tt1540128/?ref_=fn_tt_tt_1</t>
  </si>
  <si>
    <t>Mandela: Long Walk to Freedom</t>
  </si>
  <si>
    <t>Terry Pheto</t>
  </si>
  <si>
    <t>Fana Mokoena</t>
  </si>
  <si>
    <t>Tony Kgoroge</t>
  </si>
  <si>
    <t>http://www.imdb.com/title/tt2304771/?ref_=fn_tt_tt_1</t>
  </si>
  <si>
    <t>A Few Good Men</t>
  </si>
  <si>
    <t>http://www.imdb.com/title/tt0104257/?ref_=fn_tt_tt_1</t>
  </si>
  <si>
    <t>Exit Wounds</t>
  </si>
  <si>
    <t>http://www.imdb.com/title/tt0242445/?ref_=fn_tt_tt_1</t>
  </si>
  <si>
    <t>Big Momma's House</t>
  </si>
  <si>
    <t>Tichina Arnold</t>
  </si>
  <si>
    <t>http://www.imdb.com/title/tt0208003/?ref_=fn_tt_tt_1</t>
  </si>
  <si>
    <t>Thunder and the House of Magic</t>
  </si>
  <si>
    <t>Jeremy Degruson</t>
  </si>
  <si>
    <t>Kyle Hebert</t>
  </si>
  <si>
    <t>Brianne Brozey</t>
  </si>
  <si>
    <t>Joe Ochman</t>
  </si>
  <si>
    <t>Belgium</t>
  </si>
  <si>
    <t>http://www.imdb.com/title/tt3148834/?ref_=fn_tt_tt_1</t>
  </si>
  <si>
    <t>The Darkest Hour</t>
  </si>
  <si>
    <t>Chris Gorak</t>
  </si>
  <si>
    <t>Veronika Vernadskaya</t>
  </si>
  <si>
    <t>Dato Bakhtadze</t>
  </si>
  <si>
    <t>http://www.imdb.com/title/tt1093357/?ref_=fn_tt_tt_1</t>
  </si>
  <si>
    <t>Step Up Revolution</t>
  </si>
  <si>
    <t>Scott Speer</t>
  </si>
  <si>
    <t>Ryan Guzman</t>
  </si>
  <si>
    <t>Stephen Boss</t>
  </si>
  <si>
    <t>http://www.imdb.com/title/tt1800741/?ref_=fn_tt_tt_1</t>
  </si>
  <si>
    <t>Snakes on a Plane</t>
  </si>
  <si>
    <t>Rachel Blanchard</t>
  </si>
  <si>
    <t>http://www.imdb.com/title/tt0417148/?ref_=fn_tt_tt_1</t>
  </si>
  <si>
    <t>The Watcher</t>
  </si>
  <si>
    <t>Joe Charbanic</t>
  </si>
  <si>
    <t>Chris Ellis</t>
  </si>
  <si>
    <t>http://www.imdb.com/title/tt0204626/?ref_=fn_tt_tt_1</t>
  </si>
  <si>
    <t>The Punisher</t>
  </si>
  <si>
    <t>Jonathan Hensleigh</t>
  </si>
  <si>
    <t>Marco St. John</t>
  </si>
  <si>
    <t>Eddie Jemison</t>
  </si>
  <si>
    <t>http://www.imdb.com/title/tt0330793/?ref_=fn_tt_tt_1</t>
  </si>
  <si>
    <t>Goal! The Dream Begins</t>
  </si>
  <si>
    <t>Danny Cannon</t>
  </si>
  <si>
    <t>http://www.imdb.com/title/tt0380389/?ref_=fn_tt_tt_1</t>
  </si>
  <si>
    <t>Safe</t>
  </si>
  <si>
    <t>Boaz Yakin</t>
  </si>
  <si>
    <t>Robert John Burke</t>
  </si>
  <si>
    <t>http://www.imdb.com/title/tt1656190/?ref_=fn_tt_tt_1</t>
  </si>
  <si>
    <t>Pushing Tin</t>
  </si>
  <si>
    <t>http://www.imdb.com/title/tt0120797/?ref_=fn_tt_tt_1</t>
  </si>
  <si>
    <t>Star Wars: Episode VI - Return of the Jedi</t>
  </si>
  <si>
    <t>Richard Marquand</t>
  </si>
  <si>
    <t>Kenny Baker</t>
  </si>
  <si>
    <t>http://www.imdb.com/title/tt0086190/?ref_=fn_tt_tt_1</t>
  </si>
  <si>
    <t>Doomsday</t>
  </si>
  <si>
    <t>Neil Marshall</t>
  </si>
  <si>
    <t>Ryan Kruger</t>
  </si>
  <si>
    <t>http://www.imdb.com/title/tt0483607/?ref_=fn_tt_tt_1</t>
  </si>
  <si>
    <t>The Reader</t>
  </si>
  <si>
    <t>David Kross</t>
  </si>
  <si>
    <t>Susanne Lothar</t>
  </si>
  <si>
    <t>http://www.imdb.com/title/tt0976051/?ref_=fn_tt_tt_1</t>
  </si>
  <si>
    <t>Elf</t>
  </si>
  <si>
    <t>http://www.imdb.com/title/tt0319343/?ref_=fn_tt_tt_1</t>
  </si>
  <si>
    <t>Phenomenon</t>
  </si>
  <si>
    <t>Kyra Sedgwick</t>
  </si>
  <si>
    <t>David Gallagher</t>
  </si>
  <si>
    <t>http://www.imdb.com/title/tt0117333/?ref_=fn_tt_tt_1</t>
  </si>
  <si>
    <t>Snow Dogs</t>
  </si>
  <si>
    <t>http://www.imdb.com/title/tt0281373/?ref_=fn_tt_tt_1</t>
  </si>
  <si>
    <t>Scrooged</t>
  </si>
  <si>
    <t>http://www.imdb.com/title/tt0096061/?ref_=fn_tt_tt_1</t>
  </si>
  <si>
    <t>Nacho Libre</t>
  </si>
  <si>
    <t>Jared Hess</t>
  </si>
  <si>
    <t>Héctor Jiménez</t>
  </si>
  <si>
    <t>http://www.imdb.com/title/tt0457510/?ref_=fn_tt_tt_1</t>
  </si>
  <si>
    <t>Bridesmaids</t>
  </si>
  <si>
    <t>Wendi McLendon-Covey</t>
  </si>
  <si>
    <t>Steve Bannos</t>
  </si>
  <si>
    <t>http://www.imdb.com/title/tt1478338/?ref_=fn_tt_tt_1</t>
  </si>
  <si>
    <t>This Is the End</t>
  </si>
  <si>
    <t>http://www.imdb.com/title/tt1245492/?ref_=fn_tt_tt_1</t>
  </si>
  <si>
    <t>Stigmata</t>
  </si>
  <si>
    <t>Rupert Wainwright</t>
  </si>
  <si>
    <t>http://www.imdb.com/title/tt0145531/?ref_=fn_tt_tt_1</t>
  </si>
  <si>
    <t>Men of Honor</t>
  </si>
  <si>
    <t>http://www.imdb.com/title/tt0203019/?ref_=fn_tt_tt_1</t>
  </si>
  <si>
    <t>Takers</t>
  </si>
  <si>
    <t>John Luessenhop</t>
  </si>
  <si>
    <t>http://www.imdb.com/title/tt1135084/?ref_=fn_tt_tt_1</t>
  </si>
  <si>
    <t>The Big Wedding</t>
  </si>
  <si>
    <t>Justin Zackham</t>
  </si>
  <si>
    <t>http://www.imdb.com/title/tt1931435/?ref_=fn_tt_tt_1</t>
  </si>
  <si>
    <t>Big Mommas: Like Father, Like Son</t>
  </si>
  <si>
    <t>Portia Doubleday</t>
  </si>
  <si>
    <t>http://www.imdb.com/title/tt1464174/?ref_=fn_tt_tt_1</t>
  </si>
  <si>
    <t>Source Code</t>
  </si>
  <si>
    <t>Cas Anvar</t>
  </si>
  <si>
    <t>Russell Peters</t>
  </si>
  <si>
    <t>http://www.imdb.com/title/tt0945513/?ref_=fn_tt_tt_1</t>
  </si>
  <si>
    <t>Alive</t>
  </si>
  <si>
    <t>Illeana Douglas</t>
  </si>
  <si>
    <t>Danny Nucci</t>
  </si>
  <si>
    <t>Michael DeLorenzo</t>
  </si>
  <si>
    <t>http://www.imdb.com/title/tt0106246/?ref_=fn_tt_tt_1</t>
  </si>
  <si>
    <t>The Number 23</t>
  </si>
  <si>
    <t>Ed Lauter</t>
  </si>
  <si>
    <t>http://www.imdb.com/title/tt0481369/?ref_=fn_tt_tt_1</t>
  </si>
  <si>
    <t>The Young and Prodigious T.S. Spivet</t>
  </si>
  <si>
    <t>Julian Richings</t>
  </si>
  <si>
    <t>Judy Davis</t>
  </si>
  <si>
    <t>http://www.imdb.com/title/tt1981107/?ref_=fn_tt_tt_1</t>
  </si>
  <si>
    <t>Dreamer: Inspired by a True Story</t>
  </si>
  <si>
    <t>Ken Howard</t>
  </si>
  <si>
    <t>Holmes Osborne</t>
  </si>
  <si>
    <t>http://www.imdb.com/title/tt0418647/?ref_=fn_tt_tt_1</t>
  </si>
  <si>
    <t>A History of Violence</t>
  </si>
  <si>
    <t>Kyle Schmid</t>
  </si>
  <si>
    <t>http://www.imdb.com/title/tt0399146/?ref_=fn_tt_tt_1</t>
  </si>
  <si>
    <t>Transporter 2</t>
  </si>
  <si>
    <t>http://www.imdb.com/title/tt0388482/?ref_=fn_tt_tt_1</t>
  </si>
  <si>
    <t>The Quick and the Dead</t>
  </si>
  <si>
    <t>Pat Hingle</t>
  </si>
  <si>
    <t>Roberts Blossom</t>
  </si>
  <si>
    <t>http://www.imdb.com/title/tt0114214/?ref_=fn_tt_tt_1</t>
  </si>
  <si>
    <t>Laws of Attraction</t>
  </si>
  <si>
    <t>Mike Doyle</t>
  </si>
  <si>
    <t>Nora Dunn</t>
  </si>
  <si>
    <t>Ireland</t>
  </si>
  <si>
    <t>http://www.imdb.com/title/tt0323033/?ref_=fn_tt_tt_1</t>
  </si>
  <si>
    <t>Bringing Out the Dead</t>
  </si>
  <si>
    <t>Marc Anthony</t>
  </si>
  <si>
    <t>Sonja Sohn</t>
  </si>
  <si>
    <t>http://www.imdb.com/title/tt0163988/?ref_=fn_tt_tt_1</t>
  </si>
  <si>
    <t>Repo Men</t>
  </si>
  <si>
    <t>Miguel Sapochnik</t>
  </si>
  <si>
    <t>http://www.imdb.com/title/tt1053424/?ref_=fn_tt_tt_1</t>
  </si>
  <si>
    <t>Dragon Wars: D-War</t>
  </si>
  <si>
    <t>Hyung-rae Shim</t>
  </si>
  <si>
    <t>Aimee Garcia</t>
  </si>
  <si>
    <t>http://www.imdb.com/title/tt0372873/?ref_=fn_tt_tt_1</t>
  </si>
  <si>
    <t>Bogus</t>
  </si>
  <si>
    <t>Nancy Travis</t>
  </si>
  <si>
    <t>Andrea Martin</t>
  </si>
  <si>
    <t>http://www.imdb.com/title/tt0115725/?ref_=fn_tt_tt_1</t>
  </si>
  <si>
    <t>The Incredible Burt Wonderstone</t>
  </si>
  <si>
    <t>Don Scardino</t>
  </si>
  <si>
    <t>http://www.imdb.com/title/tt0790628/?ref_=fn_tt_tt_1</t>
  </si>
  <si>
    <t>Cats Don't Dance</t>
  </si>
  <si>
    <t>George Kennedy</t>
  </si>
  <si>
    <t>http://www.imdb.com/title/tt0118829/?ref_=fn_tt_tt_1</t>
  </si>
  <si>
    <t>Cradle Will Rock</t>
  </si>
  <si>
    <t>Tim Robbins</t>
  </si>
  <si>
    <t>http://www.imdb.com/title/tt0150216/?ref_=fn_tt_tt_1</t>
  </si>
  <si>
    <t>The Good German</t>
  </si>
  <si>
    <t>http://www.imdb.com/title/tt0452624/?ref_=fn_tt_tt_1</t>
  </si>
  <si>
    <t>Apocalypse Now</t>
  </si>
  <si>
    <t>http://www.imdb.com/title/tt0078788/?ref_=fn_tt_tt_1</t>
  </si>
  <si>
    <t>Going the Distance</t>
  </si>
  <si>
    <t>Nanette Burstein</t>
  </si>
  <si>
    <t>http://www.imdb.com/title/tt1322312/?ref_=fn_tt_tt_1</t>
  </si>
  <si>
    <t>Mr. Holland's Opus</t>
  </si>
  <si>
    <t>Jean Louisa Kelly</t>
  </si>
  <si>
    <t>http://www.imdb.com/title/tt0113862/?ref_=fn_tt_tt_1</t>
  </si>
  <si>
    <t>Criminal</t>
  </si>
  <si>
    <t>Ariel Vromen</t>
  </si>
  <si>
    <t>Doug Cockle</t>
  </si>
  <si>
    <t>http://www.imdb.com/title/tt3014866/?ref_=fn_tt_tt_1</t>
  </si>
  <si>
    <t>Out of Africa</t>
  </si>
  <si>
    <t>http://www.imdb.com/title/tt0089755/?ref_=fn_tt_tt_1</t>
  </si>
  <si>
    <t>Flight</t>
  </si>
  <si>
    <t>http://www.imdb.com/title/tt1907668/?ref_=fn_tt_tt_1</t>
  </si>
  <si>
    <t>Moonraker</t>
  </si>
  <si>
    <t>Lewis Gilbert</t>
  </si>
  <si>
    <t>Lois Maxwell</t>
  </si>
  <si>
    <t>http://www.imdb.com/title/tt0079574/?ref_=fn_tt_tt_1</t>
  </si>
  <si>
    <t>The Grand Budapest Hotel</t>
  </si>
  <si>
    <t>http://www.imdb.com/title/tt2278388/?ref_=fn_tt_tt_1</t>
  </si>
  <si>
    <t>Hearts in Atlantis</t>
  </si>
  <si>
    <t>Hope Davis</t>
  </si>
  <si>
    <t>http://www.imdb.com/title/tt0252501/?ref_=fn_tt_tt_1</t>
  </si>
  <si>
    <t>Arachnophobia</t>
  </si>
  <si>
    <t>Peter Jason</t>
  </si>
  <si>
    <t>Brian McNamara</t>
  </si>
  <si>
    <t>http://www.imdb.com/title/tt0099052/?ref_=fn_tt_tt_1</t>
  </si>
  <si>
    <t>Frequency</t>
  </si>
  <si>
    <t>http://www.imdb.com/title/tt0186151/?ref_=fn_tt_tt_1</t>
  </si>
  <si>
    <t>Vacation</t>
  </si>
  <si>
    <t>John Francis Daley</t>
  </si>
  <si>
    <t>Beverly D'Angelo</t>
  </si>
  <si>
    <t>http://www.imdb.com/title/tt1524930/?ref_=fn_tt_tt_1</t>
  </si>
  <si>
    <t>Get Shorty</t>
  </si>
  <si>
    <t>http://www.imdb.com/title/tt0113161/?ref_=fn_tt_tt_1</t>
  </si>
  <si>
    <t>Chicago</t>
  </si>
  <si>
    <t>Chita Rivera</t>
  </si>
  <si>
    <t>Jayne Eastwood</t>
  </si>
  <si>
    <t>http://www.imdb.com/title/tt0299658/?ref_=fn_tt_tt_1</t>
  </si>
  <si>
    <t>Big Daddy</t>
  </si>
  <si>
    <t>Joey Lauren Adams</t>
  </si>
  <si>
    <t>http://www.imdb.com/title/tt0142342/?ref_=fn_tt_tt_1</t>
  </si>
  <si>
    <t>American Pie 2</t>
  </si>
  <si>
    <t>J.B. Rogers</t>
  </si>
  <si>
    <t>http://www.imdb.com/title/tt0252866/?ref_=fn_tt_tt_1</t>
  </si>
  <si>
    <t>Toy Story</t>
  </si>
  <si>
    <t>http://www.imdb.com/title/tt0114709/?ref_=fn_tt_tt_1</t>
  </si>
  <si>
    <t>Speed</t>
  </si>
  <si>
    <t>http://www.imdb.com/title/tt0111257/?ref_=fn_tt_tt_1</t>
  </si>
  <si>
    <t>The Vow</t>
  </si>
  <si>
    <t>Michael Sucsy</t>
  </si>
  <si>
    <t>Lucas Bryant</t>
  </si>
  <si>
    <t>Dillon Casey</t>
  </si>
  <si>
    <t>http://www.imdb.com/title/tt1606389/?ref_=fn_tt_tt_1</t>
  </si>
  <si>
    <t>Extraordinary Measures</t>
  </si>
  <si>
    <t>Tom Vaughan</t>
  </si>
  <si>
    <t>http://www.imdb.com/title/tt1244659/?ref_=fn_tt_tt_1</t>
  </si>
  <si>
    <t>Remember the Titans</t>
  </si>
  <si>
    <t>http://www.imdb.com/title/tt0210945/?ref_=fn_tt_tt_1</t>
  </si>
  <si>
    <t>The Hunt for Red October</t>
  </si>
  <si>
    <t>http://www.imdb.com/title/tt0099810/?ref_=fn_tt_tt_1</t>
  </si>
  <si>
    <t>Lee Daniels' The Butler</t>
  </si>
  <si>
    <t>http://www.imdb.com/title/tt1327773/?ref_=fn_tt_tt_1</t>
  </si>
  <si>
    <t>Dodgeball: A True Underdog Story</t>
  </si>
  <si>
    <t>http://www.imdb.com/title/tt0364725/?ref_=fn_tt_tt_1</t>
  </si>
  <si>
    <t>The Addams Family</t>
  </si>
  <si>
    <t>Carel Struycken</t>
  </si>
  <si>
    <t>http://www.imdb.com/title/tt0101272/?ref_=fn_tt_tt_1</t>
  </si>
  <si>
    <t>Ace Ventura: When Nature Calls</t>
  </si>
  <si>
    <t>http://www.imdb.com/title/tt0112281/?ref_=fn_tt_tt_1</t>
  </si>
  <si>
    <t>The Princess Diaries</t>
  </si>
  <si>
    <t>Heather Matarazzo</t>
  </si>
  <si>
    <t>http://www.imdb.com/title/tt0247638/?ref_=fn_tt_tt_1</t>
  </si>
  <si>
    <t>The First Wives Club</t>
  </si>
  <si>
    <t>http://www.imdb.com/title/tt0116313/?ref_=fn_tt_tt_1</t>
  </si>
  <si>
    <t>Se7en</t>
  </si>
  <si>
    <t>http://www.imdb.com/title/tt0114369/?ref_=fn_tt_tt_1</t>
  </si>
  <si>
    <t>District 9</t>
  </si>
  <si>
    <t>South Africa</t>
  </si>
  <si>
    <t>http://www.imdb.com/title/tt1136608/?ref_=fn_tt_tt_1</t>
  </si>
  <si>
    <t>The SpongeBob SquarePants Movie</t>
  </si>
  <si>
    <t>Stephen Hillenburg</t>
  </si>
  <si>
    <t>Rodger Bumpass</t>
  </si>
  <si>
    <t>http://www.imdb.com/title/tt0345950/?ref_=fn_tt_tt_1</t>
  </si>
  <si>
    <t>Mystic River</t>
  </si>
  <si>
    <t>Spencer Treat Clark</t>
  </si>
  <si>
    <t>Tom Guiry</t>
  </si>
  <si>
    <t>http://www.imdb.com/title/tt0327056/?ref_=fn_tt_tt_1</t>
  </si>
  <si>
    <t>Million Dollar Baby</t>
  </si>
  <si>
    <t>Mike Colter</t>
  </si>
  <si>
    <t>http://www.imdb.com/title/tt0405159/?ref_=fn_tt_tt_1</t>
  </si>
  <si>
    <t>Analyze This</t>
  </si>
  <si>
    <t>http://www.imdb.com/title/tt0122933/?ref_=fn_tt_tt_1</t>
  </si>
  <si>
    <t>The Notebook</t>
  </si>
  <si>
    <t>http://www.imdb.com/title/tt0332280/?ref_=fn_tt_tt_1</t>
  </si>
  <si>
    <t>27 Dresses</t>
  </si>
  <si>
    <t>Bern Cohen</t>
  </si>
  <si>
    <t>Yetta Gottesman</t>
  </si>
  <si>
    <t>http://www.imdb.com/title/tt0988595/?ref_=fn_tt_tt_1</t>
  </si>
  <si>
    <t>Hannah Montana: The Movie</t>
  </si>
  <si>
    <t>http://www.imdb.com/title/tt1114677/?ref_=fn_tt_tt_1</t>
  </si>
  <si>
    <t>Rugrats in Paris: The Movie</t>
  </si>
  <si>
    <t>Stig Bergqvist</t>
  </si>
  <si>
    <t>Casey Kasem</t>
  </si>
  <si>
    <t>http://www.imdb.com/title/tt0213203/?ref_=fn_tt_tt_1</t>
  </si>
  <si>
    <t>The Prince of Tides</t>
  </si>
  <si>
    <t>Melinda Dillon</t>
  </si>
  <si>
    <t>http://www.imdb.com/title/tt0102713/?ref_=fn_tt_tt_1</t>
  </si>
  <si>
    <t>Legends of the Fall</t>
  </si>
  <si>
    <t>http://www.imdb.com/title/tt0110322/?ref_=fn_tt_tt_1</t>
  </si>
  <si>
    <t>Up in the Air</t>
  </si>
  <si>
    <t>Jason Reitman</t>
  </si>
  <si>
    <t>Chris Lowell</t>
  </si>
  <si>
    <t>http://www.imdb.com/title/tt1193138/?ref_=fn_tt_tt_1</t>
  </si>
  <si>
    <t>About Schmidt</t>
  </si>
  <si>
    <t>Alexander Payne</t>
  </si>
  <si>
    <t>June Squibb</t>
  </si>
  <si>
    <t>Howard Hesseman</t>
  </si>
  <si>
    <t>http://www.imdb.com/title/tt0257360/?ref_=fn_tt_tt_1</t>
  </si>
  <si>
    <t>Warm Bodies</t>
  </si>
  <si>
    <t>Jonathan Levine</t>
  </si>
  <si>
    <t>Cory Hardrict</t>
  </si>
  <si>
    <t>Vincent Leclerc</t>
  </si>
  <si>
    <t>Daniel Rindress-Kay</t>
  </si>
  <si>
    <t>http://www.imdb.com/title/tt1588173/?ref_=fn_tt_tt_1</t>
  </si>
  <si>
    <t>Looper</t>
  </si>
  <si>
    <t>Rian Johnson</t>
  </si>
  <si>
    <t>Tracie Thoms</t>
  </si>
  <si>
    <t>http://www.imdb.com/title/tt1276104/?ref_=fn_tt_tt_1</t>
  </si>
  <si>
    <t>Down to Earth</t>
  </si>
  <si>
    <t>http://www.imdb.com/title/tt0231775/?ref_=fn_tt_tt_1</t>
  </si>
  <si>
    <t>Babe</t>
  </si>
  <si>
    <t>Chris Noonan</t>
  </si>
  <si>
    <t>Christine Cavanaugh</t>
  </si>
  <si>
    <t>http://www.imdb.com/title/tt0112431/?ref_=fn_tt_tt_1</t>
  </si>
  <si>
    <t>Hope Springs</t>
  </si>
  <si>
    <t>Jean Smart</t>
  </si>
  <si>
    <t>http://www.imdb.com/title/tt1535438/?ref_=fn_tt_tt_1</t>
  </si>
  <si>
    <t>Forgetting Sarah Marshall</t>
  </si>
  <si>
    <t>Maria Thayer</t>
  </si>
  <si>
    <t>http://www.imdb.com/title/tt0800039/?ref_=fn_tt_tt_1</t>
  </si>
  <si>
    <t>Four Brothers</t>
  </si>
  <si>
    <t>Tony Nappo</t>
  </si>
  <si>
    <t>Fionnula Flanagan</t>
  </si>
  <si>
    <t>http://www.imdb.com/title/tt0430105/?ref_=fn_tt_tt_1</t>
  </si>
  <si>
    <t>Baby Mama</t>
  </si>
  <si>
    <t>Michael McCullers</t>
  </si>
  <si>
    <t>http://www.imdb.com/title/tt0871426/?ref_=fn_tt_tt_1</t>
  </si>
  <si>
    <t>Hope Floats</t>
  </si>
  <si>
    <t>Forest Whitaker</t>
  </si>
  <si>
    <t>http://www.imdb.com/title/tt0119313/?ref_=fn_tt_tt_1</t>
  </si>
  <si>
    <t>Bride Wars</t>
  </si>
  <si>
    <t>Gary Winick</t>
  </si>
  <si>
    <t>http://www.imdb.com/title/tt0901476/?ref_=fn_tt_tt_1</t>
  </si>
  <si>
    <t>Without a Paddle</t>
  </si>
  <si>
    <t>Antony Starr</t>
  </si>
  <si>
    <t>Scott Adsit</t>
  </si>
  <si>
    <t>Bonnie Somerville</t>
  </si>
  <si>
    <t>http://www.imdb.com/title/tt0364751/?ref_=fn_tt_tt_1</t>
  </si>
  <si>
    <t>13 Going on 30</t>
  </si>
  <si>
    <t>Christa B. Allen</t>
  </si>
  <si>
    <t>http://www.imdb.com/title/tt0337563/?ref_=fn_tt_tt_1</t>
  </si>
  <si>
    <t>Midnight in Paris</t>
  </si>
  <si>
    <t>Audrey Fleurot</t>
  </si>
  <si>
    <t>Nina Arianda</t>
  </si>
  <si>
    <t>http://www.imdb.com/title/tt1605783/?ref_=fn_tt_tt_1</t>
  </si>
  <si>
    <t>The Nut Job</t>
  </si>
  <si>
    <t>Peter Lepeniotis</t>
  </si>
  <si>
    <t>http://www.imdb.com/title/tt1821658/?ref_=fn_tt_tt_1</t>
  </si>
  <si>
    <t>Blow</t>
  </si>
  <si>
    <t>Ted Demme</t>
  </si>
  <si>
    <t>http://www.imdb.com/title/tt0221027/?ref_=fn_tt_tt_1</t>
  </si>
  <si>
    <t>Message in a Bottle</t>
  </si>
  <si>
    <t>John Savage</t>
  </si>
  <si>
    <t>Raphael Sbarge</t>
  </si>
  <si>
    <t>http://www.imdb.com/title/tt0139462/?ref_=fn_tt_tt_1</t>
  </si>
  <si>
    <t>Star Trek V: The Final Frontier</t>
  </si>
  <si>
    <t>William Shatner</t>
  </si>
  <si>
    <t>http://www.imdb.com/title/tt0098382/?ref_=fn_tt_tt_1</t>
  </si>
  <si>
    <t>Like Mike</t>
  </si>
  <si>
    <t>Brenda Song</t>
  </si>
  <si>
    <t>Anne Meara</t>
  </si>
  <si>
    <t>http://www.imdb.com/title/tt0308506/?ref_=fn_tt_tt_1</t>
  </si>
  <si>
    <t>Naked Gun 33 1/3: The Final Insult</t>
  </si>
  <si>
    <t>Priscilla Presley</t>
  </si>
  <si>
    <t>http://www.imdb.com/title/tt0110622/?ref_=fn_tt_tt_1</t>
  </si>
  <si>
    <t>A View to a Kill</t>
  </si>
  <si>
    <t>Patrick Macnee</t>
  </si>
  <si>
    <t>Tanya Roberts</t>
  </si>
  <si>
    <t>http://www.imdb.com/title/tt0090264/?ref_=fn_tt_tt_1</t>
  </si>
  <si>
    <t>The Curse of the Were-Rabbit</t>
  </si>
  <si>
    <t>Steve Box</t>
  </si>
  <si>
    <t>Mark Gatiss</t>
  </si>
  <si>
    <t>Geraldine McEwan</t>
  </si>
  <si>
    <t>Peter Sallis</t>
  </si>
  <si>
    <t>http://www.imdb.com/title/tt0312004/?ref_=fn_tt_tt_1</t>
  </si>
  <si>
    <t>P.S. I Love You</t>
  </si>
  <si>
    <t>Nellie McKay</t>
  </si>
  <si>
    <t>http://www.imdb.com/title/tt0431308/?ref_=fn_tt_tt_1</t>
  </si>
  <si>
    <t>Atonement</t>
  </si>
  <si>
    <t>Alfie Allen</t>
  </si>
  <si>
    <t>Brenda Blethyn</t>
  </si>
  <si>
    <t>http://www.imdb.com/title/tt0783233/?ref_=fn_tt_tt_1</t>
  </si>
  <si>
    <t>Letters to Juliet</t>
  </si>
  <si>
    <t>Marcia DeBonis</t>
  </si>
  <si>
    <t>Luisa Ranieri</t>
  </si>
  <si>
    <t>http://www.imdb.com/title/tt0892318/?ref_=fn_tt_tt_1</t>
  </si>
  <si>
    <t>Black Rain</t>
  </si>
  <si>
    <t>Ken Takakura</t>
  </si>
  <si>
    <t>Kate Capshaw</t>
  </si>
  <si>
    <t>http://www.imdb.com/title/tt0096933/?ref_=fn_tt_tt_1</t>
  </si>
  <si>
    <t>Corpse Bride</t>
  </si>
  <si>
    <t>http://www.imdb.com/title/tt0121164/?ref_=fn_tt_tt_1</t>
  </si>
  <si>
    <t>Sicario</t>
  </si>
  <si>
    <t>Edgar Arreola</t>
  </si>
  <si>
    <t>Bernardo Saracino</t>
  </si>
  <si>
    <t>http://www.imdb.com/title/tt3397884/?ref_=fn_tt_tt_1</t>
  </si>
  <si>
    <t>Southpaw</t>
  </si>
  <si>
    <t>Oona Laurence</t>
  </si>
  <si>
    <t>http://www.imdb.com/title/tt1798684/?ref_=fn_tt_tt_1</t>
  </si>
  <si>
    <t>Drag Me to Hell</t>
  </si>
  <si>
    <t>http://www.imdb.com/title/tt1127180/?ref_=fn_tt_tt_1</t>
  </si>
  <si>
    <t>The Age of Adaline</t>
  </si>
  <si>
    <t>Lee Toland Krieger</t>
  </si>
  <si>
    <t>http://www.imdb.com/title/tt1655441/?ref_=fn_tt_tt_1</t>
  </si>
  <si>
    <t>Secondhand Lions</t>
  </si>
  <si>
    <t>Tim McCanlies</t>
  </si>
  <si>
    <t>Emmanuelle Vaugier</t>
  </si>
  <si>
    <t>http://www.imdb.com/title/tt0327137/?ref_=fn_tt_tt_1</t>
  </si>
  <si>
    <t>Step Up 3D</t>
  </si>
  <si>
    <t>Facundo Lombard</t>
  </si>
  <si>
    <t>http://www.imdb.com/title/tt1193631/?ref_=fn_tt_tt_1</t>
  </si>
  <si>
    <t>Blue Crush</t>
  </si>
  <si>
    <t>Sanoe Lake</t>
  </si>
  <si>
    <t>http://www.imdb.com/title/tt0300532/?ref_=fn_tt_tt_1</t>
  </si>
  <si>
    <t>Stranger Than Fiction</t>
  </si>
  <si>
    <t>Christian Stolte</t>
  </si>
  <si>
    <t>Danny Rhodes</t>
  </si>
  <si>
    <t>http://www.imdb.com/title/tt0420223/?ref_=fn_tt_tt_1</t>
  </si>
  <si>
    <t>30 Days of Night</t>
  </si>
  <si>
    <t>Mark Rendall</t>
  </si>
  <si>
    <t>Megan Franich</t>
  </si>
  <si>
    <t>http://www.imdb.com/title/tt0389722/?ref_=fn_tt_tt_1</t>
  </si>
  <si>
    <t>The Cabin in the Woods</t>
  </si>
  <si>
    <t>Drew Goddard</t>
  </si>
  <si>
    <t>http://www.imdb.com/title/tt1259521/?ref_=fn_tt_tt_1</t>
  </si>
  <si>
    <t>Meet the Spartans</t>
  </si>
  <si>
    <t>Jason Friedberg</t>
  </si>
  <si>
    <t>Method Man</t>
  </si>
  <si>
    <t>http://www.imdb.com/title/tt1073498/?ref_=fn_tt_tt_1</t>
  </si>
  <si>
    <t>Midnight Run</t>
  </si>
  <si>
    <t>Yaphet Kotto</t>
  </si>
  <si>
    <t>http://www.imdb.com/title/tt0095631/?ref_=fn_tt_tt_1</t>
  </si>
  <si>
    <t>The Running Man</t>
  </si>
  <si>
    <t>Maria Conchita Alonso</t>
  </si>
  <si>
    <t>Richard Dawson</t>
  </si>
  <si>
    <t>http://www.imdb.com/title/tt0093894/?ref_=fn_tt_tt_1</t>
  </si>
  <si>
    <t>Little Shop of Horrors</t>
  </si>
  <si>
    <t>Tisha Campbell-Martin</t>
  </si>
  <si>
    <t>http://www.imdb.com/title/tt0091419/?ref_=fn_tt_tt_1</t>
  </si>
  <si>
    <t>Hanna</t>
  </si>
  <si>
    <t>Jessica Barden</t>
  </si>
  <si>
    <t>Vicky Krieps</t>
  </si>
  <si>
    <t>John Macmillan</t>
  </si>
  <si>
    <t>http://www.imdb.com/title/tt0993842/?ref_=fn_tt_tt_1</t>
  </si>
  <si>
    <t>Mortal Kombat: Annihilation</t>
  </si>
  <si>
    <t>John R. Leonetti</t>
  </si>
  <si>
    <t>http://www.imdb.com/title/tt0119707/?ref_=fn_tt_tt_1</t>
  </si>
  <si>
    <t>Larry Crowne</t>
  </si>
  <si>
    <t>http://www.imdb.com/title/tt1583420/?ref_=fn_tt_tt_1</t>
  </si>
  <si>
    <t>Carrie</t>
  </si>
  <si>
    <t>Kimberly Peirce</t>
  </si>
  <si>
    <t>http://www.imdb.com/title/tt1939659/?ref_=fn_tt_tt_1</t>
  </si>
  <si>
    <t>Take the Lead</t>
  </si>
  <si>
    <t>Liz Friedlander</t>
  </si>
  <si>
    <t>Yaya DaCosta</t>
  </si>
  <si>
    <t>Jasika Nicole</t>
  </si>
  <si>
    <t>http://www.imdb.com/title/tt0446046/?ref_=fn_tt_tt_1</t>
  </si>
  <si>
    <t>Gridiron Gang</t>
  </si>
  <si>
    <t>Phil Joanou</t>
  </si>
  <si>
    <t>Jurnee Smollett-Bell</t>
  </si>
  <si>
    <t>http://www.imdb.com/title/tt0421206/?ref_=fn_tt_tt_1</t>
  </si>
  <si>
    <t>What's the Worst That Could Happen?</t>
  </si>
  <si>
    <t>http://www.imdb.com/title/tt0161083/?ref_=fn_tt_tt_1</t>
  </si>
  <si>
    <t>9</t>
  </si>
  <si>
    <t>Shane Acker</t>
  </si>
  <si>
    <t>Alan Oppenheimer</t>
  </si>
  <si>
    <t>Tom Kane</t>
  </si>
  <si>
    <t>http://www.imdb.com/title/tt0472033/?ref_=fn_tt_tt_1</t>
  </si>
  <si>
    <t>Side Effects</t>
  </si>
  <si>
    <t>Katie Lowes</t>
  </si>
  <si>
    <t>http://www.imdb.com/title/tt2053463/?ref_=fn_tt_tt_1</t>
  </si>
  <si>
    <t>Winnie the Pooh</t>
  </si>
  <si>
    <t>Stephen J. Anderson</t>
  </si>
  <si>
    <t>Robert Lopez</t>
  </si>
  <si>
    <t>Huell Howser</t>
  </si>
  <si>
    <t>http://www.imdb.com/title/tt1449283/?ref_=fn_tt_tt_1</t>
  </si>
  <si>
    <t>Dumb and Dumberer: When Harry Met Lloyd</t>
  </si>
  <si>
    <t>Troy Miller</t>
  </si>
  <si>
    <t>Elden Henson</t>
  </si>
  <si>
    <t>Cheri Oteri</t>
  </si>
  <si>
    <t>http://www.imdb.com/title/tt0329028/?ref_=fn_tt_tt_1</t>
  </si>
  <si>
    <t>Bulworth</t>
  </si>
  <si>
    <t>Kirk Baltz</t>
  </si>
  <si>
    <t>Graham Beckel</t>
  </si>
  <si>
    <t>http://www.imdb.com/title/tt0118798/?ref_=fn_tt_tt_1</t>
  </si>
  <si>
    <t>Get on Up</t>
  </si>
  <si>
    <t>Tika Sumpter</t>
  </si>
  <si>
    <t>Josh Hopkins</t>
  </si>
  <si>
    <t>Aunjanue Ellis</t>
  </si>
  <si>
    <t>http://www.imdb.com/title/tt2473602/?ref_=fn_tt_tt_1</t>
  </si>
  <si>
    <t>One True Thing</t>
  </si>
  <si>
    <t>http://www.imdb.com/title/tt0120776/?ref_=fn_tt_tt_1</t>
  </si>
  <si>
    <t>Virtuosity</t>
  </si>
  <si>
    <t>Brett Leonard</t>
  </si>
  <si>
    <t>http://www.imdb.com/title/tt0114857/?ref_=fn_tt_tt_1</t>
  </si>
  <si>
    <t>My Super Ex-Girlfriend</t>
  </si>
  <si>
    <t>http://www.imdb.com/title/tt0465624/?ref_=fn_tt_tt_1</t>
  </si>
  <si>
    <t>Deliver Us from Evil</t>
  </si>
  <si>
    <t>http://www.imdb.com/title/tt2377322/?ref_=fn_tt_tt_1</t>
  </si>
  <si>
    <t>Sanctum</t>
  </si>
  <si>
    <t>Alister Grierson</t>
  </si>
  <si>
    <t>Rhys Wakefield</t>
  </si>
  <si>
    <t>http://www.imdb.com/title/tt0881320/?ref_=fn_tt_tt_1</t>
  </si>
  <si>
    <t>Little Black Book</t>
  </si>
  <si>
    <t>Nick Hurran</t>
  </si>
  <si>
    <t>Dave Annable</t>
  </si>
  <si>
    <t>http://www.imdb.com/title/tt0361841/?ref_=fn_tt_tt_1</t>
  </si>
  <si>
    <t>The Five-Year Engagement</t>
  </si>
  <si>
    <t>Jacki Weaver</t>
  </si>
  <si>
    <t>http://www.imdb.com/title/tt1195478/?ref_=fn_tt_tt_1</t>
  </si>
  <si>
    <t>Mr 3000</t>
  </si>
  <si>
    <t>Charles Stone III</t>
  </si>
  <si>
    <t>http://www.imdb.com/title/tt0339412/?ref_=fn_tt_tt_1</t>
  </si>
  <si>
    <t>The Next Three Days</t>
  </si>
  <si>
    <t>Paul Haggis</t>
  </si>
  <si>
    <t>Daniel Stern</t>
  </si>
  <si>
    <t>Aisha Hinds</t>
  </si>
  <si>
    <t>http://www.imdb.com/title/tt1458175/?ref_=fn_tt_tt_1</t>
  </si>
  <si>
    <t>Ultraviolet</t>
  </si>
  <si>
    <t>Kurt Wimmer</t>
  </si>
  <si>
    <t>Cameron Bright</t>
  </si>
  <si>
    <t>http://www.imdb.com/title/tt0370032/?ref_=fn_tt_tt_1</t>
  </si>
  <si>
    <t>Assault on Precinct 13</t>
  </si>
  <si>
    <t>Jean-François Richet</t>
  </si>
  <si>
    <t>Drea de Matteo</t>
  </si>
  <si>
    <t>Hugh Dillon</t>
  </si>
  <si>
    <t>http://www.imdb.com/title/tt0398712/?ref_=fn_tt_tt_1</t>
  </si>
  <si>
    <t>The Replacement Killers</t>
  </si>
  <si>
    <t>http://www.imdb.com/title/tt0120008/?ref_=fn_tt_tt_1</t>
  </si>
  <si>
    <t>Fled</t>
  </si>
  <si>
    <t>Kevin Hooks</t>
  </si>
  <si>
    <t>Stephen Baldwin</t>
  </si>
  <si>
    <t>http://www.imdb.com/title/tt0116320/?ref_=fn_tt_tt_1</t>
  </si>
  <si>
    <t>Eight Legged Freaks</t>
  </si>
  <si>
    <t>Ellory Elkayem</t>
  </si>
  <si>
    <t>Doug E. Doug</t>
  </si>
  <si>
    <t>http://www.imdb.com/title/tt0271367/?ref_=fn_tt_tt_1</t>
  </si>
  <si>
    <t>Love &amp; Other Drugs</t>
  </si>
  <si>
    <t>http://www.imdb.com/title/tt0758752/?ref_=fn_tt_tt_1</t>
  </si>
  <si>
    <t>88 Minutes</t>
  </si>
  <si>
    <t>http://www.imdb.com/title/tt0411061/?ref_=fn_tt_tt_1</t>
  </si>
  <si>
    <t>North Country</t>
  </si>
  <si>
    <t>Niki Caro</t>
  </si>
  <si>
    <t>http://www.imdb.com/title/tt0395972/?ref_=fn_tt_tt_1</t>
  </si>
  <si>
    <t>The Whole Ten Yards</t>
  </si>
  <si>
    <t>http://www.imdb.com/title/tt0327247/?ref_=fn_tt_tt_1</t>
  </si>
  <si>
    <t>Splice</t>
  </si>
  <si>
    <t>Vincenzo Natali</t>
  </si>
  <si>
    <t>Sarah Polley</t>
  </si>
  <si>
    <t>David Hewlett</t>
  </si>
  <si>
    <t>Delphine Chanéac</t>
  </si>
  <si>
    <t>http://www.imdb.com/title/tt1017460/?ref_=fn_tt_tt_1</t>
  </si>
  <si>
    <t>Howard the Duck</t>
  </si>
  <si>
    <t>Willard Huyck</t>
  </si>
  <si>
    <t>Jordan Prentice</t>
  </si>
  <si>
    <t>http://www.imdb.com/title/tt0091225/?ref_=fn_tt_tt_1</t>
  </si>
  <si>
    <t>Pride and Glory</t>
  </si>
  <si>
    <t>Gavin O'Connor</t>
  </si>
  <si>
    <t>http://www.imdb.com/title/tt0482572/?ref_=fn_tt_tt_1</t>
  </si>
  <si>
    <t>The Cave</t>
  </si>
  <si>
    <t>Bruce Hunt</t>
  </si>
  <si>
    <t>Eddie Cibrian</t>
  </si>
  <si>
    <t>http://www.imdb.com/title/tt0402901/?ref_=fn_tt_tt_1</t>
  </si>
  <si>
    <t>Alex &amp; Emma</t>
  </si>
  <si>
    <t>Lobo Sebastian</t>
  </si>
  <si>
    <t>Robert Costanzo</t>
  </si>
  <si>
    <t>http://www.imdb.com/title/tt0318283/?ref_=fn_tt_tt_1</t>
  </si>
  <si>
    <t>Wicker Park</t>
  </si>
  <si>
    <t>Jessica Paré</t>
  </si>
  <si>
    <t>Christopher Cousins</t>
  </si>
  <si>
    <t>Mark Camacho</t>
  </si>
  <si>
    <t>http://www.imdb.com/title/tt0324554/?ref_=fn_tt_tt_1</t>
  </si>
  <si>
    <t>Fright Night</t>
  </si>
  <si>
    <t>Craig Gillespie</t>
  </si>
  <si>
    <t>Grace Phipps</t>
  </si>
  <si>
    <t>Reid Ewing</t>
  </si>
  <si>
    <t>Sandra Vergara</t>
  </si>
  <si>
    <t>http://www.imdb.com/title/tt1438176/?ref_=fn_tt_tt_1</t>
  </si>
  <si>
    <t>The New World</t>
  </si>
  <si>
    <t>Michael Greyeyes</t>
  </si>
  <si>
    <t>http://www.imdb.com/title/tt0402399/?ref_=fn_tt_tt_1</t>
  </si>
  <si>
    <t>Wing Commander</t>
  </si>
  <si>
    <t>Chris Roberts</t>
  </si>
  <si>
    <t>http://www.imdb.com/title/tt0131646/?ref_=fn_tt_tt_1</t>
  </si>
  <si>
    <t>In Dreams</t>
  </si>
  <si>
    <t>http://www.imdb.com/title/tt0120710/?ref_=fn_tt_tt_1</t>
  </si>
  <si>
    <t>Dragonball: Evolution</t>
  </si>
  <si>
    <t>Texas Battle</t>
  </si>
  <si>
    <t>http://www.imdb.com/title/tt1098327/?ref_=fn_tt_tt_1</t>
  </si>
  <si>
    <t>The Last Stand</t>
  </si>
  <si>
    <t>Jee-woon Kim</t>
  </si>
  <si>
    <t>Zach Gilford</t>
  </si>
  <si>
    <t>James Burnett</t>
  </si>
  <si>
    <t>Christiana Leucas</t>
  </si>
  <si>
    <t>http://www.imdb.com/title/tt1549920/?ref_=fn_tt_tt_1</t>
  </si>
  <si>
    <t>Godsend</t>
  </si>
  <si>
    <t>Nick Hamm</t>
  </si>
  <si>
    <t>Munro Chambers</t>
  </si>
  <si>
    <t>http://www.imdb.com/title/tt0335121/?ref_=fn_tt_tt_1</t>
  </si>
  <si>
    <t>Chasing Liberty</t>
  </si>
  <si>
    <t>Andy Cadiff</t>
  </si>
  <si>
    <t>Stark Sands</t>
  </si>
  <si>
    <t>Terence Maynard</t>
  </si>
  <si>
    <t>http://www.imdb.com/title/tt0360139/?ref_=fn_tt_tt_1</t>
  </si>
  <si>
    <t>Hoodwinked Too! Hood vs. Evil</t>
  </si>
  <si>
    <t>Mike Disa</t>
  </si>
  <si>
    <t>Phil LaMarr</t>
  </si>
  <si>
    <t>http://www.imdb.com/title/tt0844993/?ref_=fn_tt_tt_1</t>
  </si>
  <si>
    <t>An Unfinished Life</t>
  </si>
  <si>
    <t>Lynda Boyd</t>
  </si>
  <si>
    <t>http://www.imdb.com/title/tt0350261/?ref_=fn_tt_tt_1</t>
  </si>
  <si>
    <t>The Imaginarium of Doctor Parnassus</t>
  </si>
  <si>
    <t>http://www.imdb.com/title/tt1054606/?ref_=fn_tt_tt_1</t>
  </si>
  <si>
    <t>Runner Runner</t>
  </si>
  <si>
    <t>http://www.imdb.com/title/tt2364841/?ref_=fn_tt_tt_1</t>
  </si>
  <si>
    <t>Antitrust</t>
  </si>
  <si>
    <t>Richard Roundtree</t>
  </si>
  <si>
    <t>Ned Bellamy</t>
  </si>
  <si>
    <t>http://www.imdb.com/title/tt0218817/?ref_=fn_tt_tt_1</t>
  </si>
  <si>
    <t>Glory</t>
  </si>
  <si>
    <t>http://www.imdb.com/title/tt0097441/?ref_=fn_tt_tt_1</t>
  </si>
  <si>
    <t>Once Upon a Time in America</t>
  </si>
  <si>
    <t>Sergio Leone</t>
  </si>
  <si>
    <t>Italy</t>
  </si>
  <si>
    <t>http://www.imdb.com/title/tt0087843/?ref_=fn_tt_tt_1</t>
  </si>
  <si>
    <t>Dead Man Down</t>
  </si>
  <si>
    <t>Niels Arden Oplev</t>
  </si>
  <si>
    <t>James Biberi</t>
  </si>
  <si>
    <t>http://www.imdb.com/title/tt2101341/?ref_=fn_tt_tt_1</t>
  </si>
  <si>
    <t>The Merchant of Venice</t>
  </si>
  <si>
    <t>Michael Radford</t>
  </si>
  <si>
    <t>http://www.imdb.com/title/tt0379889/?ref_=fn_tt_tt_1</t>
  </si>
  <si>
    <t>The Good Thief</t>
  </si>
  <si>
    <t>Emir Kusturica</t>
  </si>
  <si>
    <t>Saïd Taghmaoui</t>
  </si>
  <si>
    <t>http://www.imdb.com/title/tt0281820/?ref_=fn_tt_tt_1</t>
  </si>
  <si>
    <t>Miss Potter</t>
  </si>
  <si>
    <t>Bill Paterson</t>
  </si>
  <si>
    <t>Lucy Boynton</t>
  </si>
  <si>
    <t>http://www.imdb.com/title/tt0482546/?ref_=fn_tt_tt_1</t>
  </si>
  <si>
    <t>The Promise</t>
  </si>
  <si>
    <t>Kaige Chen</t>
  </si>
  <si>
    <t>Toby Leonard Moore</t>
  </si>
  <si>
    <t>Nicholas Tse</t>
  </si>
  <si>
    <t>http://www.imdb.com/title/tt0417976/?ref_=fn_tt_tt_1</t>
  </si>
  <si>
    <t>DOA: Dead or Alive</t>
  </si>
  <si>
    <t>Corey Yuen</t>
  </si>
  <si>
    <t>Holly Valance</t>
  </si>
  <si>
    <t>Sarah Carter</t>
  </si>
  <si>
    <t>http://www.imdb.com/title/tt0398913/?ref_=fn_tt_tt_1</t>
  </si>
  <si>
    <t>The Assassination of Jesse James by the Coward Robert Ford</t>
  </si>
  <si>
    <t>Andrew Dominik</t>
  </si>
  <si>
    <t>http://www.imdb.com/title/tt0443680/?ref_=fn_tt_tt_1</t>
  </si>
  <si>
    <t>1911</t>
  </si>
  <si>
    <t>Li Zhang</t>
  </si>
  <si>
    <t>Jaycee Chan</t>
  </si>
  <si>
    <t>http://www.imdb.com/title/tt1772230/?ref_=fn_tt_tt_1</t>
  </si>
  <si>
    <t>Machine Gun Preacher</t>
  </si>
  <si>
    <t>Kathy Baker</t>
  </si>
  <si>
    <t>http://www.imdb.com/title/tt1586752/?ref_=fn_tt_tt_1</t>
  </si>
  <si>
    <t>Pitch Perfect 2</t>
  </si>
  <si>
    <t>Elizabeth Banks</t>
  </si>
  <si>
    <t>Birgitte Hjort Sørensen</t>
  </si>
  <si>
    <t>Hana Mae Lee</t>
  </si>
  <si>
    <t>http://www.imdb.com/title/tt2848292/?ref_=fn_tt_tt_1</t>
  </si>
  <si>
    <t>Walk the Line</t>
  </si>
  <si>
    <t>Dallas Roberts</t>
  </si>
  <si>
    <t>Tyler Hilton</t>
  </si>
  <si>
    <t>http://www.imdb.com/title/tt0358273/?ref_=fn_tt_tt_1</t>
  </si>
  <si>
    <t>Keeping the Faith</t>
  </si>
  <si>
    <t>Edward Norton</t>
  </si>
  <si>
    <t>http://www.imdb.com/title/tt0171433/?ref_=fn_tt_tt_1</t>
  </si>
  <si>
    <t>The Borrowers</t>
  </si>
  <si>
    <t>Bradley Pierce</t>
  </si>
  <si>
    <t>Mark Williams</t>
  </si>
  <si>
    <t>http://www.imdb.com/title/tt0118755/?ref_=fn_tt_tt_1</t>
  </si>
  <si>
    <t>Frost/Nixon</t>
  </si>
  <si>
    <t>http://www.imdb.com/title/tt0870111/?ref_=fn_tt_tt_1</t>
  </si>
  <si>
    <t>Serving Sara</t>
  </si>
  <si>
    <t>http://www.imdb.com/title/tt0261289/?ref_=fn_tt_tt_1</t>
  </si>
  <si>
    <t>The Boss</t>
  </si>
  <si>
    <t>Ben Falcone</t>
  </si>
  <si>
    <t>http://www.imdb.com/title/tt2702724/?ref_=fn_tt_tt_1</t>
  </si>
  <si>
    <t>Cry Freedom</t>
  </si>
  <si>
    <t>Richard Attenborough</t>
  </si>
  <si>
    <t>http://www.imdb.com/title/tt0092804/?ref_=fn_tt_tt_1</t>
  </si>
  <si>
    <t>Mumford</t>
  </si>
  <si>
    <t>http://www.imdb.com/title/tt0140397/?ref_=fn_tt_tt_1</t>
  </si>
  <si>
    <t>Seed of Chucky</t>
  </si>
  <si>
    <t>Don Mancini</t>
  </si>
  <si>
    <t>Hannah Spearritt</t>
  </si>
  <si>
    <t>Romania</t>
  </si>
  <si>
    <t>http://www.imdb.com/title/tt0387575/?ref_=fn_tt_tt_1</t>
  </si>
  <si>
    <t>The Jacket</t>
  </si>
  <si>
    <t>John Maybury</t>
  </si>
  <si>
    <t>Jason Lewis</t>
  </si>
  <si>
    <t>Angel Coulby</t>
  </si>
  <si>
    <t>http://www.imdb.com/title/tt0366627/?ref_=fn_tt_tt_1</t>
  </si>
  <si>
    <t>Aladdin</t>
  </si>
  <si>
    <t>Scott Weinger</t>
  </si>
  <si>
    <t>http://www.imdb.com/title/tt0103639/?ref_=fn_tt_tt_1</t>
  </si>
  <si>
    <t>Straight Outta Compton</t>
  </si>
  <si>
    <t>Neil Brown Jr.</t>
  </si>
  <si>
    <t>R. Marcos Taylor</t>
  </si>
  <si>
    <t>http://www.imdb.com/title/tt1398426/?ref_=fn_tt_tt_1</t>
  </si>
  <si>
    <t>Indiana Jones and the Temple of Doom</t>
  </si>
  <si>
    <t>Amrish Puri</t>
  </si>
  <si>
    <t>http://www.imdb.com/title/tt0087469/?ref_=fn_tt_tt_1</t>
  </si>
  <si>
    <t>The Rugrats Movie</t>
  </si>
  <si>
    <t>Igor Kovalyov</t>
  </si>
  <si>
    <t>http://www.imdb.com/title/tt0134067/?ref_=fn_tt_tt_1</t>
  </si>
  <si>
    <t>Along Came a Spider</t>
  </si>
  <si>
    <t>http://www.imdb.com/title/tt0164334/?ref_=fn_tt_tt_1</t>
  </si>
  <si>
    <t>Once Upon a Time in Mexico</t>
  </si>
  <si>
    <t>Enrique Iglesias</t>
  </si>
  <si>
    <t>http://www.imdb.com/title/tt0285823/?ref_=fn_tt_tt_1</t>
  </si>
  <si>
    <t>Die Hard</t>
  </si>
  <si>
    <t>Reginald VelJohnson</t>
  </si>
  <si>
    <t>http://www.imdb.com/title/tt0095016/?ref_=fn_tt_tt_1</t>
  </si>
  <si>
    <t>Role Models</t>
  </si>
  <si>
    <t>David Wain</t>
  </si>
  <si>
    <t>http://www.imdb.com/title/tt0430922/?ref_=fn_tt_tt_1</t>
  </si>
  <si>
    <t>The Big Short</t>
  </si>
  <si>
    <t>Charlie Talbert</t>
  </si>
  <si>
    <t>http://www.imdb.com/title/tt1596363/?ref_=fn_tt_tt_1</t>
  </si>
  <si>
    <t>Taking Woodstock</t>
  </si>
  <si>
    <t>Demetri Martin</t>
  </si>
  <si>
    <t>http://www.imdb.com/title/tt1127896/?ref_=fn_tt_tt_1</t>
  </si>
  <si>
    <t>Miracle</t>
  </si>
  <si>
    <t>Eddie Cahill</t>
  </si>
  <si>
    <t>Kenneth Mitchell</t>
  </si>
  <si>
    <t>http://www.imdb.com/title/tt0349825/?ref_=fn_tt_tt_1</t>
  </si>
  <si>
    <t>Dawn of the Dead</t>
  </si>
  <si>
    <t>http://www.imdb.com/title/tt0363547/?ref_=fn_tt_tt_1</t>
  </si>
  <si>
    <t>The Wedding Planner</t>
  </si>
  <si>
    <t>Alex Rocco</t>
  </si>
  <si>
    <t>http://www.imdb.com/title/tt0209475/?ref_=fn_tt_tt_1</t>
  </si>
  <si>
    <t>The Royal Tenenbaums</t>
  </si>
  <si>
    <t>http://www.imdb.com/title/tt0265666/?ref_=fn_tt_tt_1</t>
  </si>
  <si>
    <t>Identity</t>
  </si>
  <si>
    <t>Rebecca De Mornay</t>
  </si>
  <si>
    <t>http://www.imdb.com/title/tt0309698/?ref_=fn_tt_tt_1</t>
  </si>
  <si>
    <t>Last Vegas</t>
  </si>
  <si>
    <t>http://www.imdb.com/title/tt1204975/?ref_=fn_tt_tt_1</t>
  </si>
  <si>
    <t>For Your Eyes Only</t>
  </si>
  <si>
    <t>Topol</t>
  </si>
  <si>
    <t>http://www.imdb.com/title/tt0082398/?ref_=fn_tt_tt_1</t>
  </si>
  <si>
    <t>Serendipity</t>
  </si>
  <si>
    <t>Lilli Lavine</t>
  </si>
  <si>
    <t>David Sparrow</t>
  </si>
  <si>
    <t>Ann Talman</t>
  </si>
  <si>
    <t>http://www.imdb.com/title/tt0240890/?ref_=fn_tt_tt_1</t>
  </si>
  <si>
    <t>Timecop</t>
  </si>
  <si>
    <t>Mia Sara</t>
  </si>
  <si>
    <t>Gloria Reuben</t>
  </si>
  <si>
    <t>http://www.imdb.com/title/tt0111438/?ref_=fn_tt_tt_1</t>
  </si>
  <si>
    <t>Zoolander</t>
  </si>
  <si>
    <t>http://www.imdb.com/title/tt0196229/?ref_=fn_tt_tt_1</t>
  </si>
  <si>
    <t>Safe Haven</t>
  </si>
  <si>
    <t>David Lyons</t>
  </si>
  <si>
    <t>Noah Lomax</t>
  </si>
  <si>
    <t>Mimi Kirkland</t>
  </si>
  <si>
    <t>http://www.imdb.com/title/tt1702439/?ref_=fn_tt_tt_1</t>
  </si>
  <si>
    <t>Hocus Pocus</t>
  </si>
  <si>
    <t>Omri Katz</t>
  </si>
  <si>
    <t>Larry Bagby</t>
  </si>
  <si>
    <t>http://www.imdb.com/title/tt0107120/?ref_=fn_tt_tt_1</t>
  </si>
  <si>
    <t>No Reservations</t>
  </si>
  <si>
    <t>Lily Rabe</t>
  </si>
  <si>
    <t>http://www.imdb.com/title/tt0481141/?ref_=fn_tt_tt_1</t>
  </si>
  <si>
    <t>Kick-Ass</t>
  </si>
  <si>
    <t>Elizabeth McGovern</t>
  </si>
  <si>
    <t>Deborah Twiss</t>
  </si>
  <si>
    <t>http://www.imdb.com/title/tt1250777/?ref_=fn_tt_tt_1</t>
  </si>
  <si>
    <t>30 Minutes or Less</t>
  </si>
  <si>
    <t>Bianca Kajlich</t>
  </si>
  <si>
    <t>Dilshad Vadsaria</t>
  </si>
  <si>
    <t>http://www.imdb.com/title/tt1622547/?ref_=fn_tt_tt_1</t>
  </si>
  <si>
    <t>Dracula 2000</t>
  </si>
  <si>
    <t>Jeri Ryan</t>
  </si>
  <si>
    <t>http://www.imdb.com/title/tt0219653/?ref_=fn_tt_tt_1</t>
  </si>
  <si>
    <t>Alexander and the Terrible, Horrible, No Good, Very Bad Day</t>
  </si>
  <si>
    <t>Miguel Arteta</t>
  </si>
  <si>
    <t>http://www.imdb.com/title/tt1698641/?ref_=fn_tt_tt_1</t>
  </si>
  <si>
    <t>Pride &amp; Prejudice</t>
  </si>
  <si>
    <t>Talulah Riley</t>
  </si>
  <si>
    <t>Simon Woods</t>
  </si>
  <si>
    <t>http://www.imdb.com/title/tt0414387/?ref_=fn_tt_tt_1</t>
  </si>
  <si>
    <t>Blade Runner</t>
  </si>
  <si>
    <t>Sean Young</t>
  </si>
  <si>
    <t>http://www.imdb.com/title/tt0083658/?ref_=fn_tt_tt_1</t>
  </si>
  <si>
    <t>Rob Roy</t>
  </si>
  <si>
    <t>http://www.imdb.com/title/tt0114287/?ref_=fn_tt_tt_1</t>
  </si>
  <si>
    <t>3 Days to Kill</t>
  </si>
  <si>
    <t>Richard Sammel</t>
  </si>
  <si>
    <t>Tómas Lemarquis</t>
  </si>
  <si>
    <t>http://www.imdb.com/title/tt2172934/?ref_=fn_tt_tt_1</t>
  </si>
  <si>
    <t>We Own the Night</t>
  </si>
  <si>
    <t>James Gray</t>
  </si>
  <si>
    <t>Oleg Taktarov</t>
  </si>
  <si>
    <t>Antoni Corone</t>
  </si>
  <si>
    <t>http://www.imdb.com/title/tt0498399/?ref_=fn_tt_tt_1</t>
  </si>
  <si>
    <t>Lost Souls</t>
  </si>
  <si>
    <t>Janusz Kaminski</t>
  </si>
  <si>
    <t>Bob Clendenin</t>
  </si>
  <si>
    <t>Ben Chaplin</t>
  </si>
  <si>
    <t>http://www.imdb.com/title/tt0160484/?ref_=fn_tt_tt_1</t>
  </si>
  <si>
    <t>Winged Migration</t>
  </si>
  <si>
    <t>Philippe Labro</t>
  </si>
  <si>
    <t>N.A.</t>
  </si>
  <si>
    <t>http://www.imdb.com/title/tt0301727/?ref_=fn_tt_tt_1</t>
  </si>
  <si>
    <t>Documentary</t>
  </si>
  <si>
    <t>Just My Luck</t>
  </si>
  <si>
    <t>Samaire Armstrong</t>
  </si>
  <si>
    <t>http://www.imdb.com/title/tt0397078/?ref_=fn_tt_tt_1</t>
  </si>
  <si>
    <t>Mystery, Alaska</t>
  </si>
  <si>
    <t>Mary McCormack</t>
  </si>
  <si>
    <t>Ron Eldard</t>
  </si>
  <si>
    <t>http://www.imdb.com/title/tt0134618/?ref_=fn_tt_tt_1</t>
  </si>
  <si>
    <t>The Spy Next Door</t>
  </si>
  <si>
    <t>George Lopez</t>
  </si>
  <si>
    <t>http://www.imdb.com/title/tt1273678/?ref_=fn_tt_tt_1</t>
  </si>
  <si>
    <t>A Simple Wish</t>
  </si>
  <si>
    <t>Michael Ritchie</t>
  </si>
  <si>
    <t>Mara Wilson</t>
  </si>
  <si>
    <t>Francis Capra</t>
  </si>
  <si>
    <t>http://www.imdb.com/title/tt0120133/?ref_=fn_tt_tt_1</t>
  </si>
  <si>
    <t>Ghosts of Mars</t>
  </si>
  <si>
    <t>http://www.imdb.com/title/tt0228333/?ref_=fn_tt_tt_1</t>
  </si>
  <si>
    <t>Our Brand Is Crisis</t>
  </si>
  <si>
    <t>Dominic Flores</t>
  </si>
  <si>
    <t>http://www.imdb.com/title/tt1018765/?ref_=fn_tt_tt_1</t>
  </si>
  <si>
    <t>Pride and Prejudice and Zombies</t>
  </si>
  <si>
    <t>Bella Heathcote</t>
  </si>
  <si>
    <t>http://www.imdb.com/title/tt1374989/?ref_=fn_tt_tt_1</t>
  </si>
  <si>
    <t>Kundun</t>
  </si>
  <si>
    <t>Tenzin Thuthob Tsarong</t>
  </si>
  <si>
    <t>Tulku Jamyang Kunga Tenzin</t>
  </si>
  <si>
    <t>Tencho Gyalpo</t>
  </si>
  <si>
    <t>http://www.imdb.com/title/tt0119485/?ref_=fn_tt_tt_1</t>
  </si>
  <si>
    <t>How to Lose Friends &amp; Alienate People</t>
  </si>
  <si>
    <t>Robert B. Weide</t>
  </si>
  <si>
    <t>Katherine Parkinson</t>
  </si>
  <si>
    <t>Fenella Woolgar</t>
  </si>
  <si>
    <t>http://www.imdb.com/title/tt0455538/?ref_=fn_tt_tt_1</t>
  </si>
  <si>
    <t>Kick-Ass 2</t>
  </si>
  <si>
    <t>Jeff Wadlow</t>
  </si>
  <si>
    <t>Donald Faison</t>
  </si>
  <si>
    <t>http://www.imdb.com/title/tt1650554/?ref_=fn_tt_tt_1</t>
  </si>
  <si>
    <t>Brick Mansions</t>
  </si>
  <si>
    <t>Camille Delamarre</t>
  </si>
  <si>
    <t>http://www.imdb.com/title/tt1430612/?ref_=fn_tt_tt_1</t>
  </si>
  <si>
    <t>Octopussy</t>
  </si>
  <si>
    <t>Louis Jourdan</t>
  </si>
  <si>
    <t>Kabir Bedi</t>
  </si>
  <si>
    <t>Steven Berkoff</t>
  </si>
  <si>
    <t>http://www.imdb.com/title/tt0086034/?ref_=fn_tt_tt_1</t>
  </si>
  <si>
    <t>Knocked Up</t>
  </si>
  <si>
    <t>Martin Starr</t>
  </si>
  <si>
    <t>http://www.imdb.com/title/tt0478311/?ref_=fn_tt_tt_1</t>
  </si>
  <si>
    <t>My Sister's Keeper</t>
  </si>
  <si>
    <t>Sofia Vassilieva</t>
  </si>
  <si>
    <t>Jeffrey Markle</t>
  </si>
  <si>
    <t>http://www.imdb.com/title/tt1078588/?ref_=fn_tt_tt_1</t>
  </si>
  <si>
    <t>Welcome Home, Roscoe Jenkins</t>
  </si>
  <si>
    <t>Malcolm D. Lee</t>
  </si>
  <si>
    <t>http://www.imdb.com/title/tt0494652/?ref_=fn_tt_tt_1</t>
  </si>
  <si>
    <t>A Passage to India</t>
  </si>
  <si>
    <t>David Lean</t>
  </si>
  <si>
    <t>Richard Wilson</t>
  </si>
  <si>
    <t>http://www.imdb.com/title/tt0087892/?ref_=fn_tt_tt_1</t>
  </si>
  <si>
    <t>Notes on a Scandal</t>
  </si>
  <si>
    <t>Richard Eyre</t>
  </si>
  <si>
    <t>Phil Davis</t>
  </si>
  <si>
    <t>Andrew Simpson</t>
  </si>
  <si>
    <t>Shaun Parkes</t>
  </si>
  <si>
    <t>http://www.imdb.com/title/tt0465551/?ref_=fn_tt_tt_1</t>
  </si>
  <si>
    <t>Rendition</t>
  </si>
  <si>
    <t>http://www.imdb.com/title/tt0804522/?ref_=fn_tt_tt_1</t>
  </si>
  <si>
    <t>Star Trek VI: The Undiscovered Country</t>
  </si>
  <si>
    <t>Nicholas Meyer</t>
  </si>
  <si>
    <t>http://www.imdb.com/title/tt0102975/?ref_=fn_tt_tt_1</t>
  </si>
  <si>
    <t>Divine Secrets of the Ya-Ya Sisterhood</t>
  </si>
  <si>
    <t>Callie Khouri</t>
  </si>
  <si>
    <t>Matthew Settle</t>
  </si>
  <si>
    <t>http://www.imdb.com/title/tt0279778/?ref_=fn_tt_tt_1</t>
  </si>
  <si>
    <t>Kiss the Girls</t>
  </si>
  <si>
    <t>Tatyana Ali</t>
  </si>
  <si>
    <t>http://www.imdb.com/title/tt0119468/?ref_=fn_tt_tt_1</t>
  </si>
  <si>
    <t>The Blues Brothers</t>
  </si>
  <si>
    <t>John Belushi</t>
  </si>
  <si>
    <t>Aretha Franklin</t>
  </si>
  <si>
    <t>Ray Charles</t>
  </si>
  <si>
    <t>http://www.imdb.com/title/tt0080455/?ref_=fn_tt_tt_1</t>
  </si>
  <si>
    <t>Joyful Noise</t>
  </si>
  <si>
    <t>Dolly Parton</t>
  </si>
  <si>
    <t>Jeremy Jordan</t>
  </si>
  <si>
    <t>http://www.imdb.com/title/tt1710396/?ref_=fn_tt_tt_1</t>
  </si>
  <si>
    <t>About a Boy</t>
  </si>
  <si>
    <t>Sharon Small</t>
  </si>
  <si>
    <t>Christopher Webster</t>
  </si>
  <si>
    <t>Peter McNicholl</t>
  </si>
  <si>
    <t>http://www.imdb.com/title/tt0276751/?ref_=fn_tt_tt_1</t>
  </si>
  <si>
    <t>Lake Placid</t>
  </si>
  <si>
    <t>Ty Olsson</t>
  </si>
  <si>
    <t>http://www.imdb.com/title/tt0139414/?ref_=fn_tt_tt_1</t>
  </si>
  <si>
    <t>Lucky Number Slevin</t>
  </si>
  <si>
    <t>http://www.imdb.com/title/tt0425210/?ref_=fn_tt_tt_1</t>
  </si>
  <si>
    <t>The Right Stuff</t>
  </si>
  <si>
    <t>Philip Kaufman</t>
  </si>
  <si>
    <t>http://www.imdb.com/title/tt0086197/?ref_=fn_tt_tt_1</t>
  </si>
  <si>
    <t>Anonymous</t>
  </si>
  <si>
    <t>http://www.imdb.com/title/tt1521197/?ref_=fn_tt_tt_1</t>
  </si>
  <si>
    <t>Dark City</t>
  </si>
  <si>
    <t>http://www.imdb.com/title/tt0118929/?ref_=fn_tt_tt_1</t>
  </si>
  <si>
    <t>The Duchess</t>
  </si>
  <si>
    <t>Saul Dibb</t>
  </si>
  <si>
    <t>http://www.imdb.com/title/tt0864761/?ref_=fn_tt_tt_1</t>
  </si>
  <si>
    <t>The Newton Boys</t>
  </si>
  <si>
    <t>Richard Linklater</t>
  </si>
  <si>
    <t>Lew Temple</t>
  </si>
  <si>
    <t>http://www.imdb.com/title/tt0120769/?ref_=fn_tt_tt_1</t>
  </si>
  <si>
    <t>Case 39</t>
  </si>
  <si>
    <t>Vanesa Tomasino</t>
  </si>
  <si>
    <t>http://www.imdb.com/title/tt0795351/?ref_=fn_tt_tt_1</t>
  </si>
  <si>
    <t>Suspect Zero</t>
  </si>
  <si>
    <t>E. Elias Merhige</t>
  </si>
  <si>
    <t>William Mapother</t>
  </si>
  <si>
    <t>http://www.imdb.com/title/tt0324127/?ref_=fn_tt_tt_1</t>
  </si>
  <si>
    <t>Martian Child</t>
  </si>
  <si>
    <t>Menno Meyjes</t>
  </si>
  <si>
    <t>http://www.imdb.com/title/tt0415965/?ref_=fn_tt_tt_1</t>
  </si>
  <si>
    <t>Spy Kids: All the Time in the World in 4D</t>
  </si>
  <si>
    <t>http://www.imdb.com/title/tt1517489/?ref_=fn_tt_tt_1</t>
  </si>
  <si>
    <t>Money Monster</t>
  </si>
  <si>
    <t>Jodie Foster</t>
  </si>
  <si>
    <t>http://www.imdb.com/title/tt2241351/?ref_=fn_tt_tt_1</t>
  </si>
  <si>
    <t>Formula 51</t>
  </si>
  <si>
    <t>Junix Inocian</t>
  </si>
  <si>
    <t>Paul Barber</t>
  </si>
  <si>
    <t>http://www.imdb.com/title/tt0227984/?ref_=fn_tt_tt_1</t>
  </si>
  <si>
    <t>Flawless</t>
  </si>
  <si>
    <t>http://www.imdb.com/title/tt0155711/?ref_=fn_tt_tt_1</t>
  </si>
  <si>
    <t>Mindhunters</t>
  </si>
  <si>
    <t>Eion Bailey</t>
  </si>
  <si>
    <t>http://www.imdb.com/title/tt0297284/?ref_=fn_tt_tt_1</t>
  </si>
  <si>
    <t>What Just Happened</t>
  </si>
  <si>
    <t>http://www.imdb.com/title/tt0486674/?ref_=fn_tt_tt_1</t>
  </si>
  <si>
    <t>The Statement</t>
  </si>
  <si>
    <t>John Neville</t>
  </si>
  <si>
    <t>http://www.imdb.com/title/tt0340376/?ref_=fn_tt_tt_1</t>
  </si>
  <si>
    <t>Paul Blart: Mall Cop</t>
  </si>
  <si>
    <t>Adhir Kalyan</t>
  </si>
  <si>
    <t>http://www.imdb.com/title/tt1114740/?ref_=fn_tt_tt_1</t>
  </si>
  <si>
    <t>Freaky Friday</t>
  </si>
  <si>
    <t>Julie Gonzalo</t>
  </si>
  <si>
    <t>http://www.imdb.com/title/tt0322330/?ref_=fn_tt_tt_1</t>
  </si>
  <si>
    <t>The 40-Year-Old Virgin</t>
  </si>
  <si>
    <t>Gerry Bednob</t>
  </si>
  <si>
    <t>http://www.imdb.com/title/tt0405422/?ref_=fn_tt_tt_1</t>
  </si>
  <si>
    <t>Shakespeare in Love</t>
  </si>
  <si>
    <t>Martin Clunes</t>
  </si>
  <si>
    <t>Simon Callow</t>
  </si>
  <si>
    <t>http://www.imdb.com/title/tt0138097/?ref_=fn_tt_tt_1</t>
  </si>
  <si>
    <t>A Walk Among the Tombstones</t>
  </si>
  <si>
    <t>Scott Frank</t>
  </si>
  <si>
    <t>Boyd Holbrook</t>
  </si>
  <si>
    <t>David Harbour</t>
  </si>
  <si>
    <t>http://www.imdb.com/title/tt0365907/?ref_=fn_tt_tt_1</t>
  </si>
  <si>
    <t>Kindergarten Cop</t>
  </si>
  <si>
    <t>http://www.imdb.com/title/tt0099938/?ref_=fn_tt_tt_1</t>
  </si>
  <si>
    <t>Pineapple Express</t>
  </si>
  <si>
    <t>http://www.imdb.com/title/tt0910936/?ref_=fn_tt_tt_1</t>
  </si>
  <si>
    <t>Ever After: A Cinderella Story</t>
  </si>
  <si>
    <t>Jeanne Moreau</t>
  </si>
  <si>
    <t>http://www.imdb.com/title/tt0120631/?ref_=fn_tt_tt_1</t>
  </si>
  <si>
    <t>Open Range</t>
  </si>
  <si>
    <t>http://www.imdb.com/title/tt0316356/?ref_=fn_tt_tt_1</t>
  </si>
  <si>
    <t>Flatliners</t>
  </si>
  <si>
    <t>http://www.imdb.com/title/tt0099582/?ref_=fn_tt_tt_1</t>
  </si>
  <si>
    <t>A Bridge Too Far</t>
  </si>
  <si>
    <t>Ryan O'Neal</t>
  </si>
  <si>
    <t>Dirk Bogarde</t>
  </si>
  <si>
    <t>Wolfgang Preiss</t>
  </si>
  <si>
    <t>http://www.imdb.com/title/tt0075784/?ref_=fn_tt_tt_1</t>
  </si>
  <si>
    <t>Red Eye</t>
  </si>
  <si>
    <t>Robert Pine</t>
  </si>
  <si>
    <t>Carl Gilliard</t>
  </si>
  <si>
    <t>Suzie Plakson</t>
  </si>
  <si>
    <t>http://www.imdb.com/title/tt0421239/?ref_=fn_tt_tt_1</t>
  </si>
  <si>
    <t>Final Destination 2</t>
  </si>
  <si>
    <t>Michael Landes</t>
  </si>
  <si>
    <t>Keegan Connor Tracy</t>
  </si>
  <si>
    <t>http://www.imdb.com/title/tt0309593/?ref_=fn_tt_tt_1</t>
  </si>
  <si>
    <t>O Brother, Where Art Thou?</t>
  </si>
  <si>
    <t>http://www.imdb.com/title/tt0190590/?ref_=fn_tt_tt_1</t>
  </si>
  <si>
    <t>Legion</t>
  </si>
  <si>
    <t>Kate Walsh</t>
  </si>
  <si>
    <t>http://www.imdb.com/title/tt1038686/?ref_=fn_tt_tt_1</t>
  </si>
  <si>
    <t>Pain &amp; Gain</t>
  </si>
  <si>
    <t>Larry Hankin</t>
  </si>
  <si>
    <t>http://www.imdb.com/title/tt1980209/?ref_=fn_tt_tt_1</t>
  </si>
  <si>
    <t>In Good Company</t>
  </si>
  <si>
    <t>http://www.imdb.com/title/tt0385267/?ref_=fn_tt_tt_1</t>
  </si>
  <si>
    <t>Clockstoppers</t>
  </si>
  <si>
    <t>Paula Garcés</t>
  </si>
  <si>
    <t>Jason George</t>
  </si>
  <si>
    <t>http://www.imdb.com/title/tt0157472/?ref_=fn_tt_tt_1</t>
  </si>
  <si>
    <t>Silverado</t>
  </si>
  <si>
    <t>Todd Allen</t>
  </si>
  <si>
    <t>Brad Leland</t>
  </si>
  <si>
    <t>http://www.imdb.com/title/tt0090022/?ref_=fn_tt_tt_1</t>
  </si>
  <si>
    <t>Brothers</t>
  </si>
  <si>
    <t>http://www.imdb.com/title/tt0765010/?ref_=fn_tt_tt_1</t>
  </si>
  <si>
    <t>Agent Cody Banks 2: Destination London</t>
  </si>
  <si>
    <t>Kevin Allen</t>
  </si>
  <si>
    <t>Frankie Muniz</t>
  </si>
  <si>
    <t>http://www.imdb.com/title/tt0358349/?ref_=fn_tt_tt_1</t>
  </si>
  <si>
    <t>New Year's Eve</t>
  </si>
  <si>
    <t>Seth Meyers</t>
  </si>
  <si>
    <t>http://www.imdb.com/title/tt1598822/?ref_=fn_tt_tt_1</t>
  </si>
  <si>
    <t>Original Sin</t>
  </si>
  <si>
    <t>Michael Cristofer</t>
  </si>
  <si>
    <t>Gregory Itzin</t>
  </si>
  <si>
    <t>Jack Thompson</t>
  </si>
  <si>
    <t>http://www.imdb.com/title/tt0218922/?ref_=fn_tt_tt_1</t>
  </si>
  <si>
    <t>The Raven</t>
  </si>
  <si>
    <t>Pam Ferris</t>
  </si>
  <si>
    <t>Dave Legeno</t>
  </si>
  <si>
    <t>http://www.imdb.com/title/tt1486192/?ref_=fn_tt_tt_1</t>
  </si>
  <si>
    <t>Welcome to Mooseport</t>
  </si>
  <si>
    <t>http://www.imdb.com/title/tt0361925/?ref_=fn_tt_tt_1</t>
  </si>
  <si>
    <t>Highlander: The Final Dimension</t>
  </si>
  <si>
    <t>Andrew Morahan</t>
  </si>
  <si>
    <t>Mario Van Peebles</t>
  </si>
  <si>
    <t>http://www.imdb.com/title/tt0110027/?ref_=fn_tt_tt_1</t>
  </si>
  <si>
    <t>Blood and Wine</t>
  </si>
  <si>
    <t>Bob Rafelson</t>
  </si>
  <si>
    <t>http://www.imdb.com/title/tt0115710/?ref_=fn_tt_tt_1</t>
  </si>
  <si>
    <t>The Curse of the Jade Scorpion</t>
  </si>
  <si>
    <t>http://www.imdb.com/title/tt0256524/?ref_=fn_tt_tt_1</t>
  </si>
  <si>
    <t>Flipper</t>
  </si>
  <si>
    <t>Alan Shapiro</t>
  </si>
  <si>
    <t>Paul Hogan</t>
  </si>
  <si>
    <t>Chelsea Field</t>
  </si>
  <si>
    <t>Jessica Wesson</t>
  </si>
  <si>
    <t>http://www.imdb.com/title/tt0116322/?ref_=fn_tt_tt_1</t>
  </si>
  <si>
    <t>Self/less</t>
  </si>
  <si>
    <t>Derek Luke</t>
  </si>
  <si>
    <t>http://www.imdb.com/title/tt2140379/?ref_=fn_tt_tt_1</t>
  </si>
  <si>
    <t>The Constant Gardener</t>
  </si>
  <si>
    <t>Fernando Meirelles</t>
  </si>
  <si>
    <t>Donald Sumpter</t>
  </si>
  <si>
    <t>http://www.imdb.com/title/tt0387131/?ref_=fn_tt_tt_1</t>
  </si>
  <si>
    <t>The Passion of the Christ</t>
  </si>
  <si>
    <t>Christo Jivkov</t>
  </si>
  <si>
    <t>Maia Morgenstern</t>
  </si>
  <si>
    <t>Hristo Shopov</t>
  </si>
  <si>
    <t>Aramaic</t>
  </si>
  <si>
    <t>http://www.imdb.com/title/tt0335345/?ref_=fn_tt_tt_1</t>
  </si>
  <si>
    <t>Mrs. Doubtfire</t>
  </si>
  <si>
    <t>Matthew Lawrence</t>
  </si>
  <si>
    <t>http://www.imdb.com/title/tt0107614/?ref_=fn_tt_tt_1</t>
  </si>
  <si>
    <t>Rain Man</t>
  </si>
  <si>
    <t>http://www.imdb.com/title/tt0095953/?ref_=fn_tt_tt_1</t>
  </si>
  <si>
    <t>Gran Torino</t>
  </si>
  <si>
    <t>Dreama Walker</t>
  </si>
  <si>
    <t>Ahney Her</t>
  </si>
  <si>
    <t>http://www.imdb.com/title/tt1205489/?ref_=fn_tt_tt_1</t>
  </si>
  <si>
    <t>W.</t>
  </si>
  <si>
    <t>http://www.imdb.com/title/tt1175491/?ref_=fn_tt_tt_1</t>
  </si>
  <si>
    <t>Taken</t>
  </si>
  <si>
    <t>http://www.imdb.com/title/tt0936501/?ref_=fn_tt_tt_1</t>
  </si>
  <si>
    <t>The Best of Me</t>
  </si>
  <si>
    <t>Michael Hoffman</t>
  </si>
  <si>
    <t>Luke Bracey</t>
  </si>
  <si>
    <t>http://www.imdb.com/title/tt1972779/?ref_=fn_tt_tt_1</t>
  </si>
  <si>
    <t>The Bodyguard</t>
  </si>
  <si>
    <t>DeVaughn Nixon</t>
  </si>
  <si>
    <t>http://www.imdb.com/title/tt0103855/?ref_=fn_tt_tt_1</t>
  </si>
  <si>
    <t>Schindler's List</t>
  </si>
  <si>
    <t>Embeth Davidtz</t>
  </si>
  <si>
    <t>Caroline Goodall</t>
  </si>
  <si>
    <t>http://www.imdb.com/title/tt0108052/?ref_=fn_tt_tt_1</t>
  </si>
  <si>
    <t>The Help</t>
  </si>
  <si>
    <t>http://www.imdb.com/title/tt1454029/?ref_=fn_tt_tt_1</t>
  </si>
  <si>
    <t>The Fifth Estate</t>
  </si>
  <si>
    <t>Jamie Blackley</t>
  </si>
  <si>
    <t>http://www.imdb.com/title/tt1837703/?ref_=fn_tt_tt_1</t>
  </si>
  <si>
    <t>Scooby-Doo 2: Monsters Unleashed</t>
  </si>
  <si>
    <t>http://www.imdb.com/title/tt0331632/?ref_=fn_tt_tt_1</t>
  </si>
  <si>
    <t>Freddy vs. Jason</t>
  </si>
  <si>
    <t>Katharine Isabelle</t>
  </si>
  <si>
    <t>Jason Ritter</t>
  </si>
  <si>
    <t>http://www.imdb.com/title/tt0329101/?ref_=fn_tt_tt_1</t>
  </si>
  <si>
    <t>Jimmy Neutron: Boy Genius</t>
  </si>
  <si>
    <t>http://www.imdb.com/title/tt0268397/?ref_=fn_tt_tt_1</t>
  </si>
  <si>
    <t>Cloverfield</t>
  </si>
  <si>
    <t>Ben Feldman</t>
  </si>
  <si>
    <t>Liza Lapira</t>
  </si>
  <si>
    <t>http://www.imdb.com/title/tt1060277/?ref_=fn_tt_tt_1</t>
  </si>
  <si>
    <t>Teenage Mutant Ninja Turtles II: The Secret of the Ooze</t>
  </si>
  <si>
    <t>Michael Pressman</t>
  </si>
  <si>
    <t>Kevin Nash</t>
  </si>
  <si>
    <t>Paige Turco</t>
  </si>
  <si>
    <t>Ernie Reyes Jr.</t>
  </si>
  <si>
    <t>http://www.imdb.com/title/tt0103060/?ref_=fn_tt_tt_1</t>
  </si>
  <si>
    <t>The Untouchables</t>
  </si>
  <si>
    <t>Billy Drago</t>
  </si>
  <si>
    <t>http://www.imdb.com/title/tt0094226/?ref_=fn_tt_tt_1</t>
  </si>
  <si>
    <t>No Country for Old Men</t>
  </si>
  <si>
    <t>Barry Corbin</t>
  </si>
  <si>
    <t>http://www.imdb.com/title/tt0477348/?ref_=fn_tt_tt_1</t>
  </si>
  <si>
    <t>Ride Along</t>
  </si>
  <si>
    <t>Bryan Callen</t>
  </si>
  <si>
    <t>http://www.imdb.com/title/tt1408253/?ref_=fn_tt_tt_1</t>
  </si>
  <si>
    <t>Bridget Jones's Diary</t>
  </si>
  <si>
    <t>Sharon Maguire</t>
  </si>
  <si>
    <t>http://www.imdb.com/title/tt0243155/?ref_=fn_tt_tt_1</t>
  </si>
  <si>
    <t>Chocolat</t>
  </si>
  <si>
    <t>Leslie Caron</t>
  </si>
  <si>
    <t>Hugh O'Conor</t>
  </si>
  <si>
    <t>http://www.imdb.com/title/tt0241303/?ref_=fn_tt_tt_1</t>
  </si>
  <si>
    <t>Legally Blonde 2: Red, White &amp; Blonde</t>
  </si>
  <si>
    <t>Charles Herman-Wurmfeld</t>
  </si>
  <si>
    <t>Bob Newhart</t>
  </si>
  <si>
    <t>http://www.imdb.com/title/tt0333780/?ref_=fn_tt_tt_1</t>
  </si>
  <si>
    <t>Parental Guidance</t>
  </si>
  <si>
    <t>Gedde Watanabe</t>
  </si>
  <si>
    <t>http://www.imdb.com/title/tt1047540/?ref_=fn_tt_tt_1</t>
  </si>
  <si>
    <t>No Strings Attached</t>
  </si>
  <si>
    <t>Greta Gerwig</t>
  </si>
  <si>
    <t>http://www.imdb.com/title/tt1411238/?ref_=fn_tt_tt_1</t>
  </si>
  <si>
    <t>Tombstone</t>
  </si>
  <si>
    <t>Dana Delany</t>
  </si>
  <si>
    <t>http://www.imdb.com/title/tt0108358/?ref_=fn_tt_tt_1</t>
  </si>
  <si>
    <t>Romeo Must Die</t>
  </si>
  <si>
    <t>http://www.imdb.com/title/tt0165929/?ref_=fn_tt_tt_1</t>
  </si>
  <si>
    <t>Final Destination 3</t>
  </si>
  <si>
    <t>Chelan Simmons</t>
  </si>
  <si>
    <t>Gina Holden</t>
  </si>
  <si>
    <t>http://www.imdb.com/title/tt0414982/?ref_=fn_tt_tt_1</t>
  </si>
  <si>
    <t>The Lucky One</t>
  </si>
  <si>
    <t>Riley Thomas Stewart</t>
  </si>
  <si>
    <t>Jay R. Ferguson</t>
  </si>
  <si>
    <t>http://www.imdb.com/title/tt1327194/?ref_=fn_tt_tt_1</t>
  </si>
  <si>
    <t>Bridge to Terabithia</t>
  </si>
  <si>
    <t>Gabor Csupo</t>
  </si>
  <si>
    <t>http://www.imdb.com/title/tt0398808/?ref_=fn_tt_tt_1</t>
  </si>
  <si>
    <t>Finding Neverland</t>
  </si>
  <si>
    <t>http://www.imdb.com/title/tt0308644/?ref_=fn_tt_tt_1</t>
  </si>
  <si>
    <t>A Madea Christmas</t>
  </si>
  <si>
    <t>Tyler Perry</t>
  </si>
  <si>
    <t>Larry the Cable Guy</t>
  </si>
  <si>
    <t>http://www.imdb.com/title/tt2609758/?ref_=fn_tt_tt_1</t>
  </si>
  <si>
    <t>The Grey</t>
  </si>
  <si>
    <t>Joe Carnahan</t>
  </si>
  <si>
    <t>http://www.imdb.com/title/tt1601913/?ref_=fn_tt_tt_1</t>
  </si>
  <si>
    <t>Hide and Seek</t>
  </si>
  <si>
    <t>John Polson</t>
  </si>
  <si>
    <t>http://www.imdb.com/title/tt0382077/?ref_=fn_tt_tt_1</t>
  </si>
  <si>
    <t>Anchorman: The Legend of Ron Burgundy</t>
  </si>
  <si>
    <t>Darcy Donavan</t>
  </si>
  <si>
    <t>http://www.imdb.com/title/tt0357413/?ref_=fn_tt_tt_1</t>
  </si>
  <si>
    <t>Goodfellas</t>
  </si>
  <si>
    <t>http://www.imdb.com/title/tt0099685/?ref_=fn_tt_tt_1</t>
  </si>
  <si>
    <t>Agent Cody Banks</t>
  </si>
  <si>
    <t>Chris Gauthier</t>
  </si>
  <si>
    <t>http://www.imdb.com/title/tt0313911/?ref_=fn_tt_tt_1</t>
  </si>
  <si>
    <t>Nanny McPhee</t>
  </si>
  <si>
    <t>http://www.imdb.com/title/tt0396752/?ref_=fn_tt_tt_1</t>
  </si>
  <si>
    <t>Scarface</t>
  </si>
  <si>
    <t>http://www.imdb.com/title/tt0086250/?ref_=fn_tt_tt_1</t>
  </si>
  <si>
    <t>Nothing to Lose</t>
  </si>
  <si>
    <t>Rebecca Gayheart</t>
  </si>
  <si>
    <t>http://www.imdb.com/title/tt0119807/?ref_=fn_tt_tt_1</t>
  </si>
  <si>
    <t>The Last Emperor</t>
  </si>
  <si>
    <t>Bernardo Bertolucci</t>
  </si>
  <si>
    <t>http://www.imdb.com/title/tt0093389/?ref_=fn_tt_tt_1</t>
  </si>
  <si>
    <t>Contraband</t>
  </si>
  <si>
    <t>David O'Hara</t>
  </si>
  <si>
    <t>http://www.imdb.com/title/tt1524137/?ref_=fn_tt_tt_1</t>
  </si>
  <si>
    <t>Money Talks</t>
  </si>
  <si>
    <t>http://www.imdb.com/title/tt0119695/?ref_=fn_tt_tt_1</t>
  </si>
  <si>
    <t>There Will Be Blood</t>
  </si>
  <si>
    <t>Paul F. Tompkins</t>
  </si>
  <si>
    <t>Kevin Breznahan</t>
  </si>
  <si>
    <t>http://www.imdb.com/title/tt0469494/?ref_=fn_tt_tt_1</t>
  </si>
  <si>
    <t>The Wild Thornberrys Movie</t>
  </si>
  <si>
    <t>Cathy Malkasian</t>
  </si>
  <si>
    <t>Flea</t>
  </si>
  <si>
    <t>http://www.imdb.com/title/tt0282120/?ref_=fn_tt_tt_1</t>
  </si>
  <si>
    <t>Rugrats Go Wild</t>
  </si>
  <si>
    <t>John Eng</t>
  </si>
  <si>
    <t>Nancy Cartwright</t>
  </si>
  <si>
    <t>http://www.imdb.com/title/tt0337711/?ref_=fn_tt_tt_1</t>
  </si>
  <si>
    <t>Undercover Brother</t>
  </si>
  <si>
    <t>Eddie Griffin</t>
  </si>
  <si>
    <t>http://www.imdb.com/title/tt0279493/?ref_=fn_tt_tt_1</t>
  </si>
  <si>
    <t>The Sisterhood of the Traveling Pants</t>
  </si>
  <si>
    <t>http://www.imdb.com/title/tt0403508/?ref_=fn_tt_tt_1</t>
  </si>
  <si>
    <t>Kiss of the Dragon</t>
  </si>
  <si>
    <t>Chris Nahon</t>
  </si>
  <si>
    <t>http://www.imdb.com/title/tt0271027/?ref_=fn_tt_tt_1</t>
  </si>
  <si>
    <t>The House Bunny</t>
  </si>
  <si>
    <t>Fred Wolf</t>
  </si>
  <si>
    <t>Katharine McPhee</t>
  </si>
  <si>
    <t>http://www.imdb.com/title/tt0852713/?ref_=fn_tt_tt_1</t>
  </si>
  <si>
    <t>Million Dollar Arm</t>
  </si>
  <si>
    <t>Gregory Alan Williams</t>
  </si>
  <si>
    <t>http://www.imdb.com/title/tt1647668/?ref_=fn_tt_tt_1</t>
  </si>
  <si>
    <t>The Giver</t>
  </si>
  <si>
    <t>http://www.imdb.com/title/tt0435651/?ref_=fn_tt_tt_1</t>
  </si>
  <si>
    <t>What a Girl Wants</t>
  </si>
  <si>
    <t>Oliver James</t>
  </si>
  <si>
    <t>http://www.imdb.com/title/tt0286788/?ref_=fn_tt_tt_1</t>
  </si>
  <si>
    <t>Jeepers Creepers II</t>
  </si>
  <si>
    <t>Victor Salva</t>
  </si>
  <si>
    <t>Jonathan Breck</t>
  </si>
  <si>
    <t>Billy Aaron Brown</t>
  </si>
  <si>
    <t>http://www.imdb.com/title/tt0301470/?ref_=fn_tt_tt_1</t>
  </si>
  <si>
    <t>Good Luck Chuck</t>
  </si>
  <si>
    <t>Mark Helfrich</t>
  </si>
  <si>
    <t>http://www.imdb.com/title/tt0452625/?ref_=fn_tt_tt_1</t>
  </si>
  <si>
    <t>Cradle 2 the Grave</t>
  </si>
  <si>
    <t>DMX</t>
  </si>
  <si>
    <t>http://www.imdb.com/title/tt0306685/?ref_=fn_tt_tt_1</t>
  </si>
  <si>
    <t>The Hours</t>
  </si>
  <si>
    <t>http://www.imdb.com/title/tt0274558/?ref_=fn_tt_tt_1</t>
  </si>
  <si>
    <t>She's the Man</t>
  </si>
  <si>
    <t>Alexandra Breckenridge</t>
  </si>
  <si>
    <t>Laura Ramsey</t>
  </si>
  <si>
    <t>http://www.imdb.com/title/tt0454945/?ref_=fn_tt_tt_1</t>
  </si>
  <si>
    <t>Mr. Bean's Holiday</t>
  </si>
  <si>
    <t>Steve Bendelack</t>
  </si>
  <si>
    <t>Lily Atkinson</t>
  </si>
  <si>
    <t>Emma de Caunes</t>
  </si>
  <si>
    <t>Steve Pemberton</t>
  </si>
  <si>
    <t>http://www.imdb.com/title/tt0453451/?ref_=fn_tt_tt_1</t>
  </si>
  <si>
    <t>Anacondas: The Hunt for the Blood Orchid</t>
  </si>
  <si>
    <t>Dwight H. Little</t>
  </si>
  <si>
    <t>Nicholas Gonzalez</t>
  </si>
  <si>
    <t>Salli Richardson-Whitfield</t>
  </si>
  <si>
    <t>Johnny Messner</t>
  </si>
  <si>
    <t>http://www.imdb.com/title/tt0366174/?ref_=fn_tt_tt_1</t>
  </si>
  <si>
    <t>Blood Ties</t>
  </si>
  <si>
    <t>Guillaume Canet</t>
  </si>
  <si>
    <t>http://www.imdb.com/title/tt1747958/?ref_=fn_tt_tt_1</t>
  </si>
  <si>
    <t>August Rush</t>
  </si>
  <si>
    <t>Kirsten Sheridan</t>
  </si>
  <si>
    <t>Aaron Staton</t>
  </si>
  <si>
    <t>http://www.imdb.com/title/tt0426931/?ref_=fn_tt_tt_1</t>
  </si>
  <si>
    <t>Elizabeth</t>
  </si>
  <si>
    <t>Fanny Ardant</t>
  </si>
  <si>
    <t>Eric Cantona</t>
  </si>
  <si>
    <t>http://www.imdb.com/title/tt0127536/?ref_=fn_tt_tt_1</t>
  </si>
  <si>
    <t>Bride of Chucky</t>
  </si>
  <si>
    <t>Alexis Arquette</t>
  </si>
  <si>
    <t>Park Bench</t>
  </si>
  <si>
    <t>Vince Corazza</t>
  </si>
  <si>
    <t>http://www.imdb.com/title/tt0144120/?ref_=fn_tt_tt_1</t>
  </si>
  <si>
    <t>Tora! Tora! Tora!</t>
  </si>
  <si>
    <t>Richard Fleischer</t>
  </si>
  <si>
    <t>Joseph Cotten</t>
  </si>
  <si>
    <t>Richard Anderson</t>
  </si>
  <si>
    <t>James Whitmore</t>
  </si>
  <si>
    <t>http://www.imdb.com/title/tt0066473/?ref_=fn_tt_tt_1</t>
  </si>
  <si>
    <t>Spice World</t>
  </si>
  <si>
    <t>Bob Spiers</t>
  </si>
  <si>
    <t>Richard Briers</t>
  </si>
  <si>
    <t>Victoria Beckham</t>
  </si>
  <si>
    <t>http://www.imdb.com/title/tt0120185/?ref_=fn_tt_tt_1</t>
  </si>
  <si>
    <t>Dance Flick</t>
  </si>
  <si>
    <t>Damien Dante Wayans</t>
  </si>
  <si>
    <t>Essence Atkins</t>
  </si>
  <si>
    <t>http://www.imdb.com/title/tt1153706/?ref_=fn_tt_tt_1</t>
  </si>
  <si>
    <t>The Shawshank Redemption</t>
  </si>
  <si>
    <t>http://www.imdb.com/title/tt0111161/?ref_=fn_tt_tt_1</t>
  </si>
  <si>
    <t>Crocodile Dundee in Los Angeles</t>
  </si>
  <si>
    <t>Jere Burns</t>
  </si>
  <si>
    <t>Linda Kozlowski</t>
  </si>
  <si>
    <t>http://www.imdb.com/title/tt0231402/?ref_=fn_tt_tt_1</t>
  </si>
  <si>
    <t>Kingpin</t>
  </si>
  <si>
    <t>http://www.imdb.com/title/tt0116778/?ref_=fn_tt_tt_1</t>
  </si>
  <si>
    <t>The Gambler</t>
  </si>
  <si>
    <t>Cjon Saulsberry</t>
  </si>
  <si>
    <t>Griffin Cleveland</t>
  </si>
  <si>
    <t>http://www.imdb.com/title/tt2039393/?ref_=fn_tt_tt_1</t>
  </si>
  <si>
    <t>August: Osage County</t>
  </si>
  <si>
    <t>John Wells</t>
  </si>
  <si>
    <t>http://www.imdb.com/title/tt1322269/?ref_=fn_tt_tt_1</t>
  </si>
  <si>
    <t>A Lot Like Love</t>
  </si>
  <si>
    <t>Nigel Cole</t>
  </si>
  <si>
    <t>Tyrone Giordano</t>
  </si>
  <si>
    <t>James Read</t>
  </si>
  <si>
    <t>http://www.imdb.com/title/tt0391304/?ref_=fn_tt_tt_1</t>
  </si>
  <si>
    <t>Eddie the Eagle</t>
  </si>
  <si>
    <t>Taron Egerton</t>
  </si>
  <si>
    <t>http://www.imdb.com/title/tt1083452/?ref_=fn_tt_tt_1</t>
  </si>
  <si>
    <t>He Got Game</t>
  </si>
  <si>
    <t>http://www.imdb.com/title/tt0124718/?ref_=fn_tt_tt_1</t>
  </si>
  <si>
    <t>Don Juan DeMarco</t>
  </si>
  <si>
    <t>Jeremy Leven</t>
  </si>
  <si>
    <t>http://www.imdb.com/title/tt0112883/?ref_=fn_tt_tt_1</t>
  </si>
  <si>
    <t>Dear John</t>
  </si>
  <si>
    <t>http://www.imdb.com/title/tt0989757/?ref_=fn_tt_tt_1</t>
  </si>
  <si>
    <t>The Losers</t>
  </si>
  <si>
    <t>Sylvain White</t>
  </si>
  <si>
    <t>Óscar Jaenada</t>
  </si>
  <si>
    <t>http://www.imdb.com/title/tt0480255/?ref_=fn_tt_tt_1</t>
  </si>
  <si>
    <t>Don't Be Afraid of the Dark</t>
  </si>
  <si>
    <t>Troy Nixey</t>
  </si>
  <si>
    <t>http://www.imdb.com/title/tt1270761/?ref_=fn_tt_tt_1</t>
  </si>
  <si>
    <t>War</t>
  </si>
  <si>
    <t>Philip G. Atwell</t>
  </si>
  <si>
    <t>http://www.imdb.com/title/tt0499556/?ref_=fn_tt_tt_1</t>
  </si>
  <si>
    <t>Punch-Drunk Love</t>
  </si>
  <si>
    <t>Don McManus</t>
  </si>
  <si>
    <t>http://www.imdb.com/title/tt0272338/?ref_=fn_tt_tt_1</t>
  </si>
  <si>
    <t>EuroTrip</t>
  </si>
  <si>
    <t>Jeff Schaffer</t>
  </si>
  <si>
    <t>Scott Mechlowicz</t>
  </si>
  <si>
    <t>Jacob Pitts</t>
  </si>
  <si>
    <t>http://www.imdb.com/title/tt0356150/?ref_=fn_tt_tt_1</t>
  </si>
  <si>
    <t>Half Past Dead</t>
  </si>
  <si>
    <t>Don Michael Paul</t>
  </si>
  <si>
    <t>Claudia Christian</t>
  </si>
  <si>
    <t>Nia Peeples</t>
  </si>
  <si>
    <t>Tony Plana</t>
  </si>
  <si>
    <t>http://www.imdb.com/title/tt0297162/?ref_=fn_tt_tt_1</t>
  </si>
  <si>
    <t>Unaccompanied Minors</t>
  </si>
  <si>
    <t>Tyler James Williams</t>
  </si>
  <si>
    <t>http://www.imdb.com/title/tt0488658/?ref_=fn_tt_tt_1</t>
  </si>
  <si>
    <t>Bright Lights, Big City</t>
  </si>
  <si>
    <t>James Bridges</t>
  </si>
  <si>
    <t>http://www.imdb.com/title/tt0094799/?ref_=fn_tt_tt_1</t>
  </si>
  <si>
    <t>The Adventures of Pinocchio</t>
  </si>
  <si>
    <t>Steve Barron</t>
  </si>
  <si>
    <t>Bebe Neuwirth</t>
  </si>
  <si>
    <t>Italian</t>
  </si>
  <si>
    <t>http://www.imdb.com/title/tt0115472/?ref_=fn_tt_tt_1</t>
  </si>
  <si>
    <t>The Box</t>
  </si>
  <si>
    <t>Richard Kelly</t>
  </si>
  <si>
    <t>Gillian Jacobs</t>
  </si>
  <si>
    <t>http://www.imdb.com/title/tt0362478/?ref_=fn_tt_tt_1</t>
  </si>
  <si>
    <t>The Ruins</t>
  </si>
  <si>
    <t>Carter Smith</t>
  </si>
  <si>
    <t>Jonathan Tucker</t>
  </si>
  <si>
    <t>Sergio Calderón</t>
  </si>
  <si>
    <t>http://www.imdb.com/title/tt0963794/?ref_=fn_tt_tt_1</t>
  </si>
  <si>
    <t>The Next Best Thing</t>
  </si>
  <si>
    <t>John Schlesinger</t>
  </si>
  <si>
    <t>http://www.imdb.com/title/tt0156841/?ref_=fn_tt_tt_1</t>
  </si>
  <si>
    <t>My Soul to Take</t>
  </si>
  <si>
    <t>Emily Meade</t>
  </si>
  <si>
    <t>Zena Grey</t>
  </si>
  <si>
    <t>http://www.imdb.com/title/tt0872230/?ref_=fn_tt_tt_1</t>
  </si>
  <si>
    <t>The Girl Next Door</t>
  </si>
  <si>
    <t>Chris Marquette</t>
  </si>
  <si>
    <t>Timothy Bottoms</t>
  </si>
  <si>
    <t>Jacob Young</t>
  </si>
  <si>
    <t>http://www.imdb.com/title/tt0265208/?ref_=fn_tt_tt_1</t>
  </si>
  <si>
    <t>Maximum Risk</t>
  </si>
  <si>
    <t>Ringo Lam</t>
  </si>
  <si>
    <t>Zach Grenier</t>
  </si>
  <si>
    <t>Paul Ben-Victor</t>
  </si>
  <si>
    <t>http://www.imdb.com/title/tt0117011/?ref_=fn_tt_tt_1</t>
  </si>
  <si>
    <t>Stealing Harvard</t>
  </si>
  <si>
    <t>Bruce McCulloch</t>
  </si>
  <si>
    <t>http://www.imdb.com/title/tt0265808/?ref_=fn_tt_tt_1</t>
  </si>
  <si>
    <t>Legend</t>
  </si>
  <si>
    <t>Tara Fitzgerald</t>
  </si>
  <si>
    <t>http://www.imdb.com/title/tt3569230/?ref_=fn_tt_tt_1</t>
  </si>
  <si>
    <t>Shark Night 3D</t>
  </si>
  <si>
    <t>http://www.imdb.com/title/tt1633356/?ref_=fn_tt_tt_1</t>
  </si>
  <si>
    <t>Angela's Ashes</t>
  </si>
  <si>
    <t>Devon Murray</t>
  </si>
  <si>
    <t>Pauline McLynn</t>
  </si>
  <si>
    <t>http://www.imdb.com/title/tt0145653/?ref_=fn_tt_tt_1</t>
  </si>
  <si>
    <t>Draft Day</t>
  </si>
  <si>
    <t>Patrick St. Esprit</t>
  </si>
  <si>
    <t>http://www.imdb.com/title/tt2223990/?ref_=fn_tt_tt_1</t>
  </si>
  <si>
    <t>The Conspirator</t>
  </si>
  <si>
    <t>http://www.imdb.com/title/tt0968264/?ref_=fn_tt_tt_1</t>
  </si>
  <si>
    <t>Lords of Dogtown</t>
  </si>
  <si>
    <t>http://www.imdb.com/title/tt0355702/?ref_=fn_tt_tt_1</t>
  </si>
  <si>
    <t>The 33</t>
  </si>
  <si>
    <t>Patricia Riggen</t>
  </si>
  <si>
    <t>Marco Treviño</t>
  </si>
  <si>
    <t>Chile</t>
  </si>
  <si>
    <t>http://www.imdb.com/title/tt2006295/?ref_=fn_tt_tt_1</t>
  </si>
  <si>
    <t>Big Trouble in Little China</t>
  </si>
  <si>
    <t>Kate Burton</t>
  </si>
  <si>
    <t>Peter Kwong</t>
  </si>
  <si>
    <t>http://www.imdb.com/title/tt0090728/?ref_=fn_tt_tt_1</t>
  </si>
  <si>
    <t>Warrior</t>
  </si>
  <si>
    <t>http://www.imdb.com/title/tt1291584/?ref_=fn_tt_tt_1</t>
  </si>
  <si>
    <t>Michael Collins</t>
  </si>
  <si>
    <t>http://www.imdb.com/title/tt0117039/?ref_=fn_tt_tt_1</t>
  </si>
  <si>
    <t>Gettysburg</t>
  </si>
  <si>
    <t>William Morgan Sheppard</t>
  </si>
  <si>
    <t>James Patrick Stuart</t>
  </si>
  <si>
    <t>http://www.imdb.com/title/tt0107007/?ref_=fn_tt_tt_1</t>
  </si>
  <si>
    <t>Stop-Loss</t>
  </si>
  <si>
    <t>http://www.imdb.com/title/tt0489281/?ref_=fn_tt_tt_1</t>
  </si>
  <si>
    <t>Abandon</t>
  </si>
  <si>
    <t>http://www.imdb.com/title/tt0267248/?ref_=fn_tt_tt_1</t>
  </si>
  <si>
    <t>Brokedown Palace</t>
  </si>
  <si>
    <t>Jonathan Kaplan</t>
  </si>
  <si>
    <t>John Doe</t>
  </si>
  <si>
    <t>Tom Amandes</t>
  </si>
  <si>
    <t>Daniel Lapaine</t>
  </si>
  <si>
    <t>http://www.imdb.com/title/tt0120620/?ref_=fn_tt_tt_1</t>
  </si>
  <si>
    <t>The Possession</t>
  </si>
  <si>
    <t>Ole Bornedal</t>
  </si>
  <si>
    <t>Madison Davenport</t>
  </si>
  <si>
    <t>Natasha Calis</t>
  </si>
  <si>
    <t>http://www.imdb.com/title/tt0431021/?ref_=fn_tt_tt_1</t>
  </si>
  <si>
    <t>Mrs. Winterbourne</t>
  </si>
  <si>
    <t>Richard Benjamin</t>
  </si>
  <si>
    <t>Cathryn de Prume</t>
  </si>
  <si>
    <t>http://www.imdb.com/title/tt0117104/?ref_=fn_tt_tt_1</t>
  </si>
  <si>
    <t>Straw Dogs</t>
  </si>
  <si>
    <t>Rhys Coiro</t>
  </si>
  <si>
    <t>http://www.imdb.com/title/tt0999913/?ref_=fn_tt_tt_1</t>
  </si>
  <si>
    <t>The Hoax</t>
  </si>
  <si>
    <t>Christopher Evan Welch</t>
  </si>
  <si>
    <t>http://www.imdb.com/title/tt0462338/?ref_=fn_tt_tt_1</t>
  </si>
  <si>
    <t>Stone Cold</t>
  </si>
  <si>
    <t>Craig R. Baxley</t>
  </si>
  <si>
    <t>Brian Bosworth</t>
  </si>
  <si>
    <t>Sam McMurray</t>
  </si>
  <si>
    <t>Richard Gant</t>
  </si>
  <si>
    <t>http://www.imdb.com/title/tt0102984/?ref_=fn_tt_tt_1</t>
  </si>
  <si>
    <t>The Road</t>
  </si>
  <si>
    <t>John Hillcoat</t>
  </si>
  <si>
    <t>http://www.imdb.com/title/tt0898367/?ref_=fn_tt_tt_1</t>
  </si>
  <si>
    <t>Underclassman</t>
  </si>
  <si>
    <t>Marcos Siega</t>
  </si>
  <si>
    <t>Kaylee DeFer</t>
  </si>
  <si>
    <t>http://www.imdb.com/title/tt0373416/?ref_=fn_tt_tt_1</t>
  </si>
  <si>
    <t>Say It Isn't So</t>
  </si>
  <si>
    <t>Jack Plotnick</t>
  </si>
  <si>
    <t>http://www.imdb.com/title/tt0239949/?ref_=fn_tt_tt_1</t>
  </si>
  <si>
    <t>The World's Fastest Indian</t>
  </si>
  <si>
    <t>Craig Hall</t>
  </si>
  <si>
    <t>http://www.imdb.com/title/tt0412080/?ref_=fn_tt_tt_1</t>
  </si>
  <si>
    <t>Tank Girl</t>
  </si>
  <si>
    <t>Rachel Talalay</t>
  </si>
  <si>
    <t>http://www.imdb.com/title/tt0114614/?ref_=fn_tt_tt_1</t>
  </si>
  <si>
    <t>King's Ransom</t>
  </si>
  <si>
    <t>Jeffrey W. Byrd</t>
  </si>
  <si>
    <t>http://www.imdb.com/title/tt0388183/?ref_=fn_tt_tt_1</t>
  </si>
  <si>
    <t>Blindness</t>
  </si>
  <si>
    <t>Don McKellar</t>
  </si>
  <si>
    <t>Joe Pingue</t>
  </si>
  <si>
    <t>Yûsuke Iseya</t>
  </si>
  <si>
    <t>http://www.imdb.com/title/tt0861689/?ref_=fn_tt_tt_1</t>
  </si>
  <si>
    <t>BloodRayne</t>
  </si>
  <si>
    <t>Michael Paré</t>
  </si>
  <si>
    <t>http://www.imdb.com/title/tt0383222/?ref_=fn_tt_tt_1</t>
  </si>
  <si>
    <t>Where the Truth Lies</t>
  </si>
  <si>
    <t>Atom Egoyan</t>
  </si>
  <si>
    <t>http://www.imdb.com/title/tt0373450/?ref_=fn_tt_tt_1</t>
  </si>
  <si>
    <t>Without Limits</t>
  </si>
  <si>
    <t>Robert Towne</t>
  </si>
  <si>
    <t>http://www.imdb.com/title/tt0119934/?ref_=fn_tt_tt_1</t>
  </si>
  <si>
    <t>Me and Orson Welles</t>
  </si>
  <si>
    <t>Aidan McArdle</t>
  </si>
  <si>
    <t>James Tupper</t>
  </si>
  <si>
    <t>http://www.imdb.com/title/tt1175506/?ref_=fn_tt_tt_1</t>
  </si>
  <si>
    <t>The Best Offer</t>
  </si>
  <si>
    <t>Giuseppe Tornatore</t>
  </si>
  <si>
    <t>Sean Buchanan</t>
  </si>
  <si>
    <t>Liya Kebede</t>
  </si>
  <si>
    <t>http://www.imdb.com/title/tt1924396/?ref_=fn_tt_tt_1</t>
  </si>
  <si>
    <t>Bad Lieutenant: Port of Call New Orleans</t>
  </si>
  <si>
    <t>Werner Herzog</t>
  </si>
  <si>
    <t>Shawn Hatosy</t>
  </si>
  <si>
    <t>http://www.imdb.com/title/tt1095217/?ref_=fn_tt_tt_1</t>
  </si>
  <si>
    <t>Little White Lies</t>
  </si>
  <si>
    <t>François Cluzet</t>
  </si>
  <si>
    <t>Benoît Magimel</t>
  </si>
  <si>
    <t>Gilles Lellouche</t>
  </si>
  <si>
    <t>Not Rated</t>
  </si>
  <si>
    <t>http://www.imdb.com/title/tt1440232/?ref_=fn_tt_tt_1</t>
  </si>
  <si>
    <t>Love Ranch</t>
  </si>
  <si>
    <t>Scout Taylor-Compton</t>
  </si>
  <si>
    <t>Gil Birmingham</t>
  </si>
  <si>
    <t>http://www.imdb.com/title/tt1125929/?ref_=fn_tt_tt_1</t>
  </si>
  <si>
    <t>The Counselor</t>
  </si>
  <si>
    <t>http://www.imdb.com/title/tt2193215/?ref_=fn_tt_tt_1</t>
  </si>
  <si>
    <t>Kung Fu Killer</t>
  </si>
  <si>
    <t>Teddy Chan</t>
  </si>
  <si>
    <t>Siu-Wong Fan</t>
  </si>
  <si>
    <t>Wai-Keung Lau</t>
  </si>
  <si>
    <t>http://www.imdb.com/title/tt2952602/?ref_=fn_tt_tt_1</t>
  </si>
  <si>
    <t>Dangerous Liaisons</t>
  </si>
  <si>
    <t>http://www.imdb.com/title/tt0094947/?ref_=fn_tt_tt_1</t>
  </si>
  <si>
    <t>On the Road</t>
  </si>
  <si>
    <t>http://www.imdb.com/title/tt0337692/?ref_=fn_tt_tt_1</t>
  </si>
  <si>
    <t>Star Trek IV: The Voyage Home</t>
  </si>
  <si>
    <t>http://www.imdb.com/title/tt0092007/?ref_=fn_tt_tt_1</t>
  </si>
  <si>
    <t>Rocky Balboa</t>
  </si>
  <si>
    <t>http://www.imdb.com/title/tt0479143/?ref_=fn_tt_tt_1</t>
  </si>
  <si>
    <t>Scream 2</t>
  </si>
  <si>
    <t>Kevin Williamson</t>
  </si>
  <si>
    <t>http://www.imdb.com/title/tt0120082/?ref_=fn_tt_tt_1</t>
  </si>
  <si>
    <t>Jane Got a Gun</t>
  </si>
  <si>
    <t>http://www.imdb.com/title/tt2140037/?ref_=fn_tt_tt_1</t>
  </si>
  <si>
    <t>Think Like a Man Too</t>
  </si>
  <si>
    <t>http://www.imdb.com/title/tt2239832/?ref_=fn_tt_tt_1</t>
  </si>
  <si>
    <t>The Whole Nine Yards</t>
  </si>
  <si>
    <t>http://www.imdb.com/title/tt0190138/?ref_=fn_tt_tt_1</t>
  </si>
  <si>
    <t>Footloose</t>
  </si>
  <si>
    <t>Herbert Ross</t>
  </si>
  <si>
    <t>Lori Singer</t>
  </si>
  <si>
    <t>http://www.imdb.com/title/tt0087277/?ref_=fn_tt_tt_1</t>
  </si>
  <si>
    <t>Old School</t>
  </si>
  <si>
    <t>Leah Remini</t>
  </si>
  <si>
    <t>http://www.imdb.com/title/tt0302886/?ref_=fn_tt_tt_1</t>
  </si>
  <si>
    <t>The Fisher King</t>
  </si>
  <si>
    <t>Harry Shearer</t>
  </si>
  <si>
    <t>http://www.imdb.com/title/tt0101889/?ref_=fn_tt_tt_1</t>
  </si>
  <si>
    <t>I Still Know What You Did Last Summer</t>
  </si>
  <si>
    <t>http://www.imdb.com/title/tt0130018/?ref_=fn_tt_tt_1</t>
  </si>
  <si>
    <t>Return to Me</t>
  </si>
  <si>
    <t>http://www.imdb.com/title/tt0122459/?ref_=fn_tt_tt_1</t>
  </si>
  <si>
    <t>Zack and Miri Make a Porno</t>
  </si>
  <si>
    <t>Jeff Anderson</t>
  </si>
  <si>
    <t>Jennifer Schwalbach Smith</t>
  </si>
  <si>
    <t>http://www.imdb.com/title/tt1007028/?ref_=fn_tt_tt_1</t>
  </si>
  <si>
    <t>Nurse Betty</t>
  </si>
  <si>
    <t>Neil LaBute</t>
  </si>
  <si>
    <t>Kathleen Wilhoite</t>
  </si>
  <si>
    <t>http://www.imdb.com/title/tt0171580/?ref_=fn_tt_tt_1</t>
  </si>
  <si>
    <t>The Men Who Stare at Goats</t>
  </si>
  <si>
    <t>http://www.imdb.com/title/tt1234548/?ref_=fn_tt_tt_1</t>
  </si>
  <si>
    <t>Double Take</t>
  </si>
  <si>
    <t>George Gallo</t>
  </si>
  <si>
    <t>http://www.imdb.com/title/tt0238948/?ref_=fn_tt_tt_1</t>
  </si>
  <si>
    <t>Girl, Interrupted</t>
  </si>
  <si>
    <t>http://www.imdb.com/title/tt0172493/?ref_=fn_tt_tt_1</t>
  </si>
  <si>
    <t>Win a Date with Tad Hamilton!</t>
  </si>
  <si>
    <t>http://www.imdb.com/title/tt0335559/?ref_=fn_tt_tt_1</t>
  </si>
  <si>
    <t>Muppets from Space</t>
  </si>
  <si>
    <t>David Arquette</t>
  </si>
  <si>
    <t>http://www.imdb.com/title/tt0158811/?ref_=fn_tt_tt_1</t>
  </si>
  <si>
    <t>The Wiz</t>
  </si>
  <si>
    <t>Sidney Lumet</t>
  </si>
  <si>
    <t>Lena Horne</t>
  </si>
  <si>
    <t>Diana Ross</t>
  </si>
  <si>
    <t>Theresa Merritt</t>
  </si>
  <si>
    <t>http://www.imdb.com/title/tt0078504/?ref_=fn_tt_tt_1</t>
  </si>
  <si>
    <t>Ready to Rumble</t>
  </si>
  <si>
    <t>Ellen Albertini Dow</t>
  </si>
  <si>
    <t>http://www.imdb.com/title/tt0217756/?ref_=fn_tt_tt_1</t>
  </si>
  <si>
    <t>Play It to the Bone</t>
  </si>
  <si>
    <t>Lolita Davidovich</t>
  </si>
  <si>
    <t>http://www.imdb.com/title/tt0196857/?ref_=fn_tt_tt_1</t>
  </si>
  <si>
    <t>I Don't Know How She Does It</t>
  </si>
  <si>
    <t>Douglas McGrath</t>
  </si>
  <si>
    <t>http://www.imdb.com/title/tt1742650/?ref_=fn_tt_tt_1</t>
  </si>
  <si>
    <t>Piranha 3D</t>
  </si>
  <si>
    <t>Kelly Brook</t>
  </si>
  <si>
    <t>http://www.imdb.com/title/tt0464154/?ref_=fn_tt_tt_1</t>
  </si>
  <si>
    <t>Beyond the Sea</t>
  </si>
  <si>
    <t>http://www.imdb.com/title/tt0363473/?ref_=fn_tt_tt_1</t>
  </si>
  <si>
    <t>Meet the Deedles</t>
  </si>
  <si>
    <t>Steve Boyum</t>
  </si>
  <si>
    <t>A.J. Langer</t>
  </si>
  <si>
    <t>http://www.imdb.com/title/tt0120645/?ref_=fn_tt_tt_1</t>
  </si>
  <si>
    <t>The Princess and the Cobbler</t>
  </si>
  <si>
    <t>Richard Williams</t>
  </si>
  <si>
    <t>Donald Pleasence</t>
  </si>
  <si>
    <t>Kenneth Williams</t>
  </si>
  <si>
    <t>Clive Revill</t>
  </si>
  <si>
    <t>http://www.imdb.com/title/tt0112389/?ref_=fn_tt_tt_1</t>
  </si>
  <si>
    <t>The Bridge of San Luis Rey</t>
  </si>
  <si>
    <t>Mary McGuckian</t>
  </si>
  <si>
    <t>http://www.imdb.com/title/tt0356443/?ref_=fn_tt_tt_1</t>
  </si>
  <si>
    <t>Faster</t>
  </si>
  <si>
    <t>http://www.imdb.com/title/tt1433108/?ref_=fn_tt_tt_1</t>
  </si>
  <si>
    <t>Howl's Moving Castle</t>
  </si>
  <si>
    <t>http://www.imdb.com/title/tt0347149/?ref_=fn_tt_tt_1</t>
  </si>
  <si>
    <t>Zombieland</t>
  </si>
  <si>
    <t>Derek Graf</t>
  </si>
  <si>
    <t>http://www.imdb.com/title/tt1156398/?ref_=fn_tt_tt_1</t>
  </si>
  <si>
    <t>The Waterboy</t>
  </si>
  <si>
    <t>http://www.imdb.com/title/tt0120484/?ref_=fn_tt_tt_1</t>
  </si>
  <si>
    <t>Star Wars: Episode V - The Empire Strikes Back</t>
  </si>
  <si>
    <t>Anthony Daniels</t>
  </si>
  <si>
    <t>http://www.imdb.com/title/tt0080684/?ref_=fn_tt_tt_1</t>
  </si>
  <si>
    <t>Bad Boys</t>
  </si>
  <si>
    <t>Theresa Randle</t>
  </si>
  <si>
    <t>http://www.imdb.com/title/tt0112442/?ref_=fn_tt_tt_1</t>
  </si>
  <si>
    <t>The Naked Gun 2½: The Smell of Fear</t>
  </si>
  <si>
    <t>O.J. Simpson</t>
  </si>
  <si>
    <t>http://www.imdb.com/title/tt0102510/?ref_=fn_tt_tt_1</t>
  </si>
  <si>
    <t>Final Destination</t>
  </si>
  <si>
    <t>Brendan Fehr</t>
  </si>
  <si>
    <t>Kerr Smith</t>
  </si>
  <si>
    <t>http://www.imdb.com/title/tt0195714/?ref_=fn_tt_tt_1</t>
  </si>
  <si>
    <t>The Ides of March</t>
  </si>
  <si>
    <t>http://www.imdb.com/title/tt1124035/?ref_=fn_tt_tt_1</t>
  </si>
  <si>
    <t>Pitch Black</t>
  </si>
  <si>
    <t>http://www.imdb.com/title/tt0134847/?ref_=fn_tt_tt_1</t>
  </si>
  <si>
    <t>Someone Like You...</t>
  </si>
  <si>
    <t>Catherine Dent</t>
  </si>
  <si>
    <t>http://www.imdb.com/title/tt0244970/?ref_=fn_tt_tt_1</t>
  </si>
  <si>
    <t>Her</t>
  </si>
  <si>
    <t>Brian Johnson</t>
  </si>
  <si>
    <t>Matt Letscher</t>
  </si>
  <si>
    <t>http://www.imdb.com/title/tt1798709/?ref_=fn_tt_tt_1</t>
  </si>
  <si>
    <t>Joy Ride</t>
  </si>
  <si>
    <t>Jessica Bowman</t>
  </si>
  <si>
    <t>Dell Yount</t>
  </si>
  <si>
    <t>http://www.imdb.com/title/tt0206314/?ref_=fn_tt_tt_1</t>
  </si>
  <si>
    <t>The Adventurer: The Curse of the Midas Box</t>
  </si>
  <si>
    <t>Jonathan Newman</t>
  </si>
  <si>
    <t>Keeley Hawes</t>
  </si>
  <si>
    <t>Oliver Stark</t>
  </si>
  <si>
    <t>http://www.imdb.com/title/tt1376213/?ref_=fn_tt_tt_1</t>
  </si>
  <si>
    <t>Anywhere But Here</t>
  </si>
  <si>
    <t>Eva Amurri Martino</t>
  </si>
  <si>
    <t>http://www.imdb.com/title/tt0149691/?ref_=fn_tt_tt_1</t>
  </si>
  <si>
    <t>The Crew</t>
  </si>
  <si>
    <t>Michael Dinner</t>
  </si>
  <si>
    <t>Dan Hedaya</t>
  </si>
  <si>
    <t>Lainie Kazan</t>
  </si>
  <si>
    <t>http://www.imdb.com/title/tt0198386/?ref_=fn_tt_tt_1</t>
  </si>
  <si>
    <t>Haywire</t>
  </si>
  <si>
    <t>http://www.imdb.com/title/tt1506999/?ref_=fn_tt_tt_1</t>
  </si>
  <si>
    <t>Jaws: The Revenge</t>
  </si>
  <si>
    <t>Joseph Sargent</t>
  </si>
  <si>
    <t>Judith Barsi</t>
  </si>
  <si>
    <t>Lynn Whitfield</t>
  </si>
  <si>
    <t>http://www.imdb.com/title/tt0093300/?ref_=fn_tt_tt_1</t>
  </si>
  <si>
    <t>Marvin's Room</t>
  </si>
  <si>
    <t>Jerry Zaks</t>
  </si>
  <si>
    <t>http://www.imdb.com/title/tt0116999/?ref_=fn_tt_tt_1</t>
  </si>
  <si>
    <t>The Longshots</t>
  </si>
  <si>
    <t>Fred Durst</t>
  </si>
  <si>
    <t>Garrett Morris</t>
  </si>
  <si>
    <t>http://www.imdb.com/title/tt1091751/?ref_=fn_tt_tt_1</t>
  </si>
  <si>
    <t>The End of the Affair</t>
  </si>
  <si>
    <t>Ian Hart</t>
  </si>
  <si>
    <t>James Bolam</t>
  </si>
  <si>
    <t>http://www.imdb.com/title/tt0172396/?ref_=fn_tt_tt_1</t>
  </si>
  <si>
    <t>Harley Davidson and the Marlboro Man</t>
  </si>
  <si>
    <t>http://www.imdb.com/title/tt0102005/?ref_=fn_tt_tt_1</t>
  </si>
  <si>
    <t>Coco Before Chanel</t>
  </si>
  <si>
    <t>Anne Fontaine</t>
  </si>
  <si>
    <t>Benoît Poelvoorde</t>
  </si>
  <si>
    <t>Marie Gillain</t>
  </si>
  <si>
    <t>http://www.imdb.com/title/tt1035736/?ref_=fn_tt_tt_1</t>
  </si>
  <si>
    <t>Chéri</t>
  </si>
  <si>
    <t>Tom Burke</t>
  </si>
  <si>
    <t>Iben Hjejle</t>
  </si>
  <si>
    <t>Gaye Brown</t>
  </si>
  <si>
    <t>http://www.imdb.com/title/tt1179258/?ref_=fn_tt_tt_1</t>
  </si>
  <si>
    <t>Vanity Fair</t>
  </si>
  <si>
    <t>Mira Nair</t>
  </si>
  <si>
    <t>Romola Garai</t>
  </si>
  <si>
    <t>Roger Lloyd Pack</t>
  </si>
  <si>
    <t>Lillete Dubey</t>
  </si>
  <si>
    <t>http://www.imdb.com/title/tt0241025/?ref_=fn_tt_tt_1</t>
  </si>
  <si>
    <t>1408</t>
  </si>
  <si>
    <t>Drew Powell</t>
  </si>
  <si>
    <t>Kim Thomson</t>
  </si>
  <si>
    <t>Alexandra Silber</t>
  </si>
  <si>
    <t>http://www.imdb.com/title/tt0450385/?ref_=fn_tt_tt_1</t>
  </si>
  <si>
    <t>Spaceballs</t>
  </si>
  <si>
    <t>Mel Brooks</t>
  </si>
  <si>
    <t>Joan Rivers</t>
  </si>
  <si>
    <t>Dick Van Patten</t>
  </si>
  <si>
    <t>Michael Winslow</t>
  </si>
  <si>
    <t>http://www.imdb.com/title/tt0094012/?ref_=fn_tt_tt_1</t>
  </si>
  <si>
    <t>The Water Diviner</t>
  </si>
  <si>
    <t>Russell Crowe</t>
  </si>
  <si>
    <t>Cem Yilmaz</t>
  </si>
  <si>
    <t>http://www.imdb.com/title/tt3007512/?ref_=fn_tt_tt_1</t>
  </si>
  <si>
    <t>Ghost</t>
  </si>
  <si>
    <t>Phil Leeds</t>
  </si>
  <si>
    <t>http://www.imdb.com/title/tt0099653/?ref_=fn_tt_tt_1</t>
  </si>
  <si>
    <t>There's Something About Mary</t>
  </si>
  <si>
    <t>http://www.imdb.com/title/tt0129387/?ref_=fn_tt_tt_1</t>
  </si>
  <si>
    <t>The Santa Clause</t>
  </si>
  <si>
    <t>http://www.imdb.com/title/tt0111070/?ref_=fn_tt_tt_1</t>
  </si>
  <si>
    <t>The Rookie</t>
  </si>
  <si>
    <t>Angus T. Jones</t>
  </si>
  <si>
    <t>http://www.imdb.com/title/tt0265662/?ref_=fn_tt_tt_1</t>
  </si>
  <si>
    <t>The Game Plan</t>
  </si>
  <si>
    <t>http://www.imdb.com/title/tt0492956/?ref_=fn_tt_tt_1</t>
  </si>
  <si>
    <t>The Bridges of Madison County</t>
  </si>
  <si>
    <t>Debra Monk</t>
  </si>
  <si>
    <t>http://www.imdb.com/title/tt0112579/?ref_=fn_tt_tt_1</t>
  </si>
  <si>
    <t>The Animal</t>
  </si>
  <si>
    <t>Michael Papajohn</t>
  </si>
  <si>
    <t>Colleen Haskell</t>
  </si>
  <si>
    <t>http://www.imdb.com/title/tt0255798/?ref_=fn_tt_tt_1</t>
  </si>
  <si>
    <t>The Hundred-Foot Journey</t>
  </si>
  <si>
    <t>Manish Dayal</t>
  </si>
  <si>
    <t>Charlotte Le Bon</t>
  </si>
  <si>
    <t>Juhi Chawla</t>
  </si>
  <si>
    <t>http://www.imdb.com/title/tt2980648/?ref_=fn_tt_tt_1</t>
  </si>
  <si>
    <t>The Net</t>
  </si>
  <si>
    <t>Ray McKinnon</t>
  </si>
  <si>
    <t>http://www.imdb.com/title/tt0113957/?ref_=fn_tt_tt_1</t>
  </si>
  <si>
    <t>I Am Sam</t>
  </si>
  <si>
    <t>Jessie Nelson</t>
  </si>
  <si>
    <t>http://www.imdb.com/title/tt0277027/?ref_=fn_tt_tt_1</t>
  </si>
  <si>
    <t>Son of God</t>
  </si>
  <si>
    <t>Christopher Spencer</t>
  </si>
  <si>
    <t>Roma Downey</t>
  </si>
  <si>
    <t>Darwin Shaw</t>
  </si>
  <si>
    <t>http://www.imdb.com/title/tt3210686/?ref_=fn_tt_tt_1</t>
  </si>
  <si>
    <t>Underworld</t>
  </si>
  <si>
    <t>Shane Brolly</t>
  </si>
  <si>
    <t>http://www.imdb.com/title/tt0320691/?ref_=fn_tt_tt_1</t>
  </si>
  <si>
    <t>Derailed</t>
  </si>
  <si>
    <t>http://www.imdb.com/title/tt0398017/?ref_=fn_tt_tt_1</t>
  </si>
  <si>
    <t>The Informant!</t>
  </si>
  <si>
    <t>http://www.imdb.com/title/tt1130080/?ref_=fn_tt_tt_1</t>
  </si>
  <si>
    <t>Shadowlands</t>
  </si>
  <si>
    <t>Julian Fellowes</t>
  </si>
  <si>
    <t>http://www.imdb.com/title/tt0108101/?ref_=fn_tt_tt_1</t>
  </si>
  <si>
    <t>Deuce Bigalow: European Gigolo</t>
  </si>
  <si>
    <t>Mike Bigelow</t>
  </si>
  <si>
    <t>Charles Keating</t>
  </si>
  <si>
    <t>http://www.imdb.com/title/tt0367652/?ref_=fn_tt_tt_1</t>
  </si>
  <si>
    <t>Delivery Man</t>
  </si>
  <si>
    <t>Jack Reynor</t>
  </si>
  <si>
    <t>Bobby Moynihan</t>
  </si>
  <si>
    <t>Matthew Daddario</t>
  </si>
  <si>
    <t>http://www.imdb.com/title/tt2387559/?ref_=fn_tt_tt_1</t>
  </si>
  <si>
    <t>Saving Silverman</t>
  </si>
  <si>
    <t>Neil Diamond</t>
  </si>
  <si>
    <t>Kyle Gass</t>
  </si>
  <si>
    <t>http://www.imdb.com/title/tt0239948/?ref_=fn_tt_tt_1</t>
  </si>
  <si>
    <t>Diary of a Wimpy Kid: Dog Days</t>
  </si>
  <si>
    <t>Zachary Gordon</t>
  </si>
  <si>
    <t>http://www.imdb.com/title/tt2023453/?ref_=fn_tt_tt_1</t>
  </si>
  <si>
    <t>Summer of Sam</t>
  </si>
  <si>
    <t>http://www.imdb.com/title/tt0162677/?ref_=fn_tt_tt_1</t>
  </si>
  <si>
    <t>Jay and Silent Bob Strike Back</t>
  </si>
  <si>
    <t>Jason Mewes</t>
  </si>
  <si>
    <t>http://www.imdb.com/title/tt0261392/?ref_=fn_tt_tt_1</t>
  </si>
  <si>
    <t>The Glass House</t>
  </si>
  <si>
    <t>Daniel Sackheim</t>
  </si>
  <si>
    <t>Bruce Dern</t>
  </si>
  <si>
    <t>http://www.imdb.com/title/tt0221218/?ref_=fn_tt_tt_1</t>
  </si>
  <si>
    <t>Hail, Caesar!</t>
  </si>
  <si>
    <t>http://www.imdb.com/title/tt0475290/?ref_=fn_tt_tt_1</t>
  </si>
  <si>
    <t>Josie and the Pussycats</t>
  </si>
  <si>
    <t>Harry Elfont</t>
  </si>
  <si>
    <t>Paulo Costanzo</t>
  </si>
  <si>
    <t>Aries Spears</t>
  </si>
  <si>
    <t>http://www.imdb.com/title/tt0236348/?ref_=fn_tt_tt_1</t>
  </si>
  <si>
    <t>Homefront</t>
  </si>
  <si>
    <t>http://www.imdb.com/title/tt2312718/?ref_=fn_tt_tt_1</t>
  </si>
  <si>
    <t>The Little Vampire</t>
  </si>
  <si>
    <t>Uli Edel</t>
  </si>
  <si>
    <t>http://www.imdb.com/title/tt0192255/?ref_=fn_tt_tt_1</t>
  </si>
  <si>
    <t>I Heart Huckabees</t>
  </si>
  <si>
    <t>http://www.imdb.com/title/tt0356721/?ref_=fn_tt_tt_1</t>
  </si>
  <si>
    <t>RoboCop 3</t>
  </si>
  <si>
    <t>Fred Dekker</t>
  </si>
  <si>
    <t>http://www.imdb.com/title/tt0107978/?ref_=fn_tt_tt_1</t>
  </si>
  <si>
    <t>Megiddo: The Omega Code 2</t>
  </si>
  <si>
    <t>Brian Trenchard-Smith</t>
  </si>
  <si>
    <t>http://www.imdb.com/title/tt0263728/?ref_=fn_tt_tt_1</t>
  </si>
  <si>
    <t>Darling Lili</t>
  </si>
  <si>
    <t>Blake Edwards</t>
  </si>
  <si>
    <t>Rock Hudson</t>
  </si>
  <si>
    <t>Vernon Dobtcheff</t>
  </si>
  <si>
    <t>Jeremy Kemp</t>
  </si>
  <si>
    <t>http://www.imdb.com/title/tt0065611/?ref_=fn_tt_tt_1</t>
  </si>
  <si>
    <t>Dudley Do-Right</t>
  </si>
  <si>
    <t>http://www.imdb.com/title/tt0160236/?ref_=fn_tt_tt_1</t>
  </si>
  <si>
    <t>The Transporter Refueled</t>
  </si>
  <si>
    <t>Radivoje Bukvic</t>
  </si>
  <si>
    <t>http://www.imdb.com/title/tt2938956/?ref_=fn_tt_tt_1</t>
  </si>
  <si>
    <t>Black Book</t>
  </si>
  <si>
    <t>Sebastian Koch</t>
  </si>
  <si>
    <t>Netherlands</t>
  </si>
  <si>
    <t>Dutch</t>
  </si>
  <si>
    <t>http://www.imdb.com/title/tt0389557/?ref_=fn_tt_tt_1</t>
  </si>
  <si>
    <t>Joyeux Noel</t>
  </si>
  <si>
    <t>Christian Carion</t>
  </si>
  <si>
    <t>http://www.imdb.com/title/tt0424205/?ref_=fn_tt_tt_1</t>
  </si>
  <si>
    <t>Hit and Run</t>
  </si>
  <si>
    <t>David Palmer</t>
  </si>
  <si>
    <t>http://www.imdb.com/title/tt2097307/?ref_=fn_tt_tt_1</t>
  </si>
  <si>
    <t>Mad Money</t>
  </si>
  <si>
    <t>Roger Cross</t>
  </si>
  <si>
    <t>http://www.imdb.com/title/tt0951216/?ref_=fn_tt_tt_1</t>
  </si>
  <si>
    <t>Before I Go to Sleep</t>
  </si>
  <si>
    <t>Rowan Joffe</t>
  </si>
  <si>
    <t>Ben Crompton</t>
  </si>
  <si>
    <t>Anne-Marie Duff</t>
  </si>
  <si>
    <t>http://www.imdb.com/title/tt1726592/?ref_=fn_tt_tt_1</t>
  </si>
  <si>
    <t>Stone</t>
  </si>
  <si>
    <t>John Curran</t>
  </si>
  <si>
    <t>http://www.imdb.com/title/tt1423995/?ref_=fn_tt_tt_1</t>
  </si>
  <si>
    <t>Molière</t>
  </si>
  <si>
    <t>Laurent Tirard</t>
  </si>
  <si>
    <t>Romain Duris</t>
  </si>
  <si>
    <t>Ludivine Sagnier</t>
  </si>
  <si>
    <t>Fabrice Luchini</t>
  </si>
  <si>
    <t>http://www.imdb.com/title/tt0796335/?ref_=fn_tt_tt_1</t>
  </si>
  <si>
    <t>Out of the Furnace</t>
  </si>
  <si>
    <t>Dendrie Taylor</t>
  </si>
  <si>
    <t>http://www.imdb.com/title/tt1206543/?ref_=fn_tt_tt_1</t>
  </si>
  <si>
    <t>Michael Clayton</t>
  </si>
  <si>
    <t>http://www.imdb.com/title/tt0465538/?ref_=fn_tt_tt_1</t>
  </si>
  <si>
    <t>My Fellow Americans</t>
  </si>
  <si>
    <t>http://www.imdb.com/title/tt0117119/?ref_=fn_tt_tt_1</t>
  </si>
  <si>
    <t>Arlington Road</t>
  </si>
  <si>
    <t>http://www.imdb.com/title/tt0137363/?ref_=fn_tt_tt_1</t>
  </si>
  <si>
    <t>To Rome with Love</t>
  </si>
  <si>
    <t>Ornella Muti</t>
  </si>
  <si>
    <t>Alessandra Mastronardi</t>
  </si>
  <si>
    <t>http://www.imdb.com/title/tt1859650/?ref_=fn_tt_tt_1</t>
  </si>
  <si>
    <t>Firefox</t>
  </si>
  <si>
    <t>Warren Clarke</t>
  </si>
  <si>
    <t>Kenneth Colley</t>
  </si>
  <si>
    <t>http://www.imdb.com/title/tt0083943/?ref_=fn_tt_tt_1</t>
  </si>
  <si>
    <t>South Park: Bigger Longer &amp; Uncut</t>
  </si>
  <si>
    <t>Trey Parker</t>
  </si>
  <si>
    <t>http://www.imdb.com/title/tt0158983/?ref_=fn_tt_tt_1</t>
  </si>
  <si>
    <t>Death at a Funeral</t>
  </si>
  <si>
    <t>http://www.imdb.com/title/tt0795368/?ref_=fn_tt_tt_1</t>
  </si>
  <si>
    <t>Teenage Mutant Ninja Turtles III</t>
  </si>
  <si>
    <t>Stuart Gillard</t>
  </si>
  <si>
    <t>Matt Hill</t>
  </si>
  <si>
    <t>http://www.imdb.com/title/tt0108308/?ref_=fn_tt_tt_1</t>
  </si>
  <si>
    <t>Hardball</t>
  </si>
  <si>
    <t>DeWayne Warren</t>
  </si>
  <si>
    <t>http://www.imdb.com/title/tt0180734/?ref_=fn_tt_tt_1</t>
  </si>
  <si>
    <t>Silver Linings Playbook</t>
  </si>
  <si>
    <t>http://www.imdb.com/title/tt1045658/?ref_=fn_tt_tt_1</t>
  </si>
  <si>
    <t>Freedom Writers</t>
  </si>
  <si>
    <t>http://www.imdb.com/title/tt0463998/?ref_=fn_tt_tt_1</t>
  </si>
  <si>
    <t>The Transporter</t>
  </si>
  <si>
    <t>Qi Shu</t>
  </si>
  <si>
    <t>Matt Schulze</t>
  </si>
  <si>
    <t>http://www.imdb.com/title/tt0293662/?ref_=fn_tt_tt_1</t>
  </si>
  <si>
    <t>Never Back Down</t>
  </si>
  <si>
    <t>Leslie Hope</t>
  </si>
  <si>
    <t>http://www.imdb.com/title/tt1023111/?ref_=fn_tt_tt_1</t>
  </si>
  <si>
    <t>The Rage: Carrie 2</t>
  </si>
  <si>
    <t>Katt Shea</t>
  </si>
  <si>
    <t>Jason London</t>
  </si>
  <si>
    <t>Eddie Kaye Thomas</t>
  </si>
  <si>
    <t>http://www.imdb.com/title/tt0144814/?ref_=fn_tt_tt_1</t>
  </si>
  <si>
    <t>Away We Go</t>
  </si>
  <si>
    <t>http://www.imdb.com/title/tt1176740/?ref_=fn_tt_tt_1</t>
  </si>
  <si>
    <t>Swing Vote</t>
  </si>
  <si>
    <t>Joshua Michael Stern</t>
  </si>
  <si>
    <t>http://www.imdb.com/title/tt1027862/?ref_=fn_tt_tt_1</t>
  </si>
  <si>
    <t>Moonlight Mile</t>
  </si>
  <si>
    <t>http://www.imdb.com/title/tt0179098/?ref_=fn_tt_tt_1</t>
  </si>
  <si>
    <t>Tinker Tailor Soldier Spy</t>
  </si>
  <si>
    <t>Tomas Alfredson</t>
  </si>
  <si>
    <t>http://www.imdb.com/title/tt1340800/?ref_=fn_tt_tt_1</t>
  </si>
  <si>
    <t>Molly</t>
  </si>
  <si>
    <t>John Duigan</t>
  </si>
  <si>
    <t>Elaine Hendrix</t>
  </si>
  <si>
    <t>Jill Hennessy</t>
  </si>
  <si>
    <t>Sarah Wynter</t>
  </si>
  <si>
    <t>http://www.imdb.com/title/tt0143746/?ref_=fn_tt_tt_1</t>
  </si>
  <si>
    <t>The Beaver</t>
  </si>
  <si>
    <t>http://www.imdb.com/title/tt1321860/?ref_=fn_tt_tt_1</t>
  </si>
  <si>
    <t>The Best Little Whorehouse in Texas</t>
  </si>
  <si>
    <t>Colin Higgins</t>
  </si>
  <si>
    <t>Dom DeLuise</t>
  </si>
  <si>
    <t>http://www.imdb.com/title/tt0083642/?ref_=fn_tt_tt_1</t>
  </si>
  <si>
    <t>eXistenZ</t>
  </si>
  <si>
    <t>http://www.imdb.com/title/tt0120907/?ref_=fn_tt_tt_1</t>
  </si>
  <si>
    <t>Raiders of the Lost Ark</t>
  </si>
  <si>
    <t>http://www.imdb.com/title/tt0082971/?ref_=fn_tt_tt_1</t>
  </si>
  <si>
    <t>Home Alone 2: Lost in New York</t>
  </si>
  <si>
    <t>http://www.imdb.com/title/tt0104431/?ref_=fn_tt_tt_1</t>
  </si>
  <si>
    <t>Close Encounters of the Third Kind</t>
  </si>
  <si>
    <t>Teri Garr</t>
  </si>
  <si>
    <t>http://www.imdb.com/title/tt0075860/?ref_=fn_tt_tt_1</t>
  </si>
  <si>
    <t>Pulse</t>
  </si>
  <si>
    <t>Jim Sonzero</t>
  </si>
  <si>
    <t>Ian Somerhalder</t>
  </si>
  <si>
    <t>http://www.imdb.com/title/tt0454919/?ref_=fn_tt_tt_1</t>
  </si>
  <si>
    <t>Beverly Hills Cop II</t>
  </si>
  <si>
    <t>http://www.imdb.com/title/tt0092644/?ref_=fn_tt_tt_1</t>
  </si>
  <si>
    <t>Bringing Down the House</t>
  </si>
  <si>
    <t>Kimberly J. Brown</t>
  </si>
  <si>
    <t>Steve Harris</t>
  </si>
  <si>
    <t>http://www.imdb.com/title/tt0305669/?ref_=fn_tt_tt_1</t>
  </si>
  <si>
    <t>The Silence of the Lambs</t>
  </si>
  <si>
    <t>http://www.imdb.com/title/tt0102926/?ref_=fn_tt_tt_1</t>
  </si>
  <si>
    <t>Wayne's World</t>
  </si>
  <si>
    <t>Penelope Spheeris</t>
  </si>
  <si>
    <t>http://www.imdb.com/title/tt0105793/?ref_=fn_tt_tt_1</t>
  </si>
  <si>
    <t>Jackass 3D</t>
  </si>
  <si>
    <t>Jeff Tremaine</t>
  </si>
  <si>
    <t>Bam Margera</t>
  </si>
  <si>
    <t>Steve-O</t>
  </si>
  <si>
    <t>Chris Pontius</t>
  </si>
  <si>
    <t>http://www.imdb.com/title/tt1116184/?ref_=fn_tt_tt_1</t>
  </si>
  <si>
    <t>Jaws 2</t>
  </si>
  <si>
    <t>Jeannot Szwarc</t>
  </si>
  <si>
    <t>Roy Scheider</t>
  </si>
  <si>
    <t>Murray Hamilton</t>
  </si>
  <si>
    <t>Joseph Mascolo</t>
  </si>
  <si>
    <t>http://www.imdb.com/title/tt0077766/?ref_=fn_tt_tt_1</t>
  </si>
  <si>
    <t>Beverly Hills Chihuahua</t>
  </si>
  <si>
    <t>Ali Hillis</t>
  </si>
  <si>
    <t>http://www.imdb.com/title/tt1014775/?ref_=fn_tt_tt_1</t>
  </si>
  <si>
    <t>The Conjuring</t>
  </si>
  <si>
    <t>Hayley McFarland</t>
  </si>
  <si>
    <t>http://www.imdb.com/title/tt1457767/?ref_=fn_tt_tt_1</t>
  </si>
  <si>
    <t>Are We There Yet?</t>
  </si>
  <si>
    <t>http://www.imdb.com/title/tt0368578/?ref_=fn_tt_tt_1</t>
  </si>
  <si>
    <t>Tammy</t>
  </si>
  <si>
    <t>Mark Duplass</t>
  </si>
  <si>
    <t>http://www.imdb.com/title/tt2103254/?ref_=fn_tt_tt_1</t>
  </si>
  <si>
    <t>School of Rock</t>
  </si>
  <si>
    <t>Mike White</t>
  </si>
  <si>
    <t>http://www.imdb.com/title/tt0332379/?ref_=fn_tt_tt_1</t>
  </si>
  <si>
    <t>Mortal Kombat</t>
  </si>
  <si>
    <t>http://www.imdb.com/title/tt0113855/?ref_=fn_tt_tt_1</t>
  </si>
  <si>
    <t>White Chicks</t>
  </si>
  <si>
    <t>http://www.imdb.com/title/tt0381707/?ref_=fn_tt_tt_1</t>
  </si>
  <si>
    <t>The Descendants</t>
  </si>
  <si>
    <t>Shailene Woodley</t>
  </si>
  <si>
    <t>Nick Krause</t>
  </si>
  <si>
    <t>http://www.imdb.com/title/tt1033575/?ref_=fn_tt_tt_1</t>
  </si>
  <si>
    <t>Holes</t>
  </si>
  <si>
    <t>Zane Holtz</t>
  </si>
  <si>
    <t>Ski Carr</t>
  </si>
  <si>
    <t>http://www.imdb.com/title/tt0311289/?ref_=fn_tt_tt_1</t>
  </si>
  <si>
    <t>The Last Song</t>
  </si>
  <si>
    <t>Bobby Coleman</t>
  </si>
  <si>
    <t>Melissa Ordway</t>
  </si>
  <si>
    <t>http://www.imdb.com/title/tt1294226/?ref_=fn_tt_tt_1</t>
  </si>
  <si>
    <t>12 Years a Slave</t>
  </si>
  <si>
    <t>Steve McQueen</t>
  </si>
  <si>
    <t>Taran Killam</t>
  </si>
  <si>
    <t>http://www.imdb.com/title/tt2024544/?ref_=fn_tt_tt_1</t>
  </si>
  <si>
    <t>Drumline</t>
  </si>
  <si>
    <t>Jason Weaver</t>
  </si>
  <si>
    <t>http://www.imdb.com/title/tt0303933/?ref_=fn_tt_tt_1</t>
  </si>
  <si>
    <t>Why Did I Get Married Too?</t>
  </si>
  <si>
    <t>http://www.imdb.com/title/tt1391137/?ref_=fn_tt_tt_1</t>
  </si>
  <si>
    <t>Edward Scissorhands</t>
  </si>
  <si>
    <t>http://www.imdb.com/title/tt0099487/?ref_=fn_tt_tt_1</t>
  </si>
  <si>
    <t>Me Before You</t>
  </si>
  <si>
    <t>Thea Sharrock</t>
  </si>
  <si>
    <t>Brendan Coyle</t>
  </si>
  <si>
    <t>http://www.imdb.com/title/tt2674426/?ref_=fn_tt_tt_1</t>
  </si>
  <si>
    <t>Madea's Witness Protection</t>
  </si>
  <si>
    <t>Romeo Miller</t>
  </si>
  <si>
    <t>http://www.imdb.com/title/tt2215285/?ref_=fn_tt_tt_1</t>
  </si>
  <si>
    <t>Bad Moms</t>
  </si>
  <si>
    <t>Jon Lucas</t>
  </si>
  <si>
    <t>http://www.imdb.com/title/tt4651520/?ref_=fn_tt_tt_1</t>
  </si>
  <si>
    <t>Date Movie</t>
  </si>
  <si>
    <t>Aaron Seltzer</t>
  </si>
  <si>
    <t>http://www.imdb.com/title/tt0466342/?ref_=fn_tt_tt_1</t>
  </si>
  <si>
    <t>Return to Never Land</t>
  </si>
  <si>
    <t>Robin Budd</t>
  </si>
  <si>
    <t>http://www.imdb.com/title/tt0280030/?ref_=fn_tt_tt_1</t>
  </si>
  <si>
    <t>Selma</t>
  </si>
  <si>
    <t>Ava DuVernay</t>
  </si>
  <si>
    <t>http://www.imdb.com/title/tt1020072/?ref_=fn_tt_tt_1</t>
  </si>
  <si>
    <t>The Jungle Book 2</t>
  </si>
  <si>
    <t>Steve Trenbirth</t>
  </si>
  <si>
    <t>Phil Collins</t>
  </si>
  <si>
    <t>Tony Jay</t>
  </si>
  <si>
    <t>http://www.imdb.com/title/tt0283426/?ref_=fn_tt_tt_1</t>
  </si>
  <si>
    <t>Boogeyman</t>
  </si>
  <si>
    <t>Barry Watson</t>
  </si>
  <si>
    <t>Skye McCole Bartusiak</t>
  </si>
  <si>
    <t>Charles Mesure</t>
  </si>
  <si>
    <t>http://www.imdb.com/title/tt0357507/?ref_=fn_tt_tt_1</t>
  </si>
  <si>
    <t>Premonition</t>
  </si>
  <si>
    <t>Mennan Yapo</t>
  </si>
  <si>
    <t>Marc Macaulay</t>
  </si>
  <si>
    <t>http://www.imdb.com/title/tt0477071/?ref_=fn_tt_tt_1</t>
  </si>
  <si>
    <t>The Tigger Movie</t>
  </si>
  <si>
    <t>Jun Falkenstein</t>
  </si>
  <si>
    <t>Kath Soucie</t>
  </si>
  <si>
    <t>Ken Sansom</t>
  </si>
  <si>
    <t>http://www.imdb.com/title/tt0220099/?ref_=fn_tt_tt_1</t>
  </si>
  <si>
    <t>Max</t>
  </si>
  <si>
    <t>Joseph Julian Soria</t>
  </si>
  <si>
    <t>http://www.imdb.com/title/tt3369806/?ref_=fn_tt_tt_1</t>
  </si>
  <si>
    <t>Epic Movie</t>
  </si>
  <si>
    <t>http://www.imdb.com/title/tt0799949/?ref_=fn_tt_tt_1</t>
  </si>
  <si>
    <t>Spotlight</t>
  </si>
  <si>
    <t>Jamey Sheridan</t>
  </si>
  <si>
    <t>Brian d'Arcy James</t>
  </si>
  <si>
    <t>http://www.imdb.com/title/tt1895587/?ref_=fn_tt_tt_1</t>
  </si>
  <si>
    <t>Lakeview Terrace</t>
  </si>
  <si>
    <t>http://www.imdb.com/title/tt0947802/?ref_=fn_tt_tt_1</t>
  </si>
  <si>
    <t>The Grudge 2</t>
  </si>
  <si>
    <t>Takashi Shimizu</t>
  </si>
  <si>
    <t>Matthew Knight</t>
  </si>
  <si>
    <t>http://www.imdb.com/title/tt0433386/?ref_=fn_tt_tt_1</t>
  </si>
  <si>
    <t>How Stella Got Her Groove Back</t>
  </si>
  <si>
    <t>Richard Lawson</t>
  </si>
  <si>
    <t>http://www.imdb.com/title/tt0120703/?ref_=fn_tt_tt_1</t>
  </si>
  <si>
    <t>Bill &amp; Ted's Bogus Journey</t>
  </si>
  <si>
    <t>Alex Winter</t>
  </si>
  <si>
    <t>http://www.imdb.com/title/tt0101452/?ref_=fn_tt_tt_1</t>
  </si>
  <si>
    <t>Man of the Year</t>
  </si>
  <si>
    <t>http://www.imdb.com/title/tt0483726/?ref_=fn_tt_tt_1</t>
  </si>
  <si>
    <t>The American</t>
  </si>
  <si>
    <t>Anton Corbijn</t>
  </si>
  <si>
    <t>Violante Placido</t>
  </si>
  <si>
    <t>Thekla Reuten</t>
  </si>
  <si>
    <t>Filippo Timi</t>
  </si>
  <si>
    <t>http://www.imdb.com/title/tt1440728/?ref_=fn_tt_tt_1</t>
  </si>
  <si>
    <t>Selena</t>
  </si>
  <si>
    <t>Gregory Nava</t>
  </si>
  <si>
    <t>http://www.imdb.com/title/tt0120094/?ref_=fn_tt_tt_1</t>
  </si>
  <si>
    <t>Vampires Suck</t>
  </si>
  <si>
    <t>Dave Foley</t>
  </si>
  <si>
    <t>Anneliese van der Pol</t>
  </si>
  <si>
    <t>http://www.imdb.com/title/tt1666186/?ref_=fn_tt_tt_1</t>
  </si>
  <si>
    <t>Babel</t>
  </si>
  <si>
    <t>Harriet Walter</t>
  </si>
  <si>
    <t>Dermot Crowley</t>
  </si>
  <si>
    <t>http://www.imdb.com/title/tt0449467/?ref_=fn_tt_tt_1</t>
  </si>
  <si>
    <t>This Is Where I Leave You</t>
  </si>
  <si>
    <t>http://www.imdb.com/title/tt1371150/?ref_=fn_tt_tt_1</t>
  </si>
  <si>
    <t>Doubt</t>
  </si>
  <si>
    <t>John Patrick Shanley</t>
  </si>
  <si>
    <t>http://www.imdb.com/title/tt0918927/?ref_=fn_tt_tt_1</t>
  </si>
  <si>
    <t>Team America: World Police</t>
  </si>
  <si>
    <t>Jeremy Shada</t>
  </si>
  <si>
    <t>http://www.imdb.com/title/tt0372588/?ref_=fn_tt_tt_1</t>
  </si>
  <si>
    <t>Texas Chainsaw 3D</t>
  </si>
  <si>
    <t>Gunnar Hansen</t>
  </si>
  <si>
    <t>Keram Malicki-Sánchez</t>
  </si>
  <si>
    <t>Shaun Sipos</t>
  </si>
  <si>
    <t>http://www.imdb.com/title/tt1572315/?ref_=fn_tt_tt_1</t>
  </si>
  <si>
    <t>Copycat</t>
  </si>
  <si>
    <t>William McNamara</t>
  </si>
  <si>
    <t>http://www.imdb.com/title/tt0112722/?ref_=fn_tt_tt_1</t>
  </si>
  <si>
    <t>Scary Movie 5</t>
  </si>
  <si>
    <t>Marisa Saks</t>
  </si>
  <si>
    <t>http://www.imdb.com/title/tt0795461/?ref_=fn_tt_tt_1</t>
  </si>
  <si>
    <t>Milk</t>
  </si>
  <si>
    <t>Lucas Grabeel</t>
  </si>
  <si>
    <t>http://www.imdb.com/title/tt1013753/?ref_=fn_tt_tt_1</t>
  </si>
  <si>
    <t>Risen</t>
  </si>
  <si>
    <t>Peter Firth</t>
  </si>
  <si>
    <t>Jan Cornet</t>
  </si>
  <si>
    <t>María Botto</t>
  </si>
  <si>
    <t>http://www.imdb.com/title/tt3231054/?ref_=fn_tt_tt_1</t>
  </si>
  <si>
    <t>Ghost Ship</t>
  </si>
  <si>
    <t>Steve Beck</t>
  </si>
  <si>
    <t>Isaiah Washington</t>
  </si>
  <si>
    <t>Francesca Rettondini</t>
  </si>
  <si>
    <t>http://www.imdb.com/title/tt0288477/?ref_=fn_tt_tt_1</t>
  </si>
  <si>
    <t>A Very Harold &amp; Kumar 3D Christmas</t>
  </si>
  <si>
    <t>Todd Strauss-Schulson</t>
  </si>
  <si>
    <t>http://www.imdb.com/title/tt1268799/?ref_=fn_tt_tt_1</t>
  </si>
  <si>
    <t>Wild Things</t>
  </si>
  <si>
    <t>John McNaughton</t>
  </si>
  <si>
    <t>Jeff Perry</t>
  </si>
  <si>
    <t>http://www.imdb.com/title/tt0120890/?ref_=fn_tt_tt_1</t>
  </si>
  <si>
    <t>The Debt</t>
  </si>
  <si>
    <t>Jesper Christensen</t>
  </si>
  <si>
    <t>Romi Aboulafia</t>
  </si>
  <si>
    <t>http://www.imdb.com/title/tt1226753/?ref_=fn_tt_tt_1</t>
  </si>
  <si>
    <t>High Fidelity</t>
  </si>
  <si>
    <t>http://www.imdb.com/title/tt0146882/?ref_=fn_tt_tt_1</t>
  </si>
  <si>
    <t>One Missed Call</t>
  </si>
  <si>
    <t>Eric Valette</t>
  </si>
  <si>
    <t>Jason Beghe</t>
  </si>
  <si>
    <t>Margaret Cho</t>
  </si>
  <si>
    <t>http://www.imdb.com/title/tt0479968/?ref_=fn_tt_tt_1</t>
  </si>
  <si>
    <t>Eye for an Eye</t>
  </si>
  <si>
    <t>http://www.imdb.com/title/tt0116260/?ref_=fn_tt_tt_1</t>
  </si>
  <si>
    <t>The Bank Job</t>
  </si>
  <si>
    <t>http://www.imdb.com/title/tt0200465/?ref_=fn_tt_tt_1</t>
  </si>
  <si>
    <t>Eternal Sunshine of the Spotless Mind</t>
  </si>
  <si>
    <t>http://www.imdb.com/title/tt0338013/?ref_=fn_tt_tt_1</t>
  </si>
  <si>
    <t>You Again</t>
  </si>
  <si>
    <t>James Wolk</t>
  </si>
  <si>
    <t>Christine Lakin</t>
  </si>
  <si>
    <t>http://www.imdb.com/title/tt1414382/?ref_=fn_tt_tt_1</t>
  </si>
  <si>
    <t>Street Kings</t>
  </si>
  <si>
    <t>http://www.imdb.com/title/tt0421073/?ref_=fn_tt_tt_1</t>
  </si>
  <si>
    <t>The World's End</t>
  </si>
  <si>
    <t>Thomas Law</t>
  </si>
  <si>
    <t>Jasper Levine</t>
  </si>
  <si>
    <t>http://www.imdb.com/title/tt1213663/?ref_=fn_tt_tt_1</t>
  </si>
  <si>
    <t>Nancy Drew</t>
  </si>
  <si>
    <t>Andrew Fleming</t>
  </si>
  <si>
    <t>Kay Panabaker</t>
  </si>
  <si>
    <t>http://www.imdb.com/title/tt0479500/?ref_=fn_tt_tt_1</t>
  </si>
  <si>
    <t>Daybreakers</t>
  </si>
  <si>
    <t>Michael Spierig</t>
  </si>
  <si>
    <t>Jay Laga'aia</t>
  </si>
  <si>
    <t>Damien Garvey</t>
  </si>
  <si>
    <t>Tiffany Lamb</t>
  </si>
  <si>
    <t>http://www.imdb.com/title/tt0433362/?ref_=fn_tt_tt_1</t>
  </si>
  <si>
    <t>She's Out of My League</t>
  </si>
  <si>
    <t>Jim Field Smith</t>
  </si>
  <si>
    <t>Geoff Stults</t>
  </si>
  <si>
    <t>http://www.imdb.com/title/tt0815236/?ref_=fn_tt_tt_1</t>
  </si>
  <si>
    <t>Monte Carlo</t>
  </si>
  <si>
    <t>Thomas Bezucha</t>
  </si>
  <si>
    <t>Brett Cullen</t>
  </si>
  <si>
    <t>Hungary</t>
  </si>
  <si>
    <t>http://www.imdb.com/title/tt1067774/?ref_=fn_tt_tt_1</t>
  </si>
  <si>
    <t>Stay Alive</t>
  </si>
  <si>
    <t>William Brent Bell</t>
  </si>
  <si>
    <t>http://www.imdb.com/title/tt0441796/?ref_=fn_tt_tt_1</t>
  </si>
  <si>
    <t>Quigley Down Under</t>
  </si>
  <si>
    <t>http://www.imdb.com/title/tt0102744/?ref_=fn_tt_tt_1</t>
  </si>
  <si>
    <t>Alpha and Omega</t>
  </si>
  <si>
    <t>Anthony Bell</t>
  </si>
  <si>
    <t>http://www.imdb.com/title/tt1213012/?ref_=fn_tt_tt_1</t>
  </si>
  <si>
    <t>The Covenant</t>
  </si>
  <si>
    <t>Toby Hemingway</t>
  </si>
  <si>
    <t>http://www.imdb.com/title/tt0475944/?ref_=fn_tt_tt_1</t>
  </si>
  <si>
    <t>Shorts</t>
  </si>
  <si>
    <t>Jake Short</t>
  </si>
  <si>
    <t>http://www.imdb.com/title/tt1100119/?ref_=fn_tt_tt_1</t>
  </si>
  <si>
    <t>To Die For</t>
  </si>
  <si>
    <t>http://www.imdb.com/title/tt0114681/?ref_=fn_tt_tt_1</t>
  </si>
  <si>
    <t>Nerve</t>
  </si>
  <si>
    <t>Henry Joost</t>
  </si>
  <si>
    <t>Samira Wiley</t>
  </si>
  <si>
    <t>http://www.imdb.com/title/tt3531824/?ref_=fn_tt_tt_1</t>
  </si>
  <si>
    <t>Vampires</t>
  </si>
  <si>
    <t>Sheryl Lee</t>
  </si>
  <si>
    <t>Maximilian Schell</t>
  </si>
  <si>
    <t>http://www.imdb.com/title/tt0120877/?ref_=fn_tt_tt_1</t>
  </si>
  <si>
    <t>Psycho</t>
  </si>
  <si>
    <t>Alfred Hitchcock</t>
  </si>
  <si>
    <t>Janet Leigh</t>
  </si>
  <si>
    <t>Vera Miles</t>
  </si>
  <si>
    <t>John Gavin</t>
  </si>
  <si>
    <t>http://www.imdb.com/title/tt0054215/?ref_=fn_tt_tt_1</t>
  </si>
  <si>
    <t>My Best Friend's Girl</t>
  </si>
  <si>
    <t>Riki Lindhome</t>
  </si>
  <si>
    <t>http://www.imdb.com/title/tt1046163/?ref_=fn_tt_tt_1</t>
  </si>
  <si>
    <t>Endless Love</t>
  </si>
  <si>
    <t>Shana Feste</t>
  </si>
  <si>
    <t>http://www.imdb.com/title/tt2318092/?ref_=fn_tt_tt_1</t>
  </si>
  <si>
    <t>Georgia Rule</t>
  </si>
  <si>
    <t>http://www.imdb.com/title/tt0791304/?ref_=fn_tt_tt_1</t>
  </si>
  <si>
    <t>Under the Rainbow</t>
  </si>
  <si>
    <t>Steve Rash</t>
  </si>
  <si>
    <t>Billy Barty</t>
  </si>
  <si>
    <t>http://www.imdb.com/title/tt0083254/?ref_=fn_tt_tt_1</t>
  </si>
  <si>
    <t>Simon Birch</t>
  </si>
  <si>
    <t>Jan Hooks</t>
  </si>
  <si>
    <t>http://www.imdb.com/title/tt0124879/?ref_=fn_tt_tt_1</t>
  </si>
  <si>
    <t>Reign Over Me</t>
  </si>
  <si>
    <t>Mike Binder</t>
  </si>
  <si>
    <t>http://www.imdb.com/title/tt0490204/?ref_=fn_tt_tt_1</t>
  </si>
  <si>
    <t>Into the Wild</t>
  </si>
  <si>
    <t>http://www.imdb.com/title/tt0758758/?ref_=fn_tt_tt_1</t>
  </si>
  <si>
    <t>School for Scoundrels</t>
  </si>
  <si>
    <t>http://www.imdb.com/title/tt0462519/?ref_=fn_tt_tt_1</t>
  </si>
  <si>
    <t>Silent Hill: Revelation 3D</t>
  </si>
  <si>
    <t>Michael J. Bassett</t>
  </si>
  <si>
    <t>http://www.imdb.com/title/tt0938330/?ref_=fn_tt_tt_1</t>
  </si>
  <si>
    <t>From Dusk Till Dawn</t>
  </si>
  <si>
    <t>http://www.imdb.com/title/tt0116367/?ref_=fn_tt_tt_1</t>
  </si>
  <si>
    <t>Pooh's Heffalump Movie</t>
  </si>
  <si>
    <t>Frank Nissen</t>
  </si>
  <si>
    <t>http://www.imdb.com/title/tt0407121/?ref_=fn_tt_tt_1</t>
  </si>
  <si>
    <t>Home for the Holidays</t>
  </si>
  <si>
    <t>Steve Guttenberg</t>
  </si>
  <si>
    <t>http://www.imdb.com/title/tt0113321/?ref_=fn_tt_tt_1</t>
  </si>
  <si>
    <t>Kung Fu Hustle</t>
  </si>
  <si>
    <t>Stephen Chow</t>
  </si>
  <si>
    <t>Shengyi Huang</t>
  </si>
  <si>
    <t>Chi Ling Chiu</t>
  </si>
  <si>
    <t>Qiu Yuen</t>
  </si>
  <si>
    <t>http://www.imdb.com/title/tt0373074/?ref_=fn_tt_tt_1</t>
  </si>
  <si>
    <t>The Country Bears</t>
  </si>
  <si>
    <t>Peter Hastings</t>
  </si>
  <si>
    <t>http://www.imdb.com/title/tt0276033/?ref_=fn_tt_tt_1</t>
  </si>
  <si>
    <t>The Kite Runner</t>
  </si>
  <si>
    <t>Mustafa Haidari</t>
  </si>
  <si>
    <t>Khalid Abdalla</t>
  </si>
  <si>
    <t>Dari</t>
  </si>
  <si>
    <t>http://www.imdb.com/title/tt0419887/?ref_=fn_tt_tt_1</t>
  </si>
  <si>
    <t>21 Grams</t>
  </si>
  <si>
    <t>http://www.imdb.com/title/tt0315733/?ref_=fn_tt_tt_1</t>
  </si>
  <si>
    <t>Paparazzi</t>
  </si>
  <si>
    <t>Paul Abascal</t>
  </si>
  <si>
    <t>Tom Hollander</t>
  </si>
  <si>
    <t>Kelly Carlson</t>
  </si>
  <si>
    <t>http://www.imdb.com/title/tt0338325/?ref_=fn_tt_tt_1</t>
  </si>
  <si>
    <t>A Guy Thing</t>
  </si>
  <si>
    <t>Chris Koch</t>
  </si>
  <si>
    <t>Lochlyn Munro</t>
  </si>
  <si>
    <t>http://www.imdb.com/title/tt0295289/?ref_=fn_tt_tt_1</t>
  </si>
  <si>
    <t>Loser</t>
  </si>
  <si>
    <t>Amy Heckerling</t>
  </si>
  <si>
    <t>Robert Miano</t>
  </si>
  <si>
    <t>Zak Orth</t>
  </si>
  <si>
    <t>http://www.imdb.com/title/tt0217630/?ref_=fn_tt_tt_1</t>
  </si>
  <si>
    <t>The Greatest Story Ever Told</t>
  </si>
  <si>
    <t>George Stevens</t>
  </si>
  <si>
    <t>Carroll Baker</t>
  </si>
  <si>
    <t>http://www.imdb.com/title/tt0059245/?ref_=fn_tt_tt_1</t>
  </si>
  <si>
    <t>Disaster Movie</t>
  </si>
  <si>
    <t>http://www.imdb.com/title/tt1213644/?ref_=fn_tt_tt_1</t>
  </si>
  <si>
    <t>Armored</t>
  </si>
  <si>
    <t>Lorna Raver</t>
  </si>
  <si>
    <t>http://www.imdb.com/title/tt0913354/?ref_=fn_tt_tt_1</t>
  </si>
  <si>
    <t>The Man Who Knew Too Little</t>
  </si>
  <si>
    <t>Joanne Whalley</t>
  </si>
  <si>
    <t>http://www.imdb.com/title/tt0120483/?ref_=fn_tt_tt_1</t>
  </si>
  <si>
    <t>What's Your Number?</t>
  </si>
  <si>
    <t>Mark Mylod</t>
  </si>
  <si>
    <t>Ari Graynor</t>
  </si>
  <si>
    <t>http://www.imdb.com/title/tt0770703/?ref_=fn_tt_tt_1</t>
  </si>
  <si>
    <t>Lockout</t>
  </si>
  <si>
    <t>James Mather</t>
  </si>
  <si>
    <t>Jacky Ido</t>
  </si>
  <si>
    <t>http://www.imdb.com/title/tt1592525/?ref_=fn_tt_tt_1</t>
  </si>
  <si>
    <t>Envy</t>
  </si>
  <si>
    <t>Sam Lerner</t>
  </si>
  <si>
    <t>http://www.imdb.com/title/tt0326856/?ref_=fn_tt_tt_1</t>
  </si>
  <si>
    <t>Crank: High Voltage</t>
  </si>
  <si>
    <t>http://www.imdb.com/title/tt1121931/?ref_=fn_tt_tt_1</t>
  </si>
  <si>
    <t>Bullets Over Broadway</t>
  </si>
  <si>
    <t>http://www.imdb.com/title/tt0109348/?ref_=fn_tt_tt_1</t>
  </si>
  <si>
    <t>One Night with the King</t>
  </si>
  <si>
    <t>Michael O. Sajbel</t>
  </si>
  <si>
    <t>James Callis</t>
  </si>
  <si>
    <t>Tiffany Dupont</t>
  </si>
  <si>
    <t>Nimrat Kaur</t>
  </si>
  <si>
    <t>http://www.imdb.com/title/tt0430431/?ref_=fn_tt_tt_1</t>
  </si>
  <si>
    <t>The Quiet American</t>
  </si>
  <si>
    <t>http://www.imdb.com/title/tt0258068/?ref_=fn_tt_tt_1</t>
  </si>
  <si>
    <t>The Weather Man</t>
  </si>
  <si>
    <t>http://www.imdb.com/title/tt0384680/?ref_=fn_tt_tt_1</t>
  </si>
  <si>
    <t>Undisputed</t>
  </si>
  <si>
    <t>http://www.imdb.com/title/tt0281322/?ref_=fn_tt_tt_1</t>
  </si>
  <si>
    <t>Ghost Town</t>
  </si>
  <si>
    <t>Dequina Moore</t>
  </si>
  <si>
    <t>Jordan Carlos</t>
  </si>
  <si>
    <t>http://www.imdb.com/title/tt0995039/?ref_=fn_tt_tt_1</t>
  </si>
  <si>
    <t>12 Rounds</t>
  </si>
  <si>
    <t>Taylor Cole</t>
  </si>
  <si>
    <t>Nick Gomez</t>
  </si>
  <si>
    <t>http://www.imdb.com/title/tt1160368/?ref_=fn_tt_tt_1</t>
  </si>
  <si>
    <t>Let Me In</t>
  </si>
  <si>
    <t>http://www.imdb.com/title/tt1228987/?ref_=fn_tt_tt_1</t>
  </si>
  <si>
    <t>3 Ninjas Kick Back</t>
  </si>
  <si>
    <t>Charles T. Kanganis</t>
  </si>
  <si>
    <t>Dustin Nguyen</t>
  </si>
  <si>
    <t>Don Stark</t>
  </si>
  <si>
    <t>http://www.imdb.com/title/tt0109015/?ref_=fn_tt_tt_1</t>
  </si>
  <si>
    <t>Be Kind Rewind</t>
  </si>
  <si>
    <t>Melonie Diaz</t>
  </si>
  <si>
    <t>http://www.imdb.com/title/tt0799934/?ref_=fn_tt_tt_1</t>
  </si>
  <si>
    <t>Mrs Henderson Presents</t>
  </si>
  <si>
    <t>Christopher Guest</t>
  </si>
  <si>
    <t>Sarah Solemani</t>
  </si>
  <si>
    <t>http://www.imdb.com/title/tt0413015/?ref_=fn_tt_tt_1</t>
  </si>
  <si>
    <t>Triple 9</t>
  </si>
  <si>
    <t>http://www.imdb.com/title/tt1712261/?ref_=fn_tt_tt_1</t>
  </si>
  <si>
    <t>Deconstructing Harry</t>
  </si>
  <si>
    <t>Lynn Cohen</t>
  </si>
  <si>
    <t>http://www.imdb.com/title/tt0118954/?ref_=fn_tt_tt_1</t>
  </si>
  <si>
    <t>Three to Tango</t>
  </si>
  <si>
    <t>Damon Santostefano</t>
  </si>
  <si>
    <t>David Ramsey</t>
  </si>
  <si>
    <t>http://www.imdb.com/title/tt0144640/?ref_=fn_tt_tt_1</t>
  </si>
  <si>
    <t>Burnt</t>
  </si>
  <si>
    <t>Riccardo Scamarcio</t>
  </si>
  <si>
    <t>http://www.imdb.com/title/tt2503944/?ref_=fn_tt_tt_1</t>
  </si>
  <si>
    <t>We're No Angels</t>
  </si>
  <si>
    <t>James Russo</t>
  </si>
  <si>
    <t>http://www.imdb.com/title/tt0098625/?ref_=fn_tt_tt_1</t>
  </si>
  <si>
    <t>Everyone Says I Love You</t>
  </si>
  <si>
    <t>Jeff DeRocker</t>
  </si>
  <si>
    <t>http://www.imdb.com/title/tt0116242/?ref_=fn_tt_tt_1</t>
  </si>
  <si>
    <t>Death Sentence</t>
  </si>
  <si>
    <t>Edi Gathegi</t>
  </si>
  <si>
    <t>http://www.imdb.com/title/tt0804461/?ref_=fn_tt_tt_1</t>
  </si>
  <si>
    <t>Everybody's Fine</t>
  </si>
  <si>
    <t>Brendan Sexton III</t>
  </si>
  <si>
    <t>http://www.imdb.com/title/tt0780511/?ref_=fn_tt_tt_1</t>
  </si>
  <si>
    <t>Superbabies: Baby Geniuses 2</t>
  </si>
  <si>
    <t>Bob Clark</t>
  </si>
  <si>
    <t>Scott Baio</t>
  </si>
  <si>
    <t>Vanessa Angel</t>
  </si>
  <si>
    <t>Peter Wingfield</t>
  </si>
  <si>
    <t>http://www.imdb.com/title/tt0270846/?ref_=fn_tt_tt_1</t>
  </si>
  <si>
    <t>The Man</t>
  </si>
  <si>
    <t>Susie Essman</t>
  </si>
  <si>
    <t>Gigi Rice</t>
  </si>
  <si>
    <t>http://www.imdb.com/title/tt0399327/?ref_=fn_tt_tt_1</t>
  </si>
  <si>
    <t>Code Name: The Cleaner</t>
  </si>
  <si>
    <t>http://www.imdb.com/title/tt0462229/?ref_=fn_tt_tt_1</t>
  </si>
  <si>
    <t>Connie and Carla</t>
  </si>
  <si>
    <t>Nia Vardalos</t>
  </si>
  <si>
    <t>http://www.imdb.com/title/tt0345074/?ref_=fn_tt_tt_1</t>
  </si>
  <si>
    <t>Inherent Vice</t>
  </si>
  <si>
    <t>Martin Dew</t>
  </si>
  <si>
    <t>Katherine Waterston</t>
  </si>
  <si>
    <t>Serena Scott Thomas</t>
  </si>
  <si>
    <t>http://www.imdb.com/title/tt1791528/?ref_=fn_tt_tt_1</t>
  </si>
  <si>
    <t>Doogal</t>
  </si>
  <si>
    <t>Dave Borthwick</t>
  </si>
  <si>
    <t>http://www.imdb.com/title/tt0763304/?ref_=fn_tt_tt_1</t>
  </si>
  <si>
    <t>Battle of the Year</t>
  </si>
  <si>
    <t>Benson Lee</t>
  </si>
  <si>
    <t>Chris Brown</t>
  </si>
  <si>
    <t>Caity Lotz</t>
  </si>
  <si>
    <t>http://www.imdb.com/title/tt1532958/?ref_=fn_tt_tt_1</t>
  </si>
  <si>
    <t>An American Carol</t>
  </si>
  <si>
    <t>Chriss Anglin</t>
  </si>
  <si>
    <t>Geoffrey Arend</t>
  </si>
  <si>
    <t>Gary Coleman</t>
  </si>
  <si>
    <t>http://www.imdb.com/title/tt1190617/?ref_=fn_tt_tt_1</t>
  </si>
  <si>
    <t>Machete Kills</t>
  </si>
  <si>
    <t>Marko Zaror</t>
  </si>
  <si>
    <t>Russia</t>
  </si>
  <si>
    <t>http://www.imdb.com/title/tt2002718/?ref_=fn_tt_tt_1</t>
  </si>
  <si>
    <t>Willard</t>
  </si>
  <si>
    <t>Glen Morgan</t>
  </si>
  <si>
    <t>Jackie Burroughs</t>
  </si>
  <si>
    <t>http://www.imdb.com/title/tt0310357/?ref_=fn_tt_tt_1</t>
  </si>
  <si>
    <t>Strange Wilderness</t>
  </si>
  <si>
    <t>Kevin Alejandro</t>
  </si>
  <si>
    <t>http://www.imdb.com/title/tt0489282/?ref_=fn_tt_tt_1</t>
  </si>
  <si>
    <t>Topsy-Turvy</t>
  </si>
  <si>
    <t>Mike Leigh</t>
  </si>
  <si>
    <t>Lesley Manville</t>
  </si>
  <si>
    <t>http://www.imdb.com/title/tt0151568/?ref_=fn_tt_tt_1</t>
  </si>
  <si>
    <t>Little Boy</t>
  </si>
  <si>
    <t>Alejandro Monteverde</t>
  </si>
  <si>
    <t>Mexico</t>
  </si>
  <si>
    <t>http://www.imdb.com/title/tt1810683/?ref_=fn_tt_tt_1</t>
  </si>
  <si>
    <t>A Dangerous Method</t>
  </si>
  <si>
    <t>http://www.imdb.com/title/tt1571222/?ref_=fn_tt_tt_1</t>
  </si>
  <si>
    <t>A Scanner Darkly</t>
  </si>
  <si>
    <t>http://www.imdb.com/title/tt0405296/?ref_=fn_tt_tt_1</t>
  </si>
  <si>
    <t>Chasing Mavericks</t>
  </si>
  <si>
    <t>http://www.imdb.com/title/tt1629757/?ref_=fn_tt_tt_1</t>
  </si>
  <si>
    <t>Alone in the Dark</t>
  </si>
  <si>
    <t>Catherine Lough Haggquist</t>
  </si>
  <si>
    <t>Darren Shahlavi</t>
  </si>
  <si>
    <t>Karin Konoval</t>
  </si>
  <si>
    <t>http://www.imdb.com/title/tt0369226/?ref_=fn_tt_tt_1</t>
  </si>
  <si>
    <t>Bandslam</t>
  </si>
  <si>
    <t>Charlie Saxton</t>
  </si>
  <si>
    <t>Ryan Donowho</t>
  </si>
  <si>
    <t>http://www.imdb.com/title/tt0976222/?ref_=fn_tt_tt_1</t>
  </si>
  <si>
    <t>Birth</t>
  </si>
  <si>
    <t>Jonathan Glazer</t>
  </si>
  <si>
    <t>http://www.imdb.com/title/tt0337876/?ref_=fn_tt_tt_1</t>
  </si>
  <si>
    <t>A Most Violent Year</t>
  </si>
  <si>
    <t>J.C. Chandor</t>
  </si>
  <si>
    <t>http://www.imdb.com/title/tt2937898/?ref_=fn_tt_tt_1</t>
  </si>
  <si>
    <t>Flash of Genius</t>
  </si>
  <si>
    <t>Marc Abraham</t>
  </si>
  <si>
    <t>Dylan Authors</t>
  </si>
  <si>
    <t>Bill Lake</t>
  </si>
  <si>
    <t>Victoria Learn</t>
  </si>
  <si>
    <t>http://www.imdb.com/title/tt1054588/?ref_=fn_tt_tt_1</t>
  </si>
  <si>
    <t>I'm Not There.</t>
  </si>
  <si>
    <t>Todd Haynes</t>
  </si>
  <si>
    <t>Tyrone Benskin</t>
  </si>
  <si>
    <t>http://www.imdb.com/title/tt0368794/?ref_=fn_tt_tt_1</t>
  </si>
  <si>
    <t>The Cold Light of Day</t>
  </si>
  <si>
    <t>Mabrouk El Mechri</t>
  </si>
  <si>
    <t>http://www.imdb.com/title/tt1366365/?ref_=fn_tt_tt_1</t>
  </si>
  <si>
    <t>The Brothers Bloom</t>
  </si>
  <si>
    <t>Nora Zehetner</t>
  </si>
  <si>
    <t>http://www.imdb.com/title/tt0844286/?ref_=fn_tt_tt_1</t>
  </si>
  <si>
    <t>Synecdoche, New York</t>
  </si>
  <si>
    <t>Charlie Kaufman</t>
  </si>
  <si>
    <t>http://www.imdb.com/title/tt0383028/?ref_=fn_tt_tt_1</t>
  </si>
  <si>
    <t>Princess Mononoke</t>
  </si>
  <si>
    <t>http://www.imdb.com/title/tt0119698/?ref_=fn_tt_tt_1</t>
  </si>
  <si>
    <t>Bon voyage</t>
  </si>
  <si>
    <t>Jean-Paul Rappeneau</t>
  </si>
  <si>
    <t>http://www.imdb.com/title/tt0310778/?ref_=fn_tt_tt_1</t>
  </si>
  <si>
    <t>Can't Stop the Music</t>
  </si>
  <si>
    <t>Nancy Walker</t>
  </si>
  <si>
    <t>Randy Jones</t>
  </si>
  <si>
    <t>Caitlyn Jenner</t>
  </si>
  <si>
    <t>http://www.imdb.com/title/tt0080492/?ref_=fn_tt_tt_1</t>
  </si>
  <si>
    <t>The Proposition</t>
  </si>
  <si>
    <t>http://www.imdb.com/title/tt0421238/?ref_=fn_tt_tt_1</t>
  </si>
  <si>
    <t>Courage</t>
  </si>
  <si>
    <t>Angelo Pizzo</t>
  </si>
  <si>
    <t>Donny Boaz</t>
  </si>
  <si>
    <t>Brent Anderson</t>
  </si>
  <si>
    <t>http://www.imdb.com/title/tt3719896/?ref_=fn_tt_tt_1</t>
  </si>
  <si>
    <t>Marci X</t>
  </si>
  <si>
    <t>Damon Wayans</t>
  </si>
  <si>
    <t>http://www.imdb.com/title/tt0266747/?ref_=fn_tt_tt_1</t>
  </si>
  <si>
    <t>Equilibrium</t>
  </si>
  <si>
    <t>http://www.imdb.com/title/tt0238380/?ref_=fn_tt_tt_1</t>
  </si>
  <si>
    <t>The Children of Huang Shi</t>
  </si>
  <si>
    <t>Guang Li</t>
  </si>
  <si>
    <t>Matthew Walker</t>
  </si>
  <si>
    <t>http://www.imdb.com/title/tt0889588/?ref_=fn_tt_tt_1</t>
  </si>
  <si>
    <t>The Yards</t>
  </si>
  <si>
    <t>http://www.imdb.com/title/tt0138946/?ref_=fn_tt_tt_1</t>
  </si>
  <si>
    <t>The Oogieloves in the Big Balloon Adventure</t>
  </si>
  <si>
    <t>Matthew Diamond</t>
  </si>
  <si>
    <t>Garrett Clayton</t>
  </si>
  <si>
    <t>Toni Braxton</t>
  </si>
  <si>
    <t>http://www.imdb.com/title/tt1520498/?ref_=fn_tt_tt_1</t>
  </si>
  <si>
    <t>By the Sea</t>
  </si>
  <si>
    <t>Melvil Poupaud</t>
  </si>
  <si>
    <t>http://www.imdb.com/title/tt3707106/?ref_=fn_tt_tt_1</t>
  </si>
  <si>
    <t>Steamboy</t>
  </si>
  <si>
    <t>Katsuhiro Ôtomo</t>
  </si>
  <si>
    <t>Rosalind Ayres</t>
  </si>
  <si>
    <t>http://www.imdb.com/title/tt0348121/?ref_=fn_tt_tt_1</t>
  </si>
  <si>
    <t>The Game of Their Lives</t>
  </si>
  <si>
    <t>David Anspaugh</t>
  </si>
  <si>
    <t>Jimmy Jean-Louis</t>
  </si>
  <si>
    <t>http://www.imdb.com/title/tt0354595/?ref_=fn_tt_tt_1</t>
  </si>
  <si>
    <t>Rapa Nui</t>
  </si>
  <si>
    <t>Esai Morales</t>
  </si>
  <si>
    <t>http://www.imdb.com/title/tt0110944/?ref_=fn_tt_tt_1</t>
  </si>
  <si>
    <t>Les couloirs du temps: Les visiteurs II</t>
  </si>
  <si>
    <t>Christian Clavier</t>
  </si>
  <si>
    <t>Philippe Nahon</t>
  </si>
  <si>
    <t>Marie-Anne Chazel</t>
  </si>
  <si>
    <t>http://www.imdb.com/title/tt0120882/?ref_=fn_tt_tt_1</t>
  </si>
  <si>
    <t>Dylan Dog: Dead of Night</t>
  </si>
  <si>
    <t>Laura Spencer</t>
  </si>
  <si>
    <t>http://www.imdb.com/title/tt1013860/?ref_=fn_tt_tt_1</t>
  </si>
  <si>
    <t>People I Know</t>
  </si>
  <si>
    <t>Daniel Algrant</t>
  </si>
  <si>
    <t>Mark Webber</t>
  </si>
  <si>
    <t>http://www.imdb.com/title/tt0274711/?ref_=fn_tt_tt_1</t>
  </si>
  <si>
    <t>The Tempest</t>
  </si>
  <si>
    <t>Tom Conti</t>
  </si>
  <si>
    <t>http://www.imdb.com/title/tt1274300/?ref_=fn_tt_tt_1</t>
  </si>
  <si>
    <t>The Painted Veil</t>
  </si>
  <si>
    <t>Alan David</t>
  </si>
  <si>
    <t>http://www.imdb.com/title/tt0446755/?ref_=fn_tt_tt_1</t>
  </si>
  <si>
    <t>The Baader Meinhof Complex</t>
  </si>
  <si>
    <t>Martina Gedeck</t>
  </si>
  <si>
    <t>German</t>
  </si>
  <si>
    <t>http://www.imdb.com/title/tt0765432/?ref_=fn_tt_tt_1</t>
  </si>
  <si>
    <t>Dances with Wolves</t>
  </si>
  <si>
    <t>Michael Spears</t>
  </si>
  <si>
    <t>http://www.imdb.com/title/tt0099348/?ref_=fn_tt_tt_1</t>
  </si>
  <si>
    <t>Bad Teacher</t>
  </si>
  <si>
    <t>http://www.imdb.com/title/tt1284575/?ref_=fn_tt_tt_1</t>
  </si>
  <si>
    <t>Sea of Love</t>
  </si>
  <si>
    <t>http://www.imdb.com/title/tt0098273/?ref_=fn_tt_tt_1</t>
  </si>
  <si>
    <t>A Cinderella Story</t>
  </si>
  <si>
    <t>Mark Rosman</t>
  </si>
  <si>
    <t>Dan Byrd</t>
  </si>
  <si>
    <t>http://www.imdb.com/title/tt0356470/?ref_=fn_tt_tt_1</t>
  </si>
  <si>
    <t>Scream</t>
  </si>
  <si>
    <t>W. Earl Brown</t>
  </si>
  <si>
    <t>http://www.imdb.com/title/tt0117571/?ref_=fn_tt_tt_1</t>
  </si>
  <si>
    <t>Thir13en Ghosts</t>
  </si>
  <si>
    <t>http://www.imdb.com/title/tt0245674/?ref_=fn_tt_tt_1</t>
  </si>
  <si>
    <t>Back to the Future</t>
  </si>
  <si>
    <t>J.J. Cohen</t>
  </si>
  <si>
    <t>http://www.imdb.com/title/tt0088763/?ref_=fn_tt_tt_1</t>
  </si>
  <si>
    <t>House on Haunted Hill</t>
  </si>
  <si>
    <t>http://www.imdb.com/title/tt0185371/?ref_=fn_tt_tt_1</t>
  </si>
  <si>
    <t>I Can Do Bad All by Myself</t>
  </si>
  <si>
    <t>Eric Mendenhall</t>
  </si>
  <si>
    <t>Mary J. Blige</t>
  </si>
  <si>
    <t>Hope Olaide Wilson</t>
  </si>
  <si>
    <t>http://www.imdb.com/title/tt1385912/?ref_=fn_tt_tt_1</t>
  </si>
  <si>
    <t>The Switch</t>
  </si>
  <si>
    <t>Caroline Dhavernas</t>
  </si>
  <si>
    <t>Kelli Barrett</t>
  </si>
  <si>
    <t>http://www.imdb.com/title/tt0889573/?ref_=fn_tt_tt_1</t>
  </si>
  <si>
    <t>Just Married</t>
  </si>
  <si>
    <t>David Agranov</t>
  </si>
  <si>
    <t>David Moscow</t>
  </si>
  <si>
    <t>http://www.imdb.com/title/tt0305711/?ref_=fn_tt_tt_1</t>
  </si>
  <si>
    <t>The Devil's Double</t>
  </si>
  <si>
    <t>Mem Ferda</t>
  </si>
  <si>
    <t>http://www.imdb.com/title/tt1270262/?ref_=fn_tt_tt_1</t>
  </si>
  <si>
    <t>Thomas and the Magic Railroad</t>
  </si>
  <si>
    <t>Britt Allcroft</t>
  </si>
  <si>
    <t>http://www.imdb.com/title/tt0205461/?ref_=fn_tt_tt_1</t>
  </si>
  <si>
    <t>The Crazies</t>
  </si>
  <si>
    <t>http://www.imdb.com/title/tt0455407/?ref_=fn_tt_tt_1</t>
  </si>
  <si>
    <t>Spirited Away</t>
  </si>
  <si>
    <t>Bunta Sugawara</t>
  </si>
  <si>
    <t>Ryûnosuke Kamiki</t>
  </si>
  <si>
    <t>Miyu Irino</t>
  </si>
  <si>
    <t>http://www.imdb.com/title/tt0245429/?ref_=fn_tt_tt_1</t>
  </si>
  <si>
    <t>The Bounty</t>
  </si>
  <si>
    <t>http://www.imdb.com/title/tt0086993/?ref_=fn_tt_tt_1</t>
  </si>
  <si>
    <t>The Book Thief</t>
  </si>
  <si>
    <t>Brian Percival</t>
  </si>
  <si>
    <t>Sophie Nélisse</t>
  </si>
  <si>
    <t>Roger Allam</t>
  </si>
  <si>
    <t>http://www.imdb.com/title/tt0816442/?ref_=fn_tt_tt_1</t>
  </si>
  <si>
    <t>Sex Drive</t>
  </si>
  <si>
    <t>Katrina Bowden</t>
  </si>
  <si>
    <t>http://www.imdb.com/title/tt1135985/?ref_=fn_tt_tt_1</t>
  </si>
  <si>
    <t>Leap Year</t>
  </si>
  <si>
    <t>Anand Tucker</t>
  </si>
  <si>
    <t>Kaitlin Olson</t>
  </si>
  <si>
    <t>Dominique McElligott</t>
  </si>
  <si>
    <t>http://www.imdb.com/title/tt1216492/?ref_=fn_tt_tt_1</t>
  </si>
  <si>
    <t>Take Me Home Tonight</t>
  </si>
  <si>
    <t>Michael Dowse</t>
  </si>
  <si>
    <t>http://www.imdb.com/title/tt0810922/?ref_=fn_tt_tt_1</t>
  </si>
  <si>
    <t>The Nutcracker</t>
  </si>
  <si>
    <t>Emile Ardolino</t>
  </si>
  <si>
    <t>Darci Kistler</t>
  </si>
  <si>
    <t>Kyra Nichols</t>
  </si>
  <si>
    <t>Margaret Tracey</t>
  </si>
  <si>
    <t>http://www.imdb.com/title/tt0107719/?ref_=fn_tt_tt_1</t>
  </si>
  <si>
    <t>Kansas City</t>
  </si>
  <si>
    <t>Robert Altman</t>
  </si>
  <si>
    <t>http://www.imdb.com/title/tt0116745/?ref_=fn_tt_tt_1</t>
  </si>
  <si>
    <t>The Amityville Horror</t>
  </si>
  <si>
    <t>Andrew Douglas</t>
  </si>
  <si>
    <t>http://www.imdb.com/title/tt0384806/?ref_=fn_tt_tt_1</t>
  </si>
  <si>
    <t>Adaptation.</t>
  </si>
  <si>
    <t>http://www.imdb.com/title/tt0268126/?ref_=fn_tt_tt_1</t>
  </si>
  <si>
    <t>Land of the Dead</t>
  </si>
  <si>
    <t>George A. Romero</t>
  </si>
  <si>
    <t>Pedro Miguel Arce</t>
  </si>
  <si>
    <t>http://www.imdb.com/title/tt0418819/?ref_=fn_tt_tt_1</t>
  </si>
  <si>
    <t>Fear and Loathing in Las Vegas</t>
  </si>
  <si>
    <t>http://www.imdb.com/title/tt0120669/?ref_=fn_tt_tt_1</t>
  </si>
  <si>
    <t>The Invention of Lying</t>
  </si>
  <si>
    <t>Ricky Gervais</t>
  </si>
  <si>
    <t>http://www.imdb.com/title/tt1058017/?ref_=fn_tt_tt_1</t>
  </si>
  <si>
    <t>Neighbors</t>
  </si>
  <si>
    <t>Carla Gallo</t>
  </si>
  <si>
    <t>http://www.imdb.com/title/tt2004420/?ref_=fn_tt_tt_1</t>
  </si>
  <si>
    <t>The Mask</t>
  </si>
  <si>
    <t>Amy Yasbeck</t>
  </si>
  <si>
    <t>http://www.imdb.com/title/tt0110475/?ref_=fn_tt_tt_1</t>
  </si>
  <si>
    <t>Big</t>
  </si>
  <si>
    <t>http://www.imdb.com/title/tt0094737/?ref_=fn_tt_tt_1</t>
  </si>
  <si>
    <t>Borat: Cultural Learnings of America for Make Benefit Glorious Nation of Kazakhstan</t>
  </si>
  <si>
    <t>Luenell</t>
  </si>
  <si>
    <t>Ken Davitian</t>
  </si>
  <si>
    <t>Chester</t>
  </si>
  <si>
    <t>http://www.imdb.com/title/tt0443453/?ref_=fn_tt_tt_1</t>
  </si>
  <si>
    <t>Legally Blonde</t>
  </si>
  <si>
    <t>Raquel Welch</t>
  </si>
  <si>
    <t>Alanna Ubach</t>
  </si>
  <si>
    <t>http://www.imdb.com/title/tt0250494/?ref_=fn_tt_tt_1</t>
  </si>
  <si>
    <t>Star Trek III: The Search for Spock</t>
  </si>
  <si>
    <t>http://www.imdb.com/title/tt0088170/?ref_=fn_tt_tt_1</t>
  </si>
  <si>
    <t>The Exorcism of Emily Rose</t>
  </si>
  <si>
    <t>JR Bourne</t>
  </si>
  <si>
    <t>http://www.imdb.com/title/tt0404032/?ref_=fn_tt_tt_1</t>
  </si>
  <si>
    <t>Deuce Bigalow: Male Gigolo</t>
  </si>
  <si>
    <t>Bree Turner</t>
  </si>
  <si>
    <t>http://www.imdb.com/title/tt0205000/?ref_=fn_tt_tt_1</t>
  </si>
  <si>
    <t>Left Behind</t>
  </si>
  <si>
    <t>Vic Armstrong</t>
  </si>
  <si>
    <t>http://www.imdb.com/title/tt2467046/?ref_=fn_tt_tt_1</t>
  </si>
  <si>
    <t>The Family Stone</t>
  </si>
  <si>
    <t>Paul Schneider</t>
  </si>
  <si>
    <t>http://www.imdb.com/title/tt0356680/?ref_=fn_tt_tt_1</t>
  </si>
  <si>
    <t>Barbershop 2: Back in Business</t>
  </si>
  <si>
    <t>Sean Patrick Thomas</t>
  </si>
  <si>
    <t>http://www.imdb.com/title/tt0337579/?ref_=fn_tt_tt_1</t>
  </si>
  <si>
    <t>Bad Santa</t>
  </si>
  <si>
    <t>Terry Zwigoff</t>
  </si>
  <si>
    <t>http://www.imdb.com/title/tt0307987/?ref_=fn_tt_tt_1</t>
  </si>
  <si>
    <t>Austin Powers: International Man of Mystery</t>
  </si>
  <si>
    <t>http://www.imdb.com/title/tt0118655/?ref_=fn_tt_tt_1</t>
  </si>
  <si>
    <t>My Big Fat Greek Wedding 2</t>
  </si>
  <si>
    <t>Louis Mandylor</t>
  </si>
  <si>
    <t>Joey Fatone</t>
  </si>
  <si>
    <t>http://www.imdb.com/title/tt3760922/?ref_=fn_tt_tt_1</t>
  </si>
  <si>
    <t>Diary of a Wimpy Kid: Rodrick Rules</t>
  </si>
  <si>
    <t>Fran Kranz</t>
  </si>
  <si>
    <t>http://www.imdb.com/title/tt1650043/?ref_=fn_tt_tt_1</t>
  </si>
  <si>
    <t>Predator</t>
  </si>
  <si>
    <t>Carl Weathers</t>
  </si>
  <si>
    <t>http://www.imdb.com/title/tt0093773/?ref_=fn_tt_tt_1</t>
  </si>
  <si>
    <t>Amadeus</t>
  </si>
  <si>
    <t>http://www.imdb.com/title/tt0086879/?ref_=fn_tt_tt_1</t>
  </si>
  <si>
    <t>Prom Night</t>
  </si>
  <si>
    <t>Nelson McCormick</t>
  </si>
  <si>
    <t>Collins Pennie</t>
  </si>
  <si>
    <t>http://www.imdb.com/title/tt0926129/?ref_=fn_tt_tt_1</t>
  </si>
  <si>
    <t>Mean Girls</t>
  </si>
  <si>
    <t>http://www.imdb.com/title/tt0377092/?ref_=fn_tt_tt_1</t>
  </si>
  <si>
    <t>Under the Tuscan Sun</t>
  </si>
  <si>
    <t>Audrey Wells</t>
  </si>
  <si>
    <t>Lindsay Duncan</t>
  </si>
  <si>
    <t>Mario Monicelli</t>
  </si>
  <si>
    <t>http://www.imdb.com/title/tt0328589/?ref_=fn_tt_tt_1</t>
  </si>
  <si>
    <t>Gosford Park</t>
  </si>
  <si>
    <t>http://www.imdb.com/title/tt0280707/?ref_=fn_tt_tt_1</t>
  </si>
  <si>
    <t>Peggy Sue Got Married</t>
  </si>
  <si>
    <t>http://www.imdb.com/title/tt0091738/?ref_=fn_tt_tt_1</t>
  </si>
  <si>
    <t>Birdman or (The Unexpected Virtue of Ignorance)</t>
  </si>
  <si>
    <t>http://www.imdb.com/title/tt2562232/?ref_=fn_tt_tt_1</t>
  </si>
  <si>
    <t>Blue Jasmine</t>
  </si>
  <si>
    <t>Andrew Dice Clay</t>
  </si>
  <si>
    <t>http://www.imdb.com/title/tt2334873/?ref_=fn_tt_tt_1</t>
  </si>
  <si>
    <t>United 93</t>
  </si>
  <si>
    <t>Christian Clemenson</t>
  </si>
  <si>
    <t>David Alan Basche</t>
  </si>
  <si>
    <t>Susan Blommaert</t>
  </si>
  <si>
    <t>http://www.imdb.com/title/tt0475276/?ref_=fn_tt_tt_1</t>
  </si>
  <si>
    <t>Honey</t>
  </si>
  <si>
    <t>Bille Woodruff</t>
  </si>
  <si>
    <t>Christian Monzon</t>
  </si>
  <si>
    <t>http://www.imdb.com/title/tt0322589/?ref_=fn_tt_tt_1</t>
  </si>
  <si>
    <t>Spy Hard</t>
  </si>
  <si>
    <t>Rick Friedberg</t>
  </si>
  <si>
    <t>Hulk Hogan</t>
  </si>
  <si>
    <t>Barry Bostwick</t>
  </si>
  <si>
    <t>Nicollette Sheridan</t>
  </si>
  <si>
    <t>http://www.imdb.com/title/tt0117723/?ref_=fn_tt_tt_1</t>
  </si>
  <si>
    <t>The Fog</t>
  </si>
  <si>
    <t>http://www.imdb.com/title/tt0080749/?ref_=fn_tt_tt_1</t>
  </si>
  <si>
    <t>Soul Surfer</t>
  </si>
  <si>
    <t>Sean McNamara</t>
  </si>
  <si>
    <t>Chris Brochu</t>
  </si>
  <si>
    <t>http://www.imdb.com/title/tt1596346/?ref_=fn_tt_tt_1</t>
  </si>
  <si>
    <t>Observe and Report</t>
  </si>
  <si>
    <t>Jody Hill</t>
  </si>
  <si>
    <t>Dan Bakkedahl</t>
  </si>
  <si>
    <t>http://www.imdb.com/title/tt1197628/?ref_=fn_tt_tt_1</t>
  </si>
  <si>
    <t>Conan the Destroyer</t>
  </si>
  <si>
    <t>Olivia d'Abo</t>
  </si>
  <si>
    <t>Grace Jones</t>
  </si>
  <si>
    <t>http://www.imdb.com/title/tt0087078/?ref_=fn_tt_tt_1</t>
  </si>
  <si>
    <t>Raging Bull</t>
  </si>
  <si>
    <t>Frank Vincent</t>
  </si>
  <si>
    <t>http://www.imdb.com/title/tt0081398/?ref_=fn_tt_tt_1</t>
  </si>
  <si>
    <t>Love Happens</t>
  </si>
  <si>
    <t>Brandon Camp</t>
  </si>
  <si>
    <t>Sasha Alexander</t>
  </si>
  <si>
    <t>http://www.imdb.com/title/tt0899106/?ref_=fn_tt_tt_1</t>
  </si>
  <si>
    <t>Young Sherlock Holmes</t>
  </si>
  <si>
    <t>Nicholas Rowe</t>
  </si>
  <si>
    <t>Roger Ashton-Griffiths</t>
  </si>
  <si>
    <t>Freddie Jones</t>
  </si>
  <si>
    <t>http://www.imdb.com/title/tt0090357/?ref_=fn_tt_tt_1</t>
  </si>
  <si>
    <t>Fame</t>
  </si>
  <si>
    <t>Kevin Tancharoen</t>
  </si>
  <si>
    <t>http://www.imdb.com/title/tt1016075/?ref_=fn_tt_tt_1</t>
  </si>
  <si>
    <t>127 Hours</t>
  </si>
  <si>
    <t>http://www.imdb.com/title/tt1542344/?ref_=fn_tt_tt_1</t>
  </si>
  <si>
    <t>Small Time Crooks</t>
  </si>
  <si>
    <t>http://www.imdb.com/title/tt0196216/?ref_=fn_tt_tt_1</t>
  </si>
  <si>
    <t>Center Stage</t>
  </si>
  <si>
    <t>Nicholas Hytner</t>
  </si>
  <si>
    <t>Amanda Schull</t>
  </si>
  <si>
    <t>Susan May Pratt</t>
  </si>
  <si>
    <t>Ethan Stiefel</t>
  </si>
  <si>
    <t>http://www.imdb.com/title/tt0210616/?ref_=fn_tt_tt_1</t>
  </si>
  <si>
    <t>Love the Coopers</t>
  </si>
  <si>
    <t>Timothée Chalamet</t>
  </si>
  <si>
    <t>http://www.imdb.com/title/tt2279339/?ref_=fn_tt_tt_1</t>
  </si>
  <si>
    <t>Catch That Kid</t>
  </si>
  <si>
    <t>Bart Freundlich</t>
  </si>
  <si>
    <t>Corbin Bleu</t>
  </si>
  <si>
    <t>Kevin G. Schmidt</t>
  </si>
  <si>
    <t>http://www.imdb.com/title/tt0337917/?ref_=fn_tt_tt_1</t>
  </si>
  <si>
    <t>Life as a House</t>
  </si>
  <si>
    <t>http://www.imdb.com/title/tt0264796/?ref_=fn_tt_tt_1</t>
  </si>
  <si>
    <t>Steve Jobs</t>
  </si>
  <si>
    <t>http://www.imdb.com/title/tt2080374/?ref_=fn_tt_tt_1</t>
  </si>
  <si>
    <t>I Love You, Beth Cooper</t>
  </si>
  <si>
    <t>Marie Avgeropoulos</t>
  </si>
  <si>
    <t>http://www.imdb.com/title/tt1032815/?ref_=fn_tt_tt_1</t>
  </si>
  <si>
    <t>Youth in Revolt</t>
  </si>
  <si>
    <t>http://www.imdb.com/title/tt0403702/?ref_=fn_tt_tt_1</t>
  </si>
  <si>
    <t>The Legend of the Lone Ranger</t>
  </si>
  <si>
    <t>William A. Fraker</t>
  </si>
  <si>
    <t>Richard Farnsworth</t>
  </si>
  <si>
    <t>Michael Horse</t>
  </si>
  <si>
    <t>http://www.imdb.com/title/tt0082648/?ref_=fn_tt_tt_1</t>
  </si>
  <si>
    <t>The Tailor of Panama</t>
  </si>
  <si>
    <t>John Boorman</t>
  </si>
  <si>
    <t>http://www.imdb.com/title/tt0236784/?ref_=fn_tt_tt_1</t>
  </si>
  <si>
    <t>Getaway</t>
  </si>
  <si>
    <t>Courtney Solomon</t>
  </si>
  <si>
    <t>Rebecca Budig</t>
  </si>
  <si>
    <t>Paul Freeman</t>
  </si>
  <si>
    <t>Bruce Payne</t>
  </si>
  <si>
    <t>http://www.imdb.com/title/tt2167202/?ref_=fn_tt_tt_1</t>
  </si>
  <si>
    <t>The Ice Storm</t>
  </si>
  <si>
    <t>http://www.imdb.com/title/tt0119349/?ref_=fn_tt_tt_1</t>
  </si>
  <si>
    <t>And So It Goes</t>
  </si>
  <si>
    <t>Frankie Valli</t>
  </si>
  <si>
    <t>http://www.imdb.com/title/tt2465146/?ref_=fn_tt_tt_1</t>
  </si>
  <si>
    <t>Troop Beverly Hills</t>
  </si>
  <si>
    <t>Jeff Kanew</t>
  </si>
  <si>
    <t>Shelley Long</t>
  </si>
  <si>
    <t>Kellie Martin</t>
  </si>
  <si>
    <t>http://www.imdb.com/title/tt0098519/?ref_=fn_tt_tt_1</t>
  </si>
  <si>
    <t>Being Julia</t>
  </si>
  <si>
    <t>István Szabó</t>
  </si>
  <si>
    <t>Shaun Evans</t>
  </si>
  <si>
    <t>Juliet Stevenson</t>
  </si>
  <si>
    <t>http://www.imdb.com/title/tt0340012/?ref_=fn_tt_tt_1</t>
  </si>
  <si>
    <t>9½ Weeks</t>
  </si>
  <si>
    <t>David Margulies</t>
  </si>
  <si>
    <t>Karen Young</t>
  </si>
  <si>
    <t>Kim Chan</t>
  </si>
  <si>
    <t>http://www.imdb.com/title/tt0091635/?ref_=fn_tt_tt_1</t>
  </si>
  <si>
    <t>Dragonslayer</t>
  </si>
  <si>
    <t>Matthew Robbins</t>
  </si>
  <si>
    <t>Ralph Richardson</t>
  </si>
  <si>
    <t>Albert Salmi</t>
  </si>
  <si>
    <t>http://www.imdb.com/title/tt0082288/?ref_=fn_tt_tt_1</t>
  </si>
  <si>
    <t>The Last Station</t>
  </si>
  <si>
    <t>David Masterson</t>
  </si>
  <si>
    <t>Kerry Condon</t>
  </si>
  <si>
    <t>http://www.imdb.com/title/tt0824758/?ref_=fn_tt_tt_1</t>
  </si>
  <si>
    <t>Ed Wood</t>
  </si>
  <si>
    <t>http://www.imdb.com/title/tt0109707/?ref_=fn_tt_tt_1</t>
  </si>
  <si>
    <t>Labor Day</t>
  </si>
  <si>
    <t>http://www.imdb.com/title/tt1967545/?ref_=fn_tt_tt_1</t>
  </si>
  <si>
    <t>Mongol: The Rise of Genghis Khan</t>
  </si>
  <si>
    <t>Khulan Chuluun</t>
  </si>
  <si>
    <t>Honglei Sun</t>
  </si>
  <si>
    <t>Mongolian</t>
  </si>
  <si>
    <t>http://www.imdb.com/title/tt0416044/?ref_=fn_tt_tt_1</t>
  </si>
  <si>
    <t>RocknRolla</t>
  </si>
  <si>
    <t>http://www.imdb.com/title/tt1032755/?ref_=fn_tt_tt_1</t>
  </si>
  <si>
    <t>Megaforce</t>
  </si>
  <si>
    <t>Hal Needham</t>
  </si>
  <si>
    <t>Michael Beck</t>
  </si>
  <si>
    <t>Henry Silva</t>
  </si>
  <si>
    <t>http://www.imdb.com/title/tt0084316/?ref_=fn_tt_tt_1</t>
  </si>
  <si>
    <t>Hamlet</t>
  </si>
  <si>
    <t>Julie Christie</t>
  </si>
  <si>
    <t>http://www.imdb.com/title/tt0116477/?ref_=fn_tt_tt_1</t>
  </si>
  <si>
    <t>Midnight Special</t>
  </si>
  <si>
    <t>Jeff Nichols</t>
  </si>
  <si>
    <t>Paul Sparks</t>
  </si>
  <si>
    <t>Greece</t>
  </si>
  <si>
    <t>http://www.imdb.com/title/tt2649554/?ref_=fn_tt_tt_1</t>
  </si>
  <si>
    <t>Anything Else</t>
  </si>
  <si>
    <t>http://www.imdb.com/title/tt0313792/?ref_=fn_tt_tt_1</t>
  </si>
  <si>
    <t>The Railway Man</t>
  </si>
  <si>
    <t>Jonathan Teplitzky</t>
  </si>
  <si>
    <t>Sam Reid</t>
  </si>
  <si>
    <t>http://www.imdb.com/title/tt2058107/?ref_=fn_tt_tt_1</t>
  </si>
  <si>
    <t>The White Ribbon</t>
  </si>
  <si>
    <t>Michael Haneke</t>
  </si>
  <si>
    <t>Ulrich Tukur</t>
  </si>
  <si>
    <t>Burghart Klaußner</t>
  </si>
  <si>
    <t>Leonie Benesch</t>
  </si>
  <si>
    <t>http://www.imdb.com/title/tt1149362/?ref_=fn_tt_tt_1</t>
  </si>
  <si>
    <t>The Wraith</t>
  </si>
  <si>
    <t>Mike Marvin</t>
  </si>
  <si>
    <t>http://www.imdb.com/title/tt0092240/?ref_=fn_tt_tt_1</t>
  </si>
  <si>
    <t>The Salton Sea</t>
  </si>
  <si>
    <t>http://www.imdb.com/title/tt0235737/?ref_=fn_tt_tt_1</t>
  </si>
  <si>
    <t>One Man's Hero</t>
  </si>
  <si>
    <t>Lance Hool</t>
  </si>
  <si>
    <t>Mark Moses</t>
  </si>
  <si>
    <t>http://www.imdb.com/title/tt0120775/?ref_=fn_tt_tt_1</t>
  </si>
  <si>
    <t>Renaissance</t>
  </si>
  <si>
    <t>Christian Volckman</t>
  </si>
  <si>
    <t>Kevork Malikyan</t>
  </si>
  <si>
    <t>http://www.imdb.com/title/tt0386741/?ref_=fn_tt_tt_1</t>
  </si>
  <si>
    <t>Superbad</t>
  </si>
  <si>
    <t>http://www.imdb.com/title/tt0829482/?ref_=fn_tt_tt_1</t>
  </si>
  <si>
    <t>Step Up 2: The Streets</t>
  </si>
  <si>
    <t>Cassie Ventura</t>
  </si>
  <si>
    <t>Mari Koda</t>
  </si>
  <si>
    <t>Luis Rosado</t>
  </si>
  <si>
    <t>http://www.imdb.com/title/tt1023481/?ref_=fn_tt_tt_1</t>
  </si>
  <si>
    <t>Hoodwinked!</t>
  </si>
  <si>
    <t>Cory Edwards</t>
  </si>
  <si>
    <t>http://www.imdb.com/title/tt0443536/?ref_=fn_tt_tt_1</t>
  </si>
  <si>
    <t>Hotel Rwanda</t>
  </si>
  <si>
    <t>Terry George</t>
  </si>
  <si>
    <t>Hakeem Kae-Kazim</t>
  </si>
  <si>
    <t>http://www.imdb.com/title/tt0395169/?ref_=fn_tt_tt_1</t>
  </si>
  <si>
    <t>Hitman</t>
  </si>
  <si>
    <t>Xavier Gens</t>
  </si>
  <si>
    <t>Henry Ian Cusick</t>
  </si>
  <si>
    <t>http://www.imdb.com/title/tt0465494/?ref_=fn_tt_tt_1</t>
  </si>
  <si>
    <t>Black Nativity</t>
  </si>
  <si>
    <t>Kasi Lemmons</t>
  </si>
  <si>
    <t>Vondie Curtis-Hall</t>
  </si>
  <si>
    <t>http://www.imdb.com/title/tt1425922/?ref_=fn_tt_tt_1</t>
  </si>
  <si>
    <t>City of Ghosts</t>
  </si>
  <si>
    <t>Matt Dillon</t>
  </si>
  <si>
    <t>Kirk Fox</t>
  </si>
  <si>
    <t>Shawn Andrews</t>
  </si>
  <si>
    <t>Rob Campbell</t>
  </si>
  <si>
    <t>http://www.imdb.com/title/tt0164003/?ref_=fn_tt_tt_1</t>
  </si>
  <si>
    <t>The Others</t>
  </si>
  <si>
    <t>Elaine Cassidy</t>
  </si>
  <si>
    <t>Eric Sykes</t>
  </si>
  <si>
    <t>http://www.imdb.com/title/tt0230600/?ref_=fn_tt_tt_1</t>
  </si>
  <si>
    <t>Aliens</t>
  </si>
  <si>
    <t>Carrie Henn</t>
  </si>
  <si>
    <t>http://www.imdb.com/title/tt0090605/?ref_=fn_tt_tt_1</t>
  </si>
  <si>
    <t>My Fair Lady</t>
  </si>
  <si>
    <t>George Cukor</t>
  </si>
  <si>
    <t>Jeremy Brett</t>
  </si>
  <si>
    <t>Rex Harrison</t>
  </si>
  <si>
    <t>Theodore Bikel</t>
  </si>
  <si>
    <t>http://www.imdb.com/title/tt0058385/?ref_=fn_tt_tt_1</t>
  </si>
  <si>
    <t>I Know What You Did Last Summer</t>
  </si>
  <si>
    <t>Jim Gillespie</t>
  </si>
  <si>
    <t>http://www.imdb.com/title/tt0119345/?ref_=fn_tt_tt_1</t>
  </si>
  <si>
    <t>Let's Be Cops</t>
  </si>
  <si>
    <t>http://www.imdb.com/title/tt1924435/?ref_=fn_tt_tt_1</t>
  </si>
  <si>
    <t>Sideways</t>
  </si>
  <si>
    <t>Patrick Gallagher</t>
  </si>
  <si>
    <t>http://www.imdb.com/title/tt0375063/?ref_=fn_tt_tt_1</t>
  </si>
  <si>
    <t>Beerfest</t>
  </si>
  <si>
    <t>Chris Moss</t>
  </si>
  <si>
    <t>Owain Yeoman</t>
  </si>
  <si>
    <t>http://www.imdb.com/title/tt0486551/?ref_=fn_tt_tt_1</t>
  </si>
  <si>
    <t>Halloween</t>
  </si>
  <si>
    <t>P.J. Soles</t>
  </si>
  <si>
    <t>http://www.imdb.com/title/tt0077651/?ref_=fn_tt_tt_1</t>
  </si>
  <si>
    <t>Good Boy!</t>
  </si>
  <si>
    <t>John Hoffman</t>
  </si>
  <si>
    <t>http://www.imdb.com/title/tt0326900/?ref_=fn_tt_tt_1</t>
  </si>
  <si>
    <t>The Best Man Holiday</t>
  </si>
  <si>
    <t>http://www.imdb.com/title/tt2083355/?ref_=fn_tt_tt_1</t>
  </si>
  <si>
    <t>Smokin' Aces</t>
  </si>
  <si>
    <t>http://www.imdb.com/title/tt0475394/?ref_=fn_tt_tt_1</t>
  </si>
  <si>
    <t>Saw 3D: The Final Chapter</t>
  </si>
  <si>
    <t>Kevin Greutert</t>
  </si>
  <si>
    <t>Betsy Russell</t>
  </si>
  <si>
    <t>http://www.imdb.com/title/tt1477076/?ref_=fn_tt_tt_1</t>
  </si>
  <si>
    <t>40 Days and 40 Nights</t>
  </si>
  <si>
    <t>http://www.imdb.com/title/tt0243736/?ref_=fn_tt_tt_1</t>
  </si>
  <si>
    <t>A Night at the Roxbury</t>
  </si>
  <si>
    <t>John Fortenberry</t>
  </si>
  <si>
    <t>Chris Kattan</t>
  </si>
  <si>
    <t>http://www.imdb.com/title/tt0120770/?ref_=fn_tt_tt_1</t>
  </si>
  <si>
    <t>Beastly</t>
  </si>
  <si>
    <t>Daniel Barnz</t>
  </si>
  <si>
    <t>Erik Knudsen</t>
  </si>
  <si>
    <t>http://www.imdb.com/title/tt1152398/?ref_=fn_tt_tt_1</t>
  </si>
  <si>
    <t>The Hills Have Eyes</t>
  </si>
  <si>
    <t>Greg Nicotero</t>
  </si>
  <si>
    <t>http://www.imdb.com/title/tt0454841/?ref_=fn_tt_tt_1</t>
  </si>
  <si>
    <t>Dickie Roberts: Former Child Star</t>
  </si>
  <si>
    <t>http://www.imdb.com/title/tt0325258/?ref_=fn_tt_tt_1</t>
  </si>
  <si>
    <t>McFarland, USA</t>
  </si>
  <si>
    <t>Morgan Saylor</t>
  </si>
  <si>
    <t>Valente Rodriguez</t>
  </si>
  <si>
    <t>Diana Maria Riva</t>
  </si>
  <si>
    <t>http://www.imdb.com/title/tt2097298/?ref_=fn_tt_tt_1</t>
  </si>
  <si>
    <t>Pitch Perfect</t>
  </si>
  <si>
    <t>Jason Moore</t>
  </si>
  <si>
    <t>Ben Platt</t>
  </si>
  <si>
    <t>http://www.imdb.com/title/tt1981677/?ref_=fn_tt_tt_1</t>
  </si>
  <si>
    <t>Summer Catch</t>
  </si>
  <si>
    <t>http://www.imdb.com/title/tt0234829/?ref_=fn_tt_tt_1</t>
  </si>
  <si>
    <t>A Simple Plan</t>
  </si>
  <si>
    <t>http://www.imdb.com/title/tt0120324/?ref_=fn_tt_tt_1</t>
  </si>
  <si>
    <t>They</t>
  </si>
  <si>
    <t>Robert Harmon</t>
  </si>
  <si>
    <t>http://www.imdb.com/title/tt0283632/?ref_=fn_tt_tt_1</t>
  </si>
  <si>
    <t>Larry the Cable Guy: Health Inspector</t>
  </si>
  <si>
    <t>Trent Cooper</t>
  </si>
  <si>
    <t>Megyn Price</t>
  </si>
  <si>
    <t>http://www.imdb.com/title/tt0462395/?ref_=fn_tt_tt_1</t>
  </si>
  <si>
    <t>The Adventures of Elmo in Grouchland</t>
  </si>
  <si>
    <t>Gary Halvorson</t>
  </si>
  <si>
    <t>Kevin Clash</t>
  </si>
  <si>
    <t>Caroll Spinney</t>
  </si>
  <si>
    <t>http://www.imdb.com/title/tt0159421/?ref_=fn_tt_tt_1</t>
  </si>
  <si>
    <t>Brooklyn's Finest</t>
  </si>
  <si>
    <t>http://www.imdb.com/title/tt1210042/?ref_=fn_tt_tt_1</t>
  </si>
  <si>
    <t>Evil Dead</t>
  </si>
  <si>
    <t>Fede Alvarez</t>
  </si>
  <si>
    <t>Lou Taylor Pucci</t>
  </si>
  <si>
    <t>Elizabeth Blackmore</t>
  </si>
  <si>
    <t>Ellen Sandweiss</t>
  </si>
  <si>
    <t>http://www.imdb.com/title/tt1288558/?ref_=fn_tt_tt_1</t>
  </si>
  <si>
    <t>My Life in Ruins</t>
  </si>
  <si>
    <t>Harland Williams</t>
  </si>
  <si>
    <t>Rachel Dratch</t>
  </si>
  <si>
    <t>http://www.imdb.com/title/tt0865559/?ref_=fn_tt_tt_1</t>
  </si>
  <si>
    <t>American Dreamz</t>
  </si>
  <si>
    <t>http://www.imdb.com/title/tt0465142/?ref_=fn_tt_tt_1</t>
  </si>
  <si>
    <t>Superman IV: The Quest for Peace</t>
  </si>
  <si>
    <t>Sidney J. Furie</t>
  </si>
  <si>
    <t>http://www.imdb.com/title/tt0094074/?ref_=fn_tt_tt_1</t>
  </si>
  <si>
    <t>Running Scared</t>
  </si>
  <si>
    <t>Wayne Kramer</t>
  </si>
  <si>
    <t>http://www.imdb.com/title/tt0404390/?ref_=fn_tt_tt_1</t>
  </si>
  <si>
    <t>Shanghai Surprise</t>
  </si>
  <si>
    <t>Jim Goddard</t>
  </si>
  <si>
    <t>Clyde Kusatsu</t>
  </si>
  <si>
    <t>http://www.imdb.com/title/tt0091934/?ref_=fn_tt_tt_1</t>
  </si>
  <si>
    <t>The Illusionist</t>
  </si>
  <si>
    <t>Jake Wood</t>
  </si>
  <si>
    <t>http://www.imdb.com/title/tt0443543/?ref_=fn_tt_tt_1</t>
  </si>
  <si>
    <t>Roar</t>
  </si>
  <si>
    <t>Noel Marshall</t>
  </si>
  <si>
    <t>Tippi Hedren</t>
  </si>
  <si>
    <t>http://www.imdb.com/title/tt0083001/?ref_=fn_tt_tt_1</t>
  </si>
  <si>
    <t>Veronica Guerin</t>
  </si>
  <si>
    <t>Brenda Fricker</t>
  </si>
  <si>
    <t>David Murray</t>
  </si>
  <si>
    <t>Gerard McSorley</t>
  </si>
  <si>
    <t>http://www.imdb.com/title/tt0312549/?ref_=fn_tt_tt_1</t>
  </si>
  <si>
    <t>Escobar: Paradise Lost</t>
  </si>
  <si>
    <t>Carlos Bardem</t>
  </si>
  <si>
    <t>http://www.imdb.com/title/tt2515030/?ref_=fn_tt_tt_1</t>
  </si>
  <si>
    <t>Southland Tales</t>
  </si>
  <si>
    <t>Chris Andrew Ciulla</t>
  </si>
  <si>
    <t>http://www.imdb.com/title/tt0405336/?ref_=fn_tt_tt_1</t>
  </si>
  <si>
    <t>The Apparition</t>
  </si>
  <si>
    <t>Todd Lincoln</t>
  </si>
  <si>
    <t>Julianna Guill</t>
  </si>
  <si>
    <t>Rick Gomez</t>
  </si>
  <si>
    <t>Tim Williams</t>
  </si>
  <si>
    <t>http://www.imdb.com/title/tt1433822/?ref_=fn_tt_tt_1</t>
  </si>
  <si>
    <t>My Girl</t>
  </si>
  <si>
    <t>Howard Zieff</t>
  </si>
  <si>
    <t>http://www.imdb.com/title/tt0102492/?ref_=fn_tt_tt_1</t>
  </si>
  <si>
    <t>Fur: An Imaginary Portrait of Diane Arbus</t>
  </si>
  <si>
    <t>Steven Shainberg</t>
  </si>
  <si>
    <t>Matt Servitto</t>
  </si>
  <si>
    <t>http://www.imdb.com/title/tt0422295/?ref_=fn_tt_tt_1</t>
  </si>
  <si>
    <t>Wall Street</t>
  </si>
  <si>
    <t>Tamara Tunie</t>
  </si>
  <si>
    <t>http://www.imdb.com/title/tt0094291/?ref_=fn_tt_tt_1</t>
  </si>
  <si>
    <t>Sense and Sensibility</t>
  </si>
  <si>
    <t>http://www.imdb.com/title/tt0114388/?ref_=fn_tt_tt_1</t>
  </si>
  <si>
    <t>Becoming Jane</t>
  </si>
  <si>
    <t>Julian Jarrold</t>
  </si>
  <si>
    <t>Laurence Fox</t>
  </si>
  <si>
    <t>http://www.imdb.com/title/tt0416508/?ref_=fn_tt_tt_1</t>
  </si>
  <si>
    <t>Sydney White</t>
  </si>
  <si>
    <t>Joe Nussbaum</t>
  </si>
  <si>
    <t>Danny Strong</t>
  </si>
  <si>
    <t>Samm Levine</t>
  </si>
  <si>
    <t>http://www.imdb.com/title/tt0815244/?ref_=fn_tt_tt_1</t>
  </si>
  <si>
    <t>House of Sand and Fog</t>
  </si>
  <si>
    <t>Vadim Perelman</t>
  </si>
  <si>
    <t>http://www.imdb.com/title/tt0315983/?ref_=fn_tt_tt_1</t>
  </si>
  <si>
    <t>Dead Poets Society</t>
  </si>
  <si>
    <t>http://www.imdb.com/title/tt0097165/?ref_=fn_tt_tt_1</t>
  </si>
  <si>
    <t>Dumb &amp; Dumber</t>
  </si>
  <si>
    <t>Peter Farrelly</t>
  </si>
  <si>
    <t>http://www.imdb.com/title/tt0109686/?ref_=fn_tt_tt_1</t>
  </si>
  <si>
    <t>When Harry Met Sally...</t>
  </si>
  <si>
    <t>Bruno Kirby</t>
  </si>
  <si>
    <t>Gretchen Palmer</t>
  </si>
  <si>
    <t>Harley Jane Kozak</t>
  </si>
  <si>
    <t>http://www.imdb.com/title/tt0098635/?ref_=fn_tt_tt_1</t>
  </si>
  <si>
    <t>The Verdict</t>
  </si>
  <si>
    <t>James Mason</t>
  </si>
  <si>
    <t>Jack Warden</t>
  </si>
  <si>
    <t>http://www.imdb.com/title/tt0084855/?ref_=fn_tt_tt_1</t>
  </si>
  <si>
    <t>Road Trip</t>
  </si>
  <si>
    <t>http://www.imdb.com/title/tt0215129/?ref_=fn_tt_tt_1</t>
  </si>
  <si>
    <t>Varsity Blues</t>
  </si>
  <si>
    <t>Ron Lester</t>
  </si>
  <si>
    <t>Mark Walters</t>
  </si>
  <si>
    <t>http://www.imdb.com/title/tt0139699/?ref_=fn_tt_tt_1</t>
  </si>
  <si>
    <t>The Artist</t>
  </si>
  <si>
    <t>Michel Hazanavicius</t>
  </si>
  <si>
    <t>http://www.imdb.com/title/tt1655442/?ref_=fn_tt_tt_1</t>
  </si>
  <si>
    <t>The Unborn</t>
  </si>
  <si>
    <t>Rachel Brosnahan</t>
  </si>
  <si>
    <t>http://www.imdb.com/title/tt1139668/?ref_=fn_tt_tt_1</t>
  </si>
  <si>
    <t>Moonrise Kingdom</t>
  </si>
  <si>
    <t>http://www.imdb.com/title/tt1748122/?ref_=fn_tt_tt_1</t>
  </si>
  <si>
    <t>The Texas Chainsaw Massacre: The Beginning</t>
  </si>
  <si>
    <t>http://www.imdb.com/title/tt0420294/?ref_=fn_tt_tt_1</t>
  </si>
  <si>
    <t>The Young Messiah</t>
  </si>
  <si>
    <t>Cyrus Nowrasteh</t>
  </si>
  <si>
    <t>Vincent Walsh</t>
  </si>
  <si>
    <t>Finn Ireland</t>
  </si>
  <si>
    <t>based on novel</t>
  </si>
  <si>
    <t>http://www.imdb.com/title/tt1002563/?ref_=fn_tt_tt_1</t>
  </si>
  <si>
    <t>The Master of Disguise</t>
  </si>
  <si>
    <t>Perry Andelin Blake</t>
  </si>
  <si>
    <t>http://www.imdb.com/title/tt0295427/?ref_=fn_tt_tt_1</t>
  </si>
  <si>
    <t>Pan's Labyrinth</t>
  </si>
  <si>
    <t>Ivana Baquero</t>
  </si>
  <si>
    <t>Maribel Verdú</t>
  </si>
  <si>
    <t>Sergi López</t>
  </si>
  <si>
    <t>http://www.imdb.com/title/tt0457430/?ref_=fn_tt_tt_1</t>
  </si>
  <si>
    <t>See Spot Run</t>
  </si>
  <si>
    <t>http://www.imdb.com/title/tt0250720/?ref_=fn_tt_tt_1</t>
  </si>
  <si>
    <t>Baby Boy</t>
  </si>
  <si>
    <t>Angell Conwell</t>
  </si>
  <si>
    <t>http://www.imdb.com/title/tt0255819/?ref_=fn_tt_tt_1</t>
  </si>
  <si>
    <t>The Roommate</t>
  </si>
  <si>
    <t>Christian E. Christiansen</t>
  </si>
  <si>
    <t>http://www.imdb.com/title/tt1265990/?ref_=fn_tt_tt_1</t>
  </si>
  <si>
    <t>Joe Dirt</t>
  </si>
  <si>
    <t>http://www.imdb.com/title/tt0245686/?ref_=fn_tt_tt_1</t>
  </si>
  <si>
    <t>Double Impact</t>
  </si>
  <si>
    <t>Sheldon Lettich</t>
  </si>
  <si>
    <t>Bolo Yeung</t>
  </si>
  <si>
    <t>Alonna Shaw</t>
  </si>
  <si>
    <t>Kamel Krifa</t>
  </si>
  <si>
    <t>http://www.imdb.com/title/tt0101764/?ref_=fn_tt_tt_1</t>
  </si>
  <si>
    <t>Hot Fuzz</t>
  </si>
  <si>
    <t>Joe Cornish</t>
  </si>
  <si>
    <t>Billie Whitelaw</t>
  </si>
  <si>
    <t>http://www.imdb.com/title/tt0425112/?ref_=fn_tt_tt_1</t>
  </si>
  <si>
    <t>The Women</t>
  </si>
  <si>
    <t>Diane English</t>
  </si>
  <si>
    <t>http://www.imdb.com/title/tt0430770/?ref_=fn_tt_tt_1</t>
  </si>
  <si>
    <t>Vicky Cristina Barcelona</t>
  </si>
  <si>
    <t>http://www.imdb.com/title/tt0497465/?ref_=fn_tt_tt_1</t>
  </si>
  <si>
    <t>Boys and Girls</t>
  </si>
  <si>
    <t>Robert Iscove</t>
  </si>
  <si>
    <t>Tsianina Joelson</t>
  </si>
  <si>
    <t>http://www.imdb.com/title/tt0204175/?ref_=fn_tt_tt_1</t>
  </si>
  <si>
    <t>White Oleander</t>
  </si>
  <si>
    <t>Peter Kosminsky</t>
  </si>
  <si>
    <t>Marc Donato</t>
  </si>
  <si>
    <t>http://www.imdb.com/title/tt0283139/?ref_=fn_tt_tt_1</t>
  </si>
  <si>
    <t>Jennifer's Body</t>
  </si>
  <si>
    <t>Cynthia Stevenson</t>
  </si>
  <si>
    <t>http://www.imdb.com/title/tt1131734/?ref_=fn_tt_tt_1</t>
  </si>
  <si>
    <t>Drowning Mona</t>
  </si>
  <si>
    <t>Tracey Walter</t>
  </si>
  <si>
    <t>http://www.imdb.com/title/tt0186045/?ref_=fn_tt_tt_1</t>
  </si>
  <si>
    <t>Radio Days</t>
  </si>
  <si>
    <t>Don Pardo</t>
  </si>
  <si>
    <t>http://www.imdb.com/title/tt0093818/?ref_=fn_tt_tt_1</t>
  </si>
  <si>
    <t>Remember Me</t>
  </si>
  <si>
    <t>Allen Coulter</t>
  </si>
  <si>
    <t>Ruby Jerins</t>
  </si>
  <si>
    <t>http://www.imdb.com/title/tt1403981/?ref_=fn_tt_tt_1</t>
  </si>
  <si>
    <t>How to Deal</t>
  </si>
  <si>
    <t>Clare Kilner</t>
  </si>
  <si>
    <t>Alexandra Holden</t>
  </si>
  <si>
    <t>Trent Ford</t>
  </si>
  <si>
    <t>http://www.imdb.com/title/tt0319524/?ref_=fn_tt_tt_1</t>
  </si>
  <si>
    <t>My Stepmother Is an Alien</t>
  </si>
  <si>
    <t>http://www.imdb.com/title/tt0095687/?ref_=fn_tt_tt_1</t>
  </si>
  <si>
    <t>Philadelphia</t>
  </si>
  <si>
    <t>http://www.imdb.com/title/tt0107818/?ref_=fn_tt_tt_1</t>
  </si>
  <si>
    <t>The Thirteenth Floor</t>
  </si>
  <si>
    <t>Josef Rusnak</t>
  </si>
  <si>
    <t>Brad William Henke</t>
  </si>
  <si>
    <t>http://www.imdb.com/title/tt0139809/?ref_=fn_tt_tt_1</t>
  </si>
  <si>
    <t>Duets</t>
  </si>
  <si>
    <t>Bruce Paltrow</t>
  </si>
  <si>
    <t>http://www.imdb.com/title/tt0134630/?ref_=fn_tt_tt_1</t>
  </si>
  <si>
    <t>Hollywood Ending</t>
  </si>
  <si>
    <t>http://www.imdb.com/title/tt0278823/?ref_=fn_tt_tt_1</t>
  </si>
  <si>
    <t>Detroit Rock City</t>
  </si>
  <si>
    <t>Adam Rifkin</t>
  </si>
  <si>
    <t>Shannon Tweed</t>
  </si>
  <si>
    <t>http://www.imdb.com/title/tt0165710/?ref_=fn_tt_tt_1</t>
  </si>
  <si>
    <t>Highlander</t>
  </si>
  <si>
    <t>Jon Polito</t>
  </si>
  <si>
    <t>http://www.imdb.com/title/tt0091203/?ref_=fn_tt_tt_1</t>
  </si>
  <si>
    <t>Things We Lost in the Fire</t>
  </si>
  <si>
    <t>Susanne Bier</t>
  </si>
  <si>
    <t>Robin Weigert</t>
  </si>
  <si>
    <t>http://www.imdb.com/title/tt0469623/?ref_=fn_tt_tt_1</t>
  </si>
  <si>
    <t>Steel</t>
  </si>
  <si>
    <t>Kenneth Johnson</t>
  </si>
  <si>
    <t>http://www.imdb.com/title/tt0120207/?ref_=fn_tt_tt_1</t>
  </si>
  <si>
    <t>The Immigrant</t>
  </si>
  <si>
    <t>Angela Sarafyan</t>
  </si>
  <si>
    <t>http://www.imdb.com/title/tt1951181/?ref_=fn_tt_tt_1</t>
  </si>
  <si>
    <t>The White Countess</t>
  </si>
  <si>
    <t>James Ivory</t>
  </si>
  <si>
    <t>Lynn Redgrave</t>
  </si>
  <si>
    <t>http://www.imdb.com/title/tt0384686/?ref_=fn_tt_tt_1</t>
  </si>
  <si>
    <t>Trance</t>
  </si>
  <si>
    <t>Tuppence Middleton</t>
  </si>
  <si>
    <t>http://www.imdb.com/title/tt1924429/?ref_=fn_tt_tt_1</t>
  </si>
  <si>
    <t>Soul Plane</t>
  </si>
  <si>
    <t>Jessy Terrero</t>
  </si>
  <si>
    <t>http://www.imdb.com/title/tt0367085/?ref_=fn_tt_tt_1</t>
  </si>
  <si>
    <t>Good</t>
  </si>
  <si>
    <t>Vicente Amorim</t>
  </si>
  <si>
    <t>Jodie Whittaker</t>
  </si>
  <si>
    <t>http://www.imdb.com/title/tt0436364/?ref_=fn_tt_tt_1</t>
  </si>
  <si>
    <t>Enter the Void</t>
  </si>
  <si>
    <t>Gaspar Noé</t>
  </si>
  <si>
    <t>Paz de la Huerta</t>
  </si>
  <si>
    <t>Emily Alyn Lind</t>
  </si>
  <si>
    <t>http://www.imdb.com/title/tt1191111/?ref_=fn_tt_tt_1</t>
  </si>
  <si>
    <t>Vamps</t>
  </si>
  <si>
    <t>Justin Kirk</t>
  </si>
  <si>
    <t>Ivan Sergei</t>
  </si>
  <si>
    <t>http://www.imdb.com/title/tt1545106/?ref_=fn_tt_tt_1</t>
  </si>
  <si>
    <t>The Homesman</t>
  </si>
  <si>
    <t>Tommy Lee Jones</t>
  </si>
  <si>
    <t>http://www.imdb.com/title/tt2398231/?ref_=fn_tt_tt_1</t>
  </si>
  <si>
    <t>Juwanna Mann</t>
  </si>
  <si>
    <t>Jesse Vaughan</t>
  </si>
  <si>
    <t>http://www.imdb.com/title/tt0247444/?ref_=fn_tt_tt_1</t>
  </si>
  <si>
    <t>Slow Burn</t>
  </si>
  <si>
    <t>Wayne Beach</t>
  </si>
  <si>
    <t>http://www.imdb.com/title/tt0376196/?ref_=fn_tt_tt_1</t>
  </si>
  <si>
    <t>Wasabi</t>
  </si>
  <si>
    <t>Gérard Krawczyk</t>
  </si>
  <si>
    <t>Carole Bouquet</t>
  </si>
  <si>
    <t>Ryôko Hirosue</t>
  </si>
  <si>
    <t>Michel Muller</t>
  </si>
  <si>
    <t>http://www.imdb.com/title/tt0281364/?ref_=fn_tt_tt_1</t>
  </si>
  <si>
    <t>Slither</t>
  </si>
  <si>
    <t>Dustin Milligan</t>
  </si>
  <si>
    <t>http://www.imdb.com/title/tt0439815/?ref_=fn_tt_tt_1</t>
  </si>
  <si>
    <t>Beverly Hills Cop</t>
  </si>
  <si>
    <t>http://www.imdb.com/title/tt0086960/?ref_=fn_tt_tt_1</t>
  </si>
  <si>
    <t>Home Alone</t>
  </si>
  <si>
    <t>http://www.imdb.com/title/tt0099785/?ref_=fn_tt_tt_1</t>
  </si>
  <si>
    <t>3 Men and a Baby</t>
  </si>
  <si>
    <t>http://www.imdb.com/title/tt0094137/?ref_=fn_tt_tt_1</t>
  </si>
  <si>
    <t>Tootsie</t>
  </si>
  <si>
    <t>http://www.imdb.com/title/tt0084805/?ref_=fn_tt_tt_1</t>
  </si>
  <si>
    <t>Top Gun</t>
  </si>
  <si>
    <t>Adrian Pasdar</t>
  </si>
  <si>
    <t>http://www.imdb.com/title/tt0092099/?ref_=fn_tt_tt_1</t>
  </si>
  <si>
    <t>Crouching Tiger, Hidden Dragon</t>
  </si>
  <si>
    <t>Chen Chang</t>
  </si>
  <si>
    <t>Pei-Pei Cheng</t>
  </si>
  <si>
    <t>Sihung Lung</t>
  </si>
  <si>
    <t>Taiwan</t>
  </si>
  <si>
    <t>http://www.imdb.com/title/tt0190332/?ref_=fn_tt_tt_1</t>
  </si>
  <si>
    <t>American Beauty</t>
  </si>
  <si>
    <t>Ara Celi</t>
  </si>
  <si>
    <t>http://www.imdb.com/title/tt0169547/?ref_=fn_tt_tt_1</t>
  </si>
  <si>
    <t>The King's Speech</t>
  </si>
  <si>
    <t>http://www.imdb.com/title/tt1504320/?ref_=fn_tt_tt_1</t>
  </si>
  <si>
    <t>Twins</t>
  </si>
  <si>
    <t>Hugh O'Brian</t>
  </si>
  <si>
    <t>http://www.imdb.com/title/tt0096320/?ref_=fn_tt_tt_1</t>
  </si>
  <si>
    <t>The Yellow Handkerchief</t>
  </si>
  <si>
    <t>Udayan Prasad</t>
  </si>
  <si>
    <t>http://www.imdb.com/title/tt0954990/?ref_=fn_tt_tt_1</t>
  </si>
  <si>
    <t>The Color Purple</t>
  </si>
  <si>
    <t>Rae Dawn Chong</t>
  </si>
  <si>
    <t>http://www.imdb.com/title/tt0088939/?ref_=fn_tt_tt_1</t>
  </si>
  <si>
    <t>The Imitation Game</t>
  </si>
  <si>
    <t>Morten Tyldum</t>
  </si>
  <si>
    <t>Allen Leech</t>
  </si>
  <si>
    <t>http://www.imdb.com/title/tt2084970/?ref_=fn_tt_tt_1</t>
  </si>
  <si>
    <t>Private Benjamin</t>
  </si>
  <si>
    <t>http://www.imdb.com/title/tt0081375/?ref_=fn_tt_tt_1</t>
  </si>
  <si>
    <t>Diary of a Wimpy Kid</t>
  </si>
  <si>
    <t>http://www.imdb.com/title/tt1196141/?ref_=fn_tt_tt_1</t>
  </si>
  <si>
    <t>Mama</t>
  </si>
  <si>
    <t>Andrés Muschietti</t>
  </si>
  <si>
    <t>Megan Charpentier</t>
  </si>
  <si>
    <t>Isabelle Nélisse</t>
  </si>
  <si>
    <t>http://www.imdb.com/title/tt2023587/?ref_=fn_tt_tt_1</t>
  </si>
  <si>
    <t>National Lampoon's Vacation</t>
  </si>
  <si>
    <t>http://www.imdb.com/title/tt0085995/?ref_=fn_tt_tt_1</t>
  </si>
  <si>
    <t>Bad Grandpa</t>
  </si>
  <si>
    <t>Jackson Nicoll</t>
  </si>
  <si>
    <t>Georgina Cates</t>
  </si>
  <si>
    <t>Grasie Mercedes</t>
  </si>
  <si>
    <t>http://www.imdb.com/title/tt3063516/?ref_=fn_tt_tt_1</t>
  </si>
  <si>
    <t>The Queen</t>
  </si>
  <si>
    <t>Sylvia Syms</t>
  </si>
  <si>
    <t>http://www.imdb.com/title/tt0436697/?ref_=fn_tt_tt_1</t>
  </si>
  <si>
    <t>Beetlejuice</t>
  </si>
  <si>
    <t>Glenn Shadix</t>
  </si>
  <si>
    <t>http://www.imdb.com/title/tt0094721/?ref_=fn_tt_tt_1</t>
  </si>
  <si>
    <t>Why Did I Get Married?</t>
  </si>
  <si>
    <t>Lamman Rucker</t>
  </si>
  <si>
    <t>http://www.imdb.com/title/tt0906108/?ref_=fn_tt_tt_1</t>
  </si>
  <si>
    <t>Little Women</t>
  </si>
  <si>
    <t>Gillian Armstrong</t>
  </si>
  <si>
    <t>http://www.imdb.com/title/tt0110367/?ref_=fn_tt_tt_1</t>
  </si>
  <si>
    <t>The Woman in Black</t>
  </si>
  <si>
    <t>James Watkins</t>
  </si>
  <si>
    <t>Jessica Raine</t>
  </si>
  <si>
    <t>http://www.imdb.com/title/tt1596365/?ref_=fn_tt_tt_1</t>
  </si>
  <si>
    <t>When a Stranger Calls</t>
  </si>
  <si>
    <t>Tessa Thompson</t>
  </si>
  <si>
    <t>http://www.imdb.com/title/tt0455857/?ref_=fn_tt_tt_1</t>
  </si>
  <si>
    <t>Big Fat Liar</t>
  </si>
  <si>
    <t>Lee Majors</t>
  </si>
  <si>
    <t>http://www.imdb.com/title/tt0265298/?ref_=fn_tt_tt_1</t>
  </si>
  <si>
    <t>Wag the Dog</t>
  </si>
  <si>
    <t>http://www.imdb.com/title/tt0120885/?ref_=fn_tt_tt_1</t>
  </si>
  <si>
    <t>The Lizzie McGuire Movie</t>
  </si>
  <si>
    <t>Jim Fall</t>
  </si>
  <si>
    <t>Clayton Snyder</t>
  </si>
  <si>
    <t>Adam Lamberg</t>
  </si>
  <si>
    <t>http://www.imdb.com/title/tt0306841/?ref_=fn_tt_tt_1</t>
  </si>
  <si>
    <t>Snitch</t>
  </si>
  <si>
    <t>Ric Roman Waugh</t>
  </si>
  <si>
    <t>http://www.imdb.com/title/tt0882977/?ref_=fn_tt_tt_1</t>
  </si>
  <si>
    <t>Krampus</t>
  </si>
  <si>
    <t>Michael Dougherty</t>
  </si>
  <si>
    <t>Allison Tolman</t>
  </si>
  <si>
    <t>http://www.imdb.com/title/tt3850590/?ref_=fn_tt_tt_1</t>
  </si>
  <si>
    <t>The Faculty</t>
  </si>
  <si>
    <t>http://www.imdb.com/title/tt0133751/?ref_=fn_tt_tt_1</t>
  </si>
  <si>
    <t>Cop Land</t>
  </si>
  <si>
    <t>http://www.imdb.com/title/tt0118887/?ref_=fn_tt_tt_1</t>
  </si>
  <si>
    <t>Not Another Teen Movie</t>
  </si>
  <si>
    <t>Joel Gallen</t>
  </si>
  <si>
    <t>JoAnna Garcia Swisher</t>
  </si>
  <si>
    <t>http://www.imdb.com/title/tt0277371/?ref_=fn_tt_tt_1</t>
  </si>
  <si>
    <t>End of Watch</t>
  </si>
  <si>
    <t>http://www.imdb.com/title/tt1855199/?ref_=fn_tt_tt_1</t>
  </si>
  <si>
    <t>The Skulls</t>
  </si>
  <si>
    <t>William Petersen</t>
  </si>
  <si>
    <t>http://www.imdb.com/title/tt0192614/?ref_=fn_tt_tt_1</t>
  </si>
  <si>
    <t>The Theory of Everything</t>
  </si>
  <si>
    <t>James Marsh</t>
  </si>
  <si>
    <t>http://www.imdb.com/title/tt2980516/?ref_=fn_tt_tt_1</t>
  </si>
  <si>
    <t>Malibu's Most Wanted</t>
  </si>
  <si>
    <t>http://www.imdb.com/title/tt0328099/?ref_=fn_tt_tt_1</t>
  </si>
  <si>
    <t>Where the Heart Is</t>
  </si>
  <si>
    <t>Matt Williams</t>
  </si>
  <si>
    <t>http://www.imdb.com/title/tt0198021/?ref_=fn_tt_tt_1</t>
  </si>
  <si>
    <t>Lawrence of Arabia</t>
  </si>
  <si>
    <t>Claude Rains</t>
  </si>
  <si>
    <t>Jack Hawkins</t>
  </si>
  <si>
    <t>http://www.imdb.com/title/tt0056172/?ref_=fn_tt_tt_1</t>
  </si>
  <si>
    <t>Halloween II</t>
  </si>
  <si>
    <t>Rob Zombie</t>
  </si>
  <si>
    <t>http://www.imdb.com/title/tt1311067/?ref_=fn_tt_tt_1</t>
  </si>
  <si>
    <t>Wild</t>
  </si>
  <si>
    <t>http://www.imdb.com/title/tt2305051/?ref_=fn_tt_tt_1</t>
  </si>
  <si>
    <t>The Last House on the Left</t>
  </si>
  <si>
    <t>Dennis Iliadis</t>
  </si>
  <si>
    <t>Martha MacIsaac</t>
  </si>
  <si>
    <t>http://www.imdb.com/title/tt0844708/?ref_=fn_tt_tt_1</t>
  </si>
  <si>
    <t>The Wedding Date</t>
  </si>
  <si>
    <t>http://www.imdb.com/title/tt0372532/?ref_=fn_tt_tt_1</t>
  </si>
  <si>
    <t>Halloween: Resurrection</t>
  </si>
  <si>
    <t>Rick Rosenthal</t>
  </si>
  <si>
    <t>http://www.imdb.com/title/tt0220506/?ref_=fn_tt_tt_1</t>
  </si>
  <si>
    <t>The Princess Bride</t>
  </si>
  <si>
    <t>André the Giant</t>
  </si>
  <si>
    <t>http://www.imdb.com/title/tt0093779/?ref_=fn_tt_tt_1</t>
  </si>
  <si>
    <t>The Great Debaters</t>
  </si>
  <si>
    <t>http://www.imdb.com/title/tt0427309/?ref_=fn_tt_tt_1</t>
  </si>
  <si>
    <t>Drive</t>
  </si>
  <si>
    <t>Nicolas Winding Refn</t>
  </si>
  <si>
    <t>Russ Tamblyn</t>
  </si>
  <si>
    <t>http://www.imdb.com/title/tt0780504/?ref_=fn_tt_tt_1</t>
  </si>
  <si>
    <t>Confessions of a Teenage Drama Queen</t>
  </si>
  <si>
    <t>Sara Sugarman</t>
  </si>
  <si>
    <t>http://www.imdb.com/title/tt0361467/?ref_=fn_tt_tt_1</t>
  </si>
  <si>
    <t>The Object of My Affection</t>
  </si>
  <si>
    <t>Kali Rocha</t>
  </si>
  <si>
    <t>http://www.imdb.com/title/tt0120772/?ref_=fn_tt_tt_1</t>
  </si>
  <si>
    <t>28 Weeks Later</t>
  </si>
  <si>
    <t>Juan Carlos Fresnadillo</t>
  </si>
  <si>
    <t>http://www.imdb.com/title/tt0463854/?ref_=fn_tt_tt_1</t>
  </si>
  <si>
    <t>When the Game Stands Tall</t>
  </si>
  <si>
    <t>Jessie T. Usher</t>
  </si>
  <si>
    <t>Ser'Darius Blain</t>
  </si>
  <si>
    <t>http://www.imdb.com/title/tt2247476/?ref_=fn_tt_tt_1</t>
  </si>
  <si>
    <t>Because of Winn-Dixie</t>
  </si>
  <si>
    <t>Luke Benward</t>
  </si>
  <si>
    <t>http://www.imdb.com/title/tt0317132/?ref_=fn_tt_tt_1</t>
  </si>
  <si>
    <t>Love &amp; Basketball</t>
  </si>
  <si>
    <t>Gina Prince-Bythewood</t>
  </si>
  <si>
    <t>http://www.imdb.com/title/tt0199725/?ref_=fn_tt_tt_1</t>
  </si>
  <si>
    <t>Grosse Pointe Blank</t>
  </si>
  <si>
    <t>Mitchell Ryan</t>
  </si>
  <si>
    <t>http://www.imdb.com/title/tt0119229/?ref_=fn_tt_tt_1</t>
  </si>
  <si>
    <t>All About Steve</t>
  </si>
  <si>
    <t>Phil Traill</t>
  </si>
  <si>
    <t>http://www.imdb.com/title/tt0881891/?ref_=fn_tt_tt_1</t>
  </si>
  <si>
    <t>Book of Shadows: Blair Witch 2</t>
  </si>
  <si>
    <t>Joe Berlinger</t>
  </si>
  <si>
    <t>Kim Director</t>
  </si>
  <si>
    <t>Erica Leerhsen</t>
  </si>
  <si>
    <t>Kurt Loder</t>
  </si>
  <si>
    <t>http://www.imdb.com/title/tt0229260/?ref_=fn_tt_tt_1</t>
  </si>
  <si>
    <t>The Craft</t>
  </si>
  <si>
    <t>Rachel True</t>
  </si>
  <si>
    <t>Brenda Strong</t>
  </si>
  <si>
    <t>http://www.imdb.com/title/tt0115963/?ref_=fn_tt_tt_1</t>
  </si>
  <si>
    <t>Match Point</t>
  </si>
  <si>
    <t>http://www.imdb.com/title/tt0416320/?ref_=fn_tt_tt_1</t>
  </si>
  <si>
    <t>Ramona and Beezus</t>
  </si>
  <si>
    <t>Elizabeth Allen Rosenbaum</t>
  </si>
  <si>
    <t>Sierra McCormick</t>
  </si>
  <si>
    <t>Hutch Dano</t>
  </si>
  <si>
    <t>Jason Spevack</t>
  </si>
  <si>
    <t>http://www.imdb.com/title/tt0493949/?ref_=fn_tt_tt_1</t>
  </si>
  <si>
    <t>The Remains of the Day</t>
  </si>
  <si>
    <t>Peter Vaughan</t>
  </si>
  <si>
    <t>http://www.imdb.com/title/tt0107943/?ref_=fn_tt_tt_1</t>
  </si>
  <si>
    <t>Boogie Nights</t>
  </si>
  <si>
    <t>Nicole Ari Parker</t>
  </si>
  <si>
    <t>Nina Hartley</t>
  </si>
  <si>
    <t>http://www.imdb.com/title/tt0118749/?ref_=fn_tt_tt_1</t>
  </si>
  <si>
    <t>Nowhere to Run</t>
  </si>
  <si>
    <t>Joss Ackland</t>
  </si>
  <si>
    <t>http://www.imdb.com/title/tt0107711/?ref_=fn_tt_tt_1</t>
  </si>
  <si>
    <t>Flicka</t>
  </si>
  <si>
    <t>Michael Mayer</t>
  </si>
  <si>
    <t>Danny Pino</t>
  </si>
  <si>
    <t>http://www.imdb.com/title/tt0434215/?ref_=fn_tt_tt_1</t>
  </si>
  <si>
    <t>The Hills Have Eyes II</t>
  </si>
  <si>
    <t>Martin Weisz</t>
  </si>
  <si>
    <t>http://www.imdb.com/title/tt0800069/?ref_=fn_tt_tt_1</t>
  </si>
  <si>
    <t>Urban Legends: Final Cut</t>
  </si>
  <si>
    <t>John Ottman</t>
  </si>
  <si>
    <t>Joey Lawrence</t>
  </si>
  <si>
    <t>http://www.imdb.com/title/tt0192731/?ref_=fn_tt_tt_1</t>
  </si>
  <si>
    <t>Tuck Everlasting</t>
  </si>
  <si>
    <t>http://www.imdb.com/title/tt0283084/?ref_=fn_tt_tt_1</t>
  </si>
  <si>
    <t>The Marine</t>
  </si>
  <si>
    <t>John Bonito</t>
  </si>
  <si>
    <t>Firass Dirani</t>
  </si>
  <si>
    <t>http://www.imdb.com/title/tt0419946/?ref_=fn_tt_tt_1</t>
  </si>
  <si>
    <t>Keanu</t>
  </si>
  <si>
    <t>Peter Atencio</t>
  </si>
  <si>
    <t>http://www.imdb.com/title/tt4139124/?ref_=fn_tt_tt_1</t>
  </si>
  <si>
    <t>Country Strong</t>
  </si>
  <si>
    <t>Cinda McCain</t>
  </si>
  <si>
    <t>http://www.imdb.com/title/tt1555064/?ref_=fn_tt_tt_1</t>
  </si>
  <si>
    <t>Disturbing Behavior</t>
  </si>
  <si>
    <t>David Nutter</t>
  </si>
  <si>
    <t>http://www.imdb.com/title/tt0134619/?ref_=fn_tt_tt_1</t>
  </si>
  <si>
    <t>The Place Beyond the Pines</t>
  </si>
  <si>
    <t>Derek Cianfrance</t>
  </si>
  <si>
    <t>Angelo Anthony Pizza</t>
  </si>
  <si>
    <t>http://www.imdb.com/title/tt1817273/?ref_=fn_tt_tt_1</t>
  </si>
  <si>
    <t>The November Man</t>
  </si>
  <si>
    <t>Akie Kotabe</t>
  </si>
  <si>
    <t>http://www.imdb.com/title/tt2402157/?ref_=fn_tt_tt_1</t>
  </si>
  <si>
    <t>Eye of the Beholder</t>
  </si>
  <si>
    <t>Stephan Elliott</t>
  </si>
  <si>
    <t>Jason Priestley</t>
  </si>
  <si>
    <t>Geneviève Bujold</t>
  </si>
  <si>
    <t>http://www.imdb.com/title/tt0120662/?ref_=fn_tt_tt_1</t>
  </si>
  <si>
    <t>The Hurt Locker</t>
  </si>
  <si>
    <t>http://www.imdb.com/title/tt0887912/?ref_=fn_tt_tt_1</t>
  </si>
  <si>
    <t>Firestarter</t>
  </si>
  <si>
    <t>Mark L. Lester</t>
  </si>
  <si>
    <t>George C. Scott</t>
  </si>
  <si>
    <t>http://www.imdb.com/title/tt0087262/?ref_=fn_tt_tt_1</t>
  </si>
  <si>
    <t>Killing Them Softly</t>
  </si>
  <si>
    <t>http://www.imdb.com/title/tt1764234/?ref_=fn_tt_tt_1</t>
  </si>
  <si>
    <t>A Most Wanted Man</t>
  </si>
  <si>
    <t>Nina Hoss</t>
  </si>
  <si>
    <t>Homayoun Ershadi</t>
  </si>
  <si>
    <t>http://www.imdb.com/title/tt1972571/?ref_=fn_tt_tt_1</t>
  </si>
  <si>
    <t>Freddy Got Fingered</t>
  </si>
  <si>
    <t>Tom Green</t>
  </si>
  <si>
    <t>http://www.imdb.com/title/tt0240515/?ref_=fn_tt_tt_1</t>
  </si>
  <si>
    <t>The Pirates Who Don't Do Anything: A VeggieTales Movie</t>
  </si>
  <si>
    <t>Mike Nawrocki</t>
  </si>
  <si>
    <t>Yuri Lowenthal</t>
  </si>
  <si>
    <t>Cam Clarke</t>
  </si>
  <si>
    <t>Phil Vischer</t>
  </si>
  <si>
    <t>http://www.imdb.com/title/tt0475998/?ref_=fn_tt_tt_1</t>
  </si>
  <si>
    <t>Highlander: Endgame</t>
  </si>
  <si>
    <t>Douglas Aarniokoski</t>
  </si>
  <si>
    <t>Adrian Paul</t>
  </si>
  <si>
    <t>Adam Copeland</t>
  </si>
  <si>
    <t>http://www.imdb.com/title/tt0144964/?ref_=fn_tt_tt_1</t>
  </si>
  <si>
    <t>Idlewild</t>
  </si>
  <si>
    <t>Bryan Barber</t>
  </si>
  <si>
    <t>http://www.imdb.com/title/tt0417225/?ref_=fn_tt_tt_1</t>
  </si>
  <si>
    <t>One Day</t>
  </si>
  <si>
    <t>Lone Scherfig</t>
  </si>
  <si>
    <t>http://www.imdb.com/title/tt1563738/?ref_=fn_tt_tt_1</t>
  </si>
  <si>
    <t>Whip It</t>
  </si>
  <si>
    <t>Drew Barrymore</t>
  </si>
  <si>
    <t>Alia Shawkat</t>
  </si>
  <si>
    <t>http://www.imdb.com/title/tt1172233/?ref_=fn_tt_tt_1</t>
  </si>
  <si>
    <t>Confidence</t>
  </si>
  <si>
    <t>James Foley</t>
  </si>
  <si>
    <t>http://www.imdb.com/title/tt0310910/?ref_=fn_tt_tt_1</t>
  </si>
  <si>
    <t>The Muse</t>
  </si>
  <si>
    <t>http://www.imdb.com/title/tt0164108/?ref_=fn_tt_tt_1</t>
  </si>
  <si>
    <t>De-Lovely</t>
  </si>
  <si>
    <t>Keith Allen</t>
  </si>
  <si>
    <t>Sandra Nelson</t>
  </si>
  <si>
    <t>http://www.imdb.com/title/tt0352277/?ref_=fn_tt_tt_1</t>
  </si>
  <si>
    <t>New York Stories</t>
  </si>
  <si>
    <t>Larry David</t>
  </si>
  <si>
    <t>http://www.imdb.com/title/tt0097965/?ref_=fn_tt_tt_1</t>
  </si>
  <si>
    <t>Barney's Great Adventure</t>
  </si>
  <si>
    <t>Steve Gomer</t>
  </si>
  <si>
    <t>Kyla Pratt</t>
  </si>
  <si>
    <t>Shirley Douglas</t>
  </si>
  <si>
    <t>http://www.imdb.com/title/tt0120598/?ref_=fn_tt_tt_1</t>
  </si>
  <si>
    <t>The Man with the Iron Fists</t>
  </si>
  <si>
    <t>Daniel Wu</t>
  </si>
  <si>
    <t>http://www.imdb.com/title/tt1258972/?ref_=fn_tt_tt_1</t>
  </si>
  <si>
    <t>Home Fries</t>
  </si>
  <si>
    <t>Shelley Duvall</t>
  </si>
  <si>
    <t>http://www.imdb.com/title/tt0119304/?ref_=fn_tt_tt_1</t>
  </si>
  <si>
    <t>Here on Earth</t>
  </si>
  <si>
    <t>Mark Piznarski</t>
  </si>
  <si>
    <t>http://www.imdb.com/title/tt0195778/?ref_=fn_tt_tt_1</t>
  </si>
  <si>
    <t>Brazil</t>
  </si>
  <si>
    <t>http://www.imdb.com/title/tt0088846/?ref_=fn_tt_tt_1</t>
  </si>
  <si>
    <t>Raise Your Voice</t>
  </si>
  <si>
    <t>http://www.imdb.com/title/tt0361696/?ref_=fn_tt_tt_1</t>
  </si>
  <si>
    <t>The Big Lebowski</t>
  </si>
  <si>
    <t>http://www.imdb.com/title/tt0118715/?ref_=fn_tt_tt_1</t>
  </si>
  <si>
    <t>Black Snake Moan</t>
  </si>
  <si>
    <t>Craig Brewer</t>
  </si>
  <si>
    <t>Michael Raymond-James</t>
  </si>
  <si>
    <t>http://www.imdb.com/title/tt0462200/?ref_=fn_tt_tt_1</t>
  </si>
  <si>
    <t>Dark Blue</t>
  </si>
  <si>
    <t>Khandi Alexander</t>
  </si>
  <si>
    <t>Michael Michele</t>
  </si>
  <si>
    <t>http://www.imdb.com/title/tt0279331/?ref_=fn_tt_tt_1</t>
  </si>
  <si>
    <t>A Mighty Heart</t>
  </si>
  <si>
    <t>Michael Winterbottom</t>
  </si>
  <si>
    <t>Dan Futterman</t>
  </si>
  <si>
    <t>http://www.imdb.com/title/tt0829459/?ref_=fn_tt_tt_1</t>
  </si>
  <si>
    <t>Whatever It Takes</t>
  </si>
  <si>
    <t>David Raynr</t>
  </si>
  <si>
    <t>Jodi Lyn O'Keefe</t>
  </si>
  <si>
    <t>Marla Sokoloff</t>
  </si>
  <si>
    <t>http://www.imdb.com/title/tt0202402/?ref_=fn_tt_tt_1</t>
  </si>
  <si>
    <t>Boat Trip</t>
  </si>
  <si>
    <t>Mort Nathan</t>
  </si>
  <si>
    <t>http://www.imdb.com/title/tt0285462/?ref_=fn_tt_tt_1</t>
  </si>
  <si>
    <t>The Importance of Being Earnest</t>
  </si>
  <si>
    <t>http://www.imdb.com/title/tt0278500/?ref_=fn_tt_tt_1</t>
  </si>
  <si>
    <t>Hoot</t>
  </si>
  <si>
    <t>Wil Shriner</t>
  </si>
  <si>
    <t>http://www.imdb.com/title/tt0453494/?ref_=fn_tt_tt_1</t>
  </si>
  <si>
    <t>In Bruges</t>
  </si>
  <si>
    <t>Martin McDonagh</t>
  </si>
  <si>
    <t>Elizabeth Berrington</t>
  </si>
  <si>
    <t>Anna Madeley</t>
  </si>
  <si>
    <t>Eric Godon</t>
  </si>
  <si>
    <t>http://www.imdb.com/title/tt0780536/?ref_=fn_tt_tt_1</t>
  </si>
  <si>
    <t>Peeples</t>
  </si>
  <si>
    <t>Tina Gordon Chism</t>
  </si>
  <si>
    <t>Diahann Carroll</t>
  </si>
  <si>
    <t>african american</t>
  </si>
  <si>
    <t>http://www.imdb.com/title/tt1699755/?ref_=fn_tt_tt_1</t>
  </si>
  <si>
    <t>The Rocker</t>
  </si>
  <si>
    <t>Peter Cattaneo</t>
  </si>
  <si>
    <t>http://www.imdb.com/title/tt1031969/?ref_=fn_tt_tt_1</t>
  </si>
  <si>
    <t>Post Grad</t>
  </si>
  <si>
    <t>Vicky Jenson</t>
  </si>
  <si>
    <t>http://www.imdb.com/title/tt1142433/?ref_=fn_tt_tt_1</t>
  </si>
  <si>
    <t>Promised Land</t>
  </si>
  <si>
    <t>http://www.imdb.com/title/tt2091473/?ref_=fn_tt_tt_1</t>
  </si>
  <si>
    <t>Whatever Works</t>
  </si>
  <si>
    <t>Conleth Hill</t>
  </si>
  <si>
    <t>http://www.imdb.com/title/tt1178663/?ref_=fn_tt_tt_1</t>
  </si>
  <si>
    <t>The In Crowd</t>
  </si>
  <si>
    <t>Mary Lambert</t>
  </si>
  <si>
    <t>A.J. Buckley</t>
  </si>
  <si>
    <t>http://www.imdb.com/title/tt0163676/?ref_=fn_tt_tt_1</t>
  </si>
  <si>
    <t>Three Burials</t>
  </si>
  <si>
    <t>Levon Helm</t>
  </si>
  <si>
    <t>Guillermo Arriaga</t>
  </si>
  <si>
    <t>http://www.imdb.com/title/tt0419294/?ref_=fn_tt_tt_1</t>
  </si>
  <si>
    <t>Jakob the Liar</t>
  </si>
  <si>
    <t>Peter Kassovitz</t>
  </si>
  <si>
    <t>http://www.imdb.com/title/tt0120716/?ref_=fn_tt_tt_1</t>
  </si>
  <si>
    <t>Kiss Kiss Bang Bang</t>
  </si>
  <si>
    <t>Corbin Bernsen</t>
  </si>
  <si>
    <t>http://www.imdb.com/title/tt0373469/?ref_=fn_tt_tt_1</t>
  </si>
  <si>
    <t>Idle Hands</t>
  </si>
  <si>
    <t>Rodman Flender</t>
  </si>
  <si>
    <t>http://www.imdb.com/title/tt0138510/?ref_=fn_tt_tt_1</t>
  </si>
  <si>
    <t>Mulholland Drive</t>
  </si>
  <si>
    <t>http://www.imdb.com/title/tt0166924/?ref_=fn_tt_tt_1</t>
  </si>
  <si>
    <t>You Will Meet a Tall Dark Stranger</t>
  </si>
  <si>
    <t>http://www.imdb.com/title/tt1182350/?ref_=fn_tt_tt_1</t>
  </si>
  <si>
    <t>Never Let Me Go</t>
  </si>
  <si>
    <t>Mark Romanek</t>
  </si>
  <si>
    <t>http://www.imdb.com/title/tt1334260/?ref_=fn_tt_tt_1</t>
  </si>
  <si>
    <t>Transsiberian</t>
  </si>
  <si>
    <t>Brad Anderson</t>
  </si>
  <si>
    <t>Eduardo Noriega</t>
  </si>
  <si>
    <t>Mac McDonald</t>
  </si>
  <si>
    <t>http://www.imdb.com/title/tt0800241/?ref_=fn_tt_tt_1</t>
  </si>
  <si>
    <t>The Clan of the Cave Bear</t>
  </si>
  <si>
    <t>Michael Chapman</t>
  </si>
  <si>
    <t>Mike Muscat</t>
  </si>
  <si>
    <t>http://www.imdb.com/title/tt0090848/?ref_=fn_tt_tt_1</t>
  </si>
  <si>
    <t>Crazy in Alabama</t>
  </si>
  <si>
    <t>Antonio Banderas</t>
  </si>
  <si>
    <t>http://www.imdb.com/title/tt0142201/?ref_=fn_tt_tt_1</t>
  </si>
  <si>
    <t>Funny Games</t>
  </si>
  <si>
    <t>http://www.imdb.com/title/tt0808279/?ref_=fn_tt_tt_1</t>
  </si>
  <si>
    <t>Metropolis</t>
  </si>
  <si>
    <t>Fritz Lang</t>
  </si>
  <si>
    <t>Brigitte Helm</t>
  </si>
  <si>
    <t>Gustav Fröhlich</t>
  </si>
  <si>
    <t>Rudolf Klein-Rogge</t>
  </si>
  <si>
    <t>http://www.imdb.com/title/tt0017136/?ref_=fn_tt_tt_1</t>
  </si>
  <si>
    <t>District B13</t>
  </si>
  <si>
    <t>Dany Verissimo-Petit</t>
  </si>
  <si>
    <t>http://www.imdb.com/title/tt0414852/?ref_=fn_tt_tt_1</t>
  </si>
  <si>
    <t>Things to Do in Denver When You're Dead</t>
  </si>
  <si>
    <t>http://www.imdb.com/title/tt0114660/?ref_=fn_tt_tt_1</t>
  </si>
  <si>
    <t>The Assassin</t>
  </si>
  <si>
    <t>Hsiao-Hsien Hou</t>
  </si>
  <si>
    <t>Satoshi Tsumabuki</t>
  </si>
  <si>
    <t>http://www.imdb.com/title/tt3508840/?ref_=fn_tt_tt_1</t>
  </si>
  <si>
    <t>Buffalo Soldiers</t>
  </si>
  <si>
    <t>Gregor Jordan</t>
  </si>
  <si>
    <t>http://www.imdb.com/title/tt0252299/?ref_=fn_tt_tt_1</t>
  </si>
  <si>
    <t>Ong-bak 2</t>
  </si>
  <si>
    <t>Tony Jaa</t>
  </si>
  <si>
    <t>Nirut Sirichanya</t>
  </si>
  <si>
    <t>Petchtai Wongkamlao</t>
  </si>
  <si>
    <t>Sarunyu Wongkrachang</t>
  </si>
  <si>
    <t>Thailand</t>
  </si>
  <si>
    <t>Thai</t>
  </si>
  <si>
    <t>http://www.imdb.com/title/tt0785035/?ref_=fn_tt_tt_1</t>
  </si>
  <si>
    <t>The Midnight Meat Train</t>
  </si>
  <si>
    <t>Ryûhei Kitamura</t>
  </si>
  <si>
    <t>http://www.imdb.com/title/tt0805570/?ref_=fn_tt_tt_1</t>
  </si>
  <si>
    <t>The Son of No One</t>
  </si>
  <si>
    <t>Dito Montiel</t>
  </si>
  <si>
    <t>http://www.imdb.com/title/tt1535612/?ref_=fn_tt_tt_1</t>
  </si>
  <si>
    <t>All the Queen's Men</t>
  </si>
  <si>
    <t>Stefan Ruzowitzky</t>
  </si>
  <si>
    <t>Edward Fox</t>
  </si>
  <si>
    <t>http://www.imdb.com/title/tt0252223/?ref_=fn_tt_tt_1</t>
  </si>
  <si>
    <t>The Good Night</t>
  </si>
  <si>
    <t>Jake Paltrow</t>
  </si>
  <si>
    <t>Gael Le Cornec</t>
  </si>
  <si>
    <t>http://www.imdb.com/title/tt0484111/?ref_=fn_tt_tt_1</t>
  </si>
  <si>
    <t>Groundhog Day</t>
  </si>
  <si>
    <t>http://www.imdb.com/title/tt0107048/?ref_=fn_tt_tt_1</t>
  </si>
  <si>
    <t>Magic Mike XXL</t>
  </si>
  <si>
    <t>Gregory Jacobs</t>
  </si>
  <si>
    <t>http://www.imdb.com/title/tt2268016/?ref_=fn_tt_tt_1</t>
  </si>
  <si>
    <t>Romeo + Juliet</t>
  </si>
  <si>
    <t>http://www.imdb.com/title/tt0117509/?ref_=fn_tt_tt_1</t>
  </si>
  <si>
    <t>Sarah's Key</t>
  </si>
  <si>
    <t>Gilles Paquet-Brenner</t>
  </si>
  <si>
    <t>Arben Bajraktaraj</t>
  </si>
  <si>
    <t>http://www.imdb.com/title/tt1668200/?ref_=fn_tt_tt_1</t>
  </si>
  <si>
    <t>Unforgiven</t>
  </si>
  <si>
    <t>http://www.imdb.com/title/tt0105695/?ref_=fn_tt_tt_1</t>
  </si>
  <si>
    <t>Manderlay</t>
  </si>
  <si>
    <t>Lars von Trier</t>
  </si>
  <si>
    <t>Jeremy Davies</t>
  </si>
  <si>
    <t>Jean-Marc Barr</t>
  </si>
  <si>
    <t>http://www.imdb.com/title/tt0342735/?ref_=fn_tt_tt_1</t>
  </si>
  <si>
    <t>Slumdog Millionaire</t>
  </si>
  <si>
    <t>Anil Kapoor</t>
  </si>
  <si>
    <t>Saurabh Shukla</t>
  </si>
  <si>
    <t>Ayush Mahesh Khedekar</t>
  </si>
  <si>
    <t>http://www.imdb.com/title/tt1010048/?ref_=fn_tt_tt_1</t>
  </si>
  <si>
    <t>Fatal Attraction</t>
  </si>
  <si>
    <t>Lois Smith</t>
  </si>
  <si>
    <t>http://www.imdb.com/title/tt0093010/?ref_=fn_tt_tt_1</t>
  </si>
  <si>
    <t>Pretty Woman</t>
  </si>
  <si>
    <t>http://www.imdb.com/title/tt0100405/?ref_=fn_tt_tt_1</t>
  </si>
  <si>
    <t>Crocodile Dundee II</t>
  </si>
  <si>
    <t>John Cornell</t>
  </si>
  <si>
    <t>John Meillon</t>
  </si>
  <si>
    <t>http://www.imdb.com/title/tt0092493/?ref_=fn_tt_tt_1</t>
  </si>
  <si>
    <t>Born on the Fourth of July</t>
  </si>
  <si>
    <t>http://www.imdb.com/title/tt0096969/?ref_=fn_tt_tt_1</t>
  </si>
  <si>
    <t>Cool Runnings</t>
  </si>
  <si>
    <t>Malik Yoba</t>
  </si>
  <si>
    <t>http://www.imdb.com/title/tt0106611/?ref_=fn_tt_tt_1</t>
  </si>
  <si>
    <t>My Bloody Valentine</t>
  </si>
  <si>
    <t>Jensen Ackles</t>
  </si>
  <si>
    <t>http://www.imdb.com/title/tt1179891/?ref_=fn_tt_tt_1</t>
  </si>
  <si>
    <t>Stomp the Yard</t>
  </si>
  <si>
    <t>http://www.imdb.com/title/tt0775539/?ref_=fn_tt_tt_1</t>
  </si>
  <si>
    <t>The Spy Who Loved Me</t>
  </si>
  <si>
    <t>Caroline Munro</t>
  </si>
  <si>
    <t>Barbara Bach</t>
  </si>
  <si>
    <t>http://www.imdb.com/title/tt0076752/?ref_=fn_tt_tt_1</t>
  </si>
  <si>
    <t>Urban Legend</t>
  </si>
  <si>
    <t>Jamie Blanks</t>
  </si>
  <si>
    <t>http://www.imdb.com/title/tt0146336/?ref_=fn_tt_tt_1</t>
  </si>
  <si>
    <t>White Fang</t>
  </si>
  <si>
    <t>Randal Kleiser</t>
  </si>
  <si>
    <t>Susan Hogan</t>
  </si>
  <si>
    <t>http://www.imdb.com/title/tt0103247/?ref_=fn_tt_tt_1</t>
  </si>
  <si>
    <t>Superstar</t>
  </si>
  <si>
    <t>http://www.imdb.com/title/tt0167427/?ref_=fn_tt_tt_1</t>
  </si>
  <si>
    <t>The Iron Lady</t>
  </si>
  <si>
    <t>Olivia Colman</t>
  </si>
  <si>
    <t>http://www.imdb.com/title/tt1007029/?ref_=fn_tt_tt_1</t>
  </si>
  <si>
    <t>Jonah: A VeggieTales Movie</t>
  </si>
  <si>
    <t>Shelby Vischer</t>
  </si>
  <si>
    <t>http://www.imdb.com/title/tt0298388/?ref_=fn_tt_tt_1</t>
  </si>
  <si>
    <t>Poetic Justice</t>
  </si>
  <si>
    <t>Maya Angelou</t>
  </si>
  <si>
    <t>http://www.imdb.com/title/tt0107840/?ref_=fn_tt_tt_1</t>
  </si>
  <si>
    <t>All About the Benjamins</t>
  </si>
  <si>
    <t>Roger Guenveur Smith</t>
  </si>
  <si>
    <t>Gino Salvano</t>
  </si>
  <si>
    <t>http://www.imdb.com/title/tt0278295/?ref_=fn_tt_tt_1</t>
  </si>
  <si>
    <t>Vampire in Brooklyn</t>
  </si>
  <si>
    <t>Allen Payne</t>
  </si>
  <si>
    <t>http://www.imdb.com/title/tt0114825/?ref_=fn_tt_tt_1</t>
  </si>
  <si>
    <t>An American Haunting</t>
  </si>
  <si>
    <t>http://www.imdb.com/title/tt0429573/?ref_=fn_tt_tt_1</t>
  </si>
  <si>
    <t>My Boss's Daughter</t>
  </si>
  <si>
    <t>http://www.imdb.com/title/tt0270980/?ref_=fn_tt_tt_1</t>
  </si>
  <si>
    <t>A Perfect Getaway</t>
  </si>
  <si>
    <t>http://www.imdb.com/title/tt0971209/?ref_=fn_tt_tt_1</t>
  </si>
  <si>
    <t>Our Family Wedding</t>
  </si>
  <si>
    <t>Rick Famuyiwa</t>
  </si>
  <si>
    <t>Lance Gross</t>
  </si>
  <si>
    <t>http://www.imdb.com/title/tt1305583/?ref_=fn_tt_tt_1</t>
  </si>
  <si>
    <t>Dead Man on Campus</t>
  </si>
  <si>
    <t>Alan Cohn</t>
  </si>
  <si>
    <t>Poppy Montgomery</t>
  </si>
  <si>
    <t>http://www.imdb.com/title/tt0118301/?ref_=fn_tt_tt_1</t>
  </si>
  <si>
    <t>Tea with Mussolini</t>
  </si>
  <si>
    <t>Franco Zeffirelli</t>
  </si>
  <si>
    <t>Paolo Seganti</t>
  </si>
  <si>
    <t>http://www.imdb.com/title/tt0120857/?ref_=fn_tt_tt_1</t>
  </si>
  <si>
    <t>Thinner</t>
  </si>
  <si>
    <t>Tom Holland</t>
  </si>
  <si>
    <t>Bethany Joy Lenz</t>
  </si>
  <si>
    <t>http://www.imdb.com/title/tt0117894/?ref_=fn_tt_tt_1</t>
  </si>
  <si>
    <t>Crooklyn</t>
  </si>
  <si>
    <t>http://www.imdb.com/title/tt0109504/?ref_=fn_tt_tt_1</t>
  </si>
  <si>
    <t>Jason X</t>
  </si>
  <si>
    <t>James Isaac</t>
  </si>
  <si>
    <t>Kane Hodder</t>
  </si>
  <si>
    <t>Lexa Doig</t>
  </si>
  <si>
    <t>http://www.imdb.com/title/tt0211443/?ref_=fn_tt_tt_1</t>
  </si>
  <si>
    <t>Bobby</t>
  </si>
  <si>
    <t>Emilio Estevez</t>
  </si>
  <si>
    <t>http://www.imdb.com/title/tt0308055/?ref_=fn_tt_tt_1</t>
  </si>
  <si>
    <t>Head Over Heels</t>
  </si>
  <si>
    <t>China Chow</t>
  </si>
  <si>
    <t>http://www.imdb.com/title/tt0192111/?ref_=fn_tt_tt_1</t>
  </si>
  <si>
    <t>Fun Size</t>
  </si>
  <si>
    <t>Josh Schwartz</t>
  </si>
  <si>
    <t>Osric Chau</t>
  </si>
  <si>
    <t>http://www.imdb.com/title/tt1663143/?ref_=fn_tt_tt_1</t>
  </si>
  <si>
    <t>Little Children</t>
  </si>
  <si>
    <t>Todd Field</t>
  </si>
  <si>
    <t>Jane Adams</t>
  </si>
  <si>
    <t>http://www.imdb.com/title/tt0404203/?ref_=fn_tt_tt_1</t>
  </si>
  <si>
    <t>Gossip</t>
  </si>
  <si>
    <t>Davis Guggenheim</t>
  </si>
  <si>
    <t>Sharon Lawrence</t>
  </si>
  <si>
    <t>Noam Jenkins</t>
  </si>
  <si>
    <t>http://www.imdb.com/title/tt0176783/?ref_=fn_tt_tt_1</t>
  </si>
  <si>
    <t>A Walk on the Moon</t>
  </si>
  <si>
    <t>Tovah Feldshuh</t>
  </si>
  <si>
    <t>http://www.imdb.com/title/tt0120613/?ref_=fn_tt_tt_1</t>
  </si>
  <si>
    <t>Catch a Fire</t>
  </si>
  <si>
    <t>Bonnie Henna</t>
  </si>
  <si>
    <t>http://www.imdb.com/title/tt0437232/?ref_=fn_tt_tt_1</t>
  </si>
  <si>
    <t>Soul Survivors</t>
  </si>
  <si>
    <t>Stephen Carpenter</t>
  </si>
  <si>
    <t>Melissa Sagemiller</t>
  </si>
  <si>
    <t>Angela Featherstone</t>
  </si>
  <si>
    <t>Candace Kroslak</t>
  </si>
  <si>
    <t>http://www.imdb.com/title/tt0218619/?ref_=fn_tt_tt_1</t>
  </si>
  <si>
    <t>Jefferson in Paris</t>
  </si>
  <si>
    <t>Todd Boyce</t>
  </si>
  <si>
    <t>Nigel Whitmey</t>
  </si>
  <si>
    <t>http://www.imdb.com/title/tt0113463/?ref_=fn_tt_tt_1</t>
  </si>
  <si>
    <t>Caravans</t>
  </si>
  <si>
    <t>James Fargo</t>
  </si>
  <si>
    <t>Behrouz Vossoughi</t>
  </si>
  <si>
    <t>Iran</t>
  </si>
  <si>
    <t>http://www.imdb.com/title/tt0077296/?ref_=fn_tt_tt_1</t>
  </si>
  <si>
    <t>Mr. Turner</t>
  </si>
  <si>
    <t>Ruth Sheen</t>
  </si>
  <si>
    <t>Karl Johnson</t>
  </si>
  <si>
    <t>http://www.imdb.com/title/tt2473794/?ref_=fn_tt_tt_1</t>
  </si>
  <si>
    <t>Amen.</t>
  </si>
  <si>
    <t>Ulrich Mühe</t>
  </si>
  <si>
    <t>Unrated</t>
  </si>
  <si>
    <t>http://www.imdb.com/title/tt0280653/?ref_=fn_tt_tt_1</t>
  </si>
  <si>
    <t>The Lucky Ones</t>
  </si>
  <si>
    <t>http://www.imdb.com/title/tt0981072/?ref_=fn_tt_tt_1</t>
  </si>
  <si>
    <t>Margaret</t>
  </si>
  <si>
    <t>Kenneth Lonergan</t>
  </si>
  <si>
    <t>John Gallagher Jr.</t>
  </si>
  <si>
    <t>http://www.imdb.com/title/tt0466893/?ref_=fn_tt_tt_1</t>
  </si>
  <si>
    <t>Flipped</t>
  </si>
  <si>
    <t>http://www.imdb.com/title/tt0817177/?ref_=fn_tt_tt_1</t>
  </si>
  <si>
    <t>Brokeback Mountain</t>
  </si>
  <si>
    <t>http://www.imdb.com/title/tt0388795/?ref_=fn_tt_tt_1</t>
  </si>
  <si>
    <t>Clueless</t>
  </si>
  <si>
    <t>Elisa Donovan</t>
  </si>
  <si>
    <t>http://www.imdb.com/title/tt0112697/?ref_=fn_tt_tt_1</t>
  </si>
  <si>
    <t>Far from Heaven</t>
  </si>
  <si>
    <t>http://www.imdb.com/title/tt0297884/?ref_=fn_tt_tt_1</t>
  </si>
  <si>
    <t>Hot Tub Time Machine 2</t>
  </si>
  <si>
    <t>http://www.imdb.com/title/tt2637294/?ref_=fn_tt_tt_1</t>
  </si>
  <si>
    <t>Quills</t>
  </si>
  <si>
    <t>Stephen Marcus</t>
  </si>
  <si>
    <t>Amelia Warner</t>
  </si>
  <si>
    <t>http://www.imdb.com/title/tt0180073/?ref_=fn_tt_tt_1</t>
  </si>
  <si>
    <t>Seven Psychopaths</t>
  </si>
  <si>
    <t>http://www.imdb.com/title/tt1931533/?ref_=fn_tt_tt_1</t>
  </si>
  <si>
    <t>Downfall</t>
  </si>
  <si>
    <t>Bruno Ganz</t>
  </si>
  <si>
    <t>http://www.imdb.com/title/tt0363163/?ref_=fn_tt_tt_1</t>
  </si>
  <si>
    <t>The Sea Inside</t>
  </si>
  <si>
    <t>Belén Rueda</t>
  </si>
  <si>
    <t>Lola Dueñas</t>
  </si>
  <si>
    <t>Tamar Novas</t>
  </si>
  <si>
    <t>http://www.imdb.com/title/tt0369702/?ref_=fn_tt_tt_1</t>
  </si>
  <si>
    <t>Good Morning, Vietnam</t>
  </si>
  <si>
    <t>http://www.imdb.com/title/tt0093105/?ref_=fn_tt_tt_1</t>
  </si>
  <si>
    <t>The Last Godfather</t>
  </si>
  <si>
    <t>Stephanie Danielson</t>
  </si>
  <si>
    <t>http://www.imdb.com/title/tt1584131/?ref_=fn_tt_tt_1</t>
  </si>
  <si>
    <t>Justin Bieber: Never Say Never</t>
  </si>
  <si>
    <t>Sean Kingston</t>
  </si>
  <si>
    <t>Boys II Men</t>
  </si>
  <si>
    <t>http://www.imdb.com/title/tt1702443/?ref_=fn_tt_tt_1</t>
  </si>
  <si>
    <t>Black Swan</t>
  </si>
  <si>
    <t>http://www.imdb.com/title/tt0947798/?ref_=fn_tt_tt_1</t>
  </si>
  <si>
    <t>The Godfather: Part II</t>
  </si>
  <si>
    <t>http://www.imdb.com/title/tt0071562/?ref_=fn_tt_tt_1</t>
  </si>
  <si>
    <t>Save the Last Dance</t>
  </si>
  <si>
    <t>Fredro Starr</t>
  </si>
  <si>
    <t>http://www.imdb.com/title/tt0206275/?ref_=fn_tt_tt_1</t>
  </si>
  <si>
    <t>A Nightmare on Elm Street 4: The Dream Master</t>
  </si>
  <si>
    <t>Tuesday Knight</t>
  </si>
  <si>
    <t>Rodney Eastman</t>
  </si>
  <si>
    <t>Brooke Bundy</t>
  </si>
  <si>
    <t>http://www.imdb.com/title/tt0095742/?ref_=fn_tt_tt_1</t>
  </si>
  <si>
    <t>Miracles from Heaven</t>
  </si>
  <si>
    <t>Brighton Sharbino</t>
  </si>
  <si>
    <t>http://www.imdb.com/title/tt4257926/?ref_=fn_tt_tt_1</t>
  </si>
  <si>
    <t>Dude, Where's My Car?</t>
  </si>
  <si>
    <t>Danny Leiner</t>
  </si>
  <si>
    <t>http://www.imdb.com/title/tt0242423/?ref_=fn_tt_tt_1</t>
  </si>
  <si>
    <t>Young Guns</t>
  </si>
  <si>
    <t>Christopher Cain</t>
  </si>
  <si>
    <t>Patrick Wayne</t>
  </si>
  <si>
    <t>Brian Keith</t>
  </si>
  <si>
    <t>http://www.imdb.com/title/tt0096487/?ref_=fn_tt_tt_1</t>
  </si>
  <si>
    <t>St. Vincent</t>
  </si>
  <si>
    <t>Theodore Melfi</t>
  </si>
  <si>
    <t>http://www.imdb.com/title/tt2170593/?ref_=fn_tt_tt_1</t>
  </si>
  <si>
    <t>About Last Night</t>
  </si>
  <si>
    <t>http://www.imdb.com/title/tt1826590/?ref_=fn_tt_tt_1</t>
  </si>
  <si>
    <t>10 Things I Hate About You</t>
  </si>
  <si>
    <t>Andrew Keegan</t>
  </si>
  <si>
    <t>http://www.imdb.com/title/tt0147800/?ref_=fn_tt_tt_1</t>
  </si>
  <si>
    <t>The New Guy</t>
  </si>
  <si>
    <t>Ed Decter</t>
  </si>
  <si>
    <t>Gene Simmons</t>
  </si>
  <si>
    <t>http://www.imdb.com/title/tt0241760/?ref_=fn_tt_tt_1</t>
  </si>
  <si>
    <t>Loaded Weapon 1</t>
  </si>
  <si>
    <t>Gene Quintano</t>
  </si>
  <si>
    <t>http://www.imdb.com/title/tt0107659/?ref_=fn_tt_tt_1</t>
  </si>
  <si>
    <t>The Shallows</t>
  </si>
  <si>
    <t>Sedona Legge</t>
  </si>
  <si>
    <t>http://www.imdb.com/title/tt4052882/?ref_=fn_tt_tt_1</t>
  </si>
  <si>
    <t>The Butterfly Effect</t>
  </si>
  <si>
    <t>Eric Bress</t>
  </si>
  <si>
    <t>http://www.imdb.com/title/tt0289879/?ref_=fn_tt_tt_1</t>
  </si>
  <si>
    <t>Snow Day</t>
  </si>
  <si>
    <t>http://www.imdb.com/title/tt0184907/?ref_=fn_tt_tt_1</t>
  </si>
  <si>
    <t>This Christmas</t>
  </si>
  <si>
    <t>Preston A. Whitmore II</t>
  </si>
  <si>
    <t>http://www.imdb.com/title/tt0937375/?ref_=fn_tt_tt_1</t>
  </si>
  <si>
    <t>Baby Geniuses</t>
  </si>
  <si>
    <t>http://www.imdb.com/title/tt0118665/?ref_=fn_tt_tt_1</t>
  </si>
  <si>
    <t>The Big Hit</t>
  </si>
  <si>
    <t>Kirk Wong</t>
  </si>
  <si>
    <t>Antonio Sabato Jr.</t>
  </si>
  <si>
    <t>http://www.imdb.com/title/tt0120609/?ref_=fn_tt_tt_1</t>
  </si>
  <si>
    <t>Harriet the Spy</t>
  </si>
  <si>
    <t>Bronwen Hughes</t>
  </si>
  <si>
    <t>Charlotte Sullivan</t>
  </si>
  <si>
    <t>http://www.imdb.com/title/tt0116493/?ref_=fn_tt_tt_1</t>
  </si>
  <si>
    <t>Child's Play 2</t>
  </si>
  <si>
    <t>John Lafia</t>
  </si>
  <si>
    <t>Jenny Agutter</t>
  </si>
  <si>
    <t>Greg Germann</t>
  </si>
  <si>
    <t>http://www.imdb.com/title/tt0099253/?ref_=fn_tt_tt_1</t>
  </si>
  <si>
    <t>No Good Deed</t>
  </si>
  <si>
    <t>Sam Miller</t>
  </si>
  <si>
    <t>Kate del Castillo</t>
  </si>
  <si>
    <t>Henry Simmons</t>
  </si>
  <si>
    <t>http://www.imdb.com/title/tt2011159/?ref_=fn_tt_tt_1</t>
  </si>
  <si>
    <t>The Mist</t>
  </si>
  <si>
    <t>http://www.imdb.com/title/tt0884328/?ref_=fn_tt_tt_1</t>
  </si>
  <si>
    <t>Ex Machina</t>
  </si>
  <si>
    <t>Alex Garland</t>
  </si>
  <si>
    <t>Elina Alminas</t>
  </si>
  <si>
    <t>Sonoya Mizuno</t>
  </si>
  <si>
    <t>Corey Johnson</t>
  </si>
  <si>
    <t>http://www.imdb.com/title/tt0470752/?ref_=fn_tt_tt_1</t>
  </si>
  <si>
    <t>Being John Malkovich</t>
  </si>
  <si>
    <t>Orson Bean</t>
  </si>
  <si>
    <t>http://www.imdb.com/title/tt0120601/?ref_=fn_tt_tt_1</t>
  </si>
  <si>
    <t>Two Can Play That Game</t>
  </si>
  <si>
    <t>Mark Brown</t>
  </si>
  <si>
    <t>http://www.imdb.com/title/tt0269341/?ref_=fn_tt_tt_1</t>
  </si>
  <si>
    <t>Earth to Echo</t>
  </si>
  <si>
    <t>Teo Halm</t>
  </si>
  <si>
    <t>Ella Wahlestedt</t>
  </si>
  <si>
    <t>Jason Gray-Stanford</t>
  </si>
  <si>
    <t>http://www.imdb.com/title/tt2183034/?ref_=fn_tt_tt_1</t>
  </si>
  <si>
    <t>Crazy/Beautiful</t>
  </si>
  <si>
    <t>Rolando Molina</t>
  </si>
  <si>
    <t>http://www.imdb.com/title/tt0250224/?ref_=fn_tt_tt_1</t>
  </si>
  <si>
    <t>Letters from Iwo Jima</t>
  </si>
  <si>
    <t>Yuki Matsuzaki</t>
  </si>
  <si>
    <t>Kazunari Ninomiya</t>
  </si>
  <si>
    <t>Shidô Nakamura</t>
  </si>
  <si>
    <t>http://www.imdb.com/title/tt0498380/?ref_=fn_tt_tt_1</t>
  </si>
  <si>
    <t>The Astronaut Farmer</t>
  </si>
  <si>
    <t>Michael Polish</t>
  </si>
  <si>
    <t>http://www.imdb.com/title/tt0469263/?ref_=fn_tt_tt_1</t>
  </si>
  <si>
    <t>Woo</t>
  </si>
  <si>
    <t>Daisy von Scherler Mayer</t>
  </si>
  <si>
    <t>http://www.imdb.com/title/tt0120531/?ref_=fn_tt_tt_1</t>
  </si>
  <si>
    <t>Room</t>
  </si>
  <si>
    <t>Lenny Abrahamson</t>
  </si>
  <si>
    <t>http://www.imdb.com/title/tt3170832/?ref_=fn_tt_tt_1</t>
  </si>
  <si>
    <t>Dirty Work</t>
  </si>
  <si>
    <t>http://www.imdb.com/title/tt0120654/?ref_=fn_tt_tt_1</t>
  </si>
  <si>
    <t>Serial Mom</t>
  </si>
  <si>
    <t>John Waters</t>
  </si>
  <si>
    <t>http://www.imdb.com/title/tt0111127/?ref_=fn_tt_tt_1</t>
  </si>
  <si>
    <t>Dick</t>
  </si>
  <si>
    <t>http://www.imdb.com/title/tt0144168/?ref_=fn_tt_tt_1</t>
  </si>
  <si>
    <t>Light It Up</t>
  </si>
  <si>
    <t>Craig Bolotin</t>
  </si>
  <si>
    <t>http://www.imdb.com/title/tt0172726/?ref_=fn_tt_tt_1</t>
  </si>
  <si>
    <t>54</t>
  </si>
  <si>
    <t>Mark Christopher</t>
  </si>
  <si>
    <t>http://www.imdb.com/title/tt0120577/?ref_=fn_tt_tt_1</t>
  </si>
  <si>
    <t>Bubble Boy</t>
  </si>
  <si>
    <t>Blair Hayes</t>
  </si>
  <si>
    <t>http://www.imdb.com/title/tt0258470/?ref_=fn_tt_tt_1</t>
  </si>
  <si>
    <t>Birthday Girl</t>
  </si>
  <si>
    <t>Jez Butterworth</t>
  </si>
  <si>
    <t>http://www.imdb.com/title/tt0188453/?ref_=fn_tt_tt_1</t>
  </si>
  <si>
    <t>21 &amp; Over</t>
  </si>
  <si>
    <t>Justin Chon</t>
  </si>
  <si>
    <t>Josie Loren</t>
  </si>
  <si>
    <t>Sarah Wright</t>
  </si>
  <si>
    <t>http://www.imdb.com/title/tt1711425/?ref_=fn_tt_tt_1</t>
  </si>
  <si>
    <t>Paris, je t'aime</t>
  </si>
  <si>
    <t>Olivier Assayas</t>
  </si>
  <si>
    <t>Catalina Sandino Moreno</t>
  </si>
  <si>
    <t>http://www.imdb.com/title/tt0401711/?ref_=fn_tt_tt_1</t>
  </si>
  <si>
    <t>Resurrecting the Champ</t>
  </si>
  <si>
    <t>Kathryn Morris</t>
  </si>
  <si>
    <t>http://www.imdb.com/title/tt0416185/?ref_=fn_tt_tt_1</t>
  </si>
  <si>
    <t>Admission</t>
  </si>
  <si>
    <t>Sarita Choudhury</t>
  </si>
  <si>
    <t>http://www.imdb.com/title/tt1814621/?ref_=fn_tt_tt_1</t>
  </si>
  <si>
    <t>The Widow of Saint-Pierre</t>
  </si>
  <si>
    <t>Patrice Leconte</t>
  </si>
  <si>
    <t>Daniel Auteuil</t>
  </si>
  <si>
    <t>Yves Jacques</t>
  </si>
  <si>
    <t>http://www.imdb.com/title/tt0191636/?ref_=fn_tt_tt_1</t>
  </si>
  <si>
    <t>Chloe</t>
  </si>
  <si>
    <t>Meghan Heffern</t>
  </si>
  <si>
    <t>Natalie Lisinska</t>
  </si>
  <si>
    <t>http://www.imdb.com/title/tt1352824/?ref_=fn_tt_tt_1</t>
  </si>
  <si>
    <t>Faithful</t>
  </si>
  <si>
    <t>Paul Mazursky</t>
  </si>
  <si>
    <t>http://www.imdb.com/title/tt0116269/?ref_=fn_tt_tt_1</t>
  </si>
  <si>
    <t>Find Me Guilty</t>
  </si>
  <si>
    <t>http://www.imdb.com/title/tt0419749/?ref_=fn_tt_tt_1</t>
  </si>
  <si>
    <t>The Perks of Being a Wallflower</t>
  </si>
  <si>
    <t>Stephen Chbosky</t>
  </si>
  <si>
    <t>Ezra Miller</t>
  </si>
  <si>
    <t>http://www.imdb.com/title/tt1659337/?ref_=fn_tt_tt_1</t>
  </si>
  <si>
    <t>Excessive Force</t>
  </si>
  <si>
    <t>Jon Hess</t>
  </si>
  <si>
    <t>Ian Gomez</t>
  </si>
  <si>
    <t>Thomas Ian Griffith</t>
  </si>
  <si>
    <t>http://www.imdb.com/title/tt0104215/?ref_=fn_tt_tt_1</t>
  </si>
  <si>
    <t>Infamous</t>
  </si>
  <si>
    <t>http://www.imdb.com/title/tt0420609/?ref_=fn_tt_tt_1</t>
  </si>
  <si>
    <t>The Claim</t>
  </si>
  <si>
    <t>http://www.imdb.com/title/tt0218378/?ref_=fn_tt_tt_1</t>
  </si>
  <si>
    <t>The Vatican Tapes</t>
  </si>
  <si>
    <t>http://www.imdb.com/title/tt1524575/?ref_=fn_tt_tt_1</t>
  </si>
  <si>
    <t>Attack the Block</t>
  </si>
  <si>
    <t>John Boyega</t>
  </si>
  <si>
    <t>Luke Treadaway</t>
  </si>
  <si>
    <t>http://www.imdb.com/title/tt1478964/?ref_=fn_tt_tt_1</t>
  </si>
  <si>
    <t>In the Land of Blood and Honey</t>
  </si>
  <si>
    <t>Jelena Jovanova</t>
  </si>
  <si>
    <t>Nikola Djuricko</t>
  </si>
  <si>
    <t>Branko Djuric</t>
  </si>
  <si>
    <t>Bosnian</t>
  </si>
  <si>
    <t>http://www.imdb.com/title/tt1714209/?ref_=fn_tt_tt_1</t>
  </si>
  <si>
    <t>The Call</t>
  </si>
  <si>
    <t>Tara Platt</t>
  </si>
  <si>
    <t>http://www.imdb.com/title/tt1911644/?ref_=fn_tt_tt_1</t>
  </si>
  <si>
    <t>Operation Chromite</t>
  </si>
  <si>
    <t>John H. Lee</t>
  </si>
  <si>
    <t>Dean Dawson</t>
  </si>
  <si>
    <t>Jung-jae Lee</t>
  </si>
  <si>
    <t>http://www.imdb.com/title/tt4939066/?ref_=fn_tt_tt_1</t>
  </si>
  <si>
    <t>The Crocodile Hunter: Collision Course</t>
  </si>
  <si>
    <t>John Stainton</t>
  </si>
  <si>
    <t>Steve Irwin</t>
  </si>
  <si>
    <t>Aden Young</t>
  </si>
  <si>
    <t>http://www.imdb.com/title/tt0305396/?ref_=fn_tt_tt_1</t>
  </si>
  <si>
    <t>I Love You Phillip Morris</t>
  </si>
  <si>
    <t>Dameon Clarke</t>
  </si>
  <si>
    <t>Louis Herthum</t>
  </si>
  <si>
    <t>Annie Golden</t>
  </si>
  <si>
    <t>http://www.imdb.com/title/tt1045772/?ref_=fn_tt_tt_1</t>
  </si>
  <si>
    <t>Antwone Fisher</t>
  </si>
  <si>
    <t>http://www.imdb.com/title/tt0168786/?ref_=fn_tt_tt_1</t>
  </si>
  <si>
    <t>The Emperor's Club</t>
  </si>
  <si>
    <t>Gabriel Millman</t>
  </si>
  <si>
    <t>Rob Morrow</t>
  </si>
  <si>
    <t>http://www.imdb.com/title/tt0283530/?ref_=fn_tt_tt_1</t>
  </si>
  <si>
    <t>True Romance</t>
  </si>
  <si>
    <t>http://www.imdb.com/title/tt0108399/?ref_=fn_tt_tt_1</t>
  </si>
  <si>
    <t>Glengarry Glen Ross</t>
  </si>
  <si>
    <t>Jude Ciccolella</t>
  </si>
  <si>
    <t>http://www.imdb.com/title/tt0104348/?ref_=fn_tt_tt_1</t>
  </si>
  <si>
    <t>The Killer Inside Me</t>
  </si>
  <si>
    <t>http://www.imdb.com/title/tt0954947/?ref_=fn_tt_tt_1</t>
  </si>
  <si>
    <t>Sorority Row</t>
  </si>
  <si>
    <t>Stewart Hendler</t>
  </si>
  <si>
    <t>Julian Morris</t>
  </si>
  <si>
    <t>Margo Harshman</t>
  </si>
  <si>
    <t>http://www.imdb.com/title/tt1232783/?ref_=fn_tt_tt_1</t>
  </si>
  <si>
    <t>Lars and the Real Girl</t>
  </si>
  <si>
    <t>http://www.imdb.com/title/tt0805564/?ref_=fn_tt_tt_1</t>
  </si>
  <si>
    <t>The Boy in the Striped Pajamas</t>
  </si>
  <si>
    <t>Mark Herman</t>
  </si>
  <si>
    <t>Richard Johnson</t>
  </si>
  <si>
    <t>Sheila Hancock</t>
  </si>
  <si>
    <t>Cara Horgan</t>
  </si>
  <si>
    <t>http://www.imdb.com/title/tt0914798/?ref_=fn_tt_tt_1</t>
  </si>
  <si>
    <t>Dancer in the Dark</t>
  </si>
  <si>
    <t>Björk</t>
  </si>
  <si>
    <t>http://www.imdb.com/title/tt0168629/?ref_=fn_tt_tt_1</t>
  </si>
  <si>
    <t>Oscar and Lucinda</t>
  </si>
  <si>
    <t>http://www.imdb.com/title/tt0119843/?ref_=fn_tt_tt_1</t>
  </si>
  <si>
    <t>The Funeral</t>
  </si>
  <si>
    <t>Abel Ferrara</t>
  </si>
  <si>
    <t>Vincent Gallo</t>
  </si>
  <si>
    <t>http://www.imdb.com/title/tt0116378/?ref_=fn_tt_tt_1</t>
  </si>
  <si>
    <t>Solitary Man</t>
  </si>
  <si>
    <t>Brian Koppelman</t>
  </si>
  <si>
    <t>http://www.imdb.com/title/tt1294213/?ref_=fn_tt_tt_1</t>
  </si>
  <si>
    <t>Machete</t>
  </si>
  <si>
    <t>Ethan Maniquis</t>
  </si>
  <si>
    <t>http://www.imdb.com/title/tt0985694/?ref_=fn_tt_tt_1</t>
  </si>
  <si>
    <t>Casino Jack</t>
  </si>
  <si>
    <t>George Hickenlooper</t>
  </si>
  <si>
    <t>Christian Campbell</t>
  </si>
  <si>
    <t>http://www.imdb.com/title/tt1194417/?ref_=fn_tt_tt_1</t>
  </si>
  <si>
    <t>The Land Before Time</t>
  </si>
  <si>
    <t>Gabriel Damon</t>
  </si>
  <si>
    <t>Bill Erwin</t>
  </si>
  <si>
    <t>http://www.imdb.com/title/tt0095489/?ref_=fn_tt_tt_1</t>
  </si>
  <si>
    <t>Tae Guk Gi: The Brotherhood of War</t>
  </si>
  <si>
    <t>Je-kyu Kang</t>
  </si>
  <si>
    <t>Min-sik Choi</t>
  </si>
  <si>
    <t>Bin Won</t>
  </si>
  <si>
    <t>Korean</t>
  </si>
  <si>
    <t>http://www.imdb.com/title/tt0386064/?ref_=fn_tt_tt_1</t>
  </si>
  <si>
    <t>The Perfect Game</t>
  </si>
  <si>
    <t>William Dear</t>
  </si>
  <si>
    <t>http://www.imdb.com/title/tt0473102/?ref_=fn_tt_tt_1</t>
  </si>
  <si>
    <t>The Exorcist</t>
  </si>
  <si>
    <t>Linda Blair</t>
  </si>
  <si>
    <t>Lee J. Cobb</t>
  </si>
  <si>
    <t>http://www.imdb.com/title/tt0070047/?ref_=fn_tt_tt_1</t>
  </si>
  <si>
    <t>Jaws</t>
  </si>
  <si>
    <t>Robert Shaw</t>
  </si>
  <si>
    <t>http://www.imdb.com/title/tt0073195/?ref_=fn_tt_tt_1</t>
  </si>
  <si>
    <t>American Pie</t>
  </si>
  <si>
    <t>http://www.imdb.com/title/tt0163651/?ref_=fn_tt_tt_1</t>
  </si>
  <si>
    <t>Ernest &amp; Celestine</t>
  </si>
  <si>
    <t>Stéphane Aubier</t>
  </si>
  <si>
    <t>Lambert Wilson</t>
  </si>
  <si>
    <t>http://www.imdb.com/title/tt1816518/?ref_=fn_tt_tt_1</t>
  </si>
  <si>
    <t>The Golden Child</t>
  </si>
  <si>
    <t>Charlotte Lewis</t>
  </si>
  <si>
    <t>http://www.imdb.com/title/tt0091129/?ref_=fn_tt_tt_1</t>
  </si>
  <si>
    <t>Think Like a Man</t>
  </si>
  <si>
    <t>http://www.imdb.com/title/tt1621045/?ref_=fn_tt_tt_1</t>
  </si>
  <si>
    <t>Barbershop</t>
  </si>
  <si>
    <t>http://www.imdb.com/title/tt0303714/?ref_=fn_tt_tt_1</t>
  </si>
  <si>
    <t>Star Trek II: The Wrath of Khan</t>
  </si>
  <si>
    <t>Kirstie Alley</t>
  </si>
  <si>
    <t>http://www.imdb.com/title/tt0084726/?ref_=fn_tt_tt_1</t>
  </si>
  <si>
    <t>Ace Ventura: Pet Detective</t>
  </si>
  <si>
    <t>http://www.imdb.com/title/tt0109040/?ref_=fn_tt_tt_1</t>
  </si>
  <si>
    <t>WarGames</t>
  </si>
  <si>
    <t>John Badham</t>
  </si>
  <si>
    <t>Ally Sheedy</t>
  </si>
  <si>
    <t>http://www.imdb.com/title/tt0086567/?ref_=fn_tt_tt_1</t>
  </si>
  <si>
    <t>Witness</t>
  </si>
  <si>
    <t>http://www.imdb.com/title/tt0090329/?ref_=fn_tt_tt_1</t>
  </si>
  <si>
    <t>Act of Valor</t>
  </si>
  <si>
    <t>Mike McCoy</t>
  </si>
  <si>
    <t>Alex Veadov</t>
  </si>
  <si>
    <t>Jason Cottle</t>
  </si>
  <si>
    <t>Rorke Denver</t>
  </si>
  <si>
    <t>http://www.imdb.com/title/tt1591479/?ref_=fn_tt_tt_1</t>
  </si>
  <si>
    <t>Step Up</t>
  </si>
  <si>
    <t>Josh Henderson</t>
  </si>
  <si>
    <t>http://www.imdb.com/title/tt0462590/?ref_=fn_tt_tt_1</t>
  </si>
  <si>
    <t>Beavis and Butt-Head Do America</t>
  </si>
  <si>
    <t>Mike Judge</t>
  </si>
  <si>
    <t>http://www.imdb.com/title/tt0115641/?ref_=fn_tt_tt_1</t>
  </si>
  <si>
    <t>Jackie Brown</t>
  </si>
  <si>
    <t>Sid Haig</t>
  </si>
  <si>
    <t>http://www.imdb.com/title/tt0119396/?ref_=fn_tt_tt_1</t>
  </si>
  <si>
    <t>Harold &amp; Kumar Escape from Guantanamo Bay</t>
  </si>
  <si>
    <t>http://www.imdb.com/title/tt0481536/?ref_=fn_tt_tt_1</t>
  </si>
  <si>
    <t>Chronicle</t>
  </si>
  <si>
    <t>Ashley Hinshaw</t>
  </si>
  <si>
    <t>http://www.imdb.com/title/tt1706593/?ref_=fn_tt_tt_1</t>
  </si>
  <si>
    <t>Yentl</t>
  </si>
  <si>
    <t>Amy Irving</t>
  </si>
  <si>
    <t>Steven Hill</t>
  </si>
  <si>
    <t>http://www.imdb.com/title/tt0086619/?ref_=fn_tt_tt_1</t>
  </si>
  <si>
    <t>Time Bandits</t>
  </si>
  <si>
    <t>http://www.imdb.com/title/tt0081633/?ref_=fn_tt_tt_1</t>
  </si>
  <si>
    <t>Crossroads</t>
  </si>
  <si>
    <t>Tamra Davis</t>
  </si>
  <si>
    <t>Britney Spears</t>
  </si>
  <si>
    <t>Katherine Boecher</t>
  </si>
  <si>
    <t>Dave Allen</t>
  </si>
  <si>
    <t>http://www.imdb.com/title/tt0275022/?ref_=fn_tt_tt_1</t>
  </si>
  <si>
    <t>Project X</t>
  </si>
  <si>
    <t>Nima Nourizadeh</t>
  </si>
  <si>
    <t>Kirby Bliss Blanton</t>
  </si>
  <si>
    <t>Oliver Cooper</t>
  </si>
  <si>
    <t>http://www.imdb.com/title/tt1636826/?ref_=fn_tt_tt_1</t>
  </si>
  <si>
    <t>One Hour Photo</t>
  </si>
  <si>
    <t>http://www.imdb.com/title/tt0265459/?ref_=fn_tt_tt_1</t>
  </si>
  <si>
    <t>Quarantine</t>
  </si>
  <si>
    <t>John Erick Dowdle</t>
  </si>
  <si>
    <t>http://www.imdb.com/title/tt1082868/?ref_=fn_tt_tt_1</t>
  </si>
  <si>
    <t>The Eye</t>
  </si>
  <si>
    <t>David Moreau</t>
  </si>
  <si>
    <t>http://www.imdb.com/title/tt0406759/?ref_=fn_tt_tt_1</t>
  </si>
  <si>
    <t>Johnson Family Vacation</t>
  </si>
  <si>
    <t>Christopher Erskin</t>
  </si>
  <si>
    <t>Shad Moss</t>
  </si>
  <si>
    <t>http://www.imdb.com/title/tt0359517/?ref_=fn_tt_tt_1</t>
  </si>
  <si>
    <t>How High</t>
  </si>
  <si>
    <t>http://www.imdb.com/title/tt0278488/?ref_=fn_tt_tt_1</t>
  </si>
  <si>
    <t>The Muppet Christmas Carol</t>
  </si>
  <si>
    <t>Brian Henson</t>
  </si>
  <si>
    <t>Jerry Nelson</t>
  </si>
  <si>
    <t>http://www.imdb.com/title/tt0104940/?ref_=fn_tt_tt_1</t>
  </si>
  <si>
    <t>Frida</t>
  </si>
  <si>
    <t>http://www.imdb.com/title/tt0120679/?ref_=fn_tt_tt_1</t>
  </si>
  <si>
    <t>Katy Perry: Part of Me</t>
  </si>
  <si>
    <t>Dan Cutforth</t>
  </si>
  <si>
    <t>Lexie Contursi</t>
  </si>
  <si>
    <t>Ashley Ashida Dixon</t>
  </si>
  <si>
    <t>Anthony Burrell</t>
  </si>
  <si>
    <t>http://www.imdb.com/title/tt2215719/?ref_=fn_tt_tt_1</t>
  </si>
  <si>
    <t>The Fault in Our Stars</t>
  </si>
  <si>
    <t>Josh Boone</t>
  </si>
  <si>
    <t>Nat Wolff</t>
  </si>
  <si>
    <t>http://www.imdb.com/title/tt2582846/?ref_=fn_tt_tt_1</t>
  </si>
  <si>
    <t>Rounders</t>
  </si>
  <si>
    <t>http://www.imdb.com/title/tt0128442/?ref_=fn_tt_tt_1</t>
  </si>
  <si>
    <t>Top Five</t>
  </si>
  <si>
    <t>J.B. Smoove</t>
  </si>
  <si>
    <t>http://www.imdb.com/title/tt2784678/?ref_=fn_tt_tt_1</t>
  </si>
  <si>
    <t>Stir of Echoes</t>
  </si>
  <si>
    <t>Kathryn Erbe</t>
  </si>
  <si>
    <t>Lusia Strus</t>
  </si>
  <si>
    <t>http://www.imdb.com/title/tt0164181/?ref_=fn_tt_tt_1</t>
  </si>
  <si>
    <t>Philomena</t>
  </si>
  <si>
    <t>Mare Winningham</t>
  </si>
  <si>
    <t>Peter Hermann</t>
  </si>
  <si>
    <t>http://www.imdb.com/title/tt2431286/?ref_=fn_tt_tt_1</t>
  </si>
  <si>
    <t>The Upside of Anger</t>
  </si>
  <si>
    <t>http://www.imdb.com/title/tt0365885/?ref_=fn_tt_tt_1</t>
  </si>
  <si>
    <t>Aquamarine</t>
  </si>
  <si>
    <t>Tammin Sursok</t>
  </si>
  <si>
    <t>Joanna 'JoJo' Levesque</t>
  </si>
  <si>
    <t>Dichen Lachman</t>
  </si>
  <si>
    <t>http://www.imdb.com/title/tt0429591/?ref_=fn_tt_tt_1</t>
  </si>
  <si>
    <t>Paper Towns</t>
  </si>
  <si>
    <t>Jake Schreier</t>
  </si>
  <si>
    <t>Meg Crosbie</t>
  </si>
  <si>
    <t>http://www.imdb.com/title/tt3622592/?ref_=fn_tt_tt_1</t>
  </si>
  <si>
    <t>Nebraska</t>
  </si>
  <si>
    <t>http://www.imdb.com/title/tt1821549/?ref_=fn_tt_tt_1</t>
  </si>
  <si>
    <t>Tales from the Crypt: Demon Knight</t>
  </si>
  <si>
    <t>Ernest R. Dickerson</t>
  </si>
  <si>
    <t>http://www.imdb.com/title/tt0114608/?ref_=fn_tt_tt_1</t>
  </si>
  <si>
    <t>Max Keeble's Big Move</t>
  </si>
  <si>
    <t>http://www.imdb.com/title/tt0273799/?ref_=fn_tt_tt_1</t>
  </si>
  <si>
    <t>Young Adult</t>
  </si>
  <si>
    <t>http://www.imdb.com/title/tt1625346/?ref_=fn_tt_tt_1</t>
  </si>
  <si>
    <t>Crank</t>
  </si>
  <si>
    <t>http://www.imdb.com/title/tt0479884/?ref_=fn_tt_tt_1</t>
  </si>
  <si>
    <t>Living Out Loud</t>
  </si>
  <si>
    <t>http://www.imdb.com/title/tt0120722/?ref_=fn_tt_tt_1</t>
  </si>
  <si>
    <t>Das Boot</t>
  </si>
  <si>
    <t>Martin Semmelrogge</t>
  </si>
  <si>
    <t>Herbert Grönemeyer</t>
  </si>
  <si>
    <t>http://www.imdb.com/title/tt0082096/?ref_=fn_tt_tt_1</t>
  </si>
  <si>
    <t>Sorority Boys</t>
  </si>
  <si>
    <t>Wallace Wolodarsky</t>
  </si>
  <si>
    <t>http://www.imdb.com/title/tt0279781/?ref_=fn_tt_tt_1</t>
  </si>
  <si>
    <t>About Time</t>
  </si>
  <si>
    <t>Tom Hughes</t>
  </si>
  <si>
    <t>http://www.imdb.com/title/tt2194499/?ref_=fn_tt_tt_1</t>
  </si>
  <si>
    <t>House of Flying Daggers</t>
  </si>
  <si>
    <t>Zhengyong Zhang</t>
  </si>
  <si>
    <t>http://www.imdb.com/title/tt0385004/?ref_=fn_tt_tt_1</t>
  </si>
  <si>
    <t>Arbitrage</t>
  </si>
  <si>
    <t>Nicholas Jarecki</t>
  </si>
  <si>
    <t>http://www.imdb.com/title/tt1764183/?ref_=fn_tt_tt_1</t>
  </si>
  <si>
    <t>Project Almanac</t>
  </si>
  <si>
    <t>Dean Israelite</t>
  </si>
  <si>
    <t>Gary Weeks</t>
  </si>
  <si>
    <t>Jonny Weston</t>
  </si>
  <si>
    <t>Sofia Black-D'Elia</t>
  </si>
  <si>
    <t>http://www.imdb.com/title/tt2436386/?ref_=fn_tt_tt_1</t>
  </si>
  <si>
    <t>Cadillac Records</t>
  </si>
  <si>
    <t>Darnell Martin</t>
  </si>
  <si>
    <t>Veronika Dash</t>
  </si>
  <si>
    <t>Tammy Blanchard</t>
  </si>
  <si>
    <t>http://www.imdb.com/title/tt1042877/?ref_=fn_tt_tt_1</t>
  </si>
  <si>
    <t>Screwed</t>
  </si>
  <si>
    <t>Scott Alexander</t>
  </si>
  <si>
    <t>Sherman Hemsley</t>
  </si>
  <si>
    <t>http://www.imdb.com/title/tt0156323/?ref_=fn_tt_tt_1</t>
  </si>
  <si>
    <t>Fortress</t>
  </si>
  <si>
    <t>Stuart Gordon</t>
  </si>
  <si>
    <t>http://www.imdb.com/title/tt0106950/?ref_=fn_tt_tt_1</t>
  </si>
  <si>
    <t>For Your Consideration</t>
  </si>
  <si>
    <t>http://www.imdb.com/title/tt0470765/?ref_=fn_tt_tt_1</t>
  </si>
  <si>
    <t>Celebrity</t>
  </si>
  <si>
    <t>Aleksa Palladino</t>
  </si>
  <si>
    <t>http://www.imdb.com/title/tt0120533/?ref_=fn_tt_tt_1</t>
  </si>
  <si>
    <t>Running with Scissors</t>
  </si>
  <si>
    <t>Jill Clayburgh</t>
  </si>
  <si>
    <t>http://www.imdb.com/title/tt0439289/?ref_=fn_tt_tt_1</t>
  </si>
  <si>
    <t>From Justin to Kelly</t>
  </si>
  <si>
    <t>Kelly Clarkson</t>
  </si>
  <si>
    <t>Brian Dietzen</t>
  </si>
  <si>
    <t>http://www.imdb.com/title/tt0339034/?ref_=fn_tt_tt_1</t>
  </si>
  <si>
    <t>Girl 6</t>
  </si>
  <si>
    <t>http://www.imdb.com/title/tt0116414/?ref_=fn_tt_tt_1</t>
  </si>
  <si>
    <t>In the Cut</t>
  </si>
  <si>
    <t>Jane Campion</t>
  </si>
  <si>
    <t>Nick Damici</t>
  </si>
  <si>
    <t>Susan Gardner</t>
  </si>
  <si>
    <t>http://www.imdb.com/title/tt0199626/?ref_=fn_tt_tt_1</t>
  </si>
  <si>
    <t>Two Lovers</t>
  </si>
  <si>
    <t>Samantha Ivers</t>
  </si>
  <si>
    <t>http://www.imdb.com/title/tt1103275/?ref_=fn_tt_tt_1</t>
  </si>
  <si>
    <t>Last Orders</t>
  </si>
  <si>
    <t>Fred Schepisi</t>
  </si>
  <si>
    <t>JJ Feild</t>
  </si>
  <si>
    <t>http://www.imdb.com/title/tt0253200/?ref_=fn_tt_tt_1</t>
  </si>
  <si>
    <t>Doona Bae</t>
  </si>
  <si>
    <t>Ah-sung Ko</t>
  </si>
  <si>
    <t>http://www.imdb.com/title/tt0468492/?ref_=fn_tt_tt_1</t>
  </si>
  <si>
    <t>Ravenous</t>
  </si>
  <si>
    <t>Antonia Bird</t>
  </si>
  <si>
    <t>http://www.imdb.com/title/tt0129332/?ref_=fn_tt_tt_1</t>
  </si>
  <si>
    <t>Charlie Bartlett</t>
  </si>
  <si>
    <t>Jon Poll</t>
  </si>
  <si>
    <t>http://www.imdb.com/title/tt0423977/?ref_=fn_tt_tt_1</t>
  </si>
  <si>
    <t>The Great Beauty</t>
  </si>
  <si>
    <t>Paolo Sorrentino</t>
  </si>
  <si>
    <t>Toni Servillo</t>
  </si>
  <si>
    <t>Sabrina Ferilli</t>
  </si>
  <si>
    <t>Serena Grandi</t>
  </si>
  <si>
    <t>http://www.imdb.com/title/tt2358891/?ref_=fn_tt_tt_1</t>
  </si>
  <si>
    <t>The Dangerous Lives of Altar Boys</t>
  </si>
  <si>
    <t>Peter Care</t>
  </si>
  <si>
    <t>Michael Harding</t>
  </si>
  <si>
    <t>Jake Richardson</t>
  </si>
  <si>
    <t>http://www.imdb.com/title/tt0238924/?ref_=fn_tt_tt_1</t>
  </si>
  <si>
    <t>Stoker</t>
  </si>
  <si>
    <t>Chan-wook Park</t>
  </si>
  <si>
    <t>Mia Wasikowska</t>
  </si>
  <si>
    <t>Harmony Korine</t>
  </si>
  <si>
    <t>http://www.imdb.com/title/tt1682180/?ref_=fn_tt_tt_1</t>
  </si>
  <si>
    <t>2046</t>
  </si>
  <si>
    <t>http://www.imdb.com/title/tt0212712/?ref_=fn_tt_tt_1</t>
  </si>
  <si>
    <t>Married Life</t>
  </si>
  <si>
    <t>Ira Sachs</t>
  </si>
  <si>
    <t>David Richmond-Peck</t>
  </si>
  <si>
    <t>Erin Boyes</t>
  </si>
  <si>
    <t>Timothy Webber</t>
  </si>
  <si>
    <t>http://www.imdb.com/title/tt0804505/?ref_=fn_tt_tt_1</t>
  </si>
  <si>
    <t>Duma</t>
  </si>
  <si>
    <t>Carroll Ballard</t>
  </si>
  <si>
    <t>Eamonn Walker</t>
  </si>
  <si>
    <t>http://www.imdb.com/title/tt0361715/?ref_=fn_tt_tt_1</t>
  </si>
  <si>
    <t>Ondine</t>
  </si>
  <si>
    <t>Alicja Bachleda</t>
  </si>
  <si>
    <t>http://www.imdb.com/title/tt1235796/?ref_=fn_tt_tt_1</t>
  </si>
  <si>
    <t>Brother</t>
  </si>
  <si>
    <t>Takeshi Kitano</t>
  </si>
  <si>
    <t>James Shigeta</t>
  </si>
  <si>
    <t>http://www.imdb.com/title/tt0222851/?ref_=fn_tt_tt_1</t>
  </si>
  <si>
    <t>Welcome to Collinwood</t>
  </si>
  <si>
    <t>Andy Davoli</t>
  </si>
  <si>
    <t>http://www.imdb.com/title/tt0271259/?ref_=fn_tt_tt_1</t>
  </si>
  <si>
    <t>Critical Care</t>
  </si>
  <si>
    <t>http://www.imdb.com/title/tt0118901/?ref_=fn_tt_tt_1</t>
  </si>
  <si>
    <t>The Life Before Her Eyes</t>
  </si>
  <si>
    <t>http://www.imdb.com/title/tt0815178/?ref_=fn_tt_tt_1</t>
  </si>
  <si>
    <t>Trade</t>
  </si>
  <si>
    <t>Marco Kreuzpaintner</t>
  </si>
  <si>
    <t>http://www.imdb.com/title/tt0399095/?ref_=fn_tt_tt_1</t>
  </si>
  <si>
    <t>Fateless</t>
  </si>
  <si>
    <t>Lajos Koltai</t>
  </si>
  <si>
    <t>Marcell Nagy</t>
  </si>
  <si>
    <t>Péter Fancsikai</t>
  </si>
  <si>
    <t>Bálint Péntek</t>
  </si>
  <si>
    <t>Hungarian</t>
  </si>
  <si>
    <t>http://www.imdb.com/title/tt0367082/?ref_=fn_tt_tt_1</t>
  </si>
  <si>
    <t>Breakfast of Champions</t>
  </si>
  <si>
    <t>Alan Rudolph</t>
  </si>
  <si>
    <t>http://www.imdb.com/title/tt0120618/?ref_=fn_tt_tt_1</t>
  </si>
  <si>
    <t>City of Life and Death</t>
  </si>
  <si>
    <t>Chuan Lu</t>
  </si>
  <si>
    <t>Yuanyuan Gao</t>
  </si>
  <si>
    <t>Ryu Kohata</t>
  </si>
  <si>
    <t>http://www.imdb.com/title/tt1124052/?ref_=fn_tt_tt_1</t>
  </si>
  <si>
    <t>5 Days of War</t>
  </si>
  <si>
    <t>Kenneth Cranham</t>
  </si>
  <si>
    <t>Ana Imnadze</t>
  </si>
  <si>
    <t>Georgia</t>
  </si>
  <si>
    <t>http://www.imdb.com/title/tt1486193/?ref_=fn_tt_tt_1</t>
  </si>
  <si>
    <t>10 Days in a Madhouse</t>
  </si>
  <si>
    <t>Timothy Hines</t>
  </si>
  <si>
    <t>Kelly LeBrock</t>
  </si>
  <si>
    <t>Alexandra Callas</t>
  </si>
  <si>
    <t>http://www.imdb.com/title/tt3453052/?ref_=fn_tt_tt_1</t>
  </si>
  <si>
    <t>Heaven Is for Real</t>
  </si>
  <si>
    <t>Connor Corum</t>
  </si>
  <si>
    <t>http://www.imdb.com/title/tt1929263/?ref_=fn_tt_tt_1</t>
  </si>
  <si>
    <t>Snatch</t>
  </si>
  <si>
    <t>http://www.imdb.com/title/tt0208092/?ref_=fn_tt_tt_1</t>
  </si>
  <si>
    <t>Pet Sematary</t>
  </si>
  <si>
    <t>Denise Crosby</t>
  </si>
  <si>
    <t>http://www.imdb.com/title/tt0098084/?ref_=fn_tt_tt_1</t>
  </si>
  <si>
    <t>Madadayo</t>
  </si>
  <si>
    <t>Akira Kurosawa</t>
  </si>
  <si>
    <t>Tatsuo Matsumura</t>
  </si>
  <si>
    <t>Tetsu Watanabe</t>
  </si>
  <si>
    <t>Akira Terao</t>
  </si>
  <si>
    <t>http://www.imdb.com/title/tt0107474/?ref_=fn_tt_tt_1</t>
  </si>
  <si>
    <t>Gremlins</t>
  </si>
  <si>
    <t>Harry Carey Jr.</t>
  </si>
  <si>
    <t>Zach Galligan</t>
  </si>
  <si>
    <t>http://www.imdb.com/title/tt0087363/?ref_=fn_tt_tt_1</t>
  </si>
  <si>
    <t>Star Wars: Episode IV - A New Hope</t>
  </si>
  <si>
    <t>Peter Cushing</t>
  </si>
  <si>
    <t>http://www.imdb.com/title/tt0076759/?ref_=fn_tt_tt_1</t>
  </si>
  <si>
    <t>Dirty Grandpa</t>
  </si>
  <si>
    <t>Dan Mazer</t>
  </si>
  <si>
    <t>Jason Mantzoukas</t>
  </si>
  <si>
    <t>http://www.imdb.com/title/tt1860213/?ref_=fn_tt_tt_1</t>
  </si>
  <si>
    <t>Doctor Zhivago</t>
  </si>
  <si>
    <t>Klaus Kinski</t>
  </si>
  <si>
    <t>http://www.imdb.com/title/tt0059113/?ref_=fn_tt_tt_1</t>
  </si>
  <si>
    <t>High School Musical 3: Senior Year</t>
  </si>
  <si>
    <t>http://www.imdb.com/title/tt0962726/?ref_=fn_tt_tt_1</t>
  </si>
  <si>
    <t>The Fighter</t>
  </si>
  <si>
    <t>Jack McGee</t>
  </si>
  <si>
    <t>http://www.imdb.com/title/tt0964517/?ref_=fn_tt_tt_1</t>
  </si>
  <si>
    <t>My Cousin Vinny</t>
  </si>
  <si>
    <t>Lane Smith</t>
  </si>
  <si>
    <t>http://www.imdb.com/title/tt0104952/?ref_=fn_tt_tt_1</t>
  </si>
  <si>
    <t>If I Stay</t>
  </si>
  <si>
    <t>R.J. Cutler</t>
  </si>
  <si>
    <t>http://www.imdb.com/title/tt1355630/?ref_=fn_tt_tt_1</t>
  </si>
  <si>
    <t>Major League</t>
  </si>
  <si>
    <t>David S. Ward</t>
  </si>
  <si>
    <t>http://www.imdb.com/title/tt0097815/?ref_=fn_tt_tt_1</t>
  </si>
  <si>
    <t>Phone Booth</t>
  </si>
  <si>
    <t>John Enos III</t>
  </si>
  <si>
    <t>http://www.imdb.com/title/tt0183649/?ref_=fn_tt_tt_1</t>
  </si>
  <si>
    <t>A Walk to Remember</t>
  </si>
  <si>
    <t>Lauren German</t>
  </si>
  <si>
    <t>http://www.imdb.com/title/tt0281358/?ref_=fn_tt_tt_1</t>
  </si>
  <si>
    <t>Dead Man Walking</t>
  </si>
  <si>
    <t>Robert Prosky</t>
  </si>
  <si>
    <t>http://www.imdb.com/title/tt0112818/?ref_=fn_tt_tt_1</t>
  </si>
  <si>
    <t>Cruel Intentions</t>
  </si>
  <si>
    <t>Eric Mabius</t>
  </si>
  <si>
    <t>http://www.imdb.com/title/tt0139134/?ref_=fn_tt_tt_1</t>
  </si>
  <si>
    <t>Saw VI</t>
  </si>
  <si>
    <t>Shawnee Smith</t>
  </si>
  <si>
    <t>George Newbern</t>
  </si>
  <si>
    <t>http://www.imdb.com/title/tt1233227/?ref_=fn_tt_tt_1</t>
  </si>
  <si>
    <t>The Secret Life of Bees</t>
  </si>
  <si>
    <t>Alicia Keys</t>
  </si>
  <si>
    <t>http://www.imdb.com/title/tt0416212/?ref_=fn_tt_tt_1</t>
  </si>
  <si>
    <t>Corky Romano</t>
  </si>
  <si>
    <t>Rob Pritts</t>
  </si>
  <si>
    <t>http://www.imdb.com/title/tt0250310/?ref_=fn_tt_tt_1</t>
  </si>
  <si>
    <t>Raising Cain</t>
  </si>
  <si>
    <t>Steven Bauer</t>
  </si>
  <si>
    <t>Gabrielle Carteris</t>
  </si>
  <si>
    <t>http://www.imdb.com/title/tt0105217/?ref_=fn_tt_tt_1</t>
  </si>
  <si>
    <t>Invaders from Mars</t>
  </si>
  <si>
    <t>Louise Fletcher</t>
  </si>
  <si>
    <t>Bud Cort</t>
  </si>
  <si>
    <t>http://www.imdb.com/title/tt0091276/?ref_=fn_tt_tt_1</t>
  </si>
  <si>
    <t>Brooklyn</t>
  </si>
  <si>
    <t>John Crowley</t>
  </si>
  <si>
    <t>Fiona Glascott</t>
  </si>
  <si>
    <t>Eva Birthistle</t>
  </si>
  <si>
    <t>http://www.imdb.com/title/tt2381111/?ref_=fn_tt_tt_1</t>
  </si>
  <si>
    <t>Out Cold</t>
  </si>
  <si>
    <t>Brendan Malloy</t>
  </si>
  <si>
    <t>http://www.imdb.com/title/tt0253798/?ref_=fn_tt_tt_1</t>
  </si>
  <si>
    <t>The Ladies Man</t>
  </si>
  <si>
    <t>http://www.imdb.com/title/tt0213790/?ref_=fn_tt_tt_1</t>
  </si>
  <si>
    <t>Quartet</t>
  </si>
  <si>
    <t>Dustin Hoffman</t>
  </si>
  <si>
    <t>Sheridan Smith</t>
  </si>
  <si>
    <t>Pauline Collins</t>
  </si>
  <si>
    <t>http://www.imdb.com/title/tt1441951/?ref_=fn_tt_tt_1</t>
  </si>
  <si>
    <t>Tomcats</t>
  </si>
  <si>
    <t>Gregory Poirier</t>
  </si>
  <si>
    <t>http://www.imdb.com/title/tt0246989/?ref_=fn_tt_tt_1</t>
  </si>
  <si>
    <t>Frailty</t>
  </si>
  <si>
    <t>Bill Paxton</t>
  </si>
  <si>
    <t>http://www.imdb.com/title/tt0264616/?ref_=fn_tt_tt_1</t>
  </si>
  <si>
    <t>Woman in Gold</t>
  </si>
  <si>
    <t>Simon Curtis</t>
  </si>
  <si>
    <t>http://www.imdb.com/title/tt2404425/?ref_=fn_tt_tt_1</t>
  </si>
  <si>
    <t>Kinsey</t>
  </si>
  <si>
    <t>http://www.imdb.com/title/tt0362269/?ref_=fn_tt_tt_1</t>
  </si>
  <si>
    <t>Army of Darkness</t>
  </si>
  <si>
    <t>Patricia Tallman</t>
  </si>
  <si>
    <t>http://www.imdb.com/title/tt0106308/?ref_=fn_tt_tt_1</t>
  </si>
  <si>
    <t>Slackers</t>
  </si>
  <si>
    <t>Dewey Nicks</t>
  </si>
  <si>
    <t>Jim Rash</t>
  </si>
  <si>
    <t>http://www.imdb.com/title/tt0240900/?ref_=fn_tt_tt_1</t>
  </si>
  <si>
    <t>What's Eating Gilbert Grape</t>
  </si>
  <si>
    <t>Kevin Tighe</t>
  </si>
  <si>
    <t>http://www.imdb.com/title/tt0108550/?ref_=fn_tt_tt_1</t>
  </si>
  <si>
    <t>The Visual Bible: The Gospel of John</t>
  </si>
  <si>
    <t>Philip Saville</t>
  </si>
  <si>
    <t>Alan Van Sprang</t>
  </si>
  <si>
    <t>Scott Handy</t>
  </si>
  <si>
    <t>http://www.imdb.com/title/tt0377992/?ref_=fn_tt_tt_1</t>
  </si>
  <si>
    <t>Vera Drake</t>
  </si>
  <si>
    <t>http://www.imdb.com/title/tt0383694/?ref_=fn_tt_tt_1</t>
  </si>
  <si>
    <t>The Guru</t>
  </si>
  <si>
    <t>Jimi Mistry</t>
  </si>
  <si>
    <t>http://www.imdb.com/title/tt0280720/?ref_=fn_tt_tt_1</t>
  </si>
  <si>
    <t>The Perez Family</t>
  </si>
  <si>
    <t>http://www.imdb.com/title/tt0114113/?ref_=fn_tt_tt_1</t>
  </si>
  <si>
    <t>Inside Llewyn Davis</t>
  </si>
  <si>
    <t>Alex Karpovsky</t>
  </si>
  <si>
    <t>http://www.imdb.com/title/tt2042568/?ref_=fn_tt_tt_1</t>
  </si>
  <si>
    <t>O</t>
  </si>
  <si>
    <t>http://www.imdb.com/title/tt0184791/?ref_=fn_tt_tt_1</t>
  </si>
  <si>
    <t>Return to the Blue Lagoon</t>
  </si>
  <si>
    <t>William A. Graham</t>
  </si>
  <si>
    <t>Wayne Pygram</t>
  </si>
  <si>
    <t>Lisa Pelikan</t>
  </si>
  <si>
    <t>http://www.imdb.com/title/tt0102782/?ref_=fn_tt_tt_1</t>
  </si>
  <si>
    <t>Copying Beethoven</t>
  </si>
  <si>
    <t>Agnieszka Holland</t>
  </si>
  <si>
    <t>Phyllida Law</t>
  </si>
  <si>
    <t>David Kennedy</t>
  </si>
  <si>
    <t>Angus Barnett</t>
  </si>
  <si>
    <t>http://www.imdb.com/title/tt0424908/?ref_=fn_tt_tt_1</t>
  </si>
  <si>
    <t>Saw V</t>
  </si>
  <si>
    <t>David Hackl</t>
  </si>
  <si>
    <t>Scott Patterson</t>
  </si>
  <si>
    <t>http://www.imdb.com/title/tt1132626/?ref_=fn_tt_tt_1</t>
  </si>
  <si>
    <t>Jindabyne</t>
  </si>
  <si>
    <t>Ray Lawrence</t>
  </si>
  <si>
    <t>John Howard</t>
  </si>
  <si>
    <t>Deborra-Lee Furness</t>
  </si>
  <si>
    <t>Max Cullen</t>
  </si>
  <si>
    <t>http://www.imdb.com/title/tt0382765/?ref_=fn_tt_tt_1</t>
  </si>
  <si>
    <t>Kabhi Alvida Naa Kehna</t>
  </si>
  <si>
    <t>Karan Johar</t>
  </si>
  <si>
    <t>Shah Rukh Khan</t>
  </si>
  <si>
    <t>John Abraham</t>
  </si>
  <si>
    <t>Preity Zinta</t>
  </si>
  <si>
    <t>Hindi</t>
  </si>
  <si>
    <t>http://www.imdb.com/title/tt0449999/?ref_=fn_tt_tt_1</t>
  </si>
  <si>
    <t>An Ideal Husband</t>
  </si>
  <si>
    <t>http://www.imdb.com/title/tt0122541/?ref_=fn_tt_tt_1</t>
  </si>
  <si>
    <t>The Last Days on Mars</t>
  </si>
  <si>
    <t>Ruairi Robinson</t>
  </si>
  <si>
    <t>Tom Cullen</t>
  </si>
  <si>
    <t>http://www.imdb.com/title/tt1709143/?ref_=fn_tt_tt_1</t>
  </si>
  <si>
    <t>Darkness</t>
  </si>
  <si>
    <t>Jaume Balagueró</t>
  </si>
  <si>
    <t>Francesc Pagès</t>
  </si>
  <si>
    <t>http://www.imdb.com/title/tt0273517/?ref_=fn_tt_tt_1</t>
  </si>
  <si>
    <t>2001: A Space Odyssey</t>
  </si>
  <si>
    <t>Keir Dullea</t>
  </si>
  <si>
    <t>Gary Lockwood</t>
  </si>
  <si>
    <t>Glenn Beck</t>
  </si>
  <si>
    <t>http://www.imdb.com/title/tt0062622/?ref_=fn_tt_tt_1</t>
  </si>
  <si>
    <t>E.T. the Extra-Terrestrial</t>
  </si>
  <si>
    <t>Dee Wallace</t>
  </si>
  <si>
    <t>http://www.imdb.com/title/tt0083866/?ref_=fn_tt_tt_1</t>
  </si>
  <si>
    <t>In the Land of Women</t>
  </si>
  <si>
    <t>Jon Kasdan</t>
  </si>
  <si>
    <t>Elena Anaya</t>
  </si>
  <si>
    <t>http://www.imdb.com/title/tt0419843/?ref_=fn_tt_tt_1</t>
  </si>
  <si>
    <t>There Goes My Baby</t>
  </si>
  <si>
    <t>Floyd Mutrux</t>
  </si>
  <si>
    <t>Kelli Williams</t>
  </si>
  <si>
    <t>http://www.imdb.com/title/tt0108320/?ref_=fn_tt_tt_1</t>
  </si>
  <si>
    <t>September Dawn</t>
  </si>
  <si>
    <t>Taylor Handley</t>
  </si>
  <si>
    <t>http://www.imdb.com/title/tt0473700/?ref_=fn_tt_tt_1</t>
  </si>
  <si>
    <t>For Greater Glory: The True Story of Cristiada</t>
  </si>
  <si>
    <t>Dean Wright</t>
  </si>
  <si>
    <t>Santiago Cabrera</t>
  </si>
  <si>
    <t>http://www.imdb.com/title/tt1566501/?ref_=fn_tt_tt_1</t>
  </si>
  <si>
    <t>Good Will Hunting</t>
  </si>
  <si>
    <t>http://www.imdb.com/title/tt0119217/?ref_=fn_tt_tt_1</t>
  </si>
  <si>
    <t>Saw III</t>
  </si>
  <si>
    <t>Darren Lynn Bousman</t>
  </si>
  <si>
    <t>Leigh Whannell</t>
  </si>
  <si>
    <t>http://www.imdb.com/title/tt0489270/?ref_=fn_tt_tt_1</t>
  </si>
  <si>
    <t>Stripes</t>
  </si>
  <si>
    <t>http://www.imdb.com/title/tt0083131/?ref_=fn_tt_tt_1</t>
  </si>
  <si>
    <t>Bring It On</t>
  </si>
  <si>
    <t>Clare Kramer</t>
  </si>
  <si>
    <t>http://www.imdb.com/title/tt0204946/?ref_=fn_tt_tt_1</t>
  </si>
  <si>
    <t>The Purge: Election Year</t>
  </si>
  <si>
    <t>James DeMonaco</t>
  </si>
  <si>
    <t>http://www.imdb.com/title/tt4094724/?ref_=fn_tt_tt_1</t>
  </si>
  <si>
    <t>She's All That</t>
  </si>
  <si>
    <t>http://www.imdb.com/title/tt0160862/?ref_=fn_tt_tt_1</t>
  </si>
  <si>
    <t>Saw IV</t>
  </si>
  <si>
    <t>http://www.imdb.com/title/tt0890870/?ref_=fn_tt_tt_1</t>
  </si>
  <si>
    <t>White Noise</t>
  </si>
  <si>
    <t>http://www.imdb.com/title/tt0375210/?ref_=fn_tt_tt_1</t>
  </si>
  <si>
    <t>Madea's Family Reunion</t>
  </si>
  <si>
    <t>http://www.imdb.com/title/tt0455612/?ref_=fn_tt_tt_1</t>
  </si>
  <si>
    <t>The Color of Money</t>
  </si>
  <si>
    <t>http://www.imdb.com/title/tt0090863/?ref_=fn_tt_tt_1</t>
  </si>
  <si>
    <t>The Mighty Ducks</t>
  </si>
  <si>
    <t>http://www.imdb.com/title/tt0104868/?ref_=fn_tt_tt_1</t>
  </si>
  <si>
    <t>The Grudge</t>
  </si>
  <si>
    <t>Ted Raimi</t>
  </si>
  <si>
    <t>http://www.imdb.com/title/tt0391198/?ref_=fn_tt_tt_1</t>
  </si>
  <si>
    <t>Happy Gilmore</t>
  </si>
  <si>
    <t>Frances Bay</t>
  </si>
  <si>
    <t>http://www.imdb.com/title/tt0116483/?ref_=fn_tt_tt_1</t>
  </si>
  <si>
    <t>Jeepers Creepers</t>
  </si>
  <si>
    <t>Patricia Belcher</t>
  </si>
  <si>
    <t>http://www.imdb.com/title/tt0263488/?ref_=fn_tt_tt_1</t>
  </si>
  <si>
    <t>Bill &amp; Ted's Excellent Adventure</t>
  </si>
  <si>
    <t>Al Leong</t>
  </si>
  <si>
    <t>http://www.imdb.com/title/tt0096928/?ref_=fn_tt_tt_1</t>
  </si>
  <si>
    <t>Oliver!</t>
  </si>
  <si>
    <t>Carol Reed</t>
  </si>
  <si>
    <t>Ron Moody</t>
  </si>
  <si>
    <t>Jack Wild</t>
  </si>
  <si>
    <t>http://www.imdb.com/title/tt0063385/?ref_=fn_tt_tt_1</t>
  </si>
  <si>
    <t>The Best Exotic Marigold Hotel</t>
  </si>
  <si>
    <t>http://www.imdb.com/title/tt1412386/?ref_=fn_tt_tt_1</t>
  </si>
  <si>
    <t>Recess: School's Out</t>
  </si>
  <si>
    <t>Chuck Sheetz</t>
  </si>
  <si>
    <t>Andrew Lawrence</t>
  </si>
  <si>
    <t>Dabney Coleman</t>
  </si>
  <si>
    <t>http://www.imdb.com/title/tt0265632/?ref_=fn_tt_tt_1</t>
  </si>
  <si>
    <t>Mad Max Beyond Thunderdome</t>
  </si>
  <si>
    <t>Tina Turner</t>
  </si>
  <si>
    <t>Angelo Rossitto</t>
  </si>
  <si>
    <t>http://www.imdb.com/title/tt0089530/?ref_=fn_tt_tt_1</t>
  </si>
  <si>
    <t>The Boy</t>
  </si>
  <si>
    <t>Stephanie Lemelin</t>
  </si>
  <si>
    <t>http://www.imdb.com/title/tt3882082/?ref_=fn_tt_tt_1</t>
  </si>
  <si>
    <t>Devil</t>
  </si>
  <si>
    <t>http://www.imdb.com/title/tt1314655/?ref_=fn_tt_tt_1</t>
  </si>
  <si>
    <t>Friday After Next</t>
  </si>
  <si>
    <t>Marcus Raboy</t>
  </si>
  <si>
    <t>http://www.imdb.com/title/tt0293815/?ref_=fn_tt_tt_1</t>
  </si>
  <si>
    <t>Insidious: Chapter 3</t>
  </si>
  <si>
    <t>Hayley Kiyoko</t>
  </si>
  <si>
    <t>http://www.imdb.com/title/tt3195644/?ref_=fn_tt_tt_1</t>
  </si>
  <si>
    <t>The Last Dragon</t>
  </si>
  <si>
    <t>Michael Schultz</t>
  </si>
  <si>
    <t>Vanity</t>
  </si>
  <si>
    <t>Keshia Knight Pulliam</t>
  </si>
  <si>
    <t>http://www.imdb.com/title/tt0089461/?ref_=fn_tt_tt_1</t>
  </si>
  <si>
    <t>The Lawnmower Man</t>
  </si>
  <si>
    <t>Jeff Fahey</t>
  </si>
  <si>
    <t>Austin O'Brien</t>
  </si>
  <si>
    <t>http://www.imdb.com/title/tt0104692/?ref_=fn_tt_tt_1</t>
  </si>
  <si>
    <t>Nick and Norah's Infinite Playlist</t>
  </si>
  <si>
    <t>Peter Sollett</t>
  </si>
  <si>
    <t>http://www.imdb.com/title/tt0981227/?ref_=fn_tt_tt_1</t>
  </si>
  <si>
    <t>Dogma</t>
  </si>
  <si>
    <t>http://www.imdb.com/title/tt0120655/?ref_=fn_tt_tt_1</t>
  </si>
  <si>
    <t>The Banger Sisters</t>
  </si>
  <si>
    <t>Bob Dolman</t>
  </si>
  <si>
    <t>Sal Lopez</t>
  </si>
  <si>
    <t>http://www.imdb.com/title/tt0280460/?ref_=fn_tt_tt_1</t>
  </si>
  <si>
    <t>Twilight Zone: The Movie</t>
  </si>
  <si>
    <t>Vic Morrow</t>
  </si>
  <si>
    <t>http://www.imdb.com/title/tt0086491/?ref_=fn_tt_tt_1</t>
  </si>
  <si>
    <t>Road House</t>
  </si>
  <si>
    <t>Rowdy Herrington</t>
  </si>
  <si>
    <t>http://www.imdb.com/title/tt0098206/?ref_=fn_tt_tt_1</t>
  </si>
  <si>
    <t>A Low Down Dirty Shame</t>
  </si>
  <si>
    <t>http://www.imdb.com/title/tt0110399/?ref_=fn_tt_tt_1</t>
  </si>
  <si>
    <t>Swimfan</t>
  </si>
  <si>
    <t>Shiri Appleby</t>
  </si>
  <si>
    <t>http://www.imdb.com/title/tt0283026/?ref_=fn_tt_tt_1</t>
  </si>
  <si>
    <t>Employee of the Month</t>
  </si>
  <si>
    <t>Greg Coolidge</t>
  </si>
  <si>
    <t>http://www.imdb.com/title/tt0424993/?ref_=fn_tt_tt_1</t>
  </si>
  <si>
    <t>Can't Hardly Wait</t>
  </si>
  <si>
    <t>http://www.imdb.com/title/tt0127723/?ref_=fn_tt_tt_1</t>
  </si>
  <si>
    <t>The Outsiders</t>
  </si>
  <si>
    <t>Tom Waits</t>
  </si>
  <si>
    <t>http://www.imdb.com/title/tt0086066/?ref_=fn_tt_tt_1</t>
  </si>
  <si>
    <t>Sinister 2</t>
  </si>
  <si>
    <t>Ciarán Foy</t>
  </si>
  <si>
    <t>Laila Haley</t>
  </si>
  <si>
    <t>Jaden Klein</t>
  </si>
  <si>
    <t>http://www.imdb.com/title/tt2752772/?ref_=fn_tt_tt_1</t>
  </si>
  <si>
    <t>Sparkle</t>
  </si>
  <si>
    <t>Salim Akil</t>
  </si>
  <si>
    <t>http://www.imdb.com/title/tt1876451/?ref_=fn_tt_tt_1</t>
  </si>
  <si>
    <t>Valentine</t>
  </si>
  <si>
    <t>Johnny Whitworth</t>
  </si>
  <si>
    <t>http://www.imdb.com/title/tt0242998/?ref_=fn_tt_tt_1</t>
  </si>
  <si>
    <t>The Fourth Kind</t>
  </si>
  <si>
    <t>Olatunde Osunsanmi</t>
  </si>
  <si>
    <t>http://www.imdb.com/title/tt1220198/?ref_=fn_tt_tt_1</t>
  </si>
  <si>
    <t>A Prairie Home Companion</t>
  </si>
  <si>
    <t>http://www.imdb.com/title/tt0420087/?ref_=fn_tt_tt_1</t>
  </si>
  <si>
    <t>Sugar Hill</t>
  </si>
  <si>
    <t>Leon Ichaso</t>
  </si>
  <si>
    <t>http://www.imdb.com/title/tt0107079/?ref_=fn_tt_tt_1</t>
  </si>
  <si>
    <t>Rushmore</t>
  </si>
  <si>
    <t>http://www.imdb.com/title/tt0128445/?ref_=fn_tt_tt_1</t>
  </si>
  <si>
    <t>Skyline</t>
  </si>
  <si>
    <t>http://www.imdb.com/title/tt1564585/?ref_=fn_tt_tt_1</t>
  </si>
  <si>
    <t>The Second Best Exotic Marigold Hotel</t>
  </si>
  <si>
    <t>Tina Desai</t>
  </si>
  <si>
    <t>Ronald Pickup</t>
  </si>
  <si>
    <t>sequel</t>
  </si>
  <si>
    <t>http://www.imdb.com/title/tt2555736/?ref_=fn_tt_tt_1</t>
  </si>
  <si>
    <t>Kit Kittredge: An American Girl</t>
  </si>
  <si>
    <t>Patricia Rozema</t>
  </si>
  <si>
    <t>http://www.imdb.com/title/tt0846308/?ref_=fn_tt_tt_1</t>
  </si>
  <si>
    <t>The Perfect Man</t>
  </si>
  <si>
    <t>Vanessa Lengies</t>
  </si>
  <si>
    <t>http://www.imdb.com/title/tt0380623/?ref_=fn_tt_tt_1</t>
  </si>
  <si>
    <t>Mo' Better Blues</t>
  </si>
  <si>
    <t>Charlie Murphy</t>
  </si>
  <si>
    <t>http://www.imdb.com/title/tt0100168/?ref_=fn_tt_tt_1</t>
  </si>
  <si>
    <t>Kung Pow: Enter the Fist</t>
  </si>
  <si>
    <t>Simon Rhee</t>
  </si>
  <si>
    <t>Jennifer Tung</t>
  </si>
  <si>
    <t>http://www.imdb.com/title/tt0240468/?ref_=fn_tt_tt_1</t>
  </si>
  <si>
    <t>Tremors</t>
  </si>
  <si>
    <t>Reba McEntire</t>
  </si>
  <si>
    <t>Michael Gross</t>
  </si>
  <si>
    <t>http://www.imdb.com/title/tt0100814/?ref_=fn_tt_tt_1</t>
  </si>
  <si>
    <t>Wrong Turn</t>
  </si>
  <si>
    <t>Rob Schmidt</t>
  </si>
  <si>
    <t>Lindy Booth</t>
  </si>
  <si>
    <t>http://www.imdb.com/title/tt0295700/?ref_=fn_tt_tt_1</t>
  </si>
  <si>
    <t>The Corruptor</t>
  </si>
  <si>
    <t>Byron Mann</t>
  </si>
  <si>
    <t>http://www.imdb.com/title/tt0142192/?ref_=fn_tt_tt_1</t>
  </si>
  <si>
    <t>Mud</t>
  </si>
  <si>
    <t>http://www.imdb.com/title/tt1935179/?ref_=fn_tt_tt_1</t>
  </si>
  <si>
    <t>Reno 911!: Miami</t>
  </si>
  <si>
    <t>Robert Ben Garant</t>
  </si>
  <si>
    <t>Carlos Alazraqui</t>
  </si>
  <si>
    <t>http://www.imdb.com/title/tt0499554/?ref_=fn_tt_tt_1</t>
  </si>
  <si>
    <t>One Direction: This Is Us</t>
  </si>
  <si>
    <t>Morgan Spurlock</t>
  </si>
  <si>
    <t>Harry Styles</t>
  </si>
  <si>
    <t>Zayn Malik</t>
  </si>
  <si>
    <t>Niall Horan</t>
  </si>
  <si>
    <t>http://www.imdb.com/title/tt2515086/?ref_=fn_tt_tt_1</t>
  </si>
  <si>
    <t>Hey Arnold! The Movie</t>
  </si>
  <si>
    <t>Tuck Tucker</t>
  </si>
  <si>
    <t>http://www.imdb.com/title/tt0314166/?ref_=fn_tt_tt_1</t>
  </si>
  <si>
    <t>My Week with Marilyn</t>
  </si>
  <si>
    <t>http://www.imdb.com/title/tt1655420/?ref_=fn_tt_tt_1</t>
  </si>
  <si>
    <t>The Matador</t>
  </si>
  <si>
    <t>http://www.imdb.com/title/tt0365485/?ref_=fn_tt_tt_1</t>
  </si>
  <si>
    <t>Love Jones</t>
  </si>
  <si>
    <t>Theodore Witcher</t>
  </si>
  <si>
    <t>http://www.imdb.com/title/tt0119572/?ref_=fn_tt_tt_1</t>
  </si>
  <si>
    <t>The Gift</t>
  </si>
  <si>
    <t>Joel Edgerton</t>
  </si>
  <si>
    <t>http://www.imdb.com/title/tt4178092/?ref_=fn_tt_tt_1</t>
  </si>
  <si>
    <t>End of the Spear</t>
  </si>
  <si>
    <t>Jim Hanon</t>
  </si>
  <si>
    <t>Chase Ellison</t>
  </si>
  <si>
    <t>Chad Allen</t>
  </si>
  <si>
    <t>Jack Guzman</t>
  </si>
  <si>
    <t>http://www.imdb.com/title/tt0399862/?ref_=fn_tt_tt_1</t>
  </si>
  <si>
    <t>Get Over It</t>
  </si>
  <si>
    <t>http://www.imdb.com/title/tt0192071/?ref_=fn_tt_tt_1</t>
  </si>
  <si>
    <t>Office Space</t>
  </si>
  <si>
    <t>http://www.imdb.com/title/tt0151804/?ref_=fn_tt_tt_1</t>
  </si>
  <si>
    <t>Drop Dead Gorgeous</t>
  </si>
  <si>
    <t>Michael Patrick Jann</t>
  </si>
  <si>
    <t>http://www.imdb.com/title/tt0157503/?ref_=fn_tt_tt_1</t>
  </si>
  <si>
    <t>Big Eyes</t>
  </si>
  <si>
    <t>http://www.imdb.com/title/tt1126590/?ref_=fn_tt_tt_1</t>
  </si>
  <si>
    <t>Very Bad Things</t>
  </si>
  <si>
    <t>http://www.imdb.com/title/tt0124198/?ref_=fn_tt_tt_1</t>
  </si>
  <si>
    <t>Sleepover</t>
  </si>
  <si>
    <t>http://www.imdb.com/title/tt0368975/?ref_=fn_tt_tt_1</t>
  </si>
  <si>
    <t>MacGruber</t>
  </si>
  <si>
    <t>Jorma Taccone</t>
  </si>
  <si>
    <t>Jasper Cole</t>
  </si>
  <si>
    <t>http://www.imdb.com/title/tt1470023/?ref_=fn_tt_tt_1</t>
  </si>
  <si>
    <t>Dirty Pretty Things</t>
  </si>
  <si>
    <t>http://www.imdb.com/title/tt0301199/?ref_=fn_tt_tt_1</t>
  </si>
  <si>
    <t>Movie 43</t>
  </si>
  <si>
    <t>http://www.imdb.com/title/tt1333125/?ref_=fn_tt_tt_1</t>
  </si>
  <si>
    <t>Over Her Dead Body</t>
  </si>
  <si>
    <t>Jeff Lowell</t>
  </si>
  <si>
    <t>http://www.imdb.com/title/tt0785007/?ref_=fn_tt_tt_1</t>
  </si>
  <si>
    <t>Seeking a Friend for the End of the World</t>
  </si>
  <si>
    <t>Lorene Scafaria</t>
  </si>
  <si>
    <t>Rob Huebel</t>
  </si>
  <si>
    <t>http://www.imdb.com/title/tt1307068/?ref_=fn_tt_tt_1</t>
  </si>
  <si>
    <t>American History X</t>
  </si>
  <si>
    <t>Tony Kaye</t>
  </si>
  <si>
    <t>http://www.imdb.com/title/tt0120586/?ref_=fn_tt_tt_1</t>
  </si>
  <si>
    <t>The Collection</t>
  </si>
  <si>
    <t>Marcus Dunstan</t>
  </si>
  <si>
    <t>Johanna Braddy</t>
  </si>
  <si>
    <t>Lee Tergesen</t>
  </si>
  <si>
    <t>http://www.imdb.com/title/tt1748227/?ref_=fn_tt_tt_1</t>
  </si>
  <si>
    <t>Teacher's Pet</t>
  </si>
  <si>
    <t>Timothy Björklund</t>
  </si>
  <si>
    <t>http://www.imdb.com/title/tt0350194/?ref_=fn_tt_tt_1</t>
  </si>
  <si>
    <t>The Red Violin</t>
  </si>
  <si>
    <t>François Girard</t>
  </si>
  <si>
    <t>Johannes Silberschneider</t>
  </si>
  <si>
    <t>Clotilde Mollet</t>
  </si>
  <si>
    <t>Carlo Cecchi</t>
  </si>
  <si>
    <t>http://www.imdb.com/title/tt0120802/?ref_=fn_tt_tt_1</t>
  </si>
  <si>
    <t>The Straight Story</t>
  </si>
  <si>
    <t>Everett McGill</t>
  </si>
  <si>
    <t>http://www.imdb.com/title/tt0166896/?ref_=fn_tt_tt_1</t>
  </si>
  <si>
    <t>Deuces Wild</t>
  </si>
  <si>
    <t>Scott Kalvert</t>
  </si>
  <si>
    <t>http://www.imdb.com/title/tt0231448/?ref_=fn_tt_tt_1</t>
  </si>
  <si>
    <t>Bad Words</t>
  </si>
  <si>
    <t>Jason Bateman</t>
  </si>
  <si>
    <t>http://www.imdb.com/title/tt2170299/?ref_=fn_tt_tt_1</t>
  </si>
  <si>
    <t>Black or White</t>
  </si>
  <si>
    <t>Jillian Estell</t>
  </si>
  <si>
    <t>color in title</t>
  </si>
  <si>
    <t>http://www.imdb.com/title/tt2883434/?ref_=fn_tt_tt_1</t>
  </si>
  <si>
    <t>On the Line</t>
  </si>
  <si>
    <t>Eric Bross</t>
  </si>
  <si>
    <t>http://www.imdb.com/title/tt0279286/?ref_=fn_tt_tt_1</t>
  </si>
  <si>
    <t>Rescue Dawn</t>
  </si>
  <si>
    <t>Toby Huss</t>
  </si>
  <si>
    <t>François Chau</t>
  </si>
  <si>
    <t>http://www.imdb.com/title/tt0462504/?ref_=fn_tt_tt_1</t>
  </si>
  <si>
    <t>Danny Collins</t>
  </si>
  <si>
    <t>Dan Fogelman</t>
  </si>
  <si>
    <t>http://www.imdb.com/title/tt1772288/?ref_=fn_tt_tt_1</t>
  </si>
  <si>
    <t>Jeff, Who Lives at Home</t>
  </si>
  <si>
    <t>Jay Duplass</t>
  </si>
  <si>
    <t>Evan Ross</t>
  </si>
  <si>
    <t>http://www.imdb.com/title/tt1588334/?ref_=fn_tt_tt_1</t>
  </si>
  <si>
    <t>I Am Love</t>
  </si>
  <si>
    <t>Luca Guadagnino</t>
  </si>
  <si>
    <t>Flavio Parenti</t>
  </si>
  <si>
    <t>Waris Ahluwalia</t>
  </si>
  <si>
    <t>Alba Rohrwacher</t>
  </si>
  <si>
    <t>http://www.imdb.com/title/tt1226236/?ref_=fn_tt_tt_1</t>
  </si>
  <si>
    <t>Atlas Shrugged II: The Strike</t>
  </si>
  <si>
    <t>John Putch</t>
  </si>
  <si>
    <t>http://www.imdb.com/title/tt1985017/?ref_=fn_tt_tt_1</t>
  </si>
  <si>
    <t>Romeo Is Bleeding</t>
  </si>
  <si>
    <t>Peter Medak</t>
  </si>
  <si>
    <t>http://www.imdb.com/title/tt0107983/?ref_=fn_tt_tt_1</t>
  </si>
  <si>
    <t>The Limey</t>
  </si>
  <si>
    <t>Lesley Ann Warren</t>
  </si>
  <si>
    <t>http://www.imdb.com/title/tt0165854/?ref_=fn_tt_tt_1</t>
  </si>
  <si>
    <t>Crash</t>
  </si>
  <si>
    <t>http://www.imdb.com/title/tt0375679/?ref_=fn_tt_tt_1</t>
  </si>
  <si>
    <t>The House of Mirth</t>
  </si>
  <si>
    <t>Terence Davies</t>
  </si>
  <si>
    <t>http://www.imdb.com/title/tt0200720/?ref_=fn_tt_tt_1</t>
  </si>
  <si>
    <t>Malone</t>
  </si>
  <si>
    <t>Harley Cokeliss</t>
  </si>
  <si>
    <t>Dennis Burkley</t>
  </si>
  <si>
    <t>http://www.imdb.com/title/tt0093483/?ref_=fn_tt_tt_1</t>
  </si>
  <si>
    <t>Peaceful Warrior</t>
  </si>
  <si>
    <t>Tim DeKay</t>
  </si>
  <si>
    <t>http://www.imdb.com/title/tt0438315/?ref_=fn_tt_tt_1</t>
  </si>
  <si>
    <t>Bucky Larson: Born to Be a Star</t>
  </si>
  <si>
    <t>Tom Brady</t>
  </si>
  <si>
    <t>http://www.imdb.com/title/tt1411664/?ref_=fn_tt_tt_1</t>
  </si>
  <si>
    <t>Bamboozled</t>
  </si>
  <si>
    <t>Gillian White</t>
  </si>
  <si>
    <t>http://www.imdb.com/title/tt0215545/?ref_=fn_tt_tt_1</t>
  </si>
  <si>
    <t>The Forest</t>
  </si>
  <si>
    <t>Jason Zada</t>
  </si>
  <si>
    <t>Eoin Macken</t>
  </si>
  <si>
    <t>Stephanie Vogt</t>
  </si>
  <si>
    <t>Gen Seto</t>
  </si>
  <si>
    <t>http://www.imdb.com/title/tt3387542/?ref_=fn_tt_tt_1</t>
  </si>
  <si>
    <t>Sphinx</t>
  </si>
  <si>
    <t>Franklin J. Schaffner</t>
  </si>
  <si>
    <t>http://www.imdb.com/title/tt0083113/?ref_=fn_tt_tt_1</t>
  </si>
  <si>
    <t>While We're Young</t>
  </si>
  <si>
    <t>Noah Baumbach</t>
  </si>
  <si>
    <t>Maria Dizzia</t>
  </si>
  <si>
    <t>Dree Hemingway</t>
  </si>
  <si>
    <t>http://www.imdb.com/title/tt1791682/?ref_=fn_tt_tt_1</t>
  </si>
  <si>
    <t>A Better Life</t>
  </si>
  <si>
    <t>Eddie 'Piolin' Sotelo</t>
  </si>
  <si>
    <t>Robert Peters</t>
  </si>
  <si>
    <t>http://www.imdb.com/title/tt1554091/?ref_=fn_tt_tt_1</t>
  </si>
  <si>
    <t>Spider</t>
  </si>
  <si>
    <t>http://www.imdb.com/title/tt0278731/?ref_=fn_tt_tt_1</t>
  </si>
  <si>
    <t>Gun Shy</t>
  </si>
  <si>
    <t>Eric Blakeney</t>
  </si>
  <si>
    <t>http://www.imdb.com/title/tt0171356/?ref_=fn_tt_tt_1</t>
  </si>
  <si>
    <t>Nicholas Nickleby</t>
  </si>
  <si>
    <t>http://www.imdb.com/title/tt0309912/?ref_=fn_tt_tt_1</t>
  </si>
  <si>
    <t>The Iceman</t>
  </si>
  <si>
    <t>http://www.imdb.com/title/tt1491044/?ref_=fn_tt_tt_1</t>
  </si>
  <si>
    <t>Cecil B. DeMented</t>
  </si>
  <si>
    <t>http://www.imdb.com/title/tt0173716/?ref_=fn_tt_tt_1</t>
  </si>
  <si>
    <t>Killer Joe</t>
  </si>
  <si>
    <t>Scott A. Martin</t>
  </si>
  <si>
    <t>Carol Sutton</t>
  </si>
  <si>
    <t>http://www.imdb.com/title/tt1726669/?ref_=fn_tt_tt_1</t>
  </si>
  <si>
    <t>The Joneses</t>
  </si>
  <si>
    <t>Derrick Borte</t>
  </si>
  <si>
    <t>Robert Pralgo</t>
  </si>
  <si>
    <t>http://www.imdb.com/title/tt1285309/?ref_=fn_tt_tt_1</t>
  </si>
  <si>
    <t>Owning Mahowny</t>
  </si>
  <si>
    <t>Richard Kwietniowski</t>
  </si>
  <si>
    <t>http://www.imdb.com/title/tt0285861/?ref_=fn_tt_tt_1</t>
  </si>
  <si>
    <t>The Brothers Solomon</t>
  </si>
  <si>
    <t>Bob Odenkirk</t>
  </si>
  <si>
    <t>http://www.imdb.com/title/tt0784972/?ref_=fn_tt_tt_1</t>
  </si>
  <si>
    <t>My Blueberry Nights</t>
  </si>
  <si>
    <t>Norah Jones</t>
  </si>
  <si>
    <t>Adriane Lenox</t>
  </si>
  <si>
    <t>http://www.imdb.com/title/tt0765120/?ref_=fn_tt_tt_1</t>
  </si>
  <si>
    <t>Swept Away</t>
  </si>
  <si>
    <t>http://www.imdb.com/title/tt0291502/?ref_=fn_tt_tt_1</t>
  </si>
  <si>
    <t>War, Inc.</t>
  </si>
  <si>
    <t>Joshua Seftel</t>
  </si>
  <si>
    <t>Sergej Trifunovic</t>
  </si>
  <si>
    <t>http://www.imdb.com/title/tt0884224/?ref_=fn_tt_tt_1</t>
  </si>
  <si>
    <t>Shaolin Soccer</t>
  </si>
  <si>
    <t>Karen Mok</t>
  </si>
  <si>
    <t>http://www.imdb.com/title/tt0286112/?ref_=fn_tt_tt_1</t>
  </si>
  <si>
    <t>The Brown Bunny</t>
  </si>
  <si>
    <t>Cheryl Tiegs</t>
  </si>
  <si>
    <t>Anna Vareschi</t>
  </si>
  <si>
    <t>http://www.imdb.com/title/tt0330099/?ref_=fn_tt_tt_1</t>
  </si>
  <si>
    <t>The Swindle</t>
  </si>
  <si>
    <t>Claude Chabrol</t>
  </si>
  <si>
    <t>Michel Serrault</t>
  </si>
  <si>
    <t>http://www.imdb.com/title/tt0120018/?ref_=fn_tt_tt_1</t>
  </si>
  <si>
    <t>Rosewater</t>
  </si>
  <si>
    <t>Numan Acar</t>
  </si>
  <si>
    <t>Claire Foy</t>
  </si>
  <si>
    <t>Haluk Bilginer</t>
  </si>
  <si>
    <t>http://www.imdb.com/title/tt2752688/?ref_=fn_tt_tt_1</t>
  </si>
  <si>
    <t>Imaginary Heroes</t>
  </si>
  <si>
    <t>Dan Harris</t>
  </si>
  <si>
    <t>Kip Pardue</t>
  </si>
  <si>
    <t>Larry Fessenden</t>
  </si>
  <si>
    <t>http://www.imdb.com/title/tt0373024/?ref_=fn_tt_tt_1</t>
  </si>
  <si>
    <t>High Heels and Low Lifes</t>
  </si>
  <si>
    <t>Mel Smith</t>
  </si>
  <si>
    <t>Danny Dyer</t>
  </si>
  <si>
    <t>http://www.imdb.com/title/tt0253126/?ref_=fn_tt_tt_1</t>
  </si>
  <si>
    <t>Severance</t>
  </si>
  <si>
    <t>Christopher Smith</t>
  </si>
  <si>
    <t>Laura Harris</t>
  </si>
  <si>
    <t>http://www.imdb.com/title/tt0464196/?ref_=fn_tt_tt_1</t>
  </si>
  <si>
    <t>Edmond</t>
  </si>
  <si>
    <t>Dulé Hill</t>
  </si>
  <si>
    <t>http://www.imdb.com/title/tt0443496/?ref_=fn_tt_tt_1</t>
  </si>
  <si>
    <t>Police Academy: Mission to Moscow</t>
  </si>
  <si>
    <t>Alan Metter</t>
  </si>
  <si>
    <t>http://www.imdb.com/title/tt0110857/?ref_=fn_tt_tt_1</t>
  </si>
  <si>
    <t>Cinco de Mayo, La Batalla</t>
  </si>
  <si>
    <t>Rafa Lara</t>
  </si>
  <si>
    <t>Jorge Luis Moreno</t>
  </si>
  <si>
    <t>Andrés Montiel</t>
  </si>
  <si>
    <t>William Miller</t>
  </si>
  <si>
    <t>http://www.imdb.com/title/tt2553908/?ref_=fn_tt_tt_1</t>
  </si>
  <si>
    <t>An Alan Smithee Film: Burn Hollywood Burn</t>
  </si>
  <si>
    <t>Arthur Hiller</t>
  </si>
  <si>
    <t>Harvey Weinstein</t>
  </si>
  <si>
    <t>http://www.imdb.com/title/tt0118577/?ref_=fn_tt_tt_1</t>
  </si>
  <si>
    <t>The Open Road</t>
  </si>
  <si>
    <t>Michael Meredith</t>
  </si>
  <si>
    <t>http://www.imdb.com/title/tt1007018/?ref_=fn_tt_tt_1</t>
  </si>
  <si>
    <t>The Good Guy</t>
  </si>
  <si>
    <t>Julio DePietro</t>
  </si>
  <si>
    <t>http://www.imdb.com/title/tt1247662/?ref_=fn_tt_tt_1</t>
  </si>
  <si>
    <t>Motherhood</t>
  </si>
  <si>
    <t>Katherine Dieckmann</t>
  </si>
  <si>
    <t>http://www.imdb.com/title/tt1220220/?ref_=fn_tt_tt_1</t>
  </si>
  <si>
    <t>Blonde Ambition</t>
  </si>
  <si>
    <t>Scott Marshall</t>
  </si>
  <si>
    <t>Drew Fuller</t>
  </si>
  <si>
    <t>Drew Waters</t>
  </si>
  <si>
    <t>http://www.imdb.com/title/tt0887719/?ref_=fn_tt_tt_1</t>
  </si>
  <si>
    <t>The Oxford Murders</t>
  </si>
  <si>
    <t>Álex de la Iglesia</t>
  </si>
  <si>
    <t>Leonor Watling</t>
  </si>
  <si>
    <t>Danny Sapani</t>
  </si>
  <si>
    <t>http://www.imdb.com/title/tt0488604/?ref_=fn_tt_tt_1</t>
  </si>
  <si>
    <t>Eulogy</t>
  </si>
  <si>
    <t>Michael Clancy</t>
  </si>
  <si>
    <t>http://www.imdb.com/title/tt0349416/?ref_=fn_tt_tt_1</t>
  </si>
  <si>
    <t>Of Horses and Men</t>
  </si>
  <si>
    <t>Benedikt Erlingsson</t>
  </si>
  <si>
    <t>Ingvar Eggert Sigurðsson</t>
  </si>
  <si>
    <t>Charlotte Bøving</t>
  </si>
  <si>
    <t>Sigríður María Egilsdóttir</t>
  </si>
  <si>
    <t>Iceland</t>
  </si>
  <si>
    <t>Icelandic</t>
  </si>
  <si>
    <t>http://www.imdb.com/title/tt3074732/?ref_=fn_tt_tt_1</t>
  </si>
  <si>
    <t>The Good, the Bad, the Weird</t>
  </si>
  <si>
    <t>Woo-sung Jung</t>
  </si>
  <si>
    <t>Dal-su Oh</t>
  </si>
  <si>
    <t>http://www.imdb.com/title/tt0901487/?ref_=fn_tt_tt_1</t>
  </si>
  <si>
    <t>The Lost City</t>
  </si>
  <si>
    <t>Andy Garcia</t>
  </si>
  <si>
    <t>Victor Rivers</t>
  </si>
  <si>
    <t>Enrique Murciano</t>
  </si>
  <si>
    <t>http://www.imdb.com/title/tt0343996/?ref_=fn_tt_tt_1</t>
  </si>
  <si>
    <t>Next Friday</t>
  </si>
  <si>
    <t>http://www.imdb.com/title/tt0195945/?ref_=fn_tt_tt_1</t>
  </si>
  <si>
    <t>You Only Live Twice</t>
  </si>
  <si>
    <t>Burt Kwouk</t>
  </si>
  <si>
    <t>http://www.imdb.com/title/tt0062512/?ref_=fn_tt_tt_1</t>
  </si>
  <si>
    <t>Amour</t>
  </si>
  <si>
    <t>Emmanuelle Riva</t>
  </si>
  <si>
    <t>Jean-Louis Trintignant</t>
  </si>
  <si>
    <t>http://www.imdb.com/title/tt1602620/?ref_=fn_tt_tt_1</t>
  </si>
  <si>
    <t>Poltergeist III</t>
  </si>
  <si>
    <t>Gary Sherman</t>
  </si>
  <si>
    <t>http://www.imdb.com/title/tt0095889/?ref_=fn_tt_tt_1</t>
  </si>
  <si>
    <t>It's a Mad, Mad, Mad, Mad World</t>
  </si>
  <si>
    <t>Stanley Kramer</t>
  </si>
  <si>
    <t>Sid Caesar</t>
  </si>
  <si>
    <t>Spencer Tracy</t>
  </si>
  <si>
    <t>http://www.imdb.com/title/tt0057193/?ref_=fn_tt_tt_1</t>
  </si>
  <si>
    <t>Richard III</t>
  </si>
  <si>
    <t>http://www.imdb.com/title/tt0114279/?ref_=fn_tt_tt_1</t>
  </si>
  <si>
    <t>Kites</t>
  </si>
  <si>
    <t>Anurag Basu</t>
  </si>
  <si>
    <t>Bárbara Mori</t>
  </si>
  <si>
    <t>Steven Michael Quezada</t>
  </si>
  <si>
    <t>http://www.imdb.com/title/tt1198101/?ref_=fn_tt_tt_1</t>
  </si>
  <si>
    <t>Melancholia</t>
  </si>
  <si>
    <t>http://www.imdb.com/title/tt1527186/?ref_=fn_tt_tt_1</t>
  </si>
  <si>
    <t>Jab Tak Hai Jaan</t>
  </si>
  <si>
    <t>Yash Chopra</t>
  </si>
  <si>
    <t>Katrina Kaif</t>
  </si>
  <si>
    <t>Vic Waghorn</t>
  </si>
  <si>
    <t>http://www.imdb.com/title/tt2176013/?ref_=fn_tt_tt_1</t>
  </si>
  <si>
    <t>Alien</t>
  </si>
  <si>
    <t>Bolaji Badejo</t>
  </si>
  <si>
    <t>http://www.imdb.com/title/tt0078748/?ref_=fn_tt_tt_1</t>
  </si>
  <si>
    <t>The Texas Chain Saw Massacre</t>
  </si>
  <si>
    <t>Edwin Neal</t>
  </si>
  <si>
    <t>Marilyn Burns</t>
  </si>
  <si>
    <t>http://www.imdb.com/title/tt0072271/?ref_=fn_tt_tt_1</t>
  </si>
  <si>
    <t>The Runaways</t>
  </si>
  <si>
    <t>Floria Sigismondi</t>
  </si>
  <si>
    <t>http://www.imdb.com/title/tt1017451/?ref_=fn_tt_tt_1</t>
  </si>
  <si>
    <t>Fiddler on the Roof</t>
  </si>
  <si>
    <t>Rosalind Harris</t>
  </si>
  <si>
    <t>http://www.imdb.com/title/tt0067093/?ref_=fn_tt_tt_1</t>
  </si>
  <si>
    <t>Thunderball</t>
  </si>
  <si>
    <t>Terence Young</t>
  </si>
  <si>
    <t>Earl Cameron</t>
  </si>
  <si>
    <t>http://www.imdb.com/title/tt0059800/?ref_=fn_tt_tt_1</t>
  </si>
  <si>
    <t>Set It Off</t>
  </si>
  <si>
    <t>http://www.imdb.com/title/tt0117603/?ref_=fn_tt_tt_1</t>
  </si>
  <si>
    <t>The Best Man</t>
  </si>
  <si>
    <t>Jarrod Bunch</t>
  </si>
  <si>
    <t>http://www.imdb.com/title/tt0168501/?ref_=fn_tt_tt_1</t>
  </si>
  <si>
    <t>Child's Play</t>
  </si>
  <si>
    <t>Catherine Hicks</t>
  </si>
  <si>
    <t>Alex Vincent</t>
  </si>
  <si>
    <t>Dinah Manoff</t>
  </si>
  <si>
    <t>http://www.imdb.com/title/tt0094862/?ref_=fn_tt_tt_1</t>
  </si>
  <si>
    <t>Sicko</t>
  </si>
  <si>
    <t>Tucker Albrizzi</t>
  </si>
  <si>
    <t>Bill Clinton</t>
  </si>
  <si>
    <t>http://www.imdb.com/title/tt0386032/?ref_=fn_tt_tt_1</t>
  </si>
  <si>
    <t>The Purge: Anarchy</t>
  </si>
  <si>
    <t>Roberta Valderrama</t>
  </si>
  <si>
    <t>http://www.imdb.com/title/tt2975578/?ref_=fn_tt_tt_1</t>
  </si>
  <si>
    <t>Down to You</t>
  </si>
  <si>
    <t>Kris Isacsson</t>
  </si>
  <si>
    <t>http://www.imdb.com/title/tt0186975/?ref_=fn_tt_tt_1</t>
  </si>
  <si>
    <t>Harold &amp; Kumar Go to White Castle</t>
  </si>
  <si>
    <t>http://www.imdb.com/title/tt0366551/?ref_=fn_tt_tt_1</t>
  </si>
  <si>
    <t>The Contender</t>
  </si>
  <si>
    <t>http://www.imdb.com/title/tt0208874/?ref_=fn_tt_tt_1</t>
  </si>
  <si>
    <t>Boiler Room</t>
  </si>
  <si>
    <t>Ben Younger</t>
  </si>
  <si>
    <t>http://www.imdb.com/title/tt0181984/?ref_=fn_tt_tt_1</t>
  </si>
  <si>
    <t>Black Christmas</t>
  </si>
  <si>
    <t>http://www.imdb.com/title/tt0454082/?ref_=fn_tt_tt_1</t>
  </si>
  <si>
    <t>Henry V</t>
  </si>
  <si>
    <t>Danny Webb</t>
  </si>
  <si>
    <t>http://www.imdb.com/title/tt0097499/?ref_=fn_tt_tt_1</t>
  </si>
  <si>
    <t>The Way of the Gun</t>
  </si>
  <si>
    <t>Kristin Lehman</t>
  </si>
  <si>
    <t>Nicky Katt</t>
  </si>
  <si>
    <t>Dylan Kussman</t>
  </si>
  <si>
    <t>http://www.imdb.com/title/tt0202677/?ref_=fn_tt_tt_1</t>
  </si>
  <si>
    <t>Igby Goes Down</t>
  </si>
  <si>
    <t>Bill Irwin</t>
  </si>
  <si>
    <t>http://www.imdb.com/title/tt0280760/?ref_=fn_tt_tt_1</t>
  </si>
  <si>
    <t>PCU</t>
  </si>
  <si>
    <t>Hart Bochner</t>
  </si>
  <si>
    <t>Chris Young</t>
  </si>
  <si>
    <t>http://www.imdb.com/title/tt0110759/?ref_=fn_tt_tt_1</t>
  </si>
  <si>
    <t>Gracie</t>
  </si>
  <si>
    <t>Carly Schroeder</t>
  </si>
  <si>
    <t>http://www.imdb.com/title/tt0441007/?ref_=fn_tt_tt_1</t>
  </si>
  <si>
    <t>Trust the Man</t>
  </si>
  <si>
    <t>http://www.imdb.com/title/tt0427968/?ref_=fn_tt_tt_1</t>
  </si>
  <si>
    <t>Hamlet 2</t>
  </si>
  <si>
    <t>http://www.imdb.com/title/tt1104733/?ref_=fn_tt_tt_1</t>
  </si>
  <si>
    <t>Glee: The 3D Concert Movie</t>
  </si>
  <si>
    <t>Heather Morris</t>
  </si>
  <si>
    <t>Kevin McHale</t>
  </si>
  <si>
    <t>http://www.imdb.com/title/tt1922612/?ref_=fn_tt_tt_1</t>
  </si>
  <si>
    <t>The Legend of Suriyothai</t>
  </si>
  <si>
    <t>Chatrichalerm Yukol</t>
  </si>
  <si>
    <t>Chatchai Plengpanich</t>
  </si>
  <si>
    <t>Mai Charoenpura</t>
  </si>
  <si>
    <t>http://www.imdb.com/title/tt0290879/?ref_=fn_tt_tt_1</t>
  </si>
  <si>
    <t>Two Evil Eyes</t>
  </si>
  <si>
    <t>Dario Argento</t>
  </si>
  <si>
    <t>Adrienne Barbeau</t>
  </si>
  <si>
    <t>http://www.imdb.com/title/tt0100827/?ref_=fn_tt_tt_1</t>
  </si>
  <si>
    <t>All or Nothing</t>
  </si>
  <si>
    <t>Gary McDonald</t>
  </si>
  <si>
    <t>http://www.imdb.com/title/tt0286261/?ref_=fn_tt_tt_1</t>
  </si>
  <si>
    <t>Princess Kaiulani</t>
  </si>
  <si>
    <t>Marc Forby</t>
  </si>
  <si>
    <t>Q'orianka Kilcher</t>
  </si>
  <si>
    <t>http://www.imdb.com/title/tt1185344/?ref_=fn_tt_tt_1</t>
  </si>
  <si>
    <t>Opal Dream</t>
  </si>
  <si>
    <t>Jacqueline McKenzie</t>
  </si>
  <si>
    <t>Vince Colosimo</t>
  </si>
  <si>
    <t>Peter Callan</t>
  </si>
  <si>
    <t>http://www.imdb.com/title/tt0420835/?ref_=fn_tt_tt_1</t>
  </si>
  <si>
    <t>Flame and Citron</t>
  </si>
  <si>
    <t>Ole Christian Madsen</t>
  </si>
  <si>
    <t>Lars Mikkelsen</t>
  </si>
  <si>
    <t>Thure Lindhardt</t>
  </si>
  <si>
    <t>Danish</t>
  </si>
  <si>
    <t>http://www.imdb.com/title/tt0920458/?ref_=fn_tt_tt_1</t>
  </si>
  <si>
    <t>Undiscovered</t>
  </si>
  <si>
    <t>Meiert Avis</t>
  </si>
  <si>
    <t>Perrey Reeves</t>
  </si>
  <si>
    <t>http://www.imdb.com/title/tt0434424/?ref_=fn_tt_tt_1</t>
  </si>
  <si>
    <t>Crocodile Dundee</t>
  </si>
  <si>
    <t>Peter Faiman</t>
  </si>
  <si>
    <t>David Gulpilil</t>
  </si>
  <si>
    <t>http://www.imdb.com/title/tt0090555/?ref_=fn_tt_tt_1</t>
  </si>
  <si>
    <t>Awake</t>
  </si>
  <si>
    <t>Joby Harold</t>
  </si>
  <si>
    <t>http://www.imdb.com/title/tt0211933/?ref_=fn_tt_tt_1</t>
  </si>
  <si>
    <t>Skin Trade</t>
  </si>
  <si>
    <t>Ekachai Uekrongtham</t>
  </si>
  <si>
    <t>Celina Jade</t>
  </si>
  <si>
    <t>http://www.imdb.com/title/tt1641841/?ref_=fn_tt_tt_1</t>
  </si>
  <si>
    <t>Crazy Heart</t>
  </si>
  <si>
    <t>Debrianna Mansini</t>
  </si>
  <si>
    <t>http://www.imdb.com/title/tt1263670/?ref_=fn_tt_tt_1</t>
  </si>
  <si>
    <t>The Rose</t>
  </si>
  <si>
    <t>Mark Rydell</t>
  </si>
  <si>
    <t>Frederic Forrest</t>
  </si>
  <si>
    <t>Alan Bates</t>
  </si>
  <si>
    <t>http://www.imdb.com/title/tt0079826/?ref_=fn_tt_tt_1</t>
  </si>
  <si>
    <t>Baggage Claim</t>
  </si>
  <si>
    <t>David E. Talbert</t>
  </si>
  <si>
    <t>woman wearing only a man's shirt</t>
  </si>
  <si>
    <t>http://www.imdb.com/title/tt1171222/?ref_=fn_tt_tt_1</t>
  </si>
  <si>
    <t>Election</t>
  </si>
  <si>
    <t>Molly Hagan</t>
  </si>
  <si>
    <t>http://www.imdb.com/title/tt0126886/?ref_=fn_tt_tt_1</t>
  </si>
  <si>
    <t>The DUFF</t>
  </si>
  <si>
    <t>Ari Sandel</t>
  </si>
  <si>
    <t>Skyler Samuels</t>
  </si>
  <si>
    <t>http://www.imdb.com/title/tt1666801/?ref_=fn_tt_tt_1</t>
  </si>
  <si>
    <t>Glitter</t>
  </si>
  <si>
    <t>Max Beesley</t>
  </si>
  <si>
    <t>Valarie Pettiford</t>
  </si>
  <si>
    <t>http://www.imdb.com/title/tt0118589/?ref_=fn_tt_tt_1</t>
  </si>
  <si>
    <t>Bright Star</t>
  </si>
  <si>
    <t>Samuel Roukin</t>
  </si>
  <si>
    <t>http://www.imdb.com/title/tt0810784/?ref_=fn_tt_tt_1</t>
  </si>
  <si>
    <t>My Name Is Khan</t>
  </si>
  <si>
    <t>Jimmy Shergill</t>
  </si>
  <si>
    <t>Christopher B. Duncan</t>
  </si>
  <si>
    <t>http://www.imdb.com/title/tt1188996/?ref_=fn_tt_tt_1</t>
  </si>
  <si>
    <t>All Is Lost</t>
  </si>
  <si>
    <t>http://www.imdb.com/title/tt2017038/?ref_=fn_tt_tt_1</t>
  </si>
  <si>
    <t>Limbo</t>
  </si>
  <si>
    <t>John Sayles</t>
  </si>
  <si>
    <t>Casey Siemaszko</t>
  </si>
  <si>
    <t>Vanessa Martinez</t>
  </si>
  <si>
    <t>http://www.imdb.com/title/tt0164085/?ref_=fn_tt_tt_1</t>
  </si>
  <si>
    <t>Repo! The Genetic Opera</t>
  </si>
  <si>
    <t>http://www.imdb.com/title/tt0963194/?ref_=fn_tt_tt_1</t>
  </si>
  <si>
    <t>Pulp Fiction</t>
  </si>
  <si>
    <t>http://www.imdb.com/title/tt0110912/?ref_=fn_tt_tt_1</t>
  </si>
  <si>
    <t>Nightcrawler</t>
  </si>
  <si>
    <t>Dan Gilroy</t>
  </si>
  <si>
    <t>James Huang</t>
  </si>
  <si>
    <t>http://www.imdb.com/title/tt2872718/?ref_=fn_tt_tt_1</t>
  </si>
  <si>
    <t>Club Dread</t>
  </si>
  <si>
    <t>Lindsay Price</t>
  </si>
  <si>
    <t>http://www.imdb.com/title/tt0331953/?ref_=fn_tt_tt_1</t>
  </si>
  <si>
    <t>The Sound of Music</t>
  </si>
  <si>
    <t>Eleanor Parker</t>
  </si>
  <si>
    <t>Angela Cartwright</t>
  </si>
  <si>
    <t>Nicholas Hammond</t>
  </si>
  <si>
    <t>http://www.imdb.com/title/tt0059742/?ref_=fn_tt_tt_1</t>
  </si>
  <si>
    <t>Splash</t>
  </si>
  <si>
    <t>Howard Morris</t>
  </si>
  <si>
    <t>Patrick Cronin</t>
  </si>
  <si>
    <t>http://www.imdb.com/title/tt0088161/?ref_=fn_tt_tt_1</t>
  </si>
  <si>
    <t>Little Miss Sunshine</t>
  </si>
  <si>
    <t>Jonathan Dayton</t>
  </si>
  <si>
    <t>Steven Christopher Parker</t>
  </si>
  <si>
    <t>Jill Talley</t>
  </si>
  <si>
    <t>http://www.imdb.com/title/tt0449059/?ref_=fn_tt_tt_1</t>
  </si>
  <si>
    <t>Stand by Me</t>
  </si>
  <si>
    <t>Frances Lee McCain</t>
  </si>
  <si>
    <t>http://www.imdb.com/title/tt0092005/?ref_=fn_tt_tt_1</t>
  </si>
  <si>
    <t>28 Days Later...</t>
  </si>
  <si>
    <t>Noah Huntley</t>
  </si>
  <si>
    <t>Megan Burns</t>
  </si>
  <si>
    <t>David Schneider</t>
  </si>
  <si>
    <t>http://www.imdb.com/title/tt0289043/?ref_=fn_tt_tt_1</t>
  </si>
  <si>
    <t>You Got Served</t>
  </si>
  <si>
    <t>Chris Stokes</t>
  </si>
  <si>
    <t>Jennifer Freeman</t>
  </si>
  <si>
    <t>Marques Houston</t>
  </si>
  <si>
    <t>Steve Harvey</t>
  </si>
  <si>
    <t>http://www.imdb.com/title/tt0365957/?ref_=fn_tt_tt_1</t>
  </si>
  <si>
    <t>Escape from Alcatraz</t>
  </si>
  <si>
    <t>Don Siegel</t>
  </si>
  <si>
    <t>http://www.imdb.com/title/tt0079116/?ref_=fn_tt_tt_1</t>
  </si>
  <si>
    <t>Brown Sugar</t>
  </si>
  <si>
    <t>http://www.imdb.com/title/tt0297037/?ref_=fn_tt_tt_1</t>
  </si>
  <si>
    <t>A Thin Line Between Love and Hate</t>
  </si>
  <si>
    <t>Martin Lawrence</t>
  </si>
  <si>
    <t>http://www.imdb.com/title/tt0117891/?ref_=fn_tt_tt_1</t>
  </si>
  <si>
    <t>50/50</t>
  </si>
  <si>
    <t>http://www.imdb.com/title/tt1306980/?ref_=fn_tt_tt_1</t>
  </si>
  <si>
    <t>Shutter</t>
  </si>
  <si>
    <t>Masayuki Ochiai</t>
  </si>
  <si>
    <t>James Kyson</t>
  </si>
  <si>
    <t>David Denman</t>
  </si>
  <si>
    <t>Daisy Betts</t>
  </si>
  <si>
    <t>http://www.imdb.com/title/tt0482599/?ref_=fn_tt_tt_1</t>
  </si>
  <si>
    <t>That Awkward Moment</t>
  </si>
  <si>
    <t>Tom Gormican</t>
  </si>
  <si>
    <t>Mackenzie Davis</t>
  </si>
  <si>
    <t>Lola Glaudini</t>
  </si>
  <si>
    <t>Josh Pais</t>
  </si>
  <si>
    <t>http://www.imdb.com/title/tt1800246/?ref_=fn_tt_tt_1</t>
  </si>
  <si>
    <t>Much Ado About Nothing</t>
  </si>
  <si>
    <t>http://www.imdb.com/title/tt0107616/?ref_=fn_tt_tt_1</t>
  </si>
  <si>
    <t>On Her Majesty's Secret Service</t>
  </si>
  <si>
    <t>Peter R. Hunt</t>
  </si>
  <si>
    <t>Telly Savalas</t>
  </si>
  <si>
    <t>George Lazenby</t>
  </si>
  <si>
    <t>M</t>
  </si>
  <si>
    <t>http://www.imdb.com/title/tt0064757/?ref_=fn_tt_tt_1</t>
  </si>
  <si>
    <t>New Nightmare</t>
  </si>
  <si>
    <t>Heather Langenkamp</t>
  </si>
  <si>
    <t>Tracy Middendorf</t>
  </si>
  <si>
    <t>http://www.imdb.com/title/tt0111686/?ref_=fn_tt_tt_1</t>
  </si>
  <si>
    <t>Drive Me Crazy</t>
  </si>
  <si>
    <t>Keri Lynn Pratt</t>
  </si>
  <si>
    <t>http://www.imdb.com/title/tt0164114/?ref_=fn_tt_tt_1</t>
  </si>
  <si>
    <t>Half Baked</t>
  </si>
  <si>
    <t>http://www.imdb.com/title/tt0120693/?ref_=fn_tt_tt_1</t>
  </si>
  <si>
    <t>New in Town</t>
  </si>
  <si>
    <t>Jonas Elmer</t>
  </si>
  <si>
    <t>http://www.imdb.com/title/tt1095174/?ref_=fn_tt_tt_1</t>
  </si>
  <si>
    <t>American Psycho</t>
  </si>
  <si>
    <t>Mary Harron</t>
  </si>
  <si>
    <t>http://www.imdb.com/title/tt0144084/?ref_=fn_tt_tt_1</t>
  </si>
  <si>
    <t>The Good Girl</t>
  </si>
  <si>
    <t>http://www.imdb.com/title/tt0279113/?ref_=fn_tt_tt_1</t>
  </si>
  <si>
    <t>The Boondock Saints II: All Saints Day</t>
  </si>
  <si>
    <t>Troy Duffy</t>
  </si>
  <si>
    <t>http://www.imdb.com/title/tt1300851/?ref_=fn_tt_tt_1</t>
  </si>
  <si>
    <t>Enough Said</t>
  </si>
  <si>
    <t>Nicole Holofcener</t>
  </si>
  <si>
    <t>Christopher Nicholas Smith</t>
  </si>
  <si>
    <t>Michaela Watkins</t>
  </si>
  <si>
    <t>http://www.imdb.com/title/tt2390361/?ref_=fn_tt_tt_1</t>
  </si>
  <si>
    <t>Easy A</t>
  </si>
  <si>
    <t>Fred Armisen</t>
  </si>
  <si>
    <t>http://www.imdb.com/title/tt1282140/?ref_=fn_tt_tt_1</t>
  </si>
  <si>
    <t>Shadow of the Vampire</t>
  </si>
  <si>
    <t>http://www.imdb.com/title/tt0189998/?ref_=fn_tt_tt_1</t>
  </si>
  <si>
    <t>Prom</t>
  </si>
  <si>
    <t>http://www.imdb.com/title/tt1604171/?ref_=fn_tt_tt_1</t>
  </si>
  <si>
    <t>Held Up</t>
  </si>
  <si>
    <t>http://www.imdb.com/title/tt0165831/?ref_=fn_tt_tt_1</t>
  </si>
  <si>
    <t>Woman on Top</t>
  </si>
  <si>
    <t>Fina Torres</t>
  </si>
  <si>
    <t>Mark Feuerstein</t>
  </si>
  <si>
    <t>http://www.imdb.com/title/tt0206420/?ref_=fn_tt_tt_1</t>
  </si>
  <si>
    <t>Anomalisa</t>
  </si>
  <si>
    <t>Duke Johnson</t>
  </si>
  <si>
    <t>David Thewlis</t>
  </si>
  <si>
    <t>http://www.imdb.com/title/tt2401878/?ref_=fn_tt_tt_1</t>
  </si>
  <si>
    <t>Another Year</t>
  </si>
  <si>
    <t>http://www.imdb.com/title/tt1431181/?ref_=fn_tt_tt_1</t>
  </si>
  <si>
    <t>8 Women</t>
  </si>
  <si>
    <t>François Ozon</t>
  </si>
  <si>
    <t>Emmanuelle Béart</t>
  </si>
  <si>
    <t>http://www.imdb.com/title/tt0283832/?ref_=fn_tt_tt_1</t>
  </si>
  <si>
    <t>Showdown in Little Tokyo</t>
  </si>
  <si>
    <t>Vernee Watson</t>
  </si>
  <si>
    <t>http://www.imdb.com/title/tt0102915/?ref_=fn_tt_tt_1</t>
  </si>
  <si>
    <t>Clay Pigeons</t>
  </si>
  <si>
    <t>Kevin Rahm</t>
  </si>
  <si>
    <t>http://www.imdb.com/title/tt0118863/?ref_=fn_tt_tt_1</t>
  </si>
  <si>
    <t>It's Kind of a Funny Story</t>
  </si>
  <si>
    <t>Anna Boden</t>
  </si>
  <si>
    <t>http://www.imdb.com/title/tt0804497/?ref_=fn_tt_tt_1</t>
  </si>
  <si>
    <t>Made in Dagenham</t>
  </si>
  <si>
    <t>Robbie Kay</t>
  </si>
  <si>
    <t>http://www.imdb.com/title/tt1371155/?ref_=fn_tt_tt_1</t>
  </si>
  <si>
    <t>When Did You Last See Your Father?</t>
  </si>
  <si>
    <t>Gina McKee</t>
  </si>
  <si>
    <t>http://www.imdb.com/title/tt0829098/?ref_=fn_tt_tt_1</t>
  </si>
  <si>
    <t>Prefontaine</t>
  </si>
  <si>
    <t>Steve James</t>
  </si>
  <si>
    <t>Laurel Holloman</t>
  </si>
  <si>
    <t>Amy Locane</t>
  </si>
  <si>
    <t>http://www.imdb.com/title/tt0119937/?ref_=fn_tt_tt_1</t>
  </si>
  <si>
    <t>The Secret of Kells</t>
  </si>
  <si>
    <t>Tomm Moore</t>
  </si>
  <si>
    <t>Sean Lennon</t>
  </si>
  <si>
    <t>Mick Lally</t>
  </si>
  <si>
    <t>Evan McGuire</t>
  </si>
  <si>
    <t>http://www.imdb.com/title/tt0485601/?ref_=fn_tt_tt_1</t>
  </si>
  <si>
    <t>Begin Again</t>
  </si>
  <si>
    <t>John Carney</t>
  </si>
  <si>
    <t>Karen Pittman</t>
  </si>
  <si>
    <t>Mary Catherine Garrison</t>
  </si>
  <si>
    <t>http://www.imdb.com/title/tt1980929/?ref_=fn_tt_tt_1</t>
  </si>
  <si>
    <t>Down in the Valley</t>
  </si>
  <si>
    <t>David Jacobson</t>
  </si>
  <si>
    <t>http://www.imdb.com/title/tt0398027/?ref_=fn_tt_tt_1</t>
  </si>
  <si>
    <t>Brooklyn Rules</t>
  </si>
  <si>
    <t>Michael Corrente</t>
  </si>
  <si>
    <t>Tony Devon</t>
  </si>
  <si>
    <t>Alexa Havins</t>
  </si>
  <si>
    <t>http://www.imdb.com/title/tt0283503/?ref_=fn_tt_tt_1</t>
  </si>
  <si>
    <t>The Singing Detective</t>
  </si>
  <si>
    <t>Keith Gordon</t>
  </si>
  <si>
    <t>http://www.imdb.com/title/tt0314676/?ref_=fn_tt_tt_1</t>
  </si>
  <si>
    <t>Fido</t>
  </si>
  <si>
    <t>Andrew Currie</t>
  </si>
  <si>
    <t>Alexia Fast</t>
  </si>
  <si>
    <t>Kesun Loder</t>
  </si>
  <si>
    <t>http://www.imdb.com/title/tt0457572/?ref_=fn_tt_tt_1</t>
  </si>
  <si>
    <t>The Wendell Baker Story</t>
  </si>
  <si>
    <t>http://www.imdb.com/title/tt0373445/?ref_=fn_tt_tt_1</t>
  </si>
  <si>
    <t>Wild Target</t>
  </si>
  <si>
    <t>Geoff Bell</t>
  </si>
  <si>
    <t>http://www.imdb.com/title/tt1235189/?ref_=fn_tt_tt_1</t>
  </si>
  <si>
    <t>Pathology</t>
  </si>
  <si>
    <t>Marc Schölermann</t>
  </si>
  <si>
    <t>Larry Drake</t>
  </si>
  <si>
    <t>http://www.imdb.com/title/tt0964539/?ref_=fn_tt_tt_1</t>
  </si>
  <si>
    <t>10th &amp; Wolf</t>
  </si>
  <si>
    <t>Robert Moresco</t>
  </si>
  <si>
    <t>http://www.imdb.com/title/tt0360323/?ref_=fn_tt_tt_1</t>
  </si>
  <si>
    <t>Dear Wendy</t>
  </si>
  <si>
    <t>Thomas Vinterberg</t>
  </si>
  <si>
    <t>Chris Owen</t>
  </si>
  <si>
    <t>http://www.imdb.com/title/tt0342272/?ref_=fn_tt_tt_1</t>
  </si>
  <si>
    <t>Aloft</t>
  </si>
  <si>
    <t>Claudia Llosa</t>
  </si>
  <si>
    <t>Ian Tracey</t>
  </si>
  <si>
    <t>Zen McGrath</t>
  </si>
  <si>
    <t>William Shimell</t>
  </si>
  <si>
    <t>http://www.imdb.com/title/tt2494384/?ref_=fn_tt_tt_1</t>
  </si>
  <si>
    <t>Akira</t>
  </si>
  <si>
    <t>Mitsuo Iwata</t>
  </si>
  <si>
    <t>Takeshi Kusao</t>
  </si>
  <si>
    <t>Tesshô Genda</t>
  </si>
  <si>
    <t>http://www.imdb.com/title/tt0094625/?ref_=fn_tt_tt_1</t>
  </si>
  <si>
    <t>Imagine Me &amp; You</t>
  </si>
  <si>
    <t>Ol Parker</t>
  </si>
  <si>
    <t>Darren Boyd</t>
  </si>
  <si>
    <t>http://www.imdb.com/title/tt0421994/?ref_=fn_tt_tt_1</t>
  </si>
  <si>
    <t>The Blood of Heroes</t>
  </si>
  <si>
    <t>David Webb Peoples</t>
  </si>
  <si>
    <t>Anna Katarina</t>
  </si>
  <si>
    <t>http://www.imdb.com/title/tt0094764/?ref_=fn_tt_tt_1</t>
  </si>
  <si>
    <t>Driving Miss Daisy</t>
  </si>
  <si>
    <t>Jessica Tandy</t>
  </si>
  <si>
    <t>Patti LuPone</t>
  </si>
  <si>
    <t>http://www.imdb.com/title/tt0097239/?ref_=fn_tt_tt_1</t>
  </si>
  <si>
    <t>Soul Food</t>
  </si>
  <si>
    <t>http://www.imdb.com/title/tt0120169/?ref_=fn_tt_tt_1</t>
  </si>
  <si>
    <t>Rumble in the Bronx</t>
  </si>
  <si>
    <t>Stanley Tong</t>
  </si>
  <si>
    <t>Françoise Yip</t>
  </si>
  <si>
    <t>Anita Mui</t>
  </si>
  <si>
    <t>Garvin Cross</t>
  </si>
  <si>
    <t>http://www.imdb.com/title/tt0113326/?ref_=fn_tt_tt_1</t>
  </si>
  <si>
    <t>Thank You for Smoking</t>
  </si>
  <si>
    <t>Todd Louiso</t>
  </si>
  <si>
    <t>http://www.imdb.com/title/tt0427944/?ref_=fn_tt_tt_1</t>
  </si>
  <si>
    <t>Hostel: Part II</t>
  </si>
  <si>
    <t>Eli Roth</t>
  </si>
  <si>
    <t>Stanislav Ianevski</t>
  </si>
  <si>
    <t>http://www.imdb.com/title/tt0498353/?ref_=fn_tt_tt_1</t>
  </si>
  <si>
    <t>An Education</t>
  </si>
  <si>
    <t>Ellie Kendrick</t>
  </si>
  <si>
    <t>http://www.imdb.com/title/tt1174732/?ref_=fn_tt_tt_1</t>
  </si>
  <si>
    <t>The Hotel New Hampshire</t>
  </si>
  <si>
    <t>Tony Richardson</t>
  </si>
  <si>
    <t>Nastassja Kinski</t>
  </si>
  <si>
    <t>http://www.imdb.com/title/tt0087428/?ref_=fn_tt_tt_1</t>
  </si>
  <si>
    <t>Narc</t>
  </si>
  <si>
    <t>http://www.imdb.com/title/tt0272207/?ref_=fn_tt_tt_1</t>
  </si>
  <si>
    <t>Men with Brooms</t>
  </si>
  <si>
    <t>Paul Gross</t>
  </si>
  <si>
    <t>Molly Parker</t>
  </si>
  <si>
    <t>http://www.imdb.com/title/tt0263734/?ref_=fn_tt_tt_1</t>
  </si>
  <si>
    <t>Witless Protection</t>
  </si>
  <si>
    <t>Charles Robert Carner</t>
  </si>
  <si>
    <t>Richard Bull</t>
  </si>
  <si>
    <t>http://www.imdb.com/title/tt1001562/?ref_=fn_tt_tt_1</t>
  </si>
  <si>
    <t>The Work and the Glory</t>
  </si>
  <si>
    <t>Russell Holt</t>
  </si>
  <si>
    <t>Eric Johnson</t>
  </si>
  <si>
    <t>http://www.imdb.com/title/tt0410454/?ref_=fn_tt_tt_1</t>
  </si>
  <si>
    <t>Extract</t>
  </si>
  <si>
    <t>http://www.imdb.com/title/tt1225822/?ref_=fn_tt_tt_1</t>
  </si>
  <si>
    <t>Alias Betty</t>
  </si>
  <si>
    <t>Claude Miller</t>
  </si>
  <si>
    <t>Sandrine Kiberlain</t>
  </si>
  <si>
    <t>Edouard Baer</t>
  </si>
  <si>
    <t>Roschdy Zem</t>
  </si>
  <si>
    <t>http://www.imdb.com/title/tt0269329/?ref_=fn_tt_tt_1</t>
  </si>
  <si>
    <t>Code 46</t>
  </si>
  <si>
    <t>Natalie Mendoza</t>
  </si>
  <si>
    <t>http://www.imdb.com/title/tt0345061/?ref_=fn_tt_tt_1</t>
  </si>
  <si>
    <t>Albert Nobbs</t>
  </si>
  <si>
    <t>Rodrigo García</t>
  </si>
  <si>
    <t>Michael McElhatton</t>
  </si>
  <si>
    <t>http://www.imdb.com/title/tt1602098/?ref_=fn_tt_tt_1</t>
  </si>
  <si>
    <t>Ta Ra Rum Pum</t>
  </si>
  <si>
    <t>Siddharth Anand</t>
  </si>
  <si>
    <t>Saif Ali Khan</t>
  </si>
  <si>
    <t>Mary Goggin</t>
  </si>
  <si>
    <t>Vic Aviles</t>
  </si>
  <si>
    <t>http://www.imdb.com/title/tt0833553/?ref_=fn_tt_tt_1</t>
  </si>
  <si>
    <t>Persepolis</t>
  </si>
  <si>
    <t>Vincent Paronnaud</t>
  </si>
  <si>
    <t>Danielle Darrieux</t>
  </si>
  <si>
    <t>http://www.imdb.com/title/tt0808417/?ref_=fn_tt_tt_1</t>
  </si>
  <si>
    <t>The Neon Demon</t>
  </si>
  <si>
    <t>Charles Baker</t>
  </si>
  <si>
    <t>http://www.imdb.com/title/tt1974419/?ref_=fn_tt_tt_1</t>
  </si>
  <si>
    <t>Harry Brown</t>
  </si>
  <si>
    <t>Daniel Barber</t>
  </si>
  <si>
    <t>http://www.imdb.com/title/tt1289406/?ref_=fn_tt_tt_1</t>
  </si>
  <si>
    <t>The Omega Code</t>
  </si>
  <si>
    <t>Robert Marcarelli</t>
  </si>
  <si>
    <t>George Coe</t>
  </si>
  <si>
    <t>Ayla Kell</t>
  </si>
  <si>
    <t>http://www.imdb.com/title/tt0203408/?ref_=fn_tt_tt_1</t>
  </si>
  <si>
    <t>Juno</t>
  </si>
  <si>
    <t>http://www.imdb.com/title/tt0467406/?ref_=fn_tt_tt_1</t>
  </si>
  <si>
    <t>Diamonds Are Forever</t>
  </si>
  <si>
    <t>Guy Hamilton</t>
  </si>
  <si>
    <t>Jill St. John</t>
  </si>
  <si>
    <t>GP</t>
  </si>
  <si>
    <t>http://www.imdb.com/title/tt0066995/?ref_=fn_tt_tt_1</t>
  </si>
  <si>
    <t>The Godfather</t>
  </si>
  <si>
    <t>http://www.imdb.com/title/tt0068646/?ref_=fn_tt_tt_1</t>
  </si>
  <si>
    <t>Flashdance</t>
  </si>
  <si>
    <t>Cynthia Rhodes</t>
  </si>
  <si>
    <t>Lee Ving</t>
  </si>
  <si>
    <t>http://www.imdb.com/title/tt0085549/?ref_=fn_tt_tt_1</t>
  </si>
  <si>
    <t>500 Days of Summer</t>
  </si>
  <si>
    <t>http://www.imdb.com/title/tt1022603/?ref_=fn_tt_tt_1</t>
  </si>
  <si>
    <t>The Piano</t>
  </si>
  <si>
    <t>Ian Mune</t>
  </si>
  <si>
    <t>Geneviève Lemon</t>
  </si>
  <si>
    <t>http://www.imdb.com/title/tt0107822/?ref_=fn_tt_tt_1</t>
  </si>
  <si>
    <t>Magic Mike</t>
  </si>
  <si>
    <t>http://www.imdb.com/title/tt1915581/?ref_=fn_tt_tt_1</t>
  </si>
  <si>
    <t>Darkness Falls</t>
  </si>
  <si>
    <t>Emma Caulfield</t>
  </si>
  <si>
    <t>Angus Sampson</t>
  </si>
  <si>
    <t>http://www.imdb.com/title/tt0282209/?ref_=fn_tt_tt_1</t>
  </si>
  <si>
    <t>Live and Let Die</t>
  </si>
  <si>
    <t>Clifton James</t>
  </si>
  <si>
    <t>http://www.imdb.com/title/tt0070328/?ref_=fn_tt_tt_1</t>
  </si>
  <si>
    <t>My Dog Skip</t>
  </si>
  <si>
    <t>Cody Linley</t>
  </si>
  <si>
    <t>http://www.imdb.com/title/tt0156812/?ref_=fn_tt_tt_1</t>
  </si>
  <si>
    <t>Jumping the Broom</t>
  </si>
  <si>
    <t>http://www.imdb.com/title/tt1640484/?ref_=fn_tt_tt_1</t>
  </si>
  <si>
    <t>Good Night, and Good Luck.</t>
  </si>
  <si>
    <t>http://www.imdb.com/title/tt0433383/?ref_=fn_tt_tt_1</t>
  </si>
  <si>
    <t>Capote</t>
  </si>
  <si>
    <t>Michael J. Burg</t>
  </si>
  <si>
    <t>Kwesi Ameyaw</t>
  </si>
  <si>
    <t>http://www.imdb.com/title/tt0379725/?ref_=fn_tt_tt_1</t>
  </si>
  <si>
    <t>Desperado</t>
  </si>
  <si>
    <t>http://www.imdb.com/title/tt0112851/?ref_=fn_tt_tt_1</t>
  </si>
  <si>
    <t>Logan's Run</t>
  </si>
  <si>
    <t>Michael Anderson</t>
  </si>
  <si>
    <t>Farrah Fawcett</t>
  </si>
  <si>
    <t>Peter Ustinov</t>
  </si>
  <si>
    <t>http://www.imdb.com/title/tt0074812/?ref_=fn_tt_tt_1</t>
  </si>
  <si>
    <t>The Man with the Golden Gun</t>
  </si>
  <si>
    <t>Hervé Villechaize</t>
  </si>
  <si>
    <t>http://www.imdb.com/title/tt0071807/?ref_=fn_tt_tt_1</t>
  </si>
  <si>
    <t>Action Jackson</t>
  </si>
  <si>
    <t>http://www.imdb.com/title/tt0094612/?ref_=fn_tt_tt_1</t>
  </si>
  <si>
    <t>The Descent</t>
  </si>
  <si>
    <t>MyAnna Buring</t>
  </si>
  <si>
    <t>Shauna Macdonald</t>
  </si>
  <si>
    <t>Craig Conway</t>
  </si>
  <si>
    <t>http://www.imdb.com/title/tt0435625/?ref_=fn_tt_tt_1</t>
  </si>
  <si>
    <t>Devil's Due</t>
  </si>
  <si>
    <t>Matt Bettinelli-Olpin</t>
  </si>
  <si>
    <t>Allison Miller</t>
  </si>
  <si>
    <t>Vanessa Ray</t>
  </si>
  <si>
    <t>http://www.imdb.com/title/tt2752758/?ref_=fn_tt_tt_1</t>
  </si>
  <si>
    <t>Flirting with Disaster</t>
  </si>
  <si>
    <t>Mary Tyler Moore</t>
  </si>
  <si>
    <t>http://www.imdb.com/title/tt0116324/?ref_=fn_tt_tt_1</t>
  </si>
  <si>
    <t>The Devil's Rejects</t>
  </si>
  <si>
    <t>Ken Foree</t>
  </si>
  <si>
    <t>http://www.imdb.com/title/tt0395584/?ref_=fn_tt_tt_1</t>
  </si>
  <si>
    <t>Dope</t>
  </si>
  <si>
    <t>Rick Fox</t>
  </si>
  <si>
    <t>http://www.imdb.com/title/tt3850214/?ref_=fn_tt_tt_1</t>
  </si>
  <si>
    <t>In Too Deep</t>
  </si>
  <si>
    <t>http://www.imdb.com/title/tt0160401/?ref_=fn_tt_tt_1</t>
  </si>
  <si>
    <t>House of 1000 Corpses</t>
  </si>
  <si>
    <t>Matthew McGrory</t>
  </si>
  <si>
    <t>Erin Daniels</t>
  </si>
  <si>
    <t>http://www.imdb.com/title/tt0251736/?ref_=fn_tt_tt_1</t>
  </si>
  <si>
    <t>A Serious Man</t>
  </si>
  <si>
    <t>Fred Melamed</t>
  </si>
  <si>
    <t>Peter Breitmayer</t>
  </si>
  <si>
    <t>http://www.imdb.com/title/tt1019452/?ref_=fn_tt_tt_1</t>
  </si>
  <si>
    <t>Get Low</t>
  </si>
  <si>
    <t>Aaron Schneider</t>
  </si>
  <si>
    <t>http://www.imdb.com/title/tt1194263/?ref_=fn_tt_tt_1</t>
  </si>
  <si>
    <t>Warlock</t>
  </si>
  <si>
    <t>http://www.imdb.com/title/tt0098622/?ref_=fn_tt_tt_1</t>
  </si>
  <si>
    <t>Beyond the Lights</t>
  </si>
  <si>
    <t>Darryl Stephens</t>
  </si>
  <si>
    <t>http://www.imdb.com/title/tt3125324/?ref_=fn_tt_tt_1</t>
  </si>
  <si>
    <t>A Single Man</t>
  </si>
  <si>
    <t>Tom Ford</t>
  </si>
  <si>
    <t>Teddy Sears</t>
  </si>
  <si>
    <t>http://www.imdb.com/title/tt1315981/?ref_=fn_tt_tt_1</t>
  </si>
  <si>
    <t>The Last Temptation of Christ</t>
  </si>
  <si>
    <t>Barbara Hershey</t>
  </si>
  <si>
    <t>http://www.imdb.com/title/tt0095497/?ref_=fn_tt_tt_1</t>
  </si>
  <si>
    <t>Outside Providence</t>
  </si>
  <si>
    <t>Jonathan Brandis</t>
  </si>
  <si>
    <t>George Wendt</t>
  </si>
  <si>
    <t>http://www.imdb.com/title/tt0125971/?ref_=fn_tt_tt_1</t>
  </si>
  <si>
    <t>Bride &amp; Prejudice</t>
  </si>
  <si>
    <t>Gurinder Chadha</t>
  </si>
  <si>
    <t>Anupam Kher</t>
  </si>
  <si>
    <t>http://www.imdb.com/title/tt0361411/?ref_=fn_tt_tt_1</t>
  </si>
  <si>
    <t>Rabbit-Proof Fence</t>
  </si>
  <si>
    <t>Roy Billing</t>
  </si>
  <si>
    <t>Deborah Mailman</t>
  </si>
  <si>
    <t>http://www.imdb.com/title/tt0252444/?ref_=fn_tt_tt_1</t>
  </si>
  <si>
    <t>Who's Your Caddy?</t>
  </si>
  <si>
    <t>Lil' Wayne</t>
  </si>
  <si>
    <t>http://www.imdb.com/title/tt0785077/?ref_=fn_tt_tt_1</t>
  </si>
  <si>
    <t>Split Second</t>
  </si>
  <si>
    <t>Tony Maylam</t>
  </si>
  <si>
    <t>Michael J. Pollard</t>
  </si>
  <si>
    <t>Alastair Duncan</t>
  </si>
  <si>
    <t>http://www.imdb.com/title/tt0105459/?ref_=fn_tt_tt_1</t>
  </si>
  <si>
    <t>The Other Side of Heaven</t>
  </si>
  <si>
    <t>Mitch Davis</t>
  </si>
  <si>
    <t>Nathaniel Lees</t>
  </si>
  <si>
    <t>Miriama Smith</t>
  </si>
  <si>
    <t>http://www.imdb.com/title/tt0250371/?ref_=fn_tt_tt_1</t>
  </si>
  <si>
    <t>Veer-Zaara</t>
  </si>
  <si>
    <t>http://www.imdb.com/title/tt0420332/?ref_=fn_tt_tt_1</t>
  </si>
  <si>
    <t>Redbelt</t>
  </si>
  <si>
    <t>Randy Couture</t>
  </si>
  <si>
    <t>http://www.imdb.com/title/tt1012804/?ref_=fn_tt_tt_1</t>
  </si>
  <si>
    <t>Cyrus</t>
  </si>
  <si>
    <t>Katie Aselton</t>
  </si>
  <si>
    <t>http://www.imdb.com/title/tt1336617/?ref_=fn_tt_tt_1</t>
  </si>
  <si>
    <t>A Dog of Flanders</t>
  </si>
  <si>
    <t>Kevin Brodie</t>
  </si>
  <si>
    <t>Cheryl Ladd</t>
  </si>
  <si>
    <t>http://www.imdb.com/title/tt0160216/?ref_=fn_tt_tt_1</t>
  </si>
  <si>
    <t>Auto Focus</t>
  </si>
  <si>
    <t>Paul Schrader</t>
  </si>
  <si>
    <t>http://www.imdb.com/title/tt0298744/?ref_=fn_tt_tt_1</t>
  </si>
  <si>
    <t>Factory Girl</t>
  </si>
  <si>
    <t>http://www.imdb.com/title/tt0432402/?ref_=fn_tt_tt_1</t>
  </si>
  <si>
    <t>We Need to Talk About Kevin</t>
  </si>
  <si>
    <t>Lynne Ramsay</t>
  </si>
  <si>
    <t>Ashley Gerasimovich</t>
  </si>
  <si>
    <t>http://www.imdb.com/title/tt1242460/?ref_=fn_tt_tt_1</t>
  </si>
  <si>
    <t>The Mighty Macs</t>
  </si>
  <si>
    <t>Tim Chambers</t>
  </si>
  <si>
    <t>Jennifer Butler</t>
  </si>
  <si>
    <t>http://www.imdb.com/title/tt1034324/?ref_=fn_tt_tt_1</t>
  </si>
  <si>
    <t>Mother and Child</t>
  </si>
  <si>
    <t>http://www.imdb.com/title/tt1121977/?ref_=fn_tt_tt_1</t>
  </si>
  <si>
    <t>March or Die</t>
  </si>
  <si>
    <t>Dick Richards</t>
  </si>
  <si>
    <t>Terence Hill</t>
  </si>
  <si>
    <t>Jack O'Halloran</t>
  </si>
  <si>
    <t>http://www.imdb.com/title/tt0076175/?ref_=fn_tt_tt_1</t>
  </si>
  <si>
    <t>Les visiteurs</t>
  </si>
  <si>
    <t>Valérie Lemercier</t>
  </si>
  <si>
    <t>http://www.imdb.com/title/tt0108500/?ref_=fn_tt_tt_1</t>
  </si>
  <si>
    <t>Somewhere</t>
  </si>
  <si>
    <t>Nathalie Fay</t>
  </si>
  <si>
    <t>Erin Wasson</t>
  </si>
  <si>
    <t>http://www.imdb.com/title/tt1421051/?ref_=fn_tt_tt_1</t>
  </si>
  <si>
    <t>Chairman of the Board</t>
  </si>
  <si>
    <t>Alex Zamm</t>
  </si>
  <si>
    <t>http://www.imdb.com/title/tt0118836/?ref_=fn_tt_tt_1</t>
  </si>
  <si>
    <t>Hesher</t>
  </si>
  <si>
    <t>Spencer Susser</t>
  </si>
  <si>
    <t>http://www.imdb.com/title/tt1403177/?ref_=fn_tt_tt_1</t>
  </si>
  <si>
    <t>Gerry</t>
  </si>
  <si>
    <t>Casey Affleck</t>
  </si>
  <si>
    <t>http://www.imdb.com/title/tt0302674/?ref_=fn_tt_tt_1</t>
  </si>
  <si>
    <t>The Heart of Me</t>
  </si>
  <si>
    <t>Thaddeus O'Sullivan</t>
  </si>
  <si>
    <t>Eleanor Bron</t>
  </si>
  <si>
    <t>http://www.imdb.com/title/tt0301390/?ref_=fn_tt_tt_1</t>
  </si>
  <si>
    <t>Freeheld</t>
  </si>
  <si>
    <t>http://www.imdb.com/title/tt1658801/?ref_=fn_tt_tt_1</t>
  </si>
  <si>
    <t>The Extra Man</t>
  </si>
  <si>
    <t>Shari Springer Berman</t>
  </si>
  <si>
    <t>http://www.imdb.com/title/tt1361313/?ref_=fn_tt_tt_1</t>
  </si>
  <si>
    <t>Ca$h</t>
  </si>
  <si>
    <t>Stephen Milburn Anderson</t>
  </si>
  <si>
    <t>http://www.imdb.com/title/tt1106860/?ref_=fn_tt_tt_1</t>
  </si>
  <si>
    <t>Wah-Wah</t>
  </si>
  <si>
    <t>http://www.imdb.com/title/tt0419256/?ref_=fn_tt_tt_1</t>
  </si>
  <si>
    <t>Pale Rider</t>
  </si>
  <si>
    <t>Sydney Penny</t>
  </si>
  <si>
    <t>http://www.imdb.com/title/tt0089767/?ref_=fn_tt_tt_1</t>
  </si>
  <si>
    <t>Western</t>
  </si>
  <si>
    <t>Dazed and Confused</t>
  </si>
  <si>
    <t>http://www.imdb.com/title/tt0106677/?ref_=fn_tt_tt_1</t>
  </si>
  <si>
    <t>Aimee &amp; Jaguar</t>
  </si>
  <si>
    <t>Max Färberböck</t>
  </si>
  <si>
    <t>Heike Makatsch</t>
  </si>
  <si>
    <t>Johanna Wokalek</t>
  </si>
  <si>
    <t>Maria Schrader</t>
  </si>
  <si>
    <t>http://www.imdb.com/title/tt0130444/?ref_=fn_tt_tt_1</t>
  </si>
  <si>
    <t>The Chumscrubber</t>
  </si>
  <si>
    <t>Arie Posin</t>
  </si>
  <si>
    <t>http://www.imdb.com/title/tt0406650/?ref_=fn_tt_tt_1</t>
  </si>
  <si>
    <t>Shade</t>
  </si>
  <si>
    <t>Damian Nieman</t>
  </si>
  <si>
    <t>Glenn Plummer</t>
  </si>
  <si>
    <t>Jason Cerbone</t>
  </si>
  <si>
    <t>Mark De Alessandro</t>
  </si>
  <si>
    <t>http://www.imdb.com/title/tt0323939/?ref_=fn_tt_tt_1</t>
  </si>
  <si>
    <t>House at the End of the Street</t>
  </si>
  <si>
    <t>Mark Tonderai</t>
  </si>
  <si>
    <t>Gil Bellows</t>
  </si>
  <si>
    <t>http://www.imdb.com/title/tt1582507/?ref_=fn_tt_tt_1</t>
  </si>
  <si>
    <t>Incendies</t>
  </si>
  <si>
    <t>Lubna Azabal</t>
  </si>
  <si>
    <t>Mélissa Désormeaux-Poulin</t>
  </si>
  <si>
    <t>Ahmad Massad</t>
  </si>
  <si>
    <t>http://www.imdb.com/title/tt1255953/?ref_=fn_tt_tt_1</t>
  </si>
  <si>
    <t>Remember Me, My Love</t>
  </si>
  <si>
    <t>Laura Morante</t>
  </si>
  <si>
    <t>Silvio Muccino</t>
  </si>
  <si>
    <t>Giulia Michelini</t>
  </si>
  <si>
    <t>http://www.imdb.com/title/tt0323807/?ref_=fn_tt_tt_1</t>
  </si>
  <si>
    <t>Elite Squad</t>
  </si>
  <si>
    <t>Wagner Moura</t>
  </si>
  <si>
    <t>Fernanda Machado</t>
  </si>
  <si>
    <t>André Ramiro</t>
  </si>
  <si>
    <t>Portuguese</t>
  </si>
  <si>
    <t>http://www.imdb.com/title/tt0861739/?ref_=fn_tt_tt_1</t>
  </si>
  <si>
    <t>Annabelle</t>
  </si>
  <si>
    <t>Annabelle Wallis</t>
  </si>
  <si>
    <t>Gabriel Bateman</t>
  </si>
  <si>
    <t>http://www.imdb.com/title/tt3322940/?ref_=fn_tt_tt_1</t>
  </si>
  <si>
    <t>Bran Nue Dae</t>
  </si>
  <si>
    <t>Rachel Perkins</t>
  </si>
  <si>
    <t>Magda Szubanski</t>
  </si>
  <si>
    <t>Jessica Mauboy</t>
  </si>
  <si>
    <t>http://www.imdb.com/title/tt1148165/?ref_=fn_tt_tt_1</t>
  </si>
  <si>
    <t>Boyz n the Hood</t>
  </si>
  <si>
    <t>John Cothran</t>
  </si>
  <si>
    <t>Lloyd Avery II</t>
  </si>
  <si>
    <t>Na'Blonka Durden</t>
  </si>
  <si>
    <t>http://www.imdb.com/title/tt0101507/?ref_=fn_tt_tt_1</t>
  </si>
  <si>
    <t>La Bamba</t>
  </si>
  <si>
    <t>Luis Valdez</t>
  </si>
  <si>
    <t>Rosanna DeSoto</t>
  </si>
  <si>
    <t>Danielle von Zerneck</t>
  </si>
  <si>
    <t>http://www.imdb.com/title/tt0093378/?ref_=fn_tt_tt_1</t>
  </si>
  <si>
    <t>Dressed to Kill</t>
  </si>
  <si>
    <t>Nancy Allen</t>
  </si>
  <si>
    <t>http://www.imdb.com/title/tt0080661/?ref_=fn_tt_tt_1</t>
  </si>
  <si>
    <t>The Adventures of Huck Finn</t>
  </si>
  <si>
    <t>http://www.imdb.com/title/tt0106223/?ref_=fn_tt_tt_1</t>
  </si>
  <si>
    <t>Go</t>
  </si>
  <si>
    <t>Scott Wolf</t>
  </si>
  <si>
    <t>http://www.imdb.com/title/tt0139239/?ref_=fn_tt_tt_1</t>
  </si>
  <si>
    <t>Friends with Money</t>
  </si>
  <si>
    <t>Marin Hinkle</t>
  </si>
  <si>
    <t>Jake Cherry</t>
  </si>
  <si>
    <t>http://www.imdb.com/title/tt0436331/?ref_=fn_tt_tt_1</t>
  </si>
  <si>
    <t>Bats</t>
  </si>
  <si>
    <t>Louis Morneau</t>
  </si>
  <si>
    <t>http://www.imdb.com/title/tt0200469/?ref_=fn_tt_tt_1</t>
  </si>
  <si>
    <t>Nowhere in Africa</t>
  </si>
  <si>
    <t>Caroline Link</t>
  </si>
  <si>
    <t>Merab Ninidze</t>
  </si>
  <si>
    <t>Juliane Köhler</t>
  </si>
  <si>
    <t>Matthias Habich</t>
  </si>
  <si>
    <t>http://www.imdb.com/title/tt0161860/?ref_=fn_tt_tt_1</t>
  </si>
  <si>
    <t>Shame</t>
  </si>
  <si>
    <t>http://www.imdb.com/title/tt1723811/?ref_=fn_tt_tt_1</t>
  </si>
  <si>
    <t>Layer Cake</t>
  </si>
  <si>
    <t>http://www.imdb.com/title/tt0375912/?ref_=fn_tt_tt_1</t>
  </si>
  <si>
    <t>The Work and the Glory II: American Zion</t>
  </si>
  <si>
    <t>Sterling Van Wagenen</t>
  </si>
  <si>
    <t>Emily Podleski</t>
  </si>
  <si>
    <t>http://www.imdb.com/title/tt0457530/?ref_=fn_tt_tt_1</t>
  </si>
  <si>
    <t>The East</t>
  </si>
  <si>
    <t>Zal Batmanglij</t>
  </si>
  <si>
    <t>http://www.imdb.com/title/tt1869716/?ref_=fn_tt_tt_1</t>
  </si>
  <si>
    <t>A Home at the End of the World</t>
  </si>
  <si>
    <t>http://www.imdb.com/title/tt0359423/?ref_=fn_tt_tt_1</t>
  </si>
  <si>
    <t>Aberdeen</t>
  </si>
  <si>
    <t>Hans Petter Moland</t>
  </si>
  <si>
    <t>Sara-Marie Maltha</t>
  </si>
  <si>
    <t>Stellan Skarsgård</t>
  </si>
  <si>
    <t>http://www.imdb.com/title/tt0168446/?ref_=fn_tt_tt_1</t>
  </si>
  <si>
    <t>The Messenger</t>
  </si>
  <si>
    <t>Oren Moverman</t>
  </si>
  <si>
    <t>http://www.imdb.com/title/tt0790712/?ref_=fn_tt_tt_1</t>
  </si>
  <si>
    <t>Control</t>
  </si>
  <si>
    <t>http://www.imdb.com/title/tt0421082/?ref_=fn_tt_tt_1</t>
  </si>
  <si>
    <t>The Terminator</t>
  </si>
  <si>
    <t>Paul Winfield</t>
  </si>
  <si>
    <t>http://www.imdb.com/title/tt0088247/?ref_=fn_tt_tt_1</t>
  </si>
  <si>
    <t>Good Bye Lenin!</t>
  </si>
  <si>
    <t>Wolfgang Becker</t>
  </si>
  <si>
    <t>Florian Lukas</t>
  </si>
  <si>
    <t>Chulpan Khamatova</t>
  </si>
  <si>
    <t>http://www.imdb.com/title/tt0301357/?ref_=fn_tt_tt_1</t>
  </si>
  <si>
    <t>The Damned United</t>
  </si>
  <si>
    <t>Mark Bazeley</t>
  </si>
  <si>
    <t>Maurice Roëves</t>
  </si>
  <si>
    <t>http://www.imdb.com/title/tt1226271/?ref_=fn_tt_tt_1</t>
  </si>
  <si>
    <t>Mallrats</t>
  </si>
  <si>
    <t>http://www.imdb.com/title/tt0113749/?ref_=fn_tt_tt_1</t>
  </si>
  <si>
    <t>Grease</t>
  </si>
  <si>
    <t>Olivia Newton-John</t>
  </si>
  <si>
    <t>http://www.imdb.com/title/tt0077631/?ref_=fn_tt_tt_1</t>
  </si>
  <si>
    <t>Platoon</t>
  </si>
  <si>
    <t>http://www.imdb.com/title/tt0091763/?ref_=fn_tt_tt_1</t>
  </si>
  <si>
    <t>Fahrenheit 9/11</t>
  </si>
  <si>
    <t>Osama bin Laden</t>
  </si>
  <si>
    <t>Stevie Wonder</t>
  </si>
  <si>
    <t>Ricky Martin</t>
  </si>
  <si>
    <t>http://www.imdb.com/title/tt0361596/?ref_=fn_tt_tt_1</t>
  </si>
  <si>
    <t>Butch Cassidy and the Sundance Kid</t>
  </si>
  <si>
    <t>George Roy Hill</t>
  </si>
  <si>
    <t>Katharine Ross</t>
  </si>
  <si>
    <t>Ted Cassidy</t>
  </si>
  <si>
    <t>Kenneth Mars</t>
  </si>
  <si>
    <t>http://www.imdb.com/title/tt0064115/?ref_=fn_tt_tt_1</t>
  </si>
  <si>
    <t>Mary Poppins</t>
  </si>
  <si>
    <t>Robert Stevenson</t>
  </si>
  <si>
    <t>Ed Wynn</t>
  </si>
  <si>
    <t>Glynis Johns</t>
  </si>
  <si>
    <t>Elsa Lanchester</t>
  </si>
  <si>
    <t>http://www.imdb.com/title/tt0058331/?ref_=fn_tt_tt_1</t>
  </si>
  <si>
    <t>Ordinary People</t>
  </si>
  <si>
    <t>http://www.imdb.com/title/tt0081283/?ref_=fn_tt_tt_1</t>
  </si>
  <si>
    <t>West Side Story</t>
  </si>
  <si>
    <t>Jerome Robbins</t>
  </si>
  <si>
    <t>Rita Moreno</t>
  </si>
  <si>
    <t>George Chakiris</t>
  </si>
  <si>
    <t>Richard Beymer</t>
  </si>
  <si>
    <t>http://www.imdb.com/title/tt0055614/?ref_=fn_tt_tt_1</t>
  </si>
  <si>
    <t>Caddyshack</t>
  </si>
  <si>
    <t>Rodney Dangerfield</t>
  </si>
  <si>
    <t>http://www.imdb.com/title/tt0080487/?ref_=fn_tt_tt_1</t>
  </si>
  <si>
    <t>The Brothers</t>
  </si>
  <si>
    <t>Gary Hardwick</t>
  </si>
  <si>
    <t>http://www.imdb.com/title/tt0250274/?ref_=fn_tt_tt_1</t>
  </si>
  <si>
    <t>The Wood</t>
  </si>
  <si>
    <t>http://www.imdb.com/title/tt0161100/?ref_=fn_tt_tt_1</t>
  </si>
  <si>
    <t>The Usual Suspects</t>
  </si>
  <si>
    <t>http://www.imdb.com/title/tt0114814/?ref_=fn_tt_tt_1</t>
  </si>
  <si>
    <t>A Nightmare on Elm Street 5: The Dream Child</t>
  </si>
  <si>
    <t>Lisa Wilcox</t>
  </si>
  <si>
    <t>Kelly Jo Minter</t>
  </si>
  <si>
    <t>Matthew Borlenghi</t>
  </si>
  <si>
    <t>http://www.imdb.com/title/tt0097981/?ref_=fn_tt_tt_1</t>
  </si>
  <si>
    <t>Van Wilder: Party Liaison</t>
  </si>
  <si>
    <t>Erik Estrada</t>
  </si>
  <si>
    <t>http://www.imdb.com/title/tt0283111/?ref_=fn_tt_tt_1</t>
  </si>
  <si>
    <t>The Wrestler</t>
  </si>
  <si>
    <t>John D'Leo</t>
  </si>
  <si>
    <t>Ajay Naidu</t>
  </si>
  <si>
    <t>http://www.imdb.com/title/tt1125849/?ref_=fn_tt_tt_1</t>
  </si>
  <si>
    <t>Duel in the Sun</t>
  </si>
  <si>
    <t>King Vidor</t>
  </si>
  <si>
    <t>Lillian Gish</t>
  </si>
  <si>
    <t>Jennifer Jones</t>
  </si>
  <si>
    <t>http://www.imdb.com/title/tt0038499/?ref_=fn_tt_tt_1</t>
  </si>
  <si>
    <t>Best in Show</t>
  </si>
  <si>
    <t>http://www.imdb.com/title/tt0218839/?ref_=fn_tt_tt_1</t>
  </si>
  <si>
    <t>Escape from New York</t>
  </si>
  <si>
    <t>Tom Atkins</t>
  </si>
  <si>
    <t>http://www.imdb.com/title/tt0082340/?ref_=fn_tt_tt_1</t>
  </si>
  <si>
    <t>School Daze</t>
  </si>
  <si>
    <t>Ossie Davis</t>
  </si>
  <si>
    <t>http://www.imdb.com/title/tt0096054/?ref_=fn_tt_tt_1</t>
  </si>
  <si>
    <t>Daddy Day Camp</t>
  </si>
  <si>
    <t>Fred Savage</t>
  </si>
  <si>
    <t>http://www.imdb.com/title/tt0462244/?ref_=fn_tt_tt_1</t>
  </si>
  <si>
    <t>Mystic Pizza</t>
  </si>
  <si>
    <t>http://www.imdb.com/title/tt0095690/?ref_=fn_tt_tt_1</t>
  </si>
  <si>
    <t>Sliding Doors</t>
  </si>
  <si>
    <t>John Lynch</t>
  </si>
  <si>
    <t>http://www.imdb.com/title/tt0120148/?ref_=fn_tt_tt_1</t>
  </si>
  <si>
    <t>Tales from the Hood</t>
  </si>
  <si>
    <t>Rusty Cundieff</t>
  </si>
  <si>
    <t>David Alan Grier</t>
  </si>
  <si>
    <t>http://www.imdb.com/title/tt0114609/?ref_=fn_tt_tt_1</t>
  </si>
  <si>
    <t>The Last King of Scotland</t>
  </si>
  <si>
    <t>Kevin Macdonald</t>
  </si>
  <si>
    <t>Abby Mukiibi Nkaaga</t>
  </si>
  <si>
    <t>http://www.imdb.com/title/tt0455590/?ref_=fn_tt_tt_1</t>
  </si>
  <si>
    <t>Halloween 5</t>
  </si>
  <si>
    <t>Dominique Othenin-Girard</t>
  </si>
  <si>
    <t>Tamara Glynn</t>
  </si>
  <si>
    <t>http://www.imdb.com/title/tt0097474/?ref_=fn_tt_tt_1</t>
  </si>
  <si>
    <t>Bernie</t>
  </si>
  <si>
    <t>Brandon Smith</t>
  </si>
  <si>
    <t>Rick Dial</t>
  </si>
  <si>
    <t>http://www.imdb.com/title/tt1704573/?ref_=fn_tt_tt_1</t>
  </si>
  <si>
    <t>Dolphins and Whales 3D: Tribes of the Ocean</t>
  </si>
  <si>
    <t>Jean-Jacques Mantello</t>
  </si>
  <si>
    <t>Daryl Hannah</t>
  </si>
  <si>
    <t>http://www.imdb.com/title/tt0996382/?ref_=fn_tt_tt_1</t>
  </si>
  <si>
    <t>Pollock</t>
  </si>
  <si>
    <t>Ed Harris</t>
  </si>
  <si>
    <t>Amy Madigan</t>
  </si>
  <si>
    <t>http://www.imdb.com/title/tt0183659/?ref_=fn_tt_tt_1</t>
  </si>
  <si>
    <t>200 Cigarettes</t>
  </si>
  <si>
    <t>Risa Bramon Garcia</t>
  </si>
  <si>
    <t>http://www.imdb.com/title/tt0137338/?ref_=fn_tt_tt_1</t>
  </si>
  <si>
    <t>The Words</t>
  </si>
  <si>
    <t>Brian Klugman</t>
  </si>
  <si>
    <t>http://www.imdb.com/title/tt1840417/?ref_=fn_tt_tt_1</t>
  </si>
  <si>
    <t>Casa de mi Padre</t>
  </si>
  <si>
    <t>Matt Piedmont</t>
  </si>
  <si>
    <t>Luis E. Carazo</t>
  </si>
  <si>
    <t>http://www.imdb.com/title/tt1702425/?ref_=fn_tt_tt_1</t>
  </si>
  <si>
    <t>City Island</t>
  </si>
  <si>
    <t>Raymond De Felitta</t>
  </si>
  <si>
    <t>Dominik García-Lorido</t>
  </si>
  <si>
    <t>http://www.imdb.com/title/tt1174730/?ref_=fn_tt_tt_1</t>
  </si>
  <si>
    <t>The Guard</t>
  </si>
  <si>
    <t>John Michael McDonagh</t>
  </si>
  <si>
    <t>Wale Ojo</t>
  </si>
  <si>
    <t>http://www.imdb.com/title/tt1540133/?ref_=fn_tt_tt_1</t>
  </si>
  <si>
    <t>College</t>
  </si>
  <si>
    <t>Deb Hagan</t>
  </si>
  <si>
    <t>http://www.imdb.com/title/tt0844671/?ref_=fn_tt_tt_1</t>
  </si>
  <si>
    <t>The Virgin Suicides</t>
  </si>
  <si>
    <t>http://www.imdb.com/title/tt0159097/?ref_=fn_tt_tt_1</t>
  </si>
  <si>
    <t>Miss March</t>
  </si>
  <si>
    <t>Zach Cregger</t>
  </si>
  <si>
    <t>Hugh M. Hefner</t>
  </si>
  <si>
    <t>Windell Middlebrooks</t>
  </si>
  <si>
    <t>Raquel Alessi</t>
  </si>
  <si>
    <t>http://www.imdb.com/title/tt1151922/?ref_=fn_tt_tt_1</t>
  </si>
  <si>
    <t>Wish I Was Here</t>
  </si>
  <si>
    <t>Zach Braff</t>
  </si>
  <si>
    <t>http://www.imdb.com/title/tt2870708/?ref_=fn_tt_tt_1</t>
  </si>
  <si>
    <t>Simply Irresistible</t>
  </si>
  <si>
    <t>Mark Tarlov</t>
  </si>
  <si>
    <t>Lawrence Gilliard Jr.</t>
  </si>
  <si>
    <t>http://www.imdb.com/title/tt0145893/?ref_=fn_tt_tt_1</t>
  </si>
  <si>
    <t>Hedwig and the Angry Inch</t>
  </si>
  <si>
    <t>John Cameron Mitchell</t>
  </si>
  <si>
    <t>Miriam Shor</t>
  </si>
  <si>
    <t>http://www.imdb.com/title/tt0248845/?ref_=fn_tt_tt_1</t>
  </si>
  <si>
    <t>Only the Strong</t>
  </si>
  <si>
    <t>Ryan Bollman</t>
  </si>
  <si>
    <t>Todd Susman</t>
  </si>
  <si>
    <t>http://www.imdb.com/title/tt0107750/?ref_=fn_tt_tt_1</t>
  </si>
  <si>
    <t>Shattered Glass</t>
  </si>
  <si>
    <t>Billy Ray</t>
  </si>
  <si>
    <t>http://www.imdb.com/title/tt0323944/?ref_=fn_tt_tt_1</t>
  </si>
  <si>
    <t>Novocaine</t>
  </si>
  <si>
    <t>David Atkins</t>
  </si>
  <si>
    <t>Lynne Thigpen</t>
  </si>
  <si>
    <t>Polly Noonan</t>
  </si>
  <si>
    <t>http://www.imdb.com/title/tt0234354/?ref_=fn_tt_tt_1</t>
  </si>
  <si>
    <t>The Wackness</t>
  </si>
  <si>
    <t>http://www.imdb.com/title/tt1082886/?ref_=fn_tt_tt_1</t>
  </si>
  <si>
    <t>Beastmaster 2: Through the Portal of Time</t>
  </si>
  <si>
    <t>Sylvio Tabet</t>
  </si>
  <si>
    <t>Michael Berryman</t>
  </si>
  <si>
    <t>Marc Singer</t>
  </si>
  <si>
    <t>http://www.imdb.com/title/tt0101412/?ref_=fn_tt_tt_1</t>
  </si>
  <si>
    <t>The 5th Quarter</t>
  </si>
  <si>
    <t>Rick Bieber</t>
  </si>
  <si>
    <t>Kendrick Cross</t>
  </si>
  <si>
    <t>Sammy Nagi Njuguna</t>
  </si>
  <si>
    <t>http://www.imdb.com/title/tt1130964/?ref_=fn_tt_tt_1</t>
  </si>
  <si>
    <t>The Greatest</t>
  </si>
  <si>
    <t>Cara Seymour</t>
  </si>
  <si>
    <t>http://www.imdb.com/title/tt1226232/?ref_=fn_tt_tt_1</t>
  </si>
  <si>
    <t>Snow Flower and the Secret Fan</t>
  </si>
  <si>
    <t>Ji-hyun Jun</t>
  </si>
  <si>
    <t>http://www.imdb.com/title/tt1541995/?ref_=fn_tt_tt_1</t>
  </si>
  <si>
    <t>Come Early Morning</t>
  </si>
  <si>
    <t>Diane Ladd</t>
  </si>
  <si>
    <t>Ritchie Montgomery</t>
  </si>
  <si>
    <t>http://www.imdb.com/title/tt0457308/?ref_=fn_tt_tt_1</t>
  </si>
  <si>
    <t>Lucky Break</t>
  </si>
  <si>
    <t>Peter McNamara</t>
  </si>
  <si>
    <t>http://www.imdb.com/title/tt0246134/?ref_=fn_tt_tt_1</t>
  </si>
  <si>
    <t>Surfer, Dude</t>
  </si>
  <si>
    <t>S.R. Bindler</t>
  </si>
  <si>
    <t>http://www.imdb.com/title/tt0976247/?ref_=fn_tt_tt_1</t>
  </si>
  <si>
    <t>Deadfall</t>
  </si>
  <si>
    <t>http://www.imdb.com/title/tt1667310/?ref_=fn_tt_tt_1</t>
  </si>
  <si>
    <t>L'auberge espagnole</t>
  </si>
  <si>
    <t>Cédric Klapisch</t>
  </si>
  <si>
    <t>Iddo Goldberg</t>
  </si>
  <si>
    <t>http://www.imdb.com/title/tt0283900/?ref_=fn_tt_tt_1</t>
  </si>
  <si>
    <t>Song One</t>
  </si>
  <si>
    <t>Kate Barker-Froyland</t>
  </si>
  <si>
    <t>Shawn Parsons</t>
  </si>
  <si>
    <t>Li Jun Li</t>
  </si>
  <si>
    <t>http://www.imdb.com/title/tt2182972/?ref_=fn_tt_tt_1</t>
  </si>
  <si>
    <t>Winter in Wartime</t>
  </si>
  <si>
    <t>Martin Koolhoven</t>
  </si>
  <si>
    <t>Yorick van Wageningen</t>
  </si>
  <si>
    <t>Tygo Gernandt</t>
  </si>
  <si>
    <t>Martijn Lakemeier</t>
  </si>
  <si>
    <t>http://www.imdb.com/title/tt0795441/?ref_=fn_tt_tt_1</t>
  </si>
  <si>
    <t>The Protector</t>
  </si>
  <si>
    <t>Prachya Pinkaew</t>
  </si>
  <si>
    <t>Jon Foo</t>
  </si>
  <si>
    <t>Nathan Jones</t>
  </si>
  <si>
    <t>Johnny Nguyen</t>
  </si>
  <si>
    <t>http://www.imdb.com/title/tt0427954/?ref_=fn_tt_tt_1</t>
  </si>
  <si>
    <t>Bend It Like Beckham</t>
  </si>
  <si>
    <t>Parminder Nagra</t>
  </si>
  <si>
    <t>http://www.imdb.com/title/tt0286499/?ref_=fn_tt_tt_1</t>
  </si>
  <si>
    <t>Sunshine State</t>
  </si>
  <si>
    <t>Edie Falco</t>
  </si>
  <si>
    <t>http://www.imdb.com/title/tt0286179/?ref_=fn_tt_tt_1</t>
  </si>
  <si>
    <t>Crossover</t>
  </si>
  <si>
    <t>Wesley Jonathan</t>
  </si>
  <si>
    <t>Wayne Brady</t>
  </si>
  <si>
    <t>Eva Marcille</t>
  </si>
  <si>
    <t>http://www.imdb.com/title/tt0473024/?ref_=fn_tt_tt_1</t>
  </si>
  <si>
    <t>[Rec] 2</t>
  </si>
  <si>
    <t>Jonathan D. Mellor</t>
  </si>
  <si>
    <t>Pablo Rosso</t>
  </si>
  <si>
    <t>Andrea Ros</t>
  </si>
  <si>
    <t>http://www.imdb.com/title/tt1245112/?ref_=fn_tt_tt_1</t>
  </si>
  <si>
    <t>The Sting</t>
  </si>
  <si>
    <t>http://www.imdb.com/title/tt0070735/?ref_=fn_tt_tt_1</t>
  </si>
  <si>
    <t>Chariots of Fire</t>
  </si>
  <si>
    <t>http://www.imdb.com/title/tt0082158/?ref_=fn_tt_tt_1</t>
  </si>
  <si>
    <t>Diary of a Mad Black Woman</t>
  </si>
  <si>
    <t>Darren Grant</t>
  </si>
  <si>
    <t>Tamara Taylor</t>
  </si>
  <si>
    <t>http://www.imdb.com/title/tt0422093/?ref_=fn_tt_tt_1</t>
  </si>
  <si>
    <t>Shine</t>
  </si>
  <si>
    <t>Nicholas Bell</t>
  </si>
  <si>
    <t>http://www.imdb.com/title/tt0117631/?ref_=fn_tt_tt_1</t>
  </si>
  <si>
    <t>Don Jon</t>
  </si>
  <si>
    <t>Tony Danza</t>
  </si>
  <si>
    <t>http://www.imdb.com/title/tt2229499/?ref_=fn_tt_tt_1</t>
  </si>
  <si>
    <t>Ghost World</t>
  </si>
  <si>
    <t>http://www.imdb.com/title/tt0162346/?ref_=fn_tt_tt_1</t>
  </si>
  <si>
    <t>Iris</t>
  </si>
  <si>
    <t>http://www.imdb.com/title/tt0280778/?ref_=fn_tt_tt_1</t>
  </si>
  <si>
    <t>The Chorus</t>
  </si>
  <si>
    <t>Christophe Barratier</t>
  </si>
  <si>
    <t>Jean-Baptiste Maunier</t>
  </si>
  <si>
    <t>François Berléand</t>
  </si>
  <si>
    <t>Gérard Jugnot</t>
  </si>
  <si>
    <t>http://www.imdb.com/title/tt0372824/?ref_=fn_tt_tt_1</t>
  </si>
  <si>
    <t>Mambo Italiano</t>
  </si>
  <si>
    <t>Émile Gaudreault</t>
  </si>
  <si>
    <t>Luke Kirby</t>
  </si>
  <si>
    <t>Claudia Ferri</t>
  </si>
  <si>
    <t>http://www.imdb.com/title/tt0330602/?ref_=fn_tt_tt_1</t>
  </si>
  <si>
    <t>Wonderland</t>
  </si>
  <si>
    <t>James Cox</t>
  </si>
  <si>
    <t>Franky G</t>
  </si>
  <si>
    <t>http://www.imdb.com/title/tt0335563/?ref_=fn_tt_tt_1</t>
  </si>
  <si>
    <t>Do the Right Thing</t>
  </si>
  <si>
    <t>Danny Aiello</t>
  </si>
  <si>
    <t>http://www.imdb.com/title/tt0097216/?ref_=fn_tt_tt_1</t>
  </si>
  <si>
    <t>Harvard Man</t>
  </si>
  <si>
    <t>James Toback</t>
  </si>
  <si>
    <t>http://www.imdb.com/title/tt0242508/?ref_=fn_tt_tt_1</t>
  </si>
  <si>
    <t>Le Havre</t>
  </si>
  <si>
    <t>Aki Kaurismäki</t>
  </si>
  <si>
    <t>Jean-Pierre Léaud</t>
  </si>
  <si>
    <t>Kati Outinen</t>
  </si>
  <si>
    <t>Jean-Pierre Darroussin</t>
  </si>
  <si>
    <t>Finland</t>
  </si>
  <si>
    <t>http://www.imdb.com/title/tt1508675/?ref_=fn_tt_tt_1</t>
  </si>
  <si>
    <t>R100</t>
  </si>
  <si>
    <t>Hitoshi Matsumoto</t>
  </si>
  <si>
    <t>Lindsay Kay Hayward</t>
  </si>
  <si>
    <t>Shinobu Terajima</t>
  </si>
  <si>
    <t>http://www.imdb.com/title/tt2914838/?ref_=fn_tt_tt_1</t>
  </si>
  <si>
    <t>Salvation Boulevard</t>
  </si>
  <si>
    <t>George Ratliff</t>
  </si>
  <si>
    <t>Cree Kelly</t>
  </si>
  <si>
    <t>Mike Eshaq</t>
  </si>
  <si>
    <t>http://www.imdb.com/title/tt1251743/?ref_=fn_tt_tt_1</t>
  </si>
  <si>
    <t>The Ten</t>
  </si>
  <si>
    <t>Ron Silver</t>
  </si>
  <si>
    <t>http://www.imdb.com/title/tt0811106/?ref_=fn_tt_tt_1</t>
  </si>
  <si>
    <t>Headhunters</t>
  </si>
  <si>
    <t>Aksel Hennie</t>
  </si>
  <si>
    <t>Synnøve Macody Lund</t>
  </si>
  <si>
    <t>Julie R. Ølgaard</t>
  </si>
  <si>
    <t>Norway</t>
  </si>
  <si>
    <t>Norwegian</t>
  </si>
  <si>
    <t>http://www.imdb.com/title/tt1614989/?ref_=fn_tt_tt_1</t>
  </si>
  <si>
    <t>Saint Ralph</t>
  </si>
  <si>
    <t>Michael McGowan</t>
  </si>
  <si>
    <t>Adam Butcher</t>
  </si>
  <si>
    <t>Gordon Pinsent</t>
  </si>
  <si>
    <t>http://www.imdb.com/title/tt0384488/?ref_=fn_tt_tt_1</t>
  </si>
  <si>
    <t>Insidious: Chapter 2</t>
  </si>
  <si>
    <t>http://www.imdb.com/title/tt2226417/?ref_=fn_tt_tt_1</t>
  </si>
  <si>
    <t>Saw II</t>
  </si>
  <si>
    <t>http://www.imdb.com/title/tt0432348/?ref_=fn_tt_tt_1</t>
  </si>
  <si>
    <t>10 Cloverfield Lane</t>
  </si>
  <si>
    <t>Dan Trachtenberg</t>
  </si>
  <si>
    <t>Sumalee Montano</t>
  </si>
  <si>
    <t>http://www.imdb.com/title/tt1179933/?ref_=fn_tt_tt_1</t>
  </si>
  <si>
    <t>Jackass: The Movie</t>
  </si>
  <si>
    <t>http://www.imdb.com/title/tt0322802/?ref_=fn_tt_tt_1</t>
  </si>
  <si>
    <t>Lights Out</t>
  </si>
  <si>
    <t>David F. Sandberg</t>
  </si>
  <si>
    <t>Amiah Miller</t>
  </si>
  <si>
    <t>http://www.imdb.com/title/tt4786282/?ref_=fn_tt_tt_1</t>
  </si>
  <si>
    <t>Paranormal Activity 3</t>
  </si>
  <si>
    <t>Sprague Grayden</t>
  </si>
  <si>
    <t>http://www.imdb.com/title/tt1778304/?ref_=fn_tt_tt_1</t>
  </si>
  <si>
    <t>Ouija</t>
  </si>
  <si>
    <t>Stiles White</t>
  </si>
  <si>
    <t>Shelley Hennig</t>
  </si>
  <si>
    <t>Daren Kagasoff</t>
  </si>
  <si>
    <t>http://www.imdb.com/title/tt1204977/?ref_=fn_tt_tt_1</t>
  </si>
  <si>
    <t>A Nightmare on Elm Street 3: Dream Warriors</t>
  </si>
  <si>
    <t>John Saxon</t>
  </si>
  <si>
    <t>Jennifer Rubin</t>
  </si>
  <si>
    <t>http://www.imdb.com/title/tt0093629/?ref_=fn_tt_tt_1</t>
  </si>
  <si>
    <t>Instructions Not Included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</si>
  <si>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</si>
  <si>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</si>
  <si>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</si>
  <si>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</si>
  <si>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</si>
  <si>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Paranormal Activity 4</t>
  </si>
  <si>
    <t>Matt Shively</t>
  </si>
  <si>
    <t>Brendon Eggertsen</t>
  </si>
  <si>
    <t>Alisha Boe</t>
  </si>
  <si>
    <t>http://www.imdb.com/title/tt2109184/?ref_=fn_tt_tt_1</t>
  </si>
  <si>
    <t>The Robe</t>
  </si>
  <si>
    <t>Henry Koster</t>
  </si>
  <si>
    <t>Victor Mature</t>
  </si>
  <si>
    <t>http://www.imdb.com/title/tt0046247/?ref_=fn_tt_tt_1</t>
  </si>
  <si>
    <t>Freddy's Dead: The Final Nightmare</t>
  </si>
  <si>
    <t>http://www.imdb.com/title/tt0101917/?ref_=fn_tt_tt_1</t>
  </si>
  <si>
    <t>Monster</t>
  </si>
  <si>
    <t>Patty Jenkins</t>
  </si>
  <si>
    <t>http://www.imdb.com/title/tt0340855/?ref_=fn_tt_tt_1</t>
  </si>
  <si>
    <t>Paranormal Activity: The Marked Ones</t>
  </si>
  <si>
    <t>Christopher Landon</t>
  </si>
  <si>
    <t>Richard Cabral</t>
  </si>
  <si>
    <t>Gloria Sandoval</t>
  </si>
  <si>
    <t>Molly Ephraim</t>
  </si>
  <si>
    <t>http://www.imdb.com/title/tt2473682/?ref_=fn_tt_tt_1</t>
  </si>
  <si>
    <t>Dallas Buyers Club</t>
  </si>
  <si>
    <t>http://www.imdb.com/title/tt0790636/?ref_=fn_tt_tt_1</t>
  </si>
  <si>
    <t>The Lazarus Effect</t>
  </si>
  <si>
    <t>David Gelb</t>
  </si>
  <si>
    <t>http://www.imdb.com/title/tt2918436/?ref_=fn_tt_tt_1</t>
  </si>
  <si>
    <t>Memento</t>
  </si>
  <si>
    <t>Jorja Fox</t>
  </si>
  <si>
    <t>http://www.imdb.com/title/tt0209144/?ref_=fn_tt_tt_1</t>
  </si>
  <si>
    <t>Oculus</t>
  </si>
  <si>
    <t>Mike Flanagan</t>
  </si>
  <si>
    <t>James Lafferty</t>
  </si>
  <si>
    <t>Garrett Ryan</t>
  </si>
  <si>
    <t>http://www.imdb.com/title/tt2388715/?ref_=fn_tt_tt_1</t>
  </si>
  <si>
    <t>Clerks II</t>
  </si>
  <si>
    <t>Brian O'Halloran</t>
  </si>
  <si>
    <t>http://www.imdb.com/title/tt0424345/?ref_=fn_tt_tt_1</t>
  </si>
  <si>
    <t>Billy Elliot</t>
  </si>
  <si>
    <t>Jamie Draven</t>
  </si>
  <si>
    <t>http://www.imdb.com/title/tt0249462/?ref_=fn_tt_tt_1</t>
  </si>
  <si>
    <t>The Way Way Back</t>
  </si>
  <si>
    <t>http://www.imdb.com/title/tt1727388/?ref_=fn_tt_tt_1</t>
  </si>
  <si>
    <t>House Party 2</t>
  </si>
  <si>
    <t>George Jackson</t>
  </si>
  <si>
    <t>William Schallert</t>
  </si>
  <si>
    <t>Helen Martin</t>
  </si>
  <si>
    <t>http://www.imdb.com/title/tt0102065/?ref_=fn_tt_tt_1</t>
  </si>
  <si>
    <t>Doug's 1st Movie</t>
  </si>
  <si>
    <t>Maurice Joyce</t>
  </si>
  <si>
    <t>Constance Shulman</t>
  </si>
  <si>
    <t>Alice Playten</t>
  </si>
  <si>
    <t>http://www.imdb.com/title/tt0187819/?ref_=fn_tt_tt_1</t>
  </si>
  <si>
    <t>The Apostle</t>
  </si>
  <si>
    <t>John Beasley</t>
  </si>
  <si>
    <t>June Carter Cash</t>
  </si>
  <si>
    <t>http://www.imdb.com/title/tt0118632/?ref_=fn_tt_tt_1</t>
  </si>
  <si>
    <t>Our Idiot Brother</t>
  </si>
  <si>
    <t>Jesse Peretz</t>
  </si>
  <si>
    <t>http://www.imdb.com/title/tt1637706/?ref_=fn_tt_tt_1</t>
  </si>
  <si>
    <t>The Players Club</t>
  </si>
  <si>
    <t>Ice Cube</t>
  </si>
  <si>
    <t>Monica Calhoun</t>
  </si>
  <si>
    <t>Chrystale Wilson</t>
  </si>
  <si>
    <t>http://www.imdb.com/title/tt0119905/?ref_=fn_tt_tt_1</t>
  </si>
  <si>
    <t>As Above, So Below</t>
  </si>
  <si>
    <t>Edwin Hodge</t>
  </si>
  <si>
    <t>Perdita Weeks</t>
  </si>
  <si>
    <t>http://www.imdb.com/title/tt2870612/?ref_=fn_tt_tt_1</t>
  </si>
  <si>
    <t>Addicted</t>
  </si>
  <si>
    <t>Cameron Mills</t>
  </si>
  <si>
    <t>Sharon Leal</t>
  </si>
  <si>
    <t>http://www.imdb.com/title/tt2205401/?ref_=fn_tt_tt_1</t>
  </si>
  <si>
    <t>Eve's Bayou</t>
  </si>
  <si>
    <t>http://www.imdb.com/title/tt0119080/?ref_=fn_tt_tt_1</t>
  </si>
  <si>
    <t>Still Alice</t>
  </si>
  <si>
    <t>Richard Glatzer</t>
  </si>
  <si>
    <t>http://www.imdb.com/title/tt3316960/?ref_=fn_tt_tt_1</t>
  </si>
  <si>
    <t>Friday the 13th Part VIII: Jason Takes Manhattan</t>
  </si>
  <si>
    <t>Rob Hedden</t>
  </si>
  <si>
    <t>Peter Mark Richman</t>
  </si>
  <si>
    <t>Scott Reeves</t>
  </si>
  <si>
    <t>http://www.imdb.com/title/tt0097388/?ref_=fn_tt_tt_1</t>
  </si>
  <si>
    <t>My Big Fat Greek Wedding</t>
  </si>
  <si>
    <t>http://www.imdb.com/title/tt0259446/?ref_=fn_tt_tt_1</t>
  </si>
  <si>
    <t>Spring Breakers</t>
  </si>
  <si>
    <t>Rachel Korine</t>
  </si>
  <si>
    <t>http://www.imdb.com/title/tt2101441/?ref_=fn_tt_tt_1</t>
  </si>
  <si>
    <t>Halloween: The Curse of Michael Myers</t>
  </si>
  <si>
    <t>Joe Chappelle</t>
  </si>
  <si>
    <t>Kim Darby</t>
  </si>
  <si>
    <t>http://www.imdb.com/title/tt0113253/?ref_=fn_tt_tt_1</t>
  </si>
  <si>
    <t>Y Tu Mamá También</t>
  </si>
  <si>
    <t>Daniel Giménez Cacho</t>
  </si>
  <si>
    <t>María Aura</t>
  </si>
  <si>
    <t>http://www.imdb.com/title/tt0245574/?ref_=fn_tt_tt_1</t>
  </si>
  <si>
    <t>Shaun of the Dead</t>
  </si>
  <si>
    <t>Peter Serafinowicz</t>
  </si>
  <si>
    <t>http://www.imdb.com/title/tt0365748/?ref_=fn_tt_tt_1</t>
  </si>
  <si>
    <t>The Haunting of Molly Hartley</t>
  </si>
  <si>
    <t>Mickey Liddell</t>
  </si>
  <si>
    <t>Jessica Lowndes</t>
  </si>
  <si>
    <t>Randy Wayne</t>
  </si>
  <si>
    <t>http://www.imdb.com/title/tt1045655/?ref_=fn_tt_tt_1</t>
  </si>
  <si>
    <t>Lone Star</t>
  </si>
  <si>
    <t>Miriam Colon</t>
  </si>
  <si>
    <t>http://www.imdb.com/title/tt0116905/?ref_=fn_tt_tt_1</t>
  </si>
  <si>
    <t>Halloween 4: The Return of Michael Myers</t>
  </si>
  <si>
    <t>Kathleen Kinmont</t>
  </si>
  <si>
    <t>Ellie Cornell</t>
  </si>
  <si>
    <t>http://www.imdb.com/title/tt0095271/?ref_=fn_tt_tt_1</t>
  </si>
  <si>
    <t>April Fool's Day</t>
  </si>
  <si>
    <t>Fred Walton</t>
  </si>
  <si>
    <t>Deborah Foreman</t>
  </si>
  <si>
    <t>Clayton Rohner</t>
  </si>
  <si>
    <t>http://www.imdb.com/title/tt0090655/?ref_=fn_tt_tt_1</t>
  </si>
  <si>
    <t>Diner</t>
  </si>
  <si>
    <t>http://www.imdb.com/title/tt0083833/?ref_=fn_tt_tt_1</t>
  </si>
  <si>
    <t>Lone Wolf McQuade</t>
  </si>
  <si>
    <t>Steve Carver</t>
  </si>
  <si>
    <t>William Sanderson</t>
  </si>
  <si>
    <t>Robert Beltran</t>
  </si>
  <si>
    <t>http://www.imdb.com/title/tt0085862/?ref_=fn_tt_tt_1</t>
  </si>
  <si>
    <t>Apollo 18</t>
  </si>
  <si>
    <t>Gonzalo López-Gallego</t>
  </si>
  <si>
    <t>Ryan Robbins</t>
  </si>
  <si>
    <t>Andrew Airlie</t>
  </si>
  <si>
    <t>http://www.imdb.com/title/tt1772240/?ref_=fn_tt_tt_1</t>
  </si>
  <si>
    <t>Sunshine Cleaning</t>
  </si>
  <si>
    <t>Christine Jeffs</t>
  </si>
  <si>
    <t>http://www.imdb.com/title/tt0862846/?ref_=fn_tt_tt_1</t>
  </si>
  <si>
    <t>No Escape</t>
  </si>
  <si>
    <t>Sterling Jerins</t>
  </si>
  <si>
    <t>Claire Geare</t>
  </si>
  <si>
    <t>Sahajak Boonthanakit</t>
  </si>
  <si>
    <t>http://www.imdb.com/title/tt1781922/?ref_=fn_tt_tt_1</t>
  </si>
  <si>
    <t>Fifty Shades of Black</t>
  </si>
  <si>
    <t>Michael Tiddes</t>
  </si>
  <si>
    <t>http://www.imdb.com/title/tt4667094/?ref_=fn_tt_tt_1</t>
  </si>
  <si>
    <t>Not Easily Broken</t>
  </si>
  <si>
    <t>http://www.imdb.com/title/tt0795438/?ref_=fn_tt_tt_1</t>
  </si>
  <si>
    <t>The Perfect Match</t>
  </si>
  <si>
    <t>Lauren London</t>
  </si>
  <si>
    <t>http://www.imdb.com/title/tt4871980/?ref_=fn_tt_tt_1</t>
  </si>
  <si>
    <t>Digimon: The Movie</t>
  </si>
  <si>
    <t>Mamoru Hosoda</t>
  </si>
  <si>
    <t>Lara Jill Miller</t>
  </si>
  <si>
    <t>Colleen O'Shaughnessey</t>
  </si>
  <si>
    <t>Mona Marshall</t>
  </si>
  <si>
    <t>http://www.imdb.com/title/tt0259974/?ref_=fn_tt_tt_1</t>
  </si>
  <si>
    <t>Saved!</t>
  </si>
  <si>
    <t>Brian Dannelly</t>
  </si>
  <si>
    <t>http://www.imdb.com/title/tt0332375/?ref_=fn_tt_tt_1</t>
  </si>
  <si>
    <t>The Barbarian Invasions</t>
  </si>
  <si>
    <t>Denys Arcand</t>
  </si>
  <si>
    <t>Marie-Josée Croze</t>
  </si>
  <si>
    <t>Stéphane Rousseau</t>
  </si>
  <si>
    <t>Marina Hands</t>
  </si>
  <si>
    <t>http://www.imdb.com/title/tt0338135/?ref_=fn_tt_tt_1</t>
  </si>
  <si>
    <t>The Forsaken</t>
  </si>
  <si>
    <t>J.S. Cardone</t>
  </si>
  <si>
    <t>http://www.imdb.com/title/tt0245120/?ref_=fn_tt_tt_1</t>
  </si>
  <si>
    <t>UHF</t>
  </si>
  <si>
    <t>Jay Levey</t>
  </si>
  <si>
    <t>Michael Richards</t>
  </si>
  <si>
    <t>http://www.imdb.com/title/tt0098546/?ref_=fn_tt_tt_1</t>
  </si>
  <si>
    <t>Slums of Beverly Hills</t>
  </si>
  <si>
    <t>Tamara Jenkins</t>
  </si>
  <si>
    <t>Jessica Walter</t>
  </si>
  <si>
    <t>http://www.imdb.com/title/tt0120831/?ref_=fn_tt_tt_1</t>
  </si>
  <si>
    <t>Made</t>
  </si>
  <si>
    <t>Jonathan Silverman</t>
  </si>
  <si>
    <t>http://www.imdb.com/title/tt0227005/?ref_=fn_tt_tt_1</t>
  </si>
  <si>
    <t>Moon</t>
  </si>
  <si>
    <t>Matt Berry</t>
  </si>
  <si>
    <t>http://www.imdb.com/title/tt1182345/?ref_=fn_tt_tt_1</t>
  </si>
  <si>
    <t>Sea Rex 3D: Journey to a Prehistoric World</t>
  </si>
  <si>
    <t>Ronan Chapalain</t>
  </si>
  <si>
    <t>Norbert Ferrer</t>
  </si>
  <si>
    <t>Guillaume Denaiffe</t>
  </si>
  <si>
    <t>Chloe Hollings</t>
  </si>
  <si>
    <t>http://www.imdb.com/title/tt1529567/?ref_=fn_tt_tt_1</t>
  </si>
  <si>
    <t>The Sweet Hereafter</t>
  </si>
  <si>
    <t>Simon Baker</t>
  </si>
  <si>
    <t>http://www.imdb.com/title/tt0120255/?ref_=fn_tt_tt_1</t>
  </si>
  <si>
    <t>Of Gods and Men</t>
  </si>
  <si>
    <t>Xavier Beauvois</t>
  </si>
  <si>
    <t>Olivier Rabourdin</t>
  </si>
  <si>
    <t>http://www.imdb.com/title/tt1588337/?ref_=fn_tt_tt_1</t>
  </si>
  <si>
    <t>Bottle Shock</t>
  </si>
  <si>
    <t>Randall Miller</t>
  </si>
  <si>
    <t>http://www.imdb.com/title/tt0914797/?ref_=fn_tt_tt_1</t>
  </si>
  <si>
    <t>Heavenly Creatures</t>
  </si>
  <si>
    <t>Liz Mullane</t>
  </si>
  <si>
    <t>http://www.imdb.com/title/tt0110005/?ref_=fn_tt_tt_1</t>
  </si>
  <si>
    <t>90 Minutes in Heaven</t>
  </si>
  <si>
    <t>Bobby Batson</t>
  </si>
  <si>
    <t>Cynthia Barrett</t>
  </si>
  <si>
    <t>http://www.imdb.com/title/tt4337690/?ref_=fn_tt_tt_1</t>
  </si>
  <si>
    <t>Everything Must Go</t>
  </si>
  <si>
    <t>Dan Rush</t>
  </si>
  <si>
    <t>Scott Takeda</t>
  </si>
  <si>
    <t>http://www.imdb.com/title/tt1531663/?ref_=fn_tt_tt_1</t>
  </si>
  <si>
    <t>Zero Effect</t>
  </si>
  <si>
    <t>http://www.imdb.com/title/tt0120906/?ref_=fn_tt_tt_1</t>
  </si>
  <si>
    <t>The Machinist</t>
  </si>
  <si>
    <t>http://www.imdb.com/title/tt0361862/?ref_=fn_tt_tt_1</t>
  </si>
  <si>
    <t>Light Sleeper</t>
  </si>
  <si>
    <t>http://www.imdb.com/title/tt0102307/?ref_=fn_tt_tt_1</t>
  </si>
  <si>
    <t>Kill the Messenger</t>
  </si>
  <si>
    <t>Michael Cuesta</t>
  </si>
  <si>
    <t>http://www.imdb.com/title/tt1216491/?ref_=fn_tt_tt_1</t>
  </si>
  <si>
    <t>Rabbit Hole</t>
  </si>
  <si>
    <t>http://www.imdb.com/title/tt0935075/?ref_=fn_tt_tt_1</t>
  </si>
  <si>
    <t>Party Monster</t>
  </si>
  <si>
    <t>Fenton Bailey</t>
  </si>
  <si>
    <t>Marilyn Manson</t>
  </si>
  <si>
    <t>http://www.imdb.com/title/tt0320244/?ref_=fn_tt_tt_1</t>
  </si>
  <si>
    <t>Green Room</t>
  </si>
  <si>
    <t>Jeremy Saulnier</t>
  </si>
  <si>
    <t>Joe Cole</t>
  </si>
  <si>
    <t>http://www.imdb.com/title/tt4062536/?ref_=fn_tt_tt_1</t>
  </si>
  <si>
    <t>Atlas Shrugged: Who Is John Galt?</t>
  </si>
  <si>
    <t>James Manera</t>
  </si>
  <si>
    <t>Kristoffer Polaha</t>
  </si>
  <si>
    <t>http://www.imdb.com/title/tt2800038/?ref_=fn_tt_tt_1</t>
  </si>
  <si>
    <t>Bottle Rocket</t>
  </si>
  <si>
    <t>Darryl Cox</t>
  </si>
  <si>
    <t>Lumi Cavazos</t>
  </si>
  <si>
    <t>http://www.imdb.com/title/tt0115734/?ref_=fn_tt_tt_1</t>
  </si>
  <si>
    <t>Albino Alligator</t>
  </si>
  <si>
    <t>http://www.imdb.com/title/tt0115495/?ref_=fn_tt_tt_1</t>
  </si>
  <si>
    <t>Lovely, Still</t>
  </si>
  <si>
    <t>Nicholas Fackler</t>
  </si>
  <si>
    <t>http://www.imdb.com/title/tt1150947/?ref_=fn_tt_tt_1</t>
  </si>
  <si>
    <t>Desert Blue</t>
  </si>
  <si>
    <t>Morgan J. Freeman</t>
  </si>
  <si>
    <t>Sara Gilbert</t>
  </si>
  <si>
    <t>http://www.imdb.com/title/tt0126261/?ref_=fn_tt_tt_1</t>
  </si>
  <si>
    <t>The Visit</t>
  </si>
  <si>
    <t>Ocean James</t>
  </si>
  <si>
    <t>Patch Darragh</t>
  </si>
  <si>
    <t>Olivia DeJonge</t>
  </si>
  <si>
    <t>http://www.imdb.com/title/tt3567288/?ref_=fn_tt_tt_1</t>
  </si>
  <si>
    <t>Redacted</t>
  </si>
  <si>
    <t>Mike Figueroa</t>
  </si>
  <si>
    <t>Daniel Stewart Sherman</t>
  </si>
  <si>
    <t>Kel O'Neill</t>
  </si>
  <si>
    <t>http://www.imdb.com/title/tt0937237/?ref_=fn_tt_tt_1</t>
  </si>
  <si>
    <t>Fascination</t>
  </si>
  <si>
    <t>Klaus Menzel</t>
  </si>
  <si>
    <t>Jacqueline Bisset</t>
  </si>
  <si>
    <t>Alice Evans</t>
  </si>
  <si>
    <t>http://www.imdb.com/title/tt0305632/?ref_=fn_tt_tt_1</t>
  </si>
  <si>
    <t>Rudderless</t>
  </si>
  <si>
    <t>William H. Macy</t>
  </si>
  <si>
    <t>David Adam Flannery</t>
  </si>
  <si>
    <t>http://www.imdb.com/title/tt1798243/?ref_=fn_tt_tt_1</t>
  </si>
  <si>
    <t>I Served the King of England</t>
  </si>
  <si>
    <t>Jirí Menzel</t>
  </si>
  <si>
    <t>Julia Jentsch</t>
  </si>
  <si>
    <t>Ivan Barnev</t>
  </si>
  <si>
    <t>Milan Lasica</t>
  </si>
  <si>
    <t>Czech</t>
  </si>
  <si>
    <t>http://www.imdb.com/title/tt0284363/?ref_=fn_tt_tt_1</t>
  </si>
  <si>
    <t>Soul Kitchen</t>
  </si>
  <si>
    <t>Fatih Akin</t>
  </si>
  <si>
    <t>Birol Ünel</t>
  </si>
  <si>
    <t>http://www.imdb.com/title/tt1244668/?ref_=fn_tt_tt_1</t>
  </si>
  <si>
    <t>Sling Blade</t>
  </si>
  <si>
    <t>http://www.imdb.com/title/tt0117666/?ref_=fn_tt_tt_1</t>
  </si>
  <si>
    <t>Hostel</t>
  </si>
  <si>
    <t>Takashi Miike</t>
  </si>
  <si>
    <t>http://www.imdb.com/title/tt0450278/?ref_=fn_tt_tt_1</t>
  </si>
  <si>
    <t>Tristram Shandy: A Cock and Bull Story</t>
  </si>
  <si>
    <t>http://www.imdb.com/title/tt0423409/?ref_=fn_tt_tt_1</t>
  </si>
  <si>
    <t>Take Shelter</t>
  </si>
  <si>
    <t>Robert Longstreet</t>
  </si>
  <si>
    <t>http://www.imdb.com/title/tt1675192/?ref_=fn_tt_tt_1</t>
  </si>
  <si>
    <t>Lady in White</t>
  </si>
  <si>
    <t>Frank LaLoggia</t>
  </si>
  <si>
    <t>Katherine Helmond</t>
  </si>
  <si>
    <t>http://www.imdb.com/title/tt0095484/?ref_=fn_tt_tt_1</t>
  </si>
  <si>
    <t>The Texas Chainsaw Massacre 2</t>
  </si>
  <si>
    <t>Bill Johnson</t>
  </si>
  <si>
    <t>Lou Perryman</t>
  </si>
  <si>
    <t>Jim Siedow</t>
  </si>
  <si>
    <t>http://www.imdb.com/title/tt0092076/?ref_=fn_tt_tt_1</t>
  </si>
  <si>
    <t>Only God Forgives</t>
  </si>
  <si>
    <t>Yayaying Rhatha Phongam</t>
  </si>
  <si>
    <t>http://www.imdb.com/title/tt1602613/?ref_=fn_tt_tt_1</t>
  </si>
  <si>
    <t>The Names of Love</t>
  </si>
  <si>
    <t>Michel Leclerc</t>
  </si>
  <si>
    <t>Sara Forestier</t>
  </si>
  <si>
    <t>Jacques Gamblin</t>
  </si>
  <si>
    <t>Zinedine Soualem</t>
  </si>
  <si>
    <t>http://www.imdb.com/title/tt1646974/?ref_=fn_tt_tt_1</t>
  </si>
  <si>
    <t>Savage Grace</t>
  </si>
  <si>
    <t>Tom Kalin</t>
  </si>
  <si>
    <t>http://www.imdb.com/title/tt0379976/?ref_=fn_tt_tt_1</t>
  </si>
  <si>
    <t>Police Academy</t>
  </si>
  <si>
    <t>Bubba Smith</t>
  </si>
  <si>
    <t>http://www.imdb.com/title/tt0087928/?ref_=fn_tt_tt_1</t>
  </si>
  <si>
    <t>Four Weddings and a Funeral</t>
  </si>
  <si>
    <t>James Fleet</t>
  </si>
  <si>
    <t>http://www.imdb.com/title/tt0109831/?ref_=fn_tt_tt_1</t>
  </si>
  <si>
    <t>25th Hour</t>
  </si>
  <si>
    <t>http://www.imdb.com/title/tt0307901/?ref_=fn_tt_tt_1</t>
  </si>
  <si>
    <t>Bound</t>
  </si>
  <si>
    <t>Kevin Michael Richardson</t>
  </si>
  <si>
    <t>Peter Spellos</t>
  </si>
  <si>
    <t>http://www.imdb.com/title/tt0115736/?ref_=fn_tt_tt_1</t>
  </si>
  <si>
    <t>Requiem for a Dream</t>
  </si>
  <si>
    <t>Louise Lasser</t>
  </si>
  <si>
    <t>http://www.imdb.com/title/tt0180093/?ref_=fn_tt_tt_1</t>
  </si>
  <si>
    <t>Tango</t>
  </si>
  <si>
    <t>Carlos Saura</t>
  </si>
  <si>
    <t>Mía Maestro</t>
  </si>
  <si>
    <t>Juan Luis Galiardo</t>
  </si>
  <si>
    <t>Miguel Ángel Solá</t>
  </si>
  <si>
    <t>http://www.imdb.com/title/tt0120274/?ref_=fn_tt_tt_1</t>
  </si>
  <si>
    <t>Moms' Night Out</t>
  </si>
  <si>
    <t>Andrew Erwin</t>
  </si>
  <si>
    <t>Alex Kendrick</t>
  </si>
  <si>
    <t>Sarah Drew</t>
  </si>
  <si>
    <t>http://www.imdb.com/title/tt3014666/?ref_=fn_tt_tt_1</t>
  </si>
  <si>
    <t>Donnie Darko</t>
  </si>
  <si>
    <t>James Duval</t>
  </si>
  <si>
    <t>http://www.imdb.com/title/tt0246578/?ref_=fn_tt_tt_1</t>
  </si>
  <si>
    <t>Character</t>
  </si>
  <si>
    <t>Mike van Diem</t>
  </si>
  <si>
    <t>Jan Decleir</t>
  </si>
  <si>
    <t>Fedja van Huêt</t>
  </si>
  <si>
    <t>Hans Kesting</t>
  </si>
  <si>
    <t>http://www.imdb.com/title/tt0119448/?ref_=fn_tt_tt_1</t>
  </si>
  <si>
    <t>Spun</t>
  </si>
  <si>
    <t>Jonas Åkerlund</t>
  </si>
  <si>
    <t>Debbie Harry</t>
  </si>
  <si>
    <t>http://www.imdb.com/title/tt0283003/?ref_=fn_tt_tt_1</t>
  </si>
  <si>
    <t>Lady Vengeance</t>
  </si>
  <si>
    <t>Yeong-ae Lee</t>
  </si>
  <si>
    <t>Hye-jeong Kang</t>
  </si>
  <si>
    <t>http://www.imdb.com/title/tt0451094/?ref_=fn_tt_tt_1</t>
  </si>
  <si>
    <t>Mean Machine</t>
  </si>
  <si>
    <t>Barry Skolnick</t>
  </si>
  <si>
    <t>http://www.imdb.com/title/tt0291341/?ref_=fn_tt_tt_1</t>
  </si>
  <si>
    <t>Exiled</t>
  </si>
  <si>
    <t>Johnnie To</t>
  </si>
  <si>
    <t>Simon Yam</t>
  </si>
  <si>
    <t>http://www.imdb.com/title/tt0796212/?ref_=fn_tt_tt_1</t>
  </si>
  <si>
    <t>After.Life</t>
  </si>
  <si>
    <t>Agnieszka Wojtowicz-Vosloo</t>
  </si>
  <si>
    <t>http://www.imdb.com/title/tt0838247/?ref_=fn_tt_tt_1</t>
  </si>
  <si>
    <t>One Flew Over the Cuckoo's Nest</t>
  </si>
  <si>
    <t>Scatman Crothers</t>
  </si>
  <si>
    <t>http://www.imdb.com/title/tt0073486/?ref_=fn_tt_tt_1</t>
  </si>
  <si>
    <t>Falcon Rising</t>
  </si>
  <si>
    <t>Ernie Barbarash</t>
  </si>
  <si>
    <t>Michael J. Morris</t>
  </si>
  <si>
    <t>Lateef Crowder</t>
  </si>
  <si>
    <t>http://www.imdb.com/title/tt2295722/?ref_=fn_tt_tt_1</t>
  </si>
  <si>
    <t>The Sweeney</t>
  </si>
  <si>
    <t>Nick Love</t>
  </si>
  <si>
    <t>http://www.imdb.com/title/tt0857190/?ref_=fn_tt_tt_1</t>
  </si>
  <si>
    <t>Whale Rider</t>
  </si>
  <si>
    <t>Rawiri Paratene</t>
  </si>
  <si>
    <t>Tammy Davis</t>
  </si>
  <si>
    <t>http://www.imdb.com/title/tt0298228/?ref_=fn_tt_tt_1</t>
  </si>
  <si>
    <t>Paa</t>
  </si>
  <si>
    <t>R. Balki</t>
  </si>
  <si>
    <t>Vidya Balan</t>
  </si>
  <si>
    <t>Abhishek Bachchan</t>
  </si>
  <si>
    <t>Paresh Rawal</t>
  </si>
  <si>
    <t>http://www.imdb.com/title/tt1532957/?ref_=fn_tt_tt_1</t>
  </si>
  <si>
    <t>Night Watch</t>
  </si>
  <si>
    <t>Konstantin Khabenskiy</t>
  </si>
  <si>
    <t>Aleksey Chadov</t>
  </si>
  <si>
    <t>Zhanna Friske</t>
  </si>
  <si>
    <t>Russian</t>
  </si>
  <si>
    <t>http://www.imdb.com/title/tt0403358/?ref_=fn_tt_tt_1</t>
  </si>
  <si>
    <t>The Crying Game</t>
  </si>
  <si>
    <t>http://www.imdb.com/title/tt0104036/?ref_=fn_tt_tt_1</t>
  </si>
  <si>
    <t>Porky's</t>
  </si>
  <si>
    <t>Art Hindle</t>
  </si>
  <si>
    <t>Susan Clark</t>
  </si>
  <si>
    <t>Tony Ganios</t>
  </si>
  <si>
    <t>http://www.imdb.com/title/tt0084522/?ref_=fn_tt_tt_1</t>
  </si>
  <si>
    <t>Survival of the Dead</t>
  </si>
  <si>
    <t>Kathleen Munroe</t>
  </si>
  <si>
    <t>http://www.imdb.com/title/tt1134854/?ref_=fn_tt_tt_1</t>
  </si>
  <si>
    <t>Lost in Translation</t>
  </si>
  <si>
    <t>Catherine Lambert</t>
  </si>
  <si>
    <t>http://www.imdb.com/title/tt0335266/?ref_=fn_tt_tt_1</t>
  </si>
  <si>
    <t>Annie Hall</t>
  </si>
  <si>
    <t>http://www.imdb.com/title/tt0075686/?ref_=fn_tt_tt_1</t>
  </si>
  <si>
    <t>The Greatest Show on Earth</t>
  </si>
  <si>
    <t>Cecil B. DeMille</t>
  </si>
  <si>
    <t>Gloria Grahame</t>
  </si>
  <si>
    <t>Dorothy Lamour</t>
  </si>
  <si>
    <t>Cornel Wilde</t>
  </si>
  <si>
    <t>http://www.imdb.com/title/tt0044672/?ref_=fn_tt_tt_1</t>
  </si>
  <si>
    <t>Monster's Ball</t>
  </si>
  <si>
    <t>Marcus Lyle Brown</t>
  </si>
  <si>
    <t>http://www.imdb.com/title/tt0285742/?ref_=fn_tt_tt_1</t>
  </si>
  <si>
    <t>Maggie</t>
  </si>
  <si>
    <t>Henry Hobson</t>
  </si>
  <si>
    <t>David A Cole</t>
  </si>
  <si>
    <t>http://www.imdb.com/title/tt1881002/?ref_=fn_tt_tt_1</t>
  </si>
  <si>
    <t>Leaving Las Vegas</t>
  </si>
  <si>
    <t>Mike Figgis</t>
  </si>
  <si>
    <t>http://www.imdb.com/title/tt0113627/?ref_=fn_tt_tt_1</t>
  </si>
  <si>
    <t>The Boy Next Door</t>
  </si>
  <si>
    <t>Adam Hicks</t>
  </si>
  <si>
    <t>http://www.imdb.com/title/tt3181822/?ref_=fn_tt_tt_1</t>
  </si>
  <si>
    <t>The Kids Are All Right</t>
  </si>
  <si>
    <t>Lisa Cholodenko</t>
  </si>
  <si>
    <t>http://www.imdb.com/title/tt0842926/?ref_=fn_tt_tt_1</t>
  </si>
  <si>
    <t>They Live</t>
  </si>
  <si>
    <t>Meg Foster</t>
  </si>
  <si>
    <t>George 'Buck' Flower</t>
  </si>
  <si>
    <t>http://www.imdb.com/title/tt0096256/?ref_=fn_tt_tt_1</t>
  </si>
  <si>
    <t>The Last Exorcism Part II</t>
  </si>
  <si>
    <t>Ed Gass-Donnelly</t>
  </si>
  <si>
    <t>Ashley Bell</t>
  </si>
  <si>
    <t>http://www.imdb.com/title/tt2034139/?ref_=fn_tt_tt_1</t>
  </si>
  <si>
    <t>Boyhood</t>
  </si>
  <si>
    <t>Ellar Coltrane</t>
  </si>
  <si>
    <t>Lorelei Linklater</t>
  </si>
  <si>
    <t>Libby Villari</t>
  </si>
  <si>
    <t>http://www.imdb.com/title/tt1065073/?ref_=fn_tt_tt_1</t>
  </si>
  <si>
    <t>Scoop</t>
  </si>
  <si>
    <t>http://www.imdb.com/title/tt0457513/?ref_=fn_tt_tt_1</t>
  </si>
  <si>
    <t>The Wash</t>
  </si>
  <si>
    <t>DJ Pooh</t>
  </si>
  <si>
    <t>Dr. Dre</t>
  </si>
  <si>
    <t>http://www.imdb.com/title/tt0290332/?ref_=fn_tt_tt_1</t>
  </si>
  <si>
    <t>3 Strikes</t>
  </si>
  <si>
    <t>http://www.imdb.com/title/tt0199290/?ref_=fn_tt_tt_1</t>
  </si>
  <si>
    <t>The Cooler</t>
  </si>
  <si>
    <t>http://www.imdb.com/title/tt0318374/?ref_=fn_tt_tt_1</t>
  </si>
  <si>
    <t>The Night Listener</t>
  </si>
  <si>
    <t>Patrick Stettner</t>
  </si>
  <si>
    <t>http://www.imdb.com/title/tt0448075/?ref_=fn_tt_tt_1</t>
  </si>
  <si>
    <t>The Orphanage</t>
  </si>
  <si>
    <t>Fernando Cayo</t>
  </si>
  <si>
    <t>http://www.imdb.com/title/tt0464141/?ref_=fn_tt_tt_1</t>
  </si>
  <si>
    <t>A Haunted House 2</t>
  </si>
  <si>
    <t>Ashley Rickards</t>
  </si>
  <si>
    <t>Gabriel Iglesias</t>
  </si>
  <si>
    <t>http://www.imdb.com/title/tt2828996/?ref_=fn_tt_tt_1</t>
  </si>
  <si>
    <t>The Rules of Attraction</t>
  </si>
  <si>
    <t>Roger Avary</t>
  </si>
  <si>
    <t>http://www.imdb.com/title/tt0292644/?ref_=fn_tt_tt_1</t>
  </si>
  <si>
    <t>Four Rooms</t>
  </si>
  <si>
    <t>Allison Anders</t>
  </si>
  <si>
    <t>http://www.imdb.com/title/tt0113101/?ref_=fn_tt_tt_1</t>
  </si>
  <si>
    <t>Secretary</t>
  </si>
  <si>
    <t>http://www.imdb.com/title/tt0274812/?ref_=fn_tt_tt_1</t>
  </si>
  <si>
    <t>The Real Cancun</t>
  </si>
  <si>
    <t>Rick de Oliveira</t>
  </si>
  <si>
    <t>Benjamin Fletcher</t>
  </si>
  <si>
    <t>http://www.imdb.com/title/tt0360916/?ref_=fn_tt_tt_1</t>
  </si>
  <si>
    <t>Talk Radio</t>
  </si>
  <si>
    <t>http://www.imdb.com/title/tt0096219/?ref_=fn_tt_tt_1</t>
  </si>
  <si>
    <t>Waiting for Guffman</t>
  </si>
  <si>
    <t>http://www.imdb.com/title/tt0118111/?ref_=fn_tt_tt_1</t>
  </si>
  <si>
    <t>Love Stinks</t>
  </si>
  <si>
    <t>Jeff Franklin</t>
  </si>
  <si>
    <t>http://www.imdb.com/title/tt0188863/?ref_=fn_tt_tt_1</t>
  </si>
  <si>
    <t>You Kill Me</t>
  </si>
  <si>
    <t>Aaron Hughes</t>
  </si>
  <si>
    <t>http://www.imdb.com/title/tt0796375/?ref_=fn_tt_tt_1</t>
  </si>
  <si>
    <t>Thumbsucker</t>
  </si>
  <si>
    <t>Mike Mills</t>
  </si>
  <si>
    <t>http://www.imdb.com/title/tt0318761/?ref_=fn_tt_tt_1</t>
  </si>
  <si>
    <t>Mirrormask</t>
  </si>
  <si>
    <t>Dave McKean</t>
  </si>
  <si>
    <t>Stephanie Leonidas</t>
  </si>
  <si>
    <t>Rob Brydon</t>
  </si>
  <si>
    <t>http://www.imdb.com/title/tt0366780/?ref_=fn_tt_tt_1</t>
  </si>
  <si>
    <t>Samsara</t>
  </si>
  <si>
    <t>Ron Fricke</t>
  </si>
  <si>
    <t>Collin Alfredo St. Dic</t>
  </si>
  <si>
    <t>Balinese Tari Legong Dancers</t>
  </si>
  <si>
    <t>Puti Sri Candra Dewi</t>
  </si>
  <si>
    <t>http://www.imdb.com/title/tt0770802/?ref_=fn_tt_tt_1</t>
  </si>
  <si>
    <t>The Barbarians</t>
  </si>
  <si>
    <t>Ruggero Deodato</t>
  </si>
  <si>
    <t>Eva LaRue</t>
  </si>
  <si>
    <t>Richard Lynch</t>
  </si>
  <si>
    <t>http://www.imdb.com/title/tt0092615/?ref_=fn_tt_tt_1</t>
  </si>
  <si>
    <t>Poolhall Junkies</t>
  </si>
  <si>
    <t>Mars Callahan</t>
  </si>
  <si>
    <t>http://www.imdb.com/title/tt0273982/?ref_=fn_tt_tt_1</t>
  </si>
  <si>
    <t>The Loss of Sexual Innocence</t>
  </si>
  <si>
    <t>http://www.imdb.com/title/tt0126859/?ref_=fn_tt_tt_1</t>
  </si>
  <si>
    <t>Joe</t>
  </si>
  <si>
    <t>Ronnie Gene Blevins</t>
  </si>
  <si>
    <t>http://www.imdb.com/title/tt2382396/?ref_=fn_tt_tt_1</t>
  </si>
  <si>
    <t>Shooting Fish</t>
  </si>
  <si>
    <t>Stefan Schwartz</t>
  </si>
  <si>
    <t>Ralph Ineson</t>
  </si>
  <si>
    <t>http://www.imdb.com/title/tt0120122/?ref_=fn_tt_tt_1</t>
  </si>
  <si>
    <t>Prison</t>
  </si>
  <si>
    <t>Hal Landon Jr.</t>
  </si>
  <si>
    <t>http://www.imdb.com/title/tt0095904/?ref_=fn_tt_tt_1</t>
  </si>
  <si>
    <t>Psycho Beach Party</t>
  </si>
  <si>
    <t>Robert Lee King</t>
  </si>
  <si>
    <t>Kathleen Robertson</t>
  </si>
  <si>
    <t>Beth Broderick</t>
  </si>
  <si>
    <t>http://www.imdb.com/title/tt0206226/?ref_=fn_tt_tt_1</t>
  </si>
  <si>
    <t>The Big Tease</t>
  </si>
  <si>
    <t>http://www.imdb.com/title/tt0156639/?ref_=fn_tt_tt_1</t>
  </si>
  <si>
    <t>Buen Día, Ramón</t>
  </si>
  <si>
    <t>Jorge Ramírez Suárez</t>
  </si>
  <si>
    <t>Hector Kotsifakis</t>
  </si>
  <si>
    <t>Adriana Barraza</t>
  </si>
  <si>
    <t>Arcelia Ramírez</t>
  </si>
  <si>
    <t>http://www.imdb.com/title/tt2876428/?ref_=fn_tt_tt_1</t>
  </si>
  <si>
    <t>Trust</t>
  </si>
  <si>
    <t>David Schwimmer</t>
  </si>
  <si>
    <t>Jordan Trovillion</t>
  </si>
  <si>
    <t>Zoe Levin</t>
  </si>
  <si>
    <t>http://www.imdb.com/title/tt1529572/?ref_=fn_tt_tt_1</t>
  </si>
  <si>
    <t>An Everlasting Piece</t>
  </si>
  <si>
    <t>http://www.imdb.com/title/tt0218182/?ref_=fn_tt_tt_1</t>
  </si>
  <si>
    <t>Among Giants</t>
  </si>
  <si>
    <t>Rachel Griffiths</t>
  </si>
  <si>
    <t>Alan Williams</t>
  </si>
  <si>
    <t>Rob Jarvis</t>
  </si>
  <si>
    <t>http://www.imdb.com/title/tt0122906/?ref_=fn_tt_tt_1</t>
  </si>
  <si>
    <t>Adore</t>
  </si>
  <si>
    <t>http://www.imdb.com/title/tt2103267/?ref_=fn_tt_tt_1</t>
  </si>
  <si>
    <t>Mondays in the Sun</t>
  </si>
  <si>
    <t>Fernando León de Aranoa</t>
  </si>
  <si>
    <t>Luis Tosar</t>
  </si>
  <si>
    <t>Enrique Villén</t>
  </si>
  <si>
    <t>Aida Folch</t>
  </si>
  <si>
    <t>http://www.imdb.com/title/tt0319769/?ref_=fn_tt_tt_1</t>
  </si>
  <si>
    <t>Stake Land</t>
  </si>
  <si>
    <t>Jim Mickle</t>
  </si>
  <si>
    <t>Connor Paolo</t>
  </si>
  <si>
    <t>Michael Cerveris</t>
  </si>
  <si>
    <t>http://www.imdb.com/title/tt1464580/?ref_=fn_tt_tt_1</t>
  </si>
  <si>
    <t>The Last Time I Committed Suicide</t>
  </si>
  <si>
    <t>http://www.imdb.com/title/tt0119502/?ref_=fn_tt_tt_1</t>
  </si>
  <si>
    <t>Futuro Beach</t>
  </si>
  <si>
    <t>Karim Aïnouz</t>
  </si>
  <si>
    <t>Jesuíta Barbosa</t>
  </si>
  <si>
    <t>http://www.imdb.com/title/tt2199543/?ref_=fn_tt_tt_1</t>
  </si>
  <si>
    <t>Inescapable</t>
  </si>
  <si>
    <t>Ruba Nadda</t>
  </si>
  <si>
    <t>Saad Siddiqui</t>
  </si>
  <si>
    <t>Bonnie Lee Bouman</t>
  </si>
  <si>
    <t>Fadia Nadda</t>
  </si>
  <si>
    <t>http://www.imdb.com/title/tt1844203/?ref_=fn_tt_tt_1</t>
  </si>
  <si>
    <t>Gone with the Wind</t>
  </si>
  <si>
    <t>Victor Fleming</t>
  </si>
  <si>
    <t>Hattie McDaniel</t>
  </si>
  <si>
    <t>George Reeves</t>
  </si>
  <si>
    <t>Thomas Mitchell</t>
  </si>
  <si>
    <t>http://www.imdb.com/title/tt0031381/?ref_=fn_tt_tt_1</t>
  </si>
  <si>
    <t>Desert Dancer</t>
  </si>
  <si>
    <t>Richard Raymond</t>
  </si>
  <si>
    <t>Marama Corlett</t>
  </si>
  <si>
    <t>http://www.imdb.com/title/tt2403393/?ref_=fn_tt_tt_1</t>
  </si>
  <si>
    <t>Major Dundee</t>
  </si>
  <si>
    <t>Sam Peckinpah</t>
  </si>
  <si>
    <t>Slim Pickens</t>
  </si>
  <si>
    <t>Warren Oates</t>
  </si>
  <si>
    <t>http://www.imdb.com/title/tt0059418/?ref_=fn_tt_tt_1</t>
  </si>
  <si>
    <t>Annie Get Your Gun</t>
  </si>
  <si>
    <t>George Sidney</t>
  </si>
  <si>
    <t>Keenan Wynn</t>
  </si>
  <si>
    <t>Howard Keel</t>
  </si>
  <si>
    <t>Betty Hutton</t>
  </si>
  <si>
    <t>Passed</t>
  </si>
  <si>
    <t>http://www.imdb.com/title/tt0042200/?ref_=fn_tt_tt_1</t>
  </si>
  <si>
    <t>Defendor</t>
  </si>
  <si>
    <t>Peter Stebbings</t>
  </si>
  <si>
    <t>http://www.imdb.com/title/tt1303828/?ref_=fn_tt_tt_1</t>
  </si>
  <si>
    <t>The Pirate</t>
  </si>
  <si>
    <t>Vincente Minnelli</t>
  </si>
  <si>
    <t>Gladys Cooper</t>
  </si>
  <si>
    <t>Reginald Owen</t>
  </si>
  <si>
    <t>Ellen Ross</t>
  </si>
  <si>
    <t>http://www.imdb.com/title/tt0040694/?ref_=fn_tt_tt_1</t>
  </si>
  <si>
    <t>The Good Heart</t>
  </si>
  <si>
    <t>Dagur Kári</t>
  </si>
  <si>
    <t>Alice Olivia Clarke</t>
  </si>
  <si>
    <t>http://www.imdb.com/title/tt0808285/?ref_=fn_tt_tt_1</t>
  </si>
  <si>
    <t>The History Boys</t>
  </si>
  <si>
    <t>http://www.imdb.com/title/tt0464049/?ref_=fn_tt_tt_1</t>
  </si>
  <si>
    <t>The Full Monty</t>
  </si>
  <si>
    <t>Lesley Sharp</t>
  </si>
  <si>
    <t>http://www.imdb.com/title/tt0119164/?ref_=fn_tt_tt_1</t>
  </si>
  <si>
    <t>Airplane!</t>
  </si>
  <si>
    <t>Jim Abrahams</t>
  </si>
  <si>
    <t>Peter Graves</t>
  </si>
  <si>
    <t>Lloyd Bridges</t>
  </si>
  <si>
    <t>Barbara Billingsley</t>
  </si>
  <si>
    <t>http://www.imdb.com/title/tt0080339/?ref_=fn_tt_tt_1</t>
  </si>
  <si>
    <t>Friday</t>
  </si>
  <si>
    <t>http://www.imdb.com/title/tt0113118/?ref_=fn_tt_tt_1</t>
  </si>
  <si>
    <t>Menace II Society</t>
  </si>
  <si>
    <t>http://www.imdb.com/title/tt0107554/?ref_=fn_tt_tt_1</t>
  </si>
  <si>
    <t>Creepshow 2</t>
  </si>
  <si>
    <t>Michael Gornick</t>
  </si>
  <si>
    <t>http://www.imdb.com/title/tt0092796/?ref_=fn_tt_tt_1</t>
  </si>
  <si>
    <t>The Witch</t>
  </si>
  <si>
    <t>Robert Eggers</t>
  </si>
  <si>
    <t>Kate Dickie</t>
  </si>
  <si>
    <t>http://www.imdb.com/title/tt4263482/?ref_=fn_tt_tt_1</t>
  </si>
  <si>
    <t>I Got the Hook Up</t>
  </si>
  <si>
    <t>Michael Martin</t>
  </si>
  <si>
    <t>Joe Estevez</t>
  </si>
  <si>
    <t>Master P</t>
  </si>
  <si>
    <t>Anthony Johnson</t>
  </si>
  <si>
    <t>http://www.imdb.com/title/tt0131436/?ref_=fn_tt_tt_1</t>
  </si>
  <si>
    <t>She's the One</t>
  </si>
  <si>
    <t>Edward Burns</t>
  </si>
  <si>
    <t>Michael McGlone</t>
  </si>
  <si>
    <t>http://www.imdb.com/title/tt0117628/?ref_=fn_tt_tt_1</t>
  </si>
  <si>
    <t>Gods and Monsters</t>
  </si>
  <si>
    <t>http://www.imdb.com/title/tt0120684/?ref_=fn_tt_tt_1</t>
  </si>
  <si>
    <t>The Secret in Their Eyes</t>
  </si>
  <si>
    <t>Juan José Campanella</t>
  </si>
  <si>
    <t>Ricardo Darín</t>
  </si>
  <si>
    <t>Soledad Villamil</t>
  </si>
  <si>
    <t>Guillermo Francella</t>
  </si>
  <si>
    <t>Argentina</t>
  </si>
  <si>
    <t>http://www.imdb.com/title/tt1305806/?ref_=fn_tt_tt_1</t>
  </si>
  <si>
    <t>Evil Dead II</t>
  </si>
  <si>
    <t>Dan Hicks</t>
  </si>
  <si>
    <t>Kassie Wesley DePaiva</t>
  </si>
  <si>
    <t>http://www.imdb.com/title/tt0092991/?ref_=fn_tt_tt_1</t>
  </si>
  <si>
    <t>Pootie Tang</t>
  </si>
  <si>
    <t>Louis C.K.</t>
  </si>
  <si>
    <t>http://www.imdb.com/title/tt0258038/?ref_=fn_tt_tt_1</t>
  </si>
  <si>
    <t>La otra conquista</t>
  </si>
  <si>
    <t>Salvador Carrasco</t>
  </si>
  <si>
    <t>Elpidia Carrillo</t>
  </si>
  <si>
    <t>Zaide Silvia Gutiérrez</t>
  </si>
  <si>
    <t>Damián Delgado</t>
  </si>
  <si>
    <t>http://www.imdb.com/title/tt0175996/?ref_=fn_tt_tt_1</t>
  </si>
  <si>
    <t>Trollhunter</t>
  </si>
  <si>
    <t>André Øvredal</t>
  </si>
  <si>
    <t>Otto Jespersen</t>
  </si>
  <si>
    <t>Johanna Mørck</t>
  </si>
  <si>
    <t>Glenn Erland Tosterud</t>
  </si>
  <si>
    <t>http://www.imdb.com/title/tt1740707/?ref_=fn_tt_tt_1</t>
  </si>
  <si>
    <t>Ira &amp; Abby</t>
  </si>
  <si>
    <t>Robert Cary</t>
  </si>
  <si>
    <t>http://www.imdb.com/title/tt0480251/?ref_=fn_tt_tt_1</t>
  </si>
  <si>
    <t>Winter Passing</t>
  </si>
  <si>
    <t>Adam Rapp</t>
  </si>
  <si>
    <t>http://www.imdb.com/title/tt0380817/?ref_=fn_tt_tt_1</t>
  </si>
  <si>
    <t>D.E.B.S.</t>
  </si>
  <si>
    <t>http://www.imdb.com/title/tt0367631/?ref_=fn_tt_tt_1</t>
  </si>
  <si>
    <t>The Masked Saint</t>
  </si>
  <si>
    <t>Warren P. Sonoda</t>
  </si>
  <si>
    <t>Mykel Shannon Jenkins</t>
  </si>
  <si>
    <t>Lara Jean Chorostecki</t>
  </si>
  <si>
    <t>http://www.imdb.com/title/tt3103166/?ref_=fn_tt_tt_1</t>
  </si>
  <si>
    <t>Time to Choose</t>
  </si>
  <si>
    <t>Charles Ferguson</t>
  </si>
  <si>
    <t>Jane Goodall</t>
  </si>
  <si>
    <t>Jerry Brown</t>
  </si>
  <si>
    <t>Peter Agnefjall</t>
  </si>
  <si>
    <t>http://www.imdb.com/title/tt5001130/?ref_=fn_tt_tt_1</t>
  </si>
  <si>
    <t>March of the Penguins</t>
  </si>
  <si>
    <t>Luc Jacquet</t>
  </si>
  <si>
    <t>Sofie Gråbøl</t>
  </si>
  <si>
    <t>Romane Bohringer</t>
  </si>
  <si>
    <t>http://www.imdb.com/title/tt0428803/?ref_=fn_tt_tt_1</t>
  </si>
  <si>
    <t>Margin Call</t>
  </si>
  <si>
    <t>http://www.imdb.com/title/tt1615147/?ref_=fn_tt_tt_1</t>
  </si>
  <si>
    <t>Choke</t>
  </si>
  <si>
    <t>Clark Gregg</t>
  </si>
  <si>
    <t>http://www.imdb.com/title/tt1024715/?ref_=fn_tt_tt_1</t>
  </si>
  <si>
    <t>Whiplash</t>
  </si>
  <si>
    <t>Damien Chazelle</t>
  </si>
  <si>
    <t>http://www.imdb.com/title/tt2582802/?ref_=fn_tt_tt_1</t>
  </si>
  <si>
    <t>City of God</t>
  </si>
  <si>
    <t>Seu Jorge</t>
  </si>
  <si>
    <t>Alexandre Rodrigues</t>
  </si>
  <si>
    <t>http://www.imdb.com/title/tt0317248/?ref_=fn_tt_tt_1</t>
  </si>
  <si>
    <t>Human Traffic</t>
  </si>
  <si>
    <t>Justin Kerrigan</t>
  </si>
  <si>
    <t>John Simm</t>
  </si>
  <si>
    <t>http://www.imdb.com/title/tt0188674/?ref_=fn_tt_tt_1</t>
  </si>
  <si>
    <t>The Hunt</t>
  </si>
  <si>
    <t>Thomas Bo Larsen</t>
  </si>
  <si>
    <t>Alexandra Rapaport</t>
  </si>
  <si>
    <t>Hana Shuan</t>
  </si>
  <si>
    <t>http://www.imdb.com/title/tt2106476/?ref_=fn_tt_tt_1</t>
  </si>
  <si>
    <t>Bella</t>
  </si>
  <si>
    <t>http://www.imdb.com/title/tt0482463/?ref_=fn_tt_tt_1</t>
  </si>
  <si>
    <t>Dreaming of Joseph Lees</t>
  </si>
  <si>
    <t>Eric Styles</t>
  </si>
  <si>
    <t>http://www.imdb.com/title/tt0144178/?ref_=fn_tt_tt_1</t>
  </si>
  <si>
    <t>Maria Full of Grace</t>
  </si>
  <si>
    <t>Joshua Marston</t>
  </si>
  <si>
    <t>Wilson Guerrero</t>
  </si>
  <si>
    <t>Yenny Paola Vega</t>
  </si>
  <si>
    <t>Colombia</t>
  </si>
  <si>
    <t>http://www.imdb.com/title/tt0390221/?ref_=fn_tt_tt_1</t>
  </si>
  <si>
    <t>Beginners</t>
  </si>
  <si>
    <t>Mary Page Keller</t>
  </si>
  <si>
    <t>http://www.imdb.com/title/tt1532503/?ref_=fn_tt_tt_1</t>
  </si>
  <si>
    <t>Animal House</t>
  </si>
  <si>
    <t>http://www.imdb.com/title/tt0077975/?ref_=fn_tt_tt_1</t>
  </si>
  <si>
    <t>Goldfinger</t>
  </si>
  <si>
    <t>Honor Blackman</t>
  </si>
  <si>
    <t>Gert Fröbe</t>
  </si>
  <si>
    <t>http://www.imdb.com/title/tt0058150/?ref_=fn_tt_tt_1</t>
  </si>
  <si>
    <t>Trainspotting</t>
  </si>
  <si>
    <t>http://www.imdb.com/title/tt0117951/?ref_=fn_tt_tt_1</t>
  </si>
  <si>
    <t>The Original Kings of Comedy</t>
  </si>
  <si>
    <t>http://www.imdb.com/title/tt0236388/?ref_=fn_tt_tt_1</t>
  </si>
  <si>
    <t>Paranormal Activity 2</t>
  </si>
  <si>
    <t>Tod Williams</t>
  </si>
  <si>
    <t>Micah Sloat</t>
  </si>
  <si>
    <t>http://www.imdb.com/title/tt1536044/?ref_=fn_tt_tt_1</t>
  </si>
  <si>
    <t>Waking Ned Devine</t>
  </si>
  <si>
    <t>http://www.imdb.com/title/tt0166396/?ref_=fn_tt_tt_1</t>
  </si>
  <si>
    <t>Bowling for Columbine</t>
  </si>
  <si>
    <t>Dick Clark</t>
  </si>
  <si>
    <t>http://www.imdb.com/title/tt0310793/?ref_=fn_tt_tt_1</t>
  </si>
  <si>
    <t>A Nightmare on Elm Street 2: Freddy's Revenge</t>
  </si>
  <si>
    <t>Jack Sholder</t>
  </si>
  <si>
    <t>Clu Gulager</t>
  </si>
  <si>
    <t>Robert Rusler</t>
  </si>
  <si>
    <t>http://www.imdb.com/title/tt0089686/?ref_=fn_tt_tt_1</t>
  </si>
  <si>
    <t>A Room with a View</t>
  </si>
  <si>
    <t>Denholm Elliott</t>
  </si>
  <si>
    <t>http://www.imdb.com/title/tt0091867/?ref_=fn_tt_tt_1</t>
  </si>
  <si>
    <t>The Purge</t>
  </si>
  <si>
    <t>Adelaide Kane</t>
  </si>
  <si>
    <t>http://www.imdb.com/title/tt2184339/?ref_=fn_tt_tt_1</t>
  </si>
  <si>
    <t>Sinister</t>
  </si>
  <si>
    <t>Danielle Kotch</t>
  </si>
  <si>
    <t>Victoria Leigh</t>
  </si>
  <si>
    <t>http://www.imdb.com/title/tt1922777/?ref_=fn_tt_tt_1</t>
  </si>
  <si>
    <t>Martin Lawrence Live: Runteldat</t>
  </si>
  <si>
    <t>Mikki Padilla</t>
  </si>
  <si>
    <t>Dayna Devon</t>
  </si>
  <si>
    <t>http://www.imdb.com/title/tt0327036/?ref_=fn_tt_tt_1</t>
  </si>
  <si>
    <t>Air Bud</t>
  </si>
  <si>
    <t>http://www.imdb.com/title/tt0118570/?ref_=fn_tt_tt_1</t>
  </si>
  <si>
    <t>Jason Lives: Friday the 13th Part VI</t>
  </si>
  <si>
    <t>Tom McLoughlin</t>
  </si>
  <si>
    <t>Ron Palillo</t>
  </si>
  <si>
    <t>Vincent Guastaferro</t>
  </si>
  <si>
    <t>http://www.imdb.com/title/tt0091080/?ref_=fn_tt_tt_1</t>
  </si>
  <si>
    <t>The Bridge on the River Kwai</t>
  </si>
  <si>
    <t>William Holden</t>
  </si>
  <si>
    <t>Sessue Hayakawa</t>
  </si>
  <si>
    <t>http://www.imdb.com/title/tt0050212/?ref_=fn_tt_tt_1</t>
  </si>
  <si>
    <t>Spaced Invaders</t>
  </si>
  <si>
    <t>Royal Dano</t>
  </si>
  <si>
    <t>Tonya Lee Williams</t>
  </si>
  <si>
    <t>http://www.imdb.com/title/tt0100666/?ref_=fn_tt_tt_1</t>
  </si>
  <si>
    <t>Jason Goes to Hell: The Final Friday</t>
  </si>
  <si>
    <t>Adam Marcus</t>
  </si>
  <si>
    <t>Leslie Jordan</t>
  </si>
  <si>
    <t>Erin Gray</t>
  </si>
  <si>
    <t>http://www.imdb.com/title/tt0107254/?ref_=fn_tt_tt_1</t>
  </si>
  <si>
    <t>Dave Chappelle's Block Party</t>
  </si>
  <si>
    <t>Lauryn Hill</t>
  </si>
  <si>
    <t>http://www.imdb.com/title/tt0425598/?ref_=fn_tt_tt_1</t>
  </si>
  <si>
    <t>Next Day Air</t>
  </si>
  <si>
    <t>Benny Boom</t>
  </si>
  <si>
    <t>http://www.imdb.com/title/tt1097013/?ref_=fn_tt_tt_1</t>
  </si>
  <si>
    <t>Phat Girlz</t>
  </si>
  <si>
    <t>Nnegest Likké</t>
  </si>
  <si>
    <t>Joyful Drake</t>
  </si>
  <si>
    <t>http://www.imdb.com/title/tt0490196/?ref_=fn_tt_tt_1</t>
  </si>
  <si>
    <t>Before Midnight</t>
  </si>
  <si>
    <t>Seamus Davey-Fitzpatrick</t>
  </si>
  <si>
    <t>Ariane Labed</t>
  </si>
  <si>
    <t>Athina Rachel Tsangari</t>
  </si>
  <si>
    <t>http://www.imdb.com/title/tt2209418/?ref_=fn_tt_tt_1</t>
  </si>
  <si>
    <t>Teen Wolf Too</t>
  </si>
  <si>
    <t>Christopher Leitch</t>
  </si>
  <si>
    <t>John Astin</t>
  </si>
  <si>
    <t>Robert Neary</t>
  </si>
  <si>
    <t>http://www.imdb.com/title/tt0094118/?ref_=fn_tt_tt_1</t>
  </si>
  <si>
    <t>Phantasm II</t>
  </si>
  <si>
    <t>Don Coscarelli</t>
  </si>
  <si>
    <t>Angus Scrimm</t>
  </si>
  <si>
    <t>A. Michael Baldwin</t>
  </si>
  <si>
    <t>James Le Gros</t>
  </si>
  <si>
    <t>http://www.imdb.com/title/tt0095863/?ref_=fn_tt_tt_1</t>
  </si>
  <si>
    <t>Real Women Have Curves</t>
  </si>
  <si>
    <t>Patricia Cardoso</t>
  </si>
  <si>
    <t>http://www.imdb.com/title/tt0296166/?ref_=fn_tt_tt_1</t>
  </si>
  <si>
    <t>East Is East</t>
  </si>
  <si>
    <t>Damien O'Donnell</t>
  </si>
  <si>
    <t>http://www.imdb.com/title/tt0166175/?ref_=fn_tt_tt_1</t>
  </si>
  <si>
    <t>Whipped</t>
  </si>
  <si>
    <t>Peter M. Cohen</t>
  </si>
  <si>
    <t>Callie Thorne</t>
  </si>
  <si>
    <t>David Heyman</t>
  </si>
  <si>
    <t>http://www.imdb.com/title/tt0174336/?ref_=fn_tt_tt_1</t>
  </si>
  <si>
    <t>Kama Sutra: A Tale of Love</t>
  </si>
  <si>
    <t>Rekha</t>
  </si>
  <si>
    <t>http://www.imdb.com/title/tt0116743/?ref_=fn_tt_tt_1</t>
  </si>
  <si>
    <t>Warlock: The Armageddon</t>
  </si>
  <si>
    <t>Anthony Hickox</t>
  </si>
  <si>
    <t>Paula Marshall</t>
  </si>
  <si>
    <t>http://www.imdb.com/title/tt0108517/?ref_=fn_tt_tt_1</t>
  </si>
  <si>
    <t>8 Heads in a Duffel Bag</t>
  </si>
  <si>
    <t>Tom Schulman</t>
  </si>
  <si>
    <t>George Hamilton</t>
  </si>
  <si>
    <t>http://www.imdb.com/title/tt0118541/?ref_=fn_tt_tt_1</t>
  </si>
  <si>
    <t>Thirteen Conversations About One Thing</t>
  </si>
  <si>
    <t>Jill Sprecher</t>
  </si>
  <si>
    <t>Rob McElhenney</t>
  </si>
  <si>
    <t>http://www.imdb.com/title/tt0268690/?ref_=fn_tt_tt_1</t>
  </si>
  <si>
    <t>Jawbreaker</t>
  </si>
  <si>
    <t>Darren Stein</t>
  </si>
  <si>
    <t>Jeff Conaway</t>
  </si>
  <si>
    <t>http://www.imdb.com/title/tt0155776/?ref_=fn_tt_tt_1</t>
  </si>
  <si>
    <t>Basquiat</t>
  </si>
  <si>
    <t>Julian Schnabel</t>
  </si>
  <si>
    <t>Courtney Love</t>
  </si>
  <si>
    <t>http://www.imdb.com/title/tt0115632/?ref_=fn_tt_tt_1</t>
  </si>
  <si>
    <t>Tsotsi</t>
  </si>
  <si>
    <t>Nambitha Mpumlwana</t>
  </si>
  <si>
    <t>Rapulana Seiphemo</t>
  </si>
  <si>
    <t>Zulu</t>
  </si>
  <si>
    <t>http://www.imdb.com/title/tt0468565/?ref_=fn_tt_tt_1</t>
  </si>
  <si>
    <t>Happiness</t>
  </si>
  <si>
    <t>Todd Solondz</t>
  </si>
  <si>
    <t>http://www.imdb.com/title/tt0147612/?ref_=fn_tt_tt_1</t>
  </si>
  <si>
    <t>DysFunktional Family</t>
  </si>
  <si>
    <t>Joe Howard</t>
  </si>
  <si>
    <t>Robert Noble</t>
  </si>
  <si>
    <t>http://www.imdb.com/title/tt0337996/?ref_=fn_tt_tt_1</t>
  </si>
  <si>
    <t>Tusk</t>
  </si>
  <si>
    <t>http://www.imdb.com/title/tt3099498/?ref_=fn_tt_tt_1</t>
  </si>
  <si>
    <t>Oldboy</t>
  </si>
  <si>
    <t>Ji-tae Yu</t>
  </si>
  <si>
    <t>http://www.imdb.com/title/tt0364569/?ref_=fn_tt_tt_1</t>
  </si>
  <si>
    <t>Letters to God</t>
  </si>
  <si>
    <t>David Nixon</t>
  </si>
  <si>
    <t>Robyn Lively</t>
  </si>
  <si>
    <t>Michael Bolten</t>
  </si>
  <si>
    <t>Christopher Schmidt</t>
  </si>
  <si>
    <t>http://www.imdb.com/title/tt1462054/?ref_=fn_tt_tt_1</t>
  </si>
  <si>
    <t>Hobo with a Shotgun</t>
  </si>
  <si>
    <t>Jason Eisener</t>
  </si>
  <si>
    <t>Robb Wells</t>
  </si>
  <si>
    <t>Molly Dunsworth</t>
  </si>
  <si>
    <t>http://www.imdb.com/title/tt1640459/?ref_=fn_tt_tt_1</t>
  </si>
  <si>
    <t>Compadres</t>
  </si>
  <si>
    <t>Enrique Begne</t>
  </si>
  <si>
    <t>Erick Elias</t>
  </si>
  <si>
    <t>http://www.imdb.com/title/tt3367294/?ref_=fn_tt_tt_1</t>
  </si>
  <si>
    <t>Love's Abiding Joy</t>
  </si>
  <si>
    <t>Michael Landon Jr.</t>
  </si>
  <si>
    <t>Kevin Gage</t>
  </si>
  <si>
    <t>Brianna Brown</t>
  </si>
  <si>
    <t>http://www.imdb.com/title/tt0785025/?ref_=fn_tt_tt_1</t>
  </si>
  <si>
    <t>Bachelorette</t>
  </si>
  <si>
    <t>Leslye Headland</t>
  </si>
  <si>
    <t>Andrew Rannells</t>
  </si>
  <si>
    <t>http://www.imdb.com/title/tt1920849/?ref_=fn_tt_tt_1</t>
  </si>
  <si>
    <t>Tim and Eric's Billion Dollar Movie</t>
  </si>
  <si>
    <t>Bob Ross</t>
  </si>
  <si>
    <t>http://www.imdb.com/title/tt1855401/?ref_=fn_tt_tt_1</t>
  </si>
  <si>
    <t>Summer Storm</t>
  </si>
  <si>
    <t>Kostja Ullmann</t>
  </si>
  <si>
    <t>Robert Stadlober</t>
  </si>
  <si>
    <t>http://www.imdb.com/title/tt0420206/?ref_=fn_tt_tt_1</t>
  </si>
  <si>
    <t>Fort McCoy</t>
  </si>
  <si>
    <t>Kate Connor</t>
  </si>
  <si>
    <t>Johnny Pacar</t>
  </si>
  <si>
    <t>http://www.imdb.com/title/tt1282046/?ref_=fn_tt_tt_1</t>
  </si>
  <si>
    <t>Chain Letter</t>
  </si>
  <si>
    <t>Deon Taylor</t>
  </si>
  <si>
    <t>Matt Cohen</t>
  </si>
  <si>
    <t>Noah Segan</t>
  </si>
  <si>
    <t>http://www.imdb.com/title/tt1148200/?ref_=fn_tt_tt_1</t>
  </si>
  <si>
    <t>Just Looking</t>
  </si>
  <si>
    <t>Peter Onorati</t>
  </si>
  <si>
    <t>http://www.imdb.com/title/tt0162236/?ref_=fn_tt_tt_1</t>
  </si>
  <si>
    <t>The Divide</t>
  </si>
  <si>
    <t>http://www.imdb.com/title/tt1535616/?ref_=fn_tt_tt_1</t>
  </si>
  <si>
    <t>Tanner Hall</t>
  </si>
  <si>
    <t>Francesca Gregorini</t>
  </si>
  <si>
    <t>http://www.imdb.com/title/tt1151410/?ref_=fn_tt_tt_1</t>
  </si>
  <si>
    <t>Central Station</t>
  </si>
  <si>
    <t>Fernanda Montenegro</t>
  </si>
  <si>
    <t>Matheus Nachtergaele</t>
  </si>
  <si>
    <t>Othon Bastos</t>
  </si>
  <si>
    <t>http://www.imdb.com/title/tt0140888/?ref_=fn_tt_tt_1</t>
  </si>
  <si>
    <t>Boynton Beach Club</t>
  </si>
  <si>
    <t>Susan Seidelman</t>
  </si>
  <si>
    <t>Brenda Vaccaro</t>
  </si>
  <si>
    <t>title spoken by character</t>
  </si>
  <si>
    <t>http://www.imdb.com/title/tt0439478/?ref_=fn_tt_tt_1</t>
  </si>
  <si>
    <t>Freakonomics</t>
  </si>
  <si>
    <t>Heidi Ewing</t>
  </si>
  <si>
    <t>Greg Crowe</t>
  </si>
  <si>
    <t>Tempestt Bledsoe</t>
  </si>
  <si>
    <t>http://www.imdb.com/title/tt1152822/?ref_=fn_tt_tt_1</t>
  </si>
  <si>
    <t>High Tension</t>
  </si>
  <si>
    <t>Maïwenn</t>
  </si>
  <si>
    <t>Oana Pellea</t>
  </si>
  <si>
    <t>http://www.imdb.com/title/tt0338095/?ref_=fn_tt_tt_1</t>
  </si>
  <si>
    <t>Hustle &amp; Flow</t>
  </si>
  <si>
    <t>Isaac Hayes</t>
  </si>
  <si>
    <t>Paula Jai Parker</t>
  </si>
  <si>
    <t>Elise Neal</t>
  </si>
  <si>
    <t>http://www.imdb.com/title/tt0410097/?ref_=fn_tt_tt_1</t>
  </si>
  <si>
    <t>Some Like It Hot</t>
  </si>
  <si>
    <t>Billy Wilder</t>
  </si>
  <si>
    <t>Nehemiah Persoff</t>
  </si>
  <si>
    <t>Joe E. Brown</t>
  </si>
  <si>
    <t>George Raft</t>
  </si>
  <si>
    <t>http://www.imdb.com/title/tt0053291/?ref_=fn_tt_tt_1</t>
  </si>
  <si>
    <t>Friday the 13th Part VII: The New Blood</t>
  </si>
  <si>
    <t>John Carl Buechler</t>
  </si>
  <si>
    <t>Terry Kiser</t>
  </si>
  <si>
    <t>William Butler</t>
  </si>
  <si>
    <t>http://www.imdb.com/title/tt0095179/?ref_=fn_tt_tt_1</t>
  </si>
  <si>
    <t>The Wizard of Oz</t>
  </si>
  <si>
    <t>Margaret Hamilton</t>
  </si>
  <si>
    <t>Terry</t>
  </si>
  <si>
    <t>Billie Burke</t>
  </si>
  <si>
    <t>http://www.imdb.com/title/tt0032138/?ref_=fn_tt_tt_1</t>
  </si>
  <si>
    <t>Young Frankenstein</t>
  </si>
  <si>
    <t>http://www.imdb.com/title/tt0072431/?ref_=fn_tt_tt_1</t>
  </si>
  <si>
    <t>Diary of the Dead</t>
  </si>
  <si>
    <t>Joe Dinicol</t>
  </si>
  <si>
    <t>http://www.imdb.com/title/tt0848557/?ref_=fn_tt_tt_1</t>
  </si>
  <si>
    <t>Ulee's Gold</t>
  </si>
  <si>
    <t>Victor Nunez</t>
  </si>
  <si>
    <t>Patricia Richardson</t>
  </si>
  <si>
    <t>Vanessa Zima</t>
  </si>
  <si>
    <t>http://www.imdb.com/title/tt0120402/?ref_=fn_tt_tt_1</t>
  </si>
  <si>
    <t>Blazing Saddles</t>
  </si>
  <si>
    <t>David Huddleston</t>
  </si>
  <si>
    <t>http://www.imdb.com/title/tt0071230/?ref_=fn_tt_tt_1</t>
  </si>
  <si>
    <t>Friday the 13th: The Final Chapter</t>
  </si>
  <si>
    <t>Joseph Zito</t>
  </si>
  <si>
    <t>Judie Aronson</t>
  </si>
  <si>
    <t>Tom Everett</t>
  </si>
  <si>
    <t>Kimberly Beck</t>
  </si>
  <si>
    <t>http://www.imdb.com/title/tt0087298/?ref_=fn_tt_tt_1</t>
  </si>
  <si>
    <t>Maurice</t>
  </si>
  <si>
    <t>http://www.imdb.com/title/tt0093512/?ref_=fn_tt_tt_1</t>
  </si>
  <si>
    <t>Beer League</t>
  </si>
  <si>
    <t>Frank Sebastiano</t>
  </si>
  <si>
    <t>Laurie Metcalf</t>
  </si>
  <si>
    <t>http://www.imdb.com/title/tt0453453/?ref_=fn_tt_tt_1</t>
  </si>
  <si>
    <t>Timecrimes</t>
  </si>
  <si>
    <t>Nacho Vigalondo</t>
  </si>
  <si>
    <t>Karra Elejalde</t>
  </si>
  <si>
    <t>Bárbara Goenaga</t>
  </si>
  <si>
    <t>http://www.imdb.com/title/tt0480669/?ref_=fn_tt_tt_1</t>
  </si>
  <si>
    <t>A Haunted House</t>
  </si>
  <si>
    <t>http://www.imdb.com/title/tt2243537/?ref_=fn_tt_tt_1</t>
  </si>
  <si>
    <t>2016: Obama's America</t>
  </si>
  <si>
    <t>Dinesh D'Souza</t>
  </si>
  <si>
    <t>Barack Obama</t>
  </si>
  <si>
    <t>Zackary Steven Graham</t>
  </si>
  <si>
    <t>http://www.imdb.com/title/tt2247692/?ref_=fn_tt_tt_1</t>
  </si>
  <si>
    <t>That Thing You Do!</t>
  </si>
  <si>
    <t>http://www.imdb.com/title/tt0117887/?ref_=fn_tt_tt_1</t>
  </si>
  <si>
    <t>Halloween III: Season of the Witch</t>
  </si>
  <si>
    <t>Tommy Lee Wallace</t>
  </si>
  <si>
    <t>Dan O'Herlihy</t>
  </si>
  <si>
    <t>Nancy Kyes</t>
  </si>
  <si>
    <t>http://www.imdb.com/title/tt0085636/?ref_=fn_tt_tt_1</t>
  </si>
  <si>
    <t>Kevin Hart: Let Me Explain</t>
  </si>
  <si>
    <t>Leslie Small</t>
  </si>
  <si>
    <t>David Jason Perez</t>
  </si>
  <si>
    <t>La'Princess Jackson</t>
  </si>
  <si>
    <t>Dana Hanna</t>
  </si>
  <si>
    <t>http://www.imdb.com/title/tt2609912/?ref_=fn_tt_tt_1</t>
  </si>
  <si>
    <t>My Own Private Idaho</t>
  </si>
  <si>
    <t>http://www.imdb.com/title/tt0102494/?ref_=fn_tt_tt_1</t>
  </si>
  <si>
    <t>Garden State</t>
  </si>
  <si>
    <t>Jill Flint</t>
  </si>
  <si>
    <t>http://www.imdb.com/title/tt0333766/?ref_=fn_tt_tt_1</t>
  </si>
  <si>
    <t>Before Sunrise</t>
  </si>
  <si>
    <t>Hanno Pöschl</t>
  </si>
  <si>
    <t>Hans Weingartner</t>
  </si>
  <si>
    <t>Dominik Castell</t>
  </si>
  <si>
    <t>http://www.imdb.com/title/tt0112471/?ref_=fn_tt_tt_1</t>
  </si>
  <si>
    <t>Jesus' Son</t>
  </si>
  <si>
    <t>Alison Maclean</t>
  </si>
  <si>
    <t>http://www.imdb.com/title/tt0186253/?ref_=fn_tt_tt_1</t>
  </si>
  <si>
    <t>Robot &amp; Frank</t>
  </si>
  <si>
    <t>Joshua Ormond</t>
  </si>
  <si>
    <t>Ana Gasteyer</t>
  </si>
  <si>
    <t>http://www.imdb.com/title/tt1990314/?ref_=fn_tt_tt_1</t>
  </si>
  <si>
    <t>My Life Without Me</t>
  </si>
  <si>
    <t>Isabel Coixet</t>
  </si>
  <si>
    <t>Amanda Plummer</t>
  </si>
  <si>
    <t>http://www.imdb.com/title/tt0314412/?ref_=fn_tt_tt_1</t>
  </si>
  <si>
    <t>The Spectacular Now</t>
  </si>
  <si>
    <t>James Ponsoldt</t>
  </si>
  <si>
    <t>Dayo Okeniyi</t>
  </si>
  <si>
    <t>http://www.imdb.com/title/tt1714206/?ref_=fn_tt_tt_1</t>
  </si>
  <si>
    <t>Marilyn Hotchkiss' Ballroom Dancing and Charm School</t>
  </si>
  <si>
    <t>Michael Bower</t>
  </si>
  <si>
    <t>http://www.imdb.com/title/tt0283465/?ref_=fn_tt_tt_1</t>
  </si>
  <si>
    <t>Religulous</t>
  </si>
  <si>
    <t>Bill Maher</t>
  </si>
  <si>
    <t>Tal Bachman</t>
  </si>
  <si>
    <t>Steve Burg</t>
  </si>
  <si>
    <t>http://www.imdb.com/title/tt0815241/?ref_=fn_tt_tt_1</t>
  </si>
  <si>
    <t>Fuel</t>
  </si>
  <si>
    <t>Joshua Tickell</t>
  </si>
  <si>
    <t>Sheryl Crow</t>
  </si>
  <si>
    <t>George W. Bush</t>
  </si>
  <si>
    <t>http://www.imdb.com/title/tt1294164/?ref_=fn_tt_tt_1</t>
  </si>
  <si>
    <t>Valley of the Heart's Delight</t>
  </si>
  <si>
    <t>Tim Boxell</t>
  </si>
  <si>
    <t>Diana Scarwid</t>
  </si>
  <si>
    <t>Tom Bower</t>
  </si>
  <si>
    <t>http://www.imdb.com/title/tt0472200/?ref_=fn_tt_tt_1</t>
  </si>
  <si>
    <t>Eye of the Dolphin</t>
  </si>
  <si>
    <t>Michael D. Sellers</t>
  </si>
  <si>
    <t>http://www.imdb.com/title/tt0465407/?ref_=fn_tt_tt_1</t>
  </si>
  <si>
    <t>8: The Mormon Proposition</t>
  </si>
  <si>
    <t>Reed Cowan</t>
  </si>
  <si>
    <t>Dustin Lance Black</t>
  </si>
  <si>
    <t>Emily Pearson</t>
  </si>
  <si>
    <t>Gavin Newsom</t>
  </si>
  <si>
    <t>http://www.imdb.com/title/tt1484522/?ref_=fn_tt_tt_1</t>
  </si>
  <si>
    <t>The Other End of the Line</t>
  </si>
  <si>
    <t>James Dodson</t>
  </si>
  <si>
    <t>Shriya Saran</t>
  </si>
  <si>
    <t>http://www.imdb.com/title/tt1049405/?ref_=fn_tt_tt_1</t>
  </si>
  <si>
    <t>Anatomy</t>
  </si>
  <si>
    <t>Rüdiger Vogler</t>
  </si>
  <si>
    <t>Sebastian Blomberg</t>
  </si>
  <si>
    <t>http://www.imdb.com/title/tt0187696/?ref_=fn_tt_tt_1</t>
  </si>
  <si>
    <t>Sleep Dealer</t>
  </si>
  <si>
    <t>Alex Rivera</t>
  </si>
  <si>
    <t>Tenoch Huerta</t>
  </si>
  <si>
    <t>http://www.imdb.com/title/tt0804529/?ref_=fn_tt_tt_1</t>
  </si>
  <si>
    <t>Super</t>
  </si>
  <si>
    <t>Paul T. Taylor</t>
  </si>
  <si>
    <t>http://www.imdb.com/title/tt1512235/?ref_=fn_tt_tt_1</t>
  </si>
  <si>
    <t>Get on the Bus</t>
  </si>
  <si>
    <t>http://www.imdb.com/title/tt0116404/?ref_=fn_tt_tt_1</t>
  </si>
  <si>
    <t>Thr3e</t>
  </si>
  <si>
    <t>Robby Henson</t>
  </si>
  <si>
    <t>Justine Waddell</t>
  </si>
  <si>
    <t>Poland</t>
  </si>
  <si>
    <t>http://www.imdb.com/title/tt0486028/?ref_=fn_tt_tt_1</t>
  </si>
  <si>
    <t>This Is England</t>
  </si>
  <si>
    <t>Shane Meadows</t>
  </si>
  <si>
    <t>http://www.imdb.com/title/tt0480025/?ref_=fn_tt_tt_1</t>
  </si>
  <si>
    <t>Go for It!</t>
  </si>
  <si>
    <t>Carmen Marron</t>
  </si>
  <si>
    <t>Jossara Jinaro</t>
  </si>
  <si>
    <t>Rene Rosado</t>
  </si>
  <si>
    <t>http://www.imdb.com/title/tt1307926/?ref_=fn_tt_tt_1</t>
  </si>
  <si>
    <t>Fantasia</t>
  </si>
  <si>
    <t>Leopold Stokowski</t>
  </si>
  <si>
    <t>Deems Taylor</t>
  </si>
  <si>
    <t>http://www.imdb.com/title/tt0032455/?ref_=fn_tt_tt_1</t>
  </si>
  <si>
    <t>Friday the 13th Part III</t>
  </si>
  <si>
    <t>Richard Brooker</t>
  </si>
  <si>
    <t>Dana Kimmell</t>
  </si>
  <si>
    <t>Catherine Parks</t>
  </si>
  <si>
    <t>http://www.imdb.com/title/tt0083972/?ref_=fn_tt_tt_1</t>
  </si>
  <si>
    <t>Friday the 13th: A New Beginning</t>
  </si>
  <si>
    <t>Danny Steinmann</t>
  </si>
  <si>
    <t>Tiffany Helm</t>
  </si>
  <si>
    <t>Melanie Kinnaman</t>
  </si>
  <si>
    <t>Dominick Brascia</t>
  </si>
  <si>
    <t>http://www.imdb.com/title/tt0089173/?ref_=fn_tt_tt_1</t>
  </si>
  <si>
    <t>The Last Sin Eater</t>
  </si>
  <si>
    <t>http://www.imdb.com/title/tt0810928/?ref_=fn_tt_tt_1</t>
  </si>
  <si>
    <t>Do You Believe?</t>
  </si>
  <si>
    <t>Jon Gunn</t>
  </si>
  <si>
    <t>http://www.imdb.com/title/tt4056738/?ref_=fn_tt_tt_1</t>
  </si>
  <si>
    <t>The Best Years of Our Lives</t>
  </si>
  <si>
    <t>William Wyler</t>
  </si>
  <si>
    <t>Myrna Loy</t>
  </si>
  <si>
    <t>Teresa Wright</t>
  </si>
  <si>
    <t>Dana Andrews</t>
  </si>
  <si>
    <t>http://www.imdb.com/title/tt0036868/?ref_=fn_tt_tt_1</t>
  </si>
  <si>
    <t>Elling</t>
  </si>
  <si>
    <t>Petter Næss</t>
  </si>
  <si>
    <t>Jørgen Langhelle</t>
  </si>
  <si>
    <t>Per Christian Ellefsen</t>
  </si>
  <si>
    <t>Sven Nordin</t>
  </si>
  <si>
    <t>http://www.imdb.com/title/tt0279064/?ref_=fn_tt_tt_1</t>
  </si>
  <si>
    <t>Mi America</t>
  </si>
  <si>
    <t>Robert Fontaine</t>
  </si>
  <si>
    <t>Michael Derek</t>
  </si>
  <si>
    <t>Arturo Castro</t>
  </si>
  <si>
    <t>Brad Lee Wind</t>
  </si>
  <si>
    <t>http://www.imdb.com/title/tt2460506/?ref_=fn_tt_tt_1</t>
  </si>
  <si>
    <t>From Russia with Love</t>
  </si>
  <si>
    <t>Daniela Bianchi</t>
  </si>
  <si>
    <t>http://www.imdb.com/title/tt0057076/?ref_=fn_tt_tt_1</t>
  </si>
  <si>
    <t>The Toxic Avenger Part II</t>
  </si>
  <si>
    <t>Michael Herz</t>
  </si>
  <si>
    <t>Phoebe Legere</t>
  </si>
  <si>
    <t>Jessica Dublin</t>
  </si>
  <si>
    <t>Lisa Gaye</t>
  </si>
  <si>
    <t>http://www.imdb.com/title/tt0098503/?ref_=fn_tt_tt_1</t>
  </si>
  <si>
    <t>It Follows</t>
  </si>
  <si>
    <t>David Robert Mitchell</t>
  </si>
  <si>
    <t>Maika Monroe</t>
  </si>
  <si>
    <t>Ruby Harris</t>
  </si>
  <si>
    <t>Jake Weary</t>
  </si>
  <si>
    <t>http://www.imdb.com/title/tt3235888/?ref_=fn_tt_tt_1</t>
  </si>
  <si>
    <t>Mad Max 2: The Road Warrior</t>
  </si>
  <si>
    <t>Vernon Wells</t>
  </si>
  <si>
    <t>Kjell Nilsson</t>
  </si>
  <si>
    <t>http://www.imdb.com/title/tt0082694/?ref_=fn_tt_tt_1</t>
  </si>
  <si>
    <t>The Legend of Drunken Master</t>
  </si>
  <si>
    <t>Chia-Liang Liu</t>
  </si>
  <si>
    <t>Ho-Sung Pak</t>
  </si>
  <si>
    <t>http://www.imdb.com/title/tt0111512/?ref_=fn_tt_tt_1</t>
  </si>
  <si>
    <t>Boys Don't Cry</t>
  </si>
  <si>
    <t>Alicia Goranson</t>
  </si>
  <si>
    <t>Jeannetta Arnette</t>
  </si>
  <si>
    <t>http://www.imdb.com/title/tt0171804/?ref_=fn_tt_tt_1</t>
  </si>
  <si>
    <t>Silent House</t>
  </si>
  <si>
    <t>Chris Kentis</t>
  </si>
  <si>
    <t>Eric Sheffer Stevens</t>
  </si>
  <si>
    <t>Julia Taylor Ross</t>
  </si>
  <si>
    <t>Adam Trese</t>
  </si>
  <si>
    <t>http://www.imdb.com/title/tt1767382/?ref_=fn_tt_tt_1</t>
  </si>
  <si>
    <t>The Lives of Others</t>
  </si>
  <si>
    <t>http://www.imdb.com/title/tt0405094/?ref_=fn_tt_tt_1</t>
  </si>
  <si>
    <t>Courageous</t>
  </si>
  <si>
    <t>Ben Davies</t>
  </si>
  <si>
    <t>T.C. Stallings</t>
  </si>
  <si>
    <t>http://www.imdb.com/title/tt1630036/?ref_=fn_tt_tt_1</t>
  </si>
  <si>
    <t>The Triplets of Belleville</t>
  </si>
  <si>
    <t>Sylvain Chomet</t>
  </si>
  <si>
    <t>Michel Robin</t>
  </si>
  <si>
    <t>Charles Linton</t>
  </si>
  <si>
    <t>Béatrice Bonifassi</t>
  </si>
  <si>
    <t>http://www.imdb.com/title/tt0286244/?ref_=fn_tt_tt_1</t>
  </si>
  <si>
    <t>Smoke Signals</t>
  </si>
  <si>
    <t>Chris Eyre</t>
  </si>
  <si>
    <t>http://www.imdb.com/title/tt0120321/?ref_=fn_tt_tt_1</t>
  </si>
  <si>
    <t>Before Sunset</t>
  </si>
  <si>
    <t>Albert Delpy</t>
  </si>
  <si>
    <t>Marie Pillet</t>
  </si>
  <si>
    <t>http://www.imdb.com/title/tt0381681/?ref_=fn_tt_tt_1</t>
  </si>
  <si>
    <t>Amores Perros</t>
  </si>
  <si>
    <t>Jorge Salinas</t>
  </si>
  <si>
    <t>Goya Toledo</t>
  </si>
  <si>
    <t>http://www.imdb.com/title/tt0245712/?ref_=fn_tt_tt_1</t>
  </si>
  <si>
    <t>Thirteen</t>
  </si>
  <si>
    <t>Sarah Clarke</t>
  </si>
  <si>
    <t>http://www.imdb.com/title/tt0328538/?ref_=fn_tt_tt_1</t>
  </si>
  <si>
    <t>Winter's Bone</t>
  </si>
  <si>
    <t>Debra Granik</t>
  </si>
  <si>
    <t>Shelley Waggener</t>
  </si>
  <si>
    <t>Lauren Sweetser</t>
  </si>
  <si>
    <t>http://www.imdb.com/title/tt1399683/?ref_=fn_tt_tt_1</t>
  </si>
  <si>
    <t>Me and You and Everyone We Know</t>
  </si>
  <si>
    <t>Miranda July</t>
  </si>
  <si>
    <t>Najarra Townsend</t>
  </si>
  <si>
    <t>http://www.imdb.com/title/tt0415978/?ref_=fn_tt_tt_1</t>
  </si>
  <si>
    <t>We Are Your Friends</t>
  </si>
  <si>
    <t>Max Joseph</t>
  </si>
  <si>
    <t>http://www.imdb.com/title/tt3787590/?ref_=fn_tt_tt_1</t>
  </si>
  <si>
    <t>Harsh Times</t>
  </si>
  <si>
    <t>http://www.imdb.com/title/tt0433387/?ref_=fn_tt_tt_1</t>
  </si>
  <si>
    <t>Captive</t>
  </si>
  <si>
    <t>Sydelle Noel</t>
  </si>
  <si>
    <t>http://www.imdb.com/title/tt3268668/?ref_=fn_tt_tt_1</t>
  </si>
  <si>
    <t>Full Frontal</t>
  </si>
  <si>
    <t>http://www.imdb.com/title/tt0290212/?ref_=fn_tt_tt_1</t>
  </si>
  <si>
    <t>Witchboard</t>
  </si>
  <si>
    <t>Kevin Tenney</t>
  </si>
  <si>
    <t>Tawny Kitaen</t>
  </si>
  <si>
    <t>Rose Marie</t>
  </si>
  <si>
    <t>http://www.imdb.com/title/tt0090327/?ref_=fn_tt_tt_1</t>
  </si>
  <si>
    <t>Shortbus</t>
  </si>
  <si>
    <t>Sook-Yin Lee</t>
  </si>
  <si>
    <t>Peter Stickles</t>
  </si>
  <si>
    <t>Raphael Barker</t>
  </si>
  <si>
    <t>http://www.imdb.com/title/tt0367027/?ref_=fn_tt_tt_1</t>
  </si>
  <si>
    <t>Waltz with Bashir</t>
  </si>
  <si>
    <t>Ari Folman</t>
  </si>
  <si>
    <t>Ronny Dayag</t>
  </si>
  <si>
    <t>Zahava Solomon</t>
  </si>
  <si>
    <t>Israel</t>
  </si>
  <si>
    <t>Hebrew</t>
  </si>
  <si>
    <t>http://www.imdb.com/title/tt1185616/?ref_=fn_tt_tt_1</t>
  </si>
  <si>
    <t>The Book of Mormon Movie, Volume 1: The Journey</t>
  </si>
  <si>
    <t>Gary Rogers</t>
  </si>
  <si>
    <t>Noah Danby</t>
  </si>
  <si>
    <t>Kirby Heyborne</t>
  </si>
  <si>
    <t>Bruce Newbold</t>
  </si>
  <si>
    <t>http://www.imdb.com/title/tt0349159/?ref_=fn_tt_tt_1</t>
  </si>
  <si>
    <t>No End in Sight</t>
  </si>
  <si>
    <t>Dick Cheney</t>
  </si>
  <si>
    <t>Donald Rumsfeld</t>
  </si>
  <si>
    <t>http://www.imdb.com/title/tt0912593/?ref_=fn_tt_tt_1</t>
  </si>
  <si>
    <t>The Diary of a Teenage Girl</t>
  </si>
  <si>
    <t>Marielle Heller</t>
  </si>
  <si>
    <t>Austin Lyon</t>
  </si>
  <si>
    <t>http://www.imdb.com/title/tt3172532/?ref_=fn_tt_tt_1</t>
  </si>
  <si>
    <t>In the Shadow of the Moon</t>
  </si>
  <si>
    <t>David Sington</t>
  </si>
  <si>
    <t>John F. Kennedy</t>
  </si>
  <si>
    <t>Buzz Aldrin</t>
  </si>
  <si>
    <t>Neil Armstrong</t>
  </si>
  <si>
    <t>http://www.imdb.com/title/tt0925248/?ref_=fn_tt_tt_1</t>
  </si>
  <si>
    <t>Inside Deep Throat</t>
  </si>
  <si>
    <t>Linda Lovelace</t>
  </si>
  <si>
    <t>http://www.imdb.com/title/tt0418753/?ref_=fn_tt_tt_1</t>
  </si>
  <si>
    <t>The Virginity Hit</t>
  </si>
  <si>
    <t>Huck Botko</t>
  </si>
  <si>
    <t>Matt Bennett</t>
  </si>
  <si>
    <t>Krysta Rodriguez</t>
  </si>
  <si>
    <t>Zack Pearlman</t>
  </si>
  <si>
    <t>http://www.imdb.com/title/tt1695994/?ref_=fn_tt_tt_1</t>
  </si>
  <si>
    <t>House of D</t>
  </si>
  <si>
    <t>David Duchovny</t>
  </si>
  <si>
    <t>http://www.imdb.com/title/tt0372334/?ref_=fn_tt_tt_1</t>
  </si>
  <si>
    <t>Six-String Samurai</t>
  </si>
  <si>
    <t>Lance Mungia</t>
  </si>
  <si>
    <t>Jeffrey Falcon</t>
  </si>
  <si>
    <t>Stephane Gauger</t>
  </si>
  <si>
    <t>Kim De Angelo</t>
  </si>
  <si>
    <t>http://www.imdb.com/title/tt0118736/?ref_=fn_tt_tt_1</t>
  </si>
  <si>
    <t>Saint John of Las Vegas</t>
  </si>
  <si>
    <t>Hue Rhodes</t>
  </si>
  <si>
    <t>http://www.imdb.com/title/tt1276105/?ref_=fn_tt_tt_1</t>
  </si>
  <si>
    <t>Stonewall</t>
  </si>
  <si>
    <t>Caleb Landry Jones</t>
  </si>
  <si>
    <t>http://www.imdb.com/title/tt3018070/?ref_=fn_tt_tt_1</t>
  </si>
  <si>
    <t>The Missing Person</t>
  </si>
  <si>
    <t>Noah Buschel</t>
  </si>
  <si>
    <t>http://www.imdb.com/title/tt1105512/?ref_=fn_tt_tt_1</t>
  </si>
  <si>
    <t>London</t>
  </si>
  <si>
    <t>Hunter Richards</t>
  </si>
  <si>
    <t>http://www.imdb.com/title/tt0449061/?ref_=fn_tt_tt_1</t>
  </si>
  <si>
    <t>Sherrybaby</t>
  </si>
  <si>
    <t>Laurie Collyer</t>
  </si>
  <si>
    <t>Michelle Hurst</t>
  </si>
  <si>
    <t>http://www.imdb.com/title/tt0423169/?ref_=fn_tt_tt_1</t>
  </si>
  <si>
    <t>Gangster's Paradise: Jerusalema</t>
  </si>
  <si>
    <t>Ralph Ziman</t>
  </si>
  <si>
    <t>Kenneth Nkosi</t>
  </si>
  <si>
    <t>Robert Hobbs</t>
  </si>
  <si>
    <t>http://www.imdb.com/title/tt0783532/?ref_=fn_tt_tt_1</t>
  </si>
  <si>
    <t>The Lady from Shanghai</t>
  </si>
  <si>
    <t>Orson Welles</t>
  </si>
  <si>
    <t>Rita Hayworth</t>
  </si>
  <si>
    <t>Everett Sloane</t>
  </si>
  <si>
    <t>Ted de Corsia</t>
  </si>
  <si>
    <t>http://www.imdb.com/title/tt0040525/?ref_=fn_tt_tt_1</t>
  </si>
  <si>
    <t>The Ghastly Love of Johnny X</t>
  </si>
  <si>
    <t>Paul Bunnell</t>
  </si>
  <si>
    <t>Kate Maberly</t>
  </si>
  <si>
    <t>Kevin McCarthy</t>
  </si>
  <si>
    <t>Paul Williams</t>
  </si>
  <si>
    <t>http://www.imdb.com/title/tt1754633/?ref_=fn_tt_tt_1</t>
  </si>
  <si>
    <t>River's Edge</t>
  </si>
  <si>
    <t>Tim Hunter</t>
  </si>
  <si>
    <t>http://www.imdb.com/title/tt0091860/?ref_=fn_tt_tt_1</t>
  </si>
  <si>
    <t>Northfork</t>
  </si>
  <si>
    <t>http://www.imdb.com/title/tt0322659/?ref_=fn_tt_tt_1</t>
  </si>
  <si>
    <t>Buried</t>
  </si>
  <si>
    <t>Rodrigo Cortés</t>
  </si>
  <si>
    <t>Erik Palladino</t>
  </si>
  <si>
    <t>http://www.imdb.com/title/tt1462758/?ref_=fn_tt_tt_1</t>
  </si>
  <si>
    <t>One to Another</t>
  </si>
  <si>
    <t>Pascal Arnold</t>
  </si>
  <si>
    <t>Karl E. Landler</t>
  </si>
  <si>
    <t>Lizzie Brocheré</t>
  </si>
  <si>
    <t>Pierre Perrier</t>
  </si>
  <si>
    <t>http://www.imdb.com/title/tt0486751/?ref_=fn_tt_tt_1</t>
  </si>
  <si>
    <t>Man on Wire</t>
  </si>
  <si>
    <t>Paul McGill</t>
  </si>
  <si>
    <t>Philippe Petit</t>
  </si>
  <si>
    <t>Jean-Louis Blondeau</t>
  </si>
  <si>
    <t>http://www.imdb.com/title/tt1155592/?ref_=fn_tt_tt_1</t>
  </si>
  <si>
    <t>Brotherly Love</t>
  </si>
  <si>
    <t>Jamal Hill</t>
  </si>
  <si>
    <t>Logan Browning</t>
  </si>
  <si>
    <t>Adam Ratcliffe</t>
  </si>
  <si>
    <t>http://www.imdb.com/title/tt3262990/?ref_=fn_tt_tt_1</t>
  </si>
  <si>
    <t>The Last Exorcism</t>
  </si>
  <si>
    <t>Daniel Stamm</t>
  </si>
  <si>
    <t>Patrick Fabian</t>
  </si>
  <si>
    <t>http://www.imdb.com/title/tt1320244/?ref_=fn_tt_tt_1</t>
  </si>
  <si>
    <t>El crimen del padre Amaro</t>
  </si>
  <si>
    <t>Carlos Carrera</t>
  </si>
  <si>
    <t>Ana Claudia Talancón</t>
  </si>
  <si>
    <t>http://www.imdb.com/title/tt0313196/?ref_=fn_tt_tt_1</t>
  </si>
  <si>
    <t>Beasts of the Southern Wild</t>
  </si>
  <si>
    <t>Benh Zeitlin</t>
  </si>
  <si>
    <t>Gina Montana</t>
  </si>
  <si>
    <t>Dwight Henry</t>
  </si>
  <si>
    <t>http://www.imdb.com/title/tt2125435/?ref_=fn_tt_tt_1</t>
  </si>
  <si>
    <t>Songcatcher</t>
  </si>
  <si>
    <t>Maggie Greenwald</t>
  </si>
  <si>
    <t>http://www.imdb.com/title/tt0210299/?ref_=fn_tt_tt_1</t>
  </si>
  <si>
    <t>The Greatest Movie Ever Sold</t>
  </si>
  <si>
    <t>Donald Trump</t>
  </si>
  <si>
    <t>http://www.imdb.com/title/tt1743720/?ref_=fn_tt_tt_1</t>
  </si>
  <si>
    <t>Travelers and Magicians</t>
  </si>
  <si>
    <t>Khyentse Norbu</t>
  </si>
  <si>
    <t>Tshewang Dendup</t>
  </si>
  <si>
    <t>Lhakpa Dorji</t>
  </si>
  <si>
    <t>Sonam Kinga</t>
  </si>
  <si>
    <t>Dzongkha</t>
  </si>
  <si>
    <t>http://www.imdb.com/title/tt0378906/?ref_=fn_tt_tt_1</t>
  </si>
  <si>
    <t>Run Lola Run</t>
  </si>
  <si>
    <t>Ludger Pistor</t>
  </si>
  <si>
    <t>Armin Rohde</t>
  </si>
  <si>
    <t>http://www.imdb.com/title/tt0130827/?ref_=fn_tt_tt_1</t>
  </si>
  <si>
    <t>May</t>
  </si>
  <si>
    <t>Lucky McKee</t>
  </si>
  <si>
    <t>Will Estes</t>
  </si>
  <si>
    <t>http://www.imdb.com/title/tt0303361/?ref_=fn_tt_tt_1</t>
  </si>
  <si>
    <t>In the Bedroom</t>
  </si>
  <si>
    <t>http://www.imdb.com/title/tt0247425/?ref_=fn_tt_tt_1</t>
  </si>
  <si>
    <t>I Spit on Your Grave</t>
  </si>
  <si>
    <t>Steven R. Monroe</t>
  </si>
  <si>
    <t>Sarah Butler</t>
  </si>
  <si>
    <t>Daniel Franzese</t>
  </si>
  <si>
    <t>http://www.imdb.com/title/tt1242432/?ref_=fn_tt_tt_1</t>
  </si>
  <si>
    <t>Happy, Texas</t>
  </si>
  <si>
    <t>Mark Illsley</t>
  </si>
  <si>
    <t>Ally Walker</t>
  </si>
  <si>
    <t>http://www.imdb.com/title/tt0162360/?ref_=fn_tt_tt_1</t>
  </si>
  <si>
    <t>My Summer of Love</t>
  </si>
  <si>
    <t>Pawel Pawlikowski</t>
  </si>
  <si>
    <t>Natalie Press</t>
  </si>
  <si>
    <t>Dean Andrews</t>
  </si>
  <si>
    <t>http://www.imdb.com/title/tt0382189/?ref_=fn_tt_tt_1</t>
  </si>
  <si>
    <t>The Lunchbox</t>
  </si>
  <si>
    <t>Ritesh Batra</t>
  </si>
  <si>
    <t>Nawazuddin Siddiqui</t>
  </si>
  <si>
    <t>http://www.imdb.com/title/tt2350496/?ref_=fn_tt_tt_1</t>
  </si>
  <si>
    <t>Yes</t>
  </si>
  <si>
    <t>Sally Potter</t>
  </si>
  <si>
    <t>http://www.imdb.com/title/tt0381717/?ref_=fn_tt_tt_1</t>
  </si>
  <si>
    <t>Foolish</t>
  </si>
  <si>
    <t>Dave Meyers</t>
  </si>
  <si>
    <t>Clifton Powell</t>
  </si>
  <si>
    <t>Marla Gibbs</t>
  </si>
  <si>
    <t>http://www.imdb.com/title/tt0166195/?ref_=fn_tt_tt_1</t>
  </si>
  <si>
    <t>Caramel</t>
  </si>
  <si>
    <t>Nadine Labaki</t>
  </si>
  <si>
    <t>Yasmine Al Massri</t>
  </si>
  <si>
    <t>Adel Karam</t>
  </si>
  <si>
    <t>Arabic</t>
  </si>
  <si>
    <t>http://www.imdb.com/title/tt0825236/?ref_=fn_tt_tt_1</t>
  </si>
  <si>
    <t>The Bubble</t>
  </si>
  <si>
    <t>Eytan Fox</t>
  </si>
  <si>
    <t>Ohad Knoller</t>
  </si>
  <si>
    <t>Lior Ashkenazi</t>
  </si>
  <si>
    <t>Yousef 'Joe' Sweid</t>
  </si>
  <si>
    <t>http://www.imdb.com/title/tt0476643/?ref_=fn_tt_tt_1</t>
  </si>
  <si>
    <t>Dil Jo Bhi Kahey...</t>
  </si>
  <si>
    <t>Romesh Sharma</t>
  </si>
  <si>
    <t>Revathy</t>
  </si>
  <si>
    <t>Bhoomika Chawla</t>
  </si>
  <si>
    <t>http://www.imdb.com/title/tt0442764/?ref_=fn_tt_tt_1</t>
  </si>
  <si>
    <t>Romance</t>
  </si>
  <si>
    <t>Mississippi Mermaid</t>
  </si>
  <si>
    <t>François Truffaut</t>
  </si>
  <si>
    <t>Jean-Paul Belmondo</t>
  </si>
  <si>
    <t>Michel Bouquet</t>
  </si>
  <si>
    <t>http://www.imdb.com/title/tt0064990/?ref_=fn_tt_tt_1</t>
  </si>
  <si>
    <t>I Love Your Work</t>
  </si>
  <si>
    <t>Marisa Coughlan</t>
  </si>
  <si>
    <t>http://www.imdb.com/title/tt0322700/?ref_=fn_tt_tt_1</t>
  </si>
  <si>
    <t>Waitress</t>
  </si>
  <si>
    <t>Adrienne Shelly</t>
  </si>
  <si>
    <t>http://www.imdb.com/title/tt0473308/?ref_=fn_tt_tt_1</t>
  </si>
  <si>
    <t>Bloodsport</t>
  </si>
  <si>
    <t>Newt Arnold</t>
  </si>
  <si>
    <t>Donald Gibb</t>
  </si>
  <si>
    <t>Ken Siu</t>
  </si>
  <si>
    <t>http://www.imdb.com/title/tt0092675/?ref_=fn_tt_tt_1</t>
  </si>
  <si>
    <t>Kids</t>
  </si>
  <si>
    <t>Larry Clark</t>
  </si>
  <si>
    <t>Leo Fitzpatrick</t>
  </si>
  <si>
    <t>Justin Pierce</t>
  </si>
  <si>
    <t>http://www.imdb.com/title/tt0113540/?ref_=fn_tt_tt_1</t>
  </si>
  <si>
    <t>The Squid and the Whale</t>
  </si>
  <si>
    <t>William Baldwin</t>
  </si>
  <si>
    <t>Elizabeth Meriwether</t>
  </si>
  <si>
    <t>Owen Kline</t>
  </si>
  <si>
    <t>http://www.imdb.com/title/tt0367089/?ref_=fn_tt_tt_1</t>
  </si>
  <si>
    <t>Kissing Jessica Stein</t>
  </si>
  <si>
    <t>Scott Cohen</t>
  </si>
  <si>
    <t>Jennifer Westfeldt</t>
  </si>
  <si>
    <t>Brian Stepanek</t>
  </si>
  <si>
    <t>http://www.imdb.com/title/tt0264761/?ref_=fn_tt_tt_1</t>
  </si>
  <si>
    <t>Exotica</t>
  </si>
  <si>
    <t>http://www.imdb.com/title/tt0109759/?ref_=fn_tt_tt_1</t>
  </si>
  <si>
    <t>Buffalo '66</t>
  </si>
  <si>
    <t>Jan-Michael Vincent</t>
  </si>
  <si>
    <t>http://www.imdb.com/title/tt0118789/?ref_=fn_tt_tt_1</t>
  </si>
  <si>
    <t>Insidious</t>
  </si>
  <si>
    <t>Philip Friedman</t>
  </si>
  <si>
    <t>http://www.imdb.com/title/tt1591095/?ref_=fn_tt_tt_1</t>
  </si>
  <si>
    <t>Nine Queens</t>
  </si>
  <si>
    <t>Fabián Bielinsky</t>
  </si>
  <si>
    <t>Gastón Pauls</t>
  </si>
  <si>
    <t>Leticia Brédice</t>
  </si>
  <si>
    <t>http://www.imdb.com/title/tt0247586/?ref_=fn_tt_tt_1</t>
  </si>
  <si>
    <t>The Ballad of Jack and Rose</t>
  </si>
  <si>
    <t>Rebecca Miller</t>
  </si>
  <si>
    <t>Ryan McDonald</t>
  </si>
  <si>
    <t>http://www.imdb.com/title/tt0357110/?ref_=fn_tt_tt_1</t>
  </si>
  <si>
    <t>The To Do List</t>
  </si>
  <si>
    <t>Maggie Carey</t>
  </si>
  <si>
    <t>http://www.imdb.com/title/tt1758795/?ref_=fn_tt_tt_1</t>
  </si>
  <si>
    <t>Killing Zoe</t>
  </si>
  <si>
    <t>Salvator Xuereb</t>
  </si>
  <si>
    <t>Jean-Hugues Anglade</t>
  </si>
  <si>
    <t>http://www.imdb.com/title/tt0110265/?ref_=fn_tt_tt_1</t>
  </si>
  <si>
    <t>The Believer</t>
  </si>
  <si>
    <t>Henry Bean</t>
  </si>
  <si>
    <t>Theresa Russell</t>
  </si>
  <si>
    <t>Summer Phoenix</t>
  </si>
  <si>
    <t>http://www.imdb.com/title/tt0247199/?ref_=fn_tt_tt_1</t>
  </si>
  <si>
    <t>Session 9</t>
  </si>
  <si>
    <t>http://www.imdb.com/title/tt0261983/?ref_=fn_tt_tt_1</t>
  </si>
  <si>
    <t>I Want Someone to Eat Cheese With</t>
  </si>
  <si>
    <t>Jessy Schram</t>
  </si>
  <si>
    <t>http://www.imdb.com/title/tt0391229/?ref_=fn_tt_tt_1</t>
  </si>
  <si>
    <t>Modern Times</t>
  </si>
  <si>
    <t>Charles Chaplin</t>
  </si>
  <si>
    <t>Paulette Goddard</t>
  </si>
  <si>
    <t>Stanley Blystone</t>
  </si>
  <si>
    <t>Fred Malatesta</t>
  </si>
  <si>
    <t>http://www.imdb.com/title/tt0027977/?ref_=fn_tt_tt_1</t>
  </si>
  <si>
    <t>Stolen Summer</t>
  </si>
  <si>
    <t>Pete Jones</t>
  </si>
  <si>
    <t>http://www.imdb.com/title/tt0286162/?ref_=fn_tt_tt_1</t>
  </si>
  <si>
    <t>My Name Is Bruce</t>
  </si>
  <si>
    <t>Timothy Patrick Quill</t>
  </si>
  <si>
    <t>http://www.imdb.com/title/tt0489235/?ref_=fn_tt_tt_1</t>
  </si>
  <si>
    <t>The Salon</t>
  </si>
  <si>
    <t>http://www.imdb.com/title/tt0436742/?ref_=fn_tt_tt_1</t>
  </si>
  <si>
    <t>Road Hard</t>
  </si>
  <si>
    <t>Adam Carolla</t>
  </si>
  <si>
    <t>Jim O'Heir</t>
  </si>
  <si>
    <t>http://www.imdb.com/title/tt3110770/?ref_=fn_tt_tt_1</t>
  </si>
  <si>
    <t>Amigo</t>
  </si>
  <si>
    <t>Brian Lee Franklin</t>
  </si>
  <si>
    <t>John Arcilla</t>
  </si>
  <si>
    <t>Ronnie Lazaro</t>
  </si>
  <si>
    <t>http://www.imdb.com/title/tt1562847/?ref_=fn_tt_tt_1</t>
  </si>
  <si>
    <t>Pontypool</t>
  </si>
  <si>
    <t>Bruce McDonald</t>
  </si>
  <si>
    <t>Georgina Reilly</t>
  </si>
  <si>
    <t>Boyd Banks</t>
  </si>
  <si>
    <t>http://www.imdb.com/title/tt1226681/?ref_=fn_tt_tt_1</t>
  </si>
  <si>
    <t>Trucker</t>
  </si>
  <si>
    <t>James Mottern</t>
  </si>
  <si>
    <t>http://www.imdb.com/title/tt1087527/?ref_=fn_tt_tt_1</t>
  </si>
  <si>
    <t>The Lords of Salem</t>
  </si>
  <si>
    <t>http://www.imdb.com/title/tt1731697/?ref_=fn_tt_tt_1</t>
  </si>
  <si>
    <t>Snow White and the Seven Dwarfs</t>
  </si>
  <si>
    <t>William Cottrell</t>
  </si>
  <si>
    <t>Adriana Caselotti</t>
  </si>
  <si>
    <t>Billy Gilbert</t>
  </si>
  <si>
    <t>Lucille La Verne</t>
  </si>
  <si>
    <t>http://www.imdb.com/title/tt0029583/?ref_=fn_tt_tt_1</t>
  </si>
  <si>
    <t>The Holy Girl</t>
  </si>
  <si>
    <t>Lucrecia Martel</t>
  </si>
  <si>
    <t>Mercedes Morán</t>
  </si>
  <si>
    <t>María Alche</t>
  </si>
  <si>
    <t>http://www.imdb.com/title/tt0300270/?ref_=fn_tt_tt_1</t>
  </si>
  <si>
    <t>Incident at Loch Ness</t>
  </si>
  <si>
    <t>Zak Penn</t>
  </si>
  <si>
    <t>Gabriel Beristain</t>
  </si>
  <si>
    <t>John Bailey</t>
  </si>
  <si>
    <t>http://www.imdb.com/title/tt0374639/?ref_=fn_tt_tt_1</t>
  </si>
  <si>
    <t>Lock, Stock and Two Smoking Barrels</t>
  </si>
  <si>
    <t>http://www.imdb.com/title/tt0120735/?ref_=fn_tt_tt_1</t>
  </si>
  <si>
    <t>The Celebration</t>
  </si>
  <si>
    <t>Paprika Steen</t>
  </si>
  <si>
    <t>Trine Dyrholm</t>
  </si>
  <si>
    <t>http://www.imdb.com/title/tt0154420/?ref_=fn_tt_tt_1</t>
  </si>
  <si>
    <t>Trees Lounge</t>
  </si>
  <si>
    <t>http://www.imdb.com/title/tt0117958/?ref_=fn_tt_tt_1</t>
  </si>
  <si>
    <t>Journey from the Fall</t>
  </si>
  <si>
    <t>Ham Tran</t>
  </si>
  <si>
    <t>Long Nguyen</t>
  </si>
  <si>
    <t>Kieu Chinh</t>
  </si>
  <si>
    <t>Cat Ly</t>
  </si>
  <si>
    <t>Vietnamese</t>
  </si>
  <si>
    <t>http://www.imdb.com/title/tt0433398/?ref_=fn_tt_tt_1</t>
  </si>
  <si>
    <t>The Basket</t>
  </si>
  <si>
    <t>Rich Cowan</t>
  </si>
  <si>
    <t>http://www.imdb.com/title/tt0190255/?ref_=fn_tt_tt_1</t>
  </si>
  <si>
    <t>Eddie: The Sleepwalking Cannibal</t>
  </si>
  <si>
    <t>Boris Rodriguez</t>
  </si>
  <si>
    <t>http://www.imdb.com/title/tt1480658/?ref_=fn_tt_tt_1</t>
  </si>
  <si>
    <t>The Hebrew Hammer</t>
  </si>
  <si>
    <t>Jonathan Kesselman</t>
  </si>
  <si>
    <t>http://www.imdb.com/title/tt0317640/?ref_=fn_tt_tt_1</t>
  </si>
  <si>
    <t>Neal 'N' Nikki</t>
  </si>
  <si>
    <t>Arjun Sablok</t>
  </si>
  <si>
    <t>Uday Chopra</t>
  </si>
  <si>
    <t>Samantha McLeod</t>
  </si>
  <si>
    <t>http://www.imdb.com/title/tt0470869/?ref_=fn_tt_tt_1</t>
  </si>
  <si>
    <t>Friday the 13th Part 2</t>
  </si>
  <si>
    <t>Betsy Palmer</t>
  </si>
  <si>
    <t>Adrienne King</t>
  </si>
  <si>
    <t>Amy Steel</t>
  </si>
  <si>
    <t>http://www.imdb.com/title/tt0082418/?ref_=fn_tt_tt_1</t>
  </si>
  <si>
    <t>Filly Brown</t>
  </si>
  <si>
    <t>Youssef Delara</t>
  </si>
  <si>
    <t>Jenni Rivera</t>
  </si>
  <si>
    <t>Jorge Diaz</t>
  </si>
  <si>
    <t>http://www.imdb.com/title/tt1869425/?ref_=fn_tt_tt_1</t>
  </si>
  <si>
    <t>Sex, Lies, and Videotape</t>
  </si>
  <si>
    <t>Laura San Giacomo</t>
  </si>
  <si>
    <t>http://www.imdb.com/title/tt0098724/?ref_=fn_tt_tt_1</t>
  </si>
  <si>
    <t>Saw</t>
  </si>
  <si>
    <t>http://www.imdb.com/title/tt0387564/?ref_=fn_tt_tt_1</t>
  </si>
  <si>
    <t>Super Troopers</t>
  </si>
  <si>
    <t>http://www.imdb.com/title/tt0247745/?ref_=fn_tt_tt_1</t>
  </si>
  <si>
    <t>The Amazing Catfish</t>
  </si>
  <si>
    <t>Claudia Sainte-Luce</t>
  </si>
  <si>
    <t>Ximena Ayala</t>
  </si>
  <si>
    <t>Vera Wilson</t>
  </si>
  <si>
    <t>José Manuel Orozco Angulo</t>
  </si>
  <si>
    <t>http://www.imdb.com/title/tt2414046/?ref_=fn_tt_tt_1</t>
  </si>
  <si>
    <t>Monsoon Wedding</t>
  </si>
  <si>
    <t>Naseeruddin Shah</t>
  </si>
  <si>
    <t>Randeep Hooda</t>
  </si>
  <si>
    <t>http://www.imdb.com/title/tt0265343/?ref_=fn_tt_tt_1</t>
  </si>
  <si>
    <t>You Can Count on Me</t>
  </si>
  <si>
    <t>http://www.imdb.com/title/tt0203230/?ref_=fn_tt_tt_1</t>
  </si>
  <si>
    <t>But I'm a Cheerleader</t>
  </si>
  <si>
    <t>Jamie Babbit</t>
  </si>
  <si>
    <t>http://www.imdb.com/title/tt0179116/?ref_=fn_tt_tt_1</t>
  </si>
  <si>
    <t>Home Run</t>
  </si>
  <si>
    <t>David Boyd</t>
  </si>
  <si>
    <t>http://www.imdb.com/title/tt2051894/?ref_=fn_tt_tt_1</t>
  </si>
  <si>
    <t>Reservoir Dogs</t>
  </si>
  <si>
    <t>http://www.imdb.com/title/tt0105236/?ref_=fn_tt_tt_1</t>
  </si>
  <si>
    <t>The Good, the Bad and the Ugly</t>
  </si>
  <si>
    <t>Luigi Pistilli</t>
  </si>
  <si>
    <t>Enzo Petito</t>
  </si>
  <si>
    <t>http://www.imdb.com/title/tt0060196/?ref_=fn_tt_tt_1</t>
  </si>
  <si>
    <t>The Second Mother</t>
  </si>
  <si>
    <t>Anna Muylaert</t>
  </si>
  <si>
    <t>Alex Huszar</t>
  </si>
  <si>
    <t>Regina Casé</t>
  </si>
  <si>
    <t>Luis Miranda</t>
  </si>
  <si>
    <t>http://www.imdb.com/title/tt3742378/?ref_=fn_tt_tt_1</t>
  </si>
  <si>
    <t>Blue Like Jazz</t>
  </si>
  <si>
    <t>Steve Taylor</t>
  </si>
  <si>
    <t>Marshall Allman</t>
  </si>
  <si>
    <t>Eric Lange</t>
  </si>
  <si>
    <t>http://www.imdb.com/title/tt1758575/?ref_=fn_tt_tt_1</t>
  </si>
  <si>
    <t>Down and Out with the Dolls</t>
  </si>
  <si>
    <t>Kurt Voss</t>
  </si>
  <si>
    <t>Lemmy</t>
  </si>
  <si>
    <t>Coyote Shivers</t>
  </si>
  <si>
    <t>Zoë Poledouris</t>
  </si>
  <si>
    <t>http://www.imdb.com/title/tt0283323/?ref_=fn_tt_tt_1</t>
  </si>
  <si>
    <t>Pink Ribbons, Inc.</t>
  </si>
  <si>
    <t>Léa Pool</t>
  </si>
  <si>
    <t>http://www.imdb.com/title/tt2035599/?ref_=fn_tt_tt_1</t>
  </si>
  <si>
    <t>Certifiably Jonathan</t>
  </si>
  <si>
    <t>James David Pasternak</t>
  </si>
  <si>
    <t>http://www.imdb.com/title/tt0976025/?ref_=fn_tt_tt_1</t>
  </si>
  <si>
    <t>The Knife of Don Juan</t>
  </si>
  <si>
    <t>Tom Sanchez</t>
  </si>
  <si>
    <t>Nataniel Sánchez</t>
  </si>
  <si>
    <t>Antonio Arrué</t>
  </si>
  <si>
    <t>Juan Carlos Montoya</t>
  </si>
  <si>
    <t>http://www.imdb.com/title/tt1349485/?ref_=fn_tt_tt_1</t>
  </si>
  <si>
    <t>Airborne</t>
  </si>
  <si>
    <t>Brittney Powell</t>
  </si>
  <si>
    <t>http://www.imdb.com/title/tt0106233/?ref_=fn_tt_tt_1</t>
  </si>
  <si>
    <t>Waiting...</t>
  </si>
  <si>
    <t>Rob McKittrick</t>
  </si>
  <si>
    <t>http://www.imdb.com/title/tt0348333/?ref_=fn_tt_tt_1</t>
  </si>
  <si>
    <t>Dead Man's Shoes</t>
  </si>
  <si>
    <t>George Newton</t>
  </si>
  <si>
    <t>http://www.imdb.com/title/tt0419677/?ref_=fn_tt_tt_1</t>
  </si>
  <si>
    <t>From a Whisper to a Scream</t>
  </si>
  <si>
    <t>Jeff Burr</t>
  </si>
  <si>
    <t>Susan Tyrrell</t>
  </si>
  <si>
    <t>http://www.imdb.com/title/tt0091671/?ref_=fn_tt_tt_1</t>
  </si>
  <si>
    <t>Dracula: Pages from a Virgin's Diary</t>
  </si>
  <si>
    <t>Guy Maddin</t>
  </si>
  <si>
    <t>Sarah Murphy-Dyson</t>
  </si>
  <si>
    <t>CindyMarie Small</t>
  </si>
  <si>
    <t>Brent Neale</t>
  </si>
  <si>
    <t>http://www.imdb.com/title/tt0293113/?ref_=fn_tt_tt_1</t>
  </si>
  <si>
    <t>Beyond the Black Rainbow</t>
  </si>
  <si>
    <t>Panos Cosmatos</t>
  </si>
  <si>
    <t>Marilyn Norry</t>
  </si>
  <si>
    <t>Eva Bourne</t>
  </si>
  <si>
    <t>http://www.imdb.com/title/tt1534085/?ref_=fn_tt_tt_1</t>
  </si>
  <si>
    <t>The Raid: Redemption</t>
  </si>
  <si>
    <t>Gareth Evans</t>
  </si>
  <si>
    <t>Iko Uwais</t>
  </si>
  <si>
    <t>Yayan Ruhian</t>
  </si>
  <si>
    <t>Donny Alamsyah</t>
  </si>
  <si>
    <t>Indonesia</t>
  </si>
  <si>
    <t>Indonesian</t>
  </si>
  <si>
    <t>http://www.imdb.com/title/tt1899353/?ref_=fn_tt_tt_1</t>
  </si>
  <si>
    <t>Rocky</t>
  </si>
  <si>
    <t>Burgess Meredith</t>
  </si>
  <si>
    <t>http://www.imdb.com/title/tt0075148/?ref_=fn_tt_tt_1</t>
  </si>
  <si>
    <t>Unfriended</t>
  </si>
  <si>
    <t>Levan Gabriadze</t>
  </si>
  <si>
    <t>Renee Olstead</t>
  </si>
  <si>
    <t>Heather Sossaman</t>
  </si>
  <si>
    <t>http://www.imdb.com/title/tt3713166/?ref_=fn_tt_tt_1</t>
  </si>
  <si>
    <t>The Howling</t>
  </si>
  <si>
    <t>http://www.imdb.com/title/tt0082533/?ref_=fn_tt_tt_1</t>
  </si>
  <si>
    <t>Dr. No</t>
  </si>
  <si>
    <t>Ursula Andress</t>
  </si>
  <si>
    <t>Jack Lord</t>
  </si>
  <si>
    <t>http://www.imdb.com/title/tt0055928/?ref_=fn_tt_tt_1</t>
  </si>
  <si>
    <t>Chernobyl Diaries</t>
  </si>
  <si>
    <t>Bradley Parker</t>
  </si>
  <si>
    <t>http://www.imdb.com/title/tt1991245/?ref_=fn_tt_tt_1</t>
  </si>
  <si>
    <t>Hellraiser</t>
  </si>
  <si>
    <t>Clive Barker</t>
  </si>
  <si>
    <t>Andrew Robinson</t>
  </si>
  <si>
    <t>Ashley Laurence</t>
  </si>
  <si>
    <t>Clare Higgins</t>
  </si>
  <si>
    <t>http://www.imdb.com/title/tt0093177/?ref_=fn_tt_tt_1</t>
  </si>
  <si>
    <t>God's Not Dead 2</t>
  </si>
  <si>
    <t>Harold Cronk</t>
  </si>
  <si>
    <t>Benjamin A. Onyango</t>
  </si>
  <si>
    <t>Robin Givens</t>
  </si>
  <si>
    <t>Maria Canals-Barrera</t>
  </si>
  <si>
    <t>http://www.imdb.com/title/tt4824308/?ref_=fn_tt_tt_1</t>
  </si>
  <si>
    <t>Cry_Wolf</t>
  </si>
  <si>
    <t>http://www.imdb.com/title/tt0384286/?ref_=fn_tt_tt_1</t>
  </si>
  <si>
    <t>Godzilla 2000</t>
  </si>
  <si>
    <t>Takao Okawara</t>
  </si>
  <si>
    <t>Hiroshi Abe</t>
  </si>
  <si>
    <t>Naomi Nishida</t>
  </si>
  <si>
    <t>Sakae Kimura</t>
  </si>
  <si>
    <t>http://www.imdb.com/title/tt0188640/?ref_=fn_tt_tt_1</t>
  </si>
  <si>
    <t>Blue Valentine</t>
  </si>
  <si>
    <t>http://www.imdb.com/title/tt1120985/?ref_=fn_tt_tt_1</t>
  </si>
  <si>
    <t>Transamerica</t>
  </si>
  <si>
    <t>Duncan Tucker</t>
  </si>
  <si>
    <t>Paul Borghese</t>
  </si>
  <si>
    <t>http://www.imdb.com/title/tt0407265/?ref_=fn_tt_tt_1</t>
  </si>
  <si>
    <t>The Devil Inside</t>
  </si>
  <si>
    <t>Fernanda Andrade</t>
  </si>
  <si>
    <t>Claudiu Trandafir</t>
  </si>
  <si>
    <t>http://www.imdb.com/title/tt1560985/?ref_=fn_tt_tt_1</t>
  </si>
  <si>
    <t>Beyond the Valley of the Dolls</t>
  </si>
  <si>
    <t>Russ Meyer</t>
  </si>
  <si>
    <t>Cynthia Myers</t>
  </si>
  <si>
    <t>Harrison Page</t>
  </si>
  <si>
    <t>http://www.imdb.com/title/tt0065466/?ref_=fn_tt_tt_1</t>
  </si>
  <si>
    <t>The Green Inferno</t>
  </si>
  <si>
    <t>Magda Apanowicz</t>
  </si>
  <si>
    <t>http://www.imdb.com/title/tt2403021/?ref_=fn_tt_tt_1</t>
  </si>
  <si>
    <t>The Sessions</t>
  </si>
  <si>
    <t>Ben Lewin</t>
  </si>
  <si>
    <t>Rhea Perlman</t>
  </si>
  <si>
    <t>http://www.imdb.com/title/tt1866249/?ref_=fn_tt_tt_1</t>
  </si>
  <si>
    <t>Next Stop Wonderland</t>
  </si>
  <si>
    <t>http://www.imdb.com/title/tt0119778/?ref_=fn_tt_tt_1</t>
  </si>
  <si>
    <t>Frozen River</t>
  </si>
  <si>
    <t>Courtney Hunt</t>
  </si>
  <si>
    <t>Michael O'Keefe</t>
  </si>
  <si>
    <t>Misty Upham</t>
  </si>
  <si>
    <t>http://www.imdb.com/title/tt0978759/?ref_=fn_tt_tt_1</t>
  </si>
  <si>
    <t>20 Feet from Stardom</t>
  </si>
  <si>
    <t>Morgan Neville</t>
  </si>
  <si>
    <t>Lou Adler</t>
  </si>
  <si>
    <t>Merry Clayton</t>
  </si>
  <si>
    <t>http://www.imdb.com/title/tt2396566/?ref_=fn_tt_tt_1</t>
  </si>
  <si>
    <t>Two Girls and a Guy</t>
  </si>
  <si>
    <t>Natasha Gregson Wagner</t>
  </si>
  <si>
    <t>Angel David</t>
  </si>
  <si>
    <t>http://www.imdb.com/title/tt0124179/?ref_=fn_tt_tt_1</t>
  </si>
  <si>
    <t>Walking and Talking</t>
  </si>
  <si>
    <t>http://www.imdb.com/title/tt0118113/?ref_=fn_tt_tt_1</t>
  </si>
  <si>
    <t>Who Killed the Electric Car?</t>
  </si>
  <si>
    <t>Chris Paine</t>
  </si>
  <si>
    <t>Phyllis Diller</t>
  </si>
  <si>
    <t>Colette Divine</t>
  </si>
  <si>
    <t>http://www.imdb.com/title/tt0489037/?ref_=fn_tt_tt_1</t>
  </si>
  <si>
    <t>The Broken Hearts Club: A Romantic Comedy</t>
  </si>
  <si>
    <t>Greg Berlanti</t>
  </si>
  <si>
    <t>http://www.imdb.com/title/tt0222850/?ref_=fn_tt_tt_1</t>
  </si>
  <si>
    <t>Slam</t>
  </si>
  <si>
    <t>Marc Levin</t>
  </si>
  <si>
    <t>Saul Williams</t>
  </si>
  <si>
    <t>Bonz Malone</t>
  </si>
  <si>
    <t>http://www.imdb.com/title/tt0139615/?ref_=fn_tt_tt_1</t>
  </si>
  <si>
    <t>Brigham City</t>
  </si>
  <si>
    <t>Richard Dutcher</t>
  </si>
  <si>
    <t>Frank Gerrish</t>
  </si>
  <si>
    <t>Rick Macy</t>
  </si>
  <si>
    <t>http://www.imdb.com/title/tt0268200/?ref_=fn_tt_tt_1</t>
  </si>
  <si>
    <t>Fiza</t>
  </si>
  <si>
    <t>Khalid Mohamed</t>
  </si>
  <si>
    <t>Karisma Kapoor</t>
  </si>
  <si>
    <t>Manoj Bajpayee</t>
  </si>
  <si>
    <t>Jaya Bhaduri</t>
  </si>
  <si>
    <t>http://www.imdb.com/title/tt0248012/?ref_=fn_tt_tt_1</t>
  </si>
  <si>
    <t>Orgazmo</t>
  </si>
  <si>
    <t>Dian Bachar</t>
  </si>
  <si>
    <t>Matt Stone</t>
  </si>
  <si>
    <t>http://www.imdb.com/title/tt0124819/?ref_=fn_tt_tt_1</t>
  </si>
  <si>
    <t>All the Real Girls</t>
  </si>
  <si>
    <t>http://www.imdb.com/title/tt0299458/?ref_=fn_tt_tt_1</t>
  </si>
  <si>
    <t>Dream with the Fishes</t>
  </si>
  <si>
    <t>Finn Taylor</t>
  </si>
  <si>
    <t>http://www.imdb.com/title/tt0119019/?ref_=fn_tt_tt_1</t>
  </si>
  <si>
    <t>Blue Car</t>
  </si>
  <si>
    <t>Karen Moncrieff</t>
  </si>
  <si>
    <t>http://www.imdb.com/title/tt0290145/?ref_=fn_tt_tt_1</t>
  </si>
  <si>
    <t>Luminarias</t>
  </si>
  <si>
    <t>José Luis Valenzuela</t>
  </si>
  <si>
    <t>http://www.imdb.com/title/tt0160498/?ref_=fn_tt_tt_1</t>
  </si>
  <si>
    <t>Wristcutters: A Love Story</t>
  </si>
  <si>
    <t>Goran Dukic</t>
  </si>
  <si>
    <t>http://www.imdb.com/title/tt0477139/?ref_=fn_tt_tt_1</t>
  </si>
  <si>
    <t>The Battle of Shaker Heights</t>
  </si>
  <si>
    <t>Efram Potelle</t>
  </si>
  <si>
    <t>http://www.imdb.com/title/tt0357470/?ref_=fn_tt_tt_1</t>
  </si>
  <si>
    <t>The Act of Killing</t>
  </si>
  <si>
    <t>Joshua Oppenheimer</t>
  </si>
  <si>
    <t>Anwar Congo</t>
  </si>
  <si>
    <t>Herman Koto</t>
  </si>
  <si>
    <t>Syamsul Arifin</t>
  </si>
  <si>
    <t>http://www.imdb.com/title/tt2375605/?ref_=fn_tt_tt_1</t>
  </si>
  <si>
    <t>Taxi to the Dark Side</t>
  </si>
  <si>
    <t>Alex Gibney</t>
  </si>
  <si>
    <t>Greg D'Agostino</t>
  </si>
  <si>
    <t>http://www.imdb.com/title/tt0854678/?ref_=fn_tt_tt_1</t>
  </si>
  <si>
    <t>Once in a Lifetime: The Extraordinary Story of the New York Cosmos</t>
  </si>
  <si>
    <t>Paul Crowder</t>
  </si>
  <si>
    <t>Pelé</t>
  </si>
  <si>
    <t>Marv Albert</t>
  </si>
  <si>
    <t>Ahmet Ertegun</t>
  </si>
  <si>
    <t>http://www.imdb.com/title/tt0489247/?ref_=fn_tt_tt_1</t>
  </si>
  <si>
    <t>Antarctica: A Year on Ice</t>
  </si>
  <si>
    <t>Anthony Powell</t>
  </si>
  <si>
    <t>Josh Swanson</t>
  </si>
  <si>
    <t>Tom Hamann</t>
  </si>
  <si>
    <t>antarctica</t>
  </si>
  <si>
    <t>http://www.imdb.com/title/tt2361700/?ref_=fn_tt_tt_1</t>
  </si>
  <si>
    <t>A Lego Brickumentary</t>
  </si>
  <si>
    <t>Kief Davidson</t>
  </si>
  <si>
    <t>G.W. Krauss</t>
  </si>
  <si>
    <t>Brian Whitaker</t>
  </si>
  <si>
    <t>http://www.imdb.com/title/tt3214286/?ref_=fn_tt_tt_1</t>
  </si>
  <si>
    <t>Hardflip</t>
  </si>
  <si>
    <t>Johnny Remo</t>
  </si>
  <si>
    <t>Matthew Ziff</t>
  </si>
  <si>
    <t>Raquel Elizabeth Ames</t>
  </si>
  <si>
    <t>http://www.imdb.com/title/tt1907639/?ref_=fn_tt_tt_1</t>
  </si>
  <si>
    <t>Chocolate: Deep Dark Secrets</t>
  </si>
  <si>
    <t>Vivek Agnihotri</t>
  </si>
  <si>
    <t>Emraan Hashmi</t>
  </si>
  <si>
    <t>Sunil Shetty</t>
  </si>
  <si>
    <t>http://www.imdb.com/title/tt0454431/?ref_=fn_tt_tt_1</t>
  </si>
  <si>
    <t>Thriller</t>
  </si>
  <si>
    <t>The House of the Devil</t>
  </si>
  <si>
    <t>Ti West</t>
  </si>
  <si>
    <t>Lena Dunham</t>
  </si>
  <si>
    <t>http://www.imdb.com/title/tt1172994/?ref_=fn_tt_tt_1</t>
  </si>
  <si>
    <t>The Perfect Host</t>
  </si>
  <si>
    <t>Nick Tomnay</t>
  </si>
  <si>
    <t>http://www.imdb.com/title/tt1334553/?ref_=fn_tt_tt_1</t>
  </si>
  <si>
    <t>Safe Men</t>
  </si>
  <si>
    <t>http://www.imdb.com/title/tt0120813/?ref_=fn_tt_tt_1</t>
  </si>
  <si>
    <t>The Specials</t>
  </si>
  <si>
    <t>http://www.imdb.com/title/tt0181836/?ref_=fn_tt_tt_1</t>
  </si>
  <si>
    <t>Alone with Her</t>
  </si>
  <si>
    <t>Eric Nicholas</t>
  </si>
  <si>
    <t>Jordana Spiro</t>
  </si>
  <si>
    <t>Jonathon Trent</t>
  </si>
  <si>
    <t>http://www.imdb.com/title/tt0472259/?ref_=fn_tt_tt_1</t>
  </si>
  <si>
    <t>Creative Control</t>
  </si>
  <si>
    <t>Benjamin Dickinson</t>
  </si>
  <si>
    <t>Alexia Rasmussen</t>
  </si>
  <si>
    <t>Meredith Hagner</t>
  </si>
  <si>
    <t>http://www.imdb.com/title/tt3277624/?ref_=fn_tt_tt_1</t>
  </si>
  <si>
    <t>Special</t>
  </si>
  <si>
    <t>Hal Haberman</t>
  </si>
  <si>
    <t>Paul Blackthorne</t>
  </si>
  <si>
    <t>Ian Bohen</t>
  </si>
  <si>
    <t>http://www.imdb.com/title/tt0479162/?ref_=fn_tt_tt_1</t>
  </si>
  <si>
    <t>In Her Line of Fire</t>
  </si>
  <si>
    <t>Mariel Hemingway</t>
  </si>
  <si>
    <t>Jesse Hutch</t>
  </si>
  <si>
    <t>http://www.imdb.com/title/tt0487156/?ref_=fn_tt_tt_1</t>
  </si>
  <si>
    <t>The Jimmy Show</t>
  </si>
  <si>
    <t>Heather Bucha</t>
  </si>
  <si>
    <t>http://www.imdb.com/title/tt0271020/?ref_=fn_tt_tt_1</t>
  </si>
  <si>
    <t>On the Waterfront</t>
  </si>
  <si>
    <t>Elia Kazan</t>
  </si>
  <si>
    <t>Karl Malden</t>
  </si>
  <si>
    <t>http://www.imdb.com/title/tt0047296/?ref_=fn_tt_tt_1</t>
  </si>
  <si>
    <t>L!fe Happens</t>
  </si>
  <si>
    <t>Kat Coiro</t>
  </si>
  <si>
    <t>Kristen Johnston</t>
  </si>
  <si>
    <t>http://www.imdb.com/title/tt1726589/?ref_=fn_tt_tt_1</t>
  </si>
  <si>
    <t>4 Months, 3 Weeks and 2 Days</t>
  </si>
  <si>
    <t>Cristian Mungiu</t>
  </si>
  <si>
    <t>Anamaria Marinca</t>
  </si>
  <si>
    <t>Vlad Ivanov</t>
  </si>
  <si>
    <t>Alexandru Potocean</t>
  </si>
  <si>
    <t>Romanian</t>
  </si>
  <si>
    <t>http://www.imdb.com/title/tt1032846/?ref_=fn_tt_tt_1</t>
  </si>
  <si>
    <t>Hard Candy</t>
  </si>
  <si>
    <t>Odessa Rae</t>
  </si>
  <si>
    <t>G.J. Echternkamp</t>
  </si>
  <si>
    <t>Patrick Wilson</t>
  </si>
  <si>
    <t>http://www.imdb.com/title/tt0424136/?ref_=fn_tt_tt_1</t>
  </si>
  <si>
    <t>The Quiet</t>
  </si>
  <si>
    <t>http://www.imdb.com/title/tt0414951/?ref_=fn_tt_tt_1</t>
  </si>
  <si>
    <t>Fruitvale Station</t>
  </si>
  <si>
    <t>Ahna O'Reilly</t>
  </si>
  <si>
    <t>Ariana Neal</t>
  </si>
  <si>
    <t>http://www.imdb.com/title/tt2334649/?ref_=fn_tt_tt_1</t>
  </si>
  <si>
    <t>The Brass Teapot</t>
  </si>
  <si>
    <t>Ramaa Mosley</t>
  </si>
  <si>
    <t>http://www.imdb.com/title/tt1935902/?ref_=fn_tt_tt_1</t>
  </si>
  <si>
    <t>The Hammer</t>
  </si>
  <si>
    <t>Rian Bishop</t>
  </si>
  <si>
    <t>http://www.imdb.com/title/tt0814130/?ref_=fn_tt_tt_1</t>
  </si>
  <si>
    <t>Latter Days</t>
  </si>
  <si>
    <t>C. Jay Cox</t>
  </si>
  <si>
    <t>http://www.imdb.com/title/tt0345551/?ref_=fn_tt_tt_1</t>
  </si>
  <si>
    <t>For a Good Time, Call...</t>
  </si>
  <si>
    <t>Jamie Travis</t>
  </si>
  <si>
    <t>http://www.imdb.com/title/tt1996264/?ref_=fn_tt_tt_1</t>
  </si>
  <si>
    <t>Time Changer</t>
  </si>
  <si>
    <t>Rich Christiano</t>
  </si>
  <si>
    <t>Gavin MacLeod</t>
  </si>
  <si>
    <t>D. David Morin</t>
  </si>
  <si>
    <t>Hal Linden</t>
  </si>
  <si>
    <t>http://www.imdb.com/title/tt0295725/?ref_=fn_tt_tt_1</t>
  </si>
  <si>
    <t>A Separation</t>
  </si>
  <si>
    <t>Asghar Farhadi</t>
  </si>
  <si>
    <t>Shahab Hosseini</t>
  </si>
  <si>
    <t>Leila Hatami</t>
  </si>
  <si>
    <t>Peyman Moaadi</t>
  </si>
  <si>
    <t>Persian</t>
  </si>
  <si>
    <t>http://www.imdb.com/title/tt1832382/?ref_=fn_tt_tt_1</t>
  </si>
  <si>
    <t>Welcome to the Dollhouse</t>
  </si>
  <si>
    <t>Ken Leung</t>
  </si>
  <si>
    <t>Christina Vidal</t>
  </si>
  <si>
    <t>http://www.imdb.com/title/tt0114906/?ref_=fn_tt_tt_1</t>
  </si>
  <si>
    <t>Ruby in Paradise</t>
  </si>
  <si>
    <t>Allison Dean</t>
  </si>
  <si>
    <t>Dorothy Lyman</t>
  </si>
  <si>
    <t>http://www.imdb.com/title/tt0108000/?ref_=fn_tt_tt_1</t>
  </si>
  <si>
    <t>Raising Victor Vargas</t>
  </si>
  <si>
    <t>Victor Rasuk</t>
  </si>
  <si>
    <t>Judy Marte</t>
  </si>
  <si>
    <t>http://www.imdb.com/title/tt0316188/?ref_=fn_tt_tt_1</t>
  </si>
  <si>
    <t>Deterrence</t>
  </si>
  <si>
    <t>http://www.imdb.com/title/tt0158583/?ref_=fn_tt_tt_1</t>
  </si>
  <si>
    <t>Not Cool</t>
  </si>
  <si>
    <t>Shane Dawson</t>
  </si>
  <si>
    <t>Kurt Angle</t>
  </si>
  <si>
    <t>Cherami Leigh</t>
  </si>
  <si>
    <t>http://www.imdb.com/title/tt3569356/?ref_=fn_tt_tt_1</t>
  </si>
  <si>
    <t>Dead Snow</t>
  </si>
  <si>
    <t>Bjørn Sundquist</t>
  </si>
  <si>
    <t>Stig Frode Henriksen</t>
  </si>
  <si>
    <t>Ane Dahl Torp</t>
  </si>
  <si>
    <t>http://www.imdb.com/title/tt1278340/?ref_=fn_tt_tt_1</t>
  </si>
  <si>
    <t>Saints and Soldiers</t>
  </si>
  <si>
    <t>Ryan Little</t>
  </si>
  <si>
    <t>Corbin Allred</t>
  </si>
  <si>
    <t>http://www.imdb.com/title/tt0373283/?ref_=fn_tt_tt_1</t>
  </si>
  <si>
    <t>American Graffiti</t>
  </si>
  <si>
    <t>Mackenzie Phillips</t>
  </si>
  <si>
    <t>http://www.imdb.com/title/tt0069704/?ref_=fn_tt_tt_1</t>
  </si>
  <si>
    <t>Aqua Teen Hunger Force Colon Movie Film for Theaters</t>
  </si>
  <si>
    <t>Matt Maiellaro</t>
  </si>
  <si>
    <t>http://www.imdb.com/title/tt0455326/?ref_=fn_tt_tt_1</t>
  </si>
  <si>
    <t>Safety Not Guaranteed</t>
  </si>
  <si>
    <t>http://www.imdb.com/title/tt1862079/?ref_=fn_tt_tt_1</t>
  </si>
  <si>
    <t>Kill List</t>
  </si>
  <si>
    <t>Ben Wheatley</t>
  </si>
  <si>
    <t>http://www.imdb.com/title/tt1788391/?ref_=fn_tt_tt_1</t>
  </si>
  <si>
    <t>The Innkeepers</t>
  </si>
  <si>
    <t>Jake Ryan</t>
  </si>
  <si>
    <t>Pat Healy</t>
  </si>
  <si>
    <t>http://www.imdb.com/title/tt1594562/?ref_=fn_tt_tt_1</t>
  </si>
  <si>
    <t>Interview with the Assassin</t>
  </si>
  <si>
    <t>Raymond J. Barry</t>
  </si>
  <si>
    <t>Christel Khalil</t>
  </si>
  <si>
    <t>Renee Faia</t>
  </si>
  <si>
    <t>http://www.imdb.com/title/tt0308411/?ref_=fn_tt_tt_1</t>
  </si>
  <si>
    <t>Donkey Punch</t>
  </si>
  <si>
    <t>Oliver Blackburn</t>
  </si>
  <si>
    <t>Nichola Burley</t>
  </si>
  <si>
    <t>http://www.imdb.com/title/tt0988849/?ref_=fn_tt_tt_1</t>
  </si>
  <si>
    <t>Hoop Dreams</t>
  </si>
  <si>
    <t>William Gates</t>
  </si>
  <si>
    <t>Arthur Agee</t>
  </si>
  <si>
    <t>Isiah Thomas</t>
  </si>
  <si>
    <t>http://www.imdb.com/title/tt0110057/?ref_=fn_tt_tt_1</t>
  </si>
  <si>
    <t>L.I.E.</t>
  </si>
  <si>
    <t>Walter Masterson</t>
  </si>
  <si>
    <t>http://www.imdb.com/title/tt0242587/?ref_=fn_tt_tt_1</t>
  </si>
  <si>
    <t>Half Nelson</t>
  </si>
  <si>
    <t>Ryan Fleck</t>
  </si>
  <si>
    <t>Jeff Lima</t>
  </si>
  <si>
    <t>http://www.imdb.com/title/tt0468489/?ref_=fn_tt_tt_1</t>
  </si>
  <si>
    <t>Naturally Native</t>
  </si>
  <si>
    <t>Jennifer Wynne Farmer</t>
  </si>
  <si>
    <t>Akima</t>
  </si>
  <si>
    <t>Max Gail</t>
  </si>
  <si>
    <t>http://www.imdb.com/title/tt0133117/?ref_=fn_tt_tt_1</t>
  </si>
  <si>
    <t>Hav Plenty</t>
  </si>
  <si>
    <t>Christopher Scott Cherot</t>
  </si>
  <si>
    <t>Robinne Lee</t>
  </si>
  <si>
    <t>Chenoa Maxwell</t>
  </si>
  <si>
    <t>http://www.imdb.com/title/tt0126938/?ref_=fn_tt_tt_1</t>
  </si>
  <si>
    <t>Top Hat</t>
  </si>
  <si>
    <t>Mark Sandrich</t>
  </si>
  <si>
    <t>Ginger Rogers</t>
  </si>
  <si>
    <t>Edward Everett Horton</t>
  </si>
  <si>
    <t>Eric Blore</t>
  </si>
  <si>
    <t>http://www.imdb.com/title/tt0027125/?ref_=fn_tt_tt_1</t>
  </si>
  <si>
    <t>The Blair Witch Project</t>
  </si>
  <si>
    <t>Daniel Myrick</t>
  </si>
  <si>
    <t>Heather Donahue</t>
  </si>
  <si>
    <t>Joshua Leonard</t>
  </si>
  <si>
    <t>Michael C. Williams</t>
  </si>
  <si>
    <t>http://www.imdb.com/title/tt0185937/?ref_=fn_tt_tt_1</t>
  </si>
  <si>
    <t>Woodstock</t>
  </si>
  <si>
    <t>Michael Wadleigh</t>
  </si>
  <si>
    <t>Joe Cocker</t>
  </si>
  <si>
    <t>Jimi Hendrix</t>
  </si>
  <si>
    <t>Joan Baez</t>
  </si>
  <si>
    <t>http://www.imdb.com/title/tt0066580/?ref_=fn_tt_tt_1</t>
  </si>
  <si>
    <t>Mercy Streets</t>
  </si>
  <si>
    <t>David A.R. White</t>
  </si>
  <si>
    <t>Cynthia Watros</t>
  </si>
  <si>
    <t>http://www.imdb.com/title/tt0243415/?ref_=fn_tt_tt_1</t>
  </si>
  <si>
    <t>Arnolds Park</t>
  </si>
  <si>
    <t>Gene Teigland</t>
  </si>
  <si>
    <t>Kendyl Joi</t>
  </si>
  <si>
    <t>Matthew Feeney</t>
  </si>
  <si>
    <t>Tac Fitzgerald</t>
  </si>
  <si>
    <t>http://www.imdb.com/title/tt1074931/?ref_=fn_tt_tt_1</t>
  </si>
  <si>
    <t>Broken Vessels</t>
  </si>
  <si>
    <t>Scott Ziehl</t>
  </si>
  <si>
    <t>Brent David Fraser</t>
  </si>
  <si>
    <t>http://www.imdb.com/title/tt0149964/?ref_=fn_tt_tt_1</t>
  </si>
  <si>
    <t>A Hard Day's Night</t>
  </si>
  <si>
    <t>Paul McCartney</t>
  </si>
  <si>
    <t>Ringo Starr</t>
  </si>
  <si>
    <t>George Harrison</t>
  </si>
  <si>
    <t>http://www.imdb.com/title/tt0058182/?ref_=fn_tt_tt_1</t>
  </si>
  <si>
    <t>The Harvest/La Cosecha</t>
  </si>
  <si>
    <t>U. Roberto Romano</t>
  </si>
  <si>
    <t>http://www.imdb.com/title/tt1981703/?ref_=fn_tt_tt_1</t>
  </si>
  <si>
    <t>Fireproof</t>
  </si>
  <si>
    <t>Kirk Cameron</t>
  </si>
  <si>
    <t>Ken Bevel</t>
  </si>
  <si>
    <t>Erin Bethea</t>
  </si>
  <si>
    <t>http://www.imdb.com/title/tt1129423/?ref_=fn_tt_tt_1</t>
  </si>
  <si>
    <t>Benji</t>
  </si>
  <si>
    <t>Joe Camp</t>
  </si>
  <si>
    <t>Frances Bavier</t>
  </si>
  <si>
    <t>Peter Breck</t>
  </si>
  <si>
    <t>Edgar Buchanan</t>
  </si>
  <si>
    <t>http://www.imdb.com/title/tt0071206/?ref_=fn_tt_tt_1</t>
  </si>
  <si>
    <t>Open Water</t>
  </si>
  <si>
    <t>Blanchard Ryan</t>
  </si>
  <si>
    <t>Saul Stein</t>
  </si>
  <si>
    <t>Daniel Travis</t>
  </si>
  <si>
    <t>http://www.imdb.com/title/tt0374102/?ref_=fn_tt_tt_1</t>
  </si>
  <si>
    <t>Kingdom of the Spiders</t>
  </si>
  <si>
    <t>John 'Bud' Cardos</t>
  </si>
  <si>
    <t>Woody Strode</t>
  </si>
  <si>
    <t>Hoke Howell</t>
  </si>
  <si>
    <t>Tiffany Bolling</t>
  </si>
  <si>
    <t>http://www.imdb.com/title/tt0076271/?ref_=fn_tt_tt_1</t>
  </si>
  <si>
    <t>The Station Agent</t>
  </si>
  <si>
    <t>http://www.imdb.com/title/tt0340377/?ref_=fn_tt_tt_1</t>
  </si>
  <si>
    <t>To Save a Life</t>
  </si>
  <si>
    <t>Brian Baugh</t>
  </si>
  <si>
    <t>Sean Michael Afable</t>
  </si>
  <si>
    <t>http://www.imdb.com/title/tt1270286/?ref_=fn_tt_tt_1</t>
  </si>
  <si>
    <t>Beyond the Mat</t>
  </si>
  <si>
    <t>Barry W. Blaustein</t>
  </si>
  <si>
    <t>Terry Funk</t>
  </si>
  <si>
    <t>Vince McMahon</t>
  </si>
  <si>
    <t>Mick Foley</t>
  </si>
  <si>
    <t>http://www.imdb.com/title/tt0218043/?ref_=fn_tt_tt_1</t>
  </si>
  <si>
    <t>The Singles Ward</t>
  </si>
  <si>
    <t>Kurt Hale</t>
  </si>
  <si>
    <t>Lincoln Hoppe</t>
  </si>
  <si>
    <t>Daryn Tufts</t>
  </si>
  <si>
    <t>http://www.imdb.com/title/tt0306069/?ref_=fn_tt_tt_1</t>
  </si>
  <si>
    <t>Osama</t>
  </si>
  <si>
    <t>Siddiq Barmak</t>
  </si>
  <si>
    <t>Marina Golbahari</t>
  </si>
  <si>
    <t>Zubaida Sahar</t>
  </si>
  <si>
    <t>Mohamad Haref Harati</t>
  </si>
  <si>
    <t>Afghanistan</t>
  </si>
  <si>
    <t>http://www.imdb.com/title/tt0368913/?ref_=fn_tt_tt_1</t>
  </si>
  <si>
    <t>Sholem Aleichem: Laughing in the Darkness</t>
  </si>
  <si>
    <t>Joseph Dorman</t>
  </si>
  <si>
    <t>Peter Riegert</t>
  </si>
  <si>
    <t>Jason Kravits</t>
  </si>
  <si>
    <t>jewish identity</t>
  </si>
  <si>
    <t>http://www.imdb.com/title/tt1976608/?ref_=fn_tt_tt_1</t>
  </si>
  <si>
    <t>Groove</t>
  </si>
  <si>
    <t>Greg Harrison</t>
  </si>
  <si>
    <t>Ari Gold</t>
  </si>
  <si>
    <t>Denny Kirkwood</t>
  </si>
  <si>
    <t>http://www.imdb.com/title/tt0212974/?ref_=fn_tt_tt_1</t>
  </si>
  <si>
    <t>The R.M.</t>
  </si>
  <si>
    <t>Big Budah</t>
  </si>
  <si>
    <t>Curt Doussett</t>
  </si>
  <si>
    <t>http://www.imdb.com/title/tt0341540/?ref_=fn_tt_tt_1</t>
  </si>
  <si>
    <t>Twin Falls Idaho</t>
  </si>
  <si>
    <t>William Katt</t>
  </si>
  <si>
    <t>http://www.imdb.com/title/tt0162830/?ref_=fn_tt_tt_1</t>
  </si>
  <si>
    <t>Mean Creek</t>
  </si>
  <si>
    <t>Jacob Aaron Estes</t>
  </si>
  <si>
    <t>http://www.imdb.com/title/tt0377091/?ref_=fn_tt_tt_1</t>
  </si>
  <si>
    <t>Hurricane Streets</t>
  </si>
  <si>
    <t>http://www.imdb.com/title/tt0119338/?ref_=fn_tt_tt_1</t>
  </si>
  <si>
    <t>Never Again</t>
  </si>
  <si>
    <t>Eric Schaeffer</t>
  </si>
  <si>
    <t>http://www.imdb.com/title/tt0244094/?ref_=fn_tt_tt_1</t>
  </si>
  <si>
    <t>Civil Brand</t>
  </si>
  <si>
    <t>Neema Barnette</t>
  </si>
  <si>
    <t>LisaRaye McCoy</t>
  </si>
  <si>
    <t>http://www.imdb.com/title/tt0326806/?ref_=fn_tt_tt_1</t>
  </si>
  <si>
    <t>Lonesome Jim</t>
  </si>
  <si>
    <t>http://www.imdb.com/title/tt0385056/?ref_=fn_tt_tt_1</t>
  </si>
  <si>
    <t>Deceptive Practice: The Mysteries and Mentors of Ricky Jay</t>
  </si>
  <si>
    <t>Molly Bernstein</t>
  </si>
  <si>
    <t>Ricky Jay</t>
  </si>
  <si>
    <t>Dick Cavett</t>
  </si>
  <si>
    <t>stage magician</t>
  </si>
  <si>
    <t>http://www.imdb.com/title/tt2654360/?ref_=fn_tt_tt_1</t>
  </si>
  <si>
    <t>Seven Samurai</t>
  </si>
  <si>
    <t>Takashi Shimura</t>
  </si>
  <si>
    <t>Minoru Chiaki</t>
  </si>
  <si>
    <t>Kamatari Fujiwara</t>
  </si>
  <si>
    <t>http://www.imdb.com/title/tt0047478/?ref_=fn_tt_tt_1</t>
  </si>
  <si>
    <t>The Other Dream Team</t>
  </si>
  <si>
    <t>Marius A. Markevicius</t>
  </si>
  <si>
    <t>Tommy Sheppard</t>
  </si>
  <si>
    <t>Greg Speirs</t>
  </si>
  <si>
    <t>Mickey Hart</t>
  </si>
  <si>
    <t>http://www.imdb.com/title/tt1606829/?ref_=fn_tt_tt_1</t>
  </si>
  <si>
    <t>Finishing the Game: The Search for a New Bruce Lee</t>
  </si>
  <si>
    <t>Jake Sandvig</t>
  </si>
  <si>
    <t>Joe McQueen</t>
  </si>
  <si>
    <t>http://www.imdb.com/title/tt0843850/?ref_=fn_tt_tt_1</t>
  </si>
  <si>
    <t>Rubber</t>
  </si>
  <si>
    <t>Quentin Dupieux</t>
  </si>
  <si>
    <t>Cecelia Antoinette</t>
  </si>
  <si>
    <t>http://www.imdb.com/title/tt1612774/?ref_=fn_tt_tt_1</t>
  </si>
  <si>
    <t>Kiss the Bride</t>
  </si>
  <si>
    <t>Tori Spelling</t>
  </si>
  <si>
    <t>Amber Benson</t>
  </si>
  <si>
    <t>Garrett M. Brown</t>
  </si>
  <si>
    <t>http://www.imdb.com/title/tt0893346/?ref_=fn_tt_tt_1</t>
  </si>
  <si>
    <t>The Slaughter Rule</t>
  </si>
  <si>
    <t>Alex Smith</t>
  </si>
  <si>
    <t>Eddie Spears</t>
  </si>
  <si>
    <t>http://www.imdb.com/title/tt0266971/?ref_=fn_tt_tt_1</t>
  </si>
  <si>
    <t>Monsters</t>
  </si>
  <si>
    <t>Gareth Edwards</t>
  </si>
  <si>
    <t>Whitney Able</t>
  </si>
  <si>
    <t>Ricky Catter</t>
  </si>
  <si>
    <t>http://www.imdb.com/title/tt1470827/?ref_=fn_tt_tt_1</t>
  </si>
  <si>
    <t>The Living Wake</t>
  </si>
  <si>
    <t>Sol Tryon</t>
  </si>
  <si>
    <t>Ann Dowd</t>
  </si>
  <si>
    <t>Matthew Cowles</t>
  </si>
  <si>
    <t>http://www.imdb.com/title/tt0489212/?ref_=fn_tt_tt_1</t>
  </si>
  <si>
    <t>Detention of the Dead</t>
  </si>
  <si>
    <t>Alex Craig Mann</t>
  </si>
  <si>
    <t>Max Adler</t>
  </si>
  <si>
    <t>http://www.imdb.com/title/tt1865346/?ref_=fn_tt_tt_1</t>
  </si>
  <si>
    <t>Born to Fly: Elizabeth Streb vs. Gravity</t>
  </si>
  <si>
    <t>Catherine Gund</t>
  </si>
  <si>
    <t>Elizabeth Streb</t>
  </si>
  <si>
    <t>Sarah Callan</t>
  </si>
  <si>
    <t>Laura Flanders</t>
  </si>
  <si>
    <t>three word title</t>
  </si>
  <si>
    <t>http://www.imdb.com/title/tt2246526/?ref_=fn_tt_tt_1</t>
  </si>
  <si>
    <t>Straight Out of Brooklyn</t>
  </si>
  <si>
    <t>Matty Rich</t>
  </si>
  <si>
    <t>George T. Odom</t>
  </si>
  <si>
    <t>http://www.imdb.com/title/tt0102989/?ref_=fn_tt_tt_1</t>
  </si>
  <si>
    <t>Bloody Sunday</t>
  </si>
  <si>
    <t>Nicholas Farrell</t>
  </si>
  <si>
    <t>Tim Pigott-Smith</t>
  </si>
  <si>
    <t>http://www.imdb.com/title/tt0280491/?ref_=fn_tt_tt_1</t>
  </si>
  <si>
    <t>Conversations with Other Women</t>
  </si>
  <si>
    <t>Hans Canosa</t>
  </si>
  <si>
    <t>http://www.imdb.com/title/tt0435623/?ref_=fn_tt_tt_1</t>
  </si>
  <si>
    <t>Poultrygeist: Night of the Chicken Dead</t>
  </si>
  <si>
    <t>Lloyd Kaufman</t>
  </si>
  <si>
    <t>John Karyus</t>
  </si>
  <si>
    <t>Kate Graham</t>
  </si>
  <si>
    <t>http://www.imdb.com/title/tt0462485/?ref_=fn_tt_tt_1</t>
  </si>
  <si>
    <t>42nd Street</t>
  </si>
  <si>
    <t>Lloyd Bacon</t>
  </si>
  <si>
    <t>Dick Powell</t>
  </si>
  <si>
    <t>George Brent</t>
  </si>
  <si>
    <t>http://www.imdb.com/title/tt0024034/?ref_=fn_tt_tt_1</t>
  </si>
  <si>
    <t>Metropolitan</t>
  </si>
  <si>
    <t>Whit Stillman</t>
  </si>
  <si>
    <t>Chris Eigeman</t>
  </si>
  <si>
    <t>Taylor Nichols</t>
  </si>
  <si>
    <t>Ellia Thompson</t>
  </si>
  <si>
    <t>http://www.imdb.com/title/tt0100142/?ref_=fn_tt_tt_1</t>
  </si>
  <si>
    <t>As It Is in Heaven</t>
  </si>
  <si>
    <t>Kay Pollak</t>
  </si>
  <si>
    <t>Frida Hallgren</t>
  </si>
  <si>
    <t>Nils-Anders Vallgårda</t>
  </si>
  <si>
    <t>Sweden</t>
  </si>
  <si>
    <t>Swedish</t>
  </si>
  <si>
    <t>http://www.imdb.com/title/tt0382330/?ref_=fn_tt_tt_1</t>
  </si>
  <si>
    <t>Napoleon Dynamite</t>
  </si>
  <si>
    <t>http://www.imdb.com/title/tt0374900/?ref_=fn_tt_tt_1</t>
  </si>
  <si>
    <t>Blue Ruin</t>
  </si>
  <si>
    <t>Eve Plumb</t>
  </si>
  <si>
    <t>Amy Hargreaves</t>
  </si>
  <si>
    <t>http://www.imdb.com/title/tt2359024/?ref_=fn_tt_tt_1</t>
  </si>
  <si>
    <t>Paranormal Activity</t>
  </si>
  <si>
    <t>Oren Peli</t>
  </si>
  <si>
    <t>Ashley Palmer</t>
  </si>
  <si>
    <t>Amber Armstrong</t>
  </si>
  <si>
    <t>http://www.imdb.com/title/tt1179904/?ref_=fn_tt_tt_1</t>
  </si>
  <si>
    <t>Monty Python and the Holy Grail</t>
  </si>
  <si>
    <t>Terry Jones</t>
  </si>
  <si>
    <t>http://www.imdb.com/title/tt0071853/?ref_=fn_tt_tt_1</t>
  </si>
  <si>
    <t>Quinceañera</t>
  </si>
  <si>
    <t>Emily Rios</t>
  </si>
  <si>
    <t>Jesse Garcia</t>
  </si>
  <si>
    <t>Alicia Sixtos</t>
  </si>
  <si>
    <t>http://www.imdb.com/title/tt0451176/?ref_=fn_tt_tt_1</t>
  </si>
  <si>
    <t>Gory Gory Hallelujah</t>
  </si>
  <si>
    <t>Sue Corcoran</t>
  </si>
  <si>
    <t>Tony Doupe</t>
  </si>
  <si>
    <t>David Frederick White</t>
  </si>
  <si>
    <t>http://www.imdb.com/title/tt0396041/?ref_=fn_tt_tt_1</t>
  </si>
  <si>
    <t>Tarnation</t>
  </si>
  <si>
    <t>Jonathan Caouette</t>
  </si>
  <si>
    <t>Greg Ayres</t>
  </si>
  <si>
    <t>Renee Leblanc</t>
  </si>
  <si>
    <t>http://www.imdb.com/title/tt0390538/?ref_=fn_tt_tt_1</t>
  </si>
  <si>
    <t>I Want Your Money</t>
  </si>
  <si>
    <t>Ray Griggs</t>
  </si>
  <si>
    <t>Bill Farmer</t>
  </si>
  <si>
    <t>Chris Cox</t>
  </si>
  <si>
    <t>Mike Huckabee</t>
  </si>
  <si>
    <t>http://www.imdb.com/title/tt1560957/?ref_=fn_tt_tt_1</t>
  </si>
  <si>
    <t>The Beyond</t>
  </si>
  <si>
    <t>Lucio Fulci</t>
  </si>
  <si>
    <t>Catriona MacColl</t>
  </si>
  <si>
    <t>David Warbeck</t>
  </si>
  <si>
    <t>Al Cliver</t>
  </si>
  <si>
    <t>http://www.imdb.com/title/tt0082307/?ref_=fn_tt_tt_1</t>
  </si>
  <si>
    <t>What Happens in Vegas</t>
  </si>
  <si>
    <t>Michelle Krusiec</t>
  </si>
  <si>
    <t>http://www.imdb.com/title/tt1033643/?ref_=fn_tt_tt_1</t>
  </si>
  <si>
    <t>Trekkies</t>
  </si>
  <si>
    <t>Roger Nygard</t>
  </si>
  <si>
    <t>DeForest Kelley</t>
  </si>
  <si>
    <t>James Doohan</t>
  </si>
  <si>
    <t>http://www.imdb.com/title/tt0120370/?ref_=fn_tt_tt_1</t>
  </si>
  <si>
    <t>The Broadway Melody</t>
  </si>
  <si>
    <t>Harry Beaumont</t>
  </si>
  <si>
    <t>Anita Page</t>
  </si>
  <si>
    <t>Bessie Love</t>
  </si>
  <si>
    <t>Charles King</t>
  </si>
  <si>
    <t>http://www.imdb.com/title/tt0019729/?ref_=fn_tt_tt_1</t>
  </si>
  <si>
    <t>Maniac</t>
  </si>
  <si>
    <t>Franck Khalfoun</t>
  </si>
  <si>
    <t>America Olivo</t>
  </si>
  <si>
    <t>Nora Arnezeder</t>
  </si>
  <si>
    <t>Liane Balaban</t>
  </si>
  <si>
    <t>http://www.imdb.com/title/tt2103217/?ref_=fn_tt_tt_1</t>
  </si>
  <si>
    <t>Censored Voices</t>
  </si>
  <si>
    <t>Mor Loushy</t>
  </si>
  <si>
    <t>Amos Oz</t>
  </si>
  <si>
    <t>http://www.imdb.com/title/tt3457376/?ref_=fn_tt_tt_1</t>
  </si>
  <si>
    <t>Murderball</t>
  </si>
  <si>
    <t>Henry Alex Rubin</t>
  </si>
  <si>
    <t>Mark Zupan</t>
  </si>
  <si>
    <t>Joe Bishop</t>
  </si>
  <si>
    <t>Andy Cohn</t>
  </si>
  <si>
    <t>http://www.imdb.com/title/tt0436613/?ref_=fn_tt_tt_1</t>
  </si>
  <si>
    <t>American Ninja 2: The Confrontation</t>
  </si>
  <si>
    <t>Sam Firstenberg</t>
  </si>
  <si>
    <t>Michael Dudikoff</t>
  </si>
  <si>
    <t>Larry Poindexter</t>
  </si>
  <si>
    <t>http://www.imdb.com/title/tt0092548/?ref_=fn_tt_tt_1</t>
  </si>
  <si>
    <t>Tumbleweeds</t>
  </si>
  <si>
    <t>Janet McTeer</t>
  </si>
  <si>
    <t>http://www.imdb.com/title/tt0161023/?ref_=fn_tt_tt_1</t>
  </si>
  <si>
    <t>The Prophecy</t>
  </si>
  <si>
    <t>Gregory Widen</t>
  </si>
  <si>
    <t>http://www.imdb.com/title/tt0114194/?ref_=fn_tt_tt_1</t>
  </si>
  <si>
    <t>When the Cat's Away</t>
  </si>
  <si>
    <t>Simon Abkarian</t>
  </si>
  <si>
    <t>Jane Bradbury</t>
  </si>
  <si>
    <t>http://www.imdb.com/title/tt0115856/?ref_=fn_tt_tt_1</t>
  </si>
  <si>
    <t>Pieces of April</t>
  </si>
  <si>
    <t>http://www.imdb.com/title/tt0311648/?ref_=fn_tt_tt_1</t>
  </si>
  <si>
    <t>Old Joy</t>
  </si>
  <si>
    <t>Kelly Reichardt</t>
  </si>
  <si>
    <t>Daniel London</t>
  </si>
  <si>
    <t>Will Oldham</t>
  </si>
  <si>
    <t>http://www.imdb.com/title/tt0468526/?ref_=fn_tt_tt_1</t>
  </si>
  <si>
    <t>Wendy and Lucy</t>
  </si>
  <si>
    <t>John Robinson</t>
  </si>
  <si>
    <t>http://www.imdb.com/title/tt1152850/?ref_=fn_tt_tt_1</t>
  </si>
  <si>
    <t>Ayurveda: Art of Being</t>
  </si>
  <si>
    <t>Pan Nalin</t>
  </si>
  <si>
    <t>http://www.imdb.com/title/tt0221809/?ref_=fn_tt_tt_1</t>
  </si>
  <si>
    <t>Nothing But a Man</t>
  </si>
  <si>
    <t>Michael Roemer</t>
  </si>
  <si>
    <t>Ivan Dixon</t>
  </si>
  <si>
    <t>http://www.imdb.com/title/tt0058414/?ref_=fn_tt_tt_1</t>
  </si>
  <si>
    <t>First Love, Last Rites</t>
  </si>
  <si>
    <t>Eli Marienthal</t>
  </si>
  <si>
    <t>http://www.imdb.com/title/tt0128214/?ref_=fn_tt_tt_1</t>
  </si>
  <si>
    <t>Fighting Tommy Riley</t>
  </si>
  <si>
    <t>Eddie O'Flaherty</t>
  </si>
  <si>
    <t>Don Wallace</t>
  </si>
  <si>
    <t>Eddie Jones</t>
  </si>
  <si>
    <t>Christina Chambers</t>
  </si>
  <si>
    <t>http://www.imdb.com/title/tt0366444/?ref_=fn_tt_tt_1</t>
  </si>
  <si>
    <t>Locker 13</t>
  </si>
  <si>
    <t>Bruce Dellis</t>
  </si>
  <si>
    <t>http://www.imdb.com/title/tt1241226/?ref_=fn_tt_tt_1</t>
  </si>
  <si>
    <t>Compliance</t>
  </si>
  <si>
    <t>Craig Zobel</t>
  </si>
  <si>
    <t>James McCaffrey</t>
  </si>
  <si>
    <t>http://www.imdb.com/title/tt1971352/?ref_=fn_tt_tt_1</t>
  </si>
  <si>
    <t>Chasing Amy</t>
  </si>
  <si>
    <t>http://www.imdb.com/title/tt0118842/?ref_=fn_tt_tt_1</t>
  </si>
  <si>
    <t>Lovely &amp; Amazing</t>
  </si>
  <si>
    <t>Raven Goodwin</t>
  </si>
  <si>
    <t>http://www.imdb.com/title/tt0258273/?ref_=fn_tt_tt_1</t>
  </si>
  <si>
    <t>Better Luck Tomorrow</t>
  </si>
  <si>
    <t>Parry Shen</t>
  </si>
  <si>
    <t>Jason Tobin</t>
  </si>
  <si>
    <t>Collin Kahey</t>
  </si>
  <si>
    <t>http://www.imdb.com/title/tt0280477/?ref_=fn_tt_tt_1</t>
  </si>
  <si>
    <t>The Incredibly True Adventure of Two Girls in Love</t>
  </si>
  <si>
    <t>Maria Maggenti</t>
  </si>
  <si>
    <t>Stephanie Berry</t>
  </si>
  <si>
    <t>http://www.imdb.com/title/tt0113416/?ref_=fn_tt_tt_1</t>
  </si>
  <si>
    <t>Chuck &amp; Buck</t>
  </si>
  <si>
    <t>http://www.imdb.com/title/tt0200530/?ref_=fn_tt_tt_1</t>
  </si>
  <si>
    <t>American Desi</t>
  </si>
  <si>
    <t>Piyush Dinker Pandya</t>
  </si>
  <si>
    <t>Purva Bedi</t>
  </si>
  <si>
    <t>Rizwan Manji</t>
  </si>
  <si>
    <t>Anil Kumar</t>
  </si>
  <si>
    <t>http://www.imdb.com/title/tt0203289/?ref_=fn_tt_tt_1</t>
  </si>
  <si>
    <t>Cube</t>
  </si>
  <si>
    <t>Nicole de Boer</t>
  </si>
  <si>
    <t>http://www.imdb.com/title/tt0123755/?ref_=fn_tt_tt_1</t>
  </si>
  <si>
    <t>Love and Other Catastrophes</t>
  </si>
  <si>
    <t>Emma-Kate Croghan</t>
  </si>
  <si>
    <t>Matt Day</t>
  </si>
  <si>
    <t>http://www.imdb.com/title/tt0116931/?ref_=fn_tt_tt_1</t>
  </si>
  <si>
    <t>I Married a Strange Person!</t>
  </si>
  <si>
    <t>Bill Plympton</t>
  </si>
  <si>
    <t>Charis Michelsen</t>
  </si>
  <si>
    <t>Bill Martone</t>
  </si>
  <si>
    <t>Richard Spore</t>
  </si>
  <si>
    <t>http://www.imdb.com/title/tt0119346/?ref_=fn_tt_tt_1</t>
  </si>
  <si>
    <t>November</t>
  </si>
  <si>
    <t>Amir Talai</t>
  </si>
  <si>
    <t>http://www.imdb.com/title/tt0368089/?ref_=fn_tt_tt_1</t>
  </si>
  <si>
    <t>Like Crazy</t>
  </si>
  <si>
    <t>Drake Doremus</t>
  </si>
  <si>
    <t>Charlie Bewley</t>
  </si>
  <si>
    <t>Finola Hughes</t>
  </si>
  <si>
    <t>http://www.imdb.com/title/tt1758692/?ref_=fn_tt_tt_1</t>
  </si>
  <si>
    <t>Sugar Town</t>
  </si>
  <si>
    <t>http://www.imdb.com/title/tt0173390/?ref_=fn_tt_tt_1</t>
  </si>
  <si>
    <t>The Canyons</t>
  </si>
  <si>
    <t>James Deen</t>
  </si>
  <si>
    <t>http://www.imdb.com/title/tt2292959/?ref_=fn_tt_tt_1</t>
  </si>
  <si>
    <t>The Sticky Fingers of Time</t>
  </si>
  <si>
    <t>Hilary Brougher</t>
  </si>
  <si>
    <t>James Urbaniak</t>
  </si>
  <si>
    <t>Samantha Buck</t>
  </si>
  <si>
    <t>Terumi Matthews</t>
  </si>
  <si>
    <t>http://www.imdb.com/title/tt0127302/?ref_=fn_tt_tt_1</t>
  </si>
  <si>
    <t>Sci-Fi</t>
  </si>
  <si>
    <t>Burn</t>
  </si>
  <si>
    <t>Tom Putnam</t>
  </si>
  <si>
    <t>Brendan Doogie Milewski</t>
  </si>
  <si>
    <t>Donald Austin</t>
  </si>
  <si>
    <t>Craig Dougherty</t>
  </si>
  <si>
    <t>http://www.imdb.com/title/tt1781784/?ref_=fn_tt_tt_1</t>
  </si>
  <si>
    <t>Urbania</t>
  </si>
  <si>
    <t>Jon Shear</t>
  </si>
  <si>
    <t>Matt Keeslar</t>
  </si>
  <si>
    <t>http://www.imdb.com/title/tt0182508/?ref_=fn_tt_tt_1</t>
  </si>
  <si>
    <t>The Beast from 20,000 Fathoms</t>
  </si>
  <si>
    <t>Eugène Lourié</t>
  </si>
  <si>
    <t>Kenneth Tobey</t>
  </si>
  <si>
    <t>Cecil Kellaway</t>
  </si>
  <si>
    <t>Ross Elliott</t>
  </si>
  <si>
    <t>http://www.imdb.com/title/tt0045546/?ref_=fn_tt_tt_1</t>
  </si>
  <si>
    <t>Swingers</t>
  </si>
  <si>
    <t>Alex Désert</t>
  </si>
  <si>
    <t>Blake Lindsley</t>
  </si>
  <si>
    <t>http://www.imdb.com/title/tt0117802/?ref_=fn_tt_tt_1</t>
  </si>
  <si>
    <t>A Fistful of Dollars</t>
  </si>
  <si>
    <t>Gian Maria Volontè</t>
  </si>
  <si>
    <t>Aldo Sambrell</t>
  </si>
  <si>
    <t>http://www.imdb.com/title/tt0058461/?ref_=fn_tt_tt_1</t>
  </si>
  <si>
    <t>Short Cut to Nirvana: Kumbh Mela</t>
  </si>
  <si>
    <t>Maurizio Benazzo</t>
  </si>
  <si>
    <t>The Dalai Lama</t>
  </si>
  <si>
    <t>Jasper Johal</t>
  </si>
  <si>
    <t>Swami Krishnanad</t>
  </si>
  <si>
    <t>http://www.imdb.com/title/tt0420723/?ref_=fn_tt_tt_1</t>
  </si>
  <si>
    <t>The Grace Card</t>
  </si>
  <si>
    <t>David G. Evans</t>
  </si>
  <si>
    <t>Michael Joiner</t>
  </si>
  <si>
    <t>Chris Thomas</t>
  </si>
  <si>
    <t>Michael Higgenbottom</t>
  </si>
  <si>
    <t>http://www.imdb.com/title/tt1544600/?ref_=fn_tt_tt_1</t>
  </si>
  <si>
    <t>Middle of Nowhere</t>
  </si>
  <si>
    <t>Lorraine Toussaint</t>
  </si>
  <si>
    <t>http://www.imdb.com/title/tt1211890/?ref_=fn_tt_tt_1</t>
  </si>
  <si>
    <t>The Business of Fancydancing</t>
  </si>
  <si>
    <t>Sherman Alexie</t>
  </si>
  <si>
    <t>William Joseph Elk III</t>
  </si>
  <si>
    <t>Leo Rossi</t>
  </si>
  <si>
    <t>Cynthia Geary</t>
  </si>
  <si>
    <t>http://www.imdb.com/title/tt0303313/?ref_=fn_tt_tt_1</t>
  </si>
  <si>
    <t>Call + Response</t>
  </si>
  <si>
    <t>Justin Dillon</t>
  </si>
  <si>
    <t>Matisyahu</t>
  </si>
  <si>
    <t>Natasha Bedingfield</t>
  </si>
  <si>
    <t>Madeleine Albright</t>
  </si>
  <si>
    <t>http://www.imdb.com/title/tt1301130/?ref_=fn_tt_tt_1</t>
  </si>
  <si>
    <t>The Trials of Darryl Hunt</t>
  </si>
  <si>
    <t>Ricki Stern</t>
  </si>
  <si>
    <t>Darryl Hunt</t>
  </si>
  <si>
    <t>Evelyn Jefferson</t>
  </si>
  <si>
    <t>John Reeves</t>
  </si>
  <si>
    <t>http://www.imdb.com/title/tt0446055/?ref_=fn_tt_tt_1</t>
  </si>
  <si>
    <t>Children of Heaven</t>
  </si>
  <si>
    <t>Majid Majidi</t>
  </si>
  <si>
    <t>Bahare Seddiqi</t>
  </si>
  <si>
    <t>Amir Farrokh Hashemian</t>
  </si>
  <si>
    <t>Mohammad Amir Naji</t>
  </si>
  <si>
    <t>http://www.imdb.com/title/tt0118849/?ref_=fn_tt_tt_1</t>
  </si>
  <si>
    <t>Weekend</t>
  </si>
  <si>
    <t>Andrew Haigh</t>
  </si>
  <si>
    <t>Chris New</t>
  </si>
  <si>
    <t>Vauxhall Jermaine</t>
  </si>
  <si>
    <t>http://www.imdb.com/title/tt1714210/?ref_=fn_tt_tt_1</t>
  </si>
  <si>
    <t>She's Gotta Have It</t>
  </si>
  <si>
    <t>Joie Lee</t>
  </si>
  <si>
    <t>Tracy Camilla Johns</t>
  </si>
  <si>
    <t>http://www.imdb.com/title/tt0091939/?ref_=fn_tt_tt_1</t>
  </si>
  <si>
    <t>Another Earth</t>
  </si>
  <si>
    <t>Mike Cahill</t>
  </si>
  <si>
    <t>Robin Lord Taylor</t>
  </si>
  <si>
    <t>Flint Beverage</t>
  </si>
  <si>
    <t>http://www.imdb.com/title/tt1549572/?ref_=fn_tt_tt_1</t>
  </si>
  <si>
    <t>Sweet Sweetback's Baadasssss Song</t>
  </si>
  <si>
    <t>Melvin Van Peebles</t>
  </si>
  <si>
    <t>http://www.imdb.com/title/tt0067810/?ref_=fn_tt_tt_1</t>
  </si>
  <si>
    <t>Tadpole</t>
  </si>
  <si>
    <t>http://www.imdb.com/title/tt0271219/?ref_=fn_tt_tt_1</t>
  </si>
  <si>
    <t>Once</t>
  </si>
  <si>
    <t>Glen Hansard</t>
  </si>
  <si>
    <t>Markéta Irglová</t>
  </si>
  <si>
    <t>Darren Healy</t>
  </si>
  <si>
    <t>http://www.imdb.com/title/tt0907657/?ref_=fn_tt_tt_1</t>
  </si>
  <si>
    <t>The Woman Chaser</t>
  </si>
  <si>
    <t>Robinson Devor</t>
  </si>
  <si>
    <t>Marilyn Rising</t>
  </si>
  <si>
    <t>Eugene Roche</t>
  </si>
  <si>
    <t>Max Kerstein</t>
  </si>
  <si>
    <t>http://www.imdb.com/title/tt0217894/?ref_=fn_tt_tt_1</t>
  </si>
  <si>
    <t>The Horse Boy</t>
  </si>
  <si>
    <t>Michel Orion Scott</t>
  </si>
  <si>
    <t>Temple Grandin</t>
  </si>
  <si>
    <t>Rowan Isaacson</t>
  </si>
  <si>
    <t>Simon Baron-Cohen</t>
  </si>
  <si>
    <t>http://www.imdb.com/title/tt1333668/?ref_=fn_tt_tt_1</t>
  </si>
  <si>
    <t>Antarctic Edge: 70° South</t>
  </si>
  <si>
    <t>Dena Seidel</t>
  </si>
  <si>
    <t>Naderev Sano</t>
  </si>
  <si>
    <t>Hugh Ducklow</t>
  </si>
  <si>
    <t>Mike Brett</t>
  </si>
  <si>
    <t>http://www.imdb.com/title/tt2780714/?ref_=fn_tt_tt_1</t>
  </si>
  <si>
    <t>Top Spin</t>
  </si>
  <si>
    <t>Sara Newens</t>
  </si>
  <si>
    <t>Ariel Hsing</t>
  </si>
  <si>
    <t>Xinhua Jiang</t>
  </si>
  <si>
    <t>Michael Landers</t>
  </si>
  <si>
    <t>http://www.imdb.com/title/tt4219836/?ref_=fn_tt_tt_1</t>
  </si>
  <si>
    <t>Roger &amp; Me</t>
  </si>
  <si>
    <t>Pat Boone</t>
  </si>
  <si>
    <t>Bob Eubanks</t>
  </si>
  <si>
    <t>http://www.imdb.com/title/tt0098213/?ref_=fn_tt_tt_1</t>
  </si>
  <si>
    <t>Your Sister's Sister</t>
  </si>
  <si>
    <t>Lynn Shelton</t>
  </si>
  <si>
    <t>Mike Birbiglia</t>
  </si>
  <si>
    <t>Mel Eslyn</t>
  </si>
  <si>
    <t>http://www.imdb.com/title/tt1742336/?ref_=fn_tt_tt_1</t>
  </si>
  <si>
    <t>Facing the Giants</t>
  </si>
  <si>
    <t>Shannen Fields</t>
  </si>
  <si>
    <t>http://www.imdb.com/title/tt0805526/?ref_=fn_tt_tt_1</t>
  </si>
  <si>
    <t>The Gallows</t>
  </si>
  <si>
    <t>Travis Cluff</t>
  </si>
  <si>
    <t>Pfeifer Brown</t>
  </si>
  <si>
    <t>Cassidy Gifford</t>
  </si>
  <si>
    <t>Reese Mishler</t>
  </si>
  <si>
    <t>http://www.imdb.com/title/tt2309260/?ref_=fn_tt_tt_1</t>
  </si>
  <si>
    <t>Over the Hill to the Poorhouse</t>
  </si>
  <si>
    <t>Harry F. Millarde</t>
  </si>
  <si>
    <t>Stephen Carr</t>
  </si>
  <si>
    <t>Johnnie Walker</t>
  </si>
  <si>
    <t>Mary Carr</t>
  </si>
  <si>
    <t>http://www.imdb.com/title/tt0011549/?ref_=fn_tt_tt_1</t>
  </si>
  <si>
    <t>Hollywood Shuffle</t>
  </si>
  <si>
    <t>Robert Townsend</t>
  </si>
  <si>
    <t>http://www.imdb.com/title/tt0093200/?ref_=fn_tt_tt_1</t>
  </si>
  <si>
    <t>The Lost Skeleton of Cadavra</t>
  </si>
  <si>
    <t>Larry Blamire</t>
  </si>
  <si>
    <t>Fay Masterson</t>
  </si>
  <si>
    <t>Brian Howe</t>
  </si>
  <si>
    <t>http://www.imdb.com/title/tt0307109/?ref_=fn_tt_tt_1</t>
  </si>
  <si>
    <t>Cheap Thrills</t>
  </si>
  <si>
    <t>E.L. Katz</t>
  </si>
  <si>
    <t>Elissa Dowling</t>
  </si>
  <si>
    <t>http://www.imdb.com/title/tt2389182/?ref_=fn_tt_tt_1</t>
  </si>
  <si>
    <t>Pi</t>
  </si>
  <si>
    <t>Clint Mansell</t>
  </si>
  <si>
    <t>Stanley B. Herman</t>
  </si>
  <si>
    <t>http://www.imdb.com/title/tt0138704/?ref_=fn_tt_tt_1</t>
  </si>
  <si>
    <t>20 Dates</t>
  </si>
  <si>
    <t>Myles Berkowitz</t>
  </si>
  <si>
    <t>Tom Ardavany</t>
  </si>
  <si>
    <t>Robert McKee</t>
  </si>
  <si>
    <t>http://www.imdb.com/title/tt0138987/?ref_=fn_tt_tt_1</t>
  </si>
  <si>
    <t>Super Size Me</t>
  </si>
  <si>
    <t>Chemeeka Walker</t>
  </si>
  <si>
    <t>Amanda Kearsan</t>
  </si>
  <si>
    <t>Amelia Giancarlo</t>
  </si>
  <si>
    <t>http://www.imdb.com/title/tt0390521/?ref_=fn_tt_tt_1</t>
  </si>
  <si>
    <t>The FP</t>
  </si>
  <si>
    <t>Brandon Trost</t>
  </si>
  <si>
    <t>Sean Whalen</t>
  </si>
  <si>
    <t>James DeBello</t>
  </si>
  <si>
    <t>http://www.imdb.com/title/tt1296373/?ref_=fn_tt_tt_1</t>
  </si>
  <si>
    <t>Happy Christmas</t>
  </si>
  <si>
    <t>Joe Swanberg</t>
  </si>
  <si>
    <t>http://www.imdb.com/title/tt2955096/?ref_=fn_tt_tt_1</t>
  </si>
  <si>
    <t>The Brothers McMullen</t>
  </si>
  <si>
    <t>Shari Albert</t>
  </si>
  <si>
    <t>Maxine Bahns</t>
  </si>
  <si>
    <t>http://www.imdb.com/title/tt0112585/?ref_=fn_tt_tt_1</t>
  </si>
  <si>
    <t>Tiny Furniture</t>
  </si>
  <si>
    <t>Jemima Kirke</t>
  </si>
  <si>
    <t>http://www.imdb.com/title/tt1570989/?ref_=fn_tt_tt_1</t>
  </si>
  <si>
    <t>George Washington</t>
  </si>
  <si>
    <t>Damian Jewan Lee</t>
  </si>
  <si>
    <t>http://www.imdb.com/title/tt0262432/?ref_=fn_tt_tt_1</t>
  </si>
  <si>
    <t>Smiling Fish &amp; Goat on Fire</t>
  </si>
  <si>
    <t>Kevin Jordan</t>
  </si>
  <si>
    <t>Derick Martini</t>
  </si>
  <si>
    <t>Christa Miller</t>
  </si>
  <si>
    <t>Ion Overman</t>
  </si>
  <si>
    <t>http://www.imdb.com/title/tt0162348/?ref_=fn_tt_tt_1</t>
  </si>
  <si>
    <t>The Legend of God's Gun</t>
  </si>
  <si>
    <t>Mike Bruce</t>
  </si>
  <si>
    <t>Joseph Campanella</t>
  </si>
  <si>
    <t>Kirpatrick Thomas</t>
  </si>
  <si>
    <t>Christian Anderson</t>
  </si>
  <si>
    <t>http://www.imdb.com/title/tt1073221/?ref_=fn_tt_tt_1</t>
  </si>
  <si>
    <t>Clerks</t>
  </si>
  <si>
    <t>http://www.imdb.com/title/tt0109445/?ref_=fn_tt_tt_1</t>
  </si>
  <si>
    <t>Pink Narcissus</t>
  </si>
  <si>
    <t>James Bidgood</t>
  </si>
  <si>
    <t>Don Brooks</t>
  </si>
  <si>
    <t>Bobby Kendall</t>
  </si>
  <si>
    <t>http://www.imdb.com/title/tt0067580/?ref_=fn_tt_tt_1</t>
  </si>
  <si>
    <t>In the Company of Men</t>
  </si>
  <si>
    <t>Stacy Edwards</t>
  </si>
  <si>
    <t>Jason Dixie</t>
  </si>
  <si>
    <t>http://www.imdb.com/title/tt0119361/?ref_=fn_tt_tt_1</t>
  </si>
  <si>
    <t>Slacker</t>
  </si>
  <si>
    <t>Tommy Pallotta</t>
  </si>
  <si>
    <t>Jean Caffeine</t>
  </si>
  <si>
    <t>http://www.imdb.com/title/tt0102943/?ref_=fn_tt_tt_1</t>
  </si>
  <si>
    <t>The Puffy Chair</t>
  </si>
  <si>
    <t>Bari Hyman</t>
  </si>
  <si>
    <t>http://www.imdb.com/title/tt0436689/?ref_=fn_tt_tt_1</t>
  </si>
  <si>
    <t>Breaking Upwards</t>
  </si>
  <si>
    <t>Daryl Wein</t>
  </si>
  <si>
    <t>Zoe Lister-Jones</t>
  </si>
  <si>
    <t>http://www.imdb.com/title/tt1247644/?ref_=fn_tt_tt_1</t>
  </si>
  <si>
    <t>Pink Flamingos</t>
  </si>
  <si>
    <t>Divine</t>
  </si>
  <si>
    <t>Mink Stole</t>
  </si>
  <si>
    <t>Edith Massey</t>
  </si>
  <si>
    <t>http://www.imdb.com/title/tt0069089/?ref_=fn_tt_tt_1</t>
  </si>
  <si>
    <t>Clean</t>
  </si>
  <si>
    <t>Béatrice Dalle</t>
  </si>
  <si>
    <t>http://www.imdb.com/title/tt0388838/?ref_=fn_tt_tt_1</t>
  </si>
  <si>
    <t>The Circle</t>
  </si>
  <si>
    <t>Jafar Panahi</t>
  </si>
  <si>
    <t>Fereshteh Sadre Orafaiy</t>
  </si>
  <si>
    <t>Nargess Mamizadeh</t>
  </si>
  <si>
    <t>Mojgan Faramarzi</t>
  </si>
  <si>
    <t>http://www.imdb.com/title/tt0255094/?ref_=fn_tt_tt_1</t>
  </si>
  <si>
    <t>The Cure</t>
  </si>
  <si>
    <t>Kiyoshi Kurosawa</t>
  </si>
  <si>
    <t>Kôji Yakusho</t>
  </si>
  <si>
    <t>Anna Nakagawa</t>
  </si>
  <si>
    <t>Denden</t>
  </si>
  <si>
    <t>http://www.imdb.com/title/tt0123948/?ref_=fn_tt_tt_1</t>
  </si>
  <si>
    <t>Primer</t>
  </si>
  <si>
    <t>Shane Carruth</t>
  </si>
  <si>
    <t>David Sullivan</t>
  </si>
  <si>
    <t>Casey Gooden</t>
  </si>
  <si>
    <t>http://www.imdb.com/title/tt0390384/?ref_=fn_tt_tt_1</t>
  </si>
  <si>
    <t>Cavite</t>
  </si>
  <si>
    <t>Neill Dela Llana</t>
  </si>
  <si>
    <t>Ian Gamazon</t>
  </si>
  <si>
    <t>Edgar Tancangco</t>
  </si>
  <si>
    <t>Quynn Ton</t>
  </si>
  <si>
    <t>Philippines</t>
  </si>
  <si>
    <t>http://www.imdb.com/title/tt0428303/?ref_=fn_tt_tt_1</t>
  </si>
  <si>
    <t>El Mariachi</t>
  </si>
  <si>
    <t>Carlos Gallardo</t>
  </si>
  <si>
    <t>Peter Marquardt</t>
  </si>
  <si>
    <t>Consuelo Gómez</t>
  </si>
  <si>
    <t>http://www.imdb.com/title/tt0104815/?ref_=fn_tt_tt_1</t>
  </si>
  <si>
    <t>Newlyweds</t>
  </si>
  <si>
    <t>Kerry Bishé</t>
  </si>
  <si>
    <t>Caitlin FitzGerald</t>
  </si>
  <si>
    <t>Daniella Pineda</t>
  </si>
  <si>
    <t>written and directed by cast member</t>
  </si>
  <si>
    <t>http://www.imdb.com/title/tt1880418/?ref_=fn_tt_tt_1</t>
  </si>
  <si>
    <t>My Date with Drew</t>
  </si>
  <si>
    <t>John August</t>
  </si>
  <si>
    <t>Brian Herzlinger</t>
  </si>
  <si>
    <t>http://www.imdb.com/title/tt0378407/?ref_=fn_tt_tt_1</t>
  </si>
  <si>
    <t>margin</t>
  </si>
  <si>
    <t>avatar</t>
  </si>
  <si>
    <t>future</t>
  </si>
  <si>
    <t>marine</t>
  </si>
  <si>
    <t>native</t>
  </si>
  <si>
    <t>paraplegic</t>
  </si>
  <si>
    <t>goddess</t>
  </si>
  <si>
    <t>marriage ceremony</t>
  </si>
  <si>
    <t>marriage proposal</t>
  </si>
  <si>
    <t>pirate</t>
  </si>
  <si>
    <t>singapore</t>
  </si>
  <si>
    <t>bomb</t>
  </si>
  <si>
    <t>espionage</t>
  </si>
  <si>
    <t>spy</t>
  </si>
  <si>
    <t>terrorist</t>
  </si>
  <si>
    <t>deception</t>
  </si>
  <si>
    <t>imprisonment</t>
  </si>
  <si>
    <t>lawlessness</t>
  </si>
  <si>
    <t>police officer</t>
  </si>
  <si>
    <t>terrorist plot</t>
  </si>
  <si>
    <t>alien</t>
  </si>
  <si>
    <t>american civil war</t>
  </si>
  <si>
    <t>male nipple</t>
  </si>
  <si>
    <t>mars</t>
  </si>
  <si>
    <t>princess</t>
  </si>
  <si>
    <t>sandman</t>
  </si>
  <si>
    <t>spider man</t>
  </si>
  <si>
    <t>symbiote</t>
  </si>
  <si>
    <t>venom</t>
  </si>
  <si>
    <t>villain</t>
  </si>
  <si>
    <t>17th century</t>
  </si>
  <si>
    <t>based on fairy tale</t>
  </si>
  <si>
    <t>disney</t>
  </si>
  <si>
    <t>flower</t>
  </si>
  <si>
    <t>tower</t>
  </si>
  <si>
    <t>artificial intelligence</t>
  </si>
  <si>
    <t>based on comic book</t>
  </si>
  <si>
    <t>captain america</t>
  </si>
  <si>
    <t>marvel cinematic universe</t>
  </si>
  <si>
    <t>superhero</t>
  </si>
  <si>
    <t>blood</t>
  </si>
  <si>
    <t>book</t>
  </si>
  <si>
    <t>love</t>
  </si>
  <si>
    <t>potion</t>
  </si>
  <si>
    <t>professor</t>
  </si>
  <si>
    <t>batman</t>
  </si>
  <si>
    <t>sequel to a reboot</t>
  </si>
  <si>
    <t>superman</t>
  </si>
  <si>
    <t>crystal</t>
  </si>
  <si>
    <t>epic</t>
  </si>
  <si>
    <t>lex luthor</t>
  </si>
  <si>
    <t>lois lane</t>
  </si>
  <si>
    <t>return to earth</t>
  </si>
  <si>
    <t>action hero</t>
  </si>
  <si>
    <t>attempted rape</t>
  </si>
  <si>
    <t>bond girl</t>
  </si>
  <si>
    <t>official james bond series</t>
  </si>
  <si>
    <t>revenge</t>
  </si>
  <si>
    <t>box office hit</t>
  </si>
  <si>
    <t>giant squid</t>
  </si>
  <si>
    <t>heart</t>
  </si>
  <si>
    <t>liar's dice</t>
  </si>
  <si>
    <t>monster</t>
  </si>
  <si>
    <t>horse</t>
  </si>
  <si>
    <t>outlaw</t>
  </si>
  <si>
    <t>texas</t>
  </si>
  <si>
    <t>texas ranger</t>
  </si>
  <si>
    <t>train</t>
  </si>
  <si>
    <t>british actor playing american character</t>
  </si>
  <si>
    <t>final battle</t>
  </si>
  <si>
    <t>origin of hero</t>
  </si>
  <si>
    <t>reboot</t>
  </si>
  <si>
    <t>brother brother relationship</t>
  </si>
  <si>
    <t>brother sister relationship</t>
  </si>
  <si>
    <t>good versus evil</t>
  </si>
  <si>
    <t>king</t>
  </si>
  <si>
    <t>narnia</t>
  </si>
  <si>
    <t>alien invasion</t>
  </si>
  <si>
    <t>assassin</t>
  </si>
  <si>
    <t>battle</t>
  </si>
  <si>
    <t>iron man</t>
  </si>
  <si>
    <t>soldier</t>
  </si>
  <si>
    <t>blackbeard</t>
  </si>
  <si>
    <t>captain</t>
  </si>
  <si>
    <t>criminal</t>
  </si>
  <si>
    <t>m.i.b.</t>
  </si>
  <si>
    <t>maximum security prison</t>
  </si>
  <si>
    <t>prison</t>
  </si>
  <si>
    <t>army</t>
  </si>
  <si>
    <t>elf</t>
  </si>
  <si>
    <t>hobbit</t>
  </si>
  <si>
    <t>middle earth</t>
  </si>
  <si>
    <t>orc</t>
  </si>
  <si>
    <t>lizard</t>
  </si>
  <si>
    <t>outcast</t>
  </si>
  <si>
    <t>spider</t>
  </si>
  <si>
    <t>teenager</t>
  </si>
  <si>
    <t>1190s</t>
  </si>
  <si>
    <t>archer</t>
  </si>
  <si>
    <t>england</t>
  </si>
  <si>
    <t>king of england</t>
  </si>
  <si>
    <t>robin hood</t>
  </si>
  <si>
    <t>dwarf</t>
  </si>
  <si>
    <t>lake town</t>
  </si>
  <si>
    <t>mountain</t>
  </si>
  <si>
    <t>sword and sorcery</t>
  </si>
  <si>
    <t>children</t>
  </si>
  <si>
    <t>friend</t>
  </si>
  <si>
    <t>girl</t>
  </si>
  <si>
    <t>quest</t>
  </si>
  <si>
    <t>animal name in title</t>
  </si>
  <si>
    <t>ape abducts a woman</t>
  </si>
  <si>
    <t>gorilla</t>
  </si>
  <si>
    <t>island</t>
  </si>
  <si>
    <t>king kong</t>
  </si>
  <si>
    <t>artist</t>
  </si>
  <si>
    <t>ship</t>
  </si>
  <si>
    <t>titanic</t>
  </si>
  <si>
    <t>wet</t>
  </si>
  <si>
    <t>knife</t>
  </si>
  <si>
    <t>returning character killed off</t>
  </si>
  <si>
    <t>box office flop</t>
  </si>
  <si>
    <t>hawaii</t>
  </si>
  <si>
    <t>naval</t>
  </si>
  <si>
    <t>oahu hawaii</t>
  </si>
  <si>
    <t>dinosaur</t>
  </si>
  <si>
    <t>disaster film</t>
  </si>
  <si>
    <t>experiment gone wrong</t>
  </si>
  <si>
    <t>jurassic park</t>
  </si>
  <si>
    <t>velociraptor</t>
  </si>
  <si>
    <t>brawl</t>
  </si>
  <si>
    <t>childhood home</t>
  </si>
  <si>
    <t>computer cracker</t>
  </si>
  <si>
    <t>intelligence agency</t>
  </si>
  <si>
    <t>terrorist cell</t>
  </si>
  <si>
    <t>death</t>
  </si>
  <si>
    <t>doctor</t>
  </si>
  <si>
    <t>scientist</t>
  </si>
  <si>
    <t>super villain</t>
  </si>
  <si>
    <t>tentacle</t>
  </si>
  <si>
    <t>armor</t>
  </si>
  <si>
    <t>explosion</t>
  </si>
  <si>
    <t>human bomb</t>
  </si>
  <si>
    <t>missile attack</t>
  </si>
  <si>
    <t>alice in wonderland</t>
  </si>
  <si>
    <t>mistaking reality for dream</t>
  </si>
  <si>
    <t>queen</t>
  </si>
  <si>
    <t>shrinking</t>
  </si>
  <si>
    <t>shrinking potion</t>
  </si>
  <si>
    <t>mutant</t>
  </si>
  <si>
    <t>outrage</t>
  </si>
  <si>
    <t>walking through a wall</t>
  </si>
  <si>
    <t>x men</t>
  </si>
  <si>
    <t>cheating</t>
  </si>
  <si>
    <t>fraternity</t>
  </si>
  <si>
    <t>singing in a car</t>
  </si>
  <si>
    <t>university</t>
  </si>
  <si>
    <t>autobot</t>
  </si>
  <si>
    <t>decepticon</t>
  </si>
  <si>
    <t>machine</t>
  </si>
  <si>
    <t>sun</t>
  </si>
  <si>
    <t>symbol</t>
  </si>
  <si>
    <t>blockbuster</t>
  </si>
  <si>
    <t>bumblebee the character</t>
  </si>
  <si>
    <t>semi truck and trailer</t>
  </si>
  <si>
    <t>truck</t>
  </si>
  <si>
    <t>circus</t>
  </si>
  <si>
    <t>magic</t>
  </si>
  <si>
    <t>magician</t>
  </si>
  <si>
    <t>oz</t>
  </si>
  <si>
    <t>witch</t>
  </si>
  <si>
    <t>costumed hero</t>
  </si>
  <si>
    <t>death of girlfriend</t>
  </si>
  <si>
    <t>masked vigilante</t>
  </si>
  <si>
    <t>arcade</t>
  </si>
  <si>
    <t>bridge</t>
  </si>
  <si>
    <t>disappearance</t>
  </si>
  <si>
    <t>escape</t>
  </si>
  <si>
    <t>warrior</t>
  </si>
  <si>
    <t>best friend</t>
  </si>
  <si>
    <t>car race</t>
  </si>
  <si>
    <t>conspiracy</t>
  </si>
  <si>
    <t>gadget car</t>
  </si>
  <si>
    <t>autopsy</t>
  </si>
  <si>
    <t>lantern</t>
  </si>
  <si>
    <t>planet</t>
  </si>
  <si>
    <t>ring</t>
  </si>
  <si>
    <t>test pilot</t>
  </si>
  <si>
    <t>college</t>
  </si>
  <si>
    <t>day care</t>
  </si>
  <si>
    <t>teddy bear</t>
  </si>
  <si>
    <t>toy</t>
  </si>
  <si>
    <t>death row</t>
  </si>
  <si>
    <t>rescue</t>
  </si>
  <si>
    <t>skynet</t>
  </si>
  <si>
    <t>car falling off a cliff</t>
  </si>
  <si>
    <t>hospital</t>
  </si>
  <si>
    <t>star died before release</t>
  </si>
  <si>
    <t>chaos</t>
  </si>
  <si>
    <t>disease</t>
  </si>
  <si>
    <t>infection</t>
  </si>
  <si>
    <t>pandemic</t>
  </si>
  <si>
    <t>zombie</t>
  </si>
  <si>
    <t>dystopia</t>
  </si>
  <si>
    <t>super strength</t>
  </si>
  <si>
    <t>supernatural power</t>
  </si>
  <si>
    <t>time paradox</t>
  </si>
  <si>
    <t>time travel</t>
  </si>
  <si>
    <t>admiral</t>
  </si>
  <si>
    <t>manhunt</t>
  </si>
  <si>
    <t>mission</t>
  </si>
  <si>
    <t>space</t>
  </si>
  <si>
    <t>bean</t>
  </si>
  <si>
    <t>giant</t>
  </si>
  <si>
    <t>no opening credits</t>
  </si>
  <si>
    <t>ingratitude</t>
  </si>
  <si>
    <t>mansion</t>
  </si>
  <si>
    <t>party</t>
  </si>
  <si>
    <t>title appears in writing</t>
  </si>
  <si>
    <t>tragedy</t>
  </si>
  <si>
    <t>alamut</t>
  </si>
  <si>
    <t>dagger</t>
  </si>
  <si>
    <t>persia</t>
  </si>
  <si>
    <t>giant monster</t>
  </si>
  <si>
    <t>kaiju</t>
  </si>
  <si>
    <t>pilot</t>
  </si>
  <si>
    <t>portal</t>
  </si>
  <si>
    <t>robot</t>
  </si>
  <si>
    <t>job interview</t>
  </si>
  <si>
    <t>moon</t>
  </si>
  <si>
    <t>spacecraft</t>
  </si>
  <si>
    <t>cult figure</t>
  </si>
  <si>
    <t>femme fatale</t>
  </si>
  <si>
    <t>indiana jones</t>
  </si>
  <si>
    <t>unsubtitled foreign language</t>
  </si>
  <si>
    <t>year 1957</t>
  </si>
  <si>
    <t>archery</t>
  </si>
  <si>
    <t>coming of age</t>
  </si>
  <si>
    <t>female warrior</t>
  </si>
  <si>
    <t>rebellious daughter</t>
  </si>
  <si>
    <t>hatred</t>
  </si>
  <si>
    <t>space opera</t>
  </si>
  <si>
    <t>star trek</t>
  </si>
  <si>
    <t>third part</t>
  </si>
  <si>
    <t>earth</t>
  </si>
  <si>
    <t>obesity</t>
  </si>
  <si>
    <t>plant</t>
  </si>
  <si>
    <t>soil</t>
  </si>
  <si>
    <t>ambassador</t>
  </si>
  <si>
    <t>assassination</t>
  </si>
  <si>
    <t>chinese</t>
  </si>
  <si>
    <t>french</t>
  </si>
  <si>
    <t>triad</t>
  </si>
  <si>
    <t>ark</t>
  </si>
  <si>
    <t>catastrophe</t>
  </si>
  <si>
    <t>geologist</t>
  </si>
  <si>
    <t>president</t>
  </si>
  <si>
    <t>writer</t>
  </si>
  <si>
    <t>charles dickens</t>
  </si>
  <si>
    <t>christmas</t>
  </si>
  <si>
    <t>christmas eve</t>
  </si>
  <si>
    <t>ghost</t>
  </si>
  <si>
    <t>scrooge</t>
  </si>
  <si>
    <t>critically bashed</t>
  </si>
  <si>
    <t>planet earth</t>
  </si>
  <si>
    <t>woman in bra and panties</t>
  </si>
  <si>
    <t>africa</t>
  </si>
  <si>
    <t>capture</t>
  </si>
  <si>
    <t>jungle</t>
  </si>
  <si>
    <t>male objectification</t>
  </si>
  <si>
    <t>tarzan</t>
  </si>
  <si>
    <t>hide and seek</t>
  </si>
  <si>
    <t>lion</t>
  </si>
  <si>
    <t>snow</t>
  </si>
  <si>
    <t>superhero team</t>
  </si>
  <si>
    <t>year 1983</t>
  </si>
  <si>
    <t>dc comics</t>
  </si>
  <si>
    <t>psychopath</t>
  </si>
  <si>
    <t>urban setting</t>
  </si>
  <si>
    <t>balloon</t>
  </si>
  <si>
    <t>house</t>
  </si>
  <si>
    <t>promise</t>
  </si>
  <si>
    <t>retirement</t>
  </si>
  <si>
    <t>skeleton</t>
  </si>
  <si>
    <t>alien space craft</t>
  </si>
  <si>
    <t>giantess</t>
  </si>
  <si>
    <t>afghanistan</t>
  </si>
  <si>
    <t>billionaire</t>
  </si>
  <si>
    <t>inventor</t>
  </si>
  <si>
    <t>playboy</t>
  </si>
  <si>
    <t>u.s. air force</t>
  </si>
  <si>
    <t>automaton</t>
  </si>
  <si>
    <t>mechanical</t>
  </si>
  <si>
    <t>railway station</t>
  </si>
  <si>
    <t>steampunk</t>
  </si>
  <si>
    <t>buddy movie</t>
  </si>
  <si>
    <t>general</t>
  </si>
  <si>
    <t>utah</t>
  </si>
  <si>
    <t>china</t>
  </si>
  <si>
    <t>emperor</t>
  </si>
  <si>
    <t>mummy</t>
  </si>
  <si>
    <t>shangri la</t>
  </si>
  <si>
    <t>reference to superman</t>
  </si>
  <si>
    <t>change</t>
  </si>
  <si>
    <t>congressman</t>
  </si>
  <si>
    <t>depiction of god</t>
  </si>
  <si>
    <t>flood</t>
  </si>
  <si>
    <t>combat</t>
  </si>
  <si>
    <t>dying repeatedly</t>
  </si>
  <si>
    <t>end of the world</t>
  </si>
  <si>
    <t>time loop</t>
  </si>
  <si>
    <t>sail</t>
  </si>
  <si>
    <t>sea</t>
  </si>
  <si>
    <t>smoker</t>
  </si>
  <si>
    <t>water</t>
  </si>
  <si>
    <t>cobra</t>
  </si>
  <si>
    <t>gi joe</t>
  </si>
  <si>
    <t>snake</t>
  </si>
  <si>
    <t>warhead</t>
  </si>
  <si>
    <t>anger</t>
  </si>
  <si>
    <t>joy</t>
  </si>
  <si>
    <t>memory</t>
  </si>
  <si>
    <t>running away</t>
  </si>
  <si>
    <t>sadness</t>
  </si>
  <si>
    <t>fire</t>
  </si>
  <si>
    <t>remake</t>
  </si>
  <si>
    <t>tiger</t>
  </si>
  <si>
    <t>wolf</t>
  </si>
  <si>
    <t>hammer</t>
  </si>
  <si>
    <t>military</t>
  </si>
  <si>
    <t>monaco</t>
  </si>
  <si>
    <t>tony stark</t>
  </si>
  <si>
    <t>evil queen</t>
  </si>
  <si>
    <t>fairy tale</t>
  </si>
  <si>
    <t>snow white</t>
  </si>
  <si>
    <t>curse</t>
  </si>
  <si>
    <t>dark fantasy</t>
  </si>
  <si>
    <t>fairy</t>
  </si>
  <si>
    <t>kingdom</t>
  </si>
  <si>
    <t>ape</t>
  </si>
  <si>
    <t>dam</t>
  </si>
  <si>
    <t>leader</t>
  </si>
  <si>
    <t>post apocalypse</t>
  </si>
  <si>
    <t>ronin</t>
  </si>
  <si>
    <t>samurai</t>
  </si>
  <si>
    <t>shogun</t>
  </si>
  <si>
    <t>tournament</t>
  </si>
  <si>
    <t>heroism</t>
  </si>
  <si>
    <t>megalomaniac</t>
  </si>
  <si>
    <t>super soldier</t>
  </si>
  <si>
    <t>world domination</t>
  </si>
  <si>
    <t>alternate world</t>
  </si>
  <si>
    <t>fairy tale parody</t>
  </si>
  <si>
    <t>ogre</t>
  </si>
  <si>
    <t>true love</t>
  </si>
  <si>
    <t>boy genius</t>
  </si>
  <si>
    <t>futuristic city</t>
  </si>
  <si>
    <t>teenage girl</t>
  </si>
  <si>
    <t>high tech</t>
  </si>
  <si>
    <t>martial arts</t>
  </si>
  <si>
    <t>masked man</t>
  </si>
  <si>
    <t>candy</t>
  </si>
  <si>
    <t>glitch</t>
  </si>
  <si>
    <t>medal</t>
  </si>
  <si>
    <t>boy</t>
  </si>
  <si>
    <t>north pole</t>
  </si>
  <si>
    <t>defense</t>
  </si>
  <si>
    <t>independence day</t>
  </si>
  <si>
    <t>mothership</t>
  </si>
  <si>
    <t>dragon</t>
  </si>
  <si>
    <t>training</t>
  </si>
  <si>
    <t>viking</t>
  </si>
  <si>
    <t>village</t>
  </si>
  <si>
    <t>drifter</t>
  </si>
  <si>
    <t>exploding truck</t>
  </si>
  <si>
    <t>bounty hunter</t>
  </si>
  <si>
    <t>outer space</t>
  </si>
  <si>
    <t>raccoon</t>
  </si>
  <si>
    <t>talking animal</t>
  </si>
  <si>
    <t>tree</t>
  </si>
  <si>
    <t>black hole</t>
  </si>
  <si>
    <t>saving the world</t>
  </si>
  <si>
    <t>space travel</t>
  </si>
  <si>
    <t>wormhole</t>
  </si>
  <si>
    <t>ambiguous ending</t>
  </si>
  <si>
    <t>corporate espionage</t>
  </si>
  <si>
    <t>dream</t>
  </si>
  <si>
    <t>subconscious</t>
  </si>
  <si>
    <t>thief</t>
  </si>
  <si>
    <t>wizard</t>
  </si>
  <si>
    <t>eighteen wheeler</t>
  </si>
  <si>
    <t>illegal street racing</t>
  </si>
  <si>
    <t>trucker</t>
  </si>
  <si>
    <t>undercover cop</t>
  </si>
  <si>
    <t>deformed baby</t>
  </si>
  <si>
    <t>diary</t>
  </si>
  <si>
    <t>lingerie slip</t>
  </si>
  <si>
    <t>older man younger woman relationship</t>
  </si>
  <si>
    <t>premature aging</t>
  </si>
  <si>
    <t>cia</t>
  </si>
  <si>
    <t>cia agent</t>
  </si>
  <si>
    <t>nuclear war</t>
  </si>
  <si>
    <t>death of sister</t>
  </si>
  <si>
    <t>execution</t>
  </si>
  <si>
    <t>rebellion</t>
  </si>
  <si>
    <t>revolution</t>
  </si>
  <si>
    <t>chosen one</t>
  </si>
  <si>
    <t>enchanted object</t>
  </si>
  <si>
    <t>spell</t>
  </si>
  <si>
    <t>cruise</t>
  </si>
  <si>
    <t>ocean</t>
  </si>
  <si>
    <t>passenger</t>
  </si>
  <si>
    <t>clock</t>
  </si>
  <si>
    <t>mad hatter</t>
  </si>
  <si>
    <t>disney spoof</t>
  </si>
  <si>
    <t>prince</t>
  </si>
  <si>
    <t>tough guy</t>
  </si>
  <si>
    <t>based on video game</t>
  </si>
  <si>
    <t>fictional language</t>
  </si>
  <si>
    <t>fictional war</t>
  </si>
  <si>
    <t>alternate timeline</t>
  </si>
  <si>
    <t>cyborg</t>
  </si>
  <si>
    <t>time machine</t>
  </si>
  <si>
    <t>mouse</t>
  </si>
  <si>
    <t>air raid</t>
  </si>
  <si>
    <t>black smoke</t>
  </si>
  <si>
    <t>japanese military</t>
  </si>
  <si>
    <t>japanese navy</t>
  </si>
  <si>
    <t>sunday</t>
  </si>
  <si>
    <t>alien contact</t>
  </si>
  <si>
    <t>robot vs. robot</t>
  </si>
  <si>
    <t>teenage hero</t>
  </si>
  <si>
    <t>ancient greece</t>
  </si>
  <si>
    <t>conquest</t>
  </si>
  <si>
    <t>greek</t>
  </si>
  <si>
    <t>greek myth</t>
  </si>
  <si>
    <t>school</t>
  </si>
  <si>
    <t>teacher</t>
  </si>
  <si>
    <t>goblet</t>
  </si>
  <si>
    <t>bully comeuppance</t>
  </si>
  <si>
    <t>destruction</t>
  </si>
  <si>
    <t>tough girl</t>
  </si>
  <si>
    <t>new york city</t>
  </si>
  <si>
    <t>survivalist</t>
  </si>
  <si>
    <t>virus</t>
  </si>
  <si>
    <t>chocolate</t>
  </si>
  <si>
    <t>diminution</t>
  </si>
  <si>
    <t>miniaturization</t>
  </si>
  <si>
    <t>physical flexability</t>
  </si>
  <si>
    <t>ticket</t>
  </si>
  <si>
    <t>chef</t>
  </si>
  <si>
    <t>food</t>
  </si>
  <si>
    <t>rat</t>
  </si>
  <si>
    <t>restaurant</t>
  </si>
  <si>
    <t>armored car</t>
  </si>
  <si>
    <t>gangster</t>
  </si>
  <si>
    <t>gotham</t>
  </si>
  <si>
    <t>mixed martial arts</t>
  </si>
  <si>
    <t>social decay</t>
  </si>
  <si>
    <t>madagascar</t>
  </si>
  <si>
    <t>zoo</t>
  </si>
  <si>
    <t>hdtv</t>
  </si>
  <si>
    <t>motorcycle</t>
  </si>
  <si>
    <t>museum</t>
  </si>
  <si>
    <t>security guard</t>
  </si>
  <si>
    <t>tyrannosaurus rex</t>
  </si>
  <si>
    <t>civil war</t>
  </si>
  <si>
    <t>claw fight</t>
  </si>
  <si>
    <t>commando</t>
  </si>
  <si>
    <t>wolverine the character</t>
  </si>
  <si>
    <t>fight</t>
  </si>
  <si>
    <t>sister love</t>
  </si>
  <si>
    <t>sister sister relationship</t>
  </si>
  <si>
    <t>snowman</t>
  </si>
  <si>
    <t>car motorcycle chase</t>
  </si>
  <si>
    <t>one against many</t>
  </si>
  <si>
    <t>oracle</t>
  </si>
  <si>
    <t>prophecy</t>
  </si>
  <si>
    <t>stylized violence</t>
  </si>
  <si>
    <t>arrest</t>
  </si>
  <si>
    <t>thor</t>
  </si>
  <si>
    <t>weapon</t>
  </si>
  <si>
    <t>australia</t>
  </si>
  <si>
    <t>desert</t>
  </si>
  <si>
    <t>on the run</t>
  </si>
  <si>
    <t>conclave</t>
  </si>
  <si>
    <t>illuminati</t>
  </si>
  <si>
    <t>murder</t>
  </si>
  <si>
    <t>reference to bernini</t>
  </si>
  <si>
    <t>reference to raphael</t>
  </si>
  <si>
    <t>throne</t>
  </si>
  <si>
    <t>cat</t>
  </si>
  <si>
    <t>dog</t>
  </si>
  <si>
    <t>hamster</t>
  </si>
  <si>
    <t>superpower</t>
  </si>
  <si>
    <t>fbi director</t>
  </si>
  <si>
    <t>guinea pig</t>
  </si>
  <si>
    <t>household appliance</t>
  </si>
  <si>
    <t>secret agent</t>
  </si>
  <si>
    <t>talking mouse</t>
  </si>
  <si>
    <t>ares</t>
  </si>
  <si>
    <t>hades</t>
  </si>
  <si>
    <t>titan</t>
  </si>
  <si>
    <t>underworld</t>
  </si>
  <si>
    <t>zeus</t>
  </si>
  <si>
    <t>camera shot of feet</t>
  </si>
  <si>
    <t>cartoon on tv</t>
  </si>
  <si>
    <t>female stockinged feet</t>
  </si>
  <si>
    <t>female stockinged soles</t>
  </si>
  <si>
    <t>foot closeup</t>
  </si>
  <si>
    <t>computer hacker</t>
  </si>
  <si>
    <t>rogue agent</t>
  </si>
  <si>
    <t>asylum</t>
  </si>
  <si>
    <t>full moon</t>
  </si>
  <si>
    <t>transformation</t>
  </si>
  <si>
    <t>werewolf</t>
  </si>
  <si>
    <t>bee</t>
  </si>
  <si>
    <t>dream sequence</t>
  </si>
  <si>
    <t>egg</t>
  </si>
  <si>
    <t>scatological humor</t>
  </si>
  <si>
    <t>squashed bug</t>
  </si>
  <si>
    <t>kung fu</t>
  </si>
  <si>
    <t>panda</t>
  </si>
  <si>
    <t>peacock</t>
  </si>
  <si>
    <t>tigress</t>
  </si>
  <si>
    <t>tribe</t>
  </si>
  <si>
    <t>arms dealer</t>
  </si>
  <si>
    <t>fictional government agency</t>
  </si>
  <si>
    <t>vatican</t>
  </si>
  <si>
    <t>black u.s. president</t>
  </si>
  <si>
    <t>secret service</t>
  </si>
  <si>
    <t>tour</t>
  </si>
  <si>
    <t>white house</t>
  </si>
  <si>
    <t>martian</t>
  </si>
  <si>
    <t>sexism</t>
  </si>
  <si>
    <t>boat</t>
  </si>
  <si>
    <t>frog</t>
  </si>
  <si>
    <t>sewer</t>
  </si>
  <si>
    <t>toad</t>
  </si>
  <si>
    <t>1940s</t>
  </si>
  <si>
    <t>child hero</t>
  </si>
  <si>
    <t>fantasy world</t>
  </si>
  <si>
    <t>orphan</t>
  </si>
  <si>
    <t>reference to peter pan</t>
  </si>
  <si>
    <t>father son relationship</t>
  </si>
  <si>
    <t>talking dog</t>
  </si>
  <si>
    <t>mythology</t>
  </si>
  <si>
    <t>trojan</t>
  </si>
  <si>
    <t>troy</t>
  </si>
  <si>
    <t>animal</t>
  </si>
  <si>
    <t>island name in title</t>
  </si>
  <si>
    <t>lemur</t>
  </si>
  <si>
    <t>penguin</t>
  </si>
  <si>
    <t>catfight</t>
  </si>
  <si>
    <t>clinic</t>
  </si>
  <si>
    <t>colonel</t>
  </si>
  <si>
    <t>diamond</t>
  </si>
  <si>
    <t>patricide</t>
  </si>
  <si>
    <t>ghostbuster</t>
  </si>
  <si>
    <t>ghostbusters</t>
  </si>
  <si>
    <t>asteroid</t>
  </si>
  <si>
    <t>astronaut</t>
  </si>
  <si>
    <t>meteorite</t>
  </si>
  <si>
    <t>lingerie</t>
  </si>
  <si>
    <t>lingerie model</t>
  </si>
  <si>
    <t>pug</t>
  </si>
  <si>
    <t>creature</t>
  </si>
  <si>
    <t>demon</t>
  </si>
  <si>
    <t>reward</t>
  </si>
  <si>
    <t>pig</t>
  </si>
  <si>
    <t>dubai</t>
  </si>
  <si>
    <t>kremlin</t>
  </si>
  <si>
    <t>race against time</t>
  </si>
  <si>
    <t>russian</t>
  </si>
  <si>
    <t>belief</t>
  </si>
  <si>
    <t>tooth</t>
  </si>
  <si>
    <t>animal abuse</t>
  </si>
  <si>
    <t>ceo</t>
  </si>
  <si>
    <t>heist</t>
  </si>
  <si>
    <t>suburb</t>
  </si>
  <si>
    <t>unemployment</t>
  </si>
  <si>
    <t>honor</t>
  </si>
  <si>
    <t>japan</t>
  </si>
  <si>
    <t>egypt</t>
  </si>
  <si>
    <t>exodus</t>
  </si>
  <si>
    <t>moses</t>
  </si>
  <si>
    <t>pharaoh</t>
  </si>
  <si>
    <t>plague</t>
  </si>
  <si>
    <t>lifted by the throat</t>
  </si>
  <si>
    <t>vulcan</t>
  </si>
  <si>
    <t>evil</t>
  </si>
  <si>
    <t>goblin</t>
  </si>
  <si>
    <t>husband wife relationship</t>
  </si>
  <si>
    <t>mother son relationship</t>
  </si>
  <si>
    <t>ancient egypt</t>
  </si>
  <si>
    <t>egyptian</t>
  </si>
  <si>
    <t>egyptian god</t>
  </si>
  <si>
    <t>egyptian goddess</t>
  </si>
  <si>
    <t>fighter jet</t>
  </si>
  <si>
    <t>navy</t>
  </si>
  <si>
    <t>cynicism</t>
  </si>
  <si>
    <t>false promise of the american dream</t>
  </si>
  <si>
    <t>male full frontal nudity</t>
  </si>
  <si>
    <t>male nudity</t>
  </si>
  <si>
    <t>lapd</t>
  </si>
  <si>
    <t>private investigator</t>
  </si>
  <si>
    <t>1980s</t>
  </si>
  <si>
    <t>c 130 hercules</t>
  </si>
  <si>
    <t>panzer</t>
  </si>
  <si>
    <t>san francisco california</t>
  </si>
  <si>
    <t>ninja</t>
  </si>
  <si>
    <t>beach</t>
  </si>
  <si>
    <t>dictator</t>
  </si>
  <si>
    <t>year 2065</t>
  </si>
  <si>
    <t>arctic</t>
  </si>
  <si>
    <t>tesseract</t>
  </si>
  <si>
    <t>war bond</t>
  </si>
  <si>
    <t>british</t>
  </si>
  <si>
    <t>oil</t>
  </si>
  <si>
    <t>tycoon</t>
  </si>
  <si>
    <t>1800s</t>
  </si>
  <si>
    <t>napoleonic wars</t>
  </si>
  <si>
    <t>pursuit</t>
  </si>
  <si>
    <t>royal navy</t>
  </si>
  <si>
    <t>vampire</t>
  </si>
  <si>
    <t>vision</t>
  </si>
  <si>
    <t>3d</t>
  </si>
  <si>
    <t>krill</t>
  </si>
  <si>
    <t>antidote</t>
  </si>
  <si>
    <t>cure</t>
  </si>
  <si>
    <t>hulk</t>
  </si>
  <si>
    <t>opening action scene</t>
  </si>
  <si>
    <t>cannibal</t>
  </si>
  <si>
    <t>evil brother</t>
  </si>
  <si>
    <t>london england</t>
  </si>
  <si>
    <t>bear attack</t>
  </si>
  <si>
    <t>cauterizing a wound</t>
  </si>
  <si>
    <t>native american</t>
  </si>
  <si>
    <t>survival</t>
  </si>
  <si>
    <t>accident</t>
  </si>
  <si>
    <t>freak accident</t>
  </si>
  <si>
    <t>race</t>
  </si>
  <si>
    <t>snail</t>
  </si>
  <si>
    <t>underdog</t>
  </si>
  <si>
    <t>chameleon</t>
  </si>
  <si>
    <t>sheriff</t>
  </si>
  <si>
    <t>western town</t>
  </si>
  <si>
    <t>little girl</t>
  </si>
  <si>
    <t>park</t>
  </si>
  <si>
    <t>statue of liberty</t>
  </si>
  <si>
    <t>television van</t>
  </si>
  <si>
    <t>dark past</t>
  </si>
  <si>
    <t>flashback</t>
  </si>
  <si>
    <t>kung fu master</t>
  </si>
  <si>
    <t>master</t>
  </si>
  <si>
    <t>snow leopard</t>
  </si>
  <si>
    <t>ant</t>
  </si>
  <si>
    <t>chinatown san francisco</t>
  </si>
  <si>
    <t>sabotage</t>
  </si>
  <si>
    <t>vault</t>
  </si>
  <si>
    <t>television</t>
  </si>
  <si>
    <t>uprising</t>
  </si>
  <si>
    <t>alien friendship</t>
  </si>
  <si>
    <t>flying car</t>
  </si>
  <si>
    <t>mother daughter relationship</t>
  </si>
  <si>
    <t>storm</t>
  </si>
  <si>
    <t>tripod</t>
  </si>
  <si>
    <t>cuba</t>
  </si>
  <si>
    <t>dea</t>
  </si>
  <si>
    <t>drugs</t>
  </si>
  <si>
    <t>money</t>
  </si>
  <si>
    <t>undercover</t>
  </si>
  <si>
    <t>betrayal</t>
  </si>
  <si>
    <t>goose</t>
  </si>
  <si>
    <t>hero</t>
  </si>
  <si>
    <t>russian spy</t>
  </si>
  <si>
    <t>strong female lead</t>
  </si>
  <si>
    <t>noah's ark</t>
  </si>
  <si>
    <t>wrath of god</t>
  </si>
  <si>
    <t>morocco</t>
  </si>
  <si>
    <t>tintin</t>
  </si>
  <si>
    <t>treasure</t>
  </si>
  <si>
    <t>muggle</t>
  </si>
  <si>
    <t>serial killer</t>
  </si>
  <si>
    <t>traitor</t>
  </si>
  <si>
    <t>cattle</t>
  </si>
  <si>
    <t>darwin</t>
  </si>
  <si>
    <t>drover</t>
  </si>
  <si>
    <t>japanese</t>
  </si>
  <si>
    <t>father son team</t>
  </si>
  <si>
    <t>fear</t>
  </si>
  <si>
    <t>real life father and son playing father and son</t>
  </si>
  <si>
    <t>iguanodon</t>
  </si>
  <si>
    <t>meteor</t>
  </si>
  <si>
    <t>nesting grounds</t>
  </si>
  <si>
    <t>museum of natural history manhattan new york city</t>
  </si>
  <si>
    <t>night watchman</t>
  </si>
  <si>
    <t>tablet</t>
  </si>
  <si>
    <t>city</t>
  </si>
  <si>
    <t>birthday</t>
  </si>
  <si>
    <t>evil wizard</t>
  </si>
  <si>
    <t>quidditch</t>
  </si>
  <si>
    <t>drug dealer</t>
  </si>
  <si>
    <t>gold</t>
  </si>
  <si>
    <t>partner</t>
  </si>
  <si>
    <t>police</t>
  </si>
  <si>
    <t>undead</t>
  </si>
  <si>
    <t>caribbean</t>
  </si>
  <si>
    <t>governor</t>
  </si>
  <si>
    <t>based on young adult novel</t>
  </si>
  <si>
    <t>manipulation</t>
  </si>
  <si>
    <t>based on supposedly true story</t>
  </si>
  <si>
    <t>holy grail</t>
  </si>
  <si>
    <t>mary magdalene</t>
  </si>
  <si>
    <t>opus dei</t>
  </si>
  <si>
    <t>secret</t>
  </si>
  <si>
    <t>amazon</t>
  </si>
  <si>
    <t>bird</t>
  </si>
  <si>
    <t>father in law</t>
  </si>
  <si>
    <t>drug lord</t>
  </si>
  <si>
    <t>federal agent</t>
  </si>
  <si>
    <t>factory</t>
  </si>
  <si>
    <t>gypsy</t>
  </si>
  <si>
    <t>investigation</t>
  </si>
  <si>
    <t>sherlock holmes</t>
  </si>
  <si>
    <t>famous line</t>
  </si>
  <si>
    <t>hand to hand combat</t>
  </si>
  <si>
    <t>kraken</t>
  </si>
  <si>
    <t>rape</t>
  </si>
  <si>
    <t>false memory</t>
  </si>
  <si>
    <t>implanted memory</t>
  </si>
  <si>
    <t>space colony</t>
  </si>
  <si>
    <t>arab</t>
  </si>
  <si>
    <t>drone</t>
  </si>
  <si>
    <t>pill</t>
  </si>
  <si>
    <t>butler</t>
  </si>
  <si>
    <t>freeze</t>
  </si>
  <si>
    <t>materialism</t>
  </si>
  <si>
    <t>public humiliation</t>
  </si>
  <si>
    <t>snowflake</t>
  </si>
  <si>
    <t>climate</t>
  </si>
  <si>
    <t>global warming</t>
  </si>
  <si>
    <t>natural disaster</t>
  </si>
  <si>
    <t>weather</t>
  </si>
  <si>
    <t>fish</t>
  </si>
  <si>
    <t>fishing</t>
  </si>
  <si>
    <t>fantastic four</t>
  </si>
  <si>
    <t>strong female character</t>
  </si>
  <si>
    <t>superheroine</t>
  </si>
  <si>
    <t>faith</t>
  </si>
  <si>
    <t>india</t>
  </si>
  <si>
    <t>journey</t>
  </si>
  <si>
    <t>blackheart</t>
  </si>
  <si>
    <t>devil</t>
  </si>
  <si>
    <t>father</t>
  </si>
  <si>
    <t>mephistopheles</t>
  </si>
  <si>
    <t>black ops</t>
  </si>
  <si>
    <t>chase</t>
  </si>
  <si>
    <t>repeated scene</t>
  </si>
  <si>
    <t>fbi</t>
  </si>
  <si>
    <t>witness protection</t>
  </si>
  <si>
    <t>witness protection program</t>
  </si>
  <si>
    <t>cave painting</t>
  </si>
  <si>
    <t>medical scanner</t>
  </si>
  <si>
    <t>pregnant with an alien fetus</t>
  </si>
  <si>
    <t>suspended animation</t>
  </si>
  <si>
    <t>anthropomorphic mouse</t>
  </si>
  <si>
    <t>falcon</t>
  </si>
  <si>
    <t>marshmallow</t>
  </si>
  <si>
    <t>second part</t>
  </si>
  <si>
    <t>soccer</t>
  </si>
  <si>
    <t>christ figure</t>
  </si>
  <si>
    <t>class differences</t>
  </si>
  <si>
    <t>messiah</t>
  </si>
  <si>
    <t>saviour</t>
  </si>
  <si>
    <t>social commentary</t>
  </si>
  <si>
    <t>necromonger</t>
  </si>
  <si>
    <t>law enforcement</t>
  </si>
  <si>
    <t>robocop</t>
  </si>
  <si>
    <t>technology</t>
  </si>
  <si>
    <t>based on anime</t>
  </si>
  <si>
    <t>based on cartoon</t>
  </si>
  <si>
    <t>racer</t>
  </si>
  <si>
    <t>speed</t>
  </si>
  <si>
    <t>embarrassment</t>
  </si>
  <si>
    <t>falling in love</t>
  </si>
  <si>
    <t>love triangle</t>
  </si>
  <si>
    <t>revelation</t>
  </si>
  <si>
    <t>garage</t>
  </si>
  <si>
    <t>surveillance</t>
  </si>
  <si>
    <t>cabin in the woods</t>
  </si>
  <si>
    <t>flying through a thunderstorm</t>
  </si>
  <si>
    <t>sex in a pool</t>
  </si>
  <si>
    <t>elongated cry of no</t>
  </si>
  <si>
    <t>friends become enemies</t>
  </si>
  <si>
    <t>kicked in the butt</t>
  </si>
  <si>
    <t>robotic midwife</t>
  </si>
  <si>
    <t>murdered before giving protagonist information</t>
  </si>
  <si>
    <t>part computer animation</t>
  </si>
  <si>
    <t>prequel</t>
  </si>
  <si>
    <t>prequel to cult film</t>
  </si>
  <si>
    <t>rival</t>
  </si>
  <si>
    <t>scream</t>
  </si>
  <si>
    <t>healing power</t>
  </si>
  <si>
    <t>marvel comics</t>
  </si>
  <si>
    <t>mecha</t>
  </si>
  <si>
    <t>regeneration</t>
  </si>
  <si>
    <t>self healing</t>
  </si>
  <si>
    <t>character says i have a bad feeling about this</t>
  </si>
  <si>
    <t>seven word title</t>
  </si>
  <si>
    <t>wilhelm scream</t>
  </si>
  <si>
    <t>cave</t>
  </si>
  <si>
    <t>caveman</t>
  </si>
  <si>
    <t>strict father</t>
  </si>
  <si>
    <t>code</t>
  </si>
  <si>
    <t>duty</t>
  </si>
  <si>
    <t>steel helmet</t>
  </si>
  <si>
    <t>u.s. marine</t>
  </si>
  <si>
    <t>u.s. soldier</t>
  </si>
  <si>
    <t>18 wheeler</t>
  </si>
  <si>
    <t>turtle</t>
  </si>
  <si>
    <t>long take</t>
  </si>
  <si>
    <t>sole survivor</t>
  </si>
  <si>
    <t>space station</t>
  </si>
  <si>
    <t>ash</t>
  </si>
  <si>
    <t>lava</t>
  </si>
  <si>
    <t>mayor</t>
  </si>
  <si>
    <t>volcano</t>
  </si>
  <si>
    <t>teleportation</t>
  </si>
  <si>
    <t>troubled production</t>
  </si>
  <si>
    <t>museum of natural history</t>
  </si>
  <si>
    <t>watchman</t>
  </si>
  <si>
    <t>disaster movie</t>
  </si>
  <si>
    <t>earthquake</t>
  </si>
  <si>
    <t>san andreas fault</t>
  </si>
  <si>
    <t>ex boyfriend ex girlfriend relationship</t>
  </si>
  <si>
    <t>media tycoon</t>
  </si>
  <si>
    <t>world war three</t>
  </si>
  <si>
    <t>american revolution</t>
  </si>
  <si>
    <t>standoff</t>
  </si>
  <si>
    <t>pretending to be pregnant</t>
  </si>
  <si>
    <t>marriage</t>
  </si>
  <si>
    <t>target</t>
  </si>
  <si>
    <t>action heroine</t>
  </si>
  <si>
    <t>falling from height</t>
  </si>
  <si>
    <t>mind control</t>
  </si>
  <si>
    <t>trainhopping</t>
  </si>
  <si>
    <t>truth serum</t>
  </si>
  <si>
    <t>1920s</t>
  </si>
  <si>
    <t>aviation</t>
  </si>
  <si>
    <t>spruce goose</t>
  </si>
  <si>
    <t>test flight</t>
  </si>
  <si>
    <t>bermuda triangle</t>
  </si>
  <si>
    <t>shipwrecked</t>
  </si>
  <si>
    <t>travel</t>
  </si>
  <si>
    <t>travel writer</t>
  </si>
  <si>
    <t>heir</t>
  </si>
  <si>
    <t>commander</t>
  </si>
  <si>
    <t>female rear nudity</t>
  </si>
  <si>
    <t>blue</t>
  </si>
  <si>
    <t>new york</t>
  </si>
  <si>
    <t>smurf</t>
  </si>
  <si>
    <t>cow</t>
  </si>
  <si>
    <t>dairy farm</t>
  </si>
  <si>
    <t>farm</t>
  </si>
  <si>
    <t>rustler</t>
  </si>
  <si>
    <t>genetic experimentation</t>
  </si>
  <si>
    <t>arena</t>
  </si>
  <si>
    <t>boxing</t>
  </si>
  <si>
    <t>boxing movie</t>
  </si>
  <si>
    <t>robot battle</t>
  </si>
  <si>
    <t>collision course</t>
  </si>
  <si>
    <t>computer</t>
  </si>
  <si>
    <t>diamonds</t>
  </si>
  <si>
    <t>ship run aground</t>
  </si>
  <si>
    <t>simulation</t>
  </si>
  <si>
    <t>hacker</t>
  </si>
  <si>
    <t>19th century</t>
  </si>
  <si>
    <t>around the world</t>
  </si>
  <si>
    <t>african american protagonist</t>
  </si>
  <si>
    <t>african americans</t>
  </si>
  <si>
    <t>boxing gym</t>
  </si>
  <si>
    <t>gym</t>
  </si>
  <si>
    <t>rumble in the jungle</t>
  </si>
  <si>
    <t>based on cult comic book</t>
  </si>
  <si>
    <t>home alone</t>
  </si>
  <si>
    <t>imagination</t>
  </si>
  <si>
    <t>talking cat</t>
  </si>
  <si>
    <t>humanoid robot</t>
  </si>
  <si>
    <t>man versus machine</t>
  </si>
  <si>
    <t>prosthetic limb</t>
  </si>
  <si>
    <t>robot as pathos</t>
  </si>
  <si>
    <t>12th century</t>
  </si>
  <si>
    <t>crusader</t>
  </si>
  <si>
    <t>jerusalem</t>
  </si>
  <si>
    <t>knight</t>
  </si>
  <si>
    <t>medieval times</t>
  </si>
  <si>
    <t>first part</t>
  </si>
  <si>
    <t>orphanage</t>
  </si>
  <si>
    <t>amphibian</t>
  </si>
  <si>
    <t>frog prince</t>
  </si>
  <si>
    <t>waitress</t>
  </si>
  <si>
    <t>international cooperation</t>
  </si>
  <si>
    <t>left for dead</t>
  </si>
  <si>
    <t>nasa</t>
  </si>
  <si>
    <t>space habitat</t>
  </si>
  <si>
    <t>clone</t>
  </si>
  <si>
    <t>environment</t>
  </si>
  <si>
    <t>lottery</t>
  </si>
  <si>
    <t>anniversary</t>
  </si>
  <si>
    <t>architect</t>
  </si>
  <si>
    <t>cellist</t>
  </si>
  <si>
    <t>hardware store</t>
  </si>
  <si>
    <t>auto theft</t>
  </si>
  <si>
    <t>brother</t>
  </si>
  <si>
    <t>car</t>
  </si>
  <si>
    <t>theft</t>
  </si>
  <si>
    <t>battlefield</t>
  </si>
  <si>
    <t>gladiator</t>
  </si>
  <si>
    <t>roman empire</t>
  </si>
  <si>
    <t>neo noir</t>
  </si>
  <si>
    <t>washington d.c.</t>
  </si>
  <si>
    <t>year 2054</t>
  </si>
  <si>
    <t>bildungsroman</t>
  </si>
  <si>
    <t>flying broom</t>
  </si>
  <si>
    <t>invisibility cloak</t>
  </si>
  <si>
    <t>wizardry</t>
  </si>
  <si>
    <t>casino</t>
  </si>
  <si>
    <t>free running</t>
  </si>
  <si>
    <t>james bond</t>
  </si>
  <si>
    <t>cage</t>
  </si>
  <si>
    <t>year 2029</t>
  </si>
  <si>
    <t>liquid metal</t>
  </si>
  <si>
    <t>multiple cameos</t>
  </si>
  <si>
    <t>sexy woman</t>
  </si>
  <si>
    <t>1930s</t>
  </si>
  <si>
    <t>bank</t>
  </si>
  <si>
    <t>celebrity criminal</t>
  </si>
  <si>
    <t>public enemy number one</t>
  </si>
  <si>
    <t>heroin</t>
  </si>
  <si>
    <t>popcorn</t>
  </si>
  <si>
    <t>smuggling</t>
  </si>
  <si>
    <t>vietnam</t>
  </si>
  <si>
    <t>secret mission</t>
  </si>
  <si>
    <t>spy film</t>
  </si>
  <si>
    <t>hijack</t>
  </si>
  <si>
    <t>hostage</t>
  </si>
  <si>
    <t>ransom</t>
  </si>
  <si>
    <t>subway</t>
  </si>
  <si>
    <t>male nurse</t>
  </si>
  <si>
    <t>nurse</t>
  </si>
  <si>
    <t>suspicion</t>
  </si>
  <si>
    <t>capitalist</t>
  </si>
  <si>
    <t>detective</t>
  </si>
  <si>
    <t>assassination attempt</t>
  </si>
  <si>
    <t>corporate crime</t>
  </si>
  <si>
    <t>witness</t>
  </si>
  <si>
    <t>dynamite</t>
  </si>
  <si>
    <t>historically inaccurate</t>
  </si>
  <si>
    <t>ku klux klan</t>
  </si>
  <si>
    <t>n word</t>
  </si>
  <si>
    <t>slavery</t>
  </si>
  <si>
    <t>15th century</t>
  </si>
  <si>
    <t>cathedral</t>
  </si>
  <si>
    <t>paris</t>
  </si>
  <si>
    <t>victor hugo</t>
  </si>
  <si>
    <t>llama</t>
  </si>
  <si>
    <t>church</t>
  </si>
  <si>
    <t>mine</t>
  </si>
  <si>
    <t>plutonium</t>
  </si>
  <si>
    <t>declaration of independence</t>
  </si>
  <si>
    <t>secret society</t>
  </si>
  <si>
    <t>treasure hunt</t>
  </si>
  <si>
    <t>treasure hunter</t>
  </si>
  <si>
    <t>dragon rider</t>
  </si>
  <si>
    <t>sword and fantasy</t>
  </si>
  <si>
    <t>based on children's book</t>
  </si>
  <si>
    <t>igloo</t>
  </si>
  <si>
    <t>forest</t>
  </si>
  <si>
    <t>miniature person</t>
  </si>
  <si>
    <t>police surveillance</t>
  </si>
  <si>
    <t>surveillance van</t>
  </si>
  <si>
    <t>tailing a suspect</t>
  </si>
  <si>
    <t>tourist</t>
  </si>
  <si>
    <t>venice italy</t>
  </si>
  <si>
    <t>atheist</t>
  </si>
  <si>
    <t>ex cop</t>
  </si>
  <si>
    <t>female masturbation</t>
  </si>
  <si>
    <t>female nudity</t>
  </si>
  <si>
    <t>lucifer</t>
  </si>
  <si>
    <t>elephant</t>
  </si>
  <si>
    <t>fisherman</t>
  </si>
  <si>
    <t>rebel</t>
  </si>
  <si>
    <t>sierra leone</t>
  </si>
  <si>
    <t>based on true story</t>
  </si>
  <si>
    <t>fellatio</t>
  </si>
  <si>
    <t>sex in an airplane</t>
  </si>
  <si>
    <t>stockbroker</t>
  </si>
  <si>
    <t>necktie</t>
  </si>
  <si>
    <t>rock music</t>
  </si>
  <si>
    <t>tuxedo</t>
  </si>
  <si>
    <t>federation</t>
  </si>
  <si>
    <t>composer</t>
  </si>
  <si>
    <t>letter</t>
  </si>
  <si>
    <t>nonlinear timeline</t>
  </si>
  <si>
    <t>nursing home</t>
  </si>
  <si>
    <t>barn owl</t>
  </si>
  <si>
    <t>owl</t>
  </si>
  <si>
    <t>ruler</t>
  </si>
  <si>
    <t>bechdel test passed</t>
  </si>
  <si>
    <t>radical transformation</t>
  </si>
  <si>
    <t>greek mythology</t>
  </si>
  <si>
    <t>hercules</t>
  </si>
  <si>
    <t>mercenary</t>
  </si>
  <si>
    <t>human versus dinosaur</t>
  </si>
  <si>
    <t>primate</t>
  </si>
  <si>
    <t>pg 13 sequel to r rated franchise</t>
  </si>
  <si>
    <t>athlete</t>
  </si>
  <si>
    <t>extreme sports</t>
  </si>
  <si>
    <t>fbi agent</t>
  </si>
  <si>
    <t>baby</t>
  </si>
  <si>
    <t>cartoonist</t>
  </si>
  <si>
    <t>mask</t>
  </si>
  <si>
    <t>emaciation</t>
  </si>
  <si>
    <t>starvation</t>
  </si>
  <si>
    <t>vomiting</t>
  </si>
  <si>
    <t>whale</t>
  </si>
  <si>
    <t>laser gun</t>
  </si>
  <si>
    <t>nightclub</t>
  </si>
  <si>
    <t>iraq</t>
  </si>
  <si>
    <t>iraqi</t>
  </si>
  <si>
    <t>political military conspiracy</t>
  </si>
  <si>
    <t>weapon of mass destruction</t>
  </si>
  <si>
    <t>peanuts</t>
  </si>
  <si>
    <t>red hair</t>
  </si>
  <si>
    <t>extradition</t>
  </si>
  <si>
    <t>japanese tourist</t>
  </si>
  <si>
    <t>bracelet</t>
  </si>
  <si>
    <t>scorpion</t>
  </si>
  <si>
    <t>son</t>
  </si>
  <si>
    <t>butcher</t>
  </si>
  <si>
    <t>abusive stepfather</t>
  </si>
  <si>
    <t>food shortage</t>
  </si>
  <si>
    <t>sexual abuse</t>
  </si>
  <si>
    <t>starving child</t>
  </si>
  <si>
    <t>chicken</t>
  </si>
  <si>
    <t>competition</t>
  </si>
  <si>
    <t>surfing</t>
  </si>
  <si>
    <t>community</t>
  </si>
  <si>
    <t>connecticut</t>
  </si>
  <si>
    <t>fem bot</t>
  </si>
  <si>
    <t>tv producer</t>
  </si>
  <si>
    <t>helicopter</t>
  </si>
  <si>
    <t>somali</t>
  </si>
  <si>
    <t>somalia</t>
  </si>
  <si>
    <t>warlord</t>
  </si>
  <si>
    <t>campaigning</t>
  </si>
  <si>
    <t>north carolina</t>
  </si>
  <si>
    <t>title at the end</t>
  </si>
  <si>
    <t>u.s. congressman</t>
  </si>
  <si>
    <t>1910s</t>
  </si>
  <si>
    <t>artificially created woman</t>
  </si>
  <si>
    <t>taxi driver</t>
  </si>
  <si>
    <t>abu dhabi</t>
  </si>
  <si>
    <t>muslim</t>
  </si>
  <si>
    <t>nanny</t>
  </si>
  <si>
    <t>united arab emirates</t>
  </si>
  <si>
    <t>adventurer</t>
  </si>
  <si>
    <t>el dorado</t>
  </si>
  <si>
    <t>high priest</t>
  </si>
  <si>
    <t>implied sex</t>
  </si>
  <si>
    <t>acorn</t>
  </si>
  <si>
    <t>herd</t>
  </si>
  <si>
    <t>iceberg</t>
  </si>
  <si>
    <t>dress</t>
  </si>
  <si>
    <t>duke</t>
  </si>
  <si>
    <t>fairy godmother</t>
  </si>
  <si>
    <t>pumpkin</t>
  </si>
  <si>
    <t>1970s</t>
  </si>
  <si>
    <t>afterlife</t>
  </si>
  <si>
    <t>heaven</t>
  </si>
  <si>
    <t>pedophile</t>
  </si>
  <si>
    <t>great barrier reef</t>
  </si>
  <si>
    <t>protective father</t>
  </si>
  <si>
    <t>separation from family</t>
  </si>
  <si>
    <t>shark</t>
  </si>
  <si>
    <t>short term memory loss</t>
  </si>
  <si>
    <t>apprentice</t>
  </si>
  <si>
    <t>exorcism</t>
  </si>
  <si>
    <t>master apprentice relationship</t>
  </si>
  <si>
    <t>planetary alignment</t>
  </si>
  <si>
    <t>time</t>
  </si>
  <si>
    <t>tomb</t>
  </si>
  <si>
    <t>tomb raider</t>
  </si>
  <si>
    <t>consciousness</t>
  </si>
  <si>
    <t>power outage</t>
  </si>
  <si>
    <t>paleontologist</t>
  </si>
  <si>
    <t>search</t>
  </si>
  <si>
    <t>alzheimer's disease</t>
  </si>
  <si>
    <t>chimpanzee</t>
  </si>
  <si>
    <t>when animals attack</t>
  </si>
  <si>
    <t>actor playing multiple roles</t>
  </si>
  <si>
    <t>brownie the creature</t>
  </si>
  <si>
    <t>closing credits sequence</t>
  </si>
  <si>
    <t>family relationships</t>
  </si>
  <si>
    <t>magical creature</t>
  </si>
  <si>
    <t>courthouse</t>
  </si>
  <si>
    <t>texan</t>
  </si>
  <si>
    <t>lawsuit</t>
  </si>
  <si>
    <t>latin</t>
  </si>
  <si>
    <t>pirate ship</t>
  </si>
  <si>
    <t>treasure map</t>
  </si>
  <si>
    <t>lightning</t>
  </si>
  <si>
    <t>lightning bolt</t>
  </si>
  <si>
    <t>poseidon</t>
  </si>
  <si>
    <t>flying saucer</t>
  </si>
  <si>
    <t>wisecrack humor</t>
  </si>
  <si>
    <t>collector</t>
  </si>
  <si>
    <t>freight train</t>
  </si>
  <si>
    <t>runaway train</t>
  </si>
  <si>
    <t>train engineer</t>
  </si>
  <si>
    <t>gang</t>
  </si>
  <si>
    <t>hong kong</t>
  </si>
  <si>
    <t>vacation</t>
  </si>
  <si>
    <t>haunted house</t>
  </si>
  <si>
    <t>research</t>
  </si>
  <si>
    <t>vermont</t>
  </si>
  <si>
    <t>giant food</t>
  </si>
  <si>
    <t>sardine</t>
  </si>
  <si>
    <t>lost world</t>
  </si>
  <si>
    <t>squirrel</t>
  </si>
  <si>
    <t>weasel</t>
  </si>
  <si>
    <t>daydream</t>
  </si>
  <si>
    <t>life magazine</t>
  </si>
  <si>
    <t>magazine</t>
  </si>
  <si>
    <t>photographer</t>
  </si>
  <si>
    <t>booty shake</t>
  </si>
  <si>
    <t>duct tape over mouth</t>
  </si>
  <si>
    <t>boston</t>
  </si>
  <si>
    <t>mole</t>
  </si>
  <si>
    <t>based on poem</t>
  </si>
  <si>
    <t>one word title</t>
  </si>
  <si>
    <t>the huns</t>
  </si>
  <si>
    <t>film director</t>
  </si>
  <si>
    <t>parody</t>
  </si>
  <si>
    <t>spoof</t>
  </si>
  <si>
    <t>journalist</t>
  </si>
  <si>
    <t>punk</t>
  </si>
  <si>
    <t>black magic</t>
  </si>
  <si>
    <t>bridge construction</t>
  </si>
  <si>
    <t>professor moriarty</t>
  </si>
  <si>
    <t>scotland yard inspector</t>
  </si>
  <si>
    <t>atlantis</t>
  </si>
  <si>
    <t>crew</t>
  </si>
  <si>
    <t>expedition</t>
  </si>
  <si>
    <t>journal</t>
  </si>
  <si>
    <t>chipmunk</t>
  </si>
  <si>
    <t>highway travel</t>
  </si>
  <si>
    <t>on the road</t>
  </si>
  <si>
    <t>plane</t>
  </si>
  <si>
    <t>road movie</t>
  </si>
  <si>
    <t>american actor playing foreigner</t>
  </si>
  <si>
    <t>nazis</t>
  </si>
  <si>
    <t>hair stylist</t>
  </si>
  <si>
    <t>jew</t>
  </si>
  <si>
    <t>landlord</t>
  </si>
  <si>
    <t>palestinian</t>
  </si>
  <si>
    <t>arcade game</t>
  </si>
  <si>
    <t>driving in reverse</t>
  </si>
  <si>
    <t>video gamer</t>
  </si>
  <si>
    <t>affection</t>
  </si>
  <si>
    <t>arachnophobia</t>
  </si>
  <si>
    <t>crystal ball</t>
  </si>
  <si>
    <t>thunderstorm</t>
  </si>
  <si>
    <t>message from outer space</t>
  </si>
  <si>
    <t>religion</t>
  </si>
  <si>
    <t>religion versus science</t>
  </si>
  <si>
    <t>universe</t>
  </si>
  <si>
    <t>experiment</t>
  </si>
  <si>
    <t>surrealism</t>
  </si>
  <si>
    <t>african</t>
  </si>
  <si>
    <t>dialect</t>
  </si>
  <si>
    <t>interpreter</t>
  </si>
  <si>
    <t>threat</t>
  </si>
  <si>
    <t>golden fleece</t>
  </si>
  <si>
    <t>half brother</t>
  </si>
  <si>
    <t>magical tree</t>
  </si>
  <si>
    <t>duology</t>
  </si>
  <si>
    <t>female hero</t>
  </si>
  <si>
    <t>female lead</t>
  </si>
  <si>
    <t>orb</t>
  </si>
  <si>
    <t>pandora's box</t>
  </si>
  <si>
    <t>card trick</t>
  </si>
  <si>
    <t>rain machine</t>
  </si>
  <si>
    <t>rooftop</t>
  </si>
  <si>
    <t>cold fusion</t>
  </si>
  <si>
    <t>disguise</t>
  </si>
  <si>
    <t>energy</t>
  </si>
  <si>
    <t>fusion</t>
  </si>
  <si>
    <t>the saint</t>
  </si>
  <si>
    <t>cold war</t>
  </si>
  <si>
    <t>friendship</t>
  </si>
  <si>
    <t>mars the planet</t>
  </si>
  <si>
    <t>zero gravity</t>
  </si>
  <si>
    <t>brazilian</t>
  </si>
  <si>
    <t>cockatoo</t>
  </si>
  <si>
    <t>macaw</t>
  </si>
  <si>
    <t>minnesota</t>
  </si>
  <si>
    <t>23rd century</t>
  </si>
  <si>
    <t>android</t>
  </si>
  <si>
    <t>dual role</t>
  </si>
  <si>
    <t>northern ireland</t>
  </si>
  <si>
    <t>courage</t>
  </si>
  <si>
    <t>radiation sickness</t>
  </si>
  <si>
    <t>radioactive contamination</t>
  </si>
  <si>
    <t>test launch</t>
  </si>
  <si>
    <t>actual animal killed</t>
  </si>
  <si>
    <t>cult</t>
  </si>
  <si>
    <t>evil sorcerer</t>
  </si>
  <si>
    <t>boxer</t>
  </si>
  <si>
    <t>great depression</t>
  </si>
  <si>
    <t>toy comes to life</t>
  </si>
  <si>
    <t>horse racing</t>
  </si>
  <si>
    <t>jockey</t>
  </si>
  <si>
    <t>limp</t>
  </si>
  <si>
    <t>seabiscuit</t>
  </si>
  <si>
    <t>device</t>
  </si>
  <si>
    <t>disaster</t>
  </si>
  <si>
    <t>divorce</t>
  </si>
  <si>
    <t>tornado</t>
  </si>
  <si>
    <t>talking to inanimate object</t>
  </si>
  <si>
    <t>dance</t>
  </si>
  <si>
    <t>emperor penguin</t>
  </si>
  <si>
    <t>song</t>
  </si>
  <si>
    <t>car chase</t>
  </si>
  <si>
    <t>hidden truth</t>
  </si>
  <si>
    <t>ex soldier</t>
  </si>
  <si>
    <t>hijacker</t>
  </si>
  <si>
    <t>card dealer</t>
  </si>
  <si>
    <t>criminal mastermind</t>
  </si>
  <si>
    <t>recruiting</t>
  </si>
  <si>
    <t>ulcer</t>
  </si>
  <si>
    <t>cardinal richelieu</t>
  </si>
  <si>
    <t>duel</t>
  </si>
  <si>
    <t>musketeer</t>
  </si>
  <si>
    <t>dracula</t>
  </si>
  <si>
    <t>hotel</t>
  </si>
  <si>
    <t>invisible man</t>
  </si>
  <si>
    <t>transylvania</t>
  </si>
  <si>
    <t>lawyer</t>
  </si>
  <si>
    <t>consulate</t>
  </si>
  <si>
    <t>safe house</t>
  </si>
  <si>
    <t>parole</t>
  </si>
  <si>
    <t>parole officer</t>
  </si>
  <si>
    <t>puppy</t>
  </si>
  <si>
    <t>apartment</t>
  </si>
  <si>
    <t>fraud</t>
  </si>
  <si>
    <t>manager</t>
  </si>
  <si>
    <t>self esteem</t>
  </si>
  <si>
    <t>nsa</t>
  </si>
  <si>
    <t>affair</t>
  </si>
  <si>
    <t>graduation</t>
  </si>
  <si>
    <t>watching television</t>
  </si>
  <si>
    <t>manmade earthquake</t>
  </si>
  <si>
    <t>tunnel boring machine</t>
  </si>
  <si>
    <t>bear</t>
  </si>
  <si>
    <t>deer</t>
  </si>
  <si>
    <t>grizzly bear</t>
  </si>
  <si>
    <t>hunter</t>
  </si>
  <si>
    <t>narrated by character</t>
  </si>
  <si>
    <t>german</t>
  </si>
  <si>
    <t>sniper</t>
  </si>
  <si>
    <t>stalingrad</t>
  </si>
  <si>
    <t>video store</t>
  </si>
  <si>
    <t>geisha</t>
  </si>
  <si>
    <t>jealousy</t>
  </si>
  <si>
    <t>challenge</t>
  </si>
  <si>
    <t>drift racing</t>
  </si>
  <si>
    <t>drifting</t>
  </si>
  <si>
    <t>tokyo japan</t>
  </si>
  <si>
    <t>resentment</t>
  </si>
  <si>
    <t>death personified</t>
  </si>
  <si>
    <t>fear of death</t>
  </si>
  <si>
    <t>wealth</t>
  </si>
  <si>
    <t>bare chested boy</t>
  </si>
  <si>
    <t>car explosion</t>
  </si>
  <si>
    <t>colombia</t>
  </si>
  <si>
    <t>terrorism</t>
  </si>
  <si>
    <t>band</t>
  </si>
  <si>
    <t>dating</t>
  </si>
  <si>
    <t>high school</t>
  </si>
  <si>
    <t>hipster</t>
  </si>
  <si>
    <t>rock band</t>
  </si>
  <si>
    <t>core</t>
  </si>
  <si>
    <t>pacemaker</t>
  </si>
  <si>
    <t>alter ego</t>
  </si>
  <si>
    <t>serum</t>
  </si>
  <si>
    <t>amusement park</t>
  </si>
  <si>
    <t>scooby doo</t>
  </si>
  <si>
    <t>brutality</t>
  </si>
  <si>
    <t>dark humor</t>
  </si>
  <si>
    <t>female antagonist</t>
  </si>
  <si>
    <t>frozen time</t>
  </si>
  <si>
    <t>obese man</t>
  </si>
  <si>
    <t>remote control</t>
  </si>
  <si>
    <t>stopped time</t>
  </si>
  <si>
    <t>kitty</t>
  </si>
  <si>
    <t>special agent</t>
  </si>
  <si>
    <t>ice</t>
  </si>
  <si>
    <t>reporter</t>
  </si>
  <si>
    <t>zodiac</t>
  </si>
  <si>
    <t>zodiac killer</t>
  </si>
  <si>
    <t>cloning</t>
  </si>
  <si>
    <t>answer to prayer</t>
  </si>
  <si>
    <t>breast expansion</t>
  </si>
  <si>
    <t>pleading with god</t>
  </si>
  <si>
    <t>walking on water</t>
  </si>
  <si>
    <t>machine gun</t>
  </si>
  <si>
    <t>rescue mission</t>
  </si>
  <si>
    <t>stealing</t>
  </si>
  <si>
    <t>fight to the death</t>
  </si>
  <si>
    <t>game</t>
  </si>
  <si>
    <t>massacre</t>
  </si>
  <si>
    <t>self survival</t>
  </si>
  <si>
    <t>suicide attempt</t>
  </si>
  <si>
    <t>male frontal nudity</t>
  </si>
  <si>
    <t>pubic hair</t>
  </si>
  <si>
    <t>thailand</t>
  </si>
  <si>
    <t>wedding</t>
  </si>
  <si>
    <t>fugitive</t>
  </si>
  <si>
    <t>social worker</t>
  </si>
  <si>
    <t>astronomer</t>
  </si>
  <si>
    <t>comet</t>
  </si>
  <si>
    <t>secretary</t>
  </si>
  <si>
    <t>team</t>
  </si>
  <si>
    <t>coach</t>
  </si>
  <si>
    <t>convict</t>
  </si>
  <si>
    <t>football</t>
  </si>
  <si>
    <t>warden</t>
  </si>
  <si>
    <t>cruise ship</t>
  </si>
  <si>
    <t>football ball</t>
  </si>
  <si>
    <t>overboard</t>
  </si>
  <si>
    <t>tennis ball</t>
  </si>
  <si>
    <t>belching</t>
  </si>
  <si>
    <t>number in title</t>
  </si>
  <si>
    <t>reference to nicki minaj</t>
  </si>
  <si>
    <t>sneezing</t>
  </si>
  <si>
    <t>airplane</t>
  </si>
  <si>
    <t>misunderstanding</t>
  </si>
  <si>
    <t>obese woman</t>
  </si>
  <si>
    <t>overweight woman</t>
  </si>
  <si>
    <t>heart attack</t>
  </si>
  <si>
    <t>weekend</t>
  </si>
  <si>
    <t>female prisoner</t>
  </si>
  <si>
    <t>plot twist</t>
  </si>
  <si>
    <t>self delusion</t>
  </si>
  <si>
    <t>surprise ending</t>
  </si>
  <si>
    <t>year 1954</t>
  </si>
  <si>
    <t>airport</t>
  </si>
  <si>
    <t>news broadcast</t>
  </si>
  <si>
    <t>tv broadcast</t>
  </si>
  <si>
    <t>tv news</t>
  </si>
  <si>
    <t>actor voicing multiple characters</t>
  </si>
  <si>
    <t>coffee</t>
  </si>
  <si>
    <t>plate</t>
  </si>
  <si>
    <t>death of child</t>
  </si>
  <si>
    <t>face</t>
  </si>
  <si>
    <t>face transplant</t>
  </si>
  <si>
    <t>2000s</t>
  </si>
  <si>
    <t>bedtime story</t>
  </si>
  <si>
    <t>handyman</t>
  </si>
  <si>
    <t>tween girl</t>
  </si>
  <si>
    <t>gun</t>
  </si>
  <si>
    <t>chick flick</t>
  </si>
  <si>
    <t>plastic surgeon</t>
  </si>
  <si>
    <t>woman wearing a string bikini</t>
  </si>
  <si>
    <t>army rangers</t>
  </si>
  <si>
    <t>audio surveillance</t>
  </si>
  <si>
    <t>pentagon</t>
  </si>
  <si>
    <t>twin brother</t>
  </si>
  <si>
    <t>well</t>
  </si>
  <si>
    <t>wounded soldier</t>
  </si>
  <si>
    <t>blind</t>
  </si>
  <si>
    <t>flubber</t>
  </si>
  <si>
    <t>flying rubber</t>
  </si>
  <si>
    <t>greenhouse</t>
  </si>
  <si>
    <t>horror movie remake</t>
  </si>
  <si>
    <t>old house</t>
  </si>
  <si>
    <t>basketball</t>
  </si>
  <si>
    <t>basketball game</t>
  </si>
  <si>
    <t>cult film</t>
  </si>
  <si>
    <t>monstars</t>
  </si>
  <si>
    <t>france</t>
  </si>
  <si>
    <t>pink panther</t>
  </si>
  <si>
    <t>giant robot</t>
  </si>
  <si>
    <t>mk ultra</t>
  </si>
  <si>
    <t>newsletter</t>
  </si>
  <si>
    <t>taxi</t>
  </si>
  <si>
    <t>tank</t>
  </si>
  <si>
    <t>yogi bear</t>
  </si>
  <si>
    <t>cavalry</t>
  </si>
  <si>
    <t>stallion</t>
  </si>
  <si>
    <t>wild stallion</t>
  </si>
  <si>
    <t>champagne bottle</t>
  </si>
  <si>
    <t>coca cola</t>
  </si>
  <si>
    <t>jewelry box</t>
  </si>
  <si>
    <t>red bull</t>
  </si>
  <si>
    <t>based on tv series</t>
  </si>
  <si>
    <t>spaceship</t>
  </si>
  <si>
    <t>brainwashed assassin</t>
  </si>
  <si>
    <t>critically acclaimed</t>
  </si>
  <si>
    <t>california</t>
  </si>
  <si>
    <t>abstract</t>
  </si>
  <si>
    <t>piano</t>
  </si>
  <si>
    <t>time travel romance</t>
  </si>
  <si>
    <t>poacher</t>
  </si>
  <si>
    <t>told in flashback</t>
  </si>
  <si>
    <t>wearing a sound wire</t>
  </si>
  <si>
    <t>zorro</t>
  </si>
  <si>
    <t>hell</t>
  </si>
  <si>
    <t>soul</t>
  </si>
  <si>
    <t>soul mate</t>
  </si>
  <si>
    <t>suicide</t>
  </si>
  <si>
    <t>angel</t>
  </si>
  <si>
    <t>flask</t>
  </si>
  <si>
    <t>the devil</t>
  </si>
  <si>
    <t>blockade</t>
  </si>
  <si>
    <t>crisis</t>
  </si>
  <si>
    <t>missile</t>
  </si>
  <si>
    <t>collapsing tunnel</t>
  </si>
  <si>
    <t>new jersey</t>
  </si>
  <si>
    <t>tunnel</t>
  </si>
  <si>
    <t>weimaraner</t>
  </si>
  <si>
    <t>head butt</t>
  </si>
  <si>
    <t>bad acting</t>
  </si>
  <si>
    <t>pulp fiction</t>
  </si>
  <si>
    <t>resistance fighter</t>
  </si>
  <si>
    <t>voyager golden record</t>
  </si>
  <si>
    <t>duck</t>
  </si>
  <si>
    <t>monkey</t>
  </si>
  <si>
    <t>stuntman</t>
  </si>
  <si>
    <t>based on stage musical based on film</t>
  </si>
  <si>
    <t>child abuse</t>
  </si>
  <si>
    <t>italian</t>
  </si>
  <si>
    <t>mistress</t>
  </si>
  <si>
    <t>castle</t>
  </si>
  <si>
    <t>student</t>
  </si>
  <si>
    <t>hope</t>
  </si>
  <si>
    <t>postman</t>
  </si>
  <si>
    <t>usa</t>
  </si>
  <si>
    <t>farmer</t>
  </si>
  <si>
    <t>burned to death</t>
  </si>
  <si>
    <t>witch hunter</t>
  </si>
  <si>
    <t>robot as menace</t>
  </si>
  <si>
    <t>debt</t>
  </si>
  <si>
    <t>garden</t>
  </si>
  <si>
    <t>damselfish</t>
  </si>
  <si>
    <t>ocean habitat</t>
  </si>
  <si>
    <t>ocean life</t>
  </si>
  <si>
    <t>razorfish</t>
  </si>
  <si>
    <t>spider crab</t>
  </si>
  <si>
    <t>butterfly</t>
  </si>
  <si>
    <t>wave</t>
  </si>
  <si>
    <t>lava bomb</t>
  </si>
  <si>
    <t>mount vesuvius</t>
  </si>
  <si>
    <t>pompeii</t>
  </si>
  <si>
    <t>slave</t>
  </si>
  <si>
    <t>cryptography</t>
  </si>
  <si>
    <t>mathematician</t>
  </si>
  <si>
    <t>mental illness</t>
  </si>
  <si>
    <t>nobel prize</t>
  </si>
  <si>
    <t>scar</t>
  </si>
  <si>
    <t>uncle</t>
  </si>
  <si>
    <t>unnecessary guilt</t>
  </si>
  <si>
    <t>hurricane</t>
  </si>
  <si>
    <t>mysterious island</t>
  </si>
  <si>
    <t>orangutan</t>
  </si>
  <si>
    <t>criminal profile</t>
  </si>
  <si>
    <t>madman</t>
  </si>
  <si>
    <t>tabloid reporter</t>
  </si>
  <si>
    <t>tragic villain</t>
  </si>
  <si>
    <t>cowboy</t>
  </si>
  <si>
    <t>sheik</t>
  </si>
  <si>
    <t>advertising</t>
  </si>
  <si>
    <t>advertising executive</t>
  </si>
  <si>
    <t>commercial</t>
  </si>
  <si>
    <t>protective male</t>
  </si>
  <si>
    <t>twins</t>
  </si>
  <si>
    <t>bust</t>
  </si>
  <si>
    <t>racing</t>
  </si>
  <si>
    <t>shotgun</t>
  </si>
  <si>
    <t>street racing</t>
  </si>
  <si>
    <t>undercover agent</t>
  </si>
  <si>
    <t>aviator</t>
  </si>
  <si>
    <t>based on book</t>
  </si>
  <si>
    <t>the little prince</t>
  </si>
  <si>
    <t>epidemic</t>
  </si>
  <si>
    <t>psychiatrist</t>
  </si>
  <si>
    <t>space shuttle</t>
  </si>
  <si>
    <t>deforestation</t>
  </si>
  <si>
    <t>lighthouse</t>
  </si>
  <si>
    <t>moose</t>
  </si>
  <si>
    <t>animal control</t>
  </si>
  <si>
    <t>lost animal</t>
  </si>
  <si>
    <t>mongrel</t>
  </si>
  <si>
    <t>pet</t>
  </si>
  <si>
    <t>terrier</t>
  </si>
  <si>
    <t>captain nemo</t>
  </si>
  <si>
    <t>dorian gray</t>
  </si>
  <si>
    <t>minion</t>
  </si>
  <si>
    <t>overprotective father</t>
  </si>
  <si>
    <t>undercover spy</t>
  </si>
  <si>
    <t>woman agent</t>
  </si>
  <si>
    <t>area 51</t>
  </si>
  <si>
    <t>jurassic</t>
  </si>
  <si>
    <t>violence</t>
  </si>
  <si>
    <t>bobble head doll</t>
  </si>
  <si>
    <t>rejuvenation</t>
  </si>
  <si>
    <t>alcatraz</t>
  </si>
  <si>
    <t>rocket</t>
  </si>
  <si>
    <t>mammoth</t>
  </si>
  <si>
    <t>valley</t>
  </si>
  <si>
    <t>hawaiian shirt</t>
  </si>
  <si>
    <t>veterinarian</t>
  </si>
  <si>
    <t>audition</t>
  </si>
  <si>
    <t>tv dance show</t>
  </si>
  <si>
    <t>archeologist</t>
  </si>
  <si>
    <t>excavation</t>
  </si>
  <si>
    <t>relic</t>
  </si>
  <si>
    <t>claw</t>
  </si>
  <si>
    <t>gadget</t>
  </si>
  <si>
    <t>inspector</t>
  </si>
  <si>
    <t>interpol</t>
  </si>
  <si>
    <t>daughter</t>
  </si>
  <si>
    <t>high school basketball</t>
  </si>
  <si>
    <t>construction site</t>
  </si>
  <si>
    <t>fish out of water</t>
  </si>
  <si>
    <t>flight attendant</t>
  </si>
  <si>
    <t>man without a country</t>
  </si>
  <si>
    <t>abandoned hotel</t>
  </si>
  <si>
    <t>foster home</t>
  </si>
  <si>
    <t>overalls</t>
  </si>
  <si>
    <t>playing with a dog</t>
  </si>
  <si>
    <t>die hard scenario</t>
  </si>
  <si>
    <t>k2</t>
  </si>
  <si>
    <t>urination</t>
  </si>
  <si>
    <t>anchor</t>
  </si>
  <si>
    <t>mobster</t>
  </si>
  <si>
    <t>vegetarian</t>
  </si>
  <si>
    <t>1960s</t>
  </si>
  <si>
    <t>pop chart</t>
  </si>
  <si>
    <t>singer</t>
  </si>
  <si>
    <t>trio</t>
  </si>
  <si>
    <t>concert</t>
  </si>
  <si>
    <t>widow</t>
  </si>
  <si>
    <t>black september</t>
  </si>
  <si>
    <t>israel</t>
  </si>
  <si>
    <t>munich olympics</t>
  </si>
  <si>
    <t>refugee</t>
  </si>
  <si>
    <t>hired killer</t>
  </si>
  <si>
    <t>neighbor</t>
  </si>
  <si>
    <t>store clerk</t>
  </si>
  <si>
    <t>criminal organization</t>
  </si>
  <si>
    <t>kgb agent</t>
  </si>
  <si>
    <t>nuclear bomb</t>
  </si>
  <si>
    <t>housekeeper</t>
  </si>
  <si>
    <t>mexico</t>
  </si>
  <si>
    <t>babysitter</t>
  </si>
  <si>
    <t>halloween</t>
  </si>
  <si>
    <t>bank manager</t>
  </si>
  <si>
    <t>hypochondriac</t>
  </si>
  <si>
    <t>king arthur</t>
  </si>
  <si>
    <t>1860s</t>
  </si>
  <si>
    <t>schoolteacher</t>
  </si>
  <si>
    <t>siam</t>
  </si>
  <si>
    <t>burned alive</t>
  </si>
  <si>
    <t>castration</t>
  </si>
  <si>
    <t>olympus</t>
  </si>
  <si>
    <t>torture</t>
  </si>
  <si>
    <t>torture device</t>
  </si>
  <si>
    <t>hostage negotiator</t>
  </si>
  <si>
    <t>organized crime</t>
  </si>
  <si>
    <t>kissing while having sex</t>
  </si>
  <si>
    <t>machismo</t>
  </si>
  <si>
    <t>sex</t>
  </si>
  <si>
    <t>crash survivor</t>
  </si>
  <si>
    <t>sergeant</t>
  </si>
  <si>
    <t>survivor</t>
  </si>
  <si>
    <t>carnival</t>
  </si>
  <si>
    <t>coma</t>
  </si>
  <si>
    <t>nightmare</t>
  </si>
  <si>
    <t>stranded</t>
  </si>
  <si>
    <t>child with gun</t>
  </si>
  <si>
    <t>comic book</t>
  </si>
  <si>
    <t>invulnerability</t>
  </si>
  <si>
    <t>train crash</t>
  </si>
  <si>
    <t>alternate reality</t>
  </si>
  <si>
    <t>girl gang</t>
  </si>
  <si>
    <t>prostitution</t>
  </si>
  <si>
    <t>manifestation</t>
  </si>
  <si>
    <t>sphere</t>
  </si>
  <si>
    <t>butt</t>
  </si>
  <si>
    <t>downward duck</t>
  </si>
  <si>
    <t>kingfisher</t>
  </si>
  <si>
    <t>rapper</t>
  </si>
  <si>
    <t>yacht</t>
  </si>
  <si>
    <t>breasts</t>
  </si>
  <si>
    <t>comedian</t>
  </si>
  <si>
    <t>craigslist</t>
  </si>
  <si>
    <t>infidelity</t>
  </si>
  <si>
    <t>stand up comedian</t>
  </si>
  <si>
    <t>al qaeda</t>
  </si>
  <si>
    <t>bomb making</t>
  </si>
  <si>
    <t>saudi arabia</t>
  </si>
  <si>
    <t>stabbed in the crotch</t>
  </si>
  <si>
    <t>car racing</t>
  </si>
  <si>
    <t>nascar</t>
  </si>
  <si>
    <t>false accusation</t>
  </si>
  <si>
    <t>man with glasses</t>
  </si>
  <si>
    <t>14th century</t>
  </si>
  <si>
    <t>legend</t>
  </si>
  <si>
    <t>revolt</t>
  </si>
  <si>
    <t>scotland</t>
  </si>
  <si>
    <t>tyranny</t>
  </si>
  <si>
    <t>american abroad</t>
  </si>
  <si>
    <t>gulf war</t>
  </si>
  <si>
    <t>u.s. military</t>
  </si>
  <si>
    <t>usmc</t>
  </si>
  <si>
    <t>alaska</t>
  </si>
  <si>
    <t>dome</t>
  </si>
  <si>
    <t>lake</t>
  </si>
  <si>
    <t>the simpsons</t>
  </si>
  <si>
    <t>amnesia</t>
  </si>
  <si>
    <t>communist</t>
  </si>
  <si>
    <t>small town</t>
  </si>
  <si>
    <t>race car</t>
  </si>
  <si>
    <t>race car driver</t>
  </si>
  <si>
    <t>rookie</t>
  </si>
  <si>
    <t>death of protagonist</t>
  </si>
  <si>
    <t>killing an animal</t>
  </si>
  <si>
    <t>pact</t>
  </si>
  <si>
    <t>woods</t>
  </si>
  <si>
    <t>crop circle</t>
  </si>
  <si>
    <t>glass of water</t>
  </si>
  <si>
    <t>loss of faith</t>
  </si>
  <si>
    <t>drag queen</t>
  </si>
  <si>
    <t>physical appearance</t>
  </si>
  <si>
    <t>route 66</t>
  </si>
  <si>
    <t>tow truck</t>
  </si>
  <si>
    <t>bride</t>
  </si>
  <si>
    <t>columnist</t>
  </si>
  <si>
    <t>maryland</t>
  </si>
  <si>
    <t>agent</t>
  </si>
  <si>
    <t>nsa agent</t>
  </si>
  <si>
    <t>prague</t>
  </si>
  <si>
    <t>plankton</t>
  </si>
  <si>
    <t>bounty</t>
  </si>
  <si>
    <t>millionaire</t>
  </si>
  <si>
    <t>scalping</t>
  </si>
  <si>
    <t>1990s</t>
  </si>
  <si>
    <t>caught in a net</t>
  </si>
  <si>
    <t>fuel</t>
  </si>
  <si>
    <t>swat team</t>
  </si>
  <si>
    <t>lynchian</t>
  </si>
  <si>
    <t>reality</t>
  </si>
  <si>
    <t>eagle</t>
  </si>
  <si>
    <t>stuttering</t>
  </si>
  <si>
    <t>swimming pool</t>
  </si>
  <si>
    <t>predator</t>
  </si>
  <si>
    <t>pyramid</t>
  </si>
  <si>
    <t>satellite</t>
  </si>
  <si>
    <t>adidas</t>
  </si>
  <si>
    <t>waste container</t>
  </si>
  <si>
    <t>air cavalry</t>
  </si>
  <si>
    <t>major</t>
  </si>
  <si>
    <t>vietnamese</t>
  </si>
  <si>
    <t>political thriller</t>
  </si>
  <si>
    <t>politics</t>
  </si>
  <si>
    <t>speaker of the house</t>
  </si>
  <si>
    <t>u.s. president</t>
  </si>
  <si>
    <t>extraterrestrial</t>
  </si>
  <si>
    <t>invasion</t>
  </si>
  <si>
    <t>dog saved from a fire</t>
  </si>
  <si>
    <t>growing up</t>
  </si>
  <si>
    <t>multiple narrators</t>
  </si>
  <si>
    <t>traveling salesman</t>
  </si>
  <si>
    <t>publisher</t>
  </si>
  <si>
    <t>publishing house</t>
  </si>
  <si>
    <t>barbed wire</t>
  </si>
  <si>
    <t>world war one</t>
  </si>
  <si>
    <t>art</t>
  </si>
  <si>
    <t>art expert</t>
  </si>
  <si>
    <t>nazi stolen art</t>
  </si>
  <si>
    <t>world war two</t>
  </si>
  <si>
    <t>estranged couple</t>
  </si>
  <si>
    <t>submarine</t>
  </si>
  <si>
    <t>underwater</t>
  </si>
  <si>
    <t>corporate greed</t>
  </si>
  <si>
    <t>economy</t>
  </si>
  <si>
    <t>greed</t>
  </si>
  <si>
    <t>mentor</t>
  </si>
  <si>
    <t>death of wife</t>
  </si>
  <si>
    <t>tarantula</t>
  </si>
  <si>
    <t>turk</t>
  </si>
  <si>
    <t>abduction</t>
  </si>
  <si>
    <t>martial law</t>
  </si>
  <si>
    <t>austria</t>
  </si>
  <si>
    <t>dalai lama</t>
  </si>
  <si>
    <t>himalaya</t>
  </si>
  <si>
    <t>tibet</t>
  </si>
  <si>
    <t>two word title</t>
  </si>
  <si>
    <t>twin</t>
  </si>
  <si>
    <t>commando unit</t>
  </si>
  <si>
    <t>extra chromosome</t>
  </si>
  <si>
    <t>first person shooter</t>
  </si>
  <si>
    <t>special forces</t>
  </si>
  <si>
    <t>stealth</t>
  </si>
  <si>
    <t>top secret</t>
  </si>
  <si>
    <t>cryogenics</t>
  </si>
  <si>
    <t>music industry</t>
  </si>
  <si>
    <t>panties</t>
  </si>
  <si>
    <t>pole dancer</t>
  </si>
  <si>
    <t>lieutenant</t>
  </si>
  <si>
    <t>racism</t>
  </si>
  <si>
    <t>ball</t>
  </si>
  <si>
    <t>skating</t>
  </si>
  <si>
    <t>year 2005</t>
  </si>
  <si>
    <t>blood splatter</t>
  </si>
  <si>
    <t>camera shot from inside human body</t>
  </si>
  <si>
    <t>body</t>
  </si>
  <si>
    <t>white blood cell</t>
  </si>
  <si>
    <t>jester</t>
  </si>
  <si>
    <t>kansas</t>
  </si>
  <si>
    <t>cybercrime</t>
  </si>
  <si>
    <t>scotland yard</t>
  </si>
  <si>
    <t>forbidden love</t>
  </si>
  <si>
    <t>analyst</t>
  </si>
  <si>
    <t>nuclear weapons</t>
  </si>
  <si>
    <t>russia</t>
  </si>
  <si>
    <t>running</t>
  </si>
  <si>
    <t>scepter</t>
  </si>
  <si>
    <t>white picket fence</t>
  </si>
  <si>
    <t>bare breasts</t>
  </si>
  <si>
    <t>breast</t>
  </si>
  <si>
    <t>loan shark</t>
  </si>
  <si>
    <t>f word</t>
  </si>
  <si>
    <t>christian</t>
  </si>
  <si>
    <t>philosophy</t>
  </si>
  <si>
    <t>prefect</t>
  </si>
  <si>
    <t>bowling</t>
  </si>
  <si>
    <t>rajah</t>
  </si>
  <si>
    <t>sphinx</t>
  </si>
  <si>
    <t>spleen</t>
  </si>
  <si>
    <t>drugged food</t>
  </si>
  <si>
    <t>female frontal nudity</t>
  </si>
  <si>
    <t>cbs</t>
  </si>
  <si>
    <t>cbs news</t>
  </si>
  <si>
    <t>tobacco</t>
  </si>
  <si>
    <t>whistleblower</t>
  </si>
  <si>
    <t>jordan</t>
  </si>
  <si>
    <t>middle east</t>
  </si>
  <si>
    <t>chopping down a tree</t>
  </si>
  <si>
    <t>hanging upside down</t>
  </si>
  <si>
    <t>shopkeeper</t>
  </si>
  <si>
    <t>vampire hunter</t>
  </si>
  <si>
    <t>art thief</t>
  </si>
  <si>
    <t>insurance</t>
  </si>
  <si>
    <t>master thief</t>
  </si>
  <si>
    <t>reference to iron maiden</t>
  </si>
  <si>
    <t>government</t>
  </si>
  <si>
    <t>5th century</t>
  </si>
  <si>
    <t>capri</t>
  </si>
  <si>
    <t>roman legion</t>
  </si>
  <si>
    <t>killed in action</t>
  </si>
  <si>
    <t>normandy</t>
  </si>
  <si>
    <t>cross country</t>
  </si>
  <si>
    <t>custom car</t>
  </si>
  <si>
    <t>police officer crushed</t>
  </si>
  <si>
    <t>battle of the sexes</t>
  </si>
  <si>
    <t>ex husband ex wife relationship</t>
  </si>
  <si>
    <t>pantyhose</t>
  </si>
  <si>
    <t>telepathy</t>
  </si>
  <si>
    <t>ice age</t>
  </si>
  <si>
    <t>sleeping</t>
  </si>
  <si>
    <t>sloth</t>
  </si>
  <si>
    <t>maine</t>
  </si>
  <si>
    <t>cultural conflict</t>
  </si>
  <si>
    <t>artificial reality</t>
  </si>
  <si>
    <t>matrix</t>
  </si>
  <si>
    <t>questioning reality</t>
  </si>
  <si>
    <t>simulated reality</t>
  </si>
  <si>
    <t>cape kennedy</t>
  </si>
  <si>
    <t>news footage</t>
  </si>
  <si>
    <t>reference to christopher columbus</t>
  </si>
  <si>
    <t>trapped in space</t>
  </si>
  <si>
    <t>santa claus</t>
  </si>
  <si>
    <t>barricade</t>
  </si>
  <si>
    <t>innkeeper</t>
  </si>
  <si>
    <t>bookstore</t>
  </si>
  <si>
    <t>competing businesses</t>
  </si>
  <si>
    <t>instant messaging</t>
  </si>
  <si>
    <t>shop owner</t>
  </si>
  <si>
    <t>karaoke</t>
  </si>
  <si>
    <t>slacker</t>
  </si>
  <si>
    <t>actor</t>
  </si>
  <si>
    <t>aspiring actor</t>
  </si>
  <si>
    <t>birth</t>
  </si>
  <si>
    <t>misadventure</t>
  </si>
  <si>
    <t>suitcase</t>
  </si>
  <si>
    <t>plane crash</t>
  </si>
  <si>
    <t>prisoner of war</t>
  </si>
  <si>
    <t>old age</t>
  </si>
  <si>
    <t>rocky mountains</t>
  </si>
  <si>
    <t>park ranger</t>
  </si>
  <si>
    <t>altering history</t>
  </si>
  <si>
    <t>childhood</t>
  </si>
  <si>
    <t>image consultant</t>
  </si>
  <si>
    <t>one two combo</t>
  </si>
  <si>
    <t>rubble</t>
  </si>
  <si>
    <t>trapped</t>
  </si>
  <si>
    <t>wellesley college</t>
  </si>
  <si>
    <t>sunglasses</t>
  </si>
  <si>
    <t>orgy</t>
  </si>
  <si>
    <t>pianist</t>
  </si>
  <si>
    <t>sexual fantasy</t>
  </si>
  <si>
    <t>business tycoon</t>
  </si>
  <si>
    <t>mayoral candidate</t>
  </si>
  <si>
    <t>penthouse</t>
  </si>
  <si>
    <t>reference to star trek</t>
  </si>
  <si>
    <t>con artist</t>
  </si>
  <si>
    <t>con man</t>
  </si>
  <si>
    <t>rivalry</t>
  </si>
  <si>
    <t>seduction</t>
  </si>
  <si>
    <t>blade</t>
  </si>
  <si>
    <t>vampire slayer</t>
  </si>
  <si>
    <t>candidate</t>
  </si>
  <si>
    <t>election</t>
  </si>
  <si>
    <t>corporation</t>
  </si>
  <si>
    <t>umbrella</t>
  </si>
  <si>
    <t>foot chase</t>
  </si>
  <si>
    <t>pipeline</t>
  </si>
  <si>
    <t>prisoner</t>
  </si>
  <si>
    <t>south america</t>
  </si>
  <si>
    <t>coke</t>
  </si>
  <si>
    <t>meeting future self</t>
  </si>
  <si>
    <t>reference to spongebob squarepants</t>
  </si>
  <si>
    <t>sony</t>
  </si>
  <si>
    <t>anti establishment</t>
  </si>
  <si>
    <t>fighting</t>
  </si>
  <si>
    <t>multiple personality disorder</t>
  </si>
  <si>
    <t>football team</t>
  </si>
  <si>
    <t>marshall university</t>
  </si>
  <si>
    <t>blackmail</t>
  </si>
  <si>
    <t>burglar</t>
  </si>
  <si>
    <t>leonardo da vinci</t>
  </si>
  <si>
    <t>celebrity</t>
  </si>
  <si>
    <t>snowmobile</t>
  </si>
  <si>
    <t>weatherman</t>
  </si>
  <si>
    <t>frankenstein</t>
  </si>
  <si>
    <t>gargoyle</t>
  </si>
  <si>
    <t>character name in title</t>
  </si>
  <si>
    <t>pickpocket</t>
  </si>
  <si>
    <t>workhouse</t>
  </si>
  <si>
    <t>heroine</t>
  </si>
  <si>
    <t>spin off</t>
  </si>
  <si>
    <t>jackpot</t>
  </si>
  <si>
    <t>police sergeant</t>
  </si>
  <si>
    <t>politician</t>
  </si>
  <si>
    <t>blizzard</t>
  </si>
  <si>
    <t>mount everest</t>
  </si>
  <si>
    <t>mountain climbing</t>
  </si>
  <si>
    <t>18th century</t>
  </si>
  <si>
    <t>perfume</t>
  </si>
  <si>
    <t>scent</t>
  </si>
  <si>
    <t>sense of smell</t>
  </si>
  <si>
    <t>smell</t>
  </si>
  <si>
    <t>seductive fembot</t>
  </si>
  <si>
    <t>futuristic</t>
  </si>
  <si>
    <t>theme park</t>
  </si>
  <si>
    <t>name calling</t>
  </si>
  <si>
    <t>penis slur</t>
  </si>
  <si>
    <t>wyatt earp</t>
  </si>
  <si>
    <t>colombian drug cartel</t>
  </si>
  <si>
    <t>child fugitive</t>
  </si>
  <si>
    <t>martial art</t>
  </si>
  <si>
    <t>silk road</t>
  </si>
  <si>
    <t>sword</t>
  </si>
  <si>
    <t>infant</t>
  </si>
  <si>
    <t>sports violence</t>
  </si>
  <si>
    <t>submarine movie</t>
  </si>
  <si>
    <t>u boat</t>
  </si>
  <si>
    <t>lobbyist</t>
  </si>
  <si>
    <t>senator</t>
  </si>
  <si>
    <t>state dinner</t>
  </si>
  <si>
    <t>widower</t>
  </si>
  <si>
    <t>bloopers during credits</t>
  </si>
  <si>
    <t>bucket of popcorn</t>
  </si>
  <si>
    <t>chastity belt</t>
  </si>
  <si>
    <t>guru</t>
  </si>
  <si>
    <t>toronto maple leafs</t>
  </si>
  <si>
    <t>elvis impersonator</t>
  </si>
  <si>
    <t>rascal</t>
  </si>
  <si>
    <t>blood vomiting</t>
  </si>
  <si>
    <t>shot in the crotch</t>
  </si>
  <si>
    <t>jock strap</t>
  </si>
  <si>
    <t>nintendo game boy advance</t>
  </si>
  <si>
    <t>drummer</t>
  </si>
  <si>
    <t>easter</t>
  </si>
  <si>
    <t>easter bunny</t>
  </si>
  <si>
    <t>piaggio vespa gtv 250</t>
  </si>
  <si>
    <t>greece</t>
  </si>
  <si>
    <t>spartan</t>
  </si>
  <si>
    <t>bare butt</t>
  </si>
  <si>
    <t>defecation</t>
  </si>
  <si>
    <t>father in law son in law relationship</t>
  </si>
  <si>
    <t>sexual innuendo in title</t>
  </si>
  <si>
    <t>dog movie</t>
  </si>
  <si>
    <t>florida</t>
  </si>
  <si>
    <t>pet name in title</t>
  </si>
  <si>
    <t>death row inmate</t>
  </si>
  <si>
    <t>healing</t>
  </si>
  <si>
    <t>prison guard</t>
  </si>
  <si>
    <t>southern u.s.</t>
  </si>
  <si>
    <t>panic</t>
  </si>
  <si>
    <t>missing person</t>
  </si>
  <si>
    <t>missing wife</t>
  </si>
  <si>
    <t>murder suspect</t>
  </si>
  <si>
    <t>cossack</t>
  </si>
  <si>
    <t>army cid</t>
  </si>
  <si>
    <t>cover up</t>
  </si>
  <si>
    <t>woman in military</t>
  </si>
  <si>
    <t>controlled environment</t>
  </si>
  <si>
    <t>fictional reality show</t>
  </si>
  <si>
    <t>hidden camera</t>
  </si>
  <si>
    <t>innocence lost</t>
  </si>
  <si>
    <t>hebrew</t>
  </si>
  <si>
    <t>nudity</t>
  </si>
  <si>
    <t>title directed by female</t>
  </si>
  <si>
    <t>breakfast cereal</t>
  </si>
  <si>
    <t>department store ride</t>
  </si>
  <si>
    <t>face painting</t>
  </si>
  <si>
    <t>sponge bob square pants slippers</t>
  </si>
  <si>
    <t>close up of breasts</t>
  </si>
  <si>
    <t>traffic jam</t>
  </si>
  <si>
    <t>developer</t>
  </si>
  <si>
    <t>worker</t>
  </si>
  <si>
    <t>couple</t>
  </si>
  <si>
    <t>tropical</t>
  </si>
  <si>
    <t>voyeurism</t>
  </si>
  <si>
    <t>driver</t>
  </si>
  <si>
    <t>hot shot</t>
  </si>
  <si>
    <t>stock car driver</t>
  </si>
  <si>
    <t>resistance</t>
  </si>
  <si>
    <t>emotional balance</t>
  </si>
  <si>
    <t>female protagonist</t>
  </si>
  <si>
    <t>indonesia</t>
  </si>
  <si>
    <t>inner peace</t>
  </si>
  <si>
    <t>parallel universe</t>
  </si>
  <si>
    <t>salesman</t>
  </si>
  <si>
    <t>unfaithfulness</t>
  </si>
  <si>
    <t>female assassin</t>
  </si>
  <si>
    <t>interrogation</t>
  </si>
  <si>
    <t>office cubicle</t>
  </si>
  <si>
    <t>in medias res</t>
  </si>
  <si>
    <t>grace</t>
  </si>
  <si>
    <t>groom</t>
  </si>
  <si>
    <t>montana</t>
  </si>
  <si>
    <t>western u.s.</t>
  </si>
  <si>
    <t>city by night</t>
  </si>
  <si>
    <t>contract killer</t>
  </si>
  <si>
    <t>driving at night</t>
  </si>
  <si>
    <t>los angeles california</t>
  </si>
  <si>
    <t>showdown</t>
  </si>
  <si>
    <t>sorceress</t>
  </si>
  <si>
    <t>death of husband</t>
  </si>
  <si>
    <t>firefighter</t>
  </si>
  <si>
    <t>funeral</t>
  </si>
  <si>
    <t>main character dies</t>
  </si>
  <si>
    <t>mysterious villain</t>
  </si>
  <si>
    <t>police chase</t>
  </si>
  <si>
    <t>shooting range</t>
  </si>
  <si>
    <t>human versus shark</t>
  </si>
  <si>
    <t>underwater headquarters</t>
  </si>
  <si>
    <t>comeback</t>
  </si>
  <si>
    <t>rehearsal</t>
  </si>
  <si>
    <t>year 2009</t>
  </si>
  <si>
    <t>contagion</t>
  </si>
  <si>
    <t>body paint</t>
  </si>
  <si>
    <t>kangaroo</t>
  </si>
  <si>
    <t>mob</t>
  </si>
  <si>
    <t>new home</t>
  </si>
  <si>
    <t>parallel worlds</t>
  </si>
  <si>
    <t>scissors</t>
  </si>
  <si>
    <t>secret door</t>
  </si>
  <si>
    <t>nature</t>
  </si>
  <si>
    <t>bodyguard</t>
  </si>
  <si>
    <t>kidnapping</t>
  </si>
  <si>
    <t>police corruption</t>
  </si>
  <si>
    <t>animal as human</t>
  </si>
  <si>
    <t>elevator</t>
  </si>
  <si>
    <t>human becoming an animal</t>
  </si>
  <si>
    <t>sheepdog</t>
  </si>
  <si>
    <t>cocaine</t>
  </si>
  <si>
    <t>cop</t>
  </si>
  <si>
    <t>action figure</t>
  </si>
  <si>
    <t>karate</t>
  </si>
  <si>
    <t>nazi</t>
  </si>
  <si>
    <t>law firm</t>
  </si>
  <si>
    <t>toxic waste</t>
  </si>
  <si>
    <t>ira</t>
  </si>
  <si>
    <t>jackal</t>
  </si>
  <si>
    <t>anti hero</t>
  </si>
  <si>
    <t>babe scientist</t>
  </si>
  <si>
    <t>engineer</t>
  </si>
  <si>
    <t>journalism</t>
  </si>
  <si>
    <t>news anchor</t>
  </si>
  <si>
    <t>newscast</t>
  </si>
  <si>
    <t>newscaster</t>
  </si>
  <si>
    <t>tv journalism</t>
  </si>
  <si>
    <t>darkness</t>
  </si>
  <si>
    <t>dungeon</t>
  </si>
  <si>
    <t>chauffeur</t>
  </si>
  <si>
    <t>spying</t>
  </si>
  <si>
    <t>colorado</t>
  </si>
  <si>
    <t>niece</t>
  </si>
  <si>
    <t>covert analyst</t>
  </si>
  <si>
    <t>stock market</t>
  </si>
  <si>
    <t>based on real person</t>
  </si>
  <si>
    <t>female inventor</t>
  </si>
  <si>
    <t>mop</t>
  </si>
  <si>
    <t>sales pitch</t>
  </si>
  <si>
    <t>woman holding a shotgun</t>
  </si>
  <si>
    <t>breeding</t>
  </si>
  <si>
    <t>ethiopia</t>
  </si>
  <si>
    <t>marksman</t>
  </si>
  <si>
    <t>rangefinder</t>
  </si>
  <si>
    <t>puppet animation</t>
  </si>
  <si>
    <t>red hat</t>
  </si>
  <si>
    <t>stop motion animation</t>
  </si>
  <si>
    <t>troll</t>
  </si>
  <si>
    <t>based on toy</t>
  </si>
  <si>
    <t>dual personality</t>
  </si>
  <si>
    <t>evil businessman</t>
  </si>
  <si>
    <t>good cop bad cop</t>
  </si>
  <si>
    <t>lego</t>
  </si>
  <si>
    <t>fire breathing dragon</t>
  </si>
  <si>
    <t>militia</t>
  </si>
  <si>
    <t>police vigilantism</t>
  </si>
  <si>
    <t>year 1949</t>
  </si>
  <si>
    <t>abraham</t>
  </si>
  <si>
    <t>sodom</t>
  </si>
  <si>
    <t>apartheid</t>
  </si>
  <si>
    <t>nation</t>
  </si>
  <si>
    <t>nelson mandela</t>
  </si>
  <si>
    <t>rugby</t>
  </si>
  <si>
    <t>product</t>
  </si>
  <si>
    <t>first lady</t>
  </si>
  <si>
    <t>framed</t>
  </si>
  <si>
    <t>alien planet</t>
  </si>
  <si>
    <t>romulan</t>
  </si>
  <si>
    <t>attorney</t>
  </si>
  <si>
    <t>real estate</t>
  </si>
  <si>
    <t>screwball comedy</t>
  </si>
  <si>
    <t>activist</t>
  </si>
  <si>
    <t>vigilantism</t>
  </si>
  <si>
    <t>blonde</t>
  </si>
  <si>
    <t>mafia</t>
  </si>
  <si>
    <t>nypd</t>
  </si>
  <si>
    <t>autistic child</t>
  </si>
  <si>
    <t>child in danger</t>
  </si>
  <si>
    <t>los angeles times</t>
  </si>
  <si>
    <t>musician</t>
  </si>
  <si>
    <t>wearing a traffic cone as a hat</t>
  </si>
  <si>
    <t>caddy</t>
  </si>
  <si>
    <t>golf</t>
  </si>
  <si>
    <t>golf course</t>
  </si>
  <si>
    <t>golfer</t>
  </si>
  <si>
    <t>rolling stone magazine</t>
  </si>
  <si>
    <t>smoking marijuana</t>
  </si>
  <si>
    <t>coup d'etat</t>
  </si>
  <si>
    <t>mutiny</t>
  </si>
  <si>
    <t>u.s. navy</t>
  </si>
  <si>
    <t>priest</t>
  </si>
  <si>
    <t>sinbad</t>
  </si>
  <si>
    <t>solar system</t>
  </si>
  <si>
    <t>starship</t>
  </si>
  <si>
    <t>year 2047</t>
  </si>
  <si>
    <t>grave</t>
  </si>
  <si>
    <t>patient</t>
  </si>
  <si>
    <t>venezuela</t>
  </si>
  <si>
    <t>black dahlia</t>
  </si>
  <si>
    <t>corpse</t>
  </si>
  <si>
    <t>american</t>
  </si>
  <si>
    <t>three star general</t>
  </si>
  <si>
    <t>deep space</t>
  </si>
  <si>
    <t>distress signal</t>
  </si>
  <si>
    <t>mining</t>
  </si>
  <si>
    <t>black and white photograph</t>
  </si>
  <si>
    <t>drawing with blood</t>
  </si>
  <si>
    <t>falling through ice</t>
  </si>
  <si>
    <t>playing piano</t>
  </si>
  <si>
    <t>red haired woman</t>
  </si>
  <si>
    <t>hello kitty</t>
  </si>
  <si>
    <t>female removes her clothes</t>
  </si>
  <si>
    <t>producer</t>
  </si>
  <si>
    <t>female star appears nude</t>
  </si>
  <si>
    <t>pants falling down</t>
  </si>
  <si>
    <t>white rat</t>
  </si>
  <si>
    <t>woman in a towel</t>
  </si>
  <si>
    <t>art dealer</t>
  </si>
  <si>
    <t>fake painting</t>
  </si>
  <si>
    <t>macguffin</t>
  </si>
  <si>
    <t>moustache</t>
  </si>
  <si>
    <t>stolen painting</t>
  </si>
  <si>
    <t>krug</t>
  </si>
  <si>
    <t>border</t>
  </si>
  <si>
    <t>lieutenant colonel</t>
  </si>
  <si>
    <t>breaking the fourth wall</t>
  </si>
  <si>
    <t>evangelist</t>
  </si>
  <si>
    <t>professional rivalry</t>
  </si>
  <si>
    <t>televangelist</t>
  </si>
  <si>
    <t>sniper rifle</t>
  </si>
  <si>
    <t>blob</t>
  </si>
  <si>
    <t>ferris wheel</t>
  </si>
  <si>
    <t>manuscript</t>
  </si>
  <si>
    <t>spirit</t>
  </si>
  <si>
    <t>the flintstones</t>
  </si>
  <si>
    <t>title appears in song</t>
  </si>
  <si>
    <t>rambo</t>
  </si>
  <si>
    <t>soviet</t>
  </si>
  <si>
    <t>college football</t>
  </si>
  <si>
    <t>surrender</t>
  </si>
  <si>
    <t>wyoming</t>
  </si>
  <si>
    <t>actor's picture shown in credits</t>
  </si>
  <si>
    <t>animated credits</t>
  </si>
  <si>
    <t>google</t>
  </si>
  <si>
    <t>internship</t>
  </si>
  <si>
    <t>still images in end credits</t>
  </si>
  <si>
    <t>female gunfighter</t>
  </si>
  <si>
    <t>mutation</t>
  </si>
  <si>
    <t>siege</t>
  </si>
  <si>
    <t>italy</t>
  </si>
  <si>
    <t>tuskegee airmen</t>
  </si>
  <si>
    <t>deal with the devil</t>
  </si>
  <si>
    <t>argument</t>
  </si>
  <si>
    <t>reference to vanilla ice</t>
  </si>
  <si>
    <t>statutory rape</t>
  </si>
  <si>
    <t>teacher student relationship</t>
  </si>
  <si>
    <t>teacher student sex</t>
  </si>
  <si>
    <t>human dragon relationship</t>
  </si>
  <si>
    <t>eastern europe</t>
  </si>
  <si>
    <t>ghost rider</t>
  </si>
  <si>
    <t>monk</t>
  </si>
  <si>
    <t>male nanny</t>
  </si>
  <si>
    <t>wrestling match</t>
  </si>
  <si>
    <t>amputee</t>
  </si>
  <si>
    <t>vietnam war</t>
  </si>
  <si>
    <t>war hero</t>
  </si>
  <si>
    <t>fart joke</t>
  </si>
  <si>
    <t>jewish</t>
  </si>
  <si>
    <t>virginia</t>
  </si>
  <si>
    <t>clark kent</t>
  </si>
  <si>
    <t>year 1978</t>
  </si>
  <si>
    <t>face slap</t>
  </si>
  <si>
    <t>formula</t>
  </si>
  <si>
    <t>overweight</t>
  </si>
  <si>
    <t>advice</t>
  </si>
  <si>
    <t>gossip</t>
  </si>
  <si>
    <t>newspaper</t>
  </si>
  <si>
    <t>quitting a job</t>
  </si>
  <si>
    <t>animal companion</t>
  </si>
  <si>
    <t>heiress</t>
  </si>
  <si>
    <t>bachelor party</t>
  </si>
  <si>
    <t>blow job</t>
  </si>
  <si>
    <t>hijacking</t>
  </si>
  <si>
    <t>night</t>
  </si>
  <si>
    <t>reservation</t>
  </si>
  <si>
    <t>casper</t>
  </si>
  <si>
    <t>friendly ghost</t>
  </si>
  <si>
    <t>hanged man</t>
  </si>
  <si>
    <t>mysterious past</t>
  </si>
  <si>
    <t>maid</t>
  </si>
  <si>
    <t>place name in title</t>
  </si>
  <si>
    <t>the bronx</t>
  </si>
  <si>
    <t>alabama</t>
  </si>
  <si>
    <t>order</t>
  </si>
  <si>
    <t>radio</t>
  </si>
  <si>
    <t>bus</t>
  </si>
  <si>
    <t>intern</t>
  </si>
  <si>
    <t>flight</t>
  </si>
  <si>
    <t>non statutory female on male rape</t>
  </si>
  <si>
    <t>promotion</t>
  </si>
  <si>
    <t>sexual harassment</t>
  </si>
  <si>
    <t>fall</t>
  </si>
  <si>
    <t>heart surgeon</t>
  </si>
  <si>
    <t>film within a film</t>
  </si>
  <si>
    <t>filmmaking</t>
  </si>
  <si>
    <t>guerrilla filmmaking</t>
  </si>
  <si>
    <t>making of a movie</t>
  </si>
  <si>
    <t>scientology parody</t>
  </si>
  <si>
    <t>vengeance</t>
  </si>
  <si>
    <t>80s action</t>
  </si>
  <si>
    <t>plea bargain</t>
  </si>
  <si>
    <t>snowglobe</t>
  </si>
  <si>
    <t>winter</t>
  </si>
  <si>
    <t>monkey king</t>
  </si>
  <si>
    <t>staff</t>
  </si>
  <si>
    <t>hunting dog</t>
  </si>
  <si>
    <t>thanksgiving</t>
  </si>
  <si>
    <t>turkey the bird</t>
  </si>
  <si>
    <t>crash</t>
  </si>
  <si>
    <t>actress</t>
  </si>
  <si>
    <t>argentina</t>
  </si>
  <si>
    <t>case</t>
  </si>
  <si>
    <t>ex kgb</t>
  </si>
  <si>
    <t>railway</t>
  </si>
  <si>
    <t>ear wax cleaning</t>
  </si>
  <si>
    <t>fake newsreel</t>
  </si>
  <si>
    <t>paddington station london</t>
  </si>
  <si>
    <t>taxidermist</t>
  </si>
  <si>
    <t>neighborhood watch</t>
  </si>
  <si>
    <t>ohio</t>
  </si>
  <si>
    <t>anthropologist</t>
  </si>
  <si>
    <t>conjoined twins</t>
  </si>
  <si>
    <t>cook</t>
  </si>
  <si>
    <t>internet</t>
  </si>
  <si>
    <t>short order cook</t>
  </si>
  <si>
    <t>flint michigan</t>
  </si>
  <si>
    <t>merger</t>
  </si>
  <si>
    <t>michigan</t>
  </si>
  <si>
    <t>nba</t>
  </si>
  <si>
    <t>charles darwin</t>
  </si>
  <si>
    <t>cutlass</t>
  </si>
  <si>
    <t>queen victoria</t>
  </si>
  <si>
    <t>execution by hanging</t>
  </si>
  <si>
    <t>los angeles police department</t>
  </si>
  <si>
    <t>miscarriage of justice</t>
  </si>
  <si>
    <t>missing child</t>
  </si>
  <si>
    <t>wrongful conviction</t>
  </si>
  <si>
    <t>outrunning explosion</t>
  </si>
  <si>
    <t>baseball</t>
  </si>
  <si>
    <t>fan</t>
  </si>
  <si>
    <t>obsession</t>
  </si>
  <si>
    <t>san francisco giants</t>
  </si>
  <si>
    <t>based on stage musical based on novel</t>
  </si>
  <si>
    <t>disfigurement</t>
  </si>
  <si>
    <t>opera</t>
  </si>
  <si>
    <t>court</t>
  </si>
  <si>
    <t>intrigue</t>
  </si>
  <si>
    <t>spain</t>
  </si>
  <si>
    <t>virgin</t>
  </si>
  <si>
    <t>based on cult favorite</t>
  </si>
  <si>
    <t>confederacy</t>
  </si>
  <si>
    <t>stonewall jackson</t>
  </si>
  <si>
    <t>marshal</t>
  </si>
  <si>
    <t>u.s. marshal</t>
  </si>
  <si>
    <t>blanket</t>
  </si>
  <si>
    <t>feather</t>
  </si>
  <si>
    <t>sleepover</t>
  </si>
  <si>
    <t>europe</t>
  </si>
  <si>
    <t>gulag</t>
  </si>
  <si>
    <t>prison break</t>
  </si>
  <si>
    <t>puppet</t>
  </si>
  <si>
    <t>lady penelope</t>
  </si>
  <si>
    <t>the hood</t>
  </si>
  <si>
    <t>burlesque</t>
  </si>
  <si>
    <t>dancer</t>
  </si>
  <si>
    <t>iowa</t>
  </si>
  <si>
    <t>small town girl</t>
  </si>
  <si>
    <t>stage</t>
  </si>
  <si>
    <t>court martial</t>
  </si>
  <si>
    <t>no man's land</t>
  </si>
  <si>
    <t>blade the character</t>
  </si>
  <si>
    <t>boyfriend girlfriend relationship</t>
  </si>
  <si>
    <t>organ donor</t>
  </si>
  <si>
    <t>redemption</t>
  </si>
  <si>
    <t>bar</t>
  </si>
  <si>
    <t>bullet</t>
  </si>
  <si>
    <t>corruption</t>
  </si>
  <si>
    <t>mob hit</t>
  </si>
  <si>
    <t>repeating history</t>
  </si>
  <si>
    <t>kentucky</t>
  </si>
  <si>
    <t>shoes</t>
  </si>
  <si>
    <t>foot fetish</t>
  </si>
  <si>
    <t>houseguest</t>
  </si>
  <si>
    <t>newlywed</t>
  </si>
  <si>
    <t>flying superhero</t>
  </si>
  <si>
    <t>phantom zone</t>
  </si>
  <si>
    <t>lesbian</t>
  </si>
  <si>
    <t>thug</t>
  </si>
  <si>
    <t>louisiana</t>
  </si>
  <si>
    <t>blaxploitation</t>
  </si>
  <si>
    <t>shaft</t>
  </si>
  <si>
    <t>trial</t>
  </si>
  <si>
    <t>reference to anastasia romanov</t>
  </si>
  <si>
    <t>romanov</t>
  </si>
  <si>
    <t>russian revolution</t>
  </si>
  <si>
    <t>death of main character</t>
  </si>
  <si>
    <t>eiffel tower paris</t>
  </si>
  <si>
    <t>two suitors</t>
  </si>
  <si>
    <t>amateur detective</t>
  </si>
  <si>
    <t>boat builder</t>
  </si>
  <si>
    <t>stepfather</t>
  </si>
  <si>
    <t>boston massachusetts</t>
  </si>
  <si>
    <t>true crime</t>
  </si>
  <si>
    <t>imperial japan</t>
  </si>
  <si>
    <t>japanese army</t>
  </si>
  <si>
    <t>japanese soldier</t>
  </si>
  <si>
    <t>deal</t>
  </si>
  <si>
    <t>district attorney</t>
  </si>
  <si>
    <t>justice</t>
  </si>
  <si>
    <t>anthropophagus</t>
  </si>
  <si>
    <t>blood and gore</t>
  </si>
  <si>
    <t>double feature</t>
  </si>
  <si>
    <t>real twins playing twins</t>
  </si>
  <si>
    <t>freedom</t>
  </si>
  <si>
    <t>losing</t>
  </si>
  <si>
    <t>poker</t>
  </si>
  <si>
    <t>poker player</t>
  </si>
  <si>
    <t>reference to frederic chopin</t>
  </si>
  <si>
    <t>reference to johannes brahms</t>
  </si>
  <si>
    <t>cat and mouse</t>
  </si>
  <si>
    <t>pan am</t>
  </si>
  <si>
    <t>lie</t>
  </si>
  <si>
    <t>navy seal</t>
  </si>
  <si>
    <t>break up</t>
  </si>
  <si>
    <t>football video game</t>
  </si>
  <si>
    <t>kitchen</t>
  </si>
  <si>
    <t>talking to one's self in a mirror</t>
  </si>
  <si>
    <t>mediterranean</t>
  </si>
  <si>
    <t>indian restaurant</t>
  </si>
  <si>
    <t>tv station</t>
  </si>
  <si>
    <t>valentine</t>
  </si>
  <si>
    <t>valentine's day</t>
  </si>
  <si>
    <t>1969 dodge charger</t>
  </si>
  <si>
    <t>bikini</t>
  </si>
  <si>
    <t>misogynist</t>
  </si>
  <si>
    <t>hill</t>
  </si>
  <si>
    <t>multiple perspectives</t>
  </si>
  <si>
    <t>tropical island</t>
  </si>
  <si>
    <t>fountain</t>
  </si>
  <si>
    <t>andy kaufman</t>
  </si>
  <si>
    <t>eccentric</t>
  </si>
  <si>
    <t>wrestler</t>
  </si>
  <si>
    <t>wrestling</t>
  </si>
  <si>
    <t>car bomb</t>
  </si>
  <si>
    <t>card cheat</t>
  </si>
  <si>
    <t>cash</t>
  </si>
  <si>
    <t>gambling syndicate</t>
  </si>
  <si>
    <t>dinner</t>
  </si>
  <si>
    <t>monastery</t>
  </si>
  <si>
    <t>scroll</t>
  </si>
  <si>
    <t>tibetan</t>
  </si>
  <si>
    <t>tibetan monk</t>
  </si>
  <si>
    <t>dissociative identity disorder</t>
  </si>
  <si>
    <t>limousine</t>
  </si>
  <si>
    <t>multiple personality</t>
  </si>
  <si>
    <t>rhode island</t>
  </si>
  <si>
    <t>howl</t>
  </si>
  <si>
    <t>howling at the moon</t>
  </si>
  <si>
    <t>forks washington</t>
  </si>
  <si>
    <t>protecting a woman</t>
  </si>
  <si>
    <t>title same as book</t>
  </si>
  <si>
    <t>donkey</t>
  </si>
  <si>
    <t>swamp</t>
  </si>
  <si>
    <t>love at first sight</t>
  </si>
  <si>
    <t>obscene finger gesture</t>
  </si>
  <si>
    <t>rain</t>
  </si>
  <si>
    <t>balladeer</t>
  </si>
  <si>
    <t>crusades</t>
  </si>
  <si>
    <t>modern minstrel</t>
  </si>
  <si>
    <t>career</t>
  </si>
  <si>
    <t>client</t>
  </si>
  <si>
    <t>fiance</t>
  </si>
  <si>
    <t>sports agent</t>
  </si>
  <si>
    <t>2010s</t>
  </si>
  <si>
    <t>car accident</t>
  </si>
  <si>
    <t>sex scene</t>
  </si>
  <si>
    <t>testicle</t>
  </si>
  <si>
    <t>unlikely friendship</t>
  </si>
  <si>
    <t>mental institution</t>
  </si>
  <si>
    <t>fame</t>
  </si>
  <si>
    <t>interracial kiss</t>
  </si>
  <si>
    <t>interracial relationship</t>
  </si>
  <si>
    <t>interracial sex</t>
  </si>
  <si>
    <t>abbreviation in title</t>
  </si>
  <si>
    <t>sudden wealth</t>
  </si>
  <si>
    <t>unknowing heir</t>
  </si>
  <si>
    <t>deputy</t>
  </si>
  <si>
    <t>group of friends</t>
  </si>
  <si>
    <t>contamination</t>
  </si>
  <si>
    <t>environmental issue</t>
  </si>
  <si>
    <t>working single mother</t>
  </si>
  <si>
    <t>wager</t>
  </si>
  <si>
    <t>tattoo</t>
  </si>
  <si>
    <t>dangerous friend</t>
  </si>
  <si>
    <t>gothic</t>
  </si>
  <si>
    <t>monster as victim</t>
  </si>
  <si>
    <t>dvd</t>
  </si>
  <si>
    <t>girlfriend</t>
  </si>
  <si>
    <t>loan</t>
  </si>
  <si>
    <t>self help</t>
  </si>
  <si>
    <t>accountant</t>
  </si>
  <si>
    <t>blooper</t>
  </si>
  <si>
    <t>facebook</t>
  </si>
  <si>
    <t>high school reunion</t>
  </si>
  <si>
    <t>cancer</t>
  </si>
  <si>
    <t>custody</t>
  </si>
  <si>
    <t>fashion photographer</t>
  </si>
  <si>
    <t>biological father</t>
  </si>
  <si>
    <t>dad</t>
  </si>
  <si>
    <t>drinking</t>
  </si>
  <si>
    <t>product placement</t>
  </si>
  <si>
    <t>based on stage musical</t>
  </si>
  <si>
    <t>cinderella</t>
  </si>
  <si>
    <t>little red riding hood</t>
  </si>
  <si>
    <t>singing</t>
  </si>
  <si>
    <t>negotiation</t>
  </si>
  <si>
    <t>robber</t>
  </si>
  <si>
    <t>prostitute</t>
  </si>
  <si>
    <t>congo</t>
  </si>
  <si>
    <t>laser</t>
  </si>
  <si>
    <t>lost city</t>
  </si>
  <si>
    <t>number</t>
  </si>
  <si>
    <t>time capsule</t>
  </si>
  <si>
    <t>intervention</t>
  </si>
  <si>
    <t>moving</t>
  </si>
  <si>
    <t>lasagna</t>
  </si>
  <si>
    <t>act of kindness</t>
  </si>
  <si>
    <t>meeting</t>
  </si>
  <si>
    <t>statistics</t>
  </si>
  <si>
    <t>strategy</t>
  </si>
  <si>
    <t>voice over</t>
  </si>
  <si>
    <t>quarantine</t>
  </si>
  <si>
    <t>air marshal</t>
  </si>
  <si>
    <t>transatlantic flight</t>
  </si>
  <si>
    <t>ufo</t>
  </si>
  <si>
    <t>1880s</t>
  </si>
  <si>
    <t>arrow</t>
  </si>
  <si>
    <t>imperial seal</t>
  </si>
  <si>
    <t>hat</t>
  </si>
  <si>
    <t>shrine</t>
  </si>
  <si>
    <t>yellow</t>
  </si>
  <si>
    <t>automobile racing</t>
  </si>
  <si>
    <t>mechanic</t>
  </si>
  <si>
    <t>post traumatic stress</t>
  </si>
  <si>
    <t>voyeur</t>
  </si>
  <si>
    <t>brother sister team</t>
  </si>
  <si>
    <t>death of loved one</t>
  </si>
  <si>
    <t>hansel and gretel</t>
  </si>
  <si>
    <t>erotic thriller</t>
  </si>
  <si>
    <t>marital infidelity</t>
  </si>
  <si>
    <t>wife's lover murdered by husband</t>
  </si>
  <si>
    <t>guardian</t>
  </si>
  <si>
    <t>human alien</t>
  </si>
  <si>
    <t>hezbollah</t>
  </si>
  <si>
    <t>lebanon</t>
  </si>
  <si>
    <t>libya</t>
  </si>
  <si>
    <t>u.s. ambassador</t>
  </si>
  <si>
    <t>bullfight</t>
  </si>
  <si>
    <t>bullfighting</t>
  </si>
  <si>
    <t>cayman islands</t>
  </si>
  <si>
    <t>feminism</t>
  </si>
  <si>
    <t>hit in the crotch</t>
  </si>
  <si>
    <t>kicked in the crotch</t>
  </si>
  <si>
    <t>kicked in the testicles</t>
  </si>
  <si>
    <t>falling through a glass roof</t>
  </si>
  <si>
    <t>hitchcockian</t>
  </si>
  <si>
    <t>silent hill</t>
  </si>
  <si>
    <t>sleepwalking</t>
  </si>
  <si>
    <t>football player</t>
  </si>
  <si>
    <t>misfits</t>
  </si>
  <si>
    <t>strike</t>
  </si>
  <si>
    <t>sumo wrestler</t>
  </si>
  <si>
    <t>female female kiss</t>
  </si>
  <si>
    <t>outdoor sex</t>
  </si>
  <si>
    <t>upskirt</t>
  </si>
  <si>
    <t>innocence</t>
  </si>
  <si>
    <t>negotiator</t>
  </si>
  <si>
    <t>danger</t>
  </si>
  <si>
    <t>teenage boy</t>
  </si>
  <si>
    <t>counterfeit</t>
  </si>
  <si>
    <t>counterfeit money</t>
  </si>
  <si>
    <t>gremlin</t>
  </si>
  <si>
    <t>horror host</t>
  </si>
  <si>
    <t>hulk hogan</t>
  </si>
  <si>
    <t>skyscraper</t>
  </si>
  <si>
    <t>courtroom</t>
  </si>
  <si>
    <t>dysfunctional family</t>
  </si>
  <si>
    <t>indiana</t>
  </si>
  <si>
    <t>nuclear explosion</t>
  </si>
  <si>
    <t>nuclear weapon</t>
  </si>
  <si>
    <t>zombie apocalypse</t>
  </si>
  <si>
    <t>american actress playing british character</t>
  </si>
  <si>
    <t>six word title</t>
  </si>
  <si>
    <t>life insurance policy</t>
  </si>
  <si>
    <t>environmental</t>
  </si>
  <si>
    <t>oil spill</t>
  </si>
  <si>
    <t>bully</t>
  </si>
  <si>
    <t>map</t>
  </si>
  <si>
    <t>paradise</t>
  </si>
  <si>
    <t>fashion show</t>
  </si>
  <si>
    <t>pastor</t>
  </si>
  <si>
    <t>queens new york city</t>
  </si>
  <si>
    <t>martial artist</t>
  </si>
  <si>
    <t>baseball movie</t>
  </si>
  <si>
    <t>detroit tigers</t>
  </si>
  <si>
    <t>perfect game</t>
  </si>
  <si>
    <t>pitcher</t>
  </si>
  <si>
    <t>bouncer</t>
  </si>
  <si>
    <t>private dancer</t>
  </si>
  <si>
    <t>stripper</t>
  </si>
  <si>
    <t>great dane</t>
  </si>
  <si>
    <t>near death experience</t>
  </si>
  <si>
    <t>tsunami</t>
  </si>
  <si>
    <t>disposing of a dead body</t>
  </si>
  <si>
    <t>high school student</t>
  </si>
  <si>
    <t>sociopath</t>
  </si>
  <si>
    <t>floppy disk</t>
  </si>
  <si>
    <t>modem</t>
  </si>
  <si>
    <t>aunt</t>
  </si>
  <si>
    <t>cannibalism</t>
  </si>
  <si>
    <t>faked death</t>
  </si>
  <si>
    <t>medical student</t>
  </si>
  <si>
    <t>four word title</t>
  </si>
  <si>
    <t>male rear nudity</t>
  </si>
  <si>
    <t>summer camp</t>
  </si>
  <si>
    <t>alien creature</t>
  </si>
  <si>
    <t>body snatching</t>
  </si>
  <si>
    <t>parasite</t>
  </si>
  <si>
    <t>military crime</t>
  </si>
  <si>
    <t>necklace yanked off</t>
  </si>
  <si>
    <t>panama</t>
  </si>
  <si>
    <t>heart transplant</t>
  </si>
  <si>
    <t>sister</t>
  </si>
  <si>
    <t>president's daughter</t>
  </si>
  <si>
    <t>government agent</t>
  </si>
  <si>
    <t>oceanographer</t>
  </si>
  <si>
    <t>u.s. civil war</t>
  </si>
  <si>
    <t>cheerleader</t>
  </si>
  <si>
    <t>cheerleading movie</t>
  </si>
  <si>
    <t>neo western</t>
  </si>
  <si>
    <t>limousine driver</t>
  </si>
  <si>
    <t>one night</t>
  </si>
  <si>
    <t>male pubic hair</t>
  </si>
  <si>
    <t>turkish bath</t>
  </si>
  <si>
    <t>bahamas</t>
  </si>
  <si>
    <t>hairy chest</t>
  </si>
  <si>
    <t>dauphin</t>
  </si>
  <si>
    <t>wartime rape</t>
  </si>
  <si>
    <t>thong bikini</t>
  </si>
  <si>
    <t>closet</t>
  </si>
  <si>
    <t>psychiatric hospital</t>
  </si>
  <si>
    <t>real life sisters playing sisters</t>
  </si>
  <si>
    <t>natural history museum</t>
  </si>
  <si>
    <t>news reporter</t>
  </si>
  <si>
    <t>baby boy</t>
  </si>
  <si>
    <t>kidnapping a child</t>
  </si>
  <si>
    <t>adultery</t>
  </si>
  <si>
    <t>swimming</t>
  </si>
  <si>
    <t>bush administration</t>
  </si>
  <si>
    <t>interview</t>
  </si>
  <si>
    <t>new york times</t>
  </si>
  <si>
    <t>female bounty hunter</t>
  </si>
  <si>
    <t>reality show</t>
  </si>
  <si>
    <t>panties pulled down</t>
  </si>
  <si>
    <t>role playing</t>
  </si>
  <si>
    <t>magic spell</t>
  </si>
  <si>
    <t>children's tv show</t>
  </si>
  <si>
    <t>scandal</t>
  </si>
  <si>
    <t>fashion</t>
  </si>
  <si>
    <t>fashion model</t>
  </si>
  <si>
    <t>model</t>
  </si>
  <si>
    <t>retired</t>
  </si>
  <si>
    <t>consensual sex</t>
  </si>
  <si>
    <t>judge</t>
  </si>
  <si>
    <t>surfer</t>
  </si>
  <si>
    <t>banker</t>
  </si>
  <si>
    <t>pregnancy</t>
  </si>
  <si>
    <t>question in title</t>
  </si>
  <si>
    <t>oklahoma</t>
  </si>
  <si>
    <t>chun li</t>
  </si>
  <si>
    <t>crime fighter</t>
  </si>
  <si>
    <t>multiverse</t>
  </si>
  <si>
    <t>groupie</t>
  </si>
  <si>
    <t>rock n roll</t>
  </si>
  <si>
    <t>drug smuggling</t>
  </si>
  <si>
    <t>interlinked stories</t>
  </si>
  <si>
    <t>mind uploading</t>
  </si>
  <si>
    <t>quadriplegic</t>
  </si>
  <si>
    <t>brownstone</t>
  </si>
  <si>
    <t>panic room</t>
  </si>
  <si>
    <t>kuwait</t>
  </si>
  <si>
    <t>child murderer</t>
  </si>
  <si>
    <t>soviet union</t>
  </si>
  <si>
    <t>woman slaps a man</t>
  </si>
  <si>
    <t>locker</t>
  </si>
  <si>
    <t>science</t>
  </si>
  <si>
    <t>brooklyn bridge</t>
  </si>
  <si>
    <t>falling down an elevator shaft</t>
  </si>
  <si>
    <t>contract</t>
  </si>
  <si>
    <t>wish</t>
  </si>
  <si>
    <t>brothers hugging</t>
  </si>
  <si>
    <t>jazz</t>
  </si>
  <si>
    <t>parole violation</t>
  </si>
  <si>
    <t>rancher</t>
  </si>
  <si>
    <t>small western town</t>
  </si>
  <si>
    <t>stagecoach</t>
  </si>
  <si>
    <t>final showdown</t>
  </si>
  <si>
    <t>one last job</t>
  </si>
  <si>
    <t>opposites attract</t>
  </si>
  <si>
    <t>cable guy</t>
  </si>
  <si>
    <t>foreplay</t>
  </si>
  <si>
    <t>kissing</t>
  </si>
  <si>
    <t>crime boss</t>
  </si>
  <si>
    <t>dick tracy</t>
  </si>
  <si>
    <t>insurance investigator</t>
  </si>
  <si>
    <t>martinique</t>
  </si>
  <si>
    <t>painting</t>
  </si>
  <si>
    <t>trust</t>
  </si>
  <si>
    <t>working class</t>
  </si>
  <si>
    <t>apostrophe in title</t>
  </si>
  <si>
    <t>first of series</t>
  </si>
  <si>
    <t>punctuation in title</t>
  </si>
  <si>
    <t>housemaid</t>
  </si>
  <si>
    <t>laboratory</t>
  </si>
  <si>
    <t>servant</t>
  </si>
  <si>
    <t>male female friendship</t>
  </si>
  <si>
    <t>movie star</t>
  </si>
  <si>
    <t>press</t>
  </si>
  <si>
    <t>publicist</t>
  </si>
  <si>
    <t>insomnia</t>
  </si>
  <si>
    <t>21st century</t>
  </si>
  <si>
    <t>borg</t>
  </si>
  <si>
    <t>borg sphere</t>
  </si>
  <si>
    <t>confederate</t>
  </si>
  <si>
    <t>bravery</t>
  </si>
  <si>
    <t>medal of honor</t>
  </si>
  <si>
    <t>military life</t>
  </si>
  <si>
    <t>unreliable flashback</t>
  </si>
  <si>
    <t>birthday wish</t>
  </si>
  <si>
    <t>father disappoints child</t>
  </si>
  <si>
    <t>workaholic</t>
  </si>
  <si>
    <t>film</t>
  </si>
  <si>
    <t>Mazur</t>
  </si>
  <si>
    <t>edit</t>
  </si>
  <si>
    <t>Robert</t>
  </si>
  <si>
    <t>Alcaino</t>
  </si>
  <si>
    <t>1000000 b.c.</t>
  </si>
  <si>
    <t>lawn mowing</t>
  </si>
  <si>
    <t>stone age</t>
  </si>
  <si>
    <t>albanian</t>
  </si>
  <si>
    <t>revenge motive</t>
  </si>
  <si>
    <t>teenage daughter</t>
  </si>
  <si>
    <t>orchestral music score</t>
  </si>
  <si>
    <t>reference to michael jackson</t>
  </si>
  <si>
    <t>videotape</t>
  </si>
  <si>
    <t>beauty pageant</t>
  </si>
  <si>
    <t>female agent</t>
  </si>
  <si>
    <t>pageant</t>
  </si>
  <si>
    <t>missing brother</t>
  </si>
  <si>
    <t>venus flytrap</t>
  </si>
  <si>
    <t>coronation</t>
  </si>
  <si>
    <t>side saddle</t>
  </si>
  <si>
    <t>college professor</t>
  </si>
  <si>
    <t>supreme court</t>
  </si>
  <si>
    <t>list</t>
  </si>
  <si>
    <t>terrorist attack</t>
  </si>
  <si>
    <t>breakdown</t>
  </si>
  <si>
    <t>mother in law</t>
  </si>
  <si>
    <t>scheme</t>
  </si>
  <si>
    <t>child abduction</t>
  </si>
  <si>
    <t>sex offender</t>
  </si>
  <si>
    <t>narc</t>
  </si>
  <si>
    <t>narcotics</t>
  </si>
  <si>
    <t>alien race</t>
  </si>
  <si>
    <t>convention</t>
  </si>
  <si>
    <t>bel air california</t>
  </si>
  <si>
    <t>friends who live together</t>
  </si>
  <si>
    <t>the muppets</t>
  </si>
  <si>
    <t>tribute band</t>
  </si>
  <si>
    <t>basketball coach</t>
  </si>
  <si>
    <t>feud</t>
  </si>
  <si>
    <t>road rage</t>
  </si>
  <si>
    <t>anaconda</t>
  </si>
  <si>
    <t>girl in panties</t>
  </si>
  <si>
    <t>lift skirt</t>
  </si>
  <si>
    <t>sexual attraction</t>
  </si>
  <si>
    <t>short shorts</t>
  </si>
  <si>
    <t>songwriter</t>
  </si>
  <si>
    <t>aging rocker</t>
  </si>
  <si>
    <t>minister</t>
  </si>
  <si>
    <t>prime minister</t>
  </si>
  <si>
    <t>grasshopper</t>
  </si>
  <si>
    <t>overhearing</t>
  </si>
  <si>
    <t>freemason</t>
  </si>
  <si>
    <t>jack the ripper</t>
  </si>
  <si>
    <t>opium</t>
  </si>
  <si>
    <t>victorian era</t>
  </si>
  <si>
    <t>explosive</t>
  </si>
  <si>
    <t>explosives expert</t>
  </si>
  <si>
    <t>miami florida</t>
  </si>
  <si>
    <t>driving range</t>
  </si>
  <si>
    <t>winnebago</t>
  </si>
  <si>
    <t>child</t>
  </si>
  <si>
    <t>slapstick comedy</t>
  </si>
  <si>
    <t>galaxy</t>
  </si>
  <si>
    <t>hyperspace</t>
  </si>
  <si>
    <t>animated sequence</t>
  </si>
  <si>
    <t>junkyard</t>
  </si>
  <si>
    <t>convoy</t>
  </si>
  <si>
    <t>crow</t>
  </si>
  <si>
    <t>blind date</t>
  </si>
  <si>
    <t>date</t>
  </si>
  <si>
    <t>rafting</t>
  </si>
  <si>
    <t>river</t>
  </si>
  <si>
    <t>white water rafting</t>
  </si>
  <si>
    <t>arms tied overhead</t>
  </si>
  <si>
    <t>damsel in distress</t>
  </si>
  <si>
    <t>marijuana</t>
  </si>
  <si>
    <t>southern california</t>
  </si>
  <si>
    <t>cell phone</t>
  </si>
  <si>
    <t>family in danger</t>
  </si>
  <si>
    <t>stealing a car</t>
  </si>
  <si>
    <t>crown jewels</t>
  </si>
  <si>
    <t>punishment</t>
  </si>
  <si>
    <t>sudden change in size</t>
  </si>
  <si>
    <t>desert planet</t>
  </si>
  <si>
    <t>dune</t>
  </si>
  <si>
    <t>giant worm</t>
  </si>
  <si>
    <t>spice</t>
  </si>
  <si>
    <t>anti war</t>
  </si>
  <si>
    <t>liverpool</t>
  </si>
  <si>
    <t>protest</t>
  </si>
  <si>
    <t>work</t>
  </si>
  <si>
    <t>alcoholic</t>
  </si>
  <si>
    <t>jail</t>
  </si>
  <si>
    <t>convent</t>
  </si>
  <si>
    <t>pregnant</t>
  </si>
  <si>
    <t>heavy rain</t>
  </si>
  <si>
    <t>construction</t>
  </si>
  <si>
    <t>same actor playing two characters simultaneously on screen</t>
  </si>
  <si>
    <t>year 1996</t>
  </si>
  <si>
    <t>attic</t>
  </si>
  <si>
    <t>boyfriend</t>
  </si>
  <si>
    <t>nintendo ds</t>
  </si>
  <si>
    <t>nevada</t>
  </si>
  <si>
    <t>pledge</t>
  </si>
  <si>
    <t>porcupine</t>
  </si>
  <si>
    <t>opening night</t>
  </si>
  <si>
    <t>swedish</t>
  </si>
  <si>
    <t>phantom</t>
  </si>
  <si>
    <t>skull</t>
  </si>
  <si>
    <t>courtship</t>
  </si>
  <si>
    <t>paranoia</t>
  </si>
  <si>
    <t>quaker</t>
  </si>
  <si>
    <t>british prime minister</t>
  </si>
  <si>
    <t>memoir</t>
  </si>
  <si>
    <t>creature feature</t>
  </si>
  <si>
    <t>shot in the leg</t>
  </si>
  <si>
    <t>german soldier</t>
  </si>
  <si>
    <t>partisan</t>
  </si>
  <si>
    <t>chrysanthemum</t>
  </si>
  <si>
    <t>empress</t>
  </si>
  <si>
    <t>deaf</t>
  </si>
  <si>
    <t>hitman</t>
  </si>
  <si>
    <t>rules of profession</t>
  </si>
  <si>
    <t>person in a car trunk</t>
  </si>
  <si>
    <t>suitcase bomb</t>
  </si>
  <si>
    <t>american president</t>
  </si>
  <si>
    <t>premier</t>
  </si>
  <si>
    <t>u.s. embassy</t>
  </si>
  <si>
    <t>year 1979</t>
  </si>
  <si>
    <t>one armed man</t>
  </si>
  <si>
    <t>surgeon</t>
  </si>
  <si>
    <t>guard</t>
  </si>
  <si>
    <t>prank</t>
  </si>
  <si>
    <t>temple</t>
  </si>
  <si>
    <t>conscience</t>
  </si>
  <si>
    <t>jiminy cricket</t>
  </si>
  <si>
    <t>pinocchio</t>
  </si>
  <si>
    <t>1890s</t>
  </si>
  <si>
    <t>hired gun</t>
  </si>
  <si>
    <t>immigrant</t>
  </si>
  <si>
    <t>johnson county war</t>
  </si>
  <si>
    <t>assistant</t>
  </si>
  <si>
    <t>writing</t>
  </si>
  <si>
    <t>12 step program</t>
  </si>
  <si>
    <t>collar</t>
  </si>
  <si>
    <t>roommate</t>
  </si>
  <si>
    <t>law</t>
  </si>
  <si>
    <t>death of brother</t>
  </si>
  <si>
    <t>seeing dead people</t>
  </si>
  <si>
    <t>talking with the dead</t>
  </si>
  <si>
    <t>disobeying orders</t>
  </si>
  <si>
    <t>gas station</t>
  </si>
  <si>
    <t>kiss</t>
  </si>
  <si>
    <t>rooster</t>
  </si>
  <si>
    <t>honeymoon</t>
  </si>
  <si>
    <t>insurance company</t>
  </si>
  <si>
    <t>womanizer</t>
  </si>
  <si>
    <t>cleopatra</t>
  </si>
  <si>
    <t>claim in title</t>
  </si>
  <si>
    <t>ultimate fighting championship</t>
  </si>
  <si>
    <t>defense lawyer</t>
  </si>
  <si>
    <t>villager</t>
  </si>
  <si>
    <t>columbia university</t>
  </si>
  <si>
    <t>lecture</t>
  </si>
  <si>
    <t>mothman</t>
  </si>
  <si>
    <t>point pleasant west virginia</t>
  </si>
  <si>
    <t>urban legend</t>
  </si>
  <si>
    <t>austrian</t>
  </si>
  <si>
    <t>gay lead character</t>
  </si>
  <si>
    <t>mockumentary</t>
  </si>
  <si>
    <t>drug cartel</t>
  </si>
  <si>
    <t>james bond 007</t>
  </si>
  <si>
    <t>personal vendetta</t>
  </si>
  <si>
    <t>werewolf bite</t>
  </si>
  <si>
    <t>homicide</t>
  </si>
  <si>
    <t>media</t>
  </si>
  <si>
    <t>mario</t>
  </si>
  <si>
    <t>plumber</t>
  </si>
  <si>
    <t>immorality</t>
  </si>
  <si>
    <t>ukrainian</t>
  </si>
  <si>
    <t>flying</t>
  </si>
  <si>
    <t>palace</t>
  </si>
  <si>
    <t>bail bond</t>
  </si>
  <si>
    <t>jeans</t>
  </si>
  <si>
    <t>shot in the butt</t>
  </si>
  <si>
    <t>communist dictatorship</t>
  </si>
  <si>
    <t>exploding helicopter</t>
  </si>
  <si>
    <t>finger bitten off</t>
  </si>
  <si>
    <t>bullet time</t>
  </si>
  <si>
    <t>knife throwing</t>
  </si>
  <si>
    <t>throwing a knife</t>
  </si>
  <si>
    <t>contortionist</t>
  </si>
  <si>
    <t>gag humor</t>
  </si>
  <si>
    <t>human cannonball</t>
  </si>
  <si>
    <t>contest</t>
  </si>
  <si>
    <t>self expression</t>
  </si>
  <si>
    <t>white rapper</t>
  </si>
  <si>
    <t>chaucer</t>
  </si>
  <si>
    <t>jousting</t>
  </si>
  <si>
    <t>medallion</t>
  </si>
  <si>
    <t>tough cop</t>
  </si>
  <si>
    <t>able to see the dead</t>
  </si>
  <si>
    <t>psychic</t>
  </si>
  <si>
    <t>birding</t>
  </si>
  <si>
    <t>migration</t>
  </si>
  <si>
    <t>drunk wife</t>
  </si>
  <si>
    <t>fbi investigation</t>
  </si>
  <si>
    <t>scam</t>
  </si>
  <si>
    <t>deportation</t>
  </si>
  <si>
    <t>sitka alaska</t>
  </si>
  <si>
    <t>wrongful arrest</t>
  </si>
  <si>
    <t>year 2015</t>
  </si>
  <si>
    <t>younger version of character</t>
  </si>
  <si>
    <t>brain capacity</t>
  </si>
  <si>
    <t>fictional drug</t>
  </si>
  <si>
    <t>one woman army</t>
  </si>
  <si>
    <t>perversion</t>
  </si>
  <si>
    <t>spanking</t>
  </si>
  <si>
    <t>virtual reality</t>
  </si>
  <si>
    <t>mississippi</t>
  </si>
  <si>
    <t>9 year old</t>
  </si>
  <si>
    <t>illinois</t>
  </si>
  <si>
    <t>new job</t>
  </si>
  <si>
    <t>outnumbered</t>
  </si>
  <si>
    <t>shot multiple times</t>
  </si>
  <si>
    <t>oregon</t>
  </si>
  <si>
    <t>softball</t>
  </si>
  <si>
    <t>paranormal investigating</t>
  </si>
  <si>
    <t>competitiveness</t>
  </si>
  <si>
    <t>creator</t>
  </si>
  <si>
    <t>entrepreneur</t>
  </si>
  <si>
    <t>intellectual property</t>
  </si>
  <si>
    <t>reference to myspace</t>
  </si>
  <si>
    <t>ghostface</t>
  </si>
  <si>
    <t>tombstone</t>
  </si>
  <si>
    <t>camera focus on female butt</t>
  </si>
  <si>
    <t>gay bar</t>
  </si>
  <si>
    <t>maze</t>
  </si>
  <si>
    <t>monster sex</t>
  </si>
  <si>
    <t>blog</t>
  </si>
  <si>
    <t>cooking</t>
  </si>
  <si>
    <t>baseball player</t>
  </si>
  <si>
    <t>brooklyn dodgers</t>
  </si>
  <si>
    <t>major league baseball</t>
  </si>
  <si>
    <t>1950s</t>
  </si>
  <si>
    <t>mistaken identity</t>
  </si>
  <si>
    <t>adoption</t>
  </si>
  <si>
    <t>road trip</t>
  </si>
  <si>
    <t>stupidity</t>
  </si>
  <si>
    <t>siberian husky</t>
  </si>
  <si>
    <t>sled dog</t>
  </si>
  <si>
    <t>reference to ben affleck</t>
  </si>
  <si>
    <t>reference to brad pitt</t>
  </si>
  <si>
    <t>reference to george clooney</t>
  </si>
  <si>
    <t>reference to jack nicholson</t>
  </si>
  <si>
    <t>website</t>
  </si>
  <si>
    <t>french and indian war</t>
  </si>
  <si>
    <t>rhythm and blues</t>
  </si>
  <si>
    <t>anthology</t>
  </si>
  <si>
    <t>hearing characters thoughts</t>
  </si>
  <si>
    <t>shooting</t>
  </si>
  <si>
    <t>bromance</t>
  </si>
  <si>
    <t>gay brother</t>
  </si>
  <si>
    <t>homosexual subtext</t>
  </si>
  <si>
    <t>dying</t>
  </si>
  <si>
    <t>inner beauty</t>
  </si>
  <si>
    <t>self help guru</t>
  </si>
  <si>
    <t>gay slur</t>
  </si>
  <si>
    <t>homosexuality</t>
  </si>
  <si>
    <t>cheerleading</t>
  </si>
  <si>
    <t>pistol</t>
  </si>
  <si>
    <t>adult as child</t>
  </si>
  <si>
    <t>janitor</t>
  </si>
  <si>
    <t>beach house</t>
  </si>
  <si>
    <t>blonde bombshell</t>
  </si>
  <si>
    <t>cheating husband</t>
  </si>
  <si>
    <t>wife meets mistress</t>
  </si>
  <si>
    <t>attempted suicide</t>
  </si>
  <si>
    <t>car crash</t>
  </si>
  <si>
    <t>collapsing scaffold</t>
  </si>
  <si>
    <t>overflowing bathtub</t>
  </si>
  <si>
    <t>tooth knocked out</t>
  </si>
  <si>
    <t>navigator</t>
  </si>
  <si>
    <t>dance competition</t>
  </si>
  <si>
    <t>dance lesson</t>
  </si>
  <si>
    <t>based on comic</t>
  </si>
  <si>
    <t>dark hero</t>
  </si>
  <si>
    <t>image comics</t>
  </si>
  <si>
    <t>count</t>
  </si>
  <si>
    <t>sailor</t>
  </si>
  <si>
    <t>defense attorney</t>
  </si>
  <si>
    <t>agriculture</t>
  </si>
  <si>
    <t>illusion</t>
  </si>
  <si>
    <t>reference to franz beckenbauer</t>
  </si>
  <si>
    <t>scene during end credits</t>
  </si>
  <si>
    <t>mission control</t>
  </si>
  <si>
    <t>jaguar</t>
  </si>
  <si>
    <t>mayan</t>
  </si>
  <si>
    <t>solar eclipse</t>
  </si>
  <si>
    <t>british agent</t>
  </si>
  <si>
    <t>defection</t>
  </si>
  <si>
    <t>kgb</t>
  </si>
  <si>
    <t>soviet general</t>
  </si>
  <si>
    <t>kicked in the face</t>
  </si>
  <si>
    <t>punched in the face</t>
  </si>
  <si>
    <t>woman punching a man</t>
  </si>
  <si>
    <t>judicial</t>
  </si>
  <si>
    <t>judiciary</t>
  </si>
  <si>
    <t>extramarital affair</t>
  </si>
  <si>
    <t>love across time</t>
  </si>
  <si>
    <t>parallel time</t>
  </si>
  <si>
    <t>bound and gagged</t>
  </si>
  <si>
    <t>hoodoo</t>
  </si>
  <si>
    <t>southern gothic</t>
  </si>
  <si>
    <t>dodgeball</t>
  </si>
  <si>
    <t>portrait</t>
  </si>
  <si>
    <t>soccer game</t>
  </si>
  <si>
    <t>young love</t>
  </si>
  <si>
    <t>maid of honor</t>
  </si>
  <si>
    <t>music group</t>
  </si>
  <si>
    <t>musical quartet</t>
  </si>
  <si>
    <t>domestic violence</t>
  </si>
  <si>
    <t>slave ship</t>
  </si>
  <si>
    <t>slave trade</t>
  </si>
  <si>
    <t>gas chromatograph</t>
  </si>
  <si>
    <t>hunting</t>
  </si>
  <si>
    <t>hybrid</t>
  </si>
  <si>
    <t>attempted murder</t>
  </si>
  <si>
    <t>escape from prison</t>
  </si>
  <si>
    <t>lost at sea</t>
  </si>
  <si>
    <t>may december romance</t>
  </si>
  <si>
    <t>rockefeller center</t>
  </si>
  <si>
    <t>geek</t>
  </si>
  <si>
    <t>nerd</t>
  </si>
  <si>
    <t>trip</t>
  </si>
  <si>
    <t>author</t>
  </si>
  <si>
    <t>private eye</t>
  </si>
  <si>
    <t>snuff film</t>
  </si>
  <si>
    <t>paris france</t>
  </si>
  <si>
    <t>the doors</t>
  </si>
  <si>
    <t>sex in a car</t>
  </si>
  <si>
    <t>sex video</t>
  </si>
  <si>
    <t>sexual desire</t>
  </si>
  <si>
    <t>sexuality</t>
  </si>
  <si>
    <t>undressing</t>
  </si>
  <si>
    <t>clown costume</t>
  </si>
  <si>
    <t>party planner</t>
  </si>
  <si>
    <t>soap opera actress</t>
  </si>
  <si>
    <t>eyeball run over by car</t>
  </si>
  <si>
    <t>latex gloves</t>
  </si>
  <si>
    <t>suspension bridge</t>
  </si>
  <si>
    <t>auctioneer</t>
  </si>
  <si>
    <t>alcoholism</t>
  </si>
  <si>
    <t>good deed</t>
  </si>
  <si>
    <t>baltimore orioles</t>
  </si>
  <si>
    <t>boston red sox</t>
  </si>
  <si>
    <t>ups</t>
  </si>
  <si>
    <t>world series</t>
  </si>
  <si>
    <t>generation y</t>
  </si>
  <si>
    <t>dancing sheep</t>
  </si>
  <si>
    <t>fetish</t>
  </si>
  <si>
    <t>musical scene</t>
  </si>
  <si>
    <t>racial humor</t>
  </si>
  <si>
    <t>snake poison</t>
  </si>
  <si>
    <t>invisibility</t>
  </si>
  <si>
    <t>the shadow</t>
  </si>
  <si>
    <t>mourning</t>
  </si>
  <si>
    <t>mute</t>
  </si>
  <si>
    <t>job offer</t>
  </si>
  <si>
    <t>roller coaster</t>
  </si>
  <si>
    <t>slow motion action scene</t>
  </si>
  <si>
    <t>slow motion sequence</t>
  </si>
  <si>
    <t>secretary general</t>
  </si>
  <si>
    <t>united nations</t>
  </si>
  <si>
    <t>aids</t>
  </si>
  <si>
    <t>hiv positive</t>
  </si>
  <si>
    <t>luminol</t>
  </si>
  <si>
    <t>omen</t>
  </si>
  <si>
    <t>manhattan new york city</t>
  </si>
  <si>
    <t>sausage</t>
  </si>
  <si>
    <t>animal experimentation</t>
  </si>
  <si>
    <t>chimera</t>
  </si>
  <si>
    <t>swordsman</t>
  </si>
  <si>
    <t>king henry viii</t>
  </si>
  <si>
    <t>terminal illness</t>
  </si>
  <si>
    <t>biblical plague</t>
  </si>
  <si>
    <t>missionary</t>
  </si>
  <si>
    <t>catholic guilt</t>
  </si>
  <si>
    <t>epilepsy</t>
  </si>
  <si>
    <t>italian american</t>
  </si>
  <si>
    <t>basic training</t>
  </si>
  <si>
    <t>reference to shakespeare's hamlet</t>
  </si>
  <si>
    <t>u.s. army</t>
  </si>
  <si>
    <t>female in a shower</t>
  </si>
  <si>
    <t>premarital sex</t>
  </si>
  <si>
    <t>woman wearing a miniskirt</t>
  </si>
  <si>
    <t>camelot</t>
  </si>
  <si>
    <t>excalibur</t>
  </si>
  <si>
    <t>grandson</t>
  </si>
  <si>
    <t>based on article</t>
  </si>
  <si>
    <t>blindness</t>
  </si>
  <si>
    <t>massage therapist</t>
  </si>
  <si>
    <t>regaining sight</t>
  </si>
  <si>
    <t>security camera</t>
  </si>
  <si>
    <t>surveillance footage</t>
  </si>
  <si>
    <t>timebomb</t>
  </si>
  <si>
    <t>probation</t>
  </si>
  <si>
    <t>lap dance</t>
  </si>
  <si>
    <t>lap dancing</t>
  </si>
  <si>
    <t>striptease</t>
  </si>
  <si>
    <t>cake</t>
  </si>
  <si>
    <t>versailles</t>
  </si>
  <si>
    <t>beard</t>
  </si>
  <si>
    <t>police brutality</t>
  </si>
  <si>
    <t>woman in lingerie</t>
  </si>
  <si>
    <t>enforcer</t>
  </si>
  <si>
    <t>resort</t>
  </si>
  <si>
    <t>emir</t>
  </si>
  <si>
    <t>cider</t>
  </si>
  <si>
    <t>fox</t>
  </si>
  <si>
    <t>tale</t>
  </si>
  <si>
    <t>homeless man</t>
  </si>
  <si>
    <t>cheerfulness</t>
  </si>
  <si>
    <t>garden gnome</t>
  </si>
  <si>
    <t>magical realism</t>
  </si>
  <si>
    <t>scholarship</t>
  </si>
  <si>
    <t>commitment</t>
  </si>
  <si>
    <t>one night stand</t>
  </si>
  <si>
    <t>arctic circle</t>
  </si>
  <si>
    <t>volunteer</t>
  </si>
  <si>
    <t>reunion</t>
  </si>
  <si>
    <t>bondage gear</t>
  </si>
  <si>
    <t>hung by one's wrists</t>
  </si>
  <si>
    <t>tied to a chair</t>
  </si>
  <si>
    <t>tied to a table</t>
  </si>
  <si>
    <t>flyer</t>
  </si>
  <si>
    <t>duplex</t>
  </si>
  <si>
    <t>tenant</t>
  </si>
  <si>
    <t>mineral</t>
  </si>
  <si>
    <t>serbian</t>
  </si>
  <si>
    <t>alternate history</t>
  </si>
  <si>
    <t>flatulence</t>
  </si>
  <si>
    <t>future time travel</t>
  </si>
  <si>
    <t>time travel comedy</t>
  </si>
  <si>
    <t>icarus</t>
  </si>
  <si>
    <t>buddhist</t>
  </si>
  <si>
    <t>liar</t>
  </si>
  <si>
    <t>literary agent</t>
  </si>
  <si>
    <t>computer animation</t>
  </si>
  <si>
    <t>villainess</t>
  </si>
  <si>
    <t>hit squad</t>
  </si>
  <si>
    <t>14 year old</t>
  </si>
  <si>
    <t>binoculars</t>
  </si>
  <si>
    <t>electronic tag</t>
  </si>
  <si>
    <t>house arrest</t>
  </si>
  <si>
    <t>watching someone</t>
  </si>
  <si>
    <t>computer virus</t>
  </si>
  <si>
    <t>cyberpunk</t>
  </si>
  <si>
    <t>fight the system</t>
  </si>
  <si>
    <t>bosnia</t>
  </si>
  <si>
    <t>hunt</t>
  </si>
  <si>
    <t>war criminal</t>
  </si>
  <si>
    <t>art deco</t>
  </si>
  <si>
    <t>board of directors</t>
  </si>
  <si>
    <t>industry</t>
  </si>
  <si>
    <t>mail</t>
  </si>
  <si>
    <t>stock</t>
  </si>
  <si>
    <t>blood brother</t>
  </si>
  <si>
    <t>dynasty</t>
  </si>
  <si>
    <t>stabbing a woman</t>
  </si>
  <si>
    <t>kazakhstan</t>
  </si>
  <si>
    <t>nomad</t>
  </si>
  <si>
    <t>closed ecological system</t>
  </si>
  <si>
    <t>perpetual winter</t>
  </si>
  <si>
    <t>population control</t>
  </si>
  <si>
    <t>back from the dead</t>
  </si>
  <si>
    <t>vigilante</t>
  </si>
  <si>
    <t>ancient india</t>
  </si>
  <si>
    <t>hindu</t>
  </si>
  <si>
    <t>jumping on a bed</t>
  </si>
  <si>
    <t>librarian</t>
  </si>
  <si>
    <t>pregnant woman in bathtub</t>
  </si>
  <si>
    <t>life</t>
  </si>
  <si>
    <t>remake by original director</t>
  </si>
  <si>
    <t>alliance</t>
  </si>
  <si>
    <t>operative</t>
  </si>
  <si>
    <t>boxing arena</t>
  </si>
  <si>
    <t>boxing manager</t>
  </si>
  <si>
    <t>directed by co star</t>
  </si>
  <si>
    <t>kryptonite</t>
  </si>
  <si>
    <t>smallville</t>
  </si>
  <si>
    <t>broke</t>
  </si>
  <si>
    <t>promoter</t>
  </si>
  <si>
    <t>trainer</t>
  </si>
  <si>
    <t>divorce papers</t>
  </si>
  <si>
    <t>call in</t>
  </si>
  <si>
    <t>hot air balloon</t>
  </si>
  <si>
    <t>show producer</t>
  </si>
  <si>
    <t>greenland</t>
  </si>
  <si>
    <t>mad scientist</t>
  </si>
  <si>
    <t>bare chested male bondage</t>
  </si>
  <si>
    <t>enterprise the starship</t>
  </si>
  <si>
    <t>sacrifice</t>
  </si>
  <si>
    <t>martial arts master</t>
  </si>
  <si>
    <t>circus vargas</t>
  </si>
  <si>
    <t>abusive husband</t>
  </si>
  <si>
    <t>intimate partner homicide</t>
  </si>
  <si>
    <t>fate</t>
  </si>
  <si>
    <t>mysterious man</t>
  </si>
  <si>
    <t>co worker</t>
  </si>
  <si>
    <t>gnosticism</t>
  </si>
  <si>
    <t>rare book</t>
  </si>
  <si>
    <t>emergency room</t>
  </si>
  <si>
    <t>cover band</t>
  </si>
  <si>
    <t>fired from a job</t>
  </si>
  <si>
    <t>heavy metal</t>
  </si>
  <si>
    <t>rock star</t>
  </si>
  <si>
    <t>abuse</t>
  </si>
  <si>
    <t>african american lesbian</t>
  </si>
  <si>
    <t>lesbian couple</t>
  </si>
  <si>
    <t>acrophobia</t>
  </si>
  <si>
    <t>jamaica</t>
  </si>
  <si>
    <t>male bonding</t>
  </si>
  <si>
    <t>alien life form</t>
  </si>
  <si>
    <t>isolation</t>
  </si>
  <si>
    <t>knife held to throat</t>
  </si>
  <si>
    <t>mexican</t>
  </si>
  <si>
    <t>box</t>
  </si>
  <si>
    <t>pipeworks</t>
  </si>
  <si>
    <t>past life regression</t>
  </si>
  <si>
    <t>psychological testing</t>
  </si>
  <si>
    <t>right hand man</t>
  </si>
  <si>
    <t>scientology</t>
  </si>
  <si>
    <t>football movie</t>
  </si>
  <si>
    <t>syracuse university</t>
  </si>
  <si>
    <t>attack</t>
  </si>
  <si>
    <t>boxing match</t>
  </si>
  <si>
    <t>montage</t>
  </si>
  <si>
    <t>philadelphia</t>
  </si>
  <si>
    <t>bank robbery</t>
  </si>
  <si>
    <t>criminal gang</t>
  </si>
  <si>
    <t>expecting twins</t>
  </si>
  <si>
    <t>embassy</t>
  </si>
  <si>
    <t>reading</t>
  </si>
  <si>
    <t>formula 1</t>
  </si>
  <si>
    <t>sex with a nurse</t>
  </si>
  <si>
    <t>abusive father</t>
  </si>
  <si>
    <t>coincidence</t>
  </si>
  <si>
    <t>fictional game show</t>
  </si>
  <si>
    <t>fictional quiz show</t>
  </si>
  <si>
    <t>multiple storyline</t>
  </si>
  <si>
    <t>baseball card</t>
  </si>
  <si>
    <t>motor scooter</t>
  </si>
  <si>
    <t>newborn baby</t>
  </si>
  <si>
    <t>scooter</t>
  </si>
  <si>
    <t>single</t>
  </si>
  <si>
    <t>dolphin</t>
  </si>
  <si>
    <t>prosthetics</t>
  </si>
  <si>
    <t>tail</t>
  </si>
  <si>
    <t>trap</t>
  </si>
  <si>
    <t>health care</t>
  </si>
  <si>
    <t>jewel</t>
  </si>
  <si>
    <t>fake family</t>
  </si>
  <si>
    <t>car breakdown</t>
  </si>
  <si>
    <t>diner</t>
  </si>
  <si>
    <t>jeep</t>
  </si>
  <si>
    <t>character says now that you're on the case i hope we're going to have some gratuitous sex and violence</t>
  </si>
  <si>
    <t>cruise missile</t>
  </si>
  <si>
    <t>nuclear warhead</t>
  </si>
  <si>
    <t>cheating wife</t>
  </si>
  <si>
    <t>drug reference</t>
  </si>
  <si>
    <t>maintenance man</t>
  </si>
  <si>
    <t>male vomiting</t>
  </si>
  <si>
    <t>promiscuous woman</t>
  </si>
  <si>
    <t>medical scrubs</t>
  </si>
  <si>
    <t>purple gloves</t>
  </si>
  <si>
    <t>christmas season</t>
  </si>
  <si>
    <t>release from prison</t>
  </si>
  <si>
    <t>tragic hero</t>
  </si>
  <si>
    <t>written by director</t>
  </si>
  <si>
    <t>civil rights</t>
  </si>
  <si>
    <t>washington state</t>
  </si>
  <si>
    <t>exorcist</t>
  </si>
  <si>
    <t>seminary</t>
  </si>
  <si>
    <t>genetics</t>
  </si>
  <si>
    <t>autistic son</t>
  </si>
  <si>
    <t>attacked by a plant</t>
  </si>
  <si>
    <t>alderman</t>
  </si>
  <si>
    <t>presidential candidate</t>
  </si>
  <si>
    <t>drunkenness</t>
  </si>
  <si>
    <t>hangover</t>
  </si>
  <si>
    <t>hedonism</t>
  </si>
  <si>
    <t>morning after</t>
  </si>
  <si>
    <t>martial arts school</t>
  </si>
  <si>
    <t>wing chun</t>
  </si>
  <si>
    <t>penis joke</t>
  </si>
  <si>
    <t>phallic image</t>
  </si>
  <si>
    <t>sexy agent</t>
  </si>
  <si>
    <t>volcano hideout</t>
  </si>
  <si>
    <t>forgiveness</t>
  </si>
  <si>
    <t>saint</t>
  </si>
  <si>
    <t>spanish civil war</t>
  </si>
  <si>
    <t>starts with narration</t>
  </si>
  <si>
    <t>internal affairs</t>
  </si>
  <si>
    <t>american football</t>
  </si>
  <si>
    <t>football star</t>
  </si>
  <si>
    <t>high school football</t>
  </si>
  <si>
    <t>left tackle</t>
  </si>
  <si>
    <t>black comedy</t>
  </si>
  <si>
    <t>boss</t>
  </si>
  <si>
    <t>chemical company</t>
  </si>
  <si>
    <t>dental assistant</t>
  </si>
  <si>
    <t>arkansas</t>
  </si>
  <si>
    <t>fashion industry</t>
  </si>
  <si>
    <t>publishing</t>
  </si>
  <si>
    <t>warp speed</t>
  </si>
  <si>
    <t>credit card</t>
  </si>
  <si>
    <t>identity</t>
  </si>
  <si>
    <t>rapist</t>
  </si>
  <si>
    <t>blackjack</t>
  </si>
  <si>
    <t>card counting</t>
  </si>
  <si>
    <t>gambling</t>
  </si>
  <si>
    <t>massachusetts institute of technology</t>
  </si>
  <si>
    <t>actress playing herself</t>
  </si>
  <si>
    <t>actress shares first name with character</t>
  </si>
  <si>
    <t>written by star</t>
  </si>
  <si>
    <t>engagement</t>
  </si>
  <si>
    <t>english</t>
  </si>
  <si>
    <t>call girl</t>
  </si>
  <si>
    <t>police detective</t>
  </si>
  <si>
    <t>sidekick</t>
  </si>
  <si>
    <t>academy award</t>
  </si>
  <si>
    <t>gay</t>
  </si>
  <si>
    <t>interspecies sex</t>
  </si>
  <si>
    <t>freddy krueger</t>
  </si>
  <si>
    <t>lucid dream</t>
  </si>
  <si>
    <t>slasher</t>
  </si>
  <si>
    <t>sleep deprivation</t>
  </si>
  <si>
    <t>three musketeers</t>
  </si>
  <si>
    <t>newspaper clipping</t>
  </si>
  <si>
    <t>triple crown</t>
  </si>
  <si>
    <t>football coach</t>
  </si>
  <si>
    <t>no panties</t>
  </si>
  <si>
    <t>bare chested male</t>
  </si>
  <si>
    <t>gay best friend</t>
  </si>
  <si>
    <t>gay man</t>
  </si>
  <si>
    <t>gay marriage proposal</t>
  </si>
  <si>
    <t>loss of father</t>
  </si>
  <si>
    <t>reference to walt disney</t>
  </si>
  <si>
    <t>suppression of emotion</t>
  </si>
  <si>
    <t>black history</t>
  </si>
  <si>
    <t>nation of islam</t>
  </si>
  <si>
    <t>40th birthday</t>
  </si>
  <si>
    <t>aging</t>
  </si>
  <si>
    <t>viagra</t>
  </si>
  <si>
    <t>business deal</t>
  </si>
  <si>
    <t>impulse</t>
  </si>
  <si>
    <t>public relations</t>
  </si>
  <si>
    <t>baseball team</t>
  </si>
  <si>
    <t>racial slur</t>
  </si>
  <si>
    <t>haunted</t>
  </si>
  <si>
    <t>haunting</t>
  </si>
  <si>
    <t>paranormal investigator</t>
  </si>
  <si>
    <t>irony of fate</t>
  </si>
  <si>
    <t>landlady</t>
  </si>
  <si>
    <t>ex partner</t>
  </si>
  <si>
    <t>hallucination</t>
  </si>
  <si>
    <t>currency</t>
  </si>
  <si>
    <t>artificial insemination</t>
  </si>
  <si>
    <t>cheese</t>
  </si>
  <si>
    <t>pet shop</t>
  </si>
  <si>
    <t>crush</t>
  </si>
  <si>
    <t>law school</t>
  </si>
  <si>
    <t>loud sex</t>
  </si>
  <si>
    <t>sword duel</t>
  </si>
  <si>
    <t>guile</t>
  </si>
  <si>
    <t>ghetto</t>
  </si>
  <si>
    <t>holocaust</t>
  </si>
  <si>
    <t>warsaw ghetto</t>
  </si>
  <si>
    <t>bethlehem</t>
  </si>
  <si>
    <t>nazareth</t>
  </si>
  <si>
    <t>wax</t>
  </si>
  <si>
    <t>film camera</t>
  </si>
  <si>
    <t>hasselblad camera</t>
  </si>
  <si>
    <t>leica camera</t>
  </si>
  <si>
    <t>medium format camera</t>
  </si>
  <si>
    <t>federal bureau of investigation</t>
  </si>
  <si>
    <t>gay relationship</t>
  </si>
  <si>
    <t>estranged wife</t>
  </si>
  <si>
    <t>medication</t>
  </si>
  <si>
    <t>mirror</t>
  </si>
  <si>
    <t>fatal attraction</t>
  </si>
  <si>
    <t>interspecies romance</t>
  </si>
  <si>
    <t>bomb shelter</t>
  </si>
  <si>
    <t>cuban missile crisis</t>
  </si>
  <si>
    <t>naive man</t>
  </si>
  <si>
    <t>childbirth</t>
  </si>
  <si>
    <t>karma</t>
  </si>
  <si>
    <t>graveyard</t>
  </si>
  <si>
    <t>murder trial</t>
  </si>
  <si>
    <t>labor</t>
  </si>
  <si>
    <t>labor union</t>
  </si>
  <si>
    <t>union</t>
  </si>
  <si>
    <t>psychic vision</t>
  </si>
  <si>
    <t>staff physician</t>
  </si>
  <si>
    <t>obedience</t>
  </si>
  <si>
    <t>chronic traumatic encephalopathy</t>
  </si>
  <si>
    <t>concussion</t>
  </si>
  <si>
    <t>pathologist</t>
  </si>
  <si>
    <t>dove</t>
  </si>
  <si>
    <t>nursing</t>
  </si>
  <si>
    <t>pigeon</t>
  </si>
  <si>
    <t>psychological torture</t>
  </si>
  <si>
    <t>college girl</t>
  </si>
  <si>
    <t>midlife crisis</t>
  </si>
  <si>
    <t>pittsburgh pennsylvania</t>
  </si>
  <si>
    <t>dragonfly</t>
  </si>
  <si>
    <t>soaking wet</t>
  </si>
  <si>
    <t>supervillian origin</t>
  </si>
  <si>
    <t>courier</t>
  </si>
  <si>
    <t>delivery</t>
  </si>
  <si>
    <t>envelope</t>
  </si>
  <si>
    <t>female cop</t>
  </si>
  <si>
    <t>female police officer</t>
  </si>
  <si>
    <t>naked dead man</t>
  </si>
  <si>
    <t>whipping</t>
  </si>
  <si>
    <t>real estate agent</t>
  </si>
  <si>
    <t>player</t>
  </si>
  <si>
    <t>tennis</t>
  </si>
  <si>
    <t>tennis player</t>
  </si>
  <si>
    <t>wimbledon</t>
  </si>
  <si>
    <t>land developer</t>
  </si>
  <si>
    <t>real estate developer</t>
  </si>
  <si>
    <t>bombardier</t>
  </si>
  <si>
    <t>elvis</t>
  </si>
  <si>
    <t>the beatles</t>
  </si>
  <si>
    <t>employee employer relationship</t>
  </si>
  <si>
    <t>wake</t>
  </si>
  <si>
    <t>old west</t>
  </si>
  <si>
    <t>railroad</t>
  </si>
  <si>
    <t>stealing from the rich</t>
  </si>
  <si>
    <t>queen of england</t>
  </si>
  <si>
    <t>ice cube</t>
  </si>
  <si>
    <t>waco texas</t>
  </si>
  <si>
    <t>market</t>
  </si>
  <si>
    <t>van</t>
  </si>
  <si>
    <t>strip club</t>
  </si>
  <si>
    <t>sin eater</t>
  </si>
  <si>
    <t>gun fu</t>
  </si>
  <si>
    <t>plastic surgery</t>
  </si>
  <si>
    <t>bruise</t>
  </si>
  <si>
    <t>teenage superhero</t>
  </si>
  <si>
    <t>tightrope walker</t>
  </si>
  <si>
    <t>anthropomorphic animal</t>
  </si>
  <si>
    <t>water boy</t>
  </si>
  <si>
    <t>inheritance</t>
  </si>
  <si>
    <t>provence</t>
  </si>
  <si>
    <t>wine</t>
  </si>
  <si>
    <t>physical abuse</t>
  </si>
  <si>
    <t>radio flyer</t>
  </si>
  <si>
    <t>stepfather stepson relationship</t>
  </si>
  <si>
    <t>barrio</t>
  </si>
  <si>
    <t>gang war</t>
  </si>
  <si>
    <t>roof</t>
  </si>
  <si>
    <t>cannes</t>
  </si>
  <si>
    <t>bushwhacker</t>
  </si>
  <si>
    <t>raid</t>
  </si>
  <si>
    <t>concrete wall</t>
  </si>
  <si>
    <t>open ended</t>
  </si>
  <si>
    <t>business trip</t>
  </si>
  <si>
    <t>company</t>
  </si>
  <si>
    <t>glory hole</t>
  </si>
  <si>
    <t>countess</t>
  </si>
  <si>
    <t>eternity</t>
  </si>
  <si>
    <t>tree of life</t>
  </si>
  <si>
    <t>ice cream truck</t>
  </si>
  <si>
    <t>presumed dead</t>
  </si>
  <si>
    <t>children adventure</t>
  </si>
  <si>
    <t>sea goddess</t>
  </si>
  <si>
    <t>art collector</t>
  </si>
  <si>
    <t>bull riding</t>
  </si>
  <si>
    <t>electrocuted in bathtub</t>
  </si>
  <si>
    <t>kenya</t>
  </si>
  <si>
    <t>ranch</t>
  </si>
  <si>
    <t>soccer coach</t>
  </si>
  <si>
    <t>soccer mom</t>
  </si>
  <si>
    <t>soccer team</t>
  </si>
  <si>
    <t>guantanamo</t>
  </si>
  <si>
    <t>lance corporal</t>
  </si>
  <si>
    <t>corrupt cop</t>
  </si>
  <si>
    <t>vice president</t>
  </si>
  <si>
    <t>female impersonation</t>
  </si>
  <si>
    <t>gender disguise</t>
  </si>
  <si>
    <t>Thunder</t>
  </si>
  <si>
    <t>Jack</t>
  </si>
  <si>
    <t>Lawrence</t>
  </si>
  <si>
    <t>Daniel</t>
  </si>
  <si>
    <t>aurora borealis</t>
  </si>
  <si>
    <t>3 dimensional</t>
  </si>
  <si>
    <t>dancing</t>
  </si>
  <si>
    <t>flash mob</t>
  </si>
  <si>
    <t>baby rattle</t>
  </si>
  <si>
    <t>scene of the crime</t>
  </si>
  <si>
    <t>therapy</t>
  </si>
  <si>
    <t>family reunion</t>
  </si>
  <si>
    <t>newcastle united</t>
  </si>
  <si>
    <t>russian mafia</t>
  </si>
  <si>
    <t>air traffic control</t>
  </si>
  <si>
    <t>air traffic controller</t>
  </si>
  <si>
    <t>female bodybuilder</t>
  </si>
  <si>
    <t>job</t>
  </si>
  <si>
    <t>death star</t>
  </si>
  <si>
    <t>empire</t>
  </si>
  <si>
    <t>wall</t>
  </si>
  <si>
    <t>teaching oneself to read</t>
  </si>
  <si>
    <t>war crime</t>
  </si>
  <si>
    <t>christmas spirit</t>
  </si>
  <si>
    <t>brain tumor</t>
  </si>
  <si>
    <t>genius</t>
  </si>
  <si>
    <t>psionic power</t>
  </si>
  <si>
    <t>telekinesis</t>
  </si>
  <si>
    <t>dentist</t>
  </si>
  <si>
    <t>compassion</t>
  </si>
  <si>
    <t>executive</t>
  </si>
  <si>
    <t>lucha libre</t>
  </si>
  <si>
    <t>nun</t>
  </si>
  <si>
    <t>failure</t>
  </si>
  <si>
    <t>partial female nudity</t>
  </si>
  <si>
    <t>apocalypse</t>
  </si>
  <si>
    <t>ensemble cast</t>
  </si>
  <si>
    <t>rapture</t>
  </si>
  <si>
    <t>catholic</t>
  </si>
  <si>
    <t>stigmata</t>
  </si>
  <si>
    <t>wound</t>
  </si>
  <si>
    <t>racial discrimination</t>
  </si>
  <si>
    <t>falling out among thieves</t>
  </si>
  <si>
    <t>planning</t>
  </si>
  <si>
    <t>farce</t>
  </si>
  <si>
    <t>performing arts school</t>
  </si>
  <si>
    <t>bomber</t>
  </si>
  <si>
    <t>trapped in a time loop</t>
  </si>
  <si>
    <t>andes mountains</t>
  </si>
  <si>
    <t>destiny</t>
  </si>
  <si>
    <t>cartographer</t>
  </si>
  <si>
    <t>smithsonian</t>
  </si>
  <si>
    <t>colon in title</t>
  </si>
  <si>
    <t>crotch shot</t>
  </si>
  <si>
    <t>female full frontal nudity</t>
  </si>
  <si>
    <t>female pubic hair</t>
  </si>
  <si>
    <t>robbery</t>
  </si>
  <si>
    <t>authority figure as villian</t>
  </si>
  <si>
    <t>gun duel</t>
  </si>
  <si>
    <t>saved from hanging</t>
  </si>
  <si>
    <t>street shootout</t>
  </si>
  <si>
    <t>divorce lawyer</t>
  </si>
  <si>
    <t>ambulance</t>
  </si>
  <si>
    <t>paramedic</t>
  </si>
  <si>
    <t>artificial organ</t>
  </si>
  <si>
    <t>near future</t>
  </si>
  <si>
    <t>antique shop</t>
  </si>
  <si>
    <t>asian dragon</t>
  </si>
  <si>
    <t>korean</t>
  </si>
  <si>
    <t>imaginary friend</t>
  </si>
  <si>
    <t>magic kit</t>
  </si>
  <si>
    <t>vegas</t>
  </si>
  <si>
    <t>child star</t>
  </si>
  <si>
    <t>hollywood</t>
  </si>
  <si>
    <t>star</t>
  </si>
  <si>
    <t>depression</t>
  </si>
  <si>
    <t>play</t>
  </si>
  <si>
    <t>theatre</t>
  </si>
  <si>
    <t>green beret</t>
  </si>
  <si>
    <t>insanity</t>
  </si>
  <si>
    <t>long distance relationship</t>
  </si>
  <si>
    <t>high school teacher</t>
  </si>
  <si>
    <t>teacher inspires students</t>
  </si>
  <si>
    <t>teaching</t>
  </si>
  <si>
    <t>tied up while barefoot</t>
  </si>
  <si>
    <t>plantation</t>
  </si>
  <si>
    <t>airline</t>
  </si>
  <si>
    <t>space shuttle transported on a 747</t>
  </si>
  <si>
    <t>first person narration</t>
  </si>
  <si>
    <t>lobby boy</t>
  </si>
  <si>
    <t>mentor protege relationship</t>
  </si>
  <si>
    <t>based on multiple works</t>
  </si>
  <si>
    <t>mysterious stranger</t>
  </si>
  <si>
    <t>amateur radio</t>
  </si>
  <si>
    <t>ham radio</t>
  </si>
  <si>
    <t>paranormal phenomena</t>
  </si>
  <si>
    <t>movie business</t>
  </si>
  <si>
    <t>jazz age</t>
  </si>
  <si>
    <t>vaudeville</t>
  </si>
  <si>
    <t>homosexual</t>
  </si>
  <si>
    <t>responsibility</t>
  </si>
  <si>
    <t>claw crane</t>
  </si>
  <si>
    <t>life support</t>
  </si>
  <si>
    <t>memory loss</t>
  </si>
  <si>
    <t>trauma</t>
  </si>
  <si>
    <t>voice recording</t>
  </si>
  <si>
    <t>venture capital</t>
  </si>
  <si>
    <t>head coach</t>
  </si>
  <si>
    <t>soviet submarine</t>
  </si>
  <si>
    <t>las vegas</t>
  </si>
  <si>
    <t>macabre</t>
  </si>
  <si>
    <t>uncle fester</t>
  </si>
  <si>
    <t>bat</t>
  </si>
  <si>
    <t>cinderella story</t>
  </si>
  <si>
    <t>makeover</t>
  </si>
  <si>
    <t>manners</t>
  </si>
  <si>
    <t>female therapist</t>
  </si>
  <si>
    <t>therapy session</t>
  </si>
  <si>
    <t>police partner</t>
  </si>
  <si>
    <t>serial murder</t>
  </si>
  <si>
    <t>seven deadly sins</t>
  </si>
  <si>
    <t>prawn</t>
  </si>
  <si>
    <t>refugee camp</t>
  </si>
  <si>
    <t>crown</t>
  </si>
  <si>
    <t>king neptune</t>
  </si>
  <si>
    <t>ballistics</t>
  </si>
  <si>
    <t>boxing trainer</t>
  </si>
  <si>
    <t>women boxing</t>
  </si>
  <si>
    <t>second chance</t>
  </si>
  <si>
    <t>summer love</t>
  </si>
  <si>
    <t>bridesmaid</t>
  </si>
  <si>
    <t>hannah montana</t>
  </si>
  <si>
    <t>horseback riding</t>
  </si>
  <si>
    <t>shrimper</t>
  </si>
  <si>
    <t>south carolina</t>
  </si>
  <si>
    <t>passion</t>
  </si>
  <si>
    <t>downsizing</t>
  </si>
  <si>
    <t>reincarnation</t>
  </si>
  <si>
    <t>sheep</t>
  </si>
  <si>
    <t>intimacy</t>
  </si>
  <si>
    <t>marriage counseling</t>
  </si>
  <si>
    <t>middle age couple</t>
  </si>
  <si>
    <t>breakup</t>
  </si>
  <si>
    <t>corrupt police</t>
  </si>
  <si>
    <t>four brothers</t>
  </si>
  <si>
    <t>male anorexia</t>
  </si>
  <si>
    <t>dyed hair</t>
  </si>
  <si>
    <t>fake tan</t>
  </si>
  <si>
    <t>tree house</t>
  </si>
  <si>
    <t>13 year old</t>
  </si>
  <si>
    <t>13th birthday</t>
  </si>
  <si>
    <t>30 year old</t>
  </si>
  <si>
    <t>year 1987</t>
  </si>
  <si>
    <t>golden age</t>
  </si>
  <si>
    <t>midnight</t>
  </si>
  <si>
    <t>bottle</t>
  </si>
  <si>
    <t>jogging</t>
  </si>
  <si>
    <t>klingon</t>
  </si>
  <si>
    <t>shoe</t>
  </si>
  <si>
    <t>transsexual</t>
  </si>
  <si>
    <t>microchip</t>
  </si>
  <si>
    <t>silicon valley</t>
  </si>
  <si>
    <t>giant vegetable</t>
  </si>
  <si>
    <t>pest control</t>
  </si>
  <si>
    <t>vegetable</t>
  </si>
  <si>
    <t>loss of virginity</t>
  </si>
  <si>
    <t>septicemia</t>
  </si>
  <si>
    <t>italian stereotype</t>
  </si>
  <si>
    <t>man in a swimsuit</t>
  </si>
  <si>
    <t>verona italy</t>
  </si>
  <si>
    <t>yakuza</t>
  </si>
  <si>
    <t>arranged marriage</t>
  </si>
  <si>
    <t>juarez mexico</t>
  </si>
  <si>
    <t>u.s. mexico border</t>
  </si>
  <si>
    <t>war on drugs</t>
  </si>
  <si>
    <t>boxing training</t>
  </si>
  <si>
    <t>male in shower</t>
  </si>
  <si>
    <t>rage</t>
  </si>
  <si>
    <t>psychologist</t>
  </si>
  <si>
    <t>hit by a pickup truck</t>
  </si>
  <si>
    <t>immortality</t>
  </si>
  <si>
    <t>resuscitation</t>
  </si>
  <si>
    <t>eyeglasses</t>
  </si>
  <si>
    <t>veteran</t>
  </si>
  <si>
    <t>dance crew</t>
  </si>
  <si>
    <t>mortgage</t>
  </si>
  <si>
    <t>female surfer</t>
  </si>
  <si>
    <t>surfing contest</t>
  </si>
  <si>
    <t>swimsuit</t>
  </si>
  <si>
    <t>novelist</t>
  </si>
  <si>
    <t>hatchet</t>
  </si>
  <si>
    <t>killed in an elevator</t>
  </si>
  <si>
    <t>persian</t>
  </si>
  <si>
    <t>xerxes</t>
  </si>
  <si>
    <t>game of death</t>
  </si>
  <si>
    <t>government conspiracy</t>
  </si>
  <si>
    <t>latina</t>
  </si>
  <si>
    <t>oppression</t>
  </si>
  <si>
    <t>eclipse</t>
  </si>
  <si>
    <t>florist</t>
  </si>
  <si>
    <t>shop</t>
  </si>
  <si>
    <t>playground</t>
  </si>
  <si>
    <t>mortal kombat</t>
  </si>
  <si>
    <t>bus stop</t>
  </si>
  <si>
    <t>community college</t>
  </si>
  <si>
    <t>speech class</t>
  </si>
  <si>
    <t>prom</t>
  </si>
  <si>
    <t>self injury</t>
  </si>
  <si>
    <t>tragic event</t>
  </si>
  <si>
    <t>ballroom</t>
  </si>
  <si>
    <t>dance teacher</t>
  </si>
  <si>
    <t>alliterative title</t>
  </si>
  <si>
    <t>football practice</t>
  </si>
  <si>
    <t>businessman</t>
  </si>
  <si>
    <t>vulgarity</t>
  </si>
  <si>
    <t>key</t>
  </si>
  <si>
    <t>rag doll</t>
  </si>
  <si>
    <t>clinical trial</t>
  </si>
  <si>
    <t>neuropharmacology</t>
  </si>
  <si>
    <t>side effect</t>
  </si>
  <si>
    <t>rabbit</t>
  </si>
  <si>
    <t>buddy</t>
  </si>
  <si>
    <t>prequel to cult favorite</t>
  </si>
  <si>
    <t>hip hop</t>
  </si>
  <si>
    <t>liberal</t>
  </si>
  <si>
    <t>truth</t>
  </si>
  <si>
    <t>virtual character come to life</t>
  </si>
  <si>
    <t>superhero spoof</t>
  </si>
  <si>
    <t>confession</t>
  </si>
  <si>
    <t>demonic possession</t>
  </si>
  <si>
    <t>flickering light</t>
  </si>
  <si>
    <t>rebreather</t>
  </si>
  <si>
    <t>electronic devices</t>
  </si>
  <si>
    <t>gynecologist</t>
  </si>
  <si>
    <t>little black book</t>
  </si>
  <si>
    <t>plan</t>
  </si>
  <si>
    <t>set up</t>
  </si>
  <si>
    <t>reference to princess diana</t>
  </si>
  <si>
    <t>wedding band</t>
  </si>
  <si>
    <t>wedding ring</t>
  </si>
  <si>
    <t>dodge viper</t>
  </si>
  <si>
    <t>evidence</t>
  </si>
  <si>
    <t>fingerprints</t>
  </si>
  <si>
    <t>murder weapon</t>
  </si>
  <si>
    <t>hemophagia</t>
  </si>
  <si>
    <t>new year's eve</t>
  </si>
  <si>
    <t>forger</t>
  </si>
  <si>
    <t>passport</t>
  </si>
  <si>
    <t>replacement</t>
  </si>
  <si>
    <t>disk</t>
  </si>
  <si>
    <t>human versus spider</t>
  </si>
  <si>
    <t>spider feature</t>
  </si>
  <si>
    <t>woman sheriff</t>
  </si>
  <si>
    <t>pfizer</t>
  </si>
  <si>
    <t>zoloft</t>
  </si>
  <si>
    <t>forensics</t>
  </si>
  <si>
    <t>dna</t>
  </si>
  <si>
    <t>brother in law</t>
  </si>
  <si>
    <t>diver</t>
  </si>
  <si>
    <t>diving</t>
  </si>
  <si>
    <t>flare</t>
  </si>
  <si>
    <t>novel</t>
  </si>
  <si>
    <t>stenographer</t>
  </si>
  <si>
    <t>writer's block</t>
  </si>
  <si>
    <t>flashback within a flashback</t>
  </si>
  <si>
    <t>split screen</t>
  </si>
  <si>
    <t>fort</t>
  </si>
  <si>
    <t>trade</t>
  </si>
  <si>
    <t>27th century</t>
  </si>
  <si>
    <t>fighter pilot</t>
  </si>
  <si>
    <t>padded cell</t>
  </si>
  <si>
    <t>bad</t>
  </si>
  <si>
    <t>grandfather</t>
  </si>
  <si>
    <t>modern western</t>
  </si>
  <si>
    <t>first daughter</t>
  </si>
  <si>
    <t>secret service agent</t>
  </si>
  <si>
    <t>red riding hood</t>
  </si>
  <si>
    <t>abusive boyfriend</t>
  </si>
  <si>
    <t>midget</t>
  </si>
  <si>
    <t>sideshow</t>
  </si>
  <si>
    <t>costa rica</t>
  </si>
  <si>
    <t>online gambling</t>
  </si>
  <si>
    <t>communications</t>
  </si>
  <si>
    <t>black soldier</t>
  </si>
  <si>
    <t>military uniform</t>
  </si>
  <si>
    <t>prejudice</t>
  </si>
  <si>
    <t>ambiguity</t>
  </si>
  <si>
    <t>childhood friend</t>
  </si>
  <si>
    <t>speakeasy</t>
  </si>
  <si>
    <t>crime lord</t>
  </si>
  <si>
    <t>dead body</t>
  </si>
  <si>
    <t>dead body in a freezer</t>
  </si>
  <si>
    <t>truck explosion</t>
  </si>
  <si>
    <t>merchant</t>
  </si>
  <si>
    <t>pound of flesh</t>
  </si>
  <si>
    <t>french riviera</t>
  </si>
  <si>
    <t>gambler</t>
  </si>
  <si>
    <t>illustrator</t>
  </si>
  <si>
    <t>female fighter</t>
  </si>
  <si>
    <t>parachute</t>
  </si>
  <si>
    <t>long title</t>
  </si>
  <si>
    <t>train robbery</t>
  </si>
  <si>
    <t>disarming someone</t>
  </si>
  <si>
    <t>qing dynasty</t>
  </si>
  <si>
    <t>stabbed with a bayonet</t>
  </si>
  <si>
    <t>war violence</t>
  </si>
  <si>
    <t>biker</t>
  </si>
  <si>
    <t>preacher</t>
  </si>
  <si>
    <t>a cappella</t>
  </si>
  <si>
    <t>guitar</t>
  </si>
  <si>
    <t>celibacy</t>
  </si>
  <si>
    <t>rabbi</t>
  </si>
  <si>
    <t>synagogue</t>
  </si>
  <si>
    <t>child's point of view</t>
  </si>
  <si>
    <t>washing machine</t>
  </si>
  <si>
    <t>political drama</t>
  </si>
  <si>
    <t>washington post the newspaper</t>
  </si>
  <si>
    <t>process server</t>
  </si>
  <si>
    <t>business</t>
  </si>
  <si>
    <t>girl scouts</t>
  </si>
  <si>
    <t>editor</t>
  </si>
  <si>
    <t>south africa</t>
  </si>
  <si>
    <t>killer doll</t>
  </si>
  <si>
    <t>vixen</t>
  </si>
  <si>
    <t>gulf war veteran</t>
  </si>
  <si>
    <t>morgue</t>
  </si>
  <si>
    <t>shot in the head</t>
  </si>
  <si>
    <t>genie</t>
  </si>
  <si>
    <t>reference to a thousand and one nights</t>
  </si>
  <si>
    <t>gangsta rap</t>
  </si>
  <si>
    <t>nwa</t>
  </si>
  <si>
    <t>rap music</t>
  </si>
  <si>
    <t>studio logo segues into film</t>
  </si>
  <si>
    <t>white dinner jacket</t>
  </si>
  <si>
    <t>home</t>
  </si>
  <si>
    <t>lost</t>
  </si>
  <si>
    <t>mariachi</t>
  </si>
  <si>
    <t>christmas party</t>
  </si>
  <si>
    <t>held at gunpoint</t>
  </si>
  <si>
    <t>absent father</t>
  </si>
  <si>
    <t>big brother</t>
  </si>
  <si>
    <t>community service</t>
  </si>
  <si>
    <t>live action role playing</t>
  </si>
  <si>
    <t>peter pan syndrome</t>
  </si>
  <si>
    <t>banking</t>
  </si>
  <si>
    <t>finance</t>
  </si>
  <si>
    <t>hockey</t>
  </si>
  <si>
    <t>ice hockey</t>
  </si>
  <si>
    <t>olympics</t>
  </si>
  <si>
    <t>mall</t>
  </si>
  <si>
    <t>mayhem</t>
  </si>
  <si>
    <t>rear entry sex</t>
  </si>
  <si>
    <t>survival horror</t>
  </si>
  <si>
    <t>wedding planner</t>
  </si>
  <si>
    <t>thrown through a window</t>
  </si>
  <si>
    <t>motel room key</t>
  </si>
  <si>
    <t>bloody mary the drink</t>
  </si>
  <si>
    <t>brooklyn new york city</t>
  </si>
  <si>
    <t>ice skater</t>
  </si>
  <si>
    <t>serendipity</t>
  </si>
  <si>
    <t>corrupt politician</t>
  </si>
  <si>
    <t>malaysia</t>
  </si>
  <si>
    <t>male model</t>
  </si>
  <si>
    <t>candle</t>
  </si>
  <si>
    <t>female killer</t>
  </si>
  <si>
    <t>reference to batman</t>
  </si>
  <si>
    <t>bank heist</t>
  </si>
  <si>
    <t>heist gone wrong</t>
  </si>
  <si>
    <t>pizza delivery boy</t>
  </si>
  <si>
    <t>unlikely criminal</t>
  </si>
  <si>
    <t>van helsing</t>
  </si>
  <si>
    <t>bad day</t>
  </si>
  <si>
    <t>bachelor</t>
  </si>
  <si>
    <t>gentleman</t>
  </si>
  <si>
    <t>georgian</t>
  </si>
  <si>
    <t>human android relationship</t>
  </si>
  <si>
    <t>megacorporation</t>
  </si>
  <si>
    <t>tech noir</t>
  </si>
  <si>
    <t>highlands</t>
  </si>
  <si>
    <t>sexual cruelty</t>
  </si>
  <si>
    <t>sword fight</t>
  </si>
  <si>
    <t>leather dress</t>
  </si>
  <si>
    <t>loyalty</t>
  </si>
  <si>
    <t>mental patient</t>
  </si>
  <si>
    <t>bad weather</t>
  </si>
  <si>
    <t>bad luck</t>
  </si>
  <si>
    <t>luck</t>
  </si>
  <si>
    <t>masquerade</t>
  </si>
  <si>
    <t>single mother</t>
  </si>
  <si>
    <t>8 year old</t>
  </si>
  <si>
    <t>magic wand</t>
  </si>
  <si>
    <t>male fairy godmother</t>
  </si>
  <si>
    <t>head on a stake</t>
  </si>
  <si>
    <t>nuclear reactor</t>
  </si>
  <si>
    <t>bolivia</t>
  </si>
  <si>
    <t>inspired by documentary</t>
  </si>
  <si>
    <t>presidential campaign</t>
  </si>
  <si>
    <t>year 2002</t>
  </si>
  <si>
    <t>lama</t>
  </si>
  <si>
    <t>starlet</t>
  </si>
  <si>
    <t>punched in the crotch</t>
  </si>
  <si>
    <t>sparring</t>
  </si>
  <si>
    <t>faberge egg</t>
  </si>
  <si>
    <t>unplanned pregnancy</t>
  </si>
  <si>
    <t>leukemia</t>
  </si>
  <si>
    <t>oncology</t>
  </si>
  <si>
    <t>sick child</t>
  </si>
  <si>
    <t>comma in title</t>
  </si>
  <si>
    <t>name in title</t>
  </si>
  <si>
    <t>talk show host</t>
  </si>
  <si>
    <t>magistrate</t>
  </si>
  <si>
    <t>mosque</t>
  </si>
  <si>
    <t>age difference</t>
  </si>
  <si>
    <t>detention</t>
  </si>
  <si>
    <t>peace</t>
  </si>
  <si>
    <t>playwright</t>
  </si>
  <si>
    <t>punching a heavy bag</t>
  </si>
  <si>
    <t>tied to a tree</t>
  </si>
  <si>
    <t>parolee</t>
  </si>
  <si>
    <t>chips</t>
  </si>
  <si>
    <t>imaginary son</t>
  </si>
  <si>
    <t>single father</t>
  </si>
  <si>
    <t>crocodile</t>
  </si>
  <si>
    <t>eaten alive</t>
  </si>
  <si>
    <t>coroner</t>
  </si>
  <si>
    <t>gay son</t>
  </si>
  <si>
    <t>sound barrier</t>
  </si>
  <si>
    <t>space program</t>
  </si>
  <si>
    <t>u.s. space program</t>
  </si>
  <si>
    <t>earl of oxford</t>
  </si>
  <si>
    <t>shakespeare play</t>
  </si>
  <si>
    <t>retrofuturism</t>
  </si>
  <si>
    <t>duchess</t>
  </si>
  <si>
    <t>bank robber</t>
  </si>
  <si>
    <t>crime spree</t>
  </si>
  <si>
    <t>spinning in chair</t>
  </si>
  <si>
    <t>adopted son</t>
  </si>
  <si>
    <t>breath holding contest</t>
  </si>
  <si>
    <t>child spy</t>
  </si>
  <si>
    <t>shot in the chest</t>
  </si>
  <si>
    <t>shot in the heart</t>
  </si>
  <si>
    <t>american in the uk</t>
  </si>
  <si>
    <t>gay interest</t>
  </si>
  <si>
    <t>gay republican</t>
  </si>
  <si>
    <t>group</t>
  </si>
  <si>
    <t>eiffel tower</t>
  </si>
  <si>
    <t>ritual</t>
  </si>
  <si>
    <t>stew</t>
  </si>
  <si>
    <t>text messaging</t>
  </si>
  <si>
    <t>body swap</t>
  </si>
  <si>
    <t>reference to keith richards</t>
  </si>
  <si>
    <t>reference to the rolling stones</t>
  </si>
  <si>
    <t>40 year old</t>
  </si>
  <si>
    <t>cheating on girlfriend</t>
  </si>
  <si>
    <t>collection</t>
  </si>
  <si>
    <t>porno movie</t>
  </si>
  <si>
    <t>muse</t>
  </si>
  <si>
    <t>theater</t>
  </si>
  <si>
    <t>murder of wife</t>
  </si>
  <si>
    <t>astoria</t>
  </si>
  <si>
    <t>kindergarten</t>
  </si>
  <si>
    <t>kindergarten teacher</t>
  </si>
  <si>
    <t>roach</t>
  </si>
  <si>
    <t>stoner</t>
  </si>
  <si>
    <t>childhood trauma</t>
  </si>
  <si>
    <t>airborne troops</t>
  </si>
  <si>
    <t>allies</t>
  </si>
  <si>
    <t>operation market garden</t>
  </si>
  <si>
    <t>paratrooper</t>
  </si>
  <si>
    <t>hotel manager</t>
  </si>
  <si>
    <t>premonition</t>
  </si>
  <si>
    <t>blind prophet</t>
  </si>
  <si>
    <t>sirens</t>
  </si>
  <si>
    <t>human race</t>
  </si>
  <si>
    <t>religious faith</t>
  </si>
  <si>
    <t>american dream</t>
  </si>
  <si>
    <t>bodybuilder</t>
  </si>
  <si>
    <t>punch into the camera</t>
  </si>
  <si>
    <t>reference to julia roberts</t>
  </si>
  <si>
    <t>corporate takeover</t>
  </si>
  <si>
    <t>new boss</t>
  </si>
  <si>
    <t>time freeze</t>
  </si>
  <si>
    <t>watch</t>
  </si>
  <si>
    <t>wristwatch</t>
  </si>
  <si>
    <t>table broken in fight</t>
  </si>
  <si>
    <t>wild west</t>
  </si>
  <si>
    <t>death of soldier</t>
  </si>
  <si>
    <t>war trauma</t>
  </si>
  <si>
    <t>evil scientist</t>
  </si>
  <si>
    <t>expecting</t>
  </si>
  <si>
    <t>new year</t>
  </si>
  <si>
    <t>delaware</t>
  </si>
  <si>
    <t>erotica</t>
  </si>
  <si>
    <t>poem</t>
  </si>
  <si>
    <t>pink panties</t>
  </si>
  <si>
    <t>white panties</t>
  </si>
  <si>
    <t>yellow panties</t>
  </si>
  <si>
    <t>highlander</t>
  </si>
  <si>
    <t>immortal</t>
  </si>
  <si>
    <t>necklace</t>
  </si>
  <si>
    <t>safecracker</t>
  </si>
  <si>
    <t>wine dealer</t>
  </si>
  <si>
    <t>efficiency expert</t>
  </si>
  <si>
    <t>florida keys</t>
  </si>
  <si>
    <t>summer</t>
  </si>
  <si>
    <t>elderly man</t>
  </si>
  <si>
    <t>medical</t>
  </si>
  <si>
    <t>transhumanism</t>
  </si>
  <si>
    <t>diplomat</t>
  </si>
  <si>
    <t>anti semitism</t>
  </si>
  <si>
    <t>grindhouse</t>
  </si>
  <si>
    <t>suffering</t>
  </si>
  <si>
    <t>fancy restaurant</t>
  </si>
  <si>
    <t>male actor playing a female character</t>
  </si>
  <si>
    <t>buick</t>
  </si>
  <si>
    <t>convertible</t>
  </si>
  <si>
    <t>last will and testament</t>
  </si>
  <si>
    <t>savant</t>
  </si>
  <si>
    <t>gang rape</t>
  </si>
  <si>
    <t>hmong</t>
  </si>
  <si>
    <t>bible</t>
  </si>
  <si>
    <t>cabinet meeting</t>
  </si>
  <si>
    <t>teenage abduction</t>
  </si>
  <si>
    <t>pop singer</t>
  </si>
  <si>
    <t>black servant</t>
  </si>
  <si>
    <t>chocolate pie</t>
  </si>
  <si>
    <t>jackson mississippi</t>
  </si>
  <si>
    <t>writing a novel</t>
  </si>
  <si>
    <t>news leak</t>
  </si>
  <si>
    <t>whistleblowing</t>
  </si>
  <si>
    <t>wikileaks</t>
  </si>
  <si>
    <t>masked villain</t>
  </si>
  <si>
    <t>tv</t>
  </si>
  <si>
    <t>elm street</t>
  </si>
  <si>
    <t>jason voorhees</t>
  </si>
  <si>
    <t>found footage</t>
  </si>
  <si>
    <t>night vision</t>
  </si>
  <si>
    <t>statue of liberty new york city</t>
  </si>
  <si>
    <t>subway tunnel</t>
  </si>
  <si>
    <t>chop socky</t>
  </si>
  <si>
    <t>shredder</t>
  </si>
  <si>
    <t>corrupt judge</t>
  </si>
  <si>
    <t>tax evasion</t>
  </si>
  <si>
    <t>white suit</t>
  </si>
  <si>
    <t>year 1930</t>
  </si>
  <si>
    <t>coin toss</t>
  </si>
  <si>
    <t>tracking device</t>
  </si>
  <si>
    <t>gunfight</t>
  </si>
  <si>
    <t>book publishing</t>
  </si>
  <si>
    <t>calorie counting</t>
  </si>
  <si>
    <t>employer employee relationship</t>
  </si>
  <si>
    <t>rabbit costume</t>
  </si>
  <si>
    <t>chocolate shop</t>
  </si>
  <si>
    <t>animal rights</t>
  </si>
  <si>
    <t>congresswoman</t>
  </si>
  <si>
    <t>doorman</t>
  </si>
  <si>
    <t>transvestism</t>
  </si>
  <si>
    <t>chores</t>
  </si>
  <si>
    <t>father figure</t>
  </si>
  <si>
    <t>helicopter parents</t>
  </si>
  <si>
    <t>in laws</t>
  </si>
  <si>
    <t>ex girlfriend</t>
  </si>
  <si>
    <t>cigar smoking</t>
  </si>
  <si>
    <t>tombstone arizona</t>
  </si>
  <si>
    <t>waterfront</t>
  </si>
  <si>
    <t>arrogance</t>
  </si>
  <si>
    <t>child in peril</t>
  </si>
  <si>
    <t>kennel</t>
  </si>
  <si>
    <t>post traumatic stress disorder</t>
  </si>
  <si>
    <t>inspiration</t>
  </si>
  <si>
    <t>stage play</t>
  </si>
  <si>
    <t>holiday</t>
  </si>
  <si>
    <t>madea series</t>
  </si>
  <si>
    <t>rural setting</t>
  </si>
  <si>
    <t>stubbornness</t>
  </si>
  <si>
    <t>leadership</t>
  </si>
  <si>
    <t>wilderness</t>
  </si>
  <si>
    <t>bathtub</t>
  </si>
  <si>
    <t>pushed out a window</t>
  </si>
  <si>
    <t>smothered with a pillow</t>
  </si>
  <si>
    <t>telescope</t>
  </si>
  <si>
    <t>anchorman</t>
  </si>
  <si>
    <t>newsroom</t>
  </si>
  <si>
    <t>nanobot</t>
  </si>
  <si>
    <t>prep school</t>
  </si>
  <si>
    <t>governess</t>
  </si>
  <si>
    <t>capitalism</t>
  </si>
  <si>
    <t>cuban american</t>
  </si>
  <si>
    <t>cuban refugee</t>
  </si>
  <si>
    <t>abdication</t>
  </si>
  <si>
    <t>forbidden city</t>
  </si>
  <si>
    <t>republic</t>
  </si>
  <si>
    <t>contraband</t>
  </si>
  <si>
    <t>fistfight</t>
  </si>
  <si>
    <t>prison bus</t>
  </si>
  <si>
    <t>turn of the century</t>
  </si>
  <si>
    <t>safari</t>
  </si>
  <si>
    <t>shaman</t>
  </si>
  <si>
    <t>kid</t>
  </si>
  <si>
    <t>oxygen</t>
  </si>
  <si>
    <t>rugrats</t>
  </si>
  <si>
    <t>trapped underwater</t>
  </si>
  <si>
    <t>cadillac</t>
  </si>
  <si>
    <t>pants</t>
  </si>
  <si>
    <t>forced prostitution</t>
  </si>
  <si>
    <t>one man army</t>
  </si>
  <si>
    <t>playboy mansion</t>
  </si>
  <si>
    <t>sorority</t>
  </si>
  <si>
    <t>black and white segues into color</t>
  </si>
  <si>
    <t>infanticide</t>
  </si>
  <si>
    <t>leg spreading</t>
  </si>
  <si>
    <t>mini skirt</t>
  </si>
  <si>
    <t>sex in bed</t>
  </si>
  <si>
    <t>evil man</t>
  </si>
  <si>
    <t>housewife</t>
  </si>
  <si>
    <t>camcorder</t>
  </si>
  <si>
    <t>director</t>
  </si>
  <si>
    <t>lost passport</t>
  </si>
  <si>
    <t>borneo</t>
  </si>
  <si>
    <t>orchid</t>
  </si>
  <si>
    <t>prodigy</t>
  </si>
  <si>
    <t>rhapsody</t>
  </si>
  <si>
    <t>16th century</t>
  </si>
  <si>
    <t>british royal family</t>
  </si>
  <si>
    <t>queen elizabeth i</t>
  </si>
  <si>
    <t>doll</t>
  </si>
  <si>
    <t>gore</t>
  </si>
  <si>
    <t>pearl harbor</t>
  </si>
  <si>
    <t>live concert</t>
  </si>
  <si>
    <t>pop group</t>
  </si>
  <si>
    <t>spice girl</t>
  </si>
  <si>
    <t>rap</t>
  </si>
  <si>
    <t>prison cell search</t>
  </si>
  <si>
    <t>wrongful imprisonment</t>
  </si>
  <si>
    <t>garbage can</t>
  </si>
  <si>
    <t>paramount pictures</t>
  </si>
  <si>
    <t>amish</t>
  </si>
  <si>
    <t>rubber hand</t>
  </si>
  <si>
    <t>based on play</t>
  </si>
  <si>
    <t>incestuous relationship</t>
  </si>
  <si>
    <t>pedophilia</t>
  </si>
  <si>
    <t>1988 winter olympics</t>
  </si>
  <si>
    <t>ski jumper</t>
  </si>
  <si>
    <t>winter olympics</t>
  </si>
  <si>
    <t>basketball player</t>
  </si>
  <si>
    <t>porn actor in mainstream movie</t>
  </si>
  <si>
    <t>don juan</t>
  </si>
  <si>
    <t>coin collector</t>
  </si>
  <si>
    <t>surfboard</t>
  </si>
  <si>
    <t>hacking</t>
  </si>
  <si>
    <t>basement</t>
  </si>
  <si>
    <t>interior designer</t>
  </si>
  <si>
    <t>harmonium</t>
  </si>
  <si>
    <t>phone sex</t>
  </si>
  <si>
    <t>pudding</t>
  </si>
  <si>
    <t>nudist</t>
  </si>
  <si>
    <t>public nudity</t>
  </si>
  <si>
    <t>pennsylvania</t>
  </si>
  <si>
    <t>slow motion</t>
  </si>
  <si>
    <t>young boy</t>
  </si>
  <si>
    <t>library</t>
  </si>
  <si>
    <t>moral dilemma</t>
  </si>
  <si>
    <t>nosebleed</t>
  </si>
  <si>
    <t>bow and arrow</t>
  </si>
  <si>
    <t>rifle</t>
  </si>
  <si>
    <t>ruins</t>
  </si>
  <si>
    <t>custody battle</t>
  </si>
  <si>
    <t>gay friend</t>
  </si>
  <si>
    <t>killer</t>
  </si>
  <si>
    <t>forced to strip</t>
  </si>
  <si>
    <t>porn actress</t>
  </si>
  <si>
    <t>scantily clad female</t>
  </si>
  <si>
    <t>black humor</t>
  </si>
  <si>
    <t>crying during sex</t>
  </si>
  <si>
    <t>harvard</t>
  </si>
  <si>
    <t>humor</t>
  </si>
  <si>
    <t>based on a true story</t>
  </si>
  <si>
    <t>identical twins</t>
  </si>
  <si>
    <t>redneck</t>
  </si>
  <si>
    <t>drink</t>
  </si>
  <si>
    <t>irish</t>
  </si>
  <si>
    <t>limerick</t>
  </si>
  <si>
    <t>cleveland browns</t>
  </si>
  <si>
    <t>linebacker</t>
  </si>
  <si>
    <t>nfl</t>
  </si>
  <si>
    <t>team owner</t>
  </si>
  <si>
    <t>john wilkes booth</t>
  </si>
  <si>
    <t>lincoln assassination</t>
  </si>
  <si>
    <t>skateboarder</t>
  </si>
  <si>
    <t>skateboarding</t>
  </si>
  <si>
    <t>surf</t>
  </si>
  <si>
    <t>trapped in a mine</t>
  </si>
  <si>
    <t>cb radio</t>
  </si>
  <si>
    <t>truck driver</t>
  </si>
  <si>
    <t>return home</t>
  </si>
  <si>
    <t>ireland</t>
  </si>
  <si>
    <t>irish civil war</t>
  </si>
  <si>
    <t>irish free state</t>
  </si>
  <si>
    <t>sinn fein</t>
  </si>
  <si>
    <t>irish american</t>
  </si>
  <si>
    <t>iraq war</t>
  </si>
  <si>
    <t>thesis</t>
  </si>
  <si>
    <t>bangkok</t>
  </si>
  <si>
    <t>yard sale</t>
  </si>
  <si>
    <t>train wreck</t>
  </si>
  <si>
    <t>rape victim</t>
  </si>
  <si>
    <t>sexual humiliation</t>
  </si>
  <si>
    <t>fabrication</t>
  </si>
  <si>
    <t>fake</t>
  </si>
  <si>
    <t>hoax</t>
  </si>
  <si>
    <t>biker gang</t>
  </si>
  <si>
    <t>private school</t>
  </si>
  <si>
    <t>shootout</t>
  </si>
  <si>
    <t>wigger</t>
  </si>
  <si>
    <t>bestiality</t>
  </si>
  <si>
    <t>brother sister incest</t>
  </si>
  <si>
    <t>fisting</t>
  </si>
  <si>
    <t>hit on the head with a pipe</t>
  </si>
  <si>
    <t>trailer</t>
  </si>
  <si>
    <t>2030s</t>
  </si>
  <si>
    <t>jet</t>
  </si>
  <si>
    <t>nail gun</t>
  </si>
  <si>
    <t>half human</t>
  </si>
  <si>
    <t>lesbian cunnilingus</t>
  </si>
  <si>
    <t>university of oregon</t>
  </si>
  <si>
    <t>mercury theatre</t>
  </si>
  <si>
    <t>antique</t>
  </si>
  <si>
    <t>murder investigation</t>
  </si>
  <si>
    <t>unrequited love</t>
  </si>
  <si>
    <t>argentine</t>
  </si>
  <si>
    <t>brothel</t>
  </si>
  <si>
    <t>cunnilingus</t>
  </si>
  <si>
    <t>drug trafficking</t>
  </si>
  <si>
    <t>wire fu</t>
  </si>
  <si>
    <t>emotional abuse</t>
  </si>
  <si>
    <t>benzedrine</t>
  </si>
  <si>
    <t>cactus</t>
  </si>
  <si>
    <t>alien probe</t>
  </si>
  <si>
    <t>humpback whales</t>
  </si>
  <si>
    <t>probe</t>
  </si>
  <si>
    <t>heavyweight champion</t>
  </si>
  <si>
    <t>retired boxer</t>
  </si>
  <si>
    <t>killing spree</t>
  </si>
  <si>
    <t>ex lover</t>
  </si>
  <si>
    <t>haunted by the past</t>
  </si>
  <si>
    <t>imperative in title</t>
  </si>
  <si>
    <t>las vegas nevada</t>
  </si>
  <si>
    <t>cowboy boots</t>
  </si>
  <si>
    <t>high school dance</t>
  </si>
  <si>
    <t>hook</t>
  </si>
  <si>
    <t>italian restaurant</t>
  </si>
  <si>
    <t>transplant</t>
  </si>
  <si>
    <t>penis</t>
  </si>
  <si>
    <t>kansas city</t>
  </si>
  <si>
    <t>soap opera</t>
  </si>
  <si>
    <t>hampster</t>
  </si>
  <si>
    <t>reference to loch ness monster</t>
  </si>
  <si>
    <t>father daughter incest</t>
  </si>
  <si>
    <t>mental hospital</t>
  </si>
  <si>
    <t>west virginia</t>
  </si>
  <si>
    <t>breakfast</t>
  </si>
  <si>
    <t>melancholy</t>
  </si>
  <si>
    <t>gay subtext</t>
  </si>
  <si>
    <t>homoerotic fight</t>
  </si>
  <si>
    <t>homoeroticism</t>
  </si>
  <si>
    <t>wcw wrestling</t>
  </si>
  <si>
    <t>delivery boy</t>
  </si>
  <si>
    <t>bloody water</t>
  </si>
  <si>
    <t>piranha</t>
  </si>
  <si>
    <t>spring break</t>
  </si>
  <si>
    <t>bobby darin</t>
  </si>
  <si>
    <t>sandra dee</t>
  </si>
  <si>
    <t>accidental kiss</t>
  </si>
  <si>
    <t>eating a worm</t>
  </si>
  <si>
    <t>worm</t>
  </si>
  <si>
    <t>yellowstone national park</t>
  </si>
  <si>
    <t>cobbler</t>
  </si>
  <si>
    <t>friar</t>
  </si>
  <si>
    <t>inquisition</t>
  </si>
  <si>
    <t>peru</t>
  </si>
  <si>
    <t>rope bridge</t>
  </si>
  <si>
    <t>reference to god</t>
  </si>
  <si>
    <t>reference to jesus christ</t>
  </si>
  <si>
    <t>anime</t>
  </si>
  <si>
    <t>zombie spoof</t>
  </si>
  <si>
    <t>domineering mother</t>
  </si>
  <si>
    <t>famous twist</t>
  </si>
  <si>
    <t>snowy landscape</t>
  </si>
  <si>
    <t>evil industrialist</t>
  </si>
  <si>
    <t>political leader</t>
  </si>
  <si>
    <t>dead teenager</t>
  </si>
  <si>
    <t>thong panties</t>
  </si>
  <si>
    <t>loneliness</t>
  </si>
  <si>
    <t>operating system</t>
  </si>
  <si>
    <t>embarrassing male nudity</t>
  </si>
  <si>
    <t>embarrassing nudity</t>
  </si>
  <si>
    <t>drowning</t>
  </si>
  <si>
    <t>hanging from a flagpole</t>
  </si>
  <si>
    <t>hanging from a rope</t>
  </si>
  <si>
    <t>nubile woman</t>
  </si>
  <si>
    <t>policeman</t>
  </si>
  <si>
    <t>banana boat</t>
  </si>
  <si>
    <t>middle school</t>
  </si>
  <si>
    <t>spiritual</t>
  </si>
  <si>
    <t>marlboro</t>
  </si>
  <si>
    <t>baron</t>
  </si>
  <si>
    <t>nickname</t>
  </si>
  <si>
    <t>courtesan</t>
  </si>
  <si>
    <t>aristocrat</t>
  </si>
  <si>
    <t>painter</t>
  </si>
  <si>
    <t>debunking</t>
  </si>
  <si>
    <t>planet enclosed within shield</t>
  </si>
  <si>
    <t>sci fi spoof</t>
  </si>
  <si>
    <t>self referential</t>
  </si>
  <si>
    <t>australian</t>
  </si>
  <si>
    <t>battle of gallipoli</t>
  </si>
  <si>
    <t>gallipoli</t>
  </si>
  <si>
    <t>film blanc</t>
  </si>
  <si>
    <t>curtain call</t>
  </si>
  <si>
    <t>dream girl</t>
  </si>
  <si>
    <t>sleigh</t>
  </si>
  <si>
    <t>pitching</t>
  </si>
  <si>
    <t>sports team</t>
  </si>
  <si>
    <t>camera focus on a female butt</t>
  </si>
  <si>
    <t>hairy buttocks</t>
  </si>
  <si>
    <t>seal the animal</t>
  </si>
  <si>
    <t>haute cuisine</t>
  </si>
  <si>
    <t>indian cuisine</t>
  </si>
  <si>
    <t>michelin guide</t>
  </si>
  <si>
    <t>chat room</t>
  </si>
  <si>
    <t>identity theft</t>
  </si>
  <si>
    <t>child custody</t>
  </si>
  <si>
    <t>disability</t>
  </si>
  <si>
    <t>mentally impaired man</t>
  </si>
  <si>
    <t>crucifixion</t>
  </si>
  <si>
    <t>loincloth</t>
  </si>
  <si>
    <t>resurrection</t>
  </si>
  <si>
    <t>staged rape</t>
  </si>
  <si>
    <t>compulsive liar</t>
  </si>
  <si>
    <t>informant</t>
  </si>
  <si>
    <t>oxford</t>
  </si>
  <si>
    <t>gigolo</t>
  </si>
  <si>
    <t>pimp</t>
  </si>
  <si>
    <t>villain arrested</t>
  </si>
  <si>
    <t>sperm donor</t>
  </si>
  <si>
    <t>camping</t>
  </si>
  <si>
    <t>country club</t>
  </si>
  <si>
    <t>summer vacation</t>
  </si>
  <si>
    <t>distrust</t>
  </si>
  <si>
    <t>neighborhood</t>
  </si>
  <si>
    <t>jay and silent bob</t>
  </si>
  <si>
    <t>glass</t>
  </si>
  <si>
    <t>50s</t>
  </si>
  <si>
    <t>illegitimate pregnancy</t>
  </si>
  <si>
    <t>fictional band</t>
  </si>
  <si>
    <t>girl band</t>
  </si>
  <si>
    <t>pop band</t>
  </si>
  <si>
    <t>dea agent</t>
  </si>
  <si>
    <t>pushed off a cliff</t>
  </si>
  <si>
    <t>secret passage</t>
  </si>
  <si>
    <t>armageddon</t>
  </si>
  <si>
    <t>end times</t>
  </si>
  <si>
    <t>reference to satan</t>
  </si>
  <si>
    <t>crepe suzette</t>
  </si>
  <si>
    <t>mata hari spoof</t>
  </si>
  <si>
    <t>gold rush</t>
  </si>
  <si>
    <t>airfield</t>
  </si>
  <si>
    <t>car stunt</t>
  </si>
  <si>
    <t>private jet</t>
  </si>
  <si>
    <t>hiding</t>
  </si>
  <si>
    <t>trench</t>
  </si>
  <si>
    <t>gay cop</t>
  </si>
  <si>
    <t>getaway driver</t>
  </si>
  <si>
    <t>masturbation</t>
  </si>
  <si>
    <t>federal reserve bank</t>
  </si>
  <si>
    <t>therapist</t>
  </si>
  <si>
    <t>arsonist</t>
  </si>
  <si>
    <t>blood splatter on face</t>
  </si>
  <si>
    <t>deathbed</t>
  </si>
  <si>
    <t>fight club</t>
  </si>
  <si>
    <t>fixer</t>
  </si>
  <si>
    <t>gay pride</t>
  </si>
  <si>
    <t>shower</t>
  </si>
  <si>
    <t>fighter plane</t>
  </si>
  <si>
    <t>jet fighter</t>
  </si>
  <si>
    <t>refueling</t>
  </si>
  <si>
    <t>canada</t>
  </si>
  <si>
    <t>refrence to liza minnelli</t>
  </si>
  <si>
    <t>end credits roll call</t>
  </si>
  <si>
    <t>housing project</t>
  </si>
  <si>
    <t>little league</t>
  </si>
  <si>
    <t>little league baseball</t>
  </si>
  <si>
    <t>adulterous wife</t>
  </si>
  <si>
    <t>bipolar disorder</t>
  </si>
  <si>
    <t>obsessive compulsive personality disorder</t>
  </si>
  <si>
    <t>unhappy marriage</t>
  </si>
  <si>
    <t>gang violence</t>
  </si>
  <si>
    <t>human trafficking</t>
  </si>
  <si>
    <t>tire iron</t>
  </si>
  <si>
    <t>club</t>
  </si>
  <si>
    <t>ballot</t>
  </si>
  <si>
    <t>new mexico</t>
  </si>
  <si>
    <t>vote</t>
  </si>
  <si>
    <t>voting</t>
  </si>
  <si>
    <t>fiancee</t>
  </si>
  <si>
    <t>hungary</t>
  </si>
  <si>
    <t>woman on top</t>
  </si>
  <si>
    <t>autism</t>
  </si>
  <si>
    <t>experimental surgery</t>
  </si>
  <si>
    <t>forename as title</t>
  </si>
  <si>
    <t>regression</t>
  </si>
  <si>
    <t>beaver puppet</t>
  </si>
  <si>
    <t>speech</t>
  </si>
  <si>
    <t>locker room</t>
  </si>
  <si>
    <t>game designer</t>
  </si>
  <si>
    <t>pod</t>
  </si>
  <si>
    <t>archeological dig</t>
  </si>
  <si>
    <t>ark of the covenant</t>
  </si>
  <si>
    <t>toy store</t>
  </si>
  <si>
    <t>close encounter of the third kind</t>
  </si>
  <si>
    <t>e mail</t>
  </si>
  <si>
    <t>police chief</t>
  </si>
  <si>
    <t>tall woman</t>
  </si>
  <si>
    <t>case file</t>
  </si>
  <si>
    <t>psycho thriller</t>
  </si>
  <si>
    <t>lead actor's first film</t>
  </si>
  <si>
    <t>long hair</t>
  </si>
  <si>
    <t>public access</t>
  </si>
  <si>
    <t>full frontal male nudity</t>
  </si>
  <si>
    <t>man wearing a jock strap</t>
  </si>
  <si>
    <t>man wearing a thong</t>
  </si>
  <si>
    <t>rear male nudity</t>
  </si>
  <si>
    <t>stripped prison uniform</t>
  </si>
  <si>
    <t>great white shark</t>
  </si>
  <si>
    <t>chihuahua</t>
  </si>
  <si>
    <t>german shepherd</t>
  </si>
  <si>
    <t>potted plant</t>
  </si>
  <si>
    <t>tijuana mexico</t>
  </si>
  <si>
    <t>farmhouse</t>
  </si>
  <si>
    <t>car fire</t>
  </si>
  <si>
    <t>cockroach</t>
  </si>
  <si>
    <t>independent film</t>
  </si>
  <si>
    <t>grandmother</t>
  </si>
  <si>
    <t>niagara falls</t>
  </si>
  <si>
    <t>battle of the bands</t>
  </si>
  <si>
    <t>school teacher</t>
  </si>
  <si>
    <t>substitute teacher</t>
  </si>
  <si>
    <t>crossdresser</t>
  </si>
  <si>
    <t>boating accident</t>
  </si>
  <si>
    <t>daughters</t>
  </si>
  <si>
    <t>camp</t>
  </si>
  <si>
    <t>digging</t>
  </si>
  <si>
    <t>hole</t>
  </si>
  <si>
    <t>social injustice</t>
  </si>
  <si>
    <t>drumline</t>
  </si>
  <si>
    <t>marching band</t>
  </si>
  <si>
    <t>question mark in title</t>
  </si>
  <si>
    <t>writer director</t>
  </si>
  <si>
    <t>creation</t>
  </si>
  <si>
    <t>caretaker</t>
  </si>
  <si>
    <t>economic hardship</t>
  </si>
  <si>
    <t>wheelchair</t>
  </si>
  <si>
    <t>culture shock</t>
  </si>
  <si>
    <t>ponzi scheme</t>
  </si>
  <si>
    <t>lesbian kiss</t>
  </si>
  <si>
    <t>mom</t>
  </si>
  <si>
    <t>pta</t>
  </si>
  <si>
    <t>reference to mad max</t>
  </si>
  <si>
    <t>gang that lives together</t>
  </si>
  <si>
    <t>outlaw gang</t>
  </si>
  <si>
    <t>selma alabama</t>
  </si>
  <si>
    <t>u.s. politics</t>
  </si>
  <si>
    <t>shot gun</t>
  </si>
  <si>
    <t>boogeyman</t>
  </si>
  <si>
    <t>hometown</t>
  </si>
  <si>
    <t>cartoon tiger</t>
  </si>
  <si>
    <t>tigger</t>
  </si>
  <si>
    <t>death of marine</t>
  </si>
  <si>
    <t>dog adoption</t>
  </si>
  <si>
    <t>man dog relationship</t>
  </si>
  <si>
    <t>chocolate factory</t>
  </si>
  <si>
    <t>interracial couple</t>
  </si>
  <si>
    <t>schoolgirl</t>
  </si>
  <si>
    <t>bill and ted</t>
  </si>
  <si>
    <t>campaign</t>
  </si>
  <si>
    <t>presidential election</t>
  </si>
  <si>
    <t>satire</t>
  </si>
  <si>
    <t>ambush</t>
  </si>
  <si>
    <t>sweden</t>
  </si>
  <si>
    <t>latin music</t>
  </si>
  <si>
    <t>on tour</t>
  </si>
  <si>
    <t>tejano</t>
  </si>
  <si>
    <t>mexican border</t>
  </si>
  <si>
    <t>man child</t>
  </si>
  <si>
    <t>sibling</t>
  </si>
  <si>
    <t>arab stereotype</t>
  </si>
  <si>
    <t>broadway</t>
  </si>
  <si>
    <t>chainsaw</t>
  </si>
  <si>
    <t>agoraphobia</t>
  </si>
  <si>
    <t>copycat murder</t>
  </si>
  <si>
    <t>ballet</t>
  </si>
  <si>
    <t>supernatural</t>
  </si>
  <si>
    <t>gay activist</t>
  </si>
  <si>
    <t>gay pickup</t>
  </si>
  <si>
    <t>gay rights</t>
  </si>
  <si>
    <t>biblical</t>
  </si>
  <si>
    <t>judea</t>
  </si>
  <si>
    <t>roman soldier</t>
  </si>
  <si>
    <t>decapitation</t>
  </si>
  <si>
    <t>ghost ship</t>
  </si>
  <si>
    <t>severed head</t>
  </si>
  <si>
    <t>torso cut in half</t>
  </si>
  <si>
    <t>christmas tree</t>
  </si>
  <si>
    <t>forbidden sex</t>
  </si>
  <si>
    <t>lesbian sex</t>
  </si>
  <si>
    <t>sex with a student</t>
  </si>
  <si>
    <t>taboo sex</t>
  </si>
  <si>
    <t>east berlin</t>
  </si>
  <si>
    <t>kiev ukraine</t>
  </si>
  <si>
    <t>mossad</t>
  </si>
  <si>
    <t>nazi war criminal</t>
  </si>
  <si>
    <t>record store</t>
  </si>
  <si>
    <t>store</t>
  </si>
  <si>
    <t>thirty something</t>
  </si>
  <si>
    <t>vinyl</t>
  </si>
  <si>
    <t>lifting someone into the air</t>
  </si>
  <si>
    <t>telephone</t>
  </si>
  <si>
    <t>telephone call</t>
  </si>
  <si>
    <t>voice mail</t>
  </si>
  <si>
    <t>self defense</t>
  </si>
  <si>
    <t>support group</t>
  </si>
  <si>
    <t>safe deposit</t>
  </si>
  <si>
    <t>borderline personality disorder</t>
  </si>
  <si>
    <t>playing against type</t>
  </si>
  <si>
    <t>retrograde narrative</t>
  </si>
  <si>
    <t>hostility</t>
  </si>
  <si>
    <t>doppelganger</t>
  </si>
  <si>
    <t>group therapy</t>
  </si>
  <si>
    <t>self mutilation</t>
  </si>
  <si>
    <t>twin actresses for twin sisters</t>
  </si>
  <si>
    <t>clue</t>
  </si>
  <si>
    <t>rationing</t>
  </si>
  <si>
    <t>vampire society</t>
  </si>
  <si>
    <t>year 2019</t>
  </si>
  <si>
    <t>airport security</t>
  </si>
  <si>
    <t>confidence</t>
  </si>
  <si>
    <t>iphone</t>
  </si>
  <si>
    <t>monte carlo</t>
  </si>
  <si>
    <t>young woman</t>
  </si>
  <si>
    <t>game reality crossover</t>
  </si>
  <si>
    <t>aborigine</t>
  </si>
  <si>
    <t>australian aborigine</t>
  </si>
  <si>
    <t>australian outback</t>
  </si>
  <si>
    <t>geese</t>
  </si>
  <si>
    <t>idaho</t>
  </si>
  <si>
    <t>national park</t>
  </si>
  <si>
    <t>family secret</t>
  </si>
  <si>
    <t>friendship between men</t>
  </si>
  <si>
    <t>rock</t>
  </si>
  <si>
    <t>two headed person</t>
  </si>
  <si>
    <t>new hampshire</t>
  </si>
  <si>
    <t>dare</t>
  </si>
  <si>
    <t>knocked out</t>
  </si>
  <si>
    <t>online game</t>
  </si>
  <si>
    <t>cross</t>
  </si>
  <si>
    <t>motel</t>
  </si>
  <si>
    <t>jesus crust pizza parlor</t>
  </si>
  <si>
    <t>high school graduation</t>
  </si>
  <si>
    <t>sparkler</t>
  </si>
  <si>
    <t>unfaithful husband</t>
  </si>
  <si>
    <t>rules</t>
  </si>
  <si>
    <t>wizard of oz</t>
  </si>
  <si>
    <t>christmas pageant</t>
  </si>
  <si>
    <t>illegitimate son</t>
  </si>
  <si>
    <t>grief</t>
  </si>
  <si>
    <t>mental breakdown</t>
  </si>
  <si>
    <t>post september 11 2001</t>
  </si>
  <si>
    <t>self discovery</t>
  </si>
  <si>
    <t>paintball</t>
  </si>
  <si>
    <t>paintball gun</t>
  </si>
  <si>
    <t>pepper spray</t>
  </si>
  <si>
    <t>what happened to epilogue</t>
  </si>
  <si>
    <t>18th birthday</t>
  </si>
  <si>
    <t>introduction</t>
  </si>
  <si>
    <t>human versus vampire</t>
  </si>
  <si>
    <t>winnie the pooh</t>
  </si>
  <si>
    <t>gay sibling</t>
  </si>
  <si>
    <t>axe</t>
  </si>
  <si>
    <t>sign language</t>
  </si>
  <si>
    <t>animal in title</t>
  </si>
  <si>
    <t>kite</t>
  </si>
  <si>
    <t>paparazzi</t>
  </si>
  <si>
    <t>climbing a tree</t>
  </si>
  <si>
    <t>toilet</t>
  </si>
  <si>
    <t>loser</t>
  </si>
  <si>
    <t>overdose</t>
  </si>
  <si>
    <t>70mm film</t>
  </si>
  <si>
    <t>biblical epic</t>
  </si>
  <si>
    <t>king herod</t>
  </si>
  <si>
    <t>mousetrap</t>
  </si>
  <si>
    <t>armored truck</t>
  </si>
  <si>
    <t>dominatrix</t>
  </si>
  <si>
    <t>ex boyfriend</t>
  </si>
  <si>
    <t>prince charming</t>
  </si>
  <si>
    <t>quarrel</t>
  </si>
  <si>
    <t>envy</t>
  </si>
  <si>
    <t>artificial heart</t>
  </si>
  <si>
    <t>horse penis</t>
  </si>
  <si>
    <t>book of esther</t>
  </si>
  <si>
    <t>esther</t>
  </si>
  <si>
    <t>treachery</t>
  </si>
  <si>
    <t>saigon</t>
  </si>
  <si>
    <t>corndog</t>
  </si>
  <si>
    <t>funeral in the rain</t>
  </si>
  <si>
    <t>iceman</t>
  </si>
  <si>
    <t>bouquet of roses</t>
  </si>
  <si>
    <t>bright light</t>
  </si>
  <si>
    <t>cardiopulmonary resuscitation</t>
  </si>
  <si>
    <t>white rose</t>
  </si>
  <si>
    <t>sadist</t>
  </si>
  <si>
    <t>stick fight</t>
  </si>
  <si>
    <t>power plant</t>
  </si>
  <si>
    <t>chamberlain</t>
  </si>
  <si>
    <t>murder of a police officer</t>
  </si>
  <si>
    <t>award</t>
  </si>
  <si>
    <t>gay kiss</t>
  </si>
  <si>
    <t>michelin star</t>
  </si>
  <si>
    <t>violent behavior</t>
  </si>
  <si>
    <t>con</t>
  </si>
  <si>
    <t>bus trip</t>
  </si>
  <si>
    <t>parental love</t>
  </si>
  <si>
    <t>surprise visit</t>
  </si>
  <si>
    <t>train ride</t>
  </si>
  <si>
    <t>science experiment</t>
  </si>
  <si>
    <t>buddy comedy</t>
  </si>
  <si>
    <t>gun smuggling</t>
  </si>
  <si>
    <t>comic violence</t>
  </si>
  <si>
    <t>talking to self in mirror</t>
  </si>
  <si>
    <t>voice over narration</t>
  </si>
  <si>
    <t>sorcerer</t>
  </si>
  <si>
    <t>documentary filmmaker</t>
  </si>
  <si>
    <t>filmmaker</t>
  </si>
  <si>
    <t>machete</t>
  </si>
  <si>
    <t>at work</t>
  </si>
  <si>
    <t>vermin</t>
  </si>
  <si>
    <t>bigfoot</t>
  </si>
  <si>
    <t>ecuador</t>
  </si>
  <si>
    <t>tv show</t>
  </si>
  <si>
    <t>exhibition</t>
  </si>
  <si>
    <t>gilbert and sullivan</t>
  </si>
  <si>
    <t>gilbert and sullivan's princess ida</t>
  </si>
  <si>
    <t>Boy</t>
  </si>
  <si>
    <t>Hiroshima</t>
  </si>
  <si>
    <t>Man</t>
  </si>
  <si>
    <t>design</t>
  </si>
  <si>
    <t>carl jung</t>
  </si>
  <si>
    <t>psychoanalysis</t>
  </si>
  <si>
    <t>sigmund freud</t>
  </si>
  <si>
    <t>substance d</t>
  </si>
  <si>
    <t>artifact</t>
  </si>
  <si>
    <t>rock 'n' roll</t>
  </si>
  <si>
    <t>dead husband</t>
  </si>
  <si>
    <t>flash of genius</t>
  </si>
  <si>
    <t>riding the rails</t>
  </si>
  <si>
    <t>driving a car down stairs</t>
  </si>
  <si>
    <t>duct tape gag</t>
  </si>
  <si>
    <t>held captive</t>
  </si>
  <si>
    <t>sailing</t>
  </si>
  <si>
    <t>theatre director</t>
  </si>
  <si>
    <t>warehouse</t>
  </si>
  <si>
    <t>studio ghibli</t>
  </si>
  <si>
    <t>bordeaux</t>
  </si>
  <si>
    <t>heavy water</t>
  </si>
  <si>
    <t>foreboding</t>
  </si>
  <si>
    <t>hideout</t>
  </si>
  <si>
    <t>high school sweethearts</t>
  </si>
  <si>
    <t>jewish american princess</t>
  </si>
  <si>
    <t>record label</t>
  </si>
  <si>
    <t>cleric</t>
  </si>
  <si>
    <t>fascist</t>
  </si>
  <si>
    <t>fall to death</t>
  </si>
  <si>
    <t>cigarette smoking</t>
  </si>
  <si>
    <t>steam</t>
  </si>
  <si>
    <t>brazil</t>
  </si>
  <si>
    <t>soccer movie</t>
  </si>
  <si>
    <t>world cup</t>
  </si>
  <si>
    <t>easter island</t>
  </si>
  <si>
    <t>location in title</t>
  </si>
  <si>
    <t>statue</t>
  </si>
  <si>
    <t>topless female nudity</t>
  </si>
  <si>
    <t>magical potion</t>
  </si>
  <si>
    <t>close up of eyes</t>
  </si>
  <si>
    <t>quirkiness</t>
  </si>
  <si>
    <t>protection</t>
  </si>
  <si>
    <t>banishment</t>
  </si>
  <si>
    <t>sorcery</t>
  </si>
  <si>
    <t>storm at sea</t>
  </si>
  <si>
    <t>cholera</t>
  </si>
  <si>
    <t>bonn germany</t>
  </si>
  <si>
    <t>failed kidnapping</t>
  </si>
  <si>
    <t>handcuffs</t>
  </si>
  <si>
    <t>projectile</t>
  </si>
  <si>
    <t>frontier</t>
  </si>
  <si>
    <t>outpost</t>
  </si>
  <si>
    <t>boob job</t>
  </si>
  <si>
    <t>breast enlargement</t>
  </si>
  <si>
    <t>breast surgery</t>
  </si>
  <si>
    <t>cheating on a test</t>
  </si>
  <si>
    <t>ejaculation</t>
  </si>
  <si>
    <t>suspect</t>
  </si>
  <si>
    <t>title from song</t>
  </si>
  <si>
    <t>correspondence</t>
  </si>
  <si>
    <t>evil step mother</t>
  </si>
  <si>
    <t>mystery killer</t>
  </si>
  <si>
    <t>ghost hunter</t>
  </si>
  <si>
    <t>glass house</t>
  </si>
  <si>
    <t>clock tower</t>
  </si>
  <si>
    <t>delorean</t>
  </si>
  <si>
    <t>haunted hospital</t>
  </si>
  <si>
    <t>looting</t>
  </si>
  <si>
    <t>nightclub singer</t>
  </si>
  <si>
    <t>sperm</t>
  </si>
  <si>
    <t>debauchery</t>
  </si>
  <si>
    <t>lust</t>
  </si>
  <si>
    <t>saddam hussein</t>
  </si>
  <si>
    <t>locomotive</t>
  </si>
  <si>
    <t>steam locomotive</t>
  </si>
  <si>
    <t>bathhouse</t>
  </si>
  <si>
    <t>lifeboat</t>
  </si>
  <si>
    <t>sailing ship</t>
  </si>
  <si>
    <t>track</t>
  </si>
  <si>
    <t>tradition</t>
  </si>
  <si>
    <t>lifting female in air</t>
  </si>
  <si>
    <t>lifting male in air</t>
  </si>
  <si>
    <t>screenwriter</t>
  </si>
  <si>
    <t>broken leg</t>
  </si>
  <si>
    <t>bank clerk</t>
  </si>
  <si>
    <t>loki</t>
  </si>
  <si>
    <t>tv reporter</t>
  </si>
  <si>
    <t>dying planet</t>
  </si>
  <si>
    <t>regaining one's memory</t>
  </si>
  <si>
    <t>stabbed to death</t>
  </si>
  <si>
    <t>aquarium</t>
  </si>
  <si>
    <t>fish tank</t>
  </si>
  <si>
    <t>norwegian</t>
  </si>
  <si>
    <t>bible quote</t>
  </si>
  <si>
    <t>riot</t>
  </si>
  <si>
    <t>cruelty</t>
  </si>
  <si>
    <t>tension</t>
  </si>
  <si>
    <t>barbecue</t>
  </si>
  <si>
    <t>barbershop</t>
  </si>
  <si>
    <t>bartender</t>
  </si>
  <si>
    <t>department store</t>
  </si>
  <si>
    <t>reference to frankenstein</t>
  </si>
  <si>
    <t>reference to jimi hendrix</t>
  </si>
  <si>
    <t>family restaurant</t>
  </si>
  <si>
    <t>remarriage</t>
  </si>
  <si>
    <t>photograph</t>
  </si>
  <si>
    <t>death of friend</t>
  </si>
  <si>
    <t>severed arm</t>
  </si>
  <si>
    <t>classical composer</t>
  </si>
  <si>
    <t>clique</t>
  </si>
  <si>
    <t>high school girl</t>
  </si>
  <si>
    <t>villa</t>
  </si>
  <si>
    <t>country house</t>
  </si>
  <si>
    <t>shooting party</t>
  </si>
  <si>
    <t>broadway play</t>
  </si>
  <si>
    <t>congenital liar</t>
  </si>
  <si>
    <t>self deception</t>
  </si>
  <si>
    <t>snob</t>
  </si>
  <si>
    <t>talking to oneself</t>
  </si>
  <si>
    <t>september 11 2001</t>
  </si>
  <si>
    <t>choreographer</t>
  </si>
  <si>
    <t>hit with a door</t>
  </si>
  <si>
    <t>fog</t>
  </si>
  <si>
    <t>leper</t>
  </si>
  <si>
    <t>christian film</t>
  </si>
  <si>
    <t>gods</t>
  </si>
  <si>
    <t>hot temper</t>
  </si>
  <si>
    <t>motivational speaker</t>
  </si>
  <si>
    <t>seminar</t>
  </si>
  <si>
    <t>delusion</t>
  </si>
  <si>
    <t>performing arts</t>
  </si>
  <si>
    <t>alone</t>
  </si>
  <si>
    <t>aron ralston</t>
  </si>
  <si>
    <t>based on autobiography</t>
  </si>
  <si>
    <t>canyon</t>
  </si>
  <si>
    <t>apartment building</t>
  </si>
  <si>
    <t>crook</t>
  </si>
  <si>
    <t>family dinner</t>
  </si>
  <si>
    <t>husband wife conflict</t>
  </si>
  <si>
    <t>husband wife kiss</t>
  </si>
  <si>
    <t>large family</t>
  </si>
  <si>
    <t>caper</t>
  </si>
  <si>
    <t>computer genius</t>
  </si>
  <si>
    <t>security chief</t>
  </si>
  <si>
    <t>house construction</t>
  </si>
  <si>
    <t>apple computer</t>
  </si>
  <si>
    <t>dialogue driven</t>
  </si>
  <si>
    <t>popular girl</t>
  </si>
  <si>
    <t>valedictorian</t>
  </si>
  <si>
    <t>boarding school</t>
  </si>
  <si>
    <t>teen movie</t>
  </si>
  <si>
    <t>masked hero</t>
  </si>
  <si>
    <t>canal</t>
  </si>
  <si>
    <t>tailor</t>
  </si>
  <si>
    <t>earth viewed from space</t>
  </si>
  <si>
    <t>ice storm</t>
  </si>
  <si>
    <t>grandparent grandchild relationship</t>
  </si>
  <si>
    <t>reference to facebook</t>
  </si>
  <si>
    <t>reference to the internet</t>
  </si>
  <si>
    <t>beverly hills hotel</t>
  </si>
  <si>
    <t>troop</t>
  </si>
  <si>
    <t>diva</t>
  </si>
  <si>
    <t>open marriage</t>
  </si>
  <si>
    <t>social climber</t>
  </si>
  <si>
    <t>blindfolded woman</t>
  </si>
  <si>
    <t>control</t>
  </si>
  <si>
    <t>male dominance</t>
  </si>
  <si>
    <t>sex game</t>
  </si>
  <si>
    <t>sex in public</t>
  </si>
  <si>
    <t>leo tolstoy</t>
  </si>
  <si>
    <t>baseball practice</t>
  </si>
  <si>
    <t>escaped convict</t>
  </si>
  <si>
    <t>genghis khan</t>
  </si>
  <si>
    <t>starving</t>
  </si>
  <si>
    <t>finger gun</t>
  </si>
  <si>
    <t>electronic music score</t>
  </si>
  <si>
    <t>secret headquarters</t>
  </si>
  <si>
    <t>classic literature</t>
  </si>
  <si>
    <t>denmark</t>
  </si>
  <si>
    <t>madness</t>
  </si>
  <si>
    <t>supernatural ability</t>
  </si>
  <si>
    <t>physical torture</t>
  </si>
  <si>
    <t>pow camp</t>
  </si>
  <si>
    <t>reference to adolf hitler</t>
  </si>
  <si>
    <t>mysterious event</t>
  </si>
  <si>
    <t>small village</t>
  </si>
  <si>
    <t>arizona</t>
  </si>
  <si>
    <t>neighbor neighbor relationship</t>
  </si>
  <si>
    <t>remote control car</t>
  </si>
  <si>
    <t>battalion</t>
  </si>
  <si>
    <t>missing file</t>
  </si>
  <si>
    <t>teen comedy</t>
  </si>
  <si>
    <t>kissing in the rain</t>
  </si>
  <si>
    <t>woodsman</t>
  </si>
  <si>
    <t>atrocity</t>
  </si>
  <si>
    <t>central africa</t>
  </si>
  <si>
    <t>ethnic warfare</t>
  </si>
  <si>
    <t>united nations peace keeping force</t>
  </si>
  <si>
    <t>united nations soldier</t>
  </si>
  <si>
    <t>impersonation</t>
  </si>
  <si>
    <t>see through dress</t>
  </si>
  <si>
    <t>based on the bible</t>
  </si>
  <si>
    <t>nativity</t>
  </si>
  <si>
    <t>bag over head</t>
  </si>
  <si>
    <t>buddhist temple</t>
  </si>
  <si>
    <t>loss of friend</t>
  </si>
  <si>
    <t>curtain</t>
  </si>
  <si>
    <t>xeroderma pigmentosum</t>
  </si>
  <si>
    <t>human versus alien</t>
  </si>
  <si>
    <t>space marine</t>
  </si>
  <si>
    <t>flower girl</t>
  </si>
  <si>
    <t>street</t>
  </si>
  <si>
    <t>fourth of july</t>
  </si>
  <si>
    <t>impersonating a police officer</t>
  </si>
  <si>
    <t>beer</t>
  </si>
  <si>
    <t>germany</t>
  </si>
  <si>
    <t>oktoberfest</t>
  </si>
  <si>
    <t>masked killer</t>
  </si>
  <si>
    <t>michael myers</t>
  </si>
  <si>
    <t>trick or treat</t>
  </si>
  <si>
    <t>punched in the nose</t>
  </si>
  <si>
    <t>female on male rape</t>
  </si>
  <si>
    <t>lent</t>
  </si>
  <si>
    <t>whipped cream</t>
  </si>
  <si>
    <t>tutor</t>
  </si>
  <si>
    <t>murder of family</t>
  </si>
  <si>
    <t>dental braces</t>
  </si>
  <si>
    <t>dental headgear</t>
  </si>
  <si>
    <t>former child star</t>
  </si>
  <si>
    <t>dj</t>
  </si>
  <si>
    <t>bag of money</t>
  </si>
  <si>
    <t>found money</t>
  </si>
  <si>
    <t>screenplay adapted by author</t>
  </si>
  <si>
    <t>food poisoning</t>
  </si>
  <si>
    <t>health inspector</t>
  </si>
  <si>
    <t>sesame street</t>
  </si>
  <si>
    <t>police officer killed</t>
  </si>
  <si>
    <t>book of the dead</t>
  </si>
  <si>
    <t>h.p. lovecraft</t>
  </si>
  <si>
    <t>tour bus</t>
  </si>
  <si>
    <t>tour guide</t>
  </si>
  <si>
    <t>chief of staff</t>
  </si>
  <si>
    <t>hair</t>
  </si>
  <si>
    <t>nuclear disarmament</t>
  </si>
  <si>
    <t>adult child friendship</t>
  </si>
  <si>
    <t>year 1937</t>
  </si>
  <si>
    <t>illusionist</t>
  </si>
  <si>
    <t>dead man</t>
  </si>
  <si>
    <t>killing a lion</t>
  </si>
  <si>
    <t>killing a tiger</t>
  </si>
  <si>
    <t>gunshot</t>
  </si>
  <si>
    <t>porn star</t>
  </si>
  <si>
    <t>evil spirit</t>
  </si>
  <si>
    <t>diane arbus</t>
  </si>
  <si>
    <t>critique of capitalism</t>
  </si>
  <si>
    <t>fired from the job</t>
  </si>
  <si>
    <t>1810s</t>
  </si>
  <si>
    <t>country estate</t>
  </si>
  <si>
    <t>jane austen</t>
  </si>
  <si>
    <t>lady</t>
  </si>
  <si>
    <t>sorority house</t>
  </si>
  <si>
    <t>auction</t>
  </si>
  <si>
    <t>iranian</t>
  </si>
  <si>
    <t>education</t>
  </si>
  <si>
    <t>english teacher</t>
  </si>
  <si>
    <t>poet</t>
  </si>
  <si>
    <t>briefcase full of money</t>
  </si>
  <si>
    <t>character repeating someone else's dialogue</t>
  </si>
  <si>
    <t>character says i love you</t>
  </si>
  <si>
    <t>reference to cinderella</t>
  </si>
  <si>
    <t>archdiocese</t>
  </si>
  <si>
    <t>malpractice</t>
  </si>
  <si>
    <t>coyote</t>
  </si>
  <si>
    <t>popularity</t>
  </si>
  <si>
    <t>quarterback</t>
  </si>
  <si>
    <t>jack russell terrier</t>
  </si>
  <si>
    <t>modern silent movie</t>
  </si>
  <si>
    <t>movie studio</t>
  </si>
  <si>
    <t>babysitting</t>
  </si>
  <si>
    <t>possession</t>
  </si>
  <si>
    <t>boy scouts</t>
  </si>
  <si>
    <t>boy scouts camp</t>
  </si>
  <si>
    <t>leatherface</t>
  </si>
  <si>
    <t>slaughterhouse</t>
  </si>
  <si>
    <t>master of disguise</t>
  </si>
  <si>
    <t>waiter</t>
  </si>
  <si>
    <t>faun</t>
  </si>
  <si>
    <t>mailman</t>
  </si>
  <si>
    <t>single parent</t>
  </si>
  <si>
    <t>animal abuse(non graphic)</t>
  </si>
  <si>
    <t>cat killer</t>
  </si>
  <si>
    <t>dead cat</t>
  </si>
  <si>
    <t>death of cat</t>
  </si>
  <si>
    <t>grand canyon</t>
  </si>
  <si>
    <t>indian</t>
  </si>
  <si>
    <t>beauty salon</t>
  </si>
  <si>
    <t>male in underwear</t>
  </si>
  <si>
    <t>oleander</t>
  </si>
  <si>
    <t>condom</t>
  </si>
  <si>
    <t>hook for hand</t>
  </si>
  <si>
    <t>satanic ritual</t>
  </si>
  <si>
    <t>crying woman</t>
  </si>
  <si>
    <t>plot</t>
  </si>
  <si>
    <t>younger man older woman relationship</t>
  </si>
  <si>
    <t>cigarette girl</t>
  </si>
  <si>
    <t>woman holding a baby</t>
  </si>
  <si>
    <t>binge drinking</t>
  </si>
  <si>
    <t>mother</t>
  </si>
  <si>
    <t>female alien</t>
  </si>
  <si>
    <t>city name in title</t>
  </si>
  <si>
    <t>homophobia</t>
  </si>
  <si>
    <t>middle america</t>
  </si>
  <si>
    <t>psychosomatic blindness</t>
  </si>
  <si>
    <t>self deprecating</t>
  </si>
  <si>
    <t>studio</t>
  </si>
  <si>
    <t>head cut off</t>
  </si>
  <si>
    <t>narcotics anonymous</t>
  </si>
  <si>
    <t>recovery</t>
  </si>
  <si>
    <t>immigration</t>
  </si>
  <si>
    <t>shanghai</t>
  </si>
  <si>
    <t>hypnotherapy</t>
  </si>
  <si>
    <t>lost painting</t>
  </si>
  <si>
    <t>bathroom</t>
  </si>
  <si>
    <t>censorship</t>
  </si>
  <si>
    <t>heil hitler</t>
  </si>
  <si>
    <t>drug deal</t>
  </si>
  <si>
    <t>explicit sex</t>
  </si>
  <si>
    <t>abusive marriage</t>
  </si>
  <si>
    <t>prison wagon</t>
  </si>
  <si>
    <t>roast pig</t>
  </si>
  <si>
    <t>suicide by hanging</t>
  </si>
  <si>
    <t>the star spangled banner</t>
  </si>
  <si>
    <t>prosecutor</t>
  </si>
  <si>
    <t>police detective hero</t>
  </si>
  <si>
    <t>b movie</t>
  </si>
  <si>
    <t>slug</t>
  </si>
  <si>
    <t>police shootout</t>
  </si>
  <si>
    <t>child protagonist</t>
  </si>
  <si>
    <t>child swearing</t>
  </si>
  <si>
    <t>package</t>
  </si>
  <si>
    <t>questioned by police</t>
  </si>
  <si>
    <t>reputation</t>
  </si>
  <si>
    <t>bare midriff</t>
  </si>
  <si>
    <t>king george vi</t>
  </si>
  <si>
    <t>speech therapist</t>
  </si>
  <si>
    <t>catholic orphanage</t>
  </si>
  <si>
    <t>long lost siblings</t>
  </si>
  <si>
    <t>book strap</t>
  </si>
  <si>
    <t>racial tension</t>
  </si>
  <si>
    <t>stereotype</t>
  </si>
  <si>
    <t>crossword puzzle</t>
  </si>
  <si>
    <t>enigma code</t>
  </si>
  <si>
    <t>loss of husband</t>
  </si>
  <si>
    <t>suntan pantyhose</t>
  </si>
  <si>
    <t>hiding in a closet</t>
  </si>
  <si>
    <t>family vacation</t>
  </si>
  <si>
    <t>national lampoon series</t>
  </si>
  <si>
    <t>child beauty pageant</t>
  </si>
  <si>
    <t>jackass</t>
  </si>
  <si>
    <t>monarchy</t>
  </si>
  <si>
    <t>princess diana</t>
  </si>
  <si>
    <t>yuppie</t>
  </si>
  <si>
    <t>post civil war</t>
  </si>
  <si>
    <t>reference to friedrich schiller</t>
  </si>
  <si>
    <t>bird in a cage</t>
  </si>
  <si>
    <t>reunited family</t>
  </si>
  <si>
    <t>brunette</t>
  </si>
  <si>
    <t>film producer</t>
  </si>
  <si>
    <t>stunt</t>
  </si>
  <si>
    <t>roma</t>
  </si>
  <si>
    <t>spaghetti</t>
  </si>
  <si>
    <t>inspired by true events</t>
  </si>
  <si>
    <t>krampus</t>
  </si>
  <si>
    <t>falling off a roof</t>
  </si>
  <si>
    <t>foreign exchange student</t>
  </si>
  <si>
    <t>incestuous desire</t>
  </si>
  <si>
    <t>incestuous kiss</t>
  </si>
  <si>
    <t>south central los angeles</t>
  </si>
  <si>
    <t>street gang</t>
  </si>
  <si>
    <t>ivy league</t>
  </si>
  <si>
    <t>based on memoir</t>
  </si>
  <si>
    <t>cambridge university</t>
  </si>
  <si>
    <t>lou gehrig's disease</t>
  </si>
  <si>
    <t>physicist</t>
  </si>
  <si>
    <t>person in car trunk</t>
  </si>
  <si>
    <t>racial impersonation</t>
  </si>
  <si>
    <t>south asian</t>
  </si>
  <si>
    <t>tennessee</t>
  </si>
  <si>
    <t>wal mart</t>
  </si>
  <si>
    <t>british military</t>
  </si>
  <si>
    <t>ottoman empire</t>
  </si>
  <si>
    <t>t.e. lawrence</t>
  </si>
  <si>
    <t>rampage</t>
  </si>
  <si>
    <t>hiking</t>
  </si>
  <si>
    <t>loss of mother</t>
  </si>
  <si>
    <t>microwave oven</t>
  </si>
  <si>
    <t>escort</t>
  </si>
  <si>
    <t>male escort</t>
  </si>
  <si>
    <t>wedding date</t>
  </si>
  <si>
    <t>debate</t>
  </si>
  <si>
    <t>wiley college</t>
  </si>
  <si>
    <t>kissing in an elevator</t>
  </si>
  <si>
    <t>mythical hero</t>
  </si>
  <si>
    <t>silent protagonist</t>
  </si>
  <si>
    <t>10 year old</t>
  </si>
  <si>
    <t>supermarket</t>
  </si>
  <si>
    <t>basketball movie</t>
  </si>
  <si>
    <t>female basketball player</t>
  </si>
  <si>
    <t>mine shaft</t>
  </si>
  <si>
    <t>convenience store</t>
  </si>
  <si>
    <t>digit in title</t>
  </si>
  <si>
    <t>coven</t>
  </si>
  <si>
    <t>occult</t>
  </si>
  <si>
    <t>death of pet</t>
  </si>
  <si>
    <t>manor</t>
  </si>
  <si>
    <t>service</t>
  </si>
  <si>
    <t>adult entertainment industry</t>
  </si>
  <si>
    <t>porn industry</t>
  </si>
  <si>
    <t>san fernando valley california</t>
  </si>
  <si>
    <t>horse ranch</t>
  </si>
  <si>
    <t>wild mustang</t>
  </si>
  <si>
    <t>film set</t>
  </si>
  <si>
    <t>movie set</t>
  </si>
  <si>
    <t>fountain of youth</t>
  </si>
  <si>
    <t>young man</t>
  </si>
  <si>
    <t>beating</t>
  </si>
  <si>
    <t>muscleman</t>
  </si>
  <si>
    <t>tied up</t>
  </si>
  <si>
    <t>gangsta</t>
  </si>
  <si>
    <t>gun fight</t>
  </si>
  <si>
    <t>kitten</t>
  </si>
  <si>
    <t>country music</t>
  </si>
  <si>
    <t>relapse</t>
  </si>
  <si>
    <t>blue ribbon</t>
  </si>
  <si>
    <t>jacket</t>
  </si>
  <si>
    <t>jock</t>
  </si>
  <si>
    <t>yogurt</t>
  </si>
  <si>
    <t>rookie cop</t>
  </si>
  <si>
    <t>sex standing up</t>
  </si>
  <si>
    <t>chicago illinois</t>
  </si>
  <si>
    <t>false identity</t>
  </si>
  <si>
    <t>dangerous job</t>
  </si>
  <si>
    <t>secret government agency</t>
  </si>
  <si>
    <t>exploding car</t>
  </si>
  <si>
    <t>hit by a car</t>
  </si>
  <si>
    <t>poker game</t>
  </si>
  <si>
    <t>shot to death</t>
  </si>
  <si>
    <t>intelligence</t>
  </si>
  <si>
    <t>surveillance camera</t>
  </si>
  <si>
    <t>war on terror</t>
  </si>
  <si>
    <t>animator</t>
  </si>
  <si>
    <t>bamboo cane</t>
  </si>
  <si>
    <t>sequel to cult film</t>
  </si>
  <si>
    <t>song and dance</t>
  </si>
  <si>
    <t>23 year time span</t>
  </si>
  <si>
    <t>accidental death</t>
  </si>
  <si>
    <t>loss of loved one</t>
  </si>
  <si>
    <t>roller derby</t>
  </si>
  <si>
    <t>grifter</t>
  </si>
  <si>
    <t>shot in the forehead</t>
  </si>
  <si>
    <t>directed by star</t>
  </si>
  <si>
    <t>tiffany's</t>
  </si>
  <si>
    <t>cole porter</t>
  </si>
  <si>
    <t>tears</t>
  </si>
  <si>
    <t>12 year old</t>
  </si>
  <si>
    <t>hit on the head with a ball</t>
  </si>
  <si>
    <t>blacksmith</t>
  </si>
  <si>
    <t>bureaucracy</t>
  </si>
  <si>
    <t>music school</t>
  </si>
  <si>
    <t>stage fright</t>
  </si>
  <si>
    <t>drug</t>
  </si>
  <si>
    <t>nihilism</t>
  </si>
  <si>
    <t>rug</t>
  </si>
  <si>
    <t>white russian</t>
  </si>
  <si>
    <t>nipples visible through clothing</t>
  </si>
  <si>
    <t>corrupt</t>
  </si>
  <si>
    <t>missing</t>
  </si>
  <si>
    <t>pakistan</t>
  </si>
  <si>
    <t>manipulative behavior</t>
  </si>
  <si>
    <t>modern day adaptation</t>
  </si>
  <si>
    <t>narcissistic woman</t>
  </si>
  <si>
    <t>rejecting a marriage proposal</t>
  </si>
  <si>
    <t>talking to a dog</t>
  </si>
  <si>
    <t>vomiting on someone</t>
  </si>
  <si>
    <t>comedy of manners</t>
  </si>
  <si>
    <t>period drama</t>
  </si>
  <si>
    <t>bruges</t>
  </si>
  <si>
    <t>20 years later</t>
  </si>
  <si>
    <t>graduation speech</t>
  </si>
  <si>
    <t>tv studio</t>
  </si>
  <si>
    <t>natural gas</t>
  </si>
  <si>
    <t>quantum mechanics</t>
  </si>
  <si>
    <t>runaway</t>
  </si>
  <si>
    <t>lip gloss</t>
  </si>
  <si>
    <t>cemetery</t>
  </si>
  <si>
    <t>detective sergeant</t>
  </si>
  <si>
    <t>nude woman murdered</t>
  </si>
  <si>
    <t>slow motion scene</t>
  </si>
  <si>
    <t>trailer home</t>
  </si>
  <si>
    <t>loss of memory</t>
  </si>
  <si>
    <t>charlatan</t>
  </si>
  <si>
    <t>fortune teller</t>
  </si>
  <si>
    <t>organ donation</t>
  </si>
  <si>
    <t>35 mm digital camera</t>
  </si>
  <si>
    <t>cave bear</t>
  </si>
  <si>
    <t>cro magnon</t>
  </si>
  <si>
    <t>neanderthal</t>
  </si>
  <si>
    <t>looking at the camera</t>
  </si>
  <si>
    <t>silent film</t>
  </si>
  <si>
    <t>video message</t>
  </si>
  <si>
    <t>refusal to kill</t>
  </si>
  <si>
    <t>wuxia</t>
  </si>
  <si>
    <t>berlin wall</t>
  </si>
  <si>
    <t>specialist</t>
  </si>
  <si>
    <t>mute character</t>
  </si>
  <si>
    <t>subjective camera</t>
  </si>
  <si>
    <t>behind enemy lines</t>
  </si>
  <si>
    <t>dreaming</t>
  </si>
  <si>
    <t>existentialism</t>
  </si>
  <si>
    <t>groundhog day</t>
  </si>
  <si>
    <t>male friendship</t>
  </si>
  <si>
    <t>muscular</t>
  </si>
  <si>
    <t>shakespeare adaptation</t>
  </si>
  <si>
    <t>star crossed lovers</t>
  </si>
  <si>
    <t>jewish family</t>
  </si>
  <si>
    <t>englishman</t>
  </si>
  <si>
    <t>leaving flowers on a grave</t>
  </si>
  <si>
    <t>visiting wife's grave</t>
  </si>
  <si>
    <t>cotton</t>
  </si>
  <si>
    <t>flogging</t>
  </si>
  <si>
    <t>non professional cast</t>
  </si>
  <si>
    <t>slum</t>
  </si>
  <si>
    <t>killing a pet</t>
  </si>
  <si>
    <t>madame butterfly</t>
  </si>
  <si>
    <t>falling in love with a prostitute</t>
  </si>
  <si>
    <t>rich man poor woman</t>
  </si>
  <si>
    <t>religious mother</t>
  </si>
  <si>
    <t>strict mother</t>
  </si>
  <si>
    <t>bobsled</t>
  </si>
  <si>
    <t>olympic games</t>
  </si>
  <si>
    <t>miner</t>
  </si>
  <si>
    <t>atlanta georgia</t>
  </si>
  <si>
    <t>campus</t>
  </si>
  <si>
    <t>yukon</t>
  </si>
  <si>
    <t>special education</t>
  </si>
  <si>
    <t>female prime minister</t>
  </si>
  <si>
    <t>anthropomorphism</t>
  </si>
  <si>
    <t>tomato</t>
  </si>
  <si>
    <t>mail carrier</t>
  </si>
  <si>
    <t>poetry</t>
  </si>
  <si>
    <t>postal worker</t>
  </si>
  <si>
    <t>voice over letter</t>
  </si>
  <si>
    <t>year 1818</t>
  </si>
  <si>
    <t>boss' daughter</t>
  </si>
  <si>
    <t>house sitter</t>
  </si>
  <si>
    <t>housesitting</t>
  </si>
  <si>
    <t>love interest</t>
  </si>
  <si>
    <t>cliff</t>
  </si>
  <si>
    <t>waterfall</t>
  </si>
  <si>
    <t>wedding dress</t>
  </si>
  <si>
    <t>college roommate</t>
  </si>
  <si>
    <t>semi autobiographical</t>
  </si>
  <si>
    <t>chess</t>
  </si>
  <si>
    <t>fast motion scene</t>
  </si>
  <si>
    <t>private investigation</t>
  </si>
  <si>
    <t>suspected murder</t>
  </si>
  <si>
    <t>adult humor</t>
  </si>
  <si>
    <t>dysfunctional marriage</t>
  </si>
  <si>
    <t>college campus</t>
  </si>
  <si>
    <t>woodstock</t>
  </si>
  <si>
    <t>oil refinery</t>
  </si>
  <si>
    <t>french revolution</t>
  </si>
  <si>
    <t>thomas jefferson</t>
  </si>
  <si>
    <t>caravan</t>
  </si>
  <si>
    <t>prism</t>
  </si>
  <si>
    <t>rented room</t>
  </si>
  <si>
    <t>scrofula</t>
  </si>
  <si>
    <t>sketching</t>
  </si>
  <si>
    <t>sunrise</t>
  </si>
  <si>
    <t>jesuit</t>
  </si>
  <si>
    <t>pope</t>
  </si>
  <si>
    <t>ss</t>
  </si>
  <si>
    <t>college tuition</t>
  </si>
  <si>
    <t>virginity</t>
  </si>
  <si>
    <t>apology</t>
  </si>
  <si>
    <t>narrated by a girl</t>
  </si>
  <si>
    <t>rodeo</t>
  </si>
  <si>
    <t>matchmaker</t>
  </si>
  <si>
    <t>farewell scene</t>
  </si>
  <si>
    <t>acid trip</t>
  </si>
  <si>
    <t>gameshow</t>
  </si>
  <si>
    <t>hot tub</t>
  </si>
  <si>
    <t>time lord</t>
  </si>
  <si>
    <t>dognapping</t>
  </si>
  <si>
    <t>misfiring gun</t>
  </si>
  <si>
    <t>shih tzu</t>
  </si>
  <si>
    <t>bunker</t>
  </si>
  <si>
    <t>hitler</t>
  </si>
  <si>
    <t>no exit</t>
  </si>
  <si>
    <t>war ruins</t>
  </si>
  <si>
    <t>dignity</t>
  </si>
  <si>
    <t>euthanasia</t>
  </si>
  <si>
    <t>disc jockey</t>
  </si>
  <si>
    <t>mafia boss</t>
  </si>
  <si>
    <t>mafiosi</t>
  </si>
  <si>
    <t>mafioso</t>
  </si>
  <si>
    <t>boyhood friend</t>
  </si>
  <si>
    <t>plasma tv</t>
  </si>
  <si>
    <t>ballerina</t>
  </si>
  <si>
    <t>lake tahoe nevada</t>
  </si>
  <si>
    <t>child cancer</t>
  </si>
  <si>
    <t>christianity</t>
  </si>
  <si>
    <t>falling into a hole</t>
  </si>
  <si>
    <t>inspiring</t>
  </si>
  <si>
    <t>bullying</t>
  </si>
  <si>
    <t>grumpy old man</t>
  </si>
  <si>
    <t>school presentation</t>
  </si>
  <si>
    <t>stroke</t>
  </si>
  <si>
    <t>stroke recovery</t>
  </si>
  <si>
    <t>bedroom</t>
  </si>
  <si>
    <t>hug</t>
  </si>
  <si>
    <t>interrupted sex</t>
  </si>
  <si>
    <t>shrew</t>
  </si>
  <si>
    <t>reference to janet jackson</t>
  </si>
  <si>
    <t>cookie</t>
  </si>
  <si>
    <t>microfilm</t>
  </si>
  <si>
    <t>prey</t>
  </si>
  <si>
    <t>blackout</t>
  </si>
  <si>
    <t>child pornography</t>
  </si>
  <si>
    <t>meteorologist</t>
  </si>
  <si>
    <t>snowed in</t>
  </si>
  <si>
    <t>snowplow</t>
  </si>
  <si>
    <t>family home</t>
  </si>
  <si>
    <t>toddler</t>
  </si>
  <si>
    <t>kosher</t>
  </si>
  <si>
    <t>vhs</t>
  </si>
  <si>
    <t>notebook</t>
  </si>
  <si>
    <t>home invasion</t>
  </si>
  <si>
    <t>police officer shot</t>
  </si>
  <si>
    <t>police officer shot in the chest</t>
  </si>
  <si>
    <t>desperation</t>
  </si>
  <si>
    <t>giant insect</t>
  </si>
  <si>
    <t>robot human relationship</t>
  </si>
  <si>
    <t>turing test</t>
  </si>
  <si>
    <t>video surveillance</t>
  </si>
  <si>
    <t>puppeteer</t>
  </si>
  <si>
    <t>romantic rivalry</t>
  </si>
  <si>
    <t>rule</t>
  </si>
  <si>
    <t>construction worker</t>
  </si>
  <si>
    <t>no title at beginning</t>
  </si>
  <si>
    <t>latino</t>
  </si>
  <si>
    <t>pacific palisades</t>
  </si>
  <si>
    <t>law clerk</t>
  </si>
  <si>
    <t>world trade center manhattan new york city</t>
  </si>
  <si>
    <t>gambling debt</t>
  </si>
  <si>
    <t>off screen murder</t>
  </si>
  <si>
    <t>howie scream</t>
  </si>
  <si>
    <t>perfection</t>
  </si>
  <si>
    <t>political cover up</t>
  </si>
  <si>
    <t>political satire</t>
  </si>
  <si>
    <t>black cop</t>
  </si>
  <si>
    <t>angel dust the drug</t>
  </si>
  <si>
    <t>disco</t>
  </si>
  <si>
    <t>quaalude</t>
  </si>
  <si>
    <t>reference to princess grace of monaco</t>
  </si>
  <si>
    <t>hand on butt</t>
  </si>
  <si>
    <t>plastic bubble</t>
  </si>
  <si>
    <t>mail order bride</t>
  </si>
  <si>
    <t>21st birthday</t>
  </si>
  <si>
    <t>college student</t>
  </si>
  <si>
    <t>drunken man</t>
  </si>
  <si>
    <t>standing up to father</t>
  </si>
  <si>
    <t>oscar wilde</t>
  </si>
  <si>
    <t>pigalle</t>
  </si>
  <si>
    <t>colosseum</t>
  </si>
  <si>
    <t>princeton university</t>
  </si>
  <si>
    <t>working women</t>
  </si>
  <si>
    <t>archipelago</t>
  </si>
  <si>
    <t>guillotine</t>
  </si>
  <si>
    <t>exercise bicycle</t>
  </si>
  <si>
    <t>face in food</t>
  </si>
  <si>
    <t>cold calculation</t>
  </si>
  <si>
    <t>gold mine</t>
  </si>
  <si>
    <t>surveyor</t>
  </si>
  <si>
    <t>injury</t>
  </si>
  <si>
    <t>bosnian war</t>
  </si>
  <si>
    <t>911 operator</t>
  </si>
  <si>
    <t>calling 911</t>
  </si>
  <si>
    <t>head held underwater</t>
  </si>
  <si>
    <t>white villain</t>
  </si>
  <si>
    <t>South</t>
  </si>
  <si>
    <t>Kim</t>
  </si>
  <si>
    <t>Incheon</t>
  </si>
  <si>
    <t>North</t>
  </si>
  <si>
    <t>black american</t>
  </si>
  <si>
    <t>extortion</t>
  </si>
  <si>
    <t>classroom</t>
  </si>
  <si>
    <t>fund raising</t>
  </si>
  <si>
    <t>headmaster</t>
  </si>
  <si>
    <t>roman</t>
  </si>
  <si>
    <t>suitcase full of money</t>
  </si>
  <si>
    <t>office</t>
  </si>
  <si>
    <t>pressure</t>
  </si>
  <si>
    <t>sales</t>
  </si>
  <si>
    <t>prank gone wrong</t>
  </si>
  <si>
    <t>stabbed in the neck</t>
  </si>
  <si>
    <t>in love with an inanimate object</t>
  </si>
  <si>
    <t>introvert</t>
  </si>
  <si>
    <t>sex doll</t>
  </si>
  <si>
    <t>fence</t>
  </si>
  <si>
    <t>poison gas</t>
  </si>
  <si>
    <t>ends with quotation</t>
  </si>
  <si>
    <t>women's prison</t>
  </si>
  <si>
    <t>year 1964</t>
  </si>
  <si>
    <t>high definition television</t>
  </si>
  <si>
    <t>washington d.c. lobbyist</t>
  </si>
  <si>
    <t>brontosaurus</t>
  </si>
  <si>
    <t>classical music</t>
  </si>
  <si>
    <t>dinosaur feature</t>
  </si>
  <si>
    <t>korea</t>
  </si>
  <si>
    <t>korean war</t>
  </si>
  <si>
    <t>loss of innocence</t>
  </si>
  <si>
    <t>first love</t>
  </si>
  <si>
    <t>milf</t>
  </si>
  <si>
    <t>black romance</t>
  </si>
  <si>
    <t>reading a book</t>
  </si>
  <si>
    <t>barber</t>
  </si>
  <si>
    <t>jamming communications</t>
  </si>
  <si>
    <t>taunt</t>
  </si>
  <si>
    <t>mascot</t>
  </si>
  <si>
    <t>norad</t>
  </si>
  <si>
    <t>valor</t>
  </si>
  <si>
    <t>showcase</t>
  </si>
  <si>
    <t>beavis and butt head</t>
  </si>
  <si>
    <t>score</t>
  </si>
  <si>
    <t>television set</t>
  </si>
  <si>
    <t>atf</t>
  </si>
  <si>
    <t>bail</t>
  </si>
  <si>
    <t>bong</t>
  </si>
  <si>
    <t>guantanamo bay</t>
  </si>
  <si>
    <t>teen angst</t>
  </si>
  <si>
    <t>troubled teen</t>
  </si>
  <si>
    <t>study</t>
  </si>
  <si>
    <t>talmud</t>
  </si>
  <si>
    <t>yeshiva</t>
  </si>
  <si>
    <t>cult director</t>
  </si>
  <si>
    <t>birthday party</t>
  </si>
  <si>
    <t>high school senior</t>
  </si>
  <si>
    <t>millennial generation</t>
  </si>
  <si>
    <t>photo lab</t>
  </si>
  <si>
    <t>photo shop</t>
  </si>
  <si>
    <t>photography</t>
  </si>
  <si>
    <t>cellular memory</t>
  </si>
  <si>
    <t>eye</t>
  </si>
  <si>
    <t>eye transplant</t>
  </si>
  <si>
    <t>violinist</t>
  </si>
  <si>
    <t>cross country trip</t>
  </si>
  <si>
    <t>pot</t>
  </si>
  <si>
    <t>smoke</t>
  </si>
  <si>
    <t>miser</t>
  </si>
  <si>
    <t>muppet</t>
  </si>
  <si>
    <t>bisexual</t>
  </si>
  <si>
    <t>pain</t>
  </si>
  <si>
    <t>revolutionary</t>
  </si>
  <si>
    <t>reference to britney spears</t>
  </si>
  <si>
    <t>world tour</t>
  </si>
  <si>
    <t>reference to christy turlington</t>
  </si>
  <si>
    <t>reference to planet of the apes</t>
  </si>
  <si>
    <t>sex talk</t>
  </si>
  <si>
    <t>hearing voices</t>
  </si>
  <si>
    <t>hypnosis</t>
  </si>
  <si>
    <t>post hypnotic suggestion</t>
  </si>
  <si>
    <t>seeing a ghost</t>
  </si>
  <si>
    <t>gay love</t>
  </si>
  <si>
    <t>irish adoption board</t>
  </si>
  <si>
    <t>mermaid</t>
  </si>
  <si>
    <t>female neighbor</t>
  </si>
  <si>
    <t>billings montana</t>
  </si>
  <si>
    <t>lincoln nebraska</t>
  </si>
  <si>
    <t>nebraska</t>
  </si>
  <si>
    <t>pickup truck</t>
  </si>
  <si>
    <t>blood of christ</t>
  </si>
  <si>
    <t>principal</t>
  </si>
  <si>
    <t>car damage</t>
  </si>
  <si>
    <t>computer printer</t>
  </si>
  <si>
    <t>female band</t>
  </si>
  <si>
    <t>fingernail polish</t>
  </si>
  <si>
    <t>narcissism</t>
  </si>
  <si>
    <t>poison</t>
  </si>
  <si>
    <t>drag</t>
  </si>
  <si>
    <t>female armpit hair</t>
  </si>
  <si>
    <t>flying dagger</t>
  </si>
  <si>
    <t>dead woman</t>
  </si>
  <si>
    <t>dead woman with eyes open</t>
  </si>
  <si>
    <t>death of mistress</t>
  </si>
  <si>
    <t>video footage</t>
  </si>
  <si>
    <t>jazz music</t>
  </si>
  <si>
    <t>disorganized crime</t>
  </si>
  <si>
    <t>slapstick</t>
  </si>
  <si>
    <t>make up</t>
  </si>
  <si>
    <t>purim</t>
  </si>
  <si>
    <t>sex addiction</t>
  </si>
  <si>
    <t>oral sex</t>
  </si>
  <si>
    <t>three of spades tattoo</t>
  </si>
  <si>
    <t>married man</t>
  </si>
  <si>
    <t>ashes</t>
  </si>
  <si>
    <t>han river</t>
  </si>
  <si>
    <t>seoul</t>
  </si>
  <si>
    <t>mexican american war</t>
  </si>
  <si>
    <t>u.s. frontier</t>
  </si>
  <si>
    <t>prescription drugs</t>
  </si>
  <si>
    <t>genitalia</t>
  </si>
  <si>
    <t>woman slaps man</t>
  </si>
  <si>
    <t>bed</t>
  </si>
  <si>
    <t>cheetah</t>
  </si>
  <si>
    <t>celtic mythology</t>
  </si>
  <si>
    <t>cottage</t>
  </si>
  <si>
    <t>selkie</t>
  </si>
  <si>
    <t>boxing knockout</t>
  </si>
  <si>
    <t>keys</t>
  </si>
  <si>
    <t>half sister</t>
  </si>
  <si>
    <t>medicine</t>
  </si>
  <si>
    <t>school shooting</t>
  </si>
  <si>
    <t>self sacrifice</t>
  </si>
  <si>
    <t>mexico city</t>
  </si>
  <si>
    <t>manitoba</t>
  </si>
  <si>
    <t>science fiction writer</t>
  </si>
  <si>
    <t>cameraman</t>
  </si>
  <si>
    <t>epic battle</t>
  </si>
  <si>
    <t>south ossetia</t>
  </si>
  <si>
    <t>Bly</t>
  </si>
  <si>
    <t>page</t>
  </si>
  <si>
    <t>Pages</t>
  </si>
  <si>
    <t>Wikipedia</t>
  </si>
  <si>
    <t>Days</t>
  </si>
  <si>
    <t>christ</t>
  </si>
  <si>
    <t>galactic war</t>
  </si>
  <si>
    <t>fondling</t>
  </si>
  <si>
    <t>bolshevik</t>
  </si>
  <si>
    <t>crack cocaine</t>
  </si>
  <si>
    <t>lowell massachusetts</t>
  </si>
  <si>
    <t>judicial system</t>
  </si>
  <si>
    <t>out of body experience</t>
  </si>
  <si>
    <t>reference to the exploited</t>
  </si>
  <si>
    <t>cleveland indians</t>
  </si>
  <si>
    <t>league</t>
  </si>
  <si>
    <t>owner</t>
  </si>
  <si>
    <t>phone booth</t>
  </si>
  <si>
    <t>single set production</t>
  </si>
  <si>
    <t>solitary confinement</t>
  </si>
  <si>
    <t>visit</t>
  </si>
  <si>
    <t>bet</t>
  </si>
  <si>
    <t>flash photography</t>
  </si>
  <si>
    <t>jigsaw</t>
  </si>
  <si>
    <t>pig mask</t>
  </si>
  <si>
    <t>beekeeping</t>
  </si>
  <si>
    <t>insect in title</t>
  </si>
  <si>
    <t>long tracking shot</t>
  </si>
  <si>
    <t>psychology</t>
  </si>
  <si>
    <t>wig</t>
  </si>
  <si>
    <t>school nurse</t>
  </si>
  <si>
    <t>irish accent</t>
  </si>
  <si>
    <t>torn between two worlds</t>
  </si>
  <si>
    <t>ski resort</t>
  </si>
  <si>
    <t>snowboard</t>
  </si>
  <si>
    <t>snowboarding</t>
  </si>
  <si>
    <t>black pantyhose</t>
  </si>
  <si>
    <t>female stockinged legs</t>
  </si>
  <si>
    <t>divorced couple</t>
  </si>
  <si>
    <t>reference to giuseppe verdi</t>
  </si>
  <si>
    <t>senility</t>
  </si>
  <si>
    <t>religious fanatic</t>
  </si>
  <si>
    <t>army of the dead</t>
  </si>
  <si>
    <t>necronomicon</t>
  </si>
  <si>
    <t>reluctant hero</t>
  </si>
  <si>
    <t>skeleton soldier</t>
  </si>
  <si>
    <t>grocery store</t>
  </si>
  <si>
    <t>1st century</t>
  </si>
  <si>
    <t>miracle</t>
  </si>
  <si>
    <t>miscarriage</t>
  </si>
  <si>
    <t>bollywood</t>
  </si>
  <si>
    <t>illegal immigrant</t>
  </si>
  <si>
    <t>live television</t>
  </si>
  <si>
    <t>political prisoner</t>
  </si>
  <si>
    <t>reference to john wayne</t>
  </si>
  <si>
    <t>car hitting an animal</t>
  </si>
  <si>
    <t>folk singer</t>
  </si>
  <si>
    <t>shakespeare's othello</t>
  </si>
  <si>
    <t>desert island</t>
  </si>
  <si>
    <t>music copyist</t>
  </si>
  <si>
    <t>music student</t>
  </si>
  <si>
    <t>musical composition</t>
  </si>
  <si>
    <t>symphony</t>
  </si>
  <si>
    <t>swastika tattoo</t>
  </si>
  <si>
    <t>fishing trip</t>
  </si>
  <si>
    <t>town</t>
  </si>
  <si>
    <t>fashion magazine editor</t>
  </si>
  <si>
    <t>flirting</t>
  </si>
  <si>
    <t>social satire</t>
  </si>
  <si>
    <t>alien infection</t>
  </si>
  <si>
    <t>gramophone</t>
  </si>
  <si>
    <t>missing children</t>
  </si>
  <si>
    <t>ancient astronaut</t>
  </si>
  <si>
    <t>monolith</t>
  </si>
  <si>
    <t>star child</t>
  </si>
  <si>
    <t>bicyclist</t>
  </si>
  <si>
    <t>star wars reference</t>
  </si>
  <si>
    <t>voice impersonation</t>
  </si>
  <si>
    <t>mormon</t>
  </si>
  <si>
    <t>settler</t>
  </si>
  <si>
    <t>wagon train</t>
  </si>
  <si>
    <t>hanging</t>
  </si>
  <si>
    <t>loss of wife</t>
  </si>
  <si>
    <t>boot camp</t>
  </si>
  <si>
    <t>championship</t>
  </si>
  <si>
    <t>teenage romance</t>
  </si>
  <si>
    <t>reference to george washington</t>
  </si>
  <si>
    <t>ritual sacrifice</t>
  </si>
  <si>
    <t>prom queen</t>
  </si>
  <si>
    <t>serial rapist</t>
  </si>
  <si>
    <t>voice</t>
  </si>
  <si>
    <t>cross dressing</t>
  </si>
  <si>
    <t>reflective</t>
  </si>
  <si>
    <t>hustler</t>
  </si>
  <si>
    <t>pool</t>
  </si>
  <si>
    <t>pool player</t>
  </si>
  <si>
    <t>hockey team</t>
  </si>
  <si>
    <t>respect</t>
  </si>
  <si>
    <t>golf ball</t>
  </si>
  <si>
    <t>grandmother's house</t>
  </si>
  <si>
    <t>record player</t>
  </si>
  <si>
    <t>wings</t>
  </si>
  <si>
    <t>failing student</t>
  </si>
  <si>
    <t>payphone</t>
  </si>
  <si>
    <t>telephone booth</t>
  </si>
  <si>
    <t>marigold</t>
  </si>
  <si>
    <t>retiree</t>
  </si>
  <si>
    <t>mad max</t>
  </si>
  <si>
    <t>animate doll</t>
  </si>
  <si>
    <t>hit and run</t>
  </si>
  <si>
    <t>throat slitting</t>
  </si>
  <si>
    <t>trapped in an elevator</t>
  </si>
  <si>
    <t>christmas present</t>
  </si>
  <si>
    <t>rent</t>
  </si>
  <si>
    <t>kung fu classic</t>
  </si>
  <si>
    <t>science runs amok</t>
  </si>
  <si>
    <t>abortion</t>
  </si>
  <si>
    <t>abortion clinic</t>
  </si>
  <si>
    <t>kick the can</t>
  </si>
  <si>
    <t>stanford university</t>
  </si>
  <si>
    <t>employee</t>
  </si>
  <si>
    <t>laser in eyes</t>
  </si>
  <si>
    <t>greaser</t>
  </si>
  <si>
    <t>holding someone's head underwater</t>
  </si>
  <si>
    <t>rural</t>
  </si>
  <si>
    <t>girl group</t>
  </si>
  <si>
    <t>backstage</t>
  </si>
  <si>
    <t>harlem manhattan new york city</t>
  </si>
  <si>
    <t>blue light</t>
  </si>
  <si>
    <t>drawing</t>
  </si>
  <si>
    <t>light</t>
  </si>
  <si>
    <t>boarding house</t>
  </si>
  <si>
    <t>perfect man</t>
  </si>
  <si>
    <t>secret admirer</t>
  </si>
  <si>
    <t>suitor</t>
  </si>
  <si>
    <t>trumpet</t>
  </si>
  <si>
    <t>intentionally bad</t>
  </si>
  <si>
    <t>pipe bomb</t>
  </si>
  <si>
    <t>road</t>
  </si>
  <si>
    <t>stupid victim</t>
  </si>
  <si>
    <t>chinatown</t>
  </si>
  <si>
    <t>concert footage</t>
  </si>
  <si>
    <t>englishman abroad</t>
  </si>
  <si>
    <t>reference to the doors</t>
  </si>
  <si>
    <t>castle thunder</t>
  </si>
  <si>
    <t>document</t>
  </si>
  <si>
    <t>assistant director</t>
  </si>
  <si>
    <t>wardrobe</t>
  </si>
  <si>
    <t>middle class</t>
  </si>
  <si>
    <t>gift</t>
  </si>
  <si>
    <t>substance abuse</t>
  </si>
  <si>
    <t>spear</t>
  </si>
  <si>
    <t>speared to death</t>
  </si>
  <si>
    <t>shakespeare's a midsummer night's dream</t>
  </si>
  <si>
    <t>cheerleader uniform</t>
  </si>
  <si>
    <t>scavenger hunt</t>
  </si>
  <si>
    <t>nigerian</t>
  </si>
  <si>
    <t>surgery</t>
  </si>
  <si>
    <t>underwear</t>
  </si>
  <si>
    <t>awkwardness</t>
  </si>
  <si>
    <t>gross out</t>
  </si>
  <si>
    <t>irreverence</t>
  </si>
  <si>
    <t>shame</t>
  </si>
  <si>
    <t>record</t>
  </si>
  <si>
    <t>curb stomping</t>
  </si>
  <si>
    <t>neo nazi</t>
  </si>
  <si>
    <t>son dislikes mother's boyfriend</t>
  </si>
  <si>
    <t>white supremacist</t>
  </si>
  <si>
    <t>booby trap</t>
  </si>
  <si>
    <t>brainwashing</t>
  </si>
  <si>
    <t>montreal</t>
  </si>
  <si>
    <t>violin</t>
  </si>
  <si>
    <t>cane</t>
  </si>
  <si>
    <t>lawn mower</t>
  </si>
  <si>
    <t>tractor</t>
  </si>
  <si>
    <t>wisconsin</t>
  </si>
  <si>
    <t>drug overdose</t>
  </si>
  <si>
    <t>indian american</t>
  </si>
  <si>
    <t>spelling</t>
  </si>
  <si>
    <t>spelling bee</t>
  </si>
  <si>
    <t>based on short film</t>
  </si>
  <si>
    <t>el train</t>
  </si>
  <si>
    <t>bombing</t>
  </si>
  <si>
    <t>laos</t>
  </si>
  <si>
    <t>entertainer</t>
  </si>
  <si>
    <t>lost opportunity</t>
  </si>
  <si>
    <t>pregnant mother</t>
  </si>
  <si>
    <t>errand</t>
  </si>
  <si>
    <t>wrong number</t>
  </si>
  <si>
    <t>industrialist</t>
  </si>
  <si>
    <t>ex con</t>
  </si>
  <si>
    <t>race relations</t>
  </si>
  <si>
    <t>racist</t>
  </si>
  <si>
    <t>social problem</t>
  </si>
  <si>
    <t>high society</t>
  </si>
  <si>
    <t>power</t>
  </si>
  <si>
    <t>college athlete</t>
  </si>
  <si>
    <t>gymnast</t>
  </si>
  <si>
    <t>eating a banana</t>
  </si>
  <si>
    <t>shooting a pornographic movie</t>
  </si>
  <si>
    <t>minstrel show</t>
  </si>
  <si>
    <t>success</t>
  </si>
  <si>
    <t>suicide forest</t>
  </si>
  <si>
    <t>egyptologist</t>
  </si>
  <si>
    <t>documentary filmmaking</t>
  </si>
  <si>
    <t>generation z</t>
  </si>
  <si>
    <t>gardener</t>
  </si>
  <si>
    <t>halfway house</t>
  </si>
  <si>
    <t>schizophrenia</t>
  </si>
  <si>
    <t>colombian</t>
  </si>
  <si>
    <t>enema</t>
  </si>
  <si>
    <t>boys' school</t>
  </si>
  <si>
    <t>crime family</t>
  </si>
  <si>
    <t>murder of a girl</t>
  </si>
  <si>
    <t>serial murderer</t>
  </si>
  <si>
    <t>drive in</t>
  </si>
  <si>
    <t>woman shot in the forehead</t>
  </si>
  <si>
    <t>bank fraud</t>
  </si>
  <si>
    <t>toronto</t>
  </si>
  <si>
    <t>phd</t>
  </si>
  <si>
    <t>blueberry pie</t>
  </si>
  <si>
    <t>pie</t>
  </si>
  <si>
    <t>pop star</t>
  </si>
  <si>
    <t>shaolin</t>
  </si>
  <si>
    <t>erection</t>
  </si>
  <si>
    <t>sils maria</t>
  </si>
  <si>
    <t>hijab</t>
  </si>
  <si>
    <t>reference to mahmoud ahmedinejad</t>
  </si>
  <si>
    <t>christmas song</t>
  </si>
  <si>
    <t>leave of absence</t>
  </si>
  <si>
    <t>diver's watch</t>
  </si>
  <si>
    <t>pine forest</t>
  </si>
  <si>
    <t>team building</t>
  </si>
  <si>
    <t>sodomy</t>
  </si>
  <si>
    <t>stabbing</t>
  </si>
  <si>
    <t>street life</t>
  </si>
  <si>
    <t>commandant</t>
  </si>
  <si>
    <t>security system</t>
  </si>
  <si>
    <t>Mexican</t>
  </si>
  <si>
    <t>Mayo</t>
  </si>
  <si>
    <t>Cinco</t>
  </si>
  <si>
    <t>american south</t>
  </si>
  <si>
    <t>farmland</t>
  </si>
  <si>
    <t>book club</t>
  </si>
  <si>
    <t>cheating boyfriend</t>
  </si>
  <si>
    <t>job promotion</t>
  </si>
  <si>
    <t>delivery man</t>
  </si>
  <si>
    <t>oxford university</t>
  </si>
  <si>
    <t>barbed wire fence</t>
  </si>
  <si>
    <t>snowstorm</t>
  </si>
  <si>
    <t>manchuria</t>
  </si>
  <si>
    <t>cuban flag</t>
  </si>
  <si>
    <t>fidel castro</t>
  </si>
  <si>
    <t>havana cuba</t>
  </si>
  <si>
    <t>marijuana joint</t>
  </si>
  <si>
    <t>porn magazine</t>
  </si>
  <si>
    <t>old couple</t>
  </si>
  <si>
    <t>old love</t>
  </si>
  <si>
    <t>aunt niece relationship</t>
  </si>
  <si>
    <t>building</t>
  </si>
  <si>
    <t>dying words</t>
  </si>
  <si>
    <t>abuse of power</t>
  </si>
  <si>
    <t>art director</t>
  </si>
  <si>
    <t>riding a horse</t>
  </si>
  <si>
    <t>indian army</t>
  </si>
  <si>
    <t>hitchhiker</t>
  </si>
  <si>
    <t>revisionist history</t>
  </si>
  <si>
    <t>pogrom</t>
  </si>
  <si>
    <t>tradition versus modernity</t>
  </si>
  <si>
    <t>domino</t>
  </si>
  <si>
    <t>fiery redhead</t>
  </si>
  <si>
    <t>nassau</t>
  </si>
  <si>
    <t>underwater battle</t>
  </si>
  <si>
    <t>main characters killed off</t>
  </si>
  <si>
    <t>voodoo</t>
  </si>
  <si>
    <t>hmo</t>
  </si>
  <si>
    <t>white castle</t>
  </si>
  <si>
    <t>stock broker</t>
  </si>
  <si>
    <t>incest</t>
  </si>
  <si>
    <t>battle of agincourt</t>
  </si>
  <si>
    <t>sword and shield</t>
  </si>
  <si>
    <t>surrogate mother</t>
  </si>
  <si>
    <t>schizophrenic</t>
  </si>
  <si>
    <t>meat</t>
  </si>
  <si>
    <t>south orange new jersey</t>
  </si>
  <si>
    <t>lesbianism</t>
  </si>
  <si>
    <t>watching pornography</t>
  </si>
  <si>
    <t>gang banger</t>
  </si>
  <si>
    <t>shakespeare's hamlet</t>
  </si>
  <si>
    <t>live in concert recording</t>
  </si>
  <si>
    <t>live performance</t>
  </si>
  <si>
    <t>burmese</t>
  </si>
  <si>
    <t>black cat</t>
  </si>
  <si>
    <t>hawaiian</t>
  </si>
  <si>
    <t>tearing up a letter</t>
  </si>
  <si>
    <t>outback</t>
  </si>
  <si>
    <t>danish</t>
  </si>
  <si>
    <t>double agent</t>
  </si>
  <si>
    <t>nazi occupation</t>
  </si>
  <si>
    <t>female reporter</t>
  </si>
  <si>
    <t>anesthetic</t>
  </si>
  <si>
    <t>anesthetic awareness</t>
  </si>
  <si>
    <t>heart surgery</t>
  </si>
  <si>
    <t>bangkok thailand</t>
  </si>
  <si>
    <t>sex slavery</t>
  </si>
  <si>
    <t>country western singer</t>
  </si>
  <si>
    <t>awol</t>
  </si>
  <si>
    <t>demand</t>
  </si>
  <si>
    <t>roses</t>
  </si>
  <si>
    <t>self destructiveness</t>
  </si>
  <si>
    <t>student council president</t>
  </si>
  <si>
    <t>student government</t>
  </si>
  <si>
    <t>music business</t>
  </si>
  <si>
    <t>john keats</t>
  </si>
  <si>
    <t>asperger's syndrome</t>
  </si>
  <si>
    <t>racial profiling</t>
  </si>
  <si>
    <t>container</t>
  </si>
  <si>
    <t>shipping container</t>
  </si>
  <si>
    <t>motorboat</t>
  </si>
  <si>
    <t>repossession</t>
  </si>
  <si>
    <t>postmodern</t>
  </si>
  <si>
    <t>ethics</t>
  </si>
  <si>
    <t>cmnf</t>
  </si>
  <si>
    <t>cmnf scene</t>
  </si>
  <si>
    <t>graduate student</t>
  </si>
  <si>
    <t>sprite</t>
  </si>
  <si>
    <t>uncle nephew relationship</t>
  </si>
  <si>
    <t>summertime</t>
  </si>
  <si>
    <t>treehouse</t>
  </si>
  <si>
    <t>walking on train tracks</t>
  </si>
  <si>
    <t>dance contest</t>
  </si>
  <si>
    <t>street dancing</t>
  </si>
  <si>
    <t>inmate</t>
  </si>
  <si>
    <t>record company</t>
  </si>
  <si>
    <t>survival rate</t>
  </si>
  <si>
    <t>dishonor</t>
  </si>
  <si>
    <t>masquerade party</t>
  </si>
  <si>
    <t>portugal</t>
  </si>
  <si>
    <t>switzerland</t>
  </si>
  <si>
    <t>sleep</t>
  </si>
  <si>
    <t>centennial</t>
  </si>
  <si>
    <t>next door neighbor</t>
  </si>
  <si>
    <t>diabetic</t>
  </si>
  <si>
    <t>pharmaceutical lab</t>
  </si>
  <si>
    <t>manufacturing</t>
  </si>
  <si>
    <t>business card</t>
  </si>
  <si>
    <t>trying to conceive</t>
  </si>
  <si>
    <t>divorcee</t>
  </si>
  <si>
    <t>ex husband</t>
  </si>
  <si>
    <t>ex wife</t>
  </si>
  <si>
    <t>film actress</t>
  </si>
  <si>
    <t>nosferatu</t>
  </si>
  <si>
    <t>decoration</t>
  </si>
  <si>
    <t>hold up</t>
  </si>
  <si>
    <t>stockholm syndrome</t>
  </si>
  <si>
    <t>cross dresser</t>
  </si>
  <si>
    <t>motion sickness</t>
  </si>
  <si>
    <t>hotel room</t>
  </si>
  <si>
    <t>multiple characters voiced by same person</t>
  </si>
  <si>
    <t>sex in hotel room</t>
  </si>
  <si>
    <t>autumn</t>
  </si>
  <si>
    <t>four seasons</t>
  </si>
  <si>
    <t>looking at one's self in a mirror</t>
  </si>
  <si>
    <t>unhappiness</t>
  </si>
  <si>
    <t>electric torture</t>
  </si>
  <si>
    <t>japanese american</t>
  </si>
  <si>
    <t>psychiatric ward</t>
  </si>
  <si>
    <t>equal pay</t>
  </si>
  <si>
    <t>machinist</t>
  </si>
  <si>
    <t>terminal cancer</t>
  </si>
  <si>
    <t>long distance runner</t>
  </si>
  <si>
    <t>runner</t>
  </si>
  <si>
    <t>barbarian</t>
  </si>
  <si>
    <t>unfinished book</t>
  </si>
  <si>
    <t>cowboy hat</t>
  </si>
  <si>
    <t>detective novel</t>
  </si>
  <si>
    <t>fantasy sequence</t>
  </si>
  <si>
    <t>directorial debut</t>
  </si>
  <si>
    <t>old age home</t>
  </si>
  <si>
    <t>kleptomaniac</t>
  </si>
  <si>
    <t>medical school</t>
  </si>
  <si>
    <t>pathology</t>
  </si>
  <si>
    <t>desert storm</t>
  </si>
  <si>
    <t>fragmentation grenade</t>
  </si>
  <si>
    <t>woman kills attacker</t>
  </si>
  <si>
    <t>loner</t>
  </si>
  <si>
    <t>Hotels</t>
  </si>
  <si>
    <t>Hotel</t>
  </si>
  <si>
    <t>tools</t>
  </si>
  <si>
    <t>based on manga</t>
  </si>
  <si>
    <t>gifted child</t>
  </si>
  <si>
    <t>post thermonuclear war</t>
  </si>
  <si>
    <t>food in title</t>
  </si>
  <si>
    <t>unity</t>
  </si>
  <si>
    <t>tobacco industry</t>
  </si>
  <si>
    <t>hostel</t>
  </si>
  <si>
    <t>slovakia</t>
  </si>
  <si>
    <t>wien</t>
  </si>
  <si>
    <t>curling</t>
  </si>
  <si>
    <t>polo</t>
  </si>
  <si>
    <t>possum</t>
  </si>
  <si>
    <t>1830s</t>
  </si>
  <si>
    <t>baptism</t>
  </si>
  <si>
    <t>intolerance</t>
  </si>
  <si>
    <t>mormon church</t>
  </si>
  <si>
    <t>sibling rivalry</t>
  </si>
  <si>
    <t>nosy neighbor</t>
  </si>
  <si>
    <t>on the job injury</t>
  </si>
  <si>
    <t>i.d.</t>
  </si>
  <si>
    <t>totalitarian</t>
  </si>
  <si>
    <t>woman pretending to be a man</t>
  </si>
  <si>
    <t>iran</t>
  </si>
  <si>
    <t>islamic revolution</t>
  </si>
  <si>
    <t>beauty</t>
  </si>
  <si>
    <t>bayonet</t>
  </si>
  <si>
    <t>torah</t>
  </si>
  <si>
    <t>ford mustang</t>
  </si>
  <si>
    <t>yanked off bikini top</t>
  </si>
  <si>
    <t>patriarch</t>
  </si>
  <si>
    <t>rise to power</t>
  </si>
  <si>
    <t>ballet school</t>
  </si>
  <si>
    <t>steel worker</t>
  </si>
  <si>
    <t>greeting card</t>
  </si>
  <si>
    <t>new zealand</t>
  </si>
  <si>
    <t>male stripper</t>
  </si>
  <si>
    <t>tooth fairy</t>
  </si>
  <si>
    <t>cards</t>
  </si>
  <si>
    <t>tarot card</t>
  </si>
  <si>
    <t>martha's vineyard</t>
  </si>
  <si>
    <t>older woman younger man relationship</t>
  </si>
  <si>
    <t>expose</t>
  </si>
  <si>
    <t>holcomb kansas</t>
  </si>
  <si>
    <t>truman capote</t>
  </si>
  <si>
    <t>crushed by a car</t>
  </si>
  <si>
    <t>sanctuary</t>
  </si>
  <si>
    <t>girl in a bikini</t>
  </si>
  <si>
    <t>psychotronic</t>
  </si>
  <si>
    <t>friendship between women</t>
  </si>
  <si>
    <t>eiffel tower at night</t>
  </si>
  <si>
    <t>implied insemination</t>
  </si>
  <si>
    <t>armpit fetish</t>
  </si>
  <si>
    <t>tomboy</t>
  </si>
  <si>
    <t>dark comedy</t>
  </si>
  <si>
    <t>sadism</t>
  </si>
  <si>
    <t>bar mitzvah</t>
  </si>
  <si>
    <t>marital breakup</t>
  </si>
  <si>
    <t>nose job</t>
  </si>
  <si>
    <t>funeral home</t>
  </si>
  <si>
    <t>hermit</t>
  </si>
  <si>
    <t>warlock</t>
  </si>
  <si>
    <t>domestic abuse</t>
  </si>
  <si>
    <t>sex symbol</t>
  </si>
  <si>
    <t>male full back nudity</t>
  </si>
  <si>
    <t>practicing a suicide</t>
  </si>
  <si>
    <t>suicide contemplation</t>
  </si>
  <si>
    <t>carpenter</t>
  </si>
  <si>
    <t>temptation</t>
  </si>
  <si>
    <t>class</t>
  </si>
  <si>
    <t>cornwall connecticut</t>
  </si>
  <si>
    <t>pawtucket rhode island</t>
  </si>
  <si>
    <t>colonialism</t>
  </si>
  <si>
    <t>half caste</t>
  </si>
  <si>
    <t>golf caddy</t>
  </si>
  <si>
    <t>appearing from water</t>
  </si>
  <si>
    <t>fair</t>
  </si>
  <si>
    <t>instructor</t>
  </si>
  <si>
    <t>jujitsu</t>
  </si>
  <si>
    <t>21 year old</t>
  </si>
  <si>
    <t>rearview mirror</t>
  </si>
  <si>
    <t>flanders</t>
  </si>
  <si>
    <t>sex addict</t>
  </si>
  <si>
    <t>video</t>
  </si>
  <si>
    <t>andy warhol</t>
  </si>
  <si>
    <t>socialite</t>
  </si>
  <si>
    <t>defiance</t>
  </si>
  <si>
    <t>toilet training</t>
  </si>
  <si>
    <t>foreign legion</t>
  </si>
  <si>
    <t>french foreign legion</t>
  </si>
  <si>
    <t>distant past</t>
  </si>
  <si>
    <t>nobleman</t>
  </si>
  <si>
    <t>squire</t>
  </si>
  <si>
    <t>trapped in the past</t>
  </si>
  <si>
    <t>boredom</t>
  </si>
  <si>
    <t>luxury hotel</t>
  </si>
  <si>
    <t>invention</t>
  </si>
  <si>
    <t>minimal dialogue</t>
  </si>
  <si>
    <t>marital rape</t>
  </si>
  <si>
    <t>public hearing</t>
  </si>
  <si>
    <t>financial problem</t>
  </si>
  <si>
    <t>land rover</t>
  </si>
  <si>
    <t>alcoholic father</t>
  </si>
  <si>
    <t>stepmother</t>
  </si>
  <si>
    <t>swaziland</t>
  </si>
  <si>
    <t>unfaithful wife</t>
  </si>
  <si>
    <t>prospector</t>
  </si>
  <si>
    <t>hazing</t>
  </si>
  <si>
    <t>last day of school</t>
  </si>
  <si>
    <t>lesbian mother</t>
  </si>
  <si>
    <t>lesbian parent</t>
  </si>
  <si>
    <t>lesbian relationship</t>
  </si>
  <si>
    <t>lesbian romance</t>
  </si>
  <si>
    <t>chumscrubber</t>
  </si>
  <si>
    <t>pills</t>
  </si>
  <si>
    <t>texas hold 'em</t>
  </si>
  <si>
    <t>thong</t>
  </si>
  <si>
    <t>twin brother and sister</t>
  </si>
  <si>
    <t>underage sex</t>
  </si>
  <si>
    <t>military police</t>
  </si>
  <si>
    <t>rio de janeiro brazil</t>
  </si>
  <si>
    <t>horror movie prequel</t>
  </si>
  <si>
    <t>paranormal activity</t>
  </si>
  <si>
    <t>traveling</t>
  </si>
  <si>
    <t>hispanic</t>
  </si>
  <si>
    <t>interracial romance</t>
  </si>
  <si>
    <t>lesson</t>
  </si>
  <si>
    <t>mississippi river</t>
  </si>
  <si>
    <t>sex on stairs</t>
  </si>
  <si>
    <t>marital problem</t>
  </si>
  <si>
    <t>money problems</t>
  </si>
  <si>
    <t>nervous breakdown</t>
  </si>
  <si>
    <t>animal attack</t>
  </si>
  <si>
    <t>estrangement</t>
  </si>
  <si>
    <t>missouri</t>
  </si>
  <si>
    <t>mormon temple</t>
  </si>
  <si>
    <t>anarchist</t>
  </si>
  <si>
    <t>greedy institution</t>
  </si>
  <si>
    <t>hand job</t>
  </si>
  <si>
    <t>hugging</t>
  </si>
  <si>
    <t>two men one woman</t>
  </si>
  <si>
    <t>ferry</t>
  </si>
  <si>
    <t>norway</t>
  </si>
  <si>
    <t>casualty notification</t>
  </si>
  <si>
    <t>casualty notification team</t>
  </si>
  <si>
    <t>staff sergeant</t>
  </si>
  <si>
    <t>employment agency</t>
  </si>
  <si>
    <t>future war</t>
  </si>
  <si>
    <t>shootout in a police station</t>
  </si>
  <si>
    <t>east germany</t>
  </si>
  <si>
    <t>german democratic republic</t>
  </si>
  <si>
    <t>cup</t>
  </si>
  <si>
    <t>derby county</t>
  </si>
  <si>
    <t>leeds united</t>
  </si>
  <si>
    <t>comic</t>
  </si>
  <si>
    <t>year 1959</t>
  </si>
  <si>
    <t>famous score</t>
  </si>
  <si>
    <t>war on terrorism</t>
  </si>
  <si>
    <t>posse</t>
  </si>
  <si>
    <t>live action and animation</t>
  </si>
  <si>
    <t>choir</t>
  </si>
  <si>
    <t>puerto rican</t>
  </si>
  <si>
    <t>gopher</t>
  </si>
  <si>
    <t>dirty cop</t>
  </si>
  <si>
    <t>limping</t>
  </si>
  <si>
    <t>murderer</t>
  </si>
  <si>
    <t>tuition</t>
  </si>
  <si>
    <t>half breed</t>
  </si>
  <si>
    <t>dog show</t>
  </si>
  <si>
    <t>gay character</t>
  </si>
  <si>
    <t>gay couple</t>
  </si>
  <si>
    <t>year 1997</t>
  </si>
  <si>
    <t>black college</t>
  </si>
  <si>
    <t>estranged father</t>
  </si>
  <si>
    <t>skunk</t>
  </si>
  <si>
    <t>pizza</t>
  </si>
  <si>
    <t>alternative reality</t>
  </si>
  <si>
    <t>multiple outcomes</t>
  </si>
  <si>
    <t>twist of fate</t>
  </si>
  <si>
    <t>scottish</t>
  </si>
  <si>
    <t>ugandan</t>
  </si>
  <si>
    <t>3d in title</t>
  </si>
  <si>
    <t>manatee</t>
  </si>
  <si>
    <t>american in paris</t>
  </si>
  <si>
    <t>absurd humor</t>
  </si>
  <si>
    <t>spaghetti western</t>
  </si>
  <si>
    <t>father son reunion</t>
  </si>
  <si>
    <t>movie making</t>
  </si>
  <si>
    <t>boat on fire</t>
  </si>
  <si>
    <t>pierced nipple</t>
  </si>
  <si>
    <t>five sisters</t>
  </si>
  <si>
    <t>hugh hefner</t>
  </si>
  <si>
    <t>playboy centerfold</t>
  </si>
  <si>
    <t>genius recluse</t>
  </si>
  <si>
    <t>female chef</t>
  </si>
  <si>
    <t>sex change</t>
  </si>
  <si>
    <t>capoeira</t>
  </si>
  <si>
    <t>fabricated facts</t>
  </si>
  <si>
    <t>stephen glass</t>
  </si>
  <si>
    <t>the new republic</t>
  </si>
  <si>
    <t>sunflower</t>
  </si>
  <si>
    <t>ice cream</t>
  </si>
  <si>
    <t>beast</t>
  </si>
  <si>
    <t>beastmaster</t>
  </si>
  <si>
    <t>athletic training</t>
  </si>
  <si>
    <t>gymnasium</t>
  </si>
  <si>
    <t>man crying</t>
  </si>
  <si>
    <t>loss</t>
  </si>
  <si>
    <t>self help group</t>
  </si>
  <si>
    <t>teenage mother</t>
  </si>
  <si>
    <t>car hitting pedestrian</t>
  </si>
  <si>
    <t>nineteenth century</t>
  </si>
  <si>
    <t>reversal of fortune</t>
  </si>
  <si>
    <t>knocking on a door</t>
  </si>
  <si>
    <t>prison escape</t>
  </si>
  <si>
    <t>barefoot</t>
  </si>
  <si>
    <t>endorsement</t>
  </si>
  <si>
    <t>waves</t>
  </si>
  <si>
    <t>erasmus</t>
  </si>
  <si>
    <t>recording</t>
  </si>
  <si>
    <t>occupation</t>
  </si>
  <si>
    <t>resistance movement</t>
  </si>
  <si>
    <t>sydney australia</t>
  </si>
  <si>
    <t>hinduism</t>
  </si>
  <si>
    <t>marriage engagement</t>
  </si>
  <si>
    <t>coastline</t>
  </si>
  <si>
    <t>tv commercial</t>
  </si>
  <si>
    <t>blood sample</t>
  </si>
  <si>
    <t>crucifix</t>
  </si>
  <si>
    <t>long con</t>
  </si>
  <si>
    <t>comic relief</t>
  </si>
  <si>
    <t>state flag</t>
  </si>
  <si>
    <t>art class</t>
  </si>
  <si>
    <t>police investigation</t>
  </si>
  <si>
    <t>black militant</t>
  </si>
  <si>
    <t>frustration</t>
  </si>
  <si>
    <t>pizza parlor</t>
  </si>
  <si>
    <t>pizzeria</t>
  </si>
  <si>
    <t>shoe shiner</t>
  </si>
  <si>
    <t>spitting</t>
  </si>
  <si>
    <t>sushi</t>
  </si>
  <si>
    <t>doused with gasoline</t>
  </si>
  <si>
    <t>sabbath</t>
  </si>
  <si>
    <t>ten stories</t>
  </si>
  <si>
    <t>male star appears nude</t>
  </si>
  <si>
    <t>boston marathon</t>
  </si>
  <si>
    <t>marathon</t>
  </si>
  <si>
    <t>miracles</t>
  </si>
  <si>
    <t>barricading a door</t>
  </si>
  <si>
    <t>injection in leg</t>
  </si>
  <si>
    <t>taser</t>
  </si>
  <si>
    <t>nerve gas</t>
  </si>
  <si>
    <t>minimal cast</t>
  </si>
  <si>
    <t>alligator</t>
  </si>
  <si>
    <t>reference to avenged sevenfold</t>
  </si>
  <si>
    <t>reference to slayer</t>
  </si>
  <si>
    <t>switching lights on and off</t>
  </si>
  <si>
    <t>animate object</t>
  </si>
  <si>
    <t>reference to macgyver</t>
  </si>
  <si>
    <t>whispering</t>
  </si>
  <si>
    <t>ouija</t>
  </si>
  <si>
    <t>springwood ohio</t>
  </si>
  <si>
    <t>boy in a bathtub</t>
  </si>
  <si>
    <t>laptop computer</t>
  </si>
  <si>
    <t>pulled underwater</t>
  </si>
  <si>
    <t>walking in the dark</t>
  </si>
  <si>
    <t>palestine</t>
  </si>
  <si>
    <t>robe</t>
  </si>
  <si>
    <t>female criminal</t>
  </si>
  <si>
    <t>hooker</t>
  </si>
  <si>
    <t>pentagram</t>
  </si>
  <si>
    <t>fda</t>
  </si>
  <si>
    <t>gay community</t>
  </si>
  <si>
    <t>hiv</t>
  </si>
  <si>
    <t>electrocuted</t>
  </si>
  <si>
    <t>short term memory</t>
  </si>
  <si>
    <t>home office</t>
  </si>
  <si>
    <t>released from a mental hospital</t>
  </si>
  <si>
    <t>video camera</t>
  </si>
  <si>
    <t>fast food</t>
  </si>
  <si>
    <t>fast food restaurant</t>
  </si>
  <si>
    <t>quick stop</t>
  </si>
  <si>
    <t>miners strike</t>
  </si>
  <si>
    <t>awkward boy</t>
  </si>
  <si>
    <t>shy kid</t>
  </si>
  <si>
    <t>water park</t>
  </si>
  <si>
    <t>misogyny</t>
  </si>
  <si>
    <t>new friend</t>
  </si>
  <si>
    <t>art model</t>
  </si>
  <si>
    <t>nude model</t>
  </si>
  <si>
    <t>three sisters</t>
  </si>
  <si>
    <t>catacomb</t>
  </si>
  <si>
    <t>philosopher's stone</t>
  </si>
  <si>
    <t>attraction</t>
  </si>
  <si>
    <t>witchcraft</t>
  </si>
  <si>
    <t>linguistics professor</t>
  </si>
  <si>
    <t>reference to angels in america the play</t>
  </si>
  <si>
    <t>friday the thirteenth</t>
  </si>
  <si>
    <t>hockey mask</t>
  </si>
  <si>
    <t>murder spree</t>
  </si>
  <si>
    <t>greek restaurant</t>
  </si>
  <si>
    <t>travel agency</t>
  </si>
  <si>
    <t>kissing a dead body</t>
  </si>
  <si>
    <t>repeated dialogue</t>
  </si>
  <si>
    <t>sex in pool</t>
  </si>
  <si>
    <t>returning character with different actor</t>
  </si>
  <si>
    <t>slasher flick</t>
  </si>
  <si>
    <t>cleaning a swimming pool</t>
  </si>
  <si>
    <t>male male kiss</t>
  </si>
  <si>
    <t>british horror</t>
  </si>
  <si>
    <t>pub</t>
  </si>
  <si>
    <t>record collection</t>
  </si>
  <si>
    <t>community center</t>
  </si>
  <si>
    <t>october</t>
  </si>
  <si>
    <t>april fool's day</t>
  </si>
  <si>
    <t>psycho</t>
  </si>
  <si>
    <t>baltimore colts</t>
  </si>
  <si>
    <t>cosmonaut</t>
  </si>
  <si>
    <t>footprint</t>
  </si>
  <si>
    <t>crime scene cleanup</t>
  </si>
  <si>
    <t>asia</t>
  </si>
  <si>
    <t>fictional country</t>
  </si>
  <si>
    <t>reference to cuba gooding jr</t>
  </si>
  <si>
    <t>reference to netflix</t>
  </si>
  <si>
    <t>episode</t>
  </si>
  <si>
    <t>Eliminated</t>
  </si>
  <si>
    <t>Match</t>
  </si>
  <si>
    <t>Toggle</t>
  </si>
  <si>
    <t>Perfect</t>
  </si>
  <si>
    <t>digimon</t>
  </si>
  <si>
    <t>socialist</t>
  </si>
  <si>
    <t>flashing breasts</t>
  </si>
  <si>
    <t>television station</t>
  </si>
  <si>
    <t>menstrual blood</t>
  </si>
  <si>
    <t>nursing school</t>
  </si>
  <si>
    <t>loudmouth</t>
  </si>
  <si>
    <t>money laundering</t>
  </si>
  <si>
    <t>solitude</t>
  </si>
  <si>
    <t>imax</t>
  </si>
  <si>
    <t>plesiosaur</t>
  </si>
  <si>
    <t>catholic church</t>
  </si>
  <si>
    <t>flat tire</t>
  </si>
  <si>
    <t>fantasy life</t>
  </si>
  <si>
    <t>teenage crush</t>
  </si>
  <si>
    <t>praying</t>
  </si>
  <si>
    <t>pronounced dead</t>
  </si>
  <si>
    <t>bicycle</t>
  </si>
  <si>
    <t>new neighbor</t>
  </si>
  <si>
    <t>private detective</t>
  </si>
  <si>
    <t>alienation</t>
  </si>
  <si>
    <t>urban gothic</t>
  </si>
  <si>
    <t>smear campaign</t>
  </si>
  <si>
    <t>comic book artist</t>
  </si>
  <si>
    <t>punk band</t>
  </si>
  <si>
    <t>skinhead</t>
  </si>
  <si>
    <t>suspense</t>
  </si>
  <si>
    <t>individual versus society</t>
  </si>
  <si>
    <t>escapade</t>
  </si>
  <si>
    <t>new orleans louisiana</t>
  </si>
  <si>
    <t>fable</t>
  </si>
  <si>
    <t>old man</t>
  </si>
  <si>
    <t>cola</t>
  </si>
  <si>
    <t>ice cream cone</t>
  </si>
  <si>
    <t>handheld camera</t>
  </si>
  <si>
    <t>impostor</t>
  </si>
  <si>
    <t>rock paper scissors</t>
  </si>
  <si>
    <t>demo tape</t>
  </si>
  <si>
    <t>directed by cast member</t>
  </si>
  <si>
    <t>grieving father</t>
  </si>
  <si>
    <t>guitar player</t>
  </si>
  <si>
    <t>legs</t>
  </si>
  <si>
    <t>repair shop</t>
  </si>
  <si>
    <t>bratislava</t>
  </si>
  <si>
    <t>sadistic horror</t>
  </si>
  <si>
    <t>actor playing himself</t>
  </si>
  <si>
    <t>boots</t>
  </si>
  <si>
    <t>womb</t>
  </si>
  <si>
    <t>firefly</t>
  </si>
  <si>
    <t>chainsaw murder</t>
  </si>
  <si>
    <t>human monster</t>
  </si>
  <si>
    <t>music score composed by director</t>
  </si>
  <si>
    <t>brutal cop</t>
  </si>
  <si>
    <t>thai boxing</t>
  </si>
  <si>
    <t>promiscuous daughter</t>
  </si>
  <si>
    <t>sex in a bed</t>
  </si>
  <si>
    <t>orgasm</t>
  </si>
  <si>
    <t>son murders mother</t>
  </si>
  <si>
    <t>misfit</t>
  </si>
  <si>
    <t>police academy</t>
  </si>
  <si>
    <t>police cadet</t>
  </si>
  <si>
    <t>drug dealing</t>
  </si>
  <si>
    <t>addiction</t>
  </si>
  <si>
    <t>diet pill</t>
  </si>
  <si>
    <t>drug addiction</t>
  </si>
  <si>
    <t>musical filmmaking</t>
  </si>
  <si>
    <t>tango</t>
  </si>
  <si>
    <t>blogger</t>
  </si>
  <si>
    <t>reference to the shawshank redemption</t>
  </si>
  <si>
    <t>tasered</t>
  </si>
  <si>
    <t>bailiff</t>
  </si>
  <si>
    <t>meth</t>
  </si>
  <si>
    <t>meth lab</t>
  </si>
  <si>
    <t>speed freak</t>
  </si>
  <si>
    <t>pregnant schoolgirl</t>
  </si>
  <si>
    <t>soccer star</t>
  </si>
  <si>
    <t>macau</t>
  </si>
  <si>
    <t>practical joke</t>
  </si>
  <si>
    <t>selfie</t>
  </si>
  <si>
    <t>breath on mirror</t>
  </si>
  <si>
    <t>buried alive</t>
  </si>
  <si>
    <t>engagement ring</t>
  </si>
  <si>
    <t>Chapman</t>
  </si>
  <si>
    <t>Santo</t>
  </si>
  <si>
    <t>Cindy</t>
  </si>
  <si>
    <t>Silva</t>
  </si>
  <si>
    <t>Ridley</t>
  </si>
  <si>
    <t>flying squad</t>
  </si>
  <si>
    <t>policewoman</t>
  </si>
  <si>
    <t>maori</t>
  </si>
  <si>
    <t>adult actor playing minor</t>
  </si>
  <si>
    <t>progeria</t>
  </si>
  <si>
    <t>reference to spiderman</t>
  </si>
  <si>
    <t>androgynous</t>
  </si>
  <si>
    <t>irish republican army</t>
  </si>
  <si>
    <t>psychological drama</t>
  </si>
  <si>
    <t>tragic love</t>
  </si>
  <si>
    <t>neurosis</t>
  </si>
  <si>
    <t>clown</t>
  </si>
  <si>
    <t>elephant trainer</t>
  </si>
  <si>
    <t>trapeze</t>
  </si>
  <si>
    <t>trapeze artist</t>
  </si>
  <si>
    <t>12 year time span</t>
  </si>
  <si>
    <t>separated parents</t>
  </si>
  <si>
    <t>english garden</t>
  </si>
  <si>
    <t>fake drowning</t>
  </si>
  <si>
    <t>fake parent</t>
  </si>
  <si>
    <t>musical instrument</t>
  </si>
  <si>
    <t>poker the card game</t>
  </si>
  <si>
    <t>african american stereotype</t>
  </si>
  <si>
    <t>car wash</t>
  </si>
  <si>
    <t>threatening telephone call</t>
  </si>
  <si>
    <t>adult diaper</t>
  </si>
  <si>
    <t>diaper</t>
  </si>
  <si>
    <t>sawed off shotgun</t>
  </si>
  <si>
    <t>radio show</t>
  </si>
  <si>
    <t>dead children</t>
  </si>
  <si>
    <t>sexual innuendo</t>
  </si>
  <si>
    <t>slip and fall</t>
  </si>
  <si>
    <t>squirting orgasm</t>
  </si>
  <si>
    <t>bellhop</t>
  </si>
  <si>
    <t>bdsm</t>
  </si>
  <si>
    <t>cancun mexico</t>
  </si>
  <si>
    <t>listener</t>
  </si>
  <si>
    <t>radio station</t>
  </si>
  <si>
    <t>radio talk show</t>
  </si>
  <si>
    <t>amateur theater</t>
  </si>
  <si>
    <t>travel agent</t>
  </si>
  <si>
    <t>not taking no for an answer</t>
  </si>
  <si>
    <t>obsessive woman</t>
  </si>
  <si>
    <t>buffalo new york</t>
  </si>
  <si>
    <t>embalming</t>
  </si>
  <si>
    <t>mortuary</t>
  </si>
  <si>
    <t>attention deficit disorder</t>
  </si>
  <si>
    <t>dream world</t>
  </si>
  <si>
    <t>hall of mirrors</t>
  </si>
  <si>
    <t>mont saint michel france</t>
  </si>
  <si>
    <t>palace of versailles</t>
  </si>
  <si>
    <t>turkey the country</t>
  </si>
  <si>
    <t>harem</t>
  </si>
  <si>
    <t>tunisia</t>
  </si>
  <si>
    <t>electric chair</t>
  </si>
  <si>
    <t>cliche</t>
  </si>
  <si>
    <t>exchange student</t>
  </si>
  <si>
    <t>fake documentary</t>
  </si>
  <si>
    <t>hairdresser</t>
  </si>
  <si>
    <t>reference to liberace</t>
  </si>
  <si>
    <t>Ramon</t>
  </si>
  <si>
    <t>Ramón</t>
  </si>
  <si>
    <t>México</t>
  </si>
  <si>
    <t>Durango</t>
  </si>
  <si>
    <t>counselor</t>
  </si>
  <si>
    <t>alopecia</t>
  </si>
  <si>
    <t>belfast northern ireland</t>
  </si>
  <si>
    <t>scalper</t>
  </si>
  <si>
    <t>sheffield</t>
  </si>
  <si>
    <t>yorkshire</t>
  </si>
  <si>
    <t>happiness</t>
  </si>
  <si>
    <t>shipyard</t>
  </si>
  <si>
    <t>siamese twins</t>
  </si>
  <si>
    <t>tuna</t>
  </si>
  <si>
    <t>female bare foot</t>
  </si>
  <si>
    <t>picket fence</t>
  </si>
  <si>
    <t>tire</t>
  </si>
  <si>
    <t>Nadda</t>
  </si>
  <si>
    <t>Adib</t>
  </si>
  <si>
    <t>Main</t>
  </si>
  <si>
    <t>gallantry</t>
  </si>
  <si>
    <t>honesty</t>
  </si>
  <si>
    <t>indifference</t>
  </si>
  <si>
    <t>apache</t>
  </si>
  <si>
    <t>apache indian</t>
  </si>
  <si>
    <t>scout</t>
  </si>
  <si>
    <t>sharpshooter</t>
  </si>
  <si>
    <t>the end</t>
  </si>
  <si>
    <t>gun running</t>
  </si>
  <si>
    <t>hoop</t>
  </si>
  <si>
    <t>dole</t>
  </si>
  <si>
    <t>northern england</t>
  </si>
  <si>
    <t>living statue</t>
  </si>
  <si>
    <t>melting woman</t>
  </si>
  <si>
    <t>goat</t>
  </si>
  <si>
    <t>naked woman</t>
  </si>
  <si>
    <t>obscenity</t>
  </si>
  <si>
    <t>vacant lot</t>
  </si>
  <si>
    <t>cabin</t>
  </si>
  <si>
    <t>evil dead</t>
  </si>
  <si>
    <t>based on sketch comedy</t>
  </si>
  <si>
    <t>evil corporation</t>
  </si>
  <si>
    <t>1520s</t>
  </si>
  <si>
    <t>aztec</t>
  </si>
  <si>
    <t>spanish colonization</t>
  </si>
  <si>
    <t>spanish conquest</t>
  </si>
  <si>
    <t>erectile dysfunction</t>
  </si>
  <si>
    <t>mugger</t>
  </si>
  <si>
    <t>mugging</t>
  </si>
  <si>
    <t>subway robbery</t>
  </si>
  <si>
    <t>1959 cadillac</t>
  </si>
  <si>
    <t>female villain</t>
  </si>
  <si>
    <t>force field</t>
  </si>
  <si>
    <t>Samuels</t>
  </si>
  <si>
    <t>Chris</t>
  </si>
  <si>
    <t>reviews</t>
  </si>
  <si>
    <t>professional</t>
  </si>
  <si>
    <t>Time</t>
  </si>
  <si>
    <t>Reagan</t>
  </si>
  <si>
    <t>Choosing</t>
  </si>
  <si>
    <t>Ronald</t>
  </si>
  <si>
    <t>chick</t>
  </si>
  <si>
    <t>capital management</t>
  </si>
  <si>
    <t>financial crisis</t>
  </si>
  <si>
    <t>financial disaster</t>
  </si>
  <si>
    <t>investment fraud</t>
  </si>
  <si>
    <t>management</t>
  </si>
  <si>
    <t>choking</t>
  </si>
  <si>
    <t>conservatory</t>
  </si>
  <si>
    <t>friday</t>
  </si>
  <si>
    <t>techno rave</t>
  </si>
  <si>
    <t>inter cultural</t>
  </si>
  <si>
    <t>love crime</t>
  </si>
  <si>
    <t>drug mule</t>
  </si>
  <si>
    <t>stomach</t>
  </si>
  <si>
    <t>academic probation</t>
  </si>
  <si>
    <t>school expulsion</t>
  </si>
  <si>
    <t>smashing a guitar</t>
  </si>
  <si>
    <t>covered in melted gold</t>
  </si>
  <si>
    <t>fort knox</t>
  </si>
  <si>
    <t>drug culture</t>
  </si>
  <si>
    <t>filthy toilet</t>
  </si>
  <si>
    <t>heroin addict</t>
  </si>
  <si>
    <t>heroin withdrawal</t>
  </si>
  <si>
    <t>concert film</t>
  </si>
  <si>
    <t>emcee</t>
  </si>
  <si>
    <t>carlsbad california</t>
  </si>
  <si>
    <t>columbine</t>
  </si>
  <si>
    <t>columbine high school killings</t>
  </si>
  <si>
    <t>firearm</t>
  </si>
  <si>
    <t>nude bathing</t>
  </si>
  <si>
    <t>actor name in title</t>
  </si>
  <si>
    <t>golden retriever</t>
  </si>
  <si>
    <t>teen horror</t>
  </si>
  <si>
    <t>killer robot</t>
  </si>
  <si>
    <t>wrestler costume</t>
  </si>
  <si>
    <t>terror</t>
  </si>
  <si>
    <t>block party</t>
  </si>
  <si>
    <t>wrong address</t>
  </si>
  <si>
    <t>size positive</t>
  </si>
  <si>
    <t>thin</t>
  </si>
  <si>
    <t>wet dream</t>
  </si>
  <si>
    <t>glowing eyes</t>
  </si>
  <si>
    <t>insult</t>
  </si>
  <si>
    <t>tall man</t>
  </si>
  <si>
    <t>mexican american</t>
  </si>
  <si>
    <t>religious icon</t>
  </si>
  <si>
    <t>pakistani</t>
  </si>
  <si>
    <t>salford</t>
  </si>
  <si>
    <t>washington square manhattan new york city</t>
  </si>
  <si>
    <t>kama sutra</t>
  </si>
  <si>
    <t>druid</t>
  </si>
  <si>
    <t>rune</t>
  </si>
  <si>
    <t>nude pantyhose</t>
  </si>
  <si>
    <t>house cleaner</t>
  </si>
  <si>
    <t>physics</t>
  </si>
  <si>
    <t>bitch</t>
  </si>
  <si>
    <t>street artist</t>
  </si>
  <si>
    <t>bathing a baby</t>
  </si>
  <si>
    <t>episodic structure</t>
  </si>
  <si>
    <t>stand up comedy</t>
  </si>
  <si>
    <t>part of trilogy</t>
  </si>
  <si>
    <t>walrus</t>
  </si>
  <si>
    <t>prayer</t>
  </si>
  <si>
    <t>hobo</t>
  </si>
  <si>
    <t>Compadre</t>
  </si>
  <si>
    <t>bachelorette party</t>
  </si>
  <si>
    <t>drug use</t>
  </si>
  <si>
    <t>film in film</t>
  </si>
  <si>
    <t>reference to steven spielberg</t>
  </si>
  <si>
    <t>shopping mall</t>
  </si>
  <si>
    <t>rowing</t>
  </si>
  <si>
    <t>Fort</t>
  </si>
  <si>
    <t>McCoy</t>
  </si>
  <si>
    <t>Army</t>
  </si>
  <si>
    <t>Site</t>
  </si>
  <si>
    <t>chain</t>
  </si>
  <si>
    <t>mysterious killer</t>
  </si>
  <si>
    <t>warning</t>
  </si>
  <si>
    <t>1955 chevrolet</t>
  </si>
  <si>
    <t>peeping tom</t>
  </si>
  <si>
    <t>reference to brooklyn dodgers</t>
  </si>
  <si>
    <t>doggystyle sex</t>
  </si>
  <si>
    <t>rough sex</t>
  </si>
  <si>
    <t>violent sex</t>
  </si>
  <si>
    <t>female friendship</t>
  </si>
  <si>
    <t>new england</t>
  </si>
  <si>
    <t>sertao</t>
  </si>
  <si>
    <t>economics</t>
  </si>
  <si>
    <t>human nature</t>
  </si>
  <si>
    <t>sumo wrestling</t>
  </si>
  <si>
    <t>police van</t>
  </si>
  <si>
    <t>rear ending a car</t>
  </si>
  <si>
    <t>all girl band</t>
  </si>
  <si>
    <t>slaughter</t>
  </si>
  <si>
    <t>evil witch</t>
  </si>
  <si>
    <t>frankenstein's monster</t>
  </si>
  <si>
    <t>barn</t>
  </si>
  <si>
    <t>film student</t>
  </si>
  <si>
    <t>beekeeper</t>
  </si>
  <si>
    <t>reference to douglas fairbanks</t>
  </si>
  <si>
    <t>reference to jesse owens</t>
  </si>
  <si>
    <t>reference to randolph scott</t>
  </si>
  <si>
    <t>year 1874</t>
  </si>
  <si>
    <t>hamburger</t>
  </si>
  <si>
    <t>woman in a bikini</t>
  </si>
  <si>
    <t>partisan commentary</t>
  </si>
  <si>
    <t>political propoganda</t>
  </si>
  <si>
    <t>reenactment</t>
  </si>
  <si>
    <t>holiday horror</t>
  </si>
  <si>
    <t>stonehenge</t>
  </si>
  <si>
    <t>lying</t>
  </si>
  <si>
    <t>reference to twitter</t>
  </si>
  <si>
    <t>reference to youtube</t>
  </si>
  <si>
    <t>narcolepsy</t>
  </si>
  <si>
    <t>conversations</t>
  </si>
  <si>
    <t>mennonite</t>
  </si>
  <si>
    <t>burglary</t>
  </si>
  <si>
    <t>dementia</t>
  </si>
  <si>
    <t>crying man</t>
  </si>
  <si>
    <t>men's clothing store</t>
  </si>
  <si>
    <t>student film</t>
  </si>
  <si>
    <t>wonder years</t>
  </si>
  <si>
    <t>alternative energy</t>
  </si>
  <si>
    <t>green</t>
  </si>
  <si>
    <t>sidebar</t>
  </si>
  <si>
    <t>Heart</t>
  </si>
  <si>
    <t>move</t>
  </si>
  <si>
    <t>proposition</t>
  </si>
  <si>
    <t>call center</t>
  </si>
  <si>
    <t>dissection</t>
  </si>
  <si>
    <t>mexican immigrant</t>
  </si>
  <si>
    <t>network</t>
  </si>
  <si>
    <t>march</t>
  </si>
  <si>
    <t>million man march</t>
  </si>
  <si>
    <t>bound with duct tape</t>
  </si>
  <si>
    <t>flash forward</t>
  </si>
  <si>
    <t>riddle</t>
  </si>
  <si>
    <t>stalking</t>
  </si>
  <si>
    <t>exclamation point in title</t>
  </si>
  <si>
    <t>orchestra</t>
  </si>
  <si>
    <t>1850s</t>
  </si>
  <si>
    <t>dark secret</t>
  </si>
  <si>
    <t>pity</t>
  </si>
  <si>
    <t>readjusting to civilian life</t>
  </si>
  <si>
    <t>world war two veteran</t>
  </si>
  <si>
    <t>sex obsession</t>
  </si>
  <si>
    <t>Michigan</t>
  </si>
  <si>
    <t>State</t>
  </si>
  <si>
    <t>Retrieved</t>
  </si>
  <si>
    <t>Archived</t>
  </si>
  <si>
    <t>Detroit</t>
  </si>
  <si>
    <t>british secret service</t>
  </si>
  <si>
    <t>decoder</t>
  </si>
  <si>
    <t>toxic avenger</t>
  </si>
  <si>
    <t>troma</t>
  </si>
  <si>
    <t>being followed</t>
  </si>
  <si>
    <t>supernatural being</t>
  </si>
  <si>
    <t>gasoline</t>
  </si>
  <si>
    <t>refinery</t>
  </si>
  <si>
    <t>female dressed as male</t>
  </si>
  <si>
    <t>transgender</t>
  </si>
  <si>
    <t>hearing noises</t>
  </si>
  <si>
    <t>uninterrupted shot</t>
  </si>
  <si>
    <t>secret police</t>
  </si>
  <si>
    <t>stasi</t>
  </si>
  <si>
    <t>fatherhood</t>
  </si>
  <si>
    <t>integrity</t>
  </si>
  <si>
    <t>belleville</t>
  </si>
  <si>
    <t>tour de france</t>
  </si>
  <si>
    <t>very little dialogue</t>
  </si>
  <si>
    <t>family abandonment</t>
  </si>
  <si>
    <t>native american protagonist</t>
  </si>
  <si>
    <t>native american reservation</t>
  </si>
  <si>
    <t>simultaneity</t>
  </si>
  <si>
    <t>dog fight</t>
  </si>
  <si>
    <t>13 year olds</t>
  </si>
  <si>
    <t>adolescence</t>
  </si>
  <si>
    <t>peer pressure</t>
  </si>
  <si>
    <t>crystal meth</t>
  </si>
  <si>
    <t>search for father</t>
  </si>
  <si>
    <t>shoe salesman</t>
  </si>
  <si>
    <t>wannabe dj</t>
  </si>
  <si>
    <t>drug addict</t>
  </si>
  <si>
    <t>ouija board</t>
  </si>
  <si>
    <t>psychopathic killer</t>
  </si>
  <si>
    <t>controversy</t>
  </si>
  <si>
    <t>unsimulated sex</t>
  </si>
  <si>
    <t>promised land</t>
  </si>
  <si>
    <t>american politics</t>
  </si>
  <si>
    <t>mother's boyfriend</t>
  </si>
  <si>
    <t>sexual promiscuity</t>
  </si>
  <si>
    <t>spacecraft accident</t>
  </si>
  <si>
    <t>clitoris</t>
  </si>
  <si>
    <t>deep throat</t>
  </si>
  <si>
    <t>sex lesson from a prostitute</t>
  </si>
  <si>
    <t>spreadeagle</t>
  </si>
  <si>
    <t>topless</t>
  </si>
  <si>
    <t>butchery</t>
  </si>
  <si>
    <t>catholic school</t>
  </si>
  <si>
    <t>stonewall riots</t>
  </si>
  <si>
    <t>cellphone</t>
  </si>
  <si>
    <t>snorting</t>
  </si>
  <si>
    <t>ex convict</t>
  </si>
  <si>
    <t>carjacking</t>
  </si>
  <si>
    <t>johannesburg south africa</t>
  </si>
  <si>
    <t>post apartheid</t>
  </si>
  <si>
    <t>law partner</t>
  </si>
  <si>
    <t>seaman</t>
  </si>
  <si>
    <t>evacuation</t>
  </si>
  <si>
    <t>coffin</t>
  </si>
  <si>
    <t>one person</t>
  </si>
  <si>
    <t>nude sunbathing</t>
  </si>
  <si>
    <t>documentary crew</t>
  </si>
  <si>
    <t>auroch</t>
  </si>
  <si>
    <t>illness</t>
  </si>
  <si>
    <t>six year old</t>
  </si>
  <si>
    <t>movie in title</t>
  </si>
  <si>
    <t>bhutan</t>
  </si>
  <si>
    <t>storytelling</t>
  </si>
  <si>
    <t>weaver</t>
  </si>
  <si>
    <t>bechdel test failed</t>
  </si>
  <si>
    <t>repeated event</t>
  </si>
  <si>
    <t>dry humor</t>
  </si>
  <si>
    <t>only son</t>
  </si>
  <si>
    <t>school choir</t>
  </si>
  <si>
    <t>rape and revenge</t>
  </si>
  <si>
    <t>delivery to wrong address</t>
  </si>
  <si>
    <t>lunchbox</t>
  </si>
  <si>
    <t>unconventional romance</t>
  </si>
  <si>
    <t>lebanese</t>
  </si>
  <si>
    <t>accidental killing</t>
  </si>
  <si>
    <t>drug humor</t>
  </si>
  <si>
    <t>profanity</t>
  </si>
  <si>
    <t>sexual humor</t>
  </si>
  <si>
    <t>caramel</t>
  </si>
  <si>
    <t>Jai</t>
  </si>
  <si>
    <t>Besson</t>
  </si>
  <si>
    <t>Sophie</t>
  </si>
  <si>
    <t>Dil</t>
  </si>
  <si>
    <t>Bhi</t>
  </si>
  <si>
    <t>antibes</t>
  </si>
  <si>
    <t>reunion island</t>
  </si>
  <si>
    <t>unwanted pregnancy</t>
  </si>
  <si>
    <t>kumite</t>
  </si>
  <si>
    <t>weed</t>
  </si>
  <si>
    <t>tennis coach</t>
  </si>
  <si>
    <t>personal ad</t>
  </si>
  <si>
    <t>tap dancing</t>
  </si>
  <si>
    <t>stamp</t>
  </si>
  <si>
    <t>commune</t>
  </si>
  <si>
    <t>environmentalism</t>
  </si>
  <si>
    <t>feces in a swimming pool</t>
  </si>
  <si>
    <t>female vomiting</t>
  </si>
  <si>
    <t>lifeguard</t>
  </si>
  <si>
    <t>bastille day</t>
  </si>
  <si>
    <t>jewish nazi</t>
  </si>
  <si>
    <t>nazism</t>
  </si>
  <si>
    <t>abandoned asylum</t>
  </si>
  <si>
    <t>abandoned hospital</t>
  </si>
  <si>
    <t>asbestos</t>
  </si>
  <si>
    <t>lobotomy</t>
  </si>
  <si>
    <t>second city</t>
  </si>
  <si>
    <t>actor director writer</t>
  </si>
  <si>
    <t>tramp</t>
  </si>
  <si>
    <t>catholicism</t>
  </si>
  <si>
    <t>Jenny</t>
  </si>
  <si>
    <t>Smith</t>
  </si>
  <si>
    <t>businesses</t>
  </si>
  <si>
    <t>red panties</t>
  </si>
  <si>
    <t>filipino</t>
  </si>
  <si>
    <t>guerrilla army</t>
  </si>
  <si>
    <t>talk radio</t>
  </si>
  <si>
    <t>vomiting blood</t>
  </si>
  <si>
    <t>radio dj</t>
  </si>
  <si>
    <t>16 year old</t>
  </si>
  <si>
    <t>tinnitus</t>
  </si>
  <si>
    <t>loch ness</t>
  </si>
  <si>
    <t>loch ness monster</t>
  </si>
  <si>
    <t>cockney accent</t>
  </si>
  <si>
    <t>dogme 95</t>
  </si>
  <si>
    <t>alcoholic drink</t>
  </si>
  <si>
    <t>drunk</t>
  </si>
  <si>
    <t>german immigrant</t>
  </si>
  <si>
    <t>war orphan</t>
  </si>
  <si>
    <t>art teacher</t>
  </si>
  <si>
    <t>hanukkah</t>
  </si>
  <si>
    <t>kwanzaa</t>
  </si>
  <si>
    <t>mistaken sex scene</t>
  </si>
  <si>
    <t>sex in car</t>
  </si>
  <si>
    <t>ice pick</t>
  </si>
  <si>
    <t>pitchfork</t>
  </si>
  <si>
    <t>shack</t>
  </si>
  <si>
    <t>Brown</t>
  </si>
  <si>
    <t>Filly</t>
  </si>
  <si>
    <t>chained</t>
  </si>
  <si>
    <t>highway</t>
  </si>
  <si>
    <t>state trooper</t>
  </si>
  <si>
    <t>appendicitis</t>
  </si>
  <si>
    <t>celebration</t>
  </si>
  <si>
    <t>exam</t>
  </si>
  <si>
    <t>northeast region of brazil</t>
  </si>
  <si>
    <t>portuguese language</t>
  </si>
  <si>
    <t>female bassist</t>
  </si>
  <si>
    <t>female drummer</t>
  </si>
  <si>
    <t>female guitarist</t>
  </si>
  <si>
    <t>female singer</t>
  </si>
  <si>
    <t>portland oregon</t>
  </si>
  <si>
    <t>breast cancer</t>
  </si>
  <si>
    <t>period in title</t>
  </si>
  <si>
    <t>reference to mr. rogers</t>
  </si>
  <si>
    <t>reference to vincent van gogh</t>
  </si>
  <si>
    <t>talking about suicide</t>
  </si>
  <si>
    <t>Don</t>
  </si>
  <si>
    <t>Knife</t>
  </si>
  <si>
    <t>Tom</t>
  </si>
  <si>
    <t>Sanchez</t>
  </si>
  <si>
    <t>cincinnati ohio</t>
  </si>
  <si>
    <t>zoologist</t>
  </si>
  <si>
    <t>dishwasher</t>
  </si>
  <si>
    <t>flashing</t>
  </si>
  <si>
    <t>army veteran</t>
  </si>
  <si>
    <t>neck breaking</t>
  </si>
  <si>
    <t>wraparound story</t>
  </si>
  <si>
    <t>exploitation</t>
  </si>
  <si>
    <t>hallucinogen</t>
  </si>
  <si>
    <t>hometown hero</t>
  </si>
  <si>
    <t>philadelphia pennsylvania</t>
  </si>
  <si>
    <t>blender</t>
  </si>
  <si>
    <t>computer screen</t>
  </si>
  <si>
    <t>skype</t>
  </si>
  <si>
    <t>webcam</t>
  </si>
  <si>
    <t>lycanthrope</t>
  </si>
  <si>
    <t>shapeshifting</t>
  </si>
  <si>
    <t>werewolf transformation</t>
  </si>
  <si>
    <t>abandoned building</t>
  </si>
  <si>
    <t>chernobyl disaster</t>
  </si>
  <si>
    <t>exploration</t>
  </si>
  <si>
    <t>cenobites</t>
  </si>
  <si>
    <t>alternate universe</t>
  </si>
  <si>
    <t>godzilla</t>
  </si>
  <si>
    <t>orga</t>
  </si>
  <si>
    <t>dog hit by a car</t>
  </si>
  <si>
    <t>female in shower</t>
  </si>
  <si>
    <t>unhappily married woman</t>
  </si>
  <si>
    <t>rain forest</t>
  </si>
  <si>
    <t>iron lung</t>
  </si>
  <si>
    <t>sex surrogate</t>
  </si>
  <si>
    <t>marine biologist</t>
  </si>
  <si>
    <t>mohawk</t>
  </si>
  <si>
    <t>backup singer</t>
  </si>
  <si>
    <t>anilingus</t>
  </si>
  <si>
    <t>double cross</t>
  </si>
  <si>
    <t>two timing</t>
  </si>
  <si>
    <t>briefs</t>
  </si>
  <si>
    <t>reference to ralph nader</t>
  </si>
  <si>
    <t>mumbai riots</t>
  </si>
  <si>
    <t>book of mormon</t>
  </si>
  <si>
    <t>ray gun</t>
  </si>
  <si>
    <t>to do list</t>
  </si>
  <si>
    <t>twenty something</t>
  </si>
  <si>
    <t>refusing to eat</t>
  </si>
  <si>
    <t>starving oneself</t>
  </si>
  <si>
    <t>reference to led zeppelin</t>
  </si>
  <si>
    <t>wetting pants</t>
  </si>
  <si>
    <t>death squad</t>
  </si>
  <si>
    <t>mass killing</t>
  </si>
  <si>
    <t>musical number</t>
  </si>
  <si>
    <t>reference to guantanamo bay</t>
  </si>
  <si>
    <t>detainee</t>
  </si>
  <si>
    <t>new york cosmos</t>
  </si>
  <si>
    <t>professional sports</t>
  </si>
  <si>
    <t>toy company</t>
  </si>
  <si>
    <t>san diego california</t>
  </si>
  <si>
    <t>lunar eclipse</t>
  </si>
  <si>
    <t>arm tattoo</t>
  </si>
  <si>
    <t>dancing on a table</t>
  </si>
  <si>
    <t>dinner party</t>
  </si>
  <si>
    <t>rosh hashanah</t>
  </si>
  <si>
    <t>safecracking</t>
  </si>
  <si>
    <t>press conference</t>
  </si>
  <si>
    <t>art exhibition</t>
  </si>
  <si>
    <t>augmented reality</t>
  </si>
  <si>
    <t>speculative fiction</t>
  </si>
  <si>
    <t>locked in a room</t>
  </si>
  <si>
    <t>looking at self in mirror</t>
  </si>
  <si>
    <t>dock</t>
  </si>
  <si>
    <t>longshoreman</t>
  </si>
  <si>
    <t>rainy night</t>
  </si>
  <si>
    <t>towel</t>
  </si>
  <si>
    <t>chatting</t>
  </si>
  <si>
    <t>missing person poster</t>
  </si>
  <si>
    <t>online dating</t>
  </si>
  <si>
    <t>sexual predator</t>
  </si>
  <si>
    <t>godparent</t>
  </si>
  <si>
    <t>22 year old</t>
  </si>
  <si>
    <t>b.a.r.t.</t>
  </si>
  <si>
    <t>bay area</t>
  </si>
  <si>
    <t>mini dress</t>
  </si>
  <si>
    <t>mormon missionary</t>
  </si>
  <si>
    <t>christian propaganda</t>
  </si>
  <si>
    <t>zealot</t>
  </si>
  <si>
    <t>caregiver</t>
  </si>
  <si>
    <t>first crush</t>
  </si>
  <si>
    <t>social outcast</t>
  </si>
  <si>
    <t>taunting</t>
  </si>
  <si>
    <t>desire</t>
  </si>
  <si>
    <t>resort town</t>
  </si>
  <si>
    <t>nuclear missile</t>
  </si>
  <si>
    <t>Scott</t>
  </si>
  <si>
    <t>Dawson</t>
  </si>
  <si>
    <t>Janie</t>
  </si>
  <si>
    <t>Tori</t>
  </si>
  <si>
    <t>ardennes forest</t>
  </si>
  <si>
    <t>battle of the bulge</t>
  </si>
  <si>
    <t>world war two in belgium</t>
  </si>
  <si>
    <t>drag racing</t>
  </si>
  <si>
    <t>based on cult tv series</t>
  </si>
  <si>
    <t>exercise machine</t>
  </si>
  <si>
    <t>midnight movie</t>
  </si>
  <si>
    <t>classified ad</t>
  </si>
  <si>
    <t>knee breaking</t>
  </si>
  <si>
    <t>dead body in a bathtub</t>
  </si>
  <si>
    <t>dead body in bathtub</t>
  </si>
  <si>
    <t>inn</t>
  </si>
  <si>
    <t>conspiracy theory</t>
  </si>
  <si>
    <t>kennedy assassination</t>
  </si>
  <si>
    <t>mock documentary</t>
  </si>
  <si>
    <t>ephebophile</t>
  </si>
  <si>
    <t>pederasty</t>
  </si>
  <si>
    <t>playing hooky</t>
  </si>
  <si>
    <t>shaving</t>
  </si>
  <si>
    <t>dialectics</t>
  </si>
  <si>
    <t>cosmetics</t>
  </si>
  <si>
    <t>screwball</t>
  </si>
  <si>
    <t>social differences</t>
  </si>
  <si>
    <t>lost in the woods</t>
  </si>
  <si>
    <t>screaming in horror</t>
  </si>
  <si>
    <t>hippie</t>
  </si>
  <si>
    <t>music festival</t>
  </si>
  <si>
    <t>the who</t>
  </si>
  <si>
    <t>deacon</t>
  </si>
  <si>
    <t>Park</t>
  </si>
  <si>
    <t>Arnolds</t>
  </si>
  <si>
    <t>amusement</t>
  </si>
  <si>
    <t>katana sword</t>
  </si>
  <si>
    <t>los angeles storm drain</t>
  </si>
  <si>
    <t>child labor</t>
  </si>
  <si>
    <t>internet pornography</t>
  </si>
  <si>
    <t>nude with glasses</t>
  </si>
  <si>
    <t>abandoned</t>
  </si>
  <si>
    <t>depot</t>
  </si>
  <si>
    <t>newfoundland new jersey</t>
  </si>
  <si>
    <t>beer pong</t>
  </si>
  <si>
    <t>taliban</t>
  </si>
  <si>
    <t>ecstasy the drug</t>
  </si>
  <si>
    <t>rave</t>
  </si>
  <si>
    <t>raver</t>
  </si>
  <si>
    <t>latter day saints</t>
  </si>
  <si>
    <t>low budget film</t>
  </si>
  <si>
    <t>separation</t>
  </si>
  <si>
    <t>dart board</t>
  </si>
  <si>
    <t>ladder factory</t>
  </si>
  <si>
    <t>practice</t>
  </si>
  <si>
    <t>basketball team</t>
  </si>
  <si>
    <t>grateful dead</t>
  </si>
  <si>
    <t>lithuanian</t>
  </si>
  <si>
    <t>bruce lee</t>
  </si>
  <si>
    <t>jeet kune do</t>
  </si>
  <si>
    <t>dump</t>
  </si>
  <si>
    <t>show</t>
  </si>
  <si>
    <t>spectator</t>
  </si>
  <si>
    <t>destroyed building</t>
  </si>
  <si>
    <t>poverty</t>
  </si>
  <si>
    <t>protest march</t>
  </si>
  <si>
    <t>filming a wedding</t>
  </si>
  <si>
    <t>indian burial ground</t>
  </si>
  <si>
    <t>chorus girl</t>
  </si>
  <si>
    <t>chorus line</t>
  </si>
  <si>
    <t>gala premiere</t>
  </si>
  <si>
    <t>debutante</t>
  </si>
  <si>
    <t>upper class</t>
  </si>
  <si>
    <t>amazing grace the hymn</t>
  </si>
  <si>
    <t>skidding truck</t>
  </si>
  <si>
    <t>class president</t>
  </si>
  <si>
    <t>dark force</t>
  </si>
  <si>
    <t>entity</t>
  </si>
  <si>
    <t>evil force</t>
  </si>
  <si>
    <t>paranormal phenomenon</t>
  </si>
  <si>
    <t>lancelot</t>
  </si>
  <si>
    <t>15th birthday</t>
  </si>
  <si>
    <t>feminist</t>
  </si>
  <si>
    <t>answering machine</t>
  </si>
  <si>
    <t>home movie</t>
  </si>
  <si>
    <t>lithium</t>
  </si>
  <si>
    <t>video diary</t>
  </si>
  <si>
    <t>autograph</t>
  </si>
  <si>
    <t>sister act</t>
  </si>
  <si>
    <t>whistling</t>
  </si>
  <si>
    <t>mannequin</t>
  </si>
  <si>
    <t>Censorship</t>
  </si>
  <si>
    <t>Internet</t>
  </si>
  <si>
    <t>United</t>
  </si>
  <si>
    <t>paralympics</t>
  </si>
  <si>
    <t>quad rugby</t>
  </si>
  <si>
    <t>reference to william shakespeare</t>
  </si>
  <si>
    <t>white trash</t>
  </si>
  <si>
    <t>homosexual sex</t>
  </si>
  <si>
    <t>male homosexuality</t>
  </si>
  <si>
    <t>noisy neighbor</t>
  </si>
  <si>
    <t>oven</t>
  </si>
  <si>
    <t>stove</t>
  </si>
  <si>
    <t>thanksgiving dinner</t>
  </si>
  <si>
    <t>sexual ambiguity</t>
  </si>
  <si>
    <t>flip phone</t>
  </si>
  <si>
    <t>rape threat</t>
  </si>
  <si>
    <t>vulnerable</t>
  </si>
  <si>
    <t>eastern philosophy</t>
  </si>
  <si>
    <t>listening to music</t>
  </si>
  <si>
    <t>older man younger man relationship</t>
  </si>
  <si>
    <t>punching bag</t>
  </si>
  <si>
    <t>life or death</t>
  </si>
  <si>
    <t>authority</t>
  </si>
  <si>
    <t>boss subordinate relationship</t>
  </si>
  <si>
    <t>gullibility</t>
  </si>
  <si>
    <t>homecoming queen</t>
  </si>
  <si>
    <t>insecurity</t>
  </si>
  <si>
    <t>asian american</t>
  </si>
  <si>
    <t>overachiever</t>
  </si>
  <si>
    <t>caught having sex</t>
  </si>
  <si>
    <t>bisexuality</t>
  </si>
  <si>
    <t>desi</t>
  </si>
  <si>
    <t>heritage</t>
  </si>
  <si>
    <t>labyrinth</t>
  </si>
  <si>
    <t>red light</t>
  </si>
  <si>
    <t>film school</t>
  </si>
  <si>
    <t>reference to babe ruth</t>
  </si>
  <si>
    <t>parents</t>
  </si>
  <si>
    <t>student visa</t>
  </si>
  <si>
    <t>music producer</t>
  </si>
  <si>
    <t>detroit michigan</t>
  </si>
  <si>
    <t>hot dog bun</t>
  </si>
  <si>
    <t>needle</t>
  </si>
  <si>
    <t>rhedosaurus</t>
  </si>
  <si>
    <t>black panties</t>
  </si>
  <si>
    <t>Kumbh</t>
  </si>
  <si>
    <t>Mela</t>
  </si>
  <si>
    <t>Maurizio</t>
  </si>
  <si>
    <t>Benazzo</t>
  </si>
  <si>
    <t>Nick</t>
  </si>
  <si>
    <t>Middle</t>
  </si>
  <si>
    <t>album</t>
  </si>
  <si>
    <t>fair trade</t>
  </si>
  <si>
    <t>non profit</t>
  </si>
  <si>
    <t>rockumentary</t>
  </si>
  <si>
    <t>gardening</t>
  </si>
  <si>
    <t>coming out</t>
  </si>
  <si>
    <t>male in bathtub</t>
  </si>
  <si>
    <t>rite of passage</t>
  </si>
  <si>
    <t>duplicate earth</t>
  </si>
  <si>
    <t>synchronicity</t>
  </si>
  <si>
    <t>black panther</t>
  </si>
  <si>
    <t>hells angels</t>
  </si>
  <si>
    <t>racist cop</t>
  </si>
  <si>
    <t>vacuum cleaner</t>
  </si>
  <si>
    <t>car salesman</t>
  </si>
  <si>
    <t>santa claus suit</t>
  </si>
  <si>
    <t>mongolia</t>
  </si>
  <si>
    <t>Antarctica</t>
  </si>
  <si>
    <t>Antarctic</t>
  </si>
  <si>
    <t>Spin</t>
  </si>
  <si>
    <t>Top</t>
  </si>
  <si>
    <t>Xbox</t>
  </si>
  <si>
    <t>general motors</t>
  </si>
  <si>
    <t>drunken sex</t>
  </si>
  <si>
    <t>mashed potatoes</t>
  </si>
  <si>
    <t>pancakes</t>
  </si>
  <si>
    <t>tequila</t>
  </si>
  <si>
    <t>breaking and entering</t>
  </si>
  <si>
    <t>gallows</t>
  </si>
  <si>
    <t>idler</t>
  </si>
  <si>
    <t>poorhouse</t>
  </si>
  <si>
    <t>numbers</t>
  </si>
  <si>
    <t>pattern</t>
  </si>
  <si>
    <t>using a metal detector on a beach</t>
  </si>
  <si>
    <t>narrative</t>
  </si>
  <si>
    <t>food industry</t>
  </si>
  <si>
    <t>meal</t>
  </si>
  <si>
    <t>overeating</t>
  </si>
  <si>
    <t>competition dancing</t>
  </si>
  <si>
    <t>adult returns home</t>
  </si>
  <si>
    <t>girl with glasses</t>
  </si>
  <si>
    <t>King</t>
  </si>
  <si>
    <t>Diablo</t>
  </si>
  <si>
    <t>Playa</t>
  </si>
  <si>
    <t>Sobero</t>
  </si>
  <si>
    <t>Tavatta</t>
  </si>
  <si>
    <t>clerk</t>
  </si>
  <si>
    <t>street hustler</t>
  </si>
  <si>
    <t>austin texas</t>
  </si>
  <si>
    <t>pap smear</t>
  </si>
  <si>
    <t>upholsterer</t>
  </si>
  <si>
    <t>Daryl</t>
  </si>
  <si>
    <t>Wein</t>
  </si>
  <si>
    <t>Zoe</t>
  </si>
  <si>
    <t>Upwards</t>
  </si>
  <si>
    <t>Breaking</t>
  </si>
  <si>
    <t>gross out humor</t>
  </si>
  <si>
    <t>junkie</t>
  </si>
  <si>
    <t>changing the future</t>
  </si>
  <si>
    <t>jihad</t>
  </si>
  <si>
    <t>mindanao</t>
  </si>
  <si>
    <t>philippines</t>
  </si>
  <si>
    <t>squatter</t>
  </si>
  <si>
    <t>actress name in title</t>
  </si>
  <si>
    <t>plot_key_1</t>
  </si>
  <si>
    <t>plot_key_2</t>
  </si>
  <si>
    <t>plot_key_3</t>
  </si>
  <si>
    <t>plot_key_4</t>
  </si>
  <si>
    <t>plot_key_5</t>
  </si>
  <si>
    <t>Fantasy</t>
  </si>
  <si>
    <t>Animation</t>
  </si>
  <si>
    <t>Family</t>
  </si>
  <si>
    <t>Musical</t>
  </si>
  <si>
    <t>Mystery</t>
  </si>
  <si>
    <t>History</t>
  </si>
  <si>
    <t>Sport</t>
  </si>
  <si>
    <t>Crime</t>
  </si>
  <si>
    <t>Biography</t>
  </si>
  <si>
    <t>Music</t>
  </si>
  <si>
    <t>Short</t>
  </si>
  <si>
    <t>Film-Noir</t>
  </si>
  <si>
    <t>genre_1</t>
  </si>
  <si>
    <t>genre_2</t>
  </si>
  <si>
    <t>genre_3</t>
  </si>
  <si>
    <t>genre_4</t>
  </si>
  <si>
    <t>genre_5</t>
  </si>
  <si>
    <t>genre_6</t>
  </si>
  <si>
    <t>genre_7</t>
  </si>
  <si>
    <t>genre_no</t>
  </si>
  <si>
    <t>genre_8</t>
  </si>
  <si>
    <t>News</t>
  </si>
  <si>
    <t>Reality-TV</t>
  </si>
  <si>
    <t>Count</t>
  </si>
  <si>
    <t>Mean</t>
  </si>
  <si>
    <t>Median</t>
  </si>
  <si>
    <t>Mode</t>
  </si>
  <si>
    <t>Min</t>
  </si>
  <si>
    <t>Range</t>
  </si>
  <si>
    <t>Variance</t>
  </si>
  <si>
    <t>Standard Deviation</t>
  </si>
  <si>
    <t>A. Movie Genre Analysis: Analyze the distribution of movie genres and their impact on the IMDB score.</t>
  </si>
  <si>
    <t>Task: Determine the most common genres of movies in the dataset. Then, for each genre, calculate descriptive statistics (mean, median, mode, range, variance, standard deviation) of the IMDB scores.</t>
  </si>
  <si>
    <t>Column1</t>
  </si>
  <si>
    <t>B. Movie Duration Analysis: Analyze the distribution of movie durations and its impact on the IMDB score.</t>
  </si>
  <si>
    <t>Task: Analyze the distribution of movie durations and identify the relationship between movie duration and IMDB score.</t>
  </si>
  <si>
    <t>Movie Duration</t>
  </si>
  <si>
    <t>C. Language Analysis: Situation: Examine the distribution of movies based on their language.</t>
  </si>
  <si>
    <t>Task: Determine the most common languages used in movies and analyze their impact on the IMDB score using descriptive statistics.</t>
  </si>
  <si>
    <t>Chinese</t>
  </si>
  <si>
    <t>Polish</t>
  </si>
  <si>
    <t>Greek</t>
  </si>
  <si>
    <t>Kannada</t>
  </si>
  <si>
    <t>Panjabi</t>
  </si>
  <si>
    <t>Slovenian</t>
  </si>
  <si>
    <t>Swahili</t>
  </si>
  <si>
    <t>Tamil</t>
  </si>
  <si>
    <t>Urdu</t>
  </si>
  <si>
    <t>D. Director Analysis: Influence of directors on movie ratings.</t>
  </si>
  <si>
    <t>Task: Identify the top directors based on their average IMDB score and analyze their contribution to the success of movies using percentile calculations.</t>
  </si>
  <si>
    <t>E. Budget Analysis: Explore the relationship between movie budgets and their financial success.</t>
  </si>
  <si>
    <t>Task: Analyze the correlation between movie budgets and gross earnings, and identify the movies with the highest profit margin.</t>
  </si>
  <si>
    <t>Average imdb</t>
  </si>
  <si>
    <t>percentile</t>
  </si>
  <si>
    <t>Movie count</t>
  </si>
  <si>
    <t>For top directors, we will consider the top 10 directors, based on their average imdb score and movie count</t>
  </si>
  <si>
    <t>90th percentile of IMDB</t>
  </si>
  <si>
    <t>Margin</t>
  </si>
  <si>
    <t>Correlation Between Budget and Gross:</t>
  </si>
  <si>
    <t>Movies with Highest Profit Margin:</t>
  </si>
  <si>
    <t>Movie</t>
  </si>
  <si>
    <t>Profit</t>
  </si>
  <si>
    <t>Loss</t>
  </si>
  <si>
    <t>PROFIT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</si>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</sst>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Protection="1">
      <protection locked="0"/>
    </xf>
    <xf numFmtId="0" fontId="1" fillId="0" borderId="1" xfId="0" applyFont="1" applyBorder="1" applyAlignment="1" applyProtection="1">
      <alignment horizontal="center" vertical="top"/>
      <protection locked="0"/>
    </xf>
    <xf numFmtId="0" fontId="0" fillId="2" borderId="0" xfId="0" applyFill="1"/>
    <xf numFmtId="0" fontId="1" fillId="3" borderId="1" xfId="0" applyFont="1" applyFill="1" applyBorder="1" applyAlignment="1" applyProtection="1">
      <alignment horizontal="center" vertical="top"/>
      <protection locked="0"/>
    </xf>
    <xf numFmtId="0" fontId="1" fillId="4" borderId="1" xfId="0" applyFont="1" applyFill="1" applyBorder="1" applyAlignment="1" applyProtection="1">
      <alignment horizontal="center" vertical="top"/>
      <protection locked="0"/>
    </xf>
    <xf numFmtId="0" fontId="0" fillId="3" borderId="0" xfId="0" applyFill="1" applyProtection="1">
      <protection locked="0"/>
    </xf>
    <xf numFmtId="0" fontId="0" fillId="5" borderId="0" xfId="0" applyFill="1" applyProtection="1">
      <protection locked="0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vertical="center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2" xfId="0" applyFont="1" applyBorder="1" applyAlignment="1" applyProtection="1">
      <alignment horizontal="center" vertical="top"/>
      <protection locked="0"/>
    </xf>
    <xf numFmtId="0" fontId="0" fillId="6" borderId="0" xfId="0" applyFill="1"/>
    <xf numFmtId="0" fontId="0" fillId="6" borderId="0" xfId="0" applyFill="1" applyAlignment="1">
      <alignment vertical="center"/>
    </xf>
    <xf numFmtId="0" fontId="0" fillId="0" borderId="1" xfId="0" applyBorder="1"/>
    <xf numFmtId="10" fontId="0" fillId="0" borderId="1" xfId="0" applyNumberFormat="1" applyBorder="1"/>
    <xf numFmtId="0" fontId="0" fillId="0" borderId="0" xfId="0" applyAlignment="1">
      <alignment horizontal="left"/>
    </xf>
    <xf numFmtId="0" fontId="2" fillId="2" borderId="0" xfId="0" applyFont="1" applyFill="1"/>
    <xf numFmtId="0" fontId="3" fillId="7" borderId="3" xfId="0" applyFont="1" applyFill="1" applyBorder="1"/>
    <xf numFmtId="0" fontId="3" fillId="7" borderId="4" xfId="0" applyFont="1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4" fillId="0" borderId="1" xfId="0" applyFont="1" applyBorder="1" applyAlignment="1" applyProtection="1">
      <alignment horizontal="center" vertical="top"/>
      <protection locked="0"/>
    </xf>
    <xf numFmtId="2" fontId="0" fillId="8" borderId="6" xfId="0" applyNumberFormat="1" applyFill="1" applyBorder="1"/>
    <xf numFmtId="0" fontId="4" fillId="7" borderId="1" xfId="0" applyFont="1" applyFill="1" applyBorder="1" applyAlignment="1">
      <alignment horizontal="center" vertical="top"/>
    </xf>
    <xf numFmtId="2" fontId="0" fillId="9" borderId="6" xfId="0" applyNumberFormat="1" applyFill="1" applyBorder="1"/>
    <xf numFmtId="0" fontId="0" fillId="8" borderId="8" xfId="0" applyFill="1" applyBorder="1"/>
    <xf numFmtId="0" fontId="0" fillId="8" borderId="9" xfId="0" applyFill="1" applyBorder="1"/>
    <xf numFmtId="2" fontId="0" fillId="8" borderId="9" xfId="0" applyNumberFormat="1" applyFill="1" applyBorder="1"/>
    <xf numFmtId="0" fontId="0" fillId="8" borderId="10" xfId="0" applyFill="1" applyBorder="1"/>
    <xf numFmtId="2" fontId="0" fillId="0" borderId="1" xfId="0" applyNumberFormat="1" applyBorder="1"/>
    <xf numFmtId="10" fontId="0" fillId="0" borderId="0" xfId="0" applyNumberFormat="1"/>
    <xf numFmtId="10" fontId="0" fillId="6" borderId="0" xfId="0" applyNumberFormat="1" applyFill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6" borderId="0" xfId="0" applyFill="1" applyAlignment="1">
      <alignment horizontal="left"/>
    </xf>
    <xf numFmtId="0" fontId="2" fillId="6" borderId="0" xfId="0" applyFont="1" applyFill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0" xfId="0" applyAlignment="1">
      <alignment horizontal="left" vertical="top"/>
    </xf>
    <xf numFmtId="0" fontId="1" fillId="4" borderId="2" xfId="0" applyFont="1" applyFill="1" applyBorder="1" applyAlignment="1" applyProtection="1">
      <alignment horizontal="center" vertical="top"/>
      <protection locked="0"/>
    </xf>
    <xf numFmtId="0" fontId="0" fillId="0" borderId="2" xfId="0" applyBorder="1" applyAlignment="1">
      <alignment horizontal="left" vertical="top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7"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4" formatCode="0.00%"/>
    </dxf>
    <dxf>
      <numFmt numFmtId="2" formatCode="0.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Distribution of Movie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genre!$C$5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genre!$D$4:$AB$4</c:f>
              <c:strCache>
                <c:ptCount val="2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</c:strCache>
            </c:strRef>
          </c:cat>
          <c:val>
            <c:numRef>
              <c:f>genre!$D$5:$AB$5</c:f>
              <c:numCache>
                <c:formatCode>0</c:formatCode>
                <c:ptCount val="25"/>
                <c:pt idx="0">
                  <c:v>1914</c:v>
                </c:pt>
                <c:pt idx="1">
                  <c:v>1492</c:v>
                </c:pt>
                <c:pt idx="2">
                  <c:v>1087</c:v>
                </c:pt>
                <c:pt idx="3">
                  <c:v>935</c:v>
                </c:pt>
                <c:pt idx="4">
                  <c:v>868</c:v>
                </c:pt>
                <c:pt idx="5">
                  <c:v>766</c:v>
                </c:pt>
                <c:pt idx="6">
                  <c:v>703</c:v>
                </c:pt>
                <c:pt idx="7">
                  <c:v>484</c:v>
                </c:pt>
                <c:pt idx="8">
                  <c:v>496</c:v>
                </c:pt>
                <c:pt idx="9">
                  <c:v>379</c:v>
                </c:pt>
                <c:pt idx="10" formatCode="General">
                  <c:v>442</c:v>
                </c:pt>
                <c:pt idx="11" formatCode="General">
                  <c:v>377</c:v>
                </c:pt>
                <c:pt idx="12" formatCode="General">
                  <c:v>242</c:v>
                </c:pt>
                <c:pt idx="13" formatCode="General">
                  <c:v>197</c:v>
                </c:pt>
                <c:pt idx="14" formatCode="General">
                  <c:v>159</c:v>
                </c:pt>
                <c:pt idx="15" formatCode="General">
                  <c:v>159</c:v>
                </c:pt>
                <c:pt idx="16" formatCode="General">
                  <c:v>153</c:v>
                </c:pt>
                <c:pt idx="17" formatCode="General">
                  <c:v>147</c:v>
                </c:pt>
                <c:pt idx="18" formatCode="General">
                  <c:v>102</c:v>
                </c:pt>
                <c:pt idx="19" formatCode="General">
                  <c:v>67</c:v>
                </c:pt>
                <c:pt idx="20" formatCode="General">
                  <c:v>60</c:v>
                </c:pt>
                <c:pt idx="21" formatCode="General">
                  <c:v>1</c:v>
                </c:pt>
                <c:pt idx="22" formatCode="General">
                  <c:v>2</c:v>
                </c:pt>
                <c:pt idx="23" formatCode="General">
                  <c:v>0</c:v>
                </c:pt>
                <c:pt idx="2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8-493F-B132-B2871A26EC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576839247"/>
        <c:axId val="1576835407"/>
      </c:barChart>
      <c:catAx>
        <c:axId val="15768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35407"/>
        <c:crosses val="autoZero"/>
        <c:auto val="1"/>
        <c:lblAlgn val="ctr"/>
        <c:lblOffset val="100"/>
        <c:noMultiLvlLbl val="0"/>
      </c:catAx>
      <c:valAx>
        <c:axId val="157683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Descriptive Statistics of Top 10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genre!$D$4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genre!$D$6:$D$13</c:f>
              <c:numCache>
                <c:formatCode>0.00</c:formatCode>
                <c:ptCount val="8"/>
                <c:pt idx="0">
                  <c:v>6.4323406478579042</c:v>
                </c:pt>
                <c:pt idx="1">
                  <c:v>6.5</c:v>
                </c:pt>
                <c:pt idx="2">
                  <c:v>6.7</c:v>
                </c:pt>
                <c:pt idx="3">
                  <c:v>9</c:v>
                </c:pt>
                <c:pt idx="4">
                  <c:v>1.9</c:v>
                </c:pt>
                <c:pt idx="5">
                  <c:v>7.1</c:v>
                </c:pt>
                <c:pt idx="6">
                  <c:v>1.1584995370412918</c:v>
                </c:pt>
                <c:pt idx="7">
                  <c:v>1.0763361635851931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3-48B0-95FA-258AE1BB2025}"/>
            </c:ext>
          </c:extLst>
        </c:ser>
        <c:ser>
          <c:idx val="1"/>
          <c:order val="1"/>
          <c:tx>
            <c:strRef>
              <c:f>genre!$E$4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genre!$E$6:$E$13</c:f>
              <c:numCache>
                <c:formatCode>0.00</c:formatCode>
                <c:ptCount val="8"/>
                <c:pt idx="0">
                  <c:v>6.4604557640750864</c:v>
                </c:pt>
                <c:pt idx="1">
                  <c:v>6.6</c:v>
                </c:pt>
                <c:pt idx="2">
                  <c:v>6.7</c:v>
                </c:pt>
                <c:pt idx="3">
                  <c:v>9.3000000000000007</c:v>
                </c:pt>
                <c:pt idx="4">
                  <c:v>1.6</c:v>
                </c:pt>
                <c:pt idx="5">
                  <c:v>7.7000000000000011</c:v>
                </c:pt>
                <c:pt idx="6">
                  <c:v>1.0916534115817353</c:v>
                </c:pt>
                <c:pt idx="7">
                  <c:v>1.044822191371209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3-48B0-95FA-258AE1BB2025}"/>
            </c:ext>
          </c:extLst>
        </c:ser>
        <c:ser>
          <c:idx val="2"/>
          <c:order val="2"/>
          <c:tx>
            <c:strRef>
              <c:f>genre!$F$4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genre!$F$6:$F$13</c:f>
              <c:numCache>
                <c:formatCode>0.00</c:formatCode>
                <c:ptCount val="8"/>
                <c:pt idx="0">
                  <c:v>6.3767249310027614</c:v>
                </c:pt>
                <c:pt idx="1">
                  <c:v>6.4</c:v>
                </c:pt>
                <c:pt idx="2">
                  <c:v>6.4</c:v>
                </c:pt>
                <c:pt idx="3">
                  <c:v>9.1999999999999993</c:v>
                </c:pt>
                <c:pt idx="4">
                  <c:v>2.2000000000000002</c:v>
                </c:pt>
                <c:pt idx="5">
                  <c:v>6.9999999999999991</c:v>
                </c:pt>
                <c:pt idx="6">
                  <c:v>1.0946836621474849</c:v>
                </c:pt>
                <c:pt idx="7">
                  <c:v>1.0462713138318784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3-48B0-95FA-258AE1BB2025}"/>
            </c:ext>
          </c:extLst>
        </c:ser>
        <c:ser>
          <c:idx val="3"/>
          <c:order val="3"/>
          <c:tx>
            <c:strRef>
              <c:f>genre!$G$4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genre!$G$6:$G$13</c:f>
              <c:numCache>
                <c:formatCode>0.00</c:formatCode>
                <c:ptCount val="8"/>
                <c:pt idx="0">
                  <c:v>6.4629946524064179</c:v>
                </c:pt>
                <c:pt idx="1">
                  <c:v>6.5</c:v>
                </c:pt>
                <c:pt idx="2">
                  <c:v>6.7</c:v>
                </c:pt>
                <c:pt idx="3">
                  <c:v>9.3000000000000007</c:v>
                </c:pt>
                <c:pt idx="4">
                  <c:v>2.2000000000000002</c:v>
                </c:pt>
                <c:pt idx="5">
                  <c:v>7.1000000000000005</c:v>
                </c:pt>
                <c:pt idx="6">
                  <c:v>1.0792723154793946</c:v>
                </c:pt>
                <c:pt idx="7">
                  <c:v>1.0388803181692272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33-48B0-95FA-258AE1BB2025}"/>
            </c:ext>
          </c:extLst>
        </c:ser>
        <c:ser>
          <c:idx val="4"/>
          <c:order val="4"/>
          <c:tx>
            <c:strRef>
              <c:f>genre!$H$4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genre!$H$6:$H$13</c:f>
              <c:numCache>
                <c:formatCode>0.00</c:formatCode>
                <c:ptCount val="8"/>
                <c:pt idx="0">
                  <c:v>6.4581797235023108</c:v>
                </c:pt>
                <c:pt idx="1">
                  <c:v>6.6</c:v>
                </c:pt>
                <c:pt idx="2">
                  <c:v>6.6</c:v>
                </c:pt>
                <c:pt idx="3">
                  <c:v>8.9</c:v>
                </c:pt>
                <c:pt idx="4">
                  <c:v>2.1</c:v>
                </c:pt>
                <c:pt idx="5">
                  <c:v>6.8000000000000007</c:v>
                </c:pt>
                <c:pt idx="6">
                  <c:v>1.1019722626301771</c:v>
                </c:pt>
                <c:pt idx="7">
                  <c:v>1.0497486664102875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33-48B0-95FA-258AE1BB2025}"/>
            </c:ext>
          </c:extLst>
        </c:ser>
        <c:ser>
          <c:idx val="5"/>
          <c:order val="5"/>
          <c:tx>
            <c:strRef>
              <c:f>genre!$I$4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genre!$I$6:$I$13</c:f>
              <c:numCache>
                <c:formatCode>0.00</c:formatCode>
                <c:ptCount val="8"/>
                <c:pt idx="0">
                  <c:v>6.5107049608355139</c:v>
                </c:pt>
                <c:pt idx="1">
                  <c:v>6.6</c:v>
                </c:pt>
                <c:pt idx="2">
                  <c:v>6.7</c:v>
                </c:pt>
                <c:pt idx="3">
                  <c:v>9.1999999999999993</c:v>
                </c:pt>
                <c:pt idx="4">
                  <c:v>1.9</c:v>
                </c:pt>
                <c:pt idx="5">
                  <c:v>7.2999999999999989</c:v>
                </c:pt>
                <c:pt idx="6">
                  <c:v>1.1074572053800329</c:v>
                </c:pt>
                <c:pt idx="7">
                  <c:v>1.0523579264584997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33-48B0-95FA-258AE1BB2025}"/>
            </c:ext>
          </c:extLst>
        </c:ser>
        <c:ser>
          <c:idx val="6"/>
          <c:order val="6"/>
          <c:tx>
            <c:strRef>
              <c:f>genre!$J$4</c:f>
              <c:strCache>
                <c:ptCount val="1"/>
                <c:pt idx="0">
                  <c:v>Crime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genre!$J$6:$J$13</c:f>
              <c:numCache>
                <c:formatCode>0.00</c:formatCode>
                <c:ptCount val="8"/>
                <c:pt idx="0">
                  <c:v>6.381934566145091</c:v>
                </c:pt>
                <c:pt idx="1">
                  <c:v>6.4</c:v>
                </c:pt>
                <c:pt idx="2">
                  <c:v>6.1</c:v>
                </c:pt>
                <c:pt idx="3">
                  <c:v>8.9</c:v>
                </c:pt>
                <c:pt idx="4">
                  <c:v>2.2000000000000002</c:v>
                </c:pt>
                <c:pt idx="5">
                  <c:v>6.7</c:v>
                </c:pt>
                <c:pt idx="6">
                  <c:v>0.98637349785216877</c:v>
                </c:pt>
                <c:pt idx="7">
                  <c:v>0.99316337923433762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33-48B0-95FA-258AE1BB2025}"/>
            </c:ext>
          </c:extLst>
        </c:ser>
        <c:ser>
          <c:idx val="7"/>
          <c:order val="7"/>
          <c:tx>
            <c:strRef>
              <c:f>genre!$K$4</c:f>
              <c:strCache>
                <c:ptCount val="1"/>
                <c:pt idx="0">
                  <c:v>Sci-Fi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genre!$K$6:$K$13</c:f>
              <c:numCache>
                <c:formatCode>0.00</c:formatCode>
                <c:ptCount val="8"/>
                <c:pt idx="0">
                  <c:v>6.4723140495867808</c:v>
                </c:pt>
                <c:pt idx="1">
                  <c:v>6.5</c:v>
                </c:pt>
                <c:pt idx="2">
                  <c:v>6.7</c:v>
                </c:pt>
                <c:pt idx="3">
                  <c:v>9</c:v>
                </c:pt>
                <c:pt idx="4">
                  <c:v>2.4</c:v>
                </c:pt>
                <c:pt idx="5">
                  <c:v>6.6</c:v>
                </c:pt>
                <c:pt idx="6">
                  <c:v>1.0455558021992426</c:v>
                </c:pt>
                <c:pt idx="7">
                  <c:v>1.0225242306171736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33-48B0-95FA-258AE1BB2025}"/>
            </c:ext>
          </c:extLst>
        </c:ser>
        <c:ser>
          <c:idx val="8"/>
          <c:order val="8"/>
          <c:tx>
            <c:strRef>
              <c:f>genre!$L$4</c:f>
              <c:strCache>
                <c:ptCount val="1"/>
                <c:pt idx="0">
                  <c:v>Fantasy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genre!$L$6:$L$13</c:f>
              <c:numCache>
                <c:formatCode>0.00</c:formatCode>
                <c:ptCount val="8"/>
                <c:pt idx="0">
                  <c:v>6.5669354838709628</c:v>
                </c:pt>
                <c:pt idx="1">
                  <c:v>6.7</c:v>
                </c:pt>
                <c:pt idx="2">
                  <c:v>6.7</c:v>
                </c:pt>
                <c:pt idx="3">
                  <c:v>8.8000000000000007</c:v>
                </c:pt>
                <c:pt idx="4">
                  <c:v>2.7</c:v>
                </c:pt>
                <c:pt idx="5">
                  <c:v>6.1000000000000005</c:v>
                </c:pt>
                <c:pt idx="6">
                  <c:v>0.96777770551515963</c:v>
                </c:pt>
                <c:pt idx="7">
                  <c:v>0.98375693416369858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33-48B0-95FA-258AE1BB2025}"/>
            </c:ext>
          </c:extLst>
        </c:ser>
        <c:ser>
          <c:idx val="9"/>
          <c:order val="9"/>
          <c:tx>
            <c:strRef>
              <c:f>genre!$M$4</c:f>
              <c:strCache>
                <c:ptCount val="1"/>
                <c:pt idx="0">
                  <c:v>Horror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genre!$C$6:$C$13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genre!$M$6:$M$13</c:f>
              <c:numCache>
                <c:formatCode>0.00</c:formatCode>
                <c:ptCount val="8"/>
                <c:pt idx="0">
                  <c:v>6.5474934036939274</c:v>
                </c:pt>
                <c:pt idx="1">
                  <c:v>6.6</c:v>
                </c:pt>
                <c:pt idx="2">
                  <c:v>6.8</c:v>
                </c:pt>
                <c:pt idx="3">
                  <c:v>8.9</c:v>
                </c:pt>
                <c:pt idx="4">
                  <c:v>2.7</c:v>
                </c:pt>
                <c:pt idx="5">
                  <c:v>6.2</c:v>
                </c:pt>
                <c:pt idx="6">
                  <c:v>1.1217549306953463</c:v>
                </c:pt>
                <c:pt idx="7">
                  <c:v>1.0591293267091353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33-48B0-95FA-258AE1BB20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54355263"/>
        <c:axId val="554372543"/>
      </c:barChart>
      <c:catAx>
        <c:axId val="5543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2543"/>
        <c:crosses val="autoZero"/>
        <c:auto val="1"/>
        <c:lblAlgn val="ctr"/>
        <c:lblOffset val="100"/>
        <c:noMultiLvlLbl val="0"/>
      </c:catAx>
      <c:valAx>
        <c:axId val="554372543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5543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  <a:r>
              <a:rPr lang="en-US" baseline="0"/>
              <a:t> Vs IMDB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duration!$O$1</c:f>
              <c:strCache>
                <c:ptCount val="1"/>
                <c:pt idx="0">
                  <c:v>imdb_score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backward val="60"/>
            <c:dispRSqr val="0"/>
            <c:dispEq val="0"/>
          </c:trendline>
          <c:xVal>
            <c:numRef>
              <c:f>duration!$N$2:$N$3791</c:f>
              <c:numCache>
                <c:formatCode>General</c:formatCode>
                <c:ptCount val="3790"/>
                <c:pt idx="0">
                  <c:v>105</c:v>
                </c:pt>
                <c:pt idx="1">
                  <c:v>105</c:v>
                </c:pt>
                <c:pt idx="2">
                  <c:v>148</c:v>
                </c:pt>
                <c:pt idx="3">
                  <c:v>105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105</c:v>
                </c:pt>
                <c:pt idx="10">
                  <c:v>105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105</c:v>
                </c:pt>
                <c:pt idx="17">
                  <c:v>136</c:v>
                </c:pt>
                <c:pt idx="18">
                  <c:v>106</c:v>
                </c:pt>
                <c:pt idx="19">
                  <c:v>105</c:v>
                </c:pt>
                <c:pt idx="20">
                  <c:v>153</c:v>
                </c:pt>
                <c:pt idx="21">
                  <c:v>156</c:v>
                </c:pt>
                <c:pt idx="22">
                  <c:v>105</c:v>
                </c:pt>
                <c:pt idx="23">
                  <c:v>113</c:v>
                </c:pt>
                <c:pt idx="24">
                  <c:v>105</c:v>
                </c:pt>
                <c:pt idx="25">
                  <c:v>105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105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105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105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105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105</c:v>
                </c:pt>
                <c:pt idx="94">
                  <c:v>148</c:v>
                </c:pt>
                <c:pt idx="95">
                  <c:v>105</c:v>
                </c:pt>
                <c:pt idx="96">
                  <c:v>106</c:v>
                </c:pt>
                <c:pt idx="97">
                  <c:v>105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105</c:v>
                </c:pt>
                <c:pt idx="108">
                  <c:v>144</c:v>
                </c:pt>
                <c:pt idx="109">
                  <c:v>105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105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105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105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105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105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105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105</c:v>
                </c:pt>
                <c:pt idx="259">
                  <c:v>120</c:v>
                </c:pt>
                <c:pt idx="260">
                  <c:v>105</c:v>
                </c:pt>
                <c:pt idx="261">
                  <c:v>82</c:v>
                </c:pt>
                <c:pt idx="262">
                  <c:v>115</c:v>
                </c:pt>
                <c:pt idx="263">
                  <c:v>105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105</c:v>
                </c:pt>
                <c:pt idx="271">
                  <c:v>145</c:v>
                </c:pt>
                <c:pt idx="272">
                  <c:v>105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105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105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105</c:v>
                </c:pt>
                <c:pt idx="295">
                  <c:v>121</c:v>
                </c:pt>
                <c:pt idx="296">
                  <c:v>129</c:v>
                </c:pt>
                <c:pt idx="297">
                  <c:v>105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105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105</c:v>
                </c:pt>
                <c:pt idx="326">
                  <c:v>105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105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105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105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105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105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105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105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105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105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105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105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105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105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105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105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105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105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105</c:v>
                </c:pt>
                <c:pt idx="857">
                  <c:v>105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105</c:v>
                </c:pt>
                <c:pt idx="866">
                  <c:v>118</c:v>
                </c:pt>
                <c:pt idx="867">
                  <c:v>118</c:v>
                </c:pt>
                <c:pt idx="868">
                  <c:v>105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105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105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105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105</c:v>
                </c:pt>
                <c:pt idx="1056">
                  <c:v>105</c:v>
                </c:pt>
                <c:pt idx="1057">
                  <c:v>128</c:v>
                </c:pt>
                <c:pt idx="1058">
                  <c:v>106</c:v>
                </c:pt>
                <c:pt idx="1059">
                  <c:v>105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105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105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105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105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105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105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105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105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105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105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105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105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105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105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105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105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105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105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105</c:v>
                </c:pt>
                <c:pt idx="1765">
                  <c:v>109</c:v>
                </c:pt>
                <c:pt idx="1766">
                  <c:v>97</c:v>
                </c:pt>
                <c:pt idx="1767">
                  <c:v>105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105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105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105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105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105</c:v>
                </c:pt>
                <c:pt idx="2142">
                  <c:v>105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105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105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105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105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105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105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105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105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105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110</c:v>
                </c:pt>
                <c:pt idx="2657">
                  <c:v>101</c:v>
                </c:pt>
                <c:pt idx="2658">
                  <c:v>97</c:v>
                </c:pt>
                <c:pt idx="2659">
                  <c:v>105</c:v>
                </c:pt>
                <c:pt idx="2660">
                  <c:v>104</c:v>
                </c:pt>
                <c:pt idx="2661">
                  <c:v>99</c:v>
                </c:pt>
                <c:pt idx="2662">
                  <c:v>129</c:v>
                </c:pt>
                <c:pt idx="2663">
                  <c:v>91</c:v>
                </c:pt>
                <c:pt idx="2664">
                  <c:v>100</c:v>
                </c:pt>
                <c:pt idx="2665">
                  <c:v>111</c:v>
                </c:pt>
                <c:pt idx="2666">
                  <c:v>114</c:v>
                </c:pt>
                <c:pt idx="2667">
                  <c:v>86</c:v>
                </c:pt>
                <c:pt idx="2668">
                  <c:v>107</c:v>
                </c:pt>
                <c:pt idx="2669">
                  <c:v>90</c:v>
                </c:pt>
                <c:pt idx="2670">
                  <c:v>120</c:v>
                </c:pt>
                <c:pt idx="2671">
                  <c:v>134</c:v>
                </c:pt>
                <c:pt idx="2672">
                  <c:v>110</c:v>
                </c:pt>
                <c:pt idx="2673">
                  <c:v>132</c:v>
                </c:pt>
                <c:pt idx="2674">
                  <c:v>113</c:v>
                </c:pt>
                <c:pt idx="2675">
                  <c:v>111</c:v>
                </c:pt>
                <c:pt idx="2676">
                  <c:v>99</c:v>
                </c:pt>
                <c:pt idx="2677">
                  <c:v>104</c:v>
                </c:pt>
                <c:pt idx="2678">
                  <c:v>103</c:v>
                </c:pt>
                <c:pt idx="2679">
                  <c:v>134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105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95</c:v>
                </c:pt>
                <c:pt idx="2718">
                  <c:v>118</c:v>
                </c:pt>
                <c:pt idx="2719">
                  <c:v>105</c:v>
                </c:pt>
                <c:pt idx="2720">
                  <c:v>97</c:v>
                </c:pt>
                <c:pt idx="2721">
                  <c:v>98</c:v>
                </c:pt>
                <c:pt idx="2722">
                  <c:v>103</c:v>
                </c:pt>
                <c:pt idx="2723">
                  <c:v>105</c:v>
                </c:pt>
                <c:pt idx="2724">
                  <c:v>120</c:v>
                </c:pt>
                <c:pt idx="2725">
                  <c:v>97</c:v>
                </c:pt>
                <c:pt idx="2726">
                  <c:v>99</c:v>
                </c:pt>
                <c:pt idx="2727">
                  <c:v>111</c:v>
                </c:pt>
                <c:pt idx="2728">
                  <c:v>145</c:v>
                </c:pt>
                <c:pt idx="2729">
                  <c:v>126</c:v>
                </c:pt>
                <c:pt idx="2730">
                  <c:v>121</c:v>
                </c:pt>
                <c:pt idx="2731">
                  <c:v>117</c:v>
                </c:pt>
                <c:pt idx="2732">
                  <c:v>98</c:v>
                </c:pt>
                <c:pt idx="2733">
                  <c:v>109</c:v>
                </c:pt>
                <c:pt idx="2734">
                  <c:v>95</c:v>
                </c:pt>
                <c:pt idx="2735">
                  <c:v>96</c:v>
                </c:pt>
                <c:pt idx="2736">
                  <c:v>101</c:v>
                </c:pt>
                <c:pt idx="2737">
                  <c:v>107</c:v>
                </c:pt>
                <c:pt idx="2738">
                  <c:v>119</c:v>
                </c:pt>
                <c:pt idx="2739">
                  <c:v>100</c:v>
                </c:pt>
                <c:pt idx="2740">
                  <c:v>98</c:v>
                </c:pt>
                <c:pt idx="2741">
                  <c:v>92</c:v>
                </c:pt>
                <c:pt idx="2742">
                  <c:v>90</c:v>
                </c:pt>
                <c:pt idx="2743">
                  <c:v>90</c:v>
                </c:pt>
                <c:pt idx="2744">
                  <c:v>153</c:v>
                </c:pt>
                <c:pt idx="2745">
                  <c:v>124</c:v>
                </c:pt>
                <c:pt idx="2746">
                  <c:v>82</c:v>
                </c:pt>
                <c:pt idx="2747">
                  <c:v>107</c:v>
                </c:pt>
                <c:pt idx="2748">
                  <c:v>97</c:v>
                </c:pt>
                <c:pt idx="2749">
                  <c:v>80</c:v>
                </c:pt>
                <c:pt idx="2750">
                  <c:v>85</c:v>
                </c:pt>
                <c:pt idx="2751">
                  <c:v>97</c:v>
                </c:pt>
                <c:pt idx="2752">
                  <c:v>109</c:v>
                </c:pt>
                <c:pt idx="2753">
                  <c:v>140</c:v>
                </c:pt>
                <c:pt idx="2754">
                  <c:v>90</c:v>
                </c:pt>
                <c:pt idx="2755">
                  <c:v>130</c:v>
                </c:pt>
                <c:pt idx="2756">
                  <c:v>98</c:v>
                </c:pt>
                <c:pt idx="2757">
                  <c:v>101</c:v>
                </c:pt>
                <c:pt idx="2758">
                  <c:v>114</c:v>
                </c:pt>
                <c:pt idx="2759">
                  <c:v>100</c:v>
                </c:pt>
                <c:pt idx="2760">
                  <c:v>85</c:v>
                </c:pt>
                <c:pt idx="2761">
                  <c:v>103</c:v>
                </c:pt>
                <c:pt idx="2762">
                  <c:v>100</c:v>
                </c:pt>
                <c:pt idx="2763">
                  <c:v>114</c:v>
                </c:pt>
                <c:pt idx="2764">
                  <c:v>97</c:v>
                </c:pt>
                <c:pt idx="2765">
                  <c:v>116</c:v>
                </c:pt>
                <c:pt idx="2766">
                  <c:v>96</c:v>
                </c:pt>
                <c:pt idx="2767">
                  <c:v>98</c:v>
                </c:pt>
                <c:pt idx="2768">
                  <c:v>105</c:v>
                </c:pt>
                <c:pt idx="2769">
                  <c:v>123</c:v>
                </c:pt>
                <c:pt idx="2770">
                  <c:v>93</c:v>
                </c:pt>
                <c:pt idx="2771">
                  <c:v>97</c:v>
                </c:pt>
                <c:pt idx="2772">
                  <c:v>122</c:v>
                </c:pt>
                <c:pt idx="2773">
                  <c:v>101</c:v>
                </c:pt>
                <c:pt idx="2774">
                  <c:v>100</c:v>
                </c:pt>
                <c:pt idx="2775">
                  <c:v>129</c:v>
                </c:pt>
                <c:pt idx="2776">
                  <c:v>81</c:v>
                </c:pt>
                <c:pt idx="2777">
                  <c:v>96</c:v>
                </c:pt>
                <c:pt idx="2778">
                  <c:v>84</c:v>
                </c:pt>
                <c:pt idx="2779">
                  <c:v>110</c:v>
                </c:pt>
                <c:pt idx="2780">
                  <c:v>130</c:v>
                </c:pt>
                <c:pt idx="2781">
                  <c:v>84</c:v>
                </c:pt>
                <c:pt idx="2782">
                  <c:v>106</c:v>
                </c:pt>
                <c:pt idx="2783">
                  <c:v>76</c:v>
                </c:pt>
                <c:pt idx="2784">
                  <c:v>99</c:v>
                </c:pt>
                <c:pt idx="2785">
                  <c:v>96</c:v>
                </c:pt>
                <c:pt idx="2786">
                  <c:v>104</c:v>
                </c:pt>
                <c:pt idx="2787">
                  <c:v>108</c:v>
                </c:pt>
                <c:pt idx="2788">
                  <c:v>108</c:v>
                </c:pt>
                <c:pt idx="2789">
                  <c:v>87</c:v>
                </c:pt>
                <c:pt idx="2790">
                  <c:v>89</c:v>
                </c:pt>
                <c:pt idx="2791">
                  <c:v>97</c:v>
                </c:pt>
                <c:pt idx="2792">
                  <c:v>106</c:v>
                </c:pt>
                <c:pt idx="2793">
                  <c:v>100</c:v>
                </c:pt>
                <c:pt idx="2794">
                  <c:v>89</c:v>
                </c:pt>
                <c:pt idx="2795">
                  <c:v>95</c:v>
                </c:pt>
                <c:pt idx="2796">
                  <c:v>97</c:v>
                </c:pt>
                <c:pt idx="2797">
                  <c:v>94</c:v>
                </c:pt>
                <c:pt idx="2798">
                  <c:v>95</c:v>
                </c:pt>
                <c:pt idx="2799">
                  <c:v>101</c:v>
                </c:pt>
                <c:pt idx="2800">
                  <c:v>101</c:v>
                </c:pt>
                <c:pt idx="2801">
                  <c:v>82</c:v>
                </c:pt>
                <c:pt idx="2802">
                  <c:v>74</c:v>
                </c:pt>
                <c:pt idx="2803">
                  <c:v>130</c:v>
                </c:pt>
                <c:pt idx="2804">
                  <c:v>112</c:v>
                </c:pt>
                <c:pt idx="2805">
                  <c:v>96</c:v>
                </c:pt>
                <c:pt idx="2806">
                  <c:v>89</c:v>
                </c:pt>
                <c:pt idx="2807">
                  <c:v>121</c:v>
                </c:pt>
                <c:pt idx="2808">
                  <c:v>85</c:v>
                </c:pt>
                <c:pt idx="2809">
                  <c:v>120</c:v>
                </c:pt>
                <c:pt idx="2810">
                  <c:v>106</c:v>
                </c:pt>
                <c:pt idx="2811">
                  <c:v>83</c:v>
                </c:pt>
                <c:pt idx="2812">
                  <c:v>120</c:v>
                </c:pt>
                <c:pt idx="2813">
                  <c:v>111</c:v>
                </c:pt>
                <c:pt idx="2814">
                  <c:v>100</c:v>
                </c:pt>
                <c:pt idx="2815">
                  <c:v>89</c:v>
                </c:pt>
                <c:pt idx="2816">
                  <c:v>115</c:v>
                </c:pt>
                <c:pt idx="2817">
                  <c:v>135</c:v>
                </c:pt>
                <c:pt idx="2818">
                  <c:v>92</c:v>
                </c:pt>
                <c:pt idx="2819">
                  <c:v>120</c:v>
                </c:pt>
                <c:pt idx="2820">
                  <c:v>97</c:v>
                </c:pt>
                <c:pt idx="2821">
                  <c:v>135</c:v>
                </c:pt>
                <c:pt idx="2822">
                  <c:v>93</c:v>
                </c:pt>
                <c:pt idx="2823">
                  <c:v>118</c:v>
                </c:pt>
                <c:pt idx="2824">
                  <c:v>97</c:v>
                </c:pt>
                <c:pt idx="2825">
                  <c:v>98</c:v>
                </c:pt>
                <c:pt idx="2826">
                  <c:v>98</c:v>
                </c:pt>
                <c:pt idx="2827">
                  <c:v>101</c:v>
                </c:pt>
                <c:pt idx="2828">
                  <c:v>132</c:v>
                </c:pt>
                <c:pt idx="2829">
                  <c:v>106</c:v>
                </c:pt>
                <c:pt idx="2830">
                  <c:v>87</c:v>
                </c:pt>
                <c:pt idx="2831">
                  <c:v>98</c:v>
                </c:pt>
                <c:pt idx="2832">
                  <c:v>96</c:v>
                </c:pt>
                <c:pt idx="2833">
                  <c:v>104</c:v>
                </c:pt>
                <c:pt idx="2834">
                  <c:v>93</c:v>
                </c:pt>
                <c:pt idx="2835">
                  <c:v>95</c:v>
                </c:pt>
                <c:pt idx="2836">
                  <c:v>89</c:v>
                </c:pt>
                <c:pt idx="2837">
                  <c:v>107</c:v>
                </c:pt>
                <c:pt idx="2838">
                  <c:v>85</c:v>
                </c:pt>
                <c:pt idx="2839">
                  <c:v>93</c:v>
                </c:pt>
                <c:pt idx="2840">
                  <c:v>101</c:v>
                </c:pt>
                <c:pt idx="2841">
                  <c:v>103</c:v>
                </c:pt>
                <c:pt idx="2842">
                  <c:v>111</c:v>
                </c:pt>
                <c:pt idx="2843">
                  <c:v>86</c:v>
                </c:pt>
                <c:pt idx="2844">
                  <c:v>90</c:v>
                </c:pt>
                <c:pt idx="2845">
                  <c:v>82</c:v>
                </c:pt>
                <c:pt idx="2846">
                  <c:v>83</c:v>
                </c:pt>
                <c:pt idx="2847">
                  <c:v>125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81</c:v>
                </c:pt>
                <c:pt idx="2856">
                  <c:v>135</c:v>
                </c:pt>
                <c:pt idx="2857">
                  <c:v>144</c:v>
                </c:pt>
                <c:pt idx="2858">
                  <c:v>98</c:v>
                </c:pt>
                <c:pt idx="2859">
                  <c:v>117</c:v>
                </c:pt>
                <c:pt idx="2860">
                  <c:v>127</c:v>
                </c:pt>
                <c:pt idx="2861">
                  <c:v>98</c:v>
                </c:pt>
                <c:pt idx="2862">
                  <c:v>105</c:v>
                </c:pt>
                <c:pt idx="2863">
                  <c:v>104</c:v>
                </c:pt>
                <c:pt idx="2864">
                  <c:v>90</c:v>
                </c:pt>
                <c:pt idx="2865">
                  <c:v>130</c:v>
                </c:pt>
                <c:pt idx="2866">
                  <c:v>105</c:v>
                </c:pt>
                <c:pt idx="2867">
                  <c:v>116</c:v>
                </c:pt>
                <c:pt idx="2868">
                  <c:v>88</c:v>
                </c:pt>
                <c:pt idx="2869">
                  <c:v>106</c:v>
                </c:pt>
                <c:pt idx="2870">
                  <c:v>105</c:v>
                </c:pt>
                <c:pt idx="2871">
                  <c:v>130</c:v>
                </c:pt>
                <c:pt idx="2872">
                  <c:v>123</c:v>
                </c:pt>
                <c:pt idx="2873">
                  <c:v>120</c:v>
                </c:pt>
                <c:pt idx="2874">
                  <c:v>87</c:v>
                </c:pt>
                <c:pt idx="2875">
                  <c:v>123</c:v>
                </c:pt>
                <c:pt idx="2876">
                  <c:v>103</c:v>
                </c:pt>
                <c:pt idx="2877">
                  <c:v>91</c:v>
                </c:pt>
                <c:pt idx="2878">
                  <c:v>88</c:v>
                </c:pt>
                <c:pt idx="2879">
                  <c:v>126</c:v>
                </c:pt>
                <c:pt idx="2880">
                  <c:v>120</c:v>
                </c:pt>
                <c:pt idx="2881">
                  <c:v>94</c:v>
                </c:pt>
                <c:pt idx="2882">
                  <c:v>137</c:v>
                </c:pt>
                <c:pt idx="2883">
                  <c:v>119</c:v>
                </c:pt>
                <c:pt idx="2884">
                  <c:v>99</c:v>
                </c:pt>
                <c:pt idx="2885">
                  <c:v>79</c:v>
                </c:pt>
                <c:pt idx="2886">
                  <c:v>95</c:v>
                </c:pt>
                <c:pt idx="2887">
                  <c:v>103</c:v>
                </c:pt>
                <c:pt idx="2888">
                  <c:v>92</c:v>
                </c:pt>
                <c:pt idx="2889">
                  <c:v>84</c:v>
                </c:pt>
                <c:pt idx="2890">
                  <c:v>105</c:v>
                </c:pt>
                <c:pt idx="2891">
                  <c:v>120</c:v>
                </c:pt>
                <c:pt idx="2892">
                  <c:v>121</c:v>
                </c:pt>
                <c:pt idx="2893">
                  <c:v>97</c:v>
                </c:pt>
                <c:pt idx="2894">
                  <c:v>86</c:v>
                </c:pt>
                <c:pt idx="2895">
                  <c:v>105</c:v>
                </c:pt>
                <c:pt idx="2896">
                  <c:v>97</c:v>
                </c:pt>
                <c:pt idx="2897">
                  <c:v>93</c:v>
                </c:pt>
                <c:pt idx="2898">
                  <c:v>84</c:v>
                </c:pt>
                <c:pt idx="2899">
                  <c:v>96</c:v>
                </c:pt>
                <c:pt idx="2900">
                  <c:v>112</c:v>
                </c:pt>
                <c:pt idx="2901">
                  <c:v>125</c:v>
                </c:pt>
                <c:pt idx="2902">
                  <c:v>96</c:v>
                </c:pt>
                <c:pt idx="2903">
                  <c:v>103</c:v>
                </c:pt>
                <c:pt idx="2904">
                  <c:v>101</c:v>
                </c:pt>
                <c:pt idx="2905">
                  <c:v>104</c:v>
                </c:pt>
                <c:pt idx="2906">
                  <c:v>119</c:v>
                </c:pt>
                <c:pt idx="2907">
                  <c:v>128</c:v>
                </c:pt>
                <c:pt idx="2908">
                  <c:v>106</c:v>
                </c:pt>
                <c:pt idx="2909">
                  <c:v>126</c:v>
                </c:pt>
                <c:pt idx="2910">
                  <c:v>150</c:v>
                </c:pt>
                <c:pt idx="2911">
                  <c:v>105</c:v>
                </c:pt>
                <c:pt idx="2912">
                  <c:v>117</c:v>
                </c:pt>
                <c:pt idx="2913">
                  <c:v>119</c:v>
                </c:pt>
                <c:pt idx="2914">
                  <c:v>105</c:v>
                </c:pt>
                <c:pt idx="2915">
                  <c:v>111</c:v>
                </c:pt>
                <c:pt idx="2916">
                  <c:v>101</c:v>
                </c:pt>
                <c:pt idx="2917">
                  <c:v>89</c:v>
                </c:pt>
                <c:pt idx="2918">
                  <c:v>113</c:v>
                </c:pt>
                <c:pt idx="2919">
                  <c:v>95</c:v>
                </c:pt>
                <c:pt idx="2920">
                  <c:v>112</c:v>
                </c:pt>
                <c:pt idx="2921">
                  <c:v>109</c:v>
                </c:pt>
                <c:pt idx="2922">
                  <c:v>108</c:v>
                </c:pt>
                <c:pt idx="2923">
                  <c:v>100</c:v>
                </c:pt>
                <c:pt idx="2924">
                  <c:v>90</c:v>
                </c:pt>
                <c:pt idx="2925">
                  <c:v>94</c:v>
                </c:pt>
                <c:pt idx="2926">
                  <c:v>111</c:v>
                </c:pt>
                <c:pt idx="2927">
                  <c:v>142</c:v>
                </c:pt>
                <c:pt idx="2928">
                  <c:v>107</c:v>
                </c:pt>
                <c:pt idx="2929">
                  <c:v>91</c:v>
                </c:pt>
                <c:pt idx="2930">
                  <c:v>82</c:v>
                </c:pt>
                <c:pt idx="2931">
                  <c:v>97</c:v>
                </c:pt>
                <c:pt idx="2932">
                  <c:v>102</c:v>
                </c:pt>
                <c:pt idx="2933">
                  <c:v>93</c:v>
                </c:pt>
                <c:pt idx="2934">
                  <c:v>138</c:v>
                </c:pt>
                <c:pt idx="2935">
                  <c:v>93</c:v>
                </c:pt>
                <c:pt idx="2936">
                  <c:v>92</c:v>
                </c:pt>
                <c:pt idx="2937">
                  <c:v>92</c:v>
                </c:pt>
                <c:pt idx="2938">
                  <c:v>104</c:v>
                </c:pt>
                <c:pt idx="2939">
                  <c:v>89</c:v>
                </c:pt>
                <c:pt idx="2940">
                  <c:v>92</c:v>
                </c:pt>
                <c:pt idx="2941">
                  <c:v>90</c:v>
                </c:pt>
                <c:pt idx="2942">
                  <c:v>129</c:v>
                </c:pt>
                <c:pt idx="2943">
                  <c:v>111</c:v>
                </c:pt>
                <c:pt idx="2944">
                  <c:v>79</c:v>
                </c:pt>
                <c:pt idx="2945">
                  <c:v>104</c:v>
                </c:pt>
                <c:pt idx="2946">
                  <c:v>101</c:v>
                </c:pt>
                <c:pt idx="2947">
                  <c:v>113</c:v>
                </c:pt>
                <c:pt idx="2948">
                  <c:v>92</c:v>
                </c:pt>
                <c:pt idx="2949">
                  <c:v>106</c:v>
                </c:pt>
                <c:pt idx="2950">
                  <c:v>75</c:v>
                </c:pt>
                <c:pt idx="2951">
                  <c:v>104</c:v>
                </c:pt>
                <c:pt idx="2952">
                  <c:v>108</c:v>
                </c:pt>
                <c:pt idx="2953">
                  <c:v>99</c:v>
                </c:pt>
                <c:pt idx="2954">
                  <c:v>109</c:v>
                </c:pt>
                <c:pt idx="2955">
                  <c:v>93</c:v>
                </c:pt>
                <c:pt idx="2956">
                  <c:v>99</c:v>
                </c:pt>
                <c:pt idx="2957">
                  <c:v>98</c:v>
                </c:pt>
                <c:pt idx="2958">
                  <c:v>95</c:v>
                </c:pt>
                <c:pt idx="2959">
                  <c:v>107</c:v>
                </c:pt>
                <c:pt idx="2960">
                  <c:v>102</c:v>
                </c:pt>
                <c:pt idx="2961">
                  <c:v>97</c:v>
                </c:pt>
                <c:pt idx="2962">
                  <c:v>124</c:v>
                </c:pt>
                <c:pt idx="2963">
                  <c:v>90</c:v>
                </c:pt>
                <c:pt idx="2964">
                  <c:v>90</c:v>
                </c:pt>
                <c:pt idx="2965">
                  <c:v>99</c:v>
                </c:pt>
                <c:pt idx="2966">
                  <c:v>115</c:v>
                </c:pt>
                <c:pt idx="2967">
                  <c:v>89</c:v>
                </c:pt>
                <c:pt idx="2968">
                  <c:v>92</c:v>
                </c:pt>
                <c:pt idx="2969">
                  <c:v>94</c:v>
                </c:pt>
                <c:pt idx="2970">
                  <c:v>100</c:v>
                </c:pt>
                <c:pt idx="2971">
                  <c:v>109</c:v>
                </c:pt>
                <c:pt idx="2972">
                  <c:v>105</c:v>
                </c:pt>
                <c:pt idx="2973">
                  <c:v>102</c:v>
                </c:pt>
                <c:pt idx="2974">
                  <c:v>97</c:v>
                </c:pt>
                <c:pt idx="2975">
                  <c:v>118</c:v>
                </c:pt>
                <c:pt idx="2976">
                  <c:v>92</c:v>
                </c:pt>
                <c:pt idx="2977">
                  <c:v>103</c:v>
                </c:pt>
                <c:pt idx="2978">
                  <c:v>93</c:v>
                </c:pt>
                <c:pt idx="2979">
                  <c:v>113</c:v>
                </c:pt>
                <c:pt idx="2980">
                  <c:v>153</c:v>
                </c:pt>
                <c:pt idx="2981">
                  <c:v>89</c:v>
                </c:pt>
                <c:pt idx="2982">
                  <c:v>118</c:v>
                </c:pt>
                <c:pt idx="2983">
                  <c:v>97</c:v>
                </c:pt>
                <c:pt idx="2984">
                  <c:v>100</c:v>
                </c:pt>
                <c:pt idx="2985">
                  <c:v>96</c:v>
                </c:pt>
                <c:pt idx="2986">
                  <c:v>120</c:v>
                </c:pt>
                <c:pt idx="2987">
                  <c:v>105</c:v>
                </c:pt>
                <c:pt idx="2988">
                  <c:v>95</c:v>
                </c:pt>
                <c:pt idx="2989">
                  <c:v>95</c:v>
                </c:pt>
                <c:pt idx="2990">
                  <c:v>121</c:v>
                </c:pt>
                <c:pt idx="2991">
                  <c:v>110</c:v>
                </c:pt>
                <c:pt idx="2992">
                  <c:v>96</c:v>
                </c:pt>
                <c:pt idx="2993">
                  <c:v>121</c:v>
                </c:pt>
                <c:pt idx="2994">
                  <c:v>95</c:v>
                </c:pt>
                <c:pt idx="2995">
                  <c:v>112</c:v>
                </c:pt>
                <c:pt idx="2996">
                  <c:v>93</c:v>
                </c:pt>
                <c:pt idx="2997">
                  <c:v>110</c:v>
                </c:pt>
                <c:pt idx="2998">
                  <c:v>104</c:v>
                </c:pt>
                <c:pt idx="2999">
                  <c:v>119</c:v>
                </c:pt>
                <c:pt idx="3000">
                  <c:v>125</c:v>
                </c:pt>
                <c:pt idx="3001">
                  <c:v>96</c:v>
                </c:pt>
                <c:pt idx="3002">
                  <c:v>100</c:v>
                </c:pt>
                <c:pt idx="3003">
                  <c:v>89</c:v>
                </c:pt>
                <c:pt idx="3004">
                  <c:v>92</c:v>
                </c:pt>
                <c:pt idx="3005">
                  <c:v>109</c:v>
                </c:pt>
                <c:pt idx="3006">
                  <c:v>103</c:v>
                </c:pt>
                <c:pt idx="3007">
                  <c:v>95</c:v>
                </c:pt>
                <c:pt idx="3008">
                  <c:v>105</c:v>
                </c:pt>
                <c:pt idx="3009">
                  <c:v>106</c:v>
                </c:pt>
                <c:pt idx="3010">
                  <c:v>100</c:v>
                </c:pt>
                <c:pt idx="3011">
                  <c:v>103</c:v>
                </c:pt>
                <c:pt idx="3012">
                  <c:v>116</c:v>
                </c:pt>
                <c:pt idx="3013">
                  <c:v>99</c:v>
                </c:pt>
                <c:pt idx="3014">
                  <c:v>105</c:v>
                </c:pt>
                <c:pt idx="3015">
                  <c:v>96</c:v>
                </c:pt>
                <c:pt idx="3016">
                  <c:v>122</c:v>
                </c:pt>
                <c:pt idx="3017">
                  <c:v>94</c:v>
                </c:pt>
                <c:pt idx="3018">
                  <c:v>93</c:v>
                </c:pt>
                <c:pt idx="3019">
                  <c:v>96</c:v>
                </c:pt>
                <c:pt idx="3020">
                  <c:v>113</c:v>
                </c:pt>
                <c:pt idx="3021">
                  <c:v>105</c:v>
                </c:pt>
                <c:pt idx="3022">
                  <c:v>99</c:v>
                </c:pt>
                <c:pt idx="3023">
                  <c:v>91</c:v>
                </c:pt>
                <c:pt idx="3024">
                  <c:v>100</c:v>
                </c:pt>
                <c:pt idx="3025">
                  <c:v>105</c:v>
                </c:pt>
                <c:pt idx="3026">
                  <c:v>99</c:v>
                </c:pt>
                <c:pt idx="3027">
                  <c:v>112</c:v>
                </c:pt>
                <c:pt idx="3028">
                  <c:v>99</c:v>
                </c:pt>
                <c:pt idx="3029">
                  <c:v>125</c:v>
                </c:pt>
                <c:pt idx="3030">
                  <c:v>107</c:v>
                </c:pt>
                <c:pt idx="3031">
                  <c:v>107</c:v>
                </c:pt>
                <c:pt idx="3032">
                  <c:v>97</c:v>
                </c:pt>
                <c:pt idx="3033">
                  <c:v>95</c:v>
                </c:pt>
                <c:pt idx="3034">
                  <c:v>106</c:v>
                </c:pt>
                <c:pt idx="3035">
                  <c:v>103</c:v>
                </c:pt>
                <c:pt idx="3036">
                  <c:v>96</c:v>
                </c:pt>
                <c:pt idx="3037">
                  <c:v>103</c:v>
                </c:pt>
                <c:pt idx="3038">
                  <c:v>108</c:v>
                </c:pt>
                <c:pt idx="3039">
                  <c:v>118</c:v>
                </c:pt>
                <c:pt idx="3040">
                  <c:v>97</c:v>
                </c:pt>
                <c:pt idx="3041">
                  <c:v>115</c:v>
                </c:pt>
                <c:pt idx="3042">
                  <c:v>102</c:v>
                </c:pt>
                <c:pt idx="3043">
                  <c:v>125</c:v>
                </c:pt>
                <c:pt idx="3044">
                  <c:v>108</c:v>
                </c:pt>
                <c:pt idx="3045">
                  <c:v>101</c:v>
                </c:pt>
                <c:pt idx="3046">
                  <c:v>101</c:v>
                </c:pt>
                <c:pt idx="3047">
                  <c:v>139</c:v>
                </c:pt>
                <c:pt idx="3048">
                  <c:v>125</c:v>
                </c:pt>
                <c:pt idx="3049">
                  <c:v>115</c:v>
                </c:pt>
                <c:pt idx="3050">
                  <c:v>99</c:v>
                </c:pt>
                <c:pt idx="3051">
                  <c:v>88</c:v>
                </c:pt>
                <c:pt idx="3052">
                  <c:v>112</c:v>
                </c:pt>
                <c:pt idx="3053">
                  <c:v>108</c:v>
                </c:pt>
                <c:pt idx="3054">
                  <c:v>104</c:v>
                </c:pt>
                <c:pt idx="3055">
                  <c:v>108</c:v>
                </c:pt>
                <c:pt idx="3056">
                  <c:v>102</c:v>
                </c:pt>
                <c:pt idx="3057">
                  <c:v>88</c:v>
                </c:pt>
                <c:pt idx="3058">
                  <c:v>91</c:v>
                </c:pt>
                <c:pt idx="3059">
                  <c:v>141</c:v>
                </c:pt>
                <c:pt idx="3060">
                  <c:v>101</c:v>
                </c:pt>
                <c:pt idx="3061">
                  <c:v>105</c:v>
                </c:pt>
                <c:pt idx="3062">
                  <c:v>100</c:v>
                </c:pt>
                <c:pt idx="3063">
                  <c:v>116</c:v>
                </c:pt>
                <c:pt idx="3064">
                  <c:v>97</c:v>
                </c:pt>
                <c:pt idx="3065">
                  <c:v>106</c:v>
                </c:pt>
                <c:pt idx="3066">
                  <c:v>105</c:v>
                </c:pt>
                <c:pt idx="3067">
                  <c:v>122</c:v>
                </c:pt>
                <c:pt idx="3068">
                  <c:v>107</c:v>
                </c:pt>
                <c:pt idx="3069">
                  <c:v>121</c:v>
                </c:pt>
                <c:pt idx="3070">
                  <c:v>98</c:v>
                </c:pt>
                <c:pt idx="3071">
                  <c:v>123</c:v>
                </c:pt>
                <c:pt idx="3072">
                  <c:v>110</c:v>
                </c:pt>
                <c:pt idx="3073">
                  <c:v>120</c:v>
                </c:pt>
                <c:pt idx="3074">
                  <c:v>122</c:v>
                </c:pt>
                <c:pt idx="3075">
                  <c:v>110</c:v>
                </c:pt>
                <c:pt idx="3076">
                  <c:v>139</c:v>
                </c:pt>
                <c:pt idx="3077">
                  <c:v>124</c:v>
                </c:pt>
                <c:pt idx="3078">
                  <c:v>152</c:v>
                </c:pt>
                <c:pt idx="3079">
                  <c:v>98</c:v>
                </c:pt>
                <c:pt idx="3080">
                  <c:v>106</c:v>
                </c:pt>
                <c:pt idx="3081">
                  <c:v>106</c:v>
                </c:pt>
                <c:pt idx="3082">
                  <c:v>106</c:v>
                </c:pt>
                <c:pt idx="3083">
                  <c:v>89</c:v>
                </c:pt>
                <c:pt idx="3084">
                  <c:v>94</c:v>
                </c:pt>
                <c:pt idx="3085">
                  <c:v>109</c:v>
                </c:pt>
                <c:pt idx="3086">
                  <c:v>144</c:v>
                </c:pt>
                <c:pt idx="3087">
                  <c:v>90</c:v>
                </c:pt>
                <c:pt idx="3088">
                  <c:v>106</c:v>
                </c:pt>
                <c:pt idx="3089">
                  <c:v>121</c:v>
                </c:pt>
                <c:pt idx="3090">
                  <c:v>89</c:v>
                </c:pt>
                <c:pt idx="3091">
                  <c:v>104</c:v>
                </c:pt>
                <c:pt idx="3092">
                  <c:v>99</c:v>
                </c:pt>
                <c:pt idx="3093">
                  <c:v>98</c:v>
                </c:pt>
                <c:pt idx="3094">
                  <c:v>121</c:v>
                </c:pt>
                <c:pt idx="3095">
                  <c:v>96</c:v>
                </c:pt>
                <c:pt idx="3096">
                  <c:v>99</c:v>
                </c:pt>
                <c:pt idx="3097">
                  <c:v>105</c:v>
                </c:pt>
                <c:pt idx="3098">
                  <c:v>122</c:v>
                </c:pt>
                <c:pt idx="3099">
                  <c:v>101</c:v>
                </c:pt>
                <c:pt idx="3100">
                  <c:v>102</c:v>
                </c:pt>
                <c:pt idx="3101">
                  <c:v>84</c:v>
                </c:pt>
                <c:pt idx="3102">
                  <c:v>104</c:v>
                </c:pt>
                <c:pt idx="3103">
                  <c:v>96</c:v>
                </c:pt>
                <c:pt idx="3104">
                  <c:v>94</c:v>
                </c:pt>
                <c:pt idx="3105">
                  <c:v>90</c:v>
                </c:pt>
                <c:pt idx="3106">
                  <c:v>90</c:v>
                </c:pt>
                <c:pt idx="3107">
                  <c:v>106</c:v>
                </c:pt>
                <c:pt idx="3108">
                  <c:v>96</c:v>
                </c:pt>
                <c:pt idx="3109">
                  <c:v>95</c:v>
                </c:pt>
                <c:pt idx="3110">
                  <c:v>99</c:v>
                </c:pt>
                <c:pt idx="3111">
                  <c:v>99</c:v>
                </c:pt>
                <c:pt idx="3112">
                  <c:v>95</c:v>
                </c:pt>
                <c:pt idx="3113">
                  <c:v>99</c:v>
                </c:pt>
                <c:pt idx="3114">
                  <c:v>107</c:v>
                </c:pt>
                <c:pt idx="3115">
                  <c:v>90</c:v>
                </c:pt>
                <c:pt idx="3116">
                  <c:v>96</c:v>
                </c:pt>
                <c:pt idx="3117">
                  <c:v>104</c:v>
                </c:pt>
                <c:pt idx="3118">
                  <c:v>97</c:v>
                </c:pt>
                <c:pt idx="3119">
                  <c:v>107</c:v>
                </c:pt>
                <c:pt idx="3120">
                  <c:v>85</c:v>
                </c:pt>
                <c:pt idx="3121">
                  <c:v>95</c:v>
                </c:pt>
                <c:pt idx="3122">
                  <c:v>111</c:v>
                </c:pt>
                <c:pt idx="3123">
                  <c:v>86</c:v>
                </c:pt>
                <c:pt idx="3124">
                  <c:v>103</c:v>
                </c:pt>
                <c:pt idx="3125">
                  <c:v>111</c:v>
                </c:pt>
                <c:pt idx="3126">
                  <c:v>112</c:v>
                </c:pt>
                <c:pt idx="3127">
                  <c:v>141</c:v>
                </c:pt>
                <c:pt idx="3128">
                  <c:v>95</c:v>
                </c:pt>
                <c:pt idx="3129">
                  <c:v>85</c:v>
                </c:pt>
                <c:pt idx="3130">
                  <c:v>129</c:v>
                </c:pt>
                <c:pt idx="3131">
                  <c:v>125</c:v>
                </c:pt>
                <c:pt idx="3132">
                  <c:v>116</c:v>
                </c:pt>
                <c:pt idx="3133">
                  <c:v>105</c:v>
                </c:pt>
                <c:pt idx="3134">
                  <c:v>90</c:v>
                </c:pt>
                <c:pt idx="3135">
                  <c:v>111</c:v>
                </c:pt>
                <c:pt idx="3136">
                  <c:v>91</c:v>
                </c:pt>
                <c:pt idx="3137">
                  <c:v>97</c:v>
                </c:pt>
                <c:pt idx="3138">
                  <c:v>92</c:v>
                </c:pt>
                <c:pt idx="3139">
                  <c:v>104</c:v>
                </c:pt>
                <c:pt idx="3140">
                  <c:v>120</c:v>
                </c:pt>
                <c:pt idx="3141">
                  <c:v>99</c:v>
                </c:pt>
                <c:pt idx="3142">
                  <c:v>93</c:v>
                </c:pt>
                <c:pt idx="3143">
                  <c:v>99</c:v>
                </c:pt>
                <c:pt idx="3144">
                  <c:v>96</c:v>
                </c:pt>
                <c:pt idx="3145">
                  <c:v>96</c:v>
                </c:pt>
                <c:pt idx="3146">
                  <c:v>100</c:v>
                </c:pt>
                <c:pt idx="3147">
                  <c:v>98</c:v>
                </c:pt>
                <c:pt idx="3148">
                  <c:v>106</c:v>
                </c:pt>
                <c:pt idx="3149">
                  <c:v>95</c:v>
                </c:pt>
                <c:pt idx="3150">
                  <c:v>104</c:v>
                </c:pt>
                <c:pt idx="3151">
                  <c:v>87</c:v>
                </c:pt>
                <c:pt idx="3152">
                  <c:v>81</c:v>
                </c:pt>
                <c:pt idx="3153">
                  <c:v>94</c:v>
                </c:pt>
                <c:pt idx="3154">
                  <c:v>89</c:v>
                </c:pt>
                <c:pt idx="3155">
                  <c:v>88</c:v>
                </c:pt>
                <c:pt idx="3156">
                  <c:v>115</c:v>
                </c:pt>
                <c:pt idx="3157">
                  <c:v>96</c:v>
                </c:pt>
                <c:pt idx="3158">
                  <c:v>135</c:v>
                </c:pt>
                <c:pt idx="3159">
                  <c:v>93</c:v>
                </c:pt>
                <c:pt idx="3160">
                  <c:v>109</c:v>
                </c:pt>
                <c:pt idx="3161">
                  <c:v>101</c:v>
                </c:pt>
                <c:pt idx="3162">
                  <c:v>117</c:v>
                </c:pt>
                <c:pt idx="3163">
                  <c:v>83</c:v>
                </c:pt>
                <c:pt idx="3164">
                  <c:v>113</c:v>
                </c:pt>
                <c:pt idx="3165">
                  <c:v>104</c:v>
                </c:pt>
                <c:pt idx="3166">
                  <c:v>97</c:v>
                </c:pt>
                <c:pt idx="3167">
                  <c:v>110</c:v>
                </c:pt>
                <c:pt idx="3168">
                  <c:v>103</c:v>
                </c:pt>
                <c:pt idx="3169">
                  <c:v>94</c:v>
                </c:pt>
                <c:pt idx="3170">
                  <c:v>77</c:v>
                </c:pt>
                <c:pt idx="3171">
                  <c:v>134</c:v>
                </c:pt>
                <c:pt idx="3172">
                  <c:v>90</c:v>
                </c:pt>
                <c:pt idx="3173">
                  <c:v>104</c:v>
                </c:pt>
                <c:pt idx="3174">
                  <c:v>93</c:v>
                </c:pt>
                <c:pt idx="3175">
                  <c:v>106</c:v>
                </c:pt>
                <c:pt idx="3176">
                  <c:v>109</c:v>
                </c:pt>
                <c:pt idx="3177">
                  <c:v>101</c:v>
                </c:pt>
                <c:pt idx="3178">
                  <c:v>100</c:v>
                </c:pt>
                <c:pt idx="3179">
                  <c:v>95</c:v>
                </c:pt>
                <c:pt idx="3180">
                  <c:v>94</c:v>
                </c:pt>
                <c:pt idx="3181">
                  <c:v>93</c:v>
                </c:pt>
                <c:pt idx="3182">
                  <c:v>106</c:v>
                </c:pt>
                <c:pt idx="3183">
                  <c:v>99</c:v>
                </c:pt>
                <c:pt idx="3184">
                  <c:v>82</c:v>
                </c:pt>
                <c:pt idx="3185">
                  <c:v>135</c:v>
                </c:pt>
                <c:pt idx="3186">
                  <c:v>88</c:v>
                </c:pt>
                <c:pt idx="3187">
                  <c:v>89</c:v>
                </c:pt>
                <c:pt idx="3188">
                  <c:v>110</c:v>
                </c:pt>
                <c:pt idx="3189">
                  <c:v>107</c:v>
                </c:pt>
                <c:pt idx="3190">
                  <c:v>86</c:v>
                </c:pt>
                <c:pt idx="3191">
                  <c:v>91</c:v>
                </c:pt>
                <c:pt idx="3192">
                  <c:v>103</c:v>
                </c:pt>
                <c:pt idx="3193">
                  <c:v>92</c:v>
                </c:pt>
                <c:pt idx="3194">
                  <c:v>99</c:v>
                </c:pt>
                <c:pt idx="3195">
                  <c:v>96</c:v>
                </c:pt>
                <c:pt idx="3196">
                  <c:v>82</c:v>
                </c:pt>
                <c:pt idx="3197">
                  <c:v>92</c:v>
                </c:pt>
                <c:pt idx="3198">
                  <c:v>112</c:v>
                </c:pt>
                <c:pt idx="3199">
                  <c:v>90</c:v>
                </c:pt>
                <c:pt idx="3200">
                  <c:v>150</c:v>
                </c:pt>
                <c:pt idx="3201">
                  <c:v>91</c:v>
                </c:pt>
                <c:pt idx="3202">
                  <c:v>95</c:v>
                </c:pt>
                <c:pt idx="3203">
                  <c:v>97</c:v>
                </c:pt>
                <c:pt idx="3204">
                  <c:v>105</c:v>
                </c:pt>
                <c:pt idx="3205">
                  <c:v>112</c:v>
                </c:pt>
                <c:pt idx="3206">
                  <c:v>122</c:v>
                </c:pt>
                <c:pt idx="3207">
                  <c:v>110</c:v>
                </c:pt>
                <c:pt idx="3208">
                  <c:v>108</c:v>
                </c:pt>
                <c:pt idx="3209">
                  <c:v>121</c:v>
                </c:pt>
                <c:pt idx="3210">
                  <c:v>97</c:v>
                </c:pt>
                <c:pt idx="3211">
                  <c:v>116</c:v>
                </c:pt>
                <c:pt idx="3212">
                  <c:v>94</c:v>
                </c:pt>
                <c:pt idx="3213">
                  <c:v>103</c:v>
                </c:pt>
                <c:pt idx="3214">
                  <c:v>112</c:v>
                </c:pt>
                <c:pt idx="3215">
                  <c:v>91</c:v>
                </c:pt>
                <c:pt idx="3216">
                  <c:v>98</c:v>
                </c:pt>
                <c:pt idx="3217">
                  <c:v>95</c:v>
                </c:pt>
                <c:pt idx="3218">
                  <c:v>99</c:v>
                </c:pt>
                <c:pt idx="3219">
                  <c:v>91</c:v>
                </c:pt>
                <c:pt idx="3220">
                  <c:v>97</c:v>
                </c:pt>
                <c:pt idx="3221">
                  <c:v>90</c:v>
                </c:pt>
                <c:pt idx="3222">
                  <c:v>90</c:v>
                </c:pt>
                <c:pt idx="3223">
                  <c:v>94</c:v>
                </c:pt>
                <c:pt idx="3224">
                  <c:v>90</c:v>
                </c:pt>
                <c:pt idx="3225">
                  <c:v>103</c:v>
                </c:pt>
                <c:pt idx="3226">
                  <c:v>105</c:v>
                </c:pt>
                <c:pt idx="3227">
                  <c:v>113</c:v>
                </c:pt>
                <c:pt idx="3228">
                  <c:v>99</c:v>
                </c:pt>
                <c:pt idx="3229">
                  <c:v>148</c:v>
                </c:pt>
                <c:pt idx="3230">
                  <c:v>93</c:v>
                </c:pt>
                <c:pt idx="3231">
                  <c:v>94</c:v>
                </c:pt>
                <c:pt idx="3232">
                  <c:v>121</c:v>
                </c:pt>
                <c:pt idx="3233">
                  <c:v>118</c:v>
                </c:pt>
                <c:pt idx="3234">
                  <c:v>101</c:v>
                </c:pt>
                <c:pt idx="3235">
                  <c:v>90</c:v>
                </c:pt>
                <c:pt idx="3236">
                  <c:v>100</c:v>
                </c:pt>
                <c:pt idx="3237">
                  <c:v>97</c:v>
                </c:pt>
                <c:pt idx="3238">
                  <c:v>96</c:v>
                </c:pt>
                <c:pt idx="3239">
                  <c:v>117</c:v>
                </c:pt>
                <c:pt idx="3240">
                  <c:v>108</c:v>
                </c:pt>
                <c:pt idx="3241">
                  <c:v>109</c:v>
                </c:pt>
                <c:pt idx="3242">
                  <c:v>102</c:v>
                </c:pt>
                <c:pt idx="3243">
                  <c:v>115</c:v>
                </c:pt>
                <c:pt idx="3244">
                  <c:v>98</c:v>
                </c:pt>
                <c:pt idx="3245">
                  <c:v>133</c:v>
                </c:pt>
                <c:pt idx="3246">
                  <c:v>122</c:v>
                </c:pt>
                <c:pt idx="3247">
                  <c:v>106</c:v>
                </c:pt>
                <c:pt idx="3248">
                  <c:v>112</c:v>
                </c:pt>
                <c:pt idx="3249">
                  <c:v>99</c:v>
                </c:pt>
                <c:pt idx="3250">
                  <c:v>110</c:v>
                </c:pt>
                <c:pt idx="3251">
                  <c:v>104</c:v>
                </c:pt>
                <c:pt idx="3252">
                  <c:v>133</c:v>
                </c:pt>
                <c:pt idx="3253">
                  <c:v>103</c:v>
                </c:pt>
                <c:pt idx="3254">
                  <c:v>112</c:v>
                </c:pt>
                <c:pt idx="3255">
                  <c:v>101</c:v>
                </c:pt>
                <c:pt idx="3256">
                  <c:v>133</c:v>
                </c:pt>
                <c:pt idx="3257">
                  <c:v>104</c:v>
                </c:pt>
                <c:pt idx="3258">
                  <c:v>112</c:v>
                </c:pt>
                <c:pt idx="3259">
                  <c:v>94</c:v>
                </c:pt>
                <c:pt idx="3260">
                  <c:v>90</c:v>
                </c:pt>
                <c:pt idx="3261">
                  <c:v>101</c:v>
                </c:pt>
                <c:pt idx="3262">
                  <c:v>93</c:v>
                </c:pt>
                <c:pt idx="3263">
                  <c:v>152</c:v>
                </c:pt>
                <c:pt idx="3264">
                  <c:v>112</c:v>
                </c:pt>
                <c:pt idx="3265">
                  <c:v>95</c:v>
                </c:pt>
                <c:pt idx="3266">
                  <c:v>111</c:v>
                </c:pt>
                <c:pt idx="3267">
                  <c:v>91</c:v>
                </c:pt>
                <c:pt idx="3268">
                  <c:v>106</c:v>
                </c:pt>
                <c:pt idx="3269">
                  <c:v>93</c:v>
                </c:pt>
                <c:pt idx="3270">
                  <c:v>93</c:v>
                </c:pt>
                <c:pt idx="3271">
                  <c:v>105</c:v>
                </c:pt>
                <c:pt idx="3272">
                  <c:v>96</c:v>
                </c:pt>
                <c:pt idx="3273">
                  <c:v>93</c:v>
                </c:pt>
                <c:pt idx="3274">
                  <c:v>82</c:v>
                </c:pt>
                <c:pt idx="3275">
                  <c:v>101</c:v>
                </c:pt>
                <c:pt idx="3276">
                  <c:v>81</c:v>
                </c:pt>
                <c:pt idx="3277">
                  <c:v>105</c:v>
                </c:pt>
                <c:pt idx="3278">
                  <c:v>86</c:v>
                </c:pt>
                <c:pt idx="3279">
                  <c:v>110</c:v>
                </c:pt>
                <c:pt idx="3280">
                  <c:v>110</c:v>
                </c:pt>
                <c:pt idx="3281">
                  <c:v>104</c:v>
                </c:pt>
                <c:pt idx="3282">
                  <c:v>96</c:v>
                </c:pt>
                <c:pt idx="3283">
                  <c:v>110</c:v>
                </c:pt>
                <c:pt idx="3284">
                  <c:v>84</c:v>
                </c:pt>
                <c:pt idx="3285">
                  <c:v>94</c:v>
                </c:pt>
                <c:pt idx="3286">
                  <c:v>93</c:v>
                </c:pt>
                <c:pt idx="3287">
                  <c:v>96</c:v>
                </c:pt>
                <c:pt idx="3288">
                  <c:v>101</c:v>
                </c:pt>
                <c:pt idx="3289">
                  <c:v>102</c:v>
                </c:pt>
                <c:pt idx="3290">
                  <c:v>87</c:v>
                </c:pt>
                <c:pt idx="3291">
                  <c:v>99</c:v>
                </c:pt>
                <c:pt idx="3292">
                  <c:v>106</c:v>
                </c:pt>
                <c:pt idx="3293">
                  <c:v>117</c:v>
                </c:pt>
                <c:pt idx="3294">
                  <c:v>99</c:v>
                </c:pt>
                <c:pt idx="3295">
                  <c:v>102</c:v>
                </c:pt>
                <c:pt idx="3296">
                  <c:v>85</c:v>
                </c:pt>
                <c:pt idx="3297">
                  <c:v>86</c:v>
                </c:pt>
                <c:pt idx="3298">
                  <c:v>120</c:v>
                </c:pt>
                <c:pt idx="3299">
                  <c:v>106</c:v>
                </c:pt>
                <c:pt idx="3300">
                  <c:v>103</c:v>
                </c:pt>
                <c:pt idx="3301">
                  <c:v>93</c:v>
                </c:pt>
                <c:pt idx="3302">
                  <c:v>112</c:v>
                </c:pt>
                <c:pt idx="3303">
                  <c:v>113</c:v>
                </c:pt>
                <c:pt idx="3304">
                  <c:v>98</c:v>
                </c:pt>
                <c:pt idx="3305">
                  <c:v>92</c:v>
                </c:pt>
                <c:pt idx="3306">
                  <c:v>106</c:v>
                </c:pt>
                <c:pt idx="3307">
                  <c:v>93</c:v>
                </c:pt>
                <c:pt idx="3308">
                  <c:v>105</c:v>
                </c:pt>
                <c:pt idx="3309">
                  <c:v>104</c:v>
                </c:pt>
                <c:pt idx="3310">
                  <c:v>152</c:v>
                </c:pt>
                <c:pt idx="3311">
                  <c:v>107</c:v>
                </c:pt>
                <c:pt idx="3312">
                  <c:v>95</c:v>
                </c:pt>
                <c:pt idx="3313">
                  <c:v>102</c:v>
                </c:pt>
                <c:pt idx="3314">
                  <c:v>99</c:v>
                </c:pt>
                <c:pt idx="3315">
                  <c:v>109</c:v>
                </c:pt>
                <c:pt idx="3316">
                  <c:v>91</c:v>
                </c:pt>
                <c:pt idx="3317">
                  <c:v>88</c:v>
                </c:pt>
                <c:pt idx="3318">
                  <c:v>97</c:v>
                </c:pt>
                <c:pt idx="3319">
                  <c:v>97</c:v>
                </c:pt>
                <c:pt idx="3320">
                  <c:v>85</c:v>
                </c:pt>
                <c:pt idx="3321">
                  <c:v>92</c:v>
                </c:pt>
                <c:pt idx="3322">
                  <c:v>93</c:v>
                </c:pt>
                <c:pt idx="3323">
                  <c:v>96</c:v>
                </c:pt>
                <c:pt idx="3324">
                  <c:v>105</c:v>
                </c:pt>
                <c:pt idx="3325">
                  <c:v>129</c:v>
                </c:pt>
                <c:pt idx="3326">
                  <c:v>105</c:v>
                </c:pt>
                <c:pt idx="3327">
                  <c:v>81</c:v>
                </c:pt>
                <c:pt idx="3328">
                  <c:v>106</c:v>
                </c:pt>
                <c:pt idx="3329">
                  <c:v>103</c:v>
                </c:pt>
                <c:pt idx="3330">
                  <c:v>101</c:v>
                </c:pt>
                <c:pt idx="3331">
                  <c:v>98</c:v>
                </c:pt>
                <c:pt idx="3332">
                  <c:v>91</c:v>
                </c:pt>
                <c:pt idx="3333">
                  <c:v>105</c:v>
                </c:pt>
                <c:pt idx="3334">
                  <c:v>100</c:v>
                </c:pt>
                <c:pt idx="3335">
                  <c:v>80</c:v>
                </c:pt>
                <c:pt idx="3336">
                  <c:v>107</c:v>
                </c:pt>
                <c:pt idx="3337">
                  <c:v>92</c:v>
                </c:pt>
                <c:pt idx="3338">
                  <c:v>107</c:v>
                </c:pt>
                <c:pt idx="3339">
                  <c:v>135</c:v>
                </c:pt>
                <c:pt idx="3340">
                  <c:v>99</c:v>
                </c:pt>
                <c:pt idx="3341">
                  <c:v>115</c:v>
                </c:pt>
                <c:pt idx="3342">
                  <c:v>91</c:v>
                </c:pt>
                <c:pt idx="3343">
                  <c:v>92</c:v>
                </c:pt>
                <c:pt idx="3344">
                  <c:v>101</c:v>
                </c:pt>
                <c:pt idx="3345">
                  <c:v>105</c:v>
                </c:pt>
                <c:pt idx="3346">
                  <c:v>109</c:v>
                </c:pt>
                <c:pt idx="3347">
                  <c:v>110</c:v>
                </c:pt>
                <c:pt idx="3348">
                  <c:v>94</c:v>
                </c:pt>
                <c:pt idx="3349">
                  <c:v>115</c:v>
                </c:pt>
                <c:pt idx="3350">
                  <c:v>98</c:v>
                </c:pt>
                <c:pt idx="3351">
                  <c:v>91</c:v>
                </c:pt>
                <c:pt idx="3352">
                  <c:v>120</c:v>
                </c:pt>
                <c:pt idx="3353">
                  <c:v>87</c:v>
                </c:pt>
                <c:pt idx="3354">
                  <c:v>117</c:v>
                </c:pt>
                <c:pt idx="3355">
                  <c:v>85</c:v>
                </c:pt>
                <c:pt idx="3356">
                  <c:v>110</c:v>
                </c:pt>
                <c:pt idx="3357">
                  <c:v>113</c:v>
                </c:pt>
                <c:pt idx="3358">
                  <c:v>98</c:v>
                </c:pt>
                <c:pt idx="3359">
                  <c:v>86</c:v>
                </c:pt>
                <c:pt idx="3360">
                  <c:v>105</c:v>
                </c:pt>
                <c:pt idx="3361">
                  <c:v>100</c:v>
                </c:pt>
                <c:pt idx="3362">
                  <c:v>91</c:v>
                </c:pt>
                <c:pt idx="3363">
                  <c:v>100</c:v>
                </c:pt>
                <c:pt idx="3364">
                  <c:v>84</c:v>
                </c:pt>
                <c:pt idx="3365">
                  <c:v>99</c:v>
                </c:pt>
                <c:pt idx="3366">
                  <c:v>109</c:v>
                </c:pt>
                <c:pt idx="3367">
                  <c:v>95</c:v>
                </c:pt>
                <c:pt idx="3368">
                  <c:v>97</c:v>
                </c:pt>
                <c:pt idx="3369">
                  <c:v>90</c:v>
                </c:pt>
                <c:pt idx="3370">
                  <c:v>96</c:v>
                </c:pt>
                <c:pt idx="3371">
                  <c:v>82</c:v>
                </c:pt>
                <c:pt idx="3372">
                  <c:v>109</c:v>
                </c:pt>
                <c:pt idx="3373">
                  <c:v>98</c:v>
                </c:pt>
                <c:pt idx="3374">
                  <c:v>95</c:v>
                </c:pt>
                <c:pt idx="3375">
                  <c:v>104</c:v>
                </c:pt>
                <c:pt idx="3376">
                  <c:v>87</c:v>
                </c:pt>
                <c:pt idx="3377">
                  <c:v>108</c:v>
                </c:pt>
                <c:pt idx="3378">
                  <c:v>94</c:v>
                </c:pt>
                <c:pt idx="3379">
                  <c:v>134</c:v>
                </c:pt>
                <c:pt idx="3380">
                  <c:v>89</c:v>
                </c:pt>
                <c:pt idx="3381">
                  <c:v>102</c:v>
                </c:pt>
                <c:pt idx="3382">
                  <c:v>120</c:v>
                </c:pt>
                <c:pt idx="3383">
                  <c:v>110</c:v>
                </c:pt>
                <c:pt idx="3384">
                  <c:v>86</c:v>
                </c:pt>
                <c:pt idx="3385">
                  <c:v>101</c:v>
                </c:pt>
                <c:pt idx="3386">
                  <c:v>87</c:v>
                </c:pt>
                <c:pt idx="3387">
                  <c:v>87</c:v>
                </c:pt>
                <c:pt idx="3388">
                  <c:v>93</c:v>
                </c:pt>
                <c:pt idx="3389">
                  <c:v>98</c:v>
                </c:pt>
                <c:pt idx="3390">
                  <c:v>100</c:v>
                </c:pt>
                <c:pt idx="3391">
                  <c:v>88</c:v>
                </c:pt>
                <c:pt idx="3392">
                  <c:v>97</c:v>
                </c:pt>
                <c:pt idx="3393">
                  <c:v>122</c:v>
                </c:pt>
                <c:pt idx="3394">
                  <c:v>96</c:v>
                </c:pt>
                <c:pt idx="3395">
                  <c:v>113</c:v>
                </c:pt>
                <c:pt idx="3396">
                  <c:v>105</c:v>
                </c:pt>
                <c:pt idx="3397">
                  <c:v>93</c:v>
                </c:pt>
                <c:pt idx="3398">
                  <c:v>89</c:v>
                </c:pt>
                <c:pt idx="3399">
                  <c:v>116</c:v>
                </c:pt>
                <c:pt idx="3400">
                  <c:v>120</c:v>
                </c:pt>
                <c:pt idx="3401">
                  <c:v>88</c:v>
                </c:pt>
                <c:pt idx="3402">
                  <c:v>102</c:v>
                </c:pt>
                <c:pt idx="3403">
                  <c:v>106</c:v>
                </c:pt>
                <c:pt idx="3404">
                  <c:v>95</c:v>
                </c:pt>
                <c:pt idx="3405">
                  <c:v>113</c:v>
                </c:pt>
                <c:pt idx="3406">
                  <c:v>93</c:v>
                </c:pt>
                <c:pt idx="3407">
                  <c:v>97</c:v>
                </c:pt>
                <c:pt idx="3408">
                  <c:v>140</c:v>
                </c:pt>
                <c:pt idx="3409">
                  <c:v>86</c:v>
                </c:pt>
                <c:pt idx="3410">
                  <c:v>66</c:v>
                </c:pt>
                <c:pt idx="3411">
                  <c:v>86</c:v>
                </c:pt>
                <c:pt idx="3412">
                  <c:v>87</c:v>
                </c:pt>
                <c:pt idx="3413">
                  <c:v>149</c:v>
                </c:pt>
                <c:pt idx="3414">
                  <c:v>98</c:v>
                </c:pt>
                <c:pt idx="3415">
                  <c:v>75</c:v>
                </c:pt>
                <c:pt idx="3416">
                  <c:v>104</c:v>
                </c:pt>
                <c:pt idx="3417">
                  <c:v>102</c:v>
                </c:pt>
                <c:pt idx="3418">
                  <c:v>105</c:v>
                </c:pt>
                <c:pt idx="3419">
                  <c:v>107</c:v>
                </c:pt>
                <c:pt idx="3420">
                  <c:v>89</c:v>
                </c:pt>
                <c:pt idx="3421">
                  <c:v>106</c:v>
                </c:pt>
                <c:pt idx="3422">
                  <c:v>95</c:v>
                </c:pt>
                <c:pt idx="3423">
                  <c:v>105</c:v>
                </c:pt>
                <c:pt idx="3424">
                  <c:v>101</c:v>
                </c:pt>
                <c:pt idx="3425">
                  <c:v>112</c:v>
                </c:pt>
                <c:pt idx="3426">
                  <c:v>100</c:v>
                </c:pt>
                <c:pt idx="3427">
                  <c:v>100</c:v>
                </c:pt>
                <c:pt idx="3428">
                  <c:v>80</c:v>
                </c:pt>
                <c:pt idx="3429">
                  <c:v>106</c:v>
                </c:pt>
                <c:pt idx="3430">
                  <c:v>103</c:v>
                </c:pt>
                <c:pt idx="3431">
                  <c:v>90</c:v>
                </c:pt>
                <c:pt idx="3432">
                  <c:v>96</c:v>
                </c:pt>
                <c:pt idx="3433">
                  <c:v>120</c:v>
                </c:pt>
                <c:pt idx="3434">
                  <c:v>101</c:v>
                </c:pt>
                <c:pt idx="3435">
                  <c:v>101</c:v>
                </c:pt>
                <c:pt idx="3436">
                  <c:v>105</c:v>
                </c:pt>
                <c:pt idx="3437">
                  <c:v>120</c:v>
                </c:pt>
                <c:pt idx="3438">
                  <c:v>91</c:v>
                </c:pt>
                <c:pt idx="3439">
                  <c:v>92</c:v>
                </c:pt>
                <c:pt idx="3440">
                  <c:v>117</c:v>
                </c:pt>
                <c:pt idx="3441">
                  <c:v>120</c:v>
                </c:pt>
                <c:pt idx="3442">
                  <c:v>105</c:v>
                </c:pt>
                <c:pt idx="3443">
                  <c:v>89</c:v>
                </c:pt>
                <c:pt idx="3444">
                  <c:v>125</c:v>
                </c:pt>
                <c:pt idx="3445">
                  <c:v>115</c:v>
                </c:pt>
                <c:pt idx="3446">
                  <c:v>96</c:v>
                </c:pt>
                <c:pt idx="3447">
                  <c:v>100</c:v>
                </c:pt>
                <c:pt idx="3448">
                  <c:v>87</c:v>
                </c:pt>
                <c:pt idx="3449">
                  <c:v>102</c:v>
                </c:pt>
                <c:pt idx="3450">
                  <c:v>118</c:v>
                </c:pt>
                <c:pt idx="3451">
                  <c:v>86</c:v>
                </c:pt>
                <c:pt idx="3452">
                  <c:v>137</c:v>
                </c:pt>
                <c:pt idx="3453">
                  <c:v>129</c:v>
                </c:pt>
                <c:pt idx="3454">
                  <c:v>80</c:v>
                </c:pt>
                <c:pt idx="3455">
                  <c:v>89</c:v>
                </c:pt>
                <c:pt idx="3456">
                  <c:v>80</c:v>
                </c:pt>
                <c:pt idx="3457">
                  <c:v>115</c:v>
                </c:pt>
                <c:pt idx="3458">
                  <c:v>100</c:v>
                </c:pt>
                <c:pt idx="3459">
                  <c:v>100</c:v>
                </c:pt>
                <c:pt idx="3460">
                  <c:v>91</c:v>
                </c:pt>
                <c:pt idx="3461">
                  <c:v>96</c:v>
                </c:pt>
                <c:pt idx="3462">
                  <c:v>116</c:v>
                </c:pt>
                <c:pt idx="3463">
                  <c:v>97</c:v>
                </c:pt>
                <c:pt idx="3464">
                  <c:v>101</c:v>
                </c:pt>
                <c:pt idx="3465">
                  <c:v>98</c:v>
                </c:pt>
                <c:pt idx="3466">
                  <c:v>101</c:v>
                </c:pt>
                <c:pt idx="3467">
                  <c:v>90</c:v>
                </c:pt>
                <c:pt idx="3468">
                  <c:v>120</c:v>
                </c:pt>
                <c:pt idx="3469">
                  <c:v>102</c:v>
                </c:pt>
                <c:pt idx="3470">
                  <c:v>102</c:v>
                </c:pt>
                <c:pt idx="3471">
                  <c:v>100</c:v>
                </c:pt>
                <c:pt idx="3472">
                  <c:v>89</c:v>
                </c:pt>
                <c:pt idx="3473">
                  <c:v>86</c:v>
                </c:pt>
                <c:pt idx="3474">
                  <c:v>96</c:v>
                </c:pt>
                <c:pt idx="3475">
                  <c:v>91</c:v>
                </c:pt>
                <c:pt idx="3476">
                  <c:v>85</c:v>
                </c:pt>
                <c:pt idx="3477">
                  <c:v>129</c:v>
                </c:pt>
                <c:pt idx="3478">
                  <c:v>95</c:v>
                </c:pt>
                <c:pt idx="3479">
                  <c:v>92</c:v>
                </c:pt>
                <c:pt idx="3480">
                  <c:v>96</c:v>
                </c:pt>
                <c:pt idx="3481">
                  <c:v>119</c:v>
                </c:pt>
                <c:pt idx="3482">
                  <c:v>92</c:v>
                </c:pt>
                <c:pt idx="3483">
                  <c:v>106</c:v>
                </c:pt>
                <c:pt idx="3484">
                  <c:v>99</c:v>
                </c:pt>
                <c:pt idx="3485">
                  <c:v>103</c:v>
                </c:pt>
                <c:pt idx="3486">
                  <c:v>95</c:v>
                </c:pt>
                <c:pt idx="3487">
                  <c:v>95</c:v>
                </c:pt>
                <c:pt idx="3488">
                  <c:v>90</c:v>
                </c:pt>
                <c:pt idx="3489">
                  <c:v>89</c:v>
                </c:pt>
                <c:pt idx="3490">
                  <c:v>87</c:v>
                </c:pt>
                <c:pt idx="3491">
                  <c:v>118</c:v>
                </c:pt>
                <c:pt idx="3492">
                  <c:v>93</c:v>
                </c:pt>
                <c:pt idx="3493">
                  <c:v>109</c:v>
                </c:pt>
                <c:pt idx="3494">
                  <c:v>90</c:v>
                </c:pt>
                <c:pt idx="3495">
                  <c:v>108</c:v>
                </c:pt>
                <c:pt idx="3496">
                  <c:v>81</c:v>
                </c:pt>
                <c:pt idx="3497">
                  <c:v>93</c:v>
                </c:pt>
                <c:pt idx="3498">
                  <c:v>138</c:v>
                </c:pt>
                <c:pt idx="3499">
                  <c:v>105</c:v>
                </c:pt>
                <c:pt idx="3500">
                  <c:v>98</c:v>
                </c:pt>
                <c:pt idx="3501">
                  <c:v>86</c:v>
                </c:pt>
                <c:pt idx="3502">
                  <c:v>104</c:v>
                </c:pt>
                <c:pt idx="3503">
                  <c:v>100</c:v>
                </c:pt>
                <c:pt idx="3504">
                  <c:v>84</c:v>
                </c:pt>
                <c:pt idx="3505">
                  <c:v>95</c:v>
                </c:pt>
                <c:pt idx="3506">
                  <c:v>90</c:v>
                </c:pt>
                <c:pt idx="3507">
                  <c:v>144</c:v>
                </c:pt>
                <c:pt idx="3508">
                  <c:v>123</c:v>
                </c:pt>
                <c:pt idx="3509">
                  <c:v>111</c:v>
                </c:pt>
                <c:pt idx="3510">
                  <c:v>108</c:v>
                </c:pt>
                <c:pt idx="3511">
                  <c:v>92</c:v>
                </c:pt>
                <c:pt idx="3512">
                  <c:v>91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90</c:v>
                </c:pt>
                <c:pt idx="3529">
                  <c:v>98</c:v>
                </c:pt>
                <c:pt idx="3530">
                  <c:v>124</c:v>
                </c:pt>
                <c:pt idx="3531">
                  <c:v>95</c:v>
                </c:pt>
                <c:pt idx="3532">
                  <c:v>90</c:v>
                </c:pt>
                <c:pt idx="3533">
                  <c:v>101</c:v>
                </c:pt>
                <c:pt idx="3534">
                  <c:v>83</c:v>
                </c:pt>
                <c:pt idx="3535">
                  <c:v>106</c:v>
                </c:pt>
                <c:pt idx="3536">
                  <c:v>94</c:v>
                </c:pt>
                <c:pt idx="3537">
                  <c:v>120</c:v>
                </c:pt>
                <c:pt idx="3538">
                  <c:v>105</c:v>
                </c:pt>
                <c:pt idx="3539">
                  <c:v>95</c:v>
                </c:pt>
                <c:pt idx="3540">
                  <c:v>135</c:v>
                </c:pt>
                <c:pt idx="3541">
                  <c:v>105</c:v>
                </c:pt>
                <c:pt idx="3542">
                  <c:v>83</c:v>
                </c:pt>
                <c:pt idx="3543">
                  <c:v>87</c:v>
                </c:pt>
                <c:pt idx="3544">
                  <c:v>97</c:v>
                </c:pt>
                <c:pt idx="3545">
                  <c:v>87</c:v>
                </c:pt>
                <c:pt idx="3546">
                  <c:v>80</c:v>
                </c:pt>
                <c:pt idx="3547">
                  <c:v>100</c:v>
                </c:pt>
                <c:pt idx="3548">
                  <c:v>103</c:v>
                </c:pt>
                <c:pt idx="3549">
                  <c:v>100</c:v>
                </c:pt>
                <c:pt idx="3550">
                  <c:v>89</c:v>
                </c:pt>
                <c:pt idx="3551">
                  <c:v>114</c:v>
                </c:pt>
                <c:pt idx="3552">
                  <c:v>111</c:v>
                </c:pt>
                <c:pt idx="3553">
                  <c:v>85</c:v>
                </c:pt>
                <c:pt idx="3554">
                  <c:v>113</c:v>
                </c:pt>
                <c:pt idx="3555">
                  <c:v>99</c:v>
                </c:pt>
                <c:pt idx="3556">
                  <c:v>142</c:v>
                </c:pt>
                <c:pt idx="3557">
                  <c:v>112</c:v>
                </c:pt>
                <c:pt idx="3558">
                  <c:v>108</c:v>
                </c:pt>
                <c:pt idx="3559">
                  <c:v>88</c:v>
                </c:pt>
                <c:pt idx="3560">
                  <c:v>97</c:v>
                </c:pt>
                <c:pt idx="3561">
                  <c:v>85</c:v>
                </c:pt>
                <c:pt idx="3562">
                  <c:v>110</c:v>
                </c:pt>
                <c:pt idx="3563">
                  <c:v>91</c:v>
                </c:pt>
                <c:pt idx="3564">
                  <c:v>94</c:v>
                </c:pt>
                <c:pt idx="3565">
                  <c:v>90</c:v>
                </c:pt>
                <c:pt idx="3566">
                  <c:v>92</c:v>
                </c:pt>
                <c:pt idx="3567">
                  <c:v>73</c:v>
                </c:pt>
                <c:pt idx="3568">
                  <c:v>110</c:v>
                </c:pt>
                <c:pt idx="3569">
                  <c:v>102</c:v>
                </c:pt>
                <c:pt idx="3570">
                  <c:v>145</c:v>
                </c:pt>
                <c:pt idx="3571">
                  <c:v>83</c:v>
                </c:pt>
                <c:pt idx="3572">
                  <c:v>91</c:v>
                </c:pt>
                <c:pt idx="3573">
                  <c:v>110</c:v>
                </c:pt>
                <c:pt idx="3574">
                  <c:v>86</c:v>
                </c:pt>
                <c:pt idx="3575">
                  <c:v>86</c:v>
                </c:pt>
                <c:pt idx="3576">
                  <c:v>120</c:v>
                </c:pt>
                <c:pt idx="3577">
                  <c:v>90</c:v>
                </c:pt>
                <c:pt idx="3578">
                  <c:v>99</c:v>
                </c:pt>
                <c:pt idx="3579">
                  <c:v>112</c:v>
                </c:pt>
                <c:pt idx="3580">
                  <c:v>103</c:v>
                </c:pt>
                <c:pt idx="3581">
                  <c:v>83</c:v>
                </c:pt>
                <c:pt idx="3582">
                  <c:v>109</c:v>
                </c:pt>
                <c:pt idx="3583">
                  <c:v>100</c:v>
                </c:pt>
                <c:pt idx="3584">
                  <c:v>95</c:v>
                </c:pt>
                <c:pt idx="3585">
                  <c:v>104</c:v>
                </c:pt>
                <c:pt idx="3586">
                  <c:v>97</c:v>
                </c:pt>
                <c:pt idx="3587">
                  <c:v>91</c:v>
                </c:pt>
                <c:pt idx="3588">
                  <c:v>84</c:v>
                </c:pt>
                <c:pt idx="3589">
                  <c:v>86</c:v>
                </c:pt>
                <c:pt idx="3590">
                  <c:v>92</c:v>
                </c:pt>
                <c:pt idx="3591">
                  <c:v>94</c:v>
                </c:pt>
                <c:pt idx="3592">
                  <c:v>100</c:v>
                </c:pt>
                <c:pt idx="3593">
                  <c:v>119</c:v>
                </c:pt>
                <c:pt idx="3594">
                  <c:v>105</c:v>
                </c:pt>
                <c:pt idx="3595">
                  <c:v>92</c:v>
                </c:pt>
                <c:pt idx="3596">
                  <c:v>108</c:v>
                </c:pt>
                <c:pt idx="3597">
                  <c:v>97</c:v>
                </c:pt>
                <c:pt idx="3598">
                  <c:v>88</c:v>
                </c:pt>
                <c:pt idx="3599">
                  <c:v>100</c:v>
                </c:pt>
                <c:pt idx="3600">
                  <c:v>88</c:v>
                </c:pt>
                <c:pt idx="3601">
                  <c:v>79</c:v>
                </c:pt>
                <c:pt idx="3602">
                  <c:v>96</c:v>
                </c:pt>
                <c:pt idx="3603">
                  <c:v>105</c:v>
                </c:pt>
                <c:pt idx="3604">
                  <c:v>97</c:v>
                </c:pt>
                <c:pt idx="3605">
                  <c:v>91</c:v>
                </c:pt>
                <c:pt idx="3606">
                  <c:v>93</c:v>
                </c:pt>
                <c:pt idx="3607">
                  <c:v>112</c:v>
                </c:pt>
                <c:pt idx="3608">
                  <c:v>105</c:v>
                </c:pt>
                <c:pt idx="3609">
                  <c:v>95</c:v>
                </c:pt>
                <c:pt idx="3610">
                  <c:v>93</c:v>
                </c:pt>
                <c:pt idx="3611">
                  <c:v>88</c:v>
                </c:pt>
                <c:pt idx="3612">
                  <c:v>82</c:v>
                </c:pt>
                <c:pt idx="3613">
                  <c:v>78</c:v>
                </c:pt>
                <c:pt idx="3614">
                  <c:v>97</c:v>
                </c:pt>
                <c:pt idx="3615">
                  <c:v>81</c:v>
                </c:pt>
                <c:pt idx="3616">
                  <c:v>88</c:v>
                </c:pt>
                <c:pt idx="3617">
                  <c:v>96</c:v>
                </c:pt>
                <c:pt idx="3618">
                  <c:v>108</c:v>
                </c:pt>
                <c:pt idx="3619">
                  <c:v>100</c:v>
                </c:pt>
                <c:pt idx="3620">
                  <c:v>113</c:v>
                </c:pt>
                <c:pt idx="3621">
                  <c:v>104</c:v>
                </c:pt>
                <c:pt idx="3622">
                  <c:v>91</c:v>
                </c:pt>
                <c:pt idx="3623">
                  <c:v>85</c:v>
                </c:pt>
                <c:pt idx="3624">
                  <c:v>101</c:v>
                </c:pt>
                <c:pt idx="3625">
                  <c:v>88</c:v>
                </c:pt>
                <c:pt idx="3626">
                  <c:v>107</c:v>
                </c:pt>
                <c:pt idx="3627">
                  <c:v>88</c:v>
                </c:pt>
                <c:pt idx="3628">
                  <c:v>95</c:v>
                </c:pt>
                <c:pt idx="3629">
                  <c:v>123</c:v>
                </c:pt>
                <c:pt idx="3630">
                  <c:v>88</c:v>
                </c:pt>
                <c:pt idx="3631">
                  <c:v>114</c:v>
                </c:pt>
                <c:pt idx="3632">
                  <c:v>88</c:v>
                </c:pt>
                <c:pt idx="3633">
                  <c:v>104</c:v>
                </c:pt>
                <c:pt idx="3634">
                  <c:v>93</c:v>
                </c:pt>
                <c:pt idx="3635">
                  <c:v>91</c:v>
                </c:pt>
                <c:pt idx="3636">
                  <c:v>90</c:v>
                </c:pt>
                <c:pt idx="3637">
                  <c:v>112</c:v>
                </c:pt>
                <c:pt idx="3638">
                  <c:v>86</c:v>
                </c:pt>
                <c:pt idx="3639">
                  <c:v>86</c:v>
                </c:pt>
                <c:pt idx="3640">
                  <c:v>95</c:v>
                </c:pt>
                <c:pt idx="3641">
                  <c:v>101</c:v>
                </c:pt>
                <c:pt idx="3642">
                  <c:v>88</c:v>
                </c:pt>
                <c:pt idx="3643">
                  <c:v>99</c:v>
                </c:pt>
                <c:pt idx="3644">
                  <c:v>105</c:v>
                </c:pt>
                <c:pt idx="3645">
                  <c:v>97</c:v>
                </c:pt>
                <c:pt idx="3646">
                  <c:v>106</c:v>
                </c:pt>
                <c:pt idx="3647">
                  <c:v>107</c:v>
                </c:pt>
                <c:pt idx="3648">
                  <c:v>84</c:v>
                </c:pt>
                <c:pt idx="3649">
                  <c:v>81</c:v>
                </c:pt>
                <c:pt idx="3650">
                  <c:v>81</c:v>
                </c:pt>
                <c:pt idx="3651">
                  <c:v>105</c:v>
                </c:pt>
                <c:pt idx="3652">
                  <c:v>106</c:v>
                </c:pt>
                <c:pt idx="3653">
                  <c:v>103</c:v>
                </c:pt>
                <c:pt idx="3654">
                  <c:v>90</c:v>
                </c:pt>
                <c:pt idx="3655">
                  <c:v>87</c:v>
                </c:pt>
                <c:pt idx="3656">
                  <c:v>80</c:v>
                </c:pt>
                <c:pt idx="3657">
                  <c:v>122</c:v>
                </c:pt>
                <c:pt idx="3658">
                  <c:v>86</c:v>
                </c:pt>
                <c:pt idx="3659">
                  <c:v>79</c:v>
                </c:pt>
                <c:pt idx="3660">
                  <c:v>97</c:v>
                </c:pt>
                <c:pt idx="3661">
                  <c:v>89</c:v>
                </c:pt>
                <c:pt idx="3662">
                  <c:v>120</c:v>
                </c:pt>
                <c:pt idx="3663">
                  <c:v>108</c:v>
                </c:pt>
                <c:pt idx="3664">
                  <c:v>102</c:v>
                </c:pt>
                <c:pt idx="3665">
                  <c:v>83</c:v>
                </c:pt>
                <c:pt idx="3666">
                  <c:v>93</c:v>
                </c:pt>
                <c:pt idx="3667">
                  <c:v>86</c:v>
                </c:pt>
                <c:pt idx="3668">
                  <c:v>101</c:v>
                </c:pt>
                <c:pt idx="3669">
                  <c:v>111</c:v>
                </c:pt>
                <c:pt idx="3670">
                  <c:v>90</c:v>
                </c:pt>
                <c:pt idx="3671">
                  <c:v>86</c:v>
                </c:pt>
                <c:pt idx="3672">
                  <c:v>98</c:v>
                </c:pt>
                <c:pt idx="3673">
                  <c:v>91</c:v>
                </c:pt>
                <c:pt idx="3674">
                  <c:v>91</c:v>
                </c:pt>
                <c:pt idx="3675">
                  <c:v>88</c:v>
                </c:pt>
                <c:pt idx="3676">
                  <c:v>105</c:v>
                </c:pt>
                <c:pt idx="3677">
                  <c:v>89</c:v>
                </c:pt>
                <c:pt idx="3678">
                  <c:v>84</c:v>
                </c:pt>
                <c:pt idx="3679">
                  <c:v>82</c:v>
                </c:pt>
                <c:pt idx="3680">
                  <c:v>100</c:v>
                </c:pt>
                <c:pt idx="3681">
                  <c:v>112</c:v>
                </c:pt>
                <c:pt idx="3682">
                  <c:v>94</c:v>
                </c:pt>
                <c:pt idx="3683">
                  <c:v>91</c:v>
                </c:pt>
                <c:pt idx="3684">
                  <c:v>87</c:v>
                </c:pt>
                <c:pt idx="3685">
                  <c:v>82</c:v>
                </c:pt>
                <c:pt idx="3686">
                  <c:v>91</c:v>
                </c:pt>
                <c:pt idx="3687">
                  <c:v>107</c:v>
                </c:pt>
                <c:pt idx="3688">
                  <c:v>84</c:v>
                </c:pt>
                <c:pt idx="3689">
                  <c:v>103</c:v>
                </c:pt>
                <c:pt idx="3690">
                  <c:v>89</c:v>
                </c:pt>
                <c:pt idx="3691">
                  <c:v>98</c:v>
                </c:pt>
                <c:pt idx="3692">
                  <c:v>133</c:v>
                </c:pt>
                <c:pt idx="3693">
                  <c:v>92</c:v>
                </c:pt>
                <c:pt idx="3694">
                  <c:v>90</c:v>
                </c:pt>
                <c:pt idx="3695">
                  <c:v>84</c:v>
                </c:pt>
                <c:pt idx="3696">
                  <c:v>91</c:v>
                </c:pt>
                <c:pt idx="3697">
                  <c:v>90</c:v>
                </c:pt>
                <c:pt idx="3698">
                  <c:v>96</c:v>
                </c:pt>
                <c:pt idx="3699">
                  <c:v>88</c:v>
                </c:pt>
                <c:pt idx="3700">
                  <c:v>92</c:v>
                </c:pt>
                <c:pt idx="3701">
                  <c:v>82</c:v>
                </c:pt>
                <c:pt idx="3702">
                  <c:v>101</c:v>
                </c:pt>
                <c:pt idx="3703">
                  <c:v>86</c:v>
                </c:pt>
                <c:pt idx="3704">
                  <c:v>100</c:v>
                </c:pt>
                <c:pt idx="3705">
                  <c:v>89</c:v>
                </c:pt>
                <c:pt idx="3706">
                  <c:v>84</c:v>
                </c:pt>
                <c:pt idx="3707">
                  <c:v>88</c:v>
                </c:pt>
                <c:pt idx="3708">
                  <c:v>90</c:v>
                </c:pt>
                <c:pt idx="3709">
                  <c:v>102</c:v>
                </c:pt>
                <c:pt idx="3710">
                  <c:v>98</c:v>
                </c:pt>
                <c:pt idx="3711">
                  <c:v>91</c:v>
                </c:pt>
                <c:pt idx="3712">
                  <c:v>80</c:v>
                </c:pt>
                <c:pt idx="3713">
                  <c:v>76</c:v>
                </c:pt>
                <c:pt idx="3714">
                  <c:v>80</c:v>
                </c:pt>
                <c:pt idx="3715">
                  <c:v>102</c:v>
                </c:pt>
                <c:pt idx="3716">
                  <c:v>95</c:v>
                </c:pt>
                <c:pt idx="3717">
                  <c:v>94</c:v>
                </c:pt>
                <c:pt idx="3718">
                  <c:v>109</c:v>
                </c:pt>
                <c:pt idx="3719">
                  <c:v>95</c:v>
                </c:pt>
                <c:pt idx="3720">
                  <c:v>90</c:v>
                </c:pt>
                <c:pt idx="3721">
                  <c:v>113</c:v>
                </c:pt>
                <c:pt idx="3722">
                  <c:v>91</c:v>
                </c:pt>
                <c:pt idx="3723">
                  <c:v>98</c:v>
                </c:pt>
                <c:pt idx="3724">
                  <c:v>94</c:v>
                </c:pt>
                <c:pt idx="3725">
                  <c:v>96</c:v>
                </c:pt>
                <c:pt idx="3726">
                  <c:v>100</c:v>
                </c:pt>
                <c:pt idx="3727">
                  <c:v>90</c:v>
                </c:pt>
                <c:pt idx="3728">
                  <c:v>76</c:v>
                </c:pt>
                <c:pt idx="3729">
                  <c:v>75</c:v>
                </c:pt>
                <c:pt idx="3730">
                  <c:v>78</c:v>
                </c:pt>
                <c:pt idx="3731">
                  <c:v>90</c:v>
                </c:pt>
                <c:pt idx="3732">
                  <c:v>92</c:v>
                </c:pt>
                <c:pt idx="3733">
                  <c:v>99</c:v>
                </c:pt>
                <c:pt idx="3734">
                  <c:v>81</c:v>
                </c:pt>
                <c:pt idx="3735">
                  <c:v>86</c:v>
                </c:pt>
                <c:pt idx="3736">
                  <c:v>106</c:v>
                </c:pt>
                <c:pt idx="3737">
                  <c:v>80</c:v>
                </c:pt>
                <c:pt idx="3738">
                  <c:v>96</c:v>
                </c:pt>
                <c:pt idx="3739">
                  <c:v>99</c:v>
                </c:pt>
                <c:pt idx="3740">
                  <c:v>85</c:v>
                </c:pt>
                <c:pt idx="3741">
                  <c:v>101</c:v>
                </c:pt>
                <c:pt idx="3742">
                  <c:v>97</c:v>
                </c:pt>
                <c:pt idx="3743">
                  <c:v>103</c:v>
                </c:pt>
                <c:pt idx="3744">
                  <c:v>86</c:v>
                </c:pt>
                <c:pt idx="3745">
                  <c:v>106</c:v>
                </c:pt>
                <c:pt idx="3746">
                  <c:v>89</c:v>
                </c:pt>
                <c:pt idx="3747">
                  <c:v>97</c:v>
                </c:pt>
                <c:pt idx="3748">
                  <c:v>88</c:v>
                </c:pt>
                <c:pt idx="3749">
                  <c:v>92</c:v>
                </c:pt>
                <c:pt idx="3750">
                  <c:v>97</c:v>
                </c:pt>
                <c:pt idx="3751">
                  <c:v>78</c:v>
                </c:pt>
                <c:pt idx="3752">
                  <c:v>85</c:v>
                </c:pt>
                <c:pt idx="3753">
                  <c:v>88</c:v>
                </c:pt>
                <c:pt idx="3754">
                  <c:v>93</c:v>
                </c:pt>
                <c:pt idx="3755">
                  <c:v>72</c:v>
                </c:pt>
                <c:pt idx="3756">
                  <c:v>80</c:v>
                </c:pt>
                <c:pt idx="3757">
                  <c:v>91</c:v>
                </c:pt>
                <c:pt idx="3758">
                  <c:v>90</c:v>
                </c:pt>
                <c:pt idx="3759">
                  <c:v>111</c:v>
                </c:pt>
                <c:pt idx="3760">
                  <c:v>81</c:v>
                </c:pt>
                <c:pt idx="3761">
                  <c:v>110</c:v>
                </c:pt>
                <c:pt idx="3762">
                  <c:v>81</c:v>
                </c:pt>
                <c:pt idx="3763">
                  <c:v>90</c:v>
                </c:pt>
                <c:pt idx="3764">
                  <c:v>88</c:v>
                </c:pt>
                <c:pt idx="3765">
                  <c:v>84</c:v>
                </c:pt>
                <c:pt idx="3766">
                  <c:v>87</c:v>
                </c:pt>
                <c:pt idx="3767">
                  <c:v>100</c:v>
                </c:pt>
                <c:pt idx="3768">
                  <c:v>82</c:v>
                </c:pt>
                <c:pt idx="3769">
                  <c:v>82</c:v>
                </c:pt>
                <c:pt idx="3770">
                  <c:v>98</c:v>
                </c:pt>
                <c:pt idx="3771">
                  <c:v>98</c:v>
                </c:pt>
                <c:pt idx="3772">
                  <c:v>90</c:v>
                </c:pt>
                <c:pt idx="3773">
                  <c:v>90</c:v>
                </c:pt>
                <c:pt idx="3774">
                  <c:v>78</c:v>
                </c:pt>
                <c:pt idx="3775">
                  <c:v>102</c:v>
                </c:pt>
                <c:pt idx="3776">
                  <c:v>65</c:v>
                </c:pt>
                <c:pt idx="3777">
                  <c:v>97</c:v>
                </c:pt>
                <c:pt idx="3778">
                  <c:v>100</c:v>
                </c:pt>
                <c:pt idx="3779">
                  <c:v>85</c:v>
                </c:pt>
                <c:pt idx="3780">
                  <c:v>88</c:v>
                </c:pt>
                <c:pt idx="3781">
                  <c:v>108</c:v>
                </c:pt>
                <c:pt idx="3782">
                  <c:v>110</c:v>
                </c:pt>
                <c:pt idx="3783">
                  <c:v>90</c:v>
                </c:pt>
                <c:pt idx="3784">
                  <c:v>111</c:v>
                </c:pt>
                <c:pt idx="3785">
                  <c:v>77</c:v>
                </c:pt>
                <c:pt idx="3786">
                  <c:v>80</c:v>
                </c:pt>
                <c:pt idx="3787">
                  <c:v>81</c:v>
                </c:pt>
                <c:pt idx="3788">
                  <c:v>95</c:v>
                </c:pt>
                <c:pt idx="3789">
                  <c:v>90</c:v>
                </c:pt>
              </c:numCache>
            </c:numRef>
          </c:xVal>
          <c:yVal>
            <c:numRef>
              <c:f>duration!$O$2:$O$3791</c:f>
              <c:numCache>
                <c:formatCode>General</c:formatCode>
                <c:ptCount val="3790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</c:v>
                </c:pt>
                <c:pt idx="2657">
                  <c:v>7.1</c:v>
                </c:pt>
                <c:pt idx="2658">
                  <c:v>7</c:v>
                </c:pt>
                <c:pt idx="2659">
                  <c:v>7.7</c:v>
                </c:pt>
                <c:pt idx="2660">
                  <c:v>7.1</c:v>
                </c:pt>
                <c:pt idx="2661">
                  <c:v>6.8</c:v>
                </c:pt>
                <c:pt idx="2662">
                  <c:v>7.5</c:v>
                </c:pt>
                <c:pt idx="2663">
                  <c:v>6.3</c:v>
                </c:pt>
                <c:pt idx="2664">
                  <c:v>7.3</c:v>
                </c:pt>
                <c:pt idx="2665">
                  <c:v>6.8</c:v>
                </c:pt>
                <c:pt idx="2666">
                  <c:v>7.2</c:v>
                </c:pt>
                <c:pt idx="2667">
                  <c:v>6.4</c:v>
                </c:pt>
                <c:pt idx="2668">
                  <c:v>6</c:v>
                </c:pt>
                <c:pt idx="2669">
                  <c:v>6.4</c:v>
                </c:pt>
                <c:pt idx="2670">
                  <c:v>7.5</c:v>
                </c:pt>
                <c:pt idx="2671">
                  <c:v>7.1</c:v>
                </c:pt>
                <c:pt idx="2672">
                  <c:v>4.5999999999999996</c:v>
                </c:pt>
                <c:pt idx="2673">
                  <c:v>7.7</c:v>
                </c:pt>
                <c:pt idx="2674">
                  <c:v>5.6</c:v>
                </c:pt>
                <c:pt idx="2675">
                  <c:v>7.5</c:v>
                </c:pt>
                <c:pt idx="2676">
                  <c:v>5.8</c:v>
                </c:pt>
                <c:pt idx="2677">
                  <c:v>8.3000000000000007</c:v>
                </c:pt>
                <c:pt idx="2678">
                  <c:v>6.6</c:v>
                </c:pt>
                <c:pt idx="2679">
                  <c:v>7.5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5.8</c:v>
                </c:pt>
                <c:pt idx="2718">
                  <c:v>6.4</c:v>
                </c:pt>
                <c:pt idx="2719">
                  <c:v>6</c:v>
                </c:pt>
                <c:pt idx="2720">
                  <c:v>6.9</c:v>
                </c:pt>
                <c:pt idx="2721">
                  <c:v>5.5</c:v>
                </c:pt>
                <c:pt idx="2722">
                  <c:v>5.4</c:v>
                </c:pt>
                <c:pt idx="2723">
                  <c:v>8.3000000000000007</c:v>
                </c:pt>
                <c:pt idx="2724">
                  <c:v>7.9</c:v>
                </c:pt>
                <c:pt idx="2725">
                  <c:v>6.5</c:v>
                </c:pt>
                <c:pt idx="2726">
                  <c:v>6.4</c:v>
                </c:pt>
                <c:pt idx="2727">
                  <c:v>5.8</c:v>
                </c:pt>
                <c:pt idx="2728">
                  <c:v>6.6</c:v>
                </c:pt>
                <c:pt idx="2729">
                  <c:v>8.3000000000000007</c:v>
                </c:pt>
                <c:pt idx="2730">
                  <c:v>6.2</c:v>
                </c:pt>
                <c:pt idx="2731">
                  <c:v>6.9</c:v>
                </c:pt>
                <c:pt idx="2732">
                  <c:v>5.9</c:v>
                </c:pt>
                <c:pt idx="2733">
                  <c:v>6.1</c:v>
                </c:pt>
                <c:pt idx="2734">
                  <c:v>5.8</c:v>
                </c:pt>
                <c:pt idx="2735">
                  <c:v>5.9</c:v>
                </c:pt>
                <c:pt idx="2736">
                  <c:v>5.5</c:v>
                </c:pt>
                <c:pt idx="2737">
                  <c:v>5</c:v>
                </c:pt>
                <c:pt idx="2738">
                  <c:v>7</c:v>
                </c:pt>
                <c:pt idx="2739">
                  <c:v>6.4</c:v>
                </c:pt>
                <c:pt idx="2740">
                  <c:v>5.9</c:v>
                </c:pt>
                <c:pt idx="2741">
                  <c:v>7</c:v>
                </c:pt>
                <c:pt idx="2742">
                  <c:v>6.1</c:v>
                </c:pt>
                <c:pt idx="2743">
                  <c:v>6.9</c:v>
                </c:pt>
                <c:pt idx="2744">
                  <c:v>7.5</c:v>
                </c:pt>
                <c:pt idx="2745">
                  <c:v>7.3</c:v>
                </c:pt>
                <c:pt idx="2746">
                  <c:v>6.5</c:v>
                </c:pt>
                <c:pt idx="2747">
                  <c:v>6.2</c:v>
                </c:pt>
                <c:pt idx="2748">
                  <c:v>6</c:v>
                </c:pt>
                <c:pt idx="2749">
                  <c:v>6.3</c:v>
                </c:pt>
                <c:pt idx="2750">
                  <c:v>5.8</c:v>
                </c:pt>
                <c:pt idx="2751">
                  <c:v>6.1</c:v>
                </c:pt>
                <c:pt idx="2752">
                  <c:v>6.9</c:v>
                </c:pt>
                <c:pt idx="2753">
                  <c:v>5.4</c:v>
                </c:pt>
                <c:pt idx="2754">
                  <c:v>6.7</c:v>
                </c:pt>
                <c:pt idx="2755">
                  <c:v>7.4</c:v>
                </c:pt>
                <c:pt idx="2756">
                  <c:v>5.6</c:v>
                </c:pt>
                <c:pt idx="2757">
                  <c:v>6.5</c:v>
                </c:pt>
                <c:pt idx="2758">
                  <c:v>6.5</c:v>
                </c:pt>
                <c:pt idx="2759">
                  <c:v>5.8</c:v>
                </c:pt>
                <c:pt idx="2760">
                  <c:v>5</c:v>
                </c:pt>
                <c:pt idx="2761">
                  <c:v>5.5</c:v>
                </c:pt>
                <c:pt idx="2762">
                  <c:v>6.5</c:v>
                </c:pt>
                <c:pt idx="2763">
                  <c:v>7.2</c:v>
                </c:pt>
                <c:pt idx="2764">
                  <c:v>5.2</c:v>
                </c:pt>
                <c:pt idx="2765">
                  <c:v>5.7</c:v>
                </c:pt>
                <c:pt idx="2766">
                  <c:v>4.7</c:v>
                </c:pt>
                <c:pt idx="2767">
                  <c:v>5.9</c:v>
                </c:pt>
                <c:pt idx="2768">
                  <c:v>6.8</c:v>
                </c:pt>
                <c:pt idx="2769">
                  <c:v>5.9</c:v>
                </c:pt>
                <c:pt idx="2770">
                  <c:v>7.7</c:v>
                </c:pt>
                <c:pt idx="2771">
                  <c:v>4.4000000000000004</c:v>
                </c:pt>
                <c:pt idx="2772">
                  <c:v>6.6</c:v>
                </c:pt>
                <c:pt idx="2773">
                  <c:v>6.7</c:v>
                </c:pt>
                <c:pt idx="2774">
                  <c:v>5.5</c:v>
                </c:pt>
                <c:pt idx="2775">
                  <c:v>6.5</c:v>
                </c:pt>
                <c:pt idx="2776">
                  <c:v>6.2</c:v>
                </c:pt>
                <c:pt idx="2777">
                  <c:v>7.1</c:v>
                </c:pt>
                <c:pt idx="2778">
                  <c:v>6.1</c:v>
                </c:pt>
                <c:pt idx="2779">
                  <c:v>6</c:v>
                </c:pt>
                <c:pt idx="2780">
                  <c:v>7.4</c:v>
                </c:pt>
                <c:pt idx="2781">
                  <c:v>5.9</c:v>
                </c:pt>
                <c:pt idx="2782">
                  <c:v>4.0999999999999996</c:v>
                </c:pt>
                <c:pt idx="2783">
                  <c:v>5.9</c:v>
                </c:pt>
                <c:pt idx="2784">
                  <c:v>7</c:v>
                </c:pt>
                <c:pt idx="2785">
                  <c:v>6.8</c:v>
                </c:pt>
                <c:pt idx="2786">
                  <c:v>7.4</c:v>
                </c:pt>
                <c:pt idx="2787">
                  <c:v>7.1</c:v>
                </c:pt>
                <c:pt idx="2788">
                  <c:v>7</c:v>
                </c:pt>
                <c:pt idx="2789">
                  <c:v>5.8</c:v>
                </c:pt>
                <c:pt idx="2790">
                  <c:v>7.8</c:v>
                </c:pt>
                <c:pt idx="2791">
                  <c:v>6.5</c:v>
                </c:pt>
                <c:pt idx="2792">
                  <c:v>7</c:v>
                </c:pt>
                <c:pt idx="2793">
                  <c:v>6.3</c:v>
                </c:pt>
                <c:pt idx="2794">
                  <c:v>5.3</c:v>
                </c:pt>
                <c:pt idx="2795">
                  <c:v>5.5</c:v>
                </c:pt>
                <c:pt idx="2796">
                  <c:v>7.4</c:v>
                </c:pt>
                <c:pt idx="2797">
                  <c:v>4.3</c:v>
                </c:pt>
                <c:pt idx="2798">
                  <c:v>5.2</c:v>
                </c:pt>
                <c:pt idx="2799">
                  <c:v>6.7</c:v>
                </c:pt>
                <c:pt idx="2800">
                  <c:v>8.6</c:v>
                </c:pt>
                <c:pt idx="2801">
                  <c:v>6.1</c:v>
                </c:pt>
                <c:pt idx="2802">
                  <c:v>5.8</c:v>
                </c:pt>
                <c:pt idx="2803">
                  <c:v>7.7</c:v>
                </c:pt>
                <c:pt idx="2804">
                  <c:v>8</c:v>
                </c:pt>
                <c:pt idx="2805">
                  <c:v>5.6</c:v>
                </c:pt>
                <c:pt idx="2806">
                  <c:v>6.7</c:v>
                </c:pt>
                <c:pt idx="2807">
                  <c:v>6.6</c:v>
                </c:pt>
                <c:pt idx="2808">
                  <c:v>4.0999999999999996</c:v>
                </c:pt>
                <c:pt idx="2809">
                  <c:v>7.3</c:v>
                </c:pt>
                <c:pt idx="2810">
                  <c:v>7.1</c:v>
                </c:pt>
                <c:pt idx="2811">
                  <c:v>6.5</c:v>
                </c:pt>
                <c:pt idx="2812">
                  <c:v>7</c:v>
                </c:pt>
                <c:pt idx="2813">
                  <c:v>5.5</c:v>
                </c:pt>
                <c:pt idx="2814">
                  <c:v>6.6</c:v>
                </c:pt>
                <c:pt idx="2815">
                  <c:v>7.1</c:v>
                </c:pt>
                <c:pt idx="2816">
                  <c:v>7.9</c:v>
                </c:pt>
                <c:pt idx="2817">
                  <c:v>7.1</c:v>
                </c:pt>
                <c:pt idx="2818">
                  <c:v>5.6</c:v>
                </c:pt>
                <c:pt idx="2819">
                  <c:v>7.3</c:v>
                </c:pt>
                <c:pt idx="2820">
                  <c:v>3.3</c:v>
                </c:pt>
                <c:pt idx="2821">
                  <c:v>6.5</c:v>
                </c:pt>
                <c:pt idx="2822">
                  <c:v>4.8</c:v>
                </c:pt>
                <c:pt idx="2823">
                  <c:v>5.2</c:v>
                </c:pt>
                <c:pt idx="2824">
                  <c:v>6.3</c:v>
                </c:pt>
                <c:pt idx="2825">
                  <c:v>7.2</c:v>
                </c:pt>
                <c:pt idx="2826">
                  <c:v>6.8</c:v>
                </c:pt>
                <c:pt idx="2827">
                  <c:v>5.7</c:v>
                </c:pt>
                <c:pt idx="2828">
                  <c:v>7.2</c:v>
                </c:pt>
                <c:pt idx="2829">
                  <c:v>6.9</c:v>
                </c:pt>
                <c:pt idx="2830">
                  <c:v>6.2</c:v>
                </c:pt>
                <c:pt idx="2831">
                  <c:v>6.7</c:v>
                </c:pt>
                <c:pt idx="2832">
                  <c:v>6.5</c:v>
                </c:pt>
                <c:pt idx="2833">
                  <c:v>7.2</c:v>
                </c:pt>
                <c:pt idx="2834">
                  <c:v>5.3</c:v>
                </c:pt>
                <c:pt idx="2835">
                  <c:v>6.7</c:v>
                </c:pt>
                <c:pt idx="2836">
                  <c:v>3.6</c:v>
                </c:pt>
                <c:pt idx="2837">
                  <c:v>5.7</c:v>
                </c:pt>
                <c:pt idx="2838">
                  <c:v>7.3</c:v>
                </c:pt>
                <c:pt idx="2839">
                  <c:v>5</c:v>
                </c:pt>
                <c:pt idx="2840">
                  <c:v>6.6</c:v>
                </c:pt>
                <c:pt idx="2841">
                  <c:v>6.6</c:v>
                </c:pt>
                <c:pt idx="2842">
                  <c:v>7.3</c:v>
                </c:pt>
                <c:pt idx="2843">
                  <c:v>6.2</c:v>
                </c:pt>
                <c:pt idx="2844">
                  <c:v>6.6</c:v>
                </c:pt>
                <c:pt idx="2845">
                  <c:v>6.3</c:v>
                </c:pt>
                <c:pt idx="2846">
                  <c:v>3.3</c:v>
                </c:pt>
                <c:pt idx="2847">
                  <c:v>6.2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6.9</c:v>
                </c:pt>
                <c:pt idx="2856">
                  <c:v>7.3</c:v>
                </c:pt>
                <c:pt idx="2857">
                  <c:v>6.7</c:v>
                </c:pt>
                <c:pt idx="2858">
                  <c:v>6.1</c:v>
                </c:pt>
                <c:pt idx="2859">
                  <c:v>6.9</c:v>
                </c:pt>
                <c:pt idx="2860">
                  <c:v>7.9</c:v>
                </c:pt>
                <c:pt idx="2861">
                  <c:v>4.5</c:v>
                </c:pt>
                <c:pt idx="2862">
                  <c:v>7.6</c:v>
                </c:pt>
                <c:pt idx="2863">
                  <c:v>7.5</c:v>
                </c:pt>
                <c:pt idx="2864">
                  <c:v>6</c:v>
                </c:pt>
                <c:pt idx="2865">
                  <c:v>7.1</c:v>
                </c:pt>
                <c:pt idx="2866">
                  <c:v>6.9</c:v>
                </c:pt>
                <c:pt idx="2867">
                  <c:v>8.5</c:v>
                </c:pt>
                <c:pt idx="2868">
                  <c:v>7.5</c:v>
                </c:pt>
                <c:pt idx="2869">
                  <c:v>6.6</c:v>
                </c:pt>
                <c:pt idx="2870">
                  <c:v>8</c:v>
                </c:pt>
                <c:pt idx="2871">
                  <c:v>7</c:v>
                </c:pt>
                <c:pt idx="2872">
                  <c:v>6.8</c:v>
                </c:pt>
                <c:pt idx="2873">
                  <c:v>6.7</c:v>
                </c:pt>
                <c:pt idx="2874">
                  <c:v>6.5</c:v>
                </c:pt>
                <c:pt idx="2875">
                  <c:v>8</c:v>
                </c:pt>
                <c:pt idx="2876">
                  <c:v>6.5</c:v>
                </c:pt>
                <c:pt idx="2877">
                  <c:v>4.9000000000000004</c:v>
                </c:pt>
                <c:pt idx="2878">
                  <c:v>7.1</c:v>
                </c:pt>
                <c:pt idx="2879">
                  <c:v>7</c:v>
                </c:pt>
                <c:pt idx="2880">
                  <c:v>7</c:v>
                </c:pt>
                <c:pt idx="2881">
                  <c:v>4.5</c:v>
                </c:pt>
                <c:pt idx="2882">
                  <c:v>7.7</c:v>
                </c:pt>
                <c:pt idx="2883">
                  <c:v>6.7</c:v>
                </c:pt>
                <c:pt idx="2884">
                  <c:v>7</c:v>
                </c:pt>
                <c:pt idx="2885">
                  <c:v>6.5</c:v>
                </c:pt>
                <c:pt idx="2886">
                  <c:v>6.2</c:v>
                </c:pt>
                <c:pt idx="2887">
                  <c:v>5.7</c:v>
                </c:pt>
                <c:pt idx="2888">
                  <c:v>6.4</c:v>
                </c:pt>
                <c:pt idx="2889">
                  <c:v>5.4</c:v>
                </c:pt>
                <c:pt idx="2890">
                  <c:v>6.6</c:v>
                </c:pt>
                <c:pt idx="2891">
                  <c:v>6.1</c:v>
                </c:pt>
                <c:pt idx="2892">
                  <c:v>7.6</c:v>
                </c:pt>
                <c:pt idx="2893">
                  <c:v>6.2</c:v>
                </c:pt>
                <c:pt idx="2894">
                  <c:v>6.6</c:v>
                </c:pt>
                <c:pt idx="2895">
                  <c:v>7.3</c:v>
                </c:pt>
                <c:pt idx="2896">
                  <c:v>4.2</c:v>
                </c:pt>
                <c:pt idx="2897">
                  <c:v>6.5</c:v>
                </c:pt>
                <c:pt idx="2898">
                  <c:v>6.5</c:v>
                </c:pt>
                <c:pt idx="2899">
                  <c:v>5.7</c:v>
                </c:pt>
                <c:pt idx="2900">
                  <c:v>7.3</c:v>
                </c:pt>
                <c:pt idx="2901">
                  <c:v>6.9</c:v>
                </c:pt>
                <c:pt idx="2902">
                  <c:v>5</c:v>
                </c:pt>
                <c:pt idx="2903">
                  <c:v>7.3</c:v>
                </c:pt>
                <c:pt idx="2904">
                  <c:v>6.5</c:v>
                </c:pt>
                <c:pt idx="2905">
                  <c:v>2.1</c:v>
                </c:pt>
                <c:pt idx="2906">
                  <c:v>7</c:v>
                </c:pt>
                <c:pt idx="2907">
                  <c:v>8</c:v>
                </c:pt>
                <c:pt idx="2908">
                  <c:v>6.9</c:v>
                </c:pt>
                <c:pt idx="2909">
                  <c:v>7.1</c:v>
                </c:pt>
                <c:pt idx="2910">
                  <c:v>6.7</c:v>
                </c:pt>
                <c:pt idx="2911">
                  <c:v>8.9</c:v>
                </c:pt>
                <c:pt idx="2912">
                  <c:v>7.9</c:v>
                </c:pt>
                <c:pt idx="2913">
                  <c:v>5.6</c:v>
                </c:pt>
                <c:pt idx="2914">
                  <c:v>8</c:v>
                </c:pt>
                <c:pt idx="2915">
                  <c:v>6.2</c:v>
                </c:pt>
                <c:pt idx="2916">
                  <c:v>7.9</c:v>
                </c:pt>
                <c:pt idx="2917">
                  <c:v>8.1</c:v>
                </c:pt>
                <c:pt idx="2918">
                  <c:v>7.6</c:v>
                </c:pt>
                <c:pt idx="2919">
                  <c:v>3.5</c:v>
                </c:pt>
                <c:pt idx="2920">
                  <c:v>7.6</c:v>
                </c:pt>
                <c:pt idx="2921">
                  <c:v>6.5</c:v>
                </c:pt>
                <c:pt idx="2922">
                  <c:v>5.6</c:v>
                </c:pt>
                <c:pt idx="2923">
                  <c:v>7.7</c:v>
                </c:pt>
                <c:pt idx="2924">
                  <c:v>5.2</c:v>
                </c:pt>
                <c:pt idx="2925">
                  <c:v>6.1</c:v>
                </c:pt>
                <c:pt idx="2926">
                  <c:v>7.4</c:v>
                </c:pt>
                <c:pt idx="2927">
                  <c:v>6.8</c:v>
                </c:pt>
                <c:pt idx="2928">
                  <c:v>6.4</c:v>
                </c:pt>
                <c:pt idx="2929">
                  <c:v>5.7</c:v>
                </c:pt>
                <c:pt idx="2930">
                  <c:v>6.7</c:v>
                </c:pt>
                <c:pt idx="2931">
                  <c:v>5.6</c:v>
                </c:pt>
                <c:pt idx="2932">
                  <c:v>7.6</c:v>
                </c:pt>
                <c:pt idx="2933">
                  <c:v>6.5</c:v>
                </c:pt>
                <c:pt idx="2934">
                  <c:v>6.3</c:v>
                </c:pt>
                <c:pt idx="2935">
                  <c:v>7.1</c:v>
                </c:pt>
                <c:pt idx="2936">
                  <c:v>7.1</c:v>
                </c:pt>
                <c:pt idx="2937">
                  <c:v>6.9</c:v>
                </c:pt>
                <c:pt idx="2938">
                  <c:v>5.4</c:v>
                </c:pt>
                <c:pt idx="2939">
                  <c:v>5.0999999999999996</c:v>
                </c:pt>
                <c:pt idx="2940">
                  <c:v>5.3</c:v>
                </c:pt>
                <c:pt idx="2941">
                  <c:v>7.3</c:v>
                </c:pt>
                <c:pt idx="2942">
                  <c:v>7.3</c:v>
                </c:pt>
                <c:pt idx="2943">
                  <c:v>7.1</c:v>
                </c:pt>
                <c:pt idx="2944">
                  <c:v>6</c:v>
                </c:pt>
                <c:pt idx="2945">
                  <c:v>6.6</c:v>
                </c:pt>
                <c:pt idx="2946">
                  <c:v>7.2</c:v>
                </c:pt>
                <c:pt idx="2947">
                  <c:v>7.2</c:v>
                </c:pt>
                <c:pt idx="2948">
                  <c:v>6.9</c:v>
                </c:pt>
                <c:pt idx="2949">
                  <c:v>6.8</c:v>
                </c:pt>
                <c:pt idx="2950">
                  <c:v>7.7</c:v>
                </c:pt>
                <c:pt idx="2951">
                  <c:v>7.4</c:v>
                </c:pt>
                <c:pt idx="2952">
                  <c:v>6.5</c:v>
                </c:pt>
                <c:pt idx="2953">
                  <c:v>6.4</c:v>
                </c:pt>
                <c:pt idx="2954">
                  <c:v>5.6</c:v>
                </c:pt>
                <c:pt idx="2955">
                  <c:v>6.8</c:v>
                </c:pt>
                <c:pt idx="2956">
                  <c:v>5.5</c:v>
                </c:pt>
                <c:pt idx="2957">
                  <c:v>6.9</c:v>
                </c:pt>
                <c:pt idx="2958">
                  <c:v>6</c:v>
                </c:pt>
                <c:pt idx="2959">
                  <c:v>6.4</c:v>
                </c:pt>
                <c:pt idx="2960">
                  <c:v>6.6</c:v>
                </c:pt>
                <c:pt idx="2961">
                  <c:v>5.3</c:v>
                </c:pt>
                <c:pt idx="2962">
                  <c:v>8.1</c:v>
                </c:pt>
                <c:pt idx="2963">
                  <c:v>6.9</c:v>
                </c:pt>
                <c:pt idx="2964">
                  <c:v>6.5</c:v>
                </c:pt>
                <c:pt idx="2965">
                  <c:v>7.4</c:v>
                </c:pt>
                <c:pt idx="2966">
                  <c:v>6.9</c:v>
                </c:pt>
                <c:pt idx="2967">
                  <c:v>6.7</c:v>
                </c:pt>
                <c:pt idx="2968">
                  <c:v>7.6</c:v>
                </c:pt>
                <c:pt idx="2969">
                  <c:v>5.4</c:v>
                </c:pt>
                <c:pt idx="2970">
                  <c:v>7.3</c:v>
                </c:pt>
                <c:pt idx="2971">
                  <c:v>6</c:v>
                </c:pt>
                <c:pt idx="2972">
                  <c:v>7.2</c:v>
                </c:pt>
                <c:pt idx="2973">
                  <c:v>6</c:v>
                </c:pt>
                <c:pt idx="2974">
                  <c:v>3.1</c:v>
                </c:pt>
                <c:pt idx="2975">
                  <c:v>6.9</c:v>
                </c:pt>
                <c:pt idx="2976">
                  <c:v>6.2</c:v>
                </c:pt>
                <c:pt idx="2977">
                  <c:v>6.9</c:v>
                </c:pt>
                <c:pt idx="2978">
                  <c:v>6.3</c:v>
                </c:pt>
                <c:pt idx="2979">
                  <c:v>6.7</c:v>
                </c:pt>
                <c:pt idx="2980">
                  <c:v>5.4</c:v>
                </c:pt>
                <c:pt idx="2981">
                  <c:v>8</c:v>
                </c:pt>
                <c:pt idx="2982">
                  <c:v>7</c:v>
                </c:pt>
                <c:pt idx="2983">
                  <c:v>7.2</c:v>
                </c:pt>
                <c:pt idx="2984">
                  <c:v>3.5</c:v>
                </c:pt>
                <c:pt idx="2985">
                  <c:v>7.5</c:v>
                </c:pt>
                <c:pt idx="2986">
                  <c:v>6.7</c:v>
                </c:pt>
                <c:pt idx="2987">
                  <c:v>9.1999999999999993</c:v>
                </c:pt>
                <c:pt idx="2988">
                  <c:v>6.1</c:v>
                </c:pt>
                <c:pt idx="2989">
                  <c:v>7.7</c:v>
                </c:pt>
                <c:pt idx="2990">
                  <c:v>7.6</c:v>
                </c:pt>
                <c:pt idx="2991">
                  <c:v>6.1</c:v>
                </c:pt>
                <c:pt idx="2992">
                  <c:v>4.9000000000000004</c:v>
                </c:pt>
                <c:pt idx="2993">
                  <c:v>6.8</c:v>
                </c:pt>
                <c:pt idx="2994">
                  <c:v>7</c:v>
                </c:pt>
                <c:pt idx="2995">
                  <c:v>5.7</c:v>
                </c:pt>
                <c:pt idx="2996">
                  <c:v>7.5</c:v>
                </c:pt>
                <c:pt idx="2997">
                  <c:v>7.4</c:v>
                </c:pt>
                <c:pt idx="2998">
                  <c:v>7.2</c:v>
                </c:pt>
                <c:pt idx="2999">
                  <c:v>6.8</c:v>
                </c:pt>
                <c:pt idx="3000">
                  <c:v>6.8</c:v>
                </c:pt>
                <c:pt idx="3001">
                  <c:v>5.2</c:v>
                </c:pt>
                <c:pt idx="3002">
                  <c:v>7.2</c:v>
                </c:pt>
                <c:pt idx="3003">
                  <c:v>4</c:v>
                </c:pt>
                <c:pt idx="3004">
                  <c:v>6.8</c:v>
                </c:pt>
                <c:pt idx="3005">
                  <c:v>6.9</c:v>
                </c:pt>
                <c:pt idx="3006">
                  <c:v>7.3</c:v>
                </c:pt>
                <c:pt idx="3007">
                  <c:v>6.1</c:v>
                </c:pt>
                <c:pt idx="3008">
                  <c:v>6</c:v>
                </c:pt>
                <c:pt idx="3009">
                  <c:v>7</c:v>
                </c:pt>
                <c:pt idx="3010">
                  <c:v>7.1</c:v>
                </c:pt>
                <c:pt idx="3011">
                  <c:v>6.2</c:v>
                </c:pt>
                <c:pt idx="3012">
                  <c:v>6.9</c:v>
                </c:pt>
                <c:pt idx="3013">
                  <c:v>7.6</c:v>
                </c:pt>
                <c:pt idx="3014">
                  <c:v>7.6</c:v>
                </c:pt>
                <c:pt idx="3015">
                  <c:v>6.4</c:v>
                </c:pt>
                <c:pt idx="3016">
                  <c:v>6.2</c:v>
                </c:pt>
                <c:pt idx="3017">
                  <c:v>7.5</c:v>
                </c:pt>
                <c:pt idx="3018">
                  <c:v>2</c:v>
                </c:pt>
                <c:pt idx="3019">
                  <c:v>6.2</c:v>
                </c:pt>
                <c:pt idx="3020">
                  <c:v>6.5</c:v>
                </c:pt>
                <c:pt idx="3021">
                  <c:v>7.9</c:v>
                </c:pt>
                <c:pt idx="3022">
                  <c:v>6.8</c:v>
                </c:pt>
                <c:pt idx="3023">
                  <c:v>6.3</c:v>
                </c:pt>
                <c:pt idx="3024">
                  <c:v>6.3</c:v>
                </c:pt>
                <c:pt idx="3025">
                  <c:v>6.6</c:v>
                </c:pt>
                <c:pt idx="3026">
                  <c:v>6.4</c:v>
                </c:pt>
                <c:pt idx="3027">
                  <c:v>7.5</c:v>
                </c:pt>
                <c:pt idx="3028">
                  <c:v>6.5</c:v>
                </c:pt>
                <c:pt idx="3029">
                  <c:v>7.2</c:v>
                </c:pt>
                <c:pt idx="3030">
                  <c:v>6.3</c:v>
                </c:pt>
                <c:pt idx="3031">
                  <c:v>7</c:v>
                </c:pt>
                <c:pt idx="3032">
                  <c:v>6.3</c:v>
                </c:pt>
                <c:pt idx="3033">
                  <c:v>2.2999999999999998</c:v>
                </c:pt>
                <c:pt idx="3034">
                  <c:v>7.1</c:v>
                </c:pt>
                <c:pt idx="3035">
                  <c:v>6.2</c:v>
                </c:pt>
                <c:pt idx="3036">
                  <c:v>6.7</c:v>
                </c:pt>
                <c:pt idx="3037">
                  <c:v>6.5</c:v>
                </c:pt>
                <c:pt idx="3038">
                  <c:v>5.9</c:v>
                </c:pt>
                <c:pt idx="3039">
                  <c:v>6</c:v>
                </c:pt>
                <c:pt idx="3040">
                  <c:v>6.9</c:v>
                </c:pt>
                <c:pt idx="3041">
                  <c:v>7.3</c:v>
                </c:pt>
                <c:pt idx="3042">
                  <c:v>7.7</c:v>
                </c:pt>
                <c:pt idx="3043">
                  <c:v>7.3</c:v>
                </c:pt>
                <c:pt idx="3044">
                  <c:v>7</c:v>
                </c:pt>
                <c:pt idx="3045">
                  <c:v>6.4</c:v>
                </c:pt>
                <c:pt idx="3046">
                  <c:v>5.6</c:v>
                </c:pt>
                <c:pt idx="3047">
                  <c:v>8.1999999999999993</c:v>
                </c:pt>
                <c:pt idx="3048">
                  <c:v>6.5</c:v>
                </c:pt>
                <c:pt idx="3049">
                  <c:v>8.1</c:v>
                </c:pt>
                <c:pt idx="3050">
                  <c:v>5.4</c:v>
                </c:pt>
                <c:pt idx="3051">
                  <c:v>6.3</c:v>
                </c:pt>
                <c:pt idx="3052">
                  <c:v>7.8</c:v>
                </c:pt>
                <c:pt idx="3053">
                  <c:v>6.8</c:v>
                </c:pt>
                <c:pt idx="3054">
                  <c:v>7.1</c:v>
                </c:pt>
                <c:pt idx="3055">
                  <c:v>6.2</c:v>
                </c:pt>
                <c:pt idx="3056">
                  <c:v>7.3</c:v>
                </c:pt>
                <c:pt idx="3057">
                  <c:v>5.9</c:v>
                </c:pt>
                <c:pt idx="3058">
                  <c:v>3.6</c:v>
                </c:pt>
                <c:pt idx="3059">
                  <c:v>7.7</c:v>
                </c:pt>
                <c:pt idx="3060">
                  <c:v>7.3</c:v>
                </c:pt>
                <c:pt idx="3061">
                  <c:v>7.4</c:v>
                </c:pt>
                <c:pt idx="3062">
                  <c:v>6.6</c:v>
                </c:pt>
                <c:pt idx="3063">
                  <c:v>6.9</c:v>
                </c:pt>
                <c:pt idx="3064">
                  <c:v>6.8</c:v>
                </c:pt>
                <c:pt idx="3065">
                  <c:v>7.3</c:v>
                </c:pt>
                <c:pt idx="3066">
                  <c:v>7.2</c:v>
                </c:pt>
                <c:pt idx="3067">
                  <c:v>7.7</c:v>
                </c:pt>
                <c:pt idx="3068">
                  <c:v>8.1</c:v>
                </c:pt>
                <c:pt idx="3069">
                  <c:v>7.7</c:v>
                </c:pt>
                <c:pt idx="3070">
                  <c:v>7.6</c:v>
                </c:pt>
                <c:pt idx="3071">
                  <c:v>7.2</c:v>
                </c:pt>
                <c:pt idx="3072">
                  <c:v>7.2</c:v>
                </c:pt>
                <c:pt idx="3073">
                  <c:v>8.1</c:v>
                </c:pt>
                <c:pt idx="3074">
                  <c:v>7.5</c:v>
                </c:pt>
                <c:pt idx="3075">
                  <c:v>8.1</c:v>
                </c:pt>
                <c:pt idx="3076">
                  <c:v>7.8</c:v>
                </c:pt>
                <c:pt idx="3077">
                  <c:v>7.8</c:v>
                </c:pt>
                <c:pt idx="3078">
                  <c:v>7.6</c:v>
                </c:pt>
                <c:pt idx="3079">
                  <c:v>7.4</c:v>
                </c:pt>
                <c:pt idx="3080">
                  <c:v>6.3</c:v>
                </c:pt>
                <c:pt idx="3081">
                  <c:v>6.9</c:v>
                </c:pt>
                <c:pt idx="3082">
                  <c:v>8.6</c:v>
                </c:pt>
                <c:pt idx="3083">
                  <c:v>5.0999999999999996</c:v>
                </c:pt>
                <c:pt idx="3084">
                  <c:v>6.4</c:v>
                </c:pt>
                <c:pt idx="3085">
                  <c:v>7.9</c:v>
                </c:pt>
                <c:pt idx="3086">
                  <c:v>6.9</c:v>
                </c:pt>
                <c:pt idx="3087">
                  <c:v>7.5</c:v>
                </c:pt>
                <c:pt idx="3088">
                  <c:v>7.2</c:v>
                </c:pt>
                <c:pt idx="3089">
                  <c:v>5.8</c:v>
                </c:pt>
                <c:pt idx="3090">
                  <c:v>2.9</c:v>
                </c:pt>
                <c:pt idx="3091">
                  <c:v>6.2</c:v>
                </c:pt>
                <c:pt idx="3092">
                  <c:v>6.8</c:v>
                </c:pt>
                <c:pt idx="3093">
                  <c:v>6.1</c:v>
                </c:pt>
                <c:pt idx="3094">
                  <c:v>7.7</c:v>
                </c:pt>
                <c:pt idx="3095">
                  <c:v>5.2</c:v>
                </c:pt>
                <c:pt idx="3096">
                  <c:v>6.8</c:v>
                </c:pt>
                <c:pt idx="3097">
                  <c:v>6.5</c:v>
                </c:pt>
                <c:pt idx="3098">
                  <c:v>7</c:v>
                </c:pt>
                <c:pt idx="3099">
                  <c:v>5.9</c:v>
                </c:pt>
                <c:pt idx="3100">
                  <c:v>7.1</c:v>
                </c:pt>
                <c:pt idx="3101">
                  <c:v>5.5</c:v>
                </c:pt>
                <c:pt idx="3102">
                  <c:v>7.4</c:v>
                </c:pt>
                <c:pt idx="3103">
                  <c:v>7.3</c:v>
                </c:pt>
                <c:pt idx="3104">
                  <c:v>4.5999999999999996</c:v>
                </c:pt>
                <c:pt idx="3105">
                  <c:v>7.2</c:v>
                </c:pt>
                <c:pt idx="3106">
                  <c:v>5.0999999999999996</c:v>
                </c:pt>
                <c:pt idx="3107">
                  <c:v>6.7</c:v>
                </c:pt>
                <c:pt idx="3108">
                  <c:v>5.3</c:v>
                </c:pt>
                <c:pt idx="3109">
                  <c:v>7.8</c:v>
                </c:pt>
                <c:pt idx="3110">
                  <c:v>6.7</c:v>
                </c:pt>
                <c:pt idx="3111">
                  <c:v>7.2</c:v>
                </c:pt>
                <c:pt idx="3112">
                  <c:v>5.8</c:v>
                </c:pt>
                <c:pt idx="3113">
                  <c:v>7</c:v>
                </c:pt>
                <c:pt idx="3114">
                  <c:v>3.8</c:v>
                </c:pt>
                <c:pt idx="3115">
                  <c:v>5.7</c:v>
                </c:pt>
                <c:pt idx="3116">
                  <c:v>6.7</c:v>
                </c:pt>
                <c:pt idx="3117">
                  <c:v>6.1</c:v>
                </c:pt>
                <c:pt idx="3118">
                  <c:v>6.2</c:v>
                </c:pt>
                <c:pt idx="3119">
                  <c:v>6.2</c:v>
                </c:pt>
                <c:pt idx="3120">
                  <c:v>4.7</c:v>
                </c:pt>
                <c:pt idx="3121">
                  <c:v>6.3</c:v>
                </c:pt>
                <c:pt idx="3122">
                  <c:v>7.3</c:v>
                </c:pt>
                <c:pt idx="3123">
                  <c:v>5.8</c:v>
                </c:pt>
                <c:pt idx="3124">
                  <c:v>7.1</c:v>
                </c:pt>
                <c:pt idx="3125">
                  <c:v>7.1</c:v>
                </c:pt>
                <c:pt idx="3126">
                  <c:v>6.7</c:v>
                </c:pt>
                <c:pt idx="3127">
                  <c:v>6.9</c:v>
                </c:pt>
                <c:pt idx="3128">
                  <c:v>2.1</c:v>
                </c:pt>
                <c:pt idx="3129">
                  <c:v>6.6</c:v>
                </c:pt>
                <c:pt idx="3130">
                  <c:v>8.3000000000000007</c:v>
                </c:pt>
                <c:pt idx="3131">
                  <c:v>7.2</c:v>
                </c:pt>
                <c:pt idx="3132">
                  <c:v>5.6</c:v>
                </c:pt>
                <c:pt idx="3133">
                  <c:v>7.7</c:v>
                </c:pt>
                <c:pt idx="3134">
                  <c:v>6.6</c:v>
                </c:pt>
                <c:pt idx="3135">
                  <c:v>7.4</c:v>
                </c:pt>
                <c:pt idx="3136">
                  <c:v>7.1</c:v>
                </c:pt>
                <c:pt idx="3137">
                  <c:v>7.9</c:v>
                </c:pt>
                <c:pt idx="3138">
                  <c:v>6.7</c:v>
                </c:pt>
                <c:pt idx="3139">
                  <c:v>6.6</c:v>
                </c:pt>
                <c:pt idx="3140">
                  <c:v>7.9</c:v>
                </c:pt>
                <c:pt idx="3141">
                  <c:v>4.9000000000000004</c:v>
                </c:pt>
                <c:pt idx="3142">
                  <c:v>7.2</c:v>
                </c:pt>
                <c:pt idx="3143">
                  <c:v>6.1</c:v>
                </c:pt>
                <c:pt idx="3144">
                  <c:v>5.3</c:v>
                </c:pt>
                <c:pt idx="3145">
                  <c:v>5</c:v>
                </c:pt>
                <c:pt idx="3146">
                  <c:v>7.6</c:v>
                </c:pt>
                <c:pt idx="3147">
                  <c:v>7.6</c:v>
                </c:pt>
                <c:pt idx="3148">
                  <c:v>6.6</c:v>
                </c:pt>
                <c:pt idx="3149">
                  <c:v>6.6</c:v>
                </c:pt>
                <c:pt idx="3150">
                  <c:v>7.3</c:v>
                </c:pt>
                <c:pt idx="3151">
                  <c:v>6.6</c:v>
                </c:pt>
                <c:pt idx="3152">
                  <c:v>6.9</c:v>
                </c:pt>
                <c:pt idx="3153">
                  <c:v>5.8</c:v>
                </c:pt>
                <c:pt idx="3154">
                  <c:v>4.4000000000000004</c:v>
                </c:pt>
                <c:pt idx="3155">
                  <c:v>6.6</c:v>
                </c:pt>
                <c:pt idx="3156">
                  <c:v>7.6</c:v>
                </c:pt>
                <c:pt idx="3157">
                  <c:v>4.5999999999999996</c:v>
                </c:pt>
                <c:pt idx="3158">
                  <c:v>6.8</c:v>
                </c:pt>
                <c:pt idx="3159">
                  <c:v>4.9000000000000004</c:v>
                </c:pt>
                <c:pt idx="3160">
                  <c:v>7.3</c:v>
                </c:pt>
                <c:pt idx="3161">
                  <c:v>5</c:v>
                </c:pt>
                <c:pt idx="3162">
                  <c:v>8</c:v>
                </c:pt>
                <c:pt idx="3163">
                  <c:v>5.2</c:v>
                </c:pt>
                <c:pt idx="3164">
                  <c:v>8.5</c:v>
                </c:pt>
                <c:pt idx="3165">
                  <c:v>6.5</c:v>
                </c:pt>
                <c:pt idx="3166">
                  <c:v>7.4</c:v>
                </c:pt>
                <c:pt idx="3167">
                  <c:v>7.7</c:v>
                </c:pt>
                <c:pt idx="3168">
                  <c:v>7.4</c:v>
                </c:pt>
                <c:pt idx="3169">
                  <c:v>5.0999999999999996</c:v>
                </c:pt>
                <c:pt idx="3170">
                  <c:v>5</c:v>
                </c:pt>
                <c:pt idx="3171">
                  <c:v>7.2</c:v>
                </c:pt>
                <c:pt idx="3172">
                  <c:v>6.4</c:v>
                </c:pt>
                <c:pt idx="3173">
                  <c:v>5.6</c:v>
                </c:pt>
                <c:pt idx="3174">
                  <c:v>6.1</c:v>
                </c:pt>
                <c:pt idx="3175">
                  <c:v>5.2</c:v>
                </c:pt>
                <c:pt idx="3176">
                  <c:v>7.3</c:v>
                </c:pt>
                <c:pt idx="3177">
                  <c:v>7.5</c:v>
                </c:pt>
                <c:pt idx="3178">
                  <c:v>4.5</c:v>
                </c:pt>
                <c:pt idx="3179">
                  <c:v>6.6</c:v>
                </c:pt>
                <c:pt idx="3180">
                  <c:v>5.3</c:v>
                </c:pt>
                <c:pt idx="3181">
                  <c:v>4.9000000000000004</c:v>
                </c:pt>
                <c:pt idx="3182">
                  <c:v>7.7</c:v>
                </c:pt>
                <c:pt idx="3183">
                  <c:v>8</c:v>
                </c:pt>
                <c:pt idx="3184">
                  <c:v>3.8</c:v>
                </c:pt>
                <c:pt idx="3185">
                  <c:v>7.6</c:v>
                </c:pt>
                <c:pt idx="3186">
                  <c:v>5.9</c:v>
                </c:pt>
                <c:pt idx="3187">
                  <c:v>6.2</c:v>
                </c:pt>
                <c:pt idx="3188">
                  <c:v>7.2</c:v>
                </c:pt>
                <c:pt idx="3189">
                  <c:v>6.3</c:v>
                </c:pt>
                <c:pt idx="3190">
                  <c:v>5.2</c:v>
                </c:pt>
                <c:pt idx="3191">
                  <c:v>6.9</c:v>
                </c:pt>
                <c:pt idx="3192">
                  <c:v>6.8</c:v>
                </c:pt>
                <c:pt idx="3193">
                  <c:v>3.5</c:v>
                </c:pt>
                <c:pt idx="3194">
                  <c:v>6.1</c:v>
                </c:pt>
                <c:pt idx="3195">
                  <c:v>4.5</c:v>
                </c:pt>
                <c:pt idx="3196">
                  <c:v>5.9</c:v>
                </c:pt>
                <c:pt idx="3197">
                  <c:v>6.9</c:v>
                </c:pt>
                <c:pt idx="3198">
                  <c:v>7.7</c:v>
                </c:pt>
                <c:pt idx="3199">
                  <c:v>5.3</c:v>
                </c:pt>
                <c:pt idx="3200">
                  <c:v>7</c:v>
                </c:pt>
                <c:pt idx="3201">
                  <c:v>6.6</c:v>
                </c:pt>
                <c:pt idx="3202">
                  <c:v>6.4</c:v>
                </c:pt>
                <c:pt idx="3203">
                  <c:v>7.9</c:v>
                </c:pt>
                <c:pt idx="3204">
                  <c:v>6.9</c:v>
                </c:pt>
                <c:pt idx="3205">
                  <c:v>7.7</c:v>
                </c:pt>
                <c:pt idx="3206">
                  <c:v>7.2</c:v>
                </c:pt>
                <c:pt idx="3207">
                  <c:v>6.8</c:v>
                </c:pt>
                <c:pt idx="3208">
                  <c:v>7.4</c:v>
                </c:pt>
                <c:pt idx="3209">
                  <c:v>4.5999999999999996</c:v>
                </c:pt>
                <c:pt idx="3210">
                  <c:v>6.4</c:v>
                </c:pt>
                <c:pt idx="3211">
                  <c:v>7</c:v>
                </c:pt>
                <c:pt idx="3212">
                  <c:v>7.7</c:v>
                </c:pt>
                <c:pt idx="3213">
                  <c:v>6.8</c:v>
                </c:pt>
                <c:pt idx="3214">
                  <c:v>7</c:v>
                </c:pt>
                <c:pt idx="3215">
                  <c:v>7</c:v>
                </c:pt>
                <c:pt idx="3216">
                  <c:v>6.3</c:v>
                </c:pt>
                <c:pt idx="3217">
                  <c:v>7.1</c:v>
                </c:pt>
                <c:pt idx="3218">
                  <c:v>4.4000000000000004</c:v>
                </c:pt>
                <c:pt idx="3219">
                  <c:v>7.1</c:v>
                </c:pt>
                <c:pt idx="3220">
                  <c:v>6.1</c:v>
                </c:pt>
                <c:pt idx="3221">
                  <c:v>7.3</c:v>
                </c:pt>
                <c:pt idx="3222">
                  <c:v>6.2</c:v>
                </c:pt>
                <c:pt idx="3223">
                  <c:v>6.2</c:v>
                </c:pt>
                <c:pt idx="3224">
                  <c:v>6.2</c:v>
                </c:pt>
                <c:pt idx="3225">
                  <c:v>3.3</c:v>
                </c:pt>
                <c:pt idx="3226">
                  <c:v>7.5</c:v>
                </c:pt>
                <c:pt idx="3227">
                  <c:v>7.4</c:v>
                </c:pt>
                <c:pt idx="3228">
                  <c:v>7.3</c:v>
                </c:pt>
                <c:pt idx="3229">
                  <c:v>8</c:v>
                </c:pt>
                <c:pt idx="3230">
                  <c:v>5.9</c:v>
                </c:pt>
                <c:pt idx="3231">
                  <c:v>6.8</c:v>
                </c:pt>
                <c:pt idx="3232">
                  <c:v>7.4</c:v>
                </c:pt>
                <c:pt idx="3233">
                  <c:v>6.7</c:v>
                </c:pt>
                <c:pt idx="3234">
                  <c:v>5.5</c:v>
                </c:pt>
                <c:pt idx="3235">
                  <c:v>5.7</c:v>
                </c:pt>
                <c:pt idx="3236">
                  <c:v>7.2</c:v>
                </c:pt>
                <c:pt idx="3237">
                  <c:v>5.9</c:v>
                </c:pt>
                <c:pt idx="3238">
                  <c:v>6.7</c:v>
                </c:pt>
                <c:pt idx="3239">
                  <c:v>7.1</c:v>
                </c:pt>
                <c:pt idx="3240">
                  <c:v>7.7</c:v>
                </c:pt>
                <c:pt idx="3241">
                  <c:v>7.4</c:v>
                </c:pt>
                <c:pt idx="3242">
                  <c:v>8.4</c:v>
                </c:pt>
                <c:pt idx="3243">
                  <c:v>7.2</c:v>
                </c:pt>
                <c:pt idx="3244">
                  <c:v>5.4</c:v>
                </c:pt>
                <c:pt idx="3245">
                  <c:v>8.1</c:v>
                </c:pt>
                <c:pt idx="3246">
                  <c:v>7.8</c:v>
                </c:pt>
                <c:pt idx="3247">
                  <c:v>6.8</c:v>
                </c:pt>
                <c:pt idx="3248">
                  <c:v>7.7</c:v>
                </c:pt>
                <c:pt idx="3249">
                  <c:v>6.5</c:v>
                </c:pt>
                <c:pt idx="3250">
                  <c:v>7.3</c:v>
                </c:pt>
                <c:pt idx="3251">
                  <c:v>5.9</c:v>
                </c:pt>
                <c:pt idx="3252">
                  <c:v>8.6999999999999993</c:v>
                </c:pt>
                <c:pt idx="3253">
                  <c:v>5.8</c:v>
                </c:pt>
                <c:pt idx="3254">
                  <c:v>6.1</c:v>
                </c:pt>
                <c:pt idx="3255">
                  <c:v>7.6</c:v>
                </c:pt>
                <c:pt idx="3256">
                  <c:v>7.2</c:v>
                </c:pt>
                <c:pt idx="3257">
                  <c:v>6.5</c:v>
                </c:pt>
                <c:pt idx="3258">
                  <c:v>7.3</c:v>
                </c:pt>
                <c:pt idx="3259">
                  <c:v>6.2</c:v>
                </c:pt>
                <c:pt idx="3260">
                  <c:v>5</c:v>
                </c:pt>
                <c:pt idx="3261">
                  <c:v>7.8</c:v>
                </c:pt>
                <c:pt idx="3262">
                  <c:v>8.1</c:v>
                </c:pt>
                <c:pt idx="3263">
                  <c:v>6.7</c:v>
                </c:pt>
                <c:pt idx="3264">
                  <c:v>7.1</c:v>
                </c:pt>
                <c:pt idx="3265">
                  <c:v>5.6</c:v>
                </c:pt>
                <c:pt idx="3266">
                  <c:v>7.6</c:v>
                </c:pt>
                <c:pt idx="3267">
                  <c:v>4.5999999999999996</c:v>
                </c:pt>
                <c:pt idx="3268">
                  <c:v>7.1</c:v>
                </c:pt>
                <c:pt idx="3269">
                  <c:v>7.3</c:v>
                </c:pt>
                <c:pt idx="3270">
                  <c:v>4</c:v>
                </c:pt>
                <c:pt idx="3271">
                  <c:v>8</c:v>
                </c:pt>
                <c:pt idx="3272">
                  <c:v>6.7</c:v>
                </c:pt>
                <c:pt idx="3273">
                  <c:v>4.5999999999999996</c:v>
                </c:pt>
                <c:pt idx="3274">
                  <c:v>4</c:v>
                </c:pt>
                <c:pt idx="3275">
                  <c:v>7</c:v>
                </c:pt>
                <c:pt idx="3276">
                  <c:v>5.9</c:v>
                </c:pt>
                <c:pt idx="3277">
                  <c:v>7.5</c:v>
                </c:pt>
                <c:pt idx="3278">
                  <c:v>4.7</c:v>
                </c:pt>
                <c:pt idx="3279">
                  <c:v>6.7</c:v>
                </c:pt>
                <c:pt idx="3280">
                  <c:v>6.7</c:v>
                </c:pt>
                <c:pt idx="3281">
                  <c:v>7.1</c:v>
                </c:pt>
                <c:pt idx="3282">
                  <c:v>2.7</c:v>
                </c:pt>
                <c:pt idx="3283">
                  <c:v>7.3</c:v>
                </c:pt>
                <c:pt idx="3284">
                  <c:v>7.6</c:v>
                </c:pt>
                <c:pt idx="3285">
                  <c:v>5.8</c:v>
                </c:pt>
                <c:pt idx="3286">
                  <c:v>6.5</c:v>
                </c:pt>
                <c:pt idx="3287">
                  <c:v>6.6</c:v>
                </c:pt>
                <c:pt idx="3288">
                  <c:v>6.9</c:v>
                </c:pt>
                <c:pt idx="3289">
                  <c:v>8.5</c:v>
                </c:pt>
                <c:pt idx="3290">
                  <c:v>4.8</c:v>
                </c:pt>
                <c:pt idx="3291">
                  <c:v>7</c:v>
                </c:pt>
                <c:pt idx="3292">
                  <c:v>5.4</c:v>
                </c:pt>
                <c:pt idx="3293">
                  <c:v>6.9</c:v>
                </c:pt>
                <c:pt idx="3294">
                  <c:v>6.6</c:v>
                </c:pt>
                <c:pt idx="3295">
                  <c:v>5.9</c:v>
                </c:pt>
                <c:pt idx="3296">
                  <c:v>6.3</c:v>
                </c:pt>
                <c:pt idx="3297">
                  <c:v>6.3</c:v>
                </c:pt>
                <c:pt idx="3298">
                  <c:v>7.7</c:v>
                </c:pt>
                <c:pt idx="3299">
                  <c:v>7</c:v>
                </c:pt>
                <c:pt idx="3300">
                  <c:v>6.3</c:v>
                </c:pt>
                <c:pt idx="3301">
                  <c:v>5.9</c:v>
                </c:pt>
                <c:pt idx="3302">
                  <c:v>6.2</c:v>
                </c:pt>
                <c:pt idx="3303">
                  <c:v>7.7</c:v>
                </c:pt>
                <c:pt idx="3304">
                  <c:v>6.5</c:v>
                </c:pt>
                <c:pt idx="3305">
                  <c:v>5.8</c:v>
                </c:pt>
                <c:pt idx="3306">
                  <c:v>6.1</c:v>
                </c:pt>
                <c:pt idx="3307">
                  <c:v>5.2</c:v>
                </c:pt>
                <c:pt idx="3308">
                  <c:v>8.1999999999999993</c:v>
                </c:pt>
                <c:pt idx="3309">
                  <c:v>6</c:v>
                </c:pt>
                <c:pt idx="3310">
                  <c:v>6.8</c:v>
                </c:pt>
                <c:pt idx="3311">
                  <c:v>7</c:v>
                </c:pt>
                <c:pt idx="3312">
                  <c:v>6.8</c:v>
                </c:pt>
                <c:pt idx="3313">
                  <c:v>7.1</c:v>
                </c:pt>
                <c:pt idx="3314">
                  <c:v>6.9</c:v>
                </c:pt>
                <c:pt idx="3315">
                  <c:v>6.9</c:v>
                </c:pt>
                <c:pt idx="3316">
                  <c:v>7.2</c:v>
                </c:pt>
                <c:pt idx="3317">
                  <c:v>7.8</c:v>
                </c:pt>
                <c:pt idx="3318">
                  <c:v>7.3</c:v>
                </c:pt>
                <c:pt idx="3319">
                  <c:v>7.5</c:v>
                </c:pt>
                <c:pt idx="3320">
                  <c:v>6</c:v>
                </c:pt>
                <c:pt idx="3321">
                  <c:v>6.8</c:v>
                </c:pt>
                <c:pt idx="3322">
                  <c:v>3.9</c:v>
                </c:pt>
                <c:pt idx="3323">
                  <c:v>6.1</c:v>
                </c:pt>
                <c:pt idx="3324">
                  <c:v>7.5</c:v>
                </c:pt>
                <c:pt idx="3325">
                  <c:v>8.1999999999999993</c:v>
                </c:pt>
                <c:pt idx="3326">
                  <c:v>7.8</c:v>
                </c:pt>
                <c:pt idx="3327">
                  <c:v>5.2</c:v>
                </c:pt>
                <c:pt idx="3328">
                  <c:v>6.8</c:v>
                </c:pt>
                <c:pt idx="3329">
                  <c:v>7</c:v>
                </c:pt>
                <c:pt idx="3330">
                  <c:v>6.5</c:v>
                </c:pt>
                <c:pt idx="3331">
                  <c:v>6.4</c:v>
                </c:pt>
                <c:pt idx="3332">
                  <c:v>5.3</c:v>
                </c:pt>
                <c:pt idx="3333">
                  <c:v>4.7</c:v>
                </c:pt>
                <c:pt idx="3334">
                  <c:v>7</c:v>
                </c:pt>
                <c:pt idx="3335">
                  <c:v>7.6</c:v>
                </c:pt>
                <c:pt idx="3336">
                  <c:v>7.1</c:v>
                </c:pt>
                <c:pt idx="3337">
                  <c:v>6.5</c:v>
                </c:pt>
                <c:pt idx="3338">
                  <c:v>8.5</c:v>
                </c:pt>
                <c:pt idx="3339">
                  <c:v>8.6999999999999993</c:v>
                </c:pt>
                <c:pt idx="3340">
                  <c:v>7.1</c:v>
                </c:pt>
                <c:pt idx="3341">
                  <c:v>8.3000000000000007</c:v>
                </c:pt>
                <c:pt idx="3342">
                  <c:v>7.4</c:v>
                </c:pt>
                <c:pt idx="3343">
                  <c:v>6.4</c:v>
                </c:pt>
                <c:pt idx="3344">
                  <c:v>7.5</c:v>
                </c:pt>
                <c:pt idx="3345">
                  <c:v>7.2</c:v>
                </c:pt>
                <c:pt idx="3346">
                  <c:v>7.6</c:v>
                </c:pt>
                <c:pt idx="3347">
                  <c:v>7.8</c:v>
                </c:pt>
                <c:pt idx="3348">
                  <c:v>8.1999999999999993</c:v>
                </c:pt>
                <c:pt idx="3349">
                  <c:v>6.6</c:v>
                </c:pt>
                <c:pt idx="3350">
                  <c:v>5.7</c:v>
                </c:pt>
                <c:pt idx="3351">
                  <c:v>7.4</c:v>
                </c:pt>
                <c:pt idx="3352">
                  <c:v>8</c:v>
                </c:pt>
                <c:pt idx="3353">
                  <c:v>5.4</c:v>
                </c:pt>
                <c:pt idx="3354">
                  <c:v>7.4</c:v>
                </c:pt>
                <c:pt idx="3355">
                  <c:v>5.7</c:v>
                </c:pt>
                <c:pt idx="3356">
                  <c:v>6.8</c:v>
                </c:pt>
                <c:pt idx="3357">
                  <c:v>5.4</c:v>
                </c:pt>
                <c:pt idx="3358">
                  <c:v>5.0999999999999996</c:v>
                </c:pt>
                <c:pt idx="3359">
                  <c:v>5.9</c:v>
                </c:pt>
                <c:pt idx="3360">
                  <c:v>8.1999999999999993</c:v>
                </c:pt>
                <c:pt idx="3361">
                  <c:v>5.3</c:v>
                </c:pt>
                <c:pt idx="3362">
                  <c:v>4.3</c:v>
                </c:pt>
                <c:pt idx="3363">
                  <c:v>7.2</c:v>
                </c:pt>
                <c:pt idx="3364">
                  <c:v>5.9</c:v>
                </c:pt>
                <c:pt idx="3365">
                  <c:v>3</c:v>
                </c:pt>
                <c:pt idx="3366">
                  <c:v>7.9</c:v>
                </c:pt>
                <c:pt idx="3367">
                  <c:v>3.2</c:v>
                </c:pt>
                <c:pt idx="3368">
                  <c:v>6.5</c:v>
                </c:pt>
                <c:pt idx="3369">
                  <c:v>7</c:v>
                </c:pt>
                <c:pt idx="3370">
                  <c:v>6.9</c:v>
                </c:pt>
                <c:pt idx="3371">
                  <c:v>4.4000000000000004</c:v>
                </c:pt>
                <c:pt idx="3372">
                  <c:v>6</c:v>
                </c:pt>
                <c:pt idx="3373">
                  <c:v>5.3</c:v>
                </c:pt>
                <c:pt idx="3374">
                  <c:v>5.3</c:v>
                </c:pt>
                <c:pt idx="3375">
                  <c:v>7.1</c:v>
                </c:pt>
                <c:pt idx="3376">
                  <c:v>5.4</c:v>
                </c:pt>
                <c:pt idx="3377">
                  <c:v>6.9</c:v>
                </c:pt>
                <c:pt idx="3378">
                  <c:v>7.3</c:v>
                </c:pt>
                <c:pt idx="3379">
                  <c:v>7.8</c:v>
                </c:pt>
                <c:pt idx="3380">
                  <c:v>6.6</c:v>
                </c:pt>
                <c:pt idx="3381">
                  <c:v>5.4</c:v>
                </c:pt>
                <c:pt idx="3382">
                  <c:v>8.4</c:v>
                </c:pt>
                <c:pt idx="3383">
                  <c:v>6.3</c:v>
                </c:pt>
                <c:pt idx="3384">
                  <c:v>6.1</c:v>
                </c:pt>
                <c:pt idx="3385">
                  <c:v>5</c:v>
                </c:pt>
                <c:pt idx="3386">
                  <c:v>7.2</c:v>
                </c:pt>
                <c:pt idx="3387">
                  <c:v>5.3</c:v>
                </c:pt>
                <c:pt idx="3388">
                  <c:v>5.3</c:v>
                </c:pt>
                <c:pt idx="3389">
                  <c:v>7.4</c:v>
                </c:pt>
                <c:pt idx="3390">
                  <c:v>5.9</c:v>
                </c:pt>
                <c:pt idx="3391">
                  <c:v>4.0999999999999996</c:v>
                </c:pt>
                <c:pt idx="3392">
                  <c:v>6.7</c:v>
                </c:pt>
                <c:pt idx="3393">
                  <c:v>5.8</c:v>
                </c:pt>
                <c:pt idx="3394">
                  <c:v>5.9</c:v>
                </c:pt>
                <c:pt idx="3395">
                  <c:v>8</c:v>
                </c:pt>
                <c:pt idx="3396">
                  <c:v>6.5</c:v>
                </c:pt>
                <c:pt idx="3397">
                  <c:v>6.4</c:v>
                </c:pt>
                <c:pt idx="3398">
                  <c:v>6.8</c:v>
                </c:pt>
                <c:pt idx="3399">
                  <c:v>7.4</c:v>
                </c:pt>
                <c:pt idx="3400">
                  <c:v>8.3000000000000007</c:v>
                </c:pt>
                <c:pt idx="3401">
                  <c:v>5.3</c:v>
                </c:pt>
                <c:pt idx="3402">
                  <c:v>8.1</c:v>
                </c:pt>
                <c:pt idx="3403">
                  <c:v>8</c:v>
                </c:pt>
                <c:pt idx="3404">
                  <c:v>5.7</c:v>
                </c:pt>
                <c:pt idx="3405">
                  <c:v>7.1</c:v>
                </c:pt>
                <c:pt idx="3406">
                  <c:v>7.8</c:v>
                </c:pt>
                <c:pt idx="3407">
                  <c:v>5.9</c:v>
                </c:pt>
                <c:pt idx="3408">
                  <c:v>7.8</c:v>
                </c:pt>
                <c:pt idx="3409">
                  <c:v>6</c:v>
                </c:pt>
                <c:pt idx="3410">
                  <c:v>7.2</c:v>
                </c:pt>
                <c:pt idx="3411">
                  <c:v>5.0999999999999996</c:v>
                </c:pt>
                <c:pt idx="3412">
                  <c:v>5.0999999999999996</c:v>
                </c:pt>
                <c:pt idx="3413">
                  <c:v>6.9</c:v>
                </c:pt>
                <c:pt idx="3414">
                  <c:v>4.5999999999999996</c:v>
                </c:pt>
                <c:pt idx="3415">
                  <c:v>6.7</c:v>
                </c:pt>
                <c:pt idx="3416">
                  <c:v>7.1</c:v>
                </c:pt>
                <c:pt idx="3417">
                  <c:v>7.6</c:v>
                </c:pt>
                <c:pt idx="3418">
                  <c:v>8.1</c:v>
                </c:pt>
                <c:pt idx="3419">
                  <c:v>7</c:v>
                </c:pt>
                <c:pt idx="3420">
                  <c:v>7.1</c:v>
                </c:pt>
                <c:pt idx="3421">
                  <c:v>7.6</c:v>
                </c:pt>
                <c:pt idx="3422">
                  <c:v>7.1</c:v>
                </c:pt>
                <c:pt idx="3423">
                  <c:v>7.1</c:v>
                </c:pt>
                <c:pt idx="3424">
                  <c:v>7.7</c:v>
                </c:pt>
                <c:pt idx="3425">
                  <c:v>7.6</c:v>
                </c:pt>
                <c:pt idx="3426">
                  <c:v>6.6</c:v>
                </c:pt>
                <c:pt idx="3427">
                  <c:v>5.7</c:v>
                </c:pt>
                <c:pt idx="3428">
                  <c:v>7.1</c:v>
                </c:pt>
                <c:pt idx="3429">
                  <c:v>6.2</c:v>
                </c:pt>
                <c:pt idx="3430">
                  <c:v>6.1</c:v>
                </c:pt>
                <c:pt idx="3431">
                  <c:v>5.9</c:v>
                </c:pt>
                <c:pt idx="3432">
                  <c:v>6.8</c:v>
                </c:pt>
                <c:pt idx="3433">
                  <c:v>6.8</c:v>
                </c:pt>
                <c:pt idx="3434">
                  <c:v>5.0999999999999996</c:v>
                </c:pt>
                <c:pt idx="3435">
                  <c:v>7.7</c:v>
                </c:pt>
                <c:pt idx="3436">
                  <c:v>3.9</c:v>
                </c:pt>
                <c:pt idx="3437">
                  <c:v>7.8</c:v>
                </c:pt>
                <c:pt idx="3438">
                  <c:v>5.7</c:v>
                </c:pt>
                <c:pt idx="3439">
                  <c:v>4.7</c:v>
                </c:pt>
                <c:pt idx="3440">
                  <c:v>5.9</c:v>
                </c:pt>
                <c:pt idx="3441">
                  <c:v>5.9</c:v>
                </c:pt>
                <c:pt idx="3442">
                  <c:v>8.1</c:v>
                </c:pt>
                <c:pt idx="3443">
                  <c:v>7.6</c:v>
                </c:pt>
                <c:pt idx="3444">
                  <c:v>7.2</c:v>
                </c:pt>
                <c:pt idx="3445">
                  <c:v>7.5</c:v>
                </c:pt>
                <c:pt idx="3446">
                  <c:v>5.0999999999999996</c:v>
                </c:pt>
                <c:pt idx="3447">
                  <c:v>6.9</c:v>
                </c:pt>
                <c:pt idx="3448">
                  <c:v>7.6</c:v>
                </c:pt>
                <c:pt idx="3449">
                  <c:v>7.6</c:v>
                </c:pt>
                <c:pt idx="3450">
                  <c:v>7.6</c:v>
                </c:pt>
                <c:pt idx="3451">
                  <c:v>5.3</c:v>
                </c:pt>
                <c:pt idx="3452">
                  <c:v>8.5</c:v>
                </c:pt>
                <c:pt idx="3453">
                  <c:v>7</c:v>
                </c:pt>
                <c:pt idx="3454">
                  <c:v>7.8</c:v>
                </c:pt>
                <c:pt idx="3455">
                  <c:v>7.2</c:v>
                </c:pt>
                <c:pt idx="3456">
                  <c:v>8</c:v>
                </c:pt>
                <c:pt idx="3457">
                  <c:v>8.1</c:v>
                </c:pt>
                <c:pt idx="3458">
                  <c:v>6.8</c:v>
                </c:pt>
                <c:pt idx="3459">
                  <c:v>7.2</c:v>
                </c:pt>
                <c:pt idx="3460">
                  <c:v>7.4</c:v>
                </c:pt>
                <c:pt idx="3461">
                  <c:v>6.1</c:v>
                </c:pt>
                <c:pt idx="3462">
                  <c:v>7</c:v>
                </c:pt>
                <c:pt idx="3463">
                  <c:v>5.3</c:v>
                </c:pt>
                <c:pt idx="3464">
                  <c:v>4.7</c:v>
                </c:pt>
                <c:pt idx="3465">
                  <c:v>5.7</c:v>
                </c:pt>
                <c:pt idx="3466">
                  <c:v>6.5</c:v>
                </c:pt>
                <c:pt idx="3467">
                  <c:v>8</c:v>
                </c:pt>
                <c:pt idx="3468">
                  <c:v>3.3</c:v>
                </c:pt>
                <c:pt idx="3469">
                  <c:v>8.3000000000000007</c:v>
                </c:pt>
                <c:pt idx="3470">
                  <c:v>6.9</c:v>
                </c:pt>
                <c:pt idx="3471">
                  <c:v>8.1</c:v>
                </c:pt>
                <c:pt idx="3472">
                  <c:v>6.8</c:v>
                </c:pt>
                <c:pt idx="3473">
                  <c:v>4.5999999999999996</c:v>
                </c:pt>
                <c:pt idx="3474">
                  <c:v>7</c:v>
                </c:pt>
                <c:pt idx="3475">
                  <c:v>6.7</c:v>
                </c:pt>
                <c:pt idx="3476">
                  <c:v>5.8</c:v>
                </c:pt>
                <c:pt idx="3477">
                  <c:v>4.5</c:v>
                </c:pt>
                <c:pt idx="3478">
                  <c:v>6.2</c:v>
                </c:pt>
                <c:pt idx="3479">
                  <c:v>6.6</c:v>
                </c:pt>
                <c:pt idx="3480">
                  <c:v>6.6</c:v>
                </c:pt>
                <c:pt idx="3481">
                  <c:v>7.8</c:v>
                </c:pt>
                <c:pt idx="3482">
                  <c:v>7.7</c:v>
                </c:pt>
                <c:pt idx="3483">
                  <c:v>5.7</c:v>
                </c:pt>
                <c:pt idx="3484">
                  <c:v>7.1</c:v>
                </c:pt>
                <c:pt idx="3485">
                  <c:v>6.4</c:v>
                </c:pt>
                <c:pt idx="3486">
                  <c:v>7</c:v>
                </c:pt>
                <c:pt idx="3487">
                  <c:v>5.8</c:v>
                </c:pt>
                <c:pt idx="3488">
                  <c:v>7.8</c:v>
                </c:pt>
                <c:pt idx="3489">
                  <c:v>7.2</c:v>
                </c:pt>
                <c:pt idx="3490">
                  <c:v>5.6</c:v>
                </c:pt>
                <c:pt idx="3491">
                  <c:v>6.8</c:v>
                </c:pt>
                <c:pt idx="3492">
                  <c:v>7.3</c:v>
                </c:pt>
                <c:pt idx="3493">
                  <c:v>7.3</c:v>
                </c:pt>
                <c:pt idx="3494">
                  <c:v>6.6</c:v>
                </c:pt>
                <c:pt idx="3495">
                  <c:v>7.5</c:v>
                </c:pt>
                <c:pt idx="3496">
                  <c:v>7.8</c:v>
                </c:pt>
                <c:pt idx="3497">
                  <c:v>6.7</c:v>
                </c:pt>
                <c:pt idx="3498">
                  <c:v>7.5</c:v>
                </c:pt>
                <c:pt idx="3499">
                  <c:v>6.3</c:v>
                </c:pt>
                <c:pt idx="3500">
                  <c:v>6.3</c:v>
                </c:pt>
                <c:pt idx="3501">
                  <c:v>6.8</c:v>
                </c:pt>
                <c:pt idx="3502">
                  <c:v>7.8</c:v>
                </c:pt>
                <c:pt idx="3503">
                  <c:v>6.9</c:v>
                </c:pt>
                <c:pt idx="3504">
                  <c:v>4.3</c:v>
                </c:pt>
                <c:pt idx="3505">
                  <c:v>7.2</c:v>
                </c:pt>
                <c:pt idx="3506">
                  <c:v>7.3</c:v>
                </c:pt>
                <c:pt idx="3507">
                  <c:v>5.0999999999999996</c:v>
                </c:pt>
                <c:pt idx="3508">
                  <c:v>7.2</c:v>
                </c:pt>
                <c:pt idx="3509">
                  <c:v>5.4</c:v>
                </c:pt>
                <c:pt idx="3510">
                  <c:v>7.1</c:v>
                </c:pt>
                <c:pt idx="3511">
                  <c:v>6.8</c:v>
                </c:pt>
                <c:pt idx="3512">
                  <c:v>7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4.3</c:v>
                </c:pt>
                <c:pt idx="3529">
                  <c:v>6.1</c:v>
                </c:pt>
                <c:pt idx="3530">
                  <c:v>5.8</c:v>
                </c:pt>
                <c:pt idx="3531">
                  <c:v>6.7</c:v>
                </c:pt>
                <c:pt idx="3532">
                  <c:v>6.7</c:v>
                </c:pt>
                <c:pt idx="3533">
                  <c:v>5.0999999999999996</c:v>
                </c:pt>
                <c:pt idx="3534">
                  <c:v>7.7</c:v>
                </c:pt>
                <c:pt idx="3535">
                  <c:v>6.7</c:v>
                </c:pt>
                <c:pt idx="3536">
                  <c:v>6.6</c:v>
                </c:pt>
                <c:pt idx="3537">
                  <c:v>8.1999999999999993</c:v>
                </c:pt>
                <c:pt idx="3538">
                  <c:v>8.1</c:v>
                </c:pt>
                <c:pt idx="3539">
                  <c:v>7.2</c:v>
                </c:pt>
                <c:pt idx="3540">
                  <c:v>7.4</c:v>
                </c:pt>
                <c:pt idx="3541">
                  <c:v>6.5</c:v>
                </c:pt>
                <c:pt idx="3542">
                  <c:v>5.7</c:v>
                </c:pt>
                <c:pt idx="3543">
                  <c:v>6.2</c:v>
                </c:pt>
                <c:pt idx="3544">
                  <c:v>3.3</c:v>
                </c:pt>
                <c:pt idx="3545">
                  <c:v>6.1</c:v>
                </c:pt>
                <c:pt idx="3546">
                  <c:v>5.7</c:v>
                </c:pt>
                <c:pt idx="3547">
                  <c:v>7.2</c:v>
                </c:pt>
                <c:pt idx="3548">
                  <c:v>7.7</c:v>
                </c:pt>
                <c:pt idx="3549">
                  <c:v>7.1</c:v>
                </c:pt>
                <c:pt idx="3550">
                  <c:v>7</c:v>
                </c:pt>
                <c:pt idx="3551">
                  <c:v>7.4</c:v>
                </c:pt>
                <c:pt idx="3552">
                  <c:v>7.7</c:v>
                </c:pt>
                <c:pt idx="3553">
                  <c:v>6.6</c:v>
                </c:pt>
                <c:pt idx="3554">
                  <c:v>6</c:v>
                </c:pt>
                <c:pt idx="3555">
                  <c:v>8.4</c:v>
                </c:pt>
                <c:pt idx="3556">
                  <c:v>8.9</c:v>
                </c:pt>
                <c:pt idx="3557">
                  <c:v>7.9</c:v>
                </c:pt>
                <c:pt idx="3558">
                  <c:v>6</c:v>
                </c:pt>
                <c:pt idx="3559">
                  <c:v>6.1</c:v>
                </c:pt>
                <c:pt idx="3560">
                  <c:v>7.4</c:v>
                </c:pt>
                <c:pt idx="3561">
                  <c:v>6.2</c:v>
                </c:pt>
                <c:pt idx="3562">
                  <c:v>7.2</c:v>
                </c:pt>
                <c:pt idx="3563">
                  <c:v>6.2</c:v>
                </c:pt>
                <c:pt idx="3564">
                  <c:v>6.8</c:v>
                </c:pt>
                <c:pt idx="3565">
                  <c:v>7.7</c:v>
                </c:pt>
                <c:pt idx="3566">
                  <c:v>5.9</c:v>
                </c:pt>
                <c:pt idx="3567">
                  <c:v>7</c:v>
                </c:pt>
                <c:pt idx="3568">
                  <c:v>6.1</c:v>
                </c:pt>
                <c:pt idx="3569">
                  <c:v>7.6</c:v>
                </c:pt>
                <c:pt idx="3570">
                  <c:v>8.1</c:v>
                </c:pt>
                <c:pt idx="3571">
                  <c:v>5.7</c:v>
                </c:pt>
                <c:pt idx="3572">
                  <c:v>6.6</c:v>
                </c:pt>
                <c:pt idx="3573">
                  <c:v>7.3</c:v>
                </c:pt>
                <c:pt idx="3574">
                  <c:v>5</c:v>
                </c:pt>
                <c:pt idx="3575">
                  <c:v>7</c:v>
                </c:pt>
                <c:pt idx="3576">
                  <c:v>3.4</c:v>
                </c:pt>
                <c:pt idx="3577">
                  <c:v>5.9</c:v>
                </c:pt>
                <c:pt idx="3578">
                  <c:v>6</c:v>
                </c:pt>
                <c:pt idx="3579">
                  <c:v>7.4</c:v>
                </c:pt>
                <c:pt idx="3580">
                  <c:v>7.4</c:v>
                </c:pt>
                <c:pt idx="3581">
                  <c:v>4.2</c:v>
                </c:pt>
                <c:pt idx="3582">
                  <c:v>6.2</c:v>
                </c:pt>
                <c:pt idx="3583">
                  <c:v>5.4</c:v>
                </c:pt>
                <c:pt idx="3584">
                  <c:v>7.2</c:v>
                </c:pt>
                <c:pt idx="3585">
                  <c:v>6.7</c:v>
                </c:pt>
                <c:pt idx="3586">
                  <c:v>7.2</c:v>
                </c:pt>
                <c:pt idx="3587">
                  <c:v>7.4</c:v>
                </c:pt>
                <c:pt idx="3588">
                  <c:v>5.6</c:v>
                </c:pt>
                <c:pt idx="3589">
                  <c:v>6.8</c:v>
                </c:pt>
                <c:pt idx="3590">
                  <c:v>7.7</c:v>
                </c:pt>
                <c:pt idx="3591">
                  <c:v>7</c:v>
                </c:pt>
                <c:pt idx="3592">
                  <c:v>7.2</c:v>
                </c:pt>
                <c:pt idx="3593">
                  <c:v>7.2</c:v>
                </c:pt>
                <c:pt idx="3594">
                  <c:v>6.2</c:v>
                </c:pt>
                <c:pt idx="3595">
                  <c:v>6.2</c:v>
                </c:pt>
                <c:pt idx="3596">
                  <c:v>6.9</c:v>
                </c:pt>
                <c:pt idx="3597">
                  <c:v>7</c:v>
                </c:pt>
                <c:pt idx="3598">
                  <c:v>6.7</c:v>
                </c:pt>
                <c:pt idx="3599">
                  <c:v>3.6</c:v>
                </c:pt>
                <c:pt idx="3600">
                  <c:v>7.4</c:v>
                </c:pt>
                <c:pt idx="3601">
                  <c:v>6.1</c:v>
                </c:pt>
                <c:pt idx="3602">
                  <c:v>8.1999999999999993</c:v>
                </c:pt>
                <c:pt idx="3603">
                  <c:v>7.7</c:v>
                </c:pt>
                <c:pt idx="3604">
                  <c:v>7.3</c:v>
                </c:pt>
                <c:pt idx="3605">
                  <c:v>7.6</c:v>
                </c:pt>
                <c:pt idx="3606">
                  <c:v>6.8</c:v>
                </c:pt>
                <c:pt idx="3607">
                  <c:v>5.6</c:v>
                </c:pt>
                <c:pt idx="3608">
                  <c:v>4.8</c:v>
                </c:pt>
                <c:pt idx="3609">
                  <c:v>6.4</c:v>
                </c:pt>
                <c:pt idx="3610">
                  <c:v>6.8</c:v>
                </c:pt>
                <c:pt idx="3611">
                  <c:v>6.1</c:v>
                </c:pt>
                <c:pt idx="3612">
                  <c:v>6</c:v>
                </c:pt>
                <c:pt idx="3613">
                  <c:v>6.1</c:v>
                </c:pt>
                <c:pt idx="3614">
                  <c:v>5.5</c:v>
                </c:pt>
                <c:pt idx="3615">
                  <c:v>6.9</c:v>
                </c:pt>
                <c:pt idx="3616">
                  <c:v>4.0999999999999996</c:v>
                </c:pt>
                <c:pt idx="3617">
                  <c:v>5.4</c:v>
                </c:pt>
                <c:pt idx="3618">
                  <c:v>8.1999999999999993</c:v>
                </c:pt>
                <c:pt idx="3619">
                  <c:v>5.7</c:v>
                </c:pt>
                <c:pt idx="3620">
                  <c:v>7.9</c:v>
                </c:pt>
                <c:pt idx="3621">
                  <c:v>7.1</c:v>
                </c:pt>
                <c:pt idx="3622">
                  <c:v>6.4</c:v>
                </c:pt>
                <c:pt idx="3623">
                  <c:v>7.5</c:v>
                </c:pt>
                <c:pt idx="3624">
                  <c:v>6.4</c:v>
                </c:pt>
                <c:pt idx="3625">
                  <c:v>7.3</c:v>
                </c:pt>
                <c:pt idx="3626">
                  <c:v>7.2</c:v>
                </c:pt>
                <c:pt idx="3627">
                  <c:v>6</c:v>
                </c:pt>
                <c:pt idx="3628">
                  <c:v>5.6</c:v>
                </c:pt>
                <c:pt idx="3629">
                  <c:v>8.4</c:v>
                </c:pt>
                <c:pt idx="3630">
                  <c:v>7.5</c:v>
                </c:pt>
                <c:pt idx="3631">
                  <c:v>7.2</c:v>
                </c:pt>
                <c:pt idx="3632">
                  <c:v>7.2</c:v>
                </c:pt>
                <c:pt idx="3633">
                  <c:v>6.5</c:v>
                </c:pt>
                <c:pt idx="3634">
                  <c:v>5.0999999999999996</c:v>
                </c:pt>
                <c:pt idx="3635">
                  <c:v>6.4</c:v>
                </c:pt>
                <c:pt idx="3636">
                  <c:v>6.8</c:v>
                </c:pt>
                <c:pt idx="3637">
                  <c:v>7.5</c:v>
                </c:pt>
                <c:pt idx="3638">
                  <c:v>6.9</c:v>
                </c:pt>
                <c:pt idx="3639">
                  <c:v>7</c:v>
                </c:pt>
                <c:pt idx="3640">
                  <c:v>6.3</c:v>
                </c:pt>
                <c:pt idx="3641">
                  <c:v>5.5</c:v>
                </c:pt>
                <c:pt idx="3642">
                  <c:v>6.6</c:v>
                </c:pt>
                <c:pt idx="3643">
                  <c:v>5.2</c:v>
                </c:pt>
                <c:pt idx="3644">
                  <c:v>8.3000000000000007</c:v>
                </c:pt>
                <c:pt idx="3645">
                  <c:v>7.2</c:v>
                </c:pt>
                <c:pt idx="3646">
                  <c:v>7.2</c:v>
                </c:pt>
                <c:pt idx="3647">
                  <c:v>6.5</c:v>
                </c:pt>
                <c:pt idx="3648">
                  <c:v>6.5</c:v>
                </c:pt>
                <c:pt idx="3649">
                  <c:v>7.8</c:v>
                </c:pt>
                <c:pt idx="3650">
                  <c:v>6.4</c:v>
                </c:pt>
                <c:pt idx="3651">
                  <c:v>8.1</c:v>
                </c:pt>
                <c:pt idx="3652">
                  <c:v>5.6</c:v>
                </c:pt>
                <c:pt idx="3653">
                  <c:v>5.6</c:v>
                </c:pt>
                <c:pt idx="3654">
                  <c:v>6.6</c:v>
                </c:pt>
                <c:pt idx="3655">
                  <c:v>7.7</c:v>
                </c:pt>
                <c:pt idx="3656">
                  <c:v>7.2</c:v>
                </c:pt>
                <c:pt idx="3657">
                  <c:v>6.5</c:v>
                </c:pt>
                <c:pt idx="3658">
                  <c:v>6.1</c:v>
                </c:pt>
                <c:pt idx="3659">
                  <c:v>5.7</c:v>
                </c:pt>
                <c:pt idx="3660">
                  <c:v>5.9</c:v>
                </c:pt>
                <c:pt idx="3661">
                  <c:v>7.7</c:v>
                </c:pt>
                <c:pt idx="3662">
                  <c:v>7.1</c:v>
                </c:pt>
                <c:pt idx="3663">
                  <c:v>7.6</c:v>
                </c:pt>
                <c:pt idx="3664">
                  <c:v>6.4</c:v>
                </c:pt>
                <c:pt idx="3665">
                  <c:v>7.4</c:v>
                </c:pt>
                <c:pt idx="3666">
                  <c:v>6.8</c:v>
                </c:pt>
                <c:pt idx="3667">
                  <c:v>6.5</c:v>
                </c:pt>
                <c:pt idx="3668">
                  <c:v>6</c:v>
                </c:pt>
                <c:pt idx="3669">
                  <c:v>7.3</c:v>
                </c:pt>
                <c:pt idx="3670">
                  <c:v>7.3</c:v>
                </c:pt>
                <c:pt idx="3671">
                  <c:v>6.5</c:v>
                </c:pt>
                <c:pt idx="3672">
                  <c:v>6</c:v>
                </c:pt>
                <c:pt idx="3673">
                  <c:v>5.3</c:v>
                </c:pt>
                <c:pt idx="3674">
                  <c:v>6.6</c:v>
                </c:pt>
                <c:pt idx="3675">
                  <c:v>7.1</c:v>
                </c:pt>
                <c:pt idx="3676">
                  <c:v>8.6999999999999993</c:v>
                </c:pt>
                <c:pt idx="3677">
                  <c:v>8.4</c:v>
                </c:pt>
                <c:pt idx="3678">
                  <c:v>6.2</c:v>
                </c:pt>
                <c:pt idx="3679">
                  <c:v>5.8</c:v>
                </c:pt>
                <c:pt idx="3680">
                  <c:v>5.7</c:v>
                </c:pt>
                <c:pt idx="3681">
                  <c:v>6.1</c:v>
                </c:pt>
                <c:pt idx="3682">
                  <c:v>6.4</c:v>
                </c:pt>
                <c:pt idx="3683">
                  <c:v>6.5</c:v>
                </c:pt>
                <c:pt idx="3684">
                  <c:v>4.5999999999999996</c:v>
                </c:pt>
                <c:pt idx="3685">
                  <c:v>6.8</c:v>
                </c:pt>
                <c:pt idx="3686">
                  <c:v>5.9</c:v>
                </c:pt>
                <c:pt idx="3687">
                  <c:v>7.7</c:v>
                </c:pt>
                <c:pt idx="3688">
                  <c:v>7.1</c:v>
                </c:pt>
                <c:pt idx="3689">
                  <c:v>6.2</c:v>
                </c:pt>
                <c:pt idx="3690">
                  <c:v>7.7</c:v>
                </c:pt>
                <c:pt idx="3691">
                  <c:v>7.5</c:v>
                </c:pt>
                <c:pt idx="3692">
                  <c:v>7.6</c:v>
                </c:pt>
                <c:pt idx="3693">
                  <c:v>6.9</c:v>
                </c:pt>
                <c:pt idx="3694">
                  <c:v>7.1</c:v>
                </c:pt>
                <c:pt idx="3695">
                  <c:v>6.3</c:v>
                </c:pt>
                <c:pt idx="3696">
                  <c:v>8.3000000000000007</c:v>
                </c:pt>
                <c:pt idx="3697">
                  <c:v>7.1</c:v>
                </c:pt>
                <c:pt idx="3698">
                  <c:v>4.7</c:v>
                </c:pt>
                <c:pt idx="3699">
                  <c:v>7.2</c:v>
                </c:pt>
                <c:pt idx="3700">
                  <c:v>5.0999999999999996</c:v>
                </c:pt>
                <c:pt idx="3701">
                  <c:v>6.9</c:v>
                </c:pt>
                <c:pt idx="3702">
                  <c:v>6.1</c:v>
                </c:pt>
                <c:pt idx="3703">
                  <c:v>7</c:v>
                </c:pt>
                <c:pt idx="3704">
                  <c:v>6.3</c:v>
                </c:pt>
                <c:pt idx="3705">
                  <c:v>6.1</c:v>
                </c:pt>
                <c:pt idx="3706">
                  <c:v>7.2</c:v>
                </c:pt>
                <c:pt idx="3707">
                  <c:v>7.8</c:v>
                </c:pt>
                <c:pt idx="3708">
                  <c:v>4.7</c:v>
                </c:pt>
                <c:pt idx="3709">
                  <c:v>6.7</c:v>
                </c:pt>
                <c:pt idx="3710">
                  <c:v>6.6</c:v>
                </c:pt>
                <c:pt idx="3711">
                  <c:v>6.9</c:v>
                </c:pt>
                <c:pt idx="3712">
                  <c:v>7.1</c:v>
                </c:pt>
                <c:pt idx="3713">
                  <c:v>6.7</c:v>
                </c:pt>
                <c:pt idx="3714">
                  <c:v>7.1</c:v>
                </c:pt>
                <c:pt idx="3715">
                  <c:v>7.6</c:v>
                </c:pt>
                <c:pt idx="3716">
                  <c:v>8.1</c:v>
                </c:pt>
                <c:pt idx="3717">
                  <c:v>5.5</c:v>
                </c:pt>
                <c:pt idx="3718">
                  <c:v>6.6</c:v>
                </c:pt>
                <c:pt idx="3719">
                  <c:v>4.8</c:v>
                </c:pt>
                <c:pt idx="3720">
                  <c:v>6.4</c:v>
                </c:pt>
                <c:pt idx="3721">
                  <c:v>7.3</c:v>
                </c:pt>
                <c:pt idx="3722">
                  <c:v>6.9</c:v>
                </c:pt>
                <c:pt idx="3723">
                  <c:v>7.2</c:v>
                </c:pt>
                <c:pt idx="3724">
                  <c:v>6.5</c:v>
                </c:pt>
                <c:pt idx="3725">
                  <c:v>6.6</c:v>
                </c:pt>
                <c:pt idx="3726">
                  <c:v>6.7</c:v>
                </c:pt>
                <c:pt idx="3727">
                  <c:v>7.3</c:v>
                </c:pt>
                <c:pt idx="3728">
                  <c:v>6.4</c:v>
                </c:pt>
                <c:pt idx="3729">
                  <c:v>7</c:v>
                </c:pt>
                <c:pt idx="3730">
                  <c:v>5.5</c:v>
                </c:pt>
                <c:pt idx="3731">
                  <c:v>6.7</c:v>
                </c:pt>
                <c:pt idx="3732">
                  <c:v>6.1</c:v>
                </c:pt>
                <c:pt idx="3733">
                  <c:v>3.9</c:v>
                </c:pt>
                <c:pt idx="3734">
                  <c:v>6.3</c:v>
                </c:pt>
                <c:pt idx="3735">
                  <c:v>7.5</c:v>
                </c:pt>
                <c:pt idx="3736">
                  <c:v>7</c:v>
                </c:pt>
                <c:pt idx="3737">
                  <c:v>6.7</c:v>
                </c:pt>
                <c:pt idx="3738">
                  <c:v>7.4</c:v>
                </c:pt>
                <c:pt idx="3739">
                  <c:v>8</c:v>
                </c:pt>
                <c:pt idx="3740">
                  <c:v>7.2</c:v>
                </c:pt>
                <c:pt idx="3741">
                  <c:v>6.4</c:v>
                </c:pt>
                <c:pt idx="3742">
                  <c:v>6.5</c:v>
                </c:pt>
                <c:pt idx="3743">
                  <c:v>6.9</c:v>
                </c:pt>
                <c:pt idx="3744">
                  <c:v>7.5</c:v>
                </c:pt>
                <c:pt idx="3745">
                  <c:v>7.7</c:v>
                </c:pt>
                <c:pt idx="3746">
                  <c:v>8.5</c:v>
                </c:pt>
                <c:pt idx="3747">
                  <c:v>7.7</c:v>
                </c:pt>
                <c:pt idx="3748">
                  <c:v>6.5</c:v>
                </c:pt>
                <c:pt idx="3749">
                  <c:v>7</c:v>
                </c:pt>
                <c:pt idx="3750">
                  <c:v>5.5</c:v>
                </c:pt>
                <c:pt idx="3751">
                  <c:v>6.3</c:v>
                </c:pt>
                <c:pt idx="3752">
                  <c:v>7.9</c:v>
                </c:pt>
                <c:pt idx="3753">
                  <c:v>7.3</c:v>
                </c:pt>
                <c:pt idx="3754">
                  <c:v>7.4</c:v>
                </c:pt>
                <c:pt idx="3755">
                  <c:v>7</c:v>
                </c:pt>
                <c:pt idx="3756">
                  <c:v>7.1</c:v>
                </c:pt>
                <c:pt idx="3757">
                  <c:v>7.5</c:v>
                </c:pt>
                <c:pt idx="3758">
                  <c:v>6.7</c:v>
                </c:pt>
                <c:pt idx="3759">
                  <c:v>6.7</c:v>
                </c:pt>
                <c:pt idx="3760">
                  <c:v>4.2</c:v>
                </c:pt>
                <c:pt idx="3761">
                  <c:v>4.8</c:v>
                </c:pt>
                <c:pt idx="3762">
                  <c:v>7</c:v>
                </c:pt>
                <c:pt idx="3763">
                  <c:v>7</c:v>
                </c:pt>
                <c:pt idx="3764">
                  <c:v>6.8</c:v>
                </c:pt>
                <c:pt idx="3765">
                  <c:v>7.5</c:v>
                </c:pt>
                <c:pt idx="3766">
                  <c:v>5.3</c:v>
                </c:pt>
                <c:pt idx="3767">
                  <c:v>7.3</c:v>
                </c:pt>
                <c:pt idx="3768">
                  <c:v>5.6</c:v>
                </c:pt>
                <c:pt idx="3769">
                  <c:v>5.6</c:v>
                </c:pt>
                <c:pt idx="3770">
                  <c:v>6.6</c:v>
                </c:pt>
                <c:pt idx="3771">
                  <c:v>6.3</c:v>
                </c:pt>
                <c:pt idx="3772">
                  <c:v>7.5</c:v>
                </c:pt>
                <c:pt idx="3773">
                  <c:v>7.6</c:v>
                </c:pt>
                <c:pt idx="3774">
                  <c:v>4.0999999999999996</c:v>
                </c:pt>
                <c:pt idx="3775">
                  <c:v>7.8</c:v>
                </c:pt>
                <c:pt idx="3776">
                  <c:v>6.7</c:v>
                </c:pt>
                <c:pt idx="3777">
                  <c:v>7.3</c:v>
                </c:pt>
                <c:pt idx="3778">
                  <c:v>7.1</c:v>
                </c:pt>
                <c:pt idx="3779">
                  <c:v>6.6</c:v>
                </c:pt>
                <c:pt idx="3780">
                  <c:v>6.2</c:v>
                </c:pt>
                <c:pt idx="3781">
                  <c:v>6.1</c:v>
                </c:pt>
                <c:pt idx="3782">
                  <c:v>6.9</c:v>
                </c:pt>
                <c:pt idx="3783">
                  <c:v>7.5</c:v>
                </c:pt>
                <c:pt idx="3784">
                  <c:v>7.4</c:v>
                </c:pt>
                <c:pt idx="3785">
                  <c:v>7</c:v>
                </c:pt>
                <c:pt idx="3786">
                  <c:v>6.3</c:v>
                </c:pt>
                <c:pt idx="3787">
                  <c:v>6.9</c:v>
                </c:pt>
                <c:pt idx="3788">
                  <c:v>6.4</c:v>
                </c:pt>
                <c:pt idx="3789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1-4E9C-A25F-33EF912DF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2879"/>
        <c:axId val="147232479"/>
      </c:scatterChart>
      <c:valAx>
        <c:axId val="147222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79"/>
        <c:crosses val="autoZero"/>
        <c:crossBetween val="midCat"/>
      </c:valAx>
      <c:valAx>
        <c:axId val="147232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2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distribution</a:t>
            </a:r>
            <a:r>
              <a:rPr lang="en-IN" baseline="0"/>
              <a:t> of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language!$B$4</c:f>
              <c:strCache>
                <c:ptCount val="1"/>
                <c:pt idx="0">
                  <c:v>English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language!$A$5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language!$B$5</c:f>
              <c:numCache>
                <c:formatCode>General</c:formatCode>
                <c:ptCount val="1"/>
                <c:pt idx="0">
                  <c:v>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2-45DC-A943-C1946DA720B9}"/>
            </c:ext>
          </c:extLst>
        </c:ser>
        <c:ser>
          <c:idx val="1"/>
          <c:order val="1"/>
          <c:tx>
            <c:strRef>
              <c:f>language!$C$4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language!$A$5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language!$C$5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2-45DC-A943-C1946DA720B9}"/>
            </c:ext>
          </c:extLst>
        </c:ser>
        <c:ser>
          <c:idx val="2"/>
          <c:order val="2"/>
          <c:tx>
            <c:strRef>
              <c:f>language!$D$4</c:f>
              <c:strCache>
                <c:ptCount val="1"/>
                <c:pt idx="0">
                  <c:v>Spanish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language!$A$5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language!$D$5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2-45DC-A943-C1946DA720B9}"/>
            </c:ext>
          </c:extLst>
        </c:ser>
        <c:ser>
          <c:idx val="3"/>
          <c:order val="3"/>
          <c:tx>
            <c:strRef>
              <c:f>language!$E$4</c:f>
              <c:strCache>
                <c:ptCount val="1"/>
                <c:pt idx="0">
                  <c:v>Hindi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language!$A$5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language!$E$5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2-45DC-A943-C1946DA720B9}"/>
            </c:ext>
          </c:extLst>
        </c:ser>
        <c:ser>
          <c:idx val="4"/>
          <c:order val="4"/>
          <c:tx>
            <c:strRef>
              <c:f>language!$F$4</c:f>
              <c:strCache>
                <c:ptCount val="1"/>
                <c:pt idx="0">
                  <c:v>Mandarin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language!$A$5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language!$F$5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42-45DC-A943-C1946DA720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4335583"/>
        <c:axId val="554323103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language!$G$4</c15:sqref>
                        </c15:formulaRef>
                      </c:ext>
                    </c:extLst>
                    <c:strCache>
                      <c:ptCount val="1"/>
                      <c:pt idx="0">
                        <c:v>German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language!$A$5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language!$G$5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CC42-45DC-A943-C1946DA720B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language!$H$4</c15:sqref>
                        </c15:formulaRef>
                      </c:ext>
                    </c:extLst>
                    <c:strCache>
                      <c:ptCount val="1"/>
                      <c:pt idx="0">
                        <c:v>Japanese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language!$A$5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language!$H$5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C42-45DC-A943-C1946DA720B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language!$I$4</c15:sqref>
                        </c15:formulaRef>
                      </c:ext>
                    </c:extLst>
                    <c:strCache>
                      <c:ptCount val="1"/>
                      <c:pt idx="0">
                        <c:v>Cantonese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language!$A$5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language!$I$5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C42-45DC-A943-C1946DA720B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language!$J$4</c15:sqref>
                        </c15:formulaRef>
                      </c:ext>
                    </c:extLst>
                    <c:strCache>
                      <c:ptCount val="1"/>
                      <c:pt idx="0">
                        <c:v>Italian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language!$A$5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language!$J$5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C42-45DC-A943-C1946DA720B9}"/>
                  </c:ext>
                </c:extLst>
              </c15:ser>
            </c15:filteredBarSeries>
          </c:ext>
        </c:extLst>
      </c:barChart>
      <c:catAx>
        <c:axId val="55433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23103"/>
        <c:crosses val="autoZero"/>
        <c:auto val="1"/>
        <c:lblAlgn val="ctr"/>
        <c:lblOffset val="100"/>
        <c:noMultiLvlLbl val="0"/>
      </c:catAx>
      <c:valAx>
        <c:axId val="55432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35583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Descriptive</a:t>
            </a:r>
            <a:r>
              <a:rPr lang="en-IN" baseline="0"/>
              <a:t> Statistics of Languages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language!$B$4</c:f>
              <c:strCache>
                <c:ptCount val="1"/>
                <c:pt idx="0">
                  <c:v>English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language!$A$6:$A$10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language!$B$6:$B$10</c:f>
              <c:numCache>
                <c:formatCode>0.00</c:formatCode>
                <c:ptCount val="5"/>
                <c:pt idx="0">
                  <c:v>6.4212406535585549</c:v>
                </c:pt>
                <c:pt idx="1">
                  <c:v>6.5</c:v>
                </c:pt>
                <c:pt idx="2">
                  <c:v>6.7</c:v>
                </c:pt>
                <c:pt idx="3">
                  <c:v>1.1085961899398218</c:v>
                </c:pt>
                <c:pt idx="4">
                  <c:v>1.0528989457397238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2-465E-8039-BD08CBBC9DBB}"/>
            </c:ext>
          </c:extLst>
        </c:ser>
        <c:ser>
          <c:idx val="1"/>
          <c:order val="1"/>
          <c:tx>
            <c:strRef>
              <c:f>language!$C$4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language!$A$6:$A$10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language!$C$6:$C$10</c:f>
              <c:numCache>
                <c:formatCode>0.00</c:formatCode>
                <c:ptCount val="5"/>
                <c:pt idx="0">
                  <c:v>7.2864864864864858</c:v>
                </c:pt>
                <c:pt idx="1">
                  <c:v>7.2</c:v>
                </c:pt>
                <c:pt idx="2">
                  <c:v>7.2</c:v>
                </c:pt>
                <c:pt idx="3">
                  <c:v>0.30657414170927699</c:v>
                </c:pt>
                <c:pt idx="4">
                  <c:v>0.55369137767286658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2-465E-8039-BD08CBBC9DBB}"/>
            </c:ext>
          </c:extLst>
        </c:ser>
        <c:ser>
          <c:idx val="2"/>
          <c:order val="2"/>
          <c:tx>
            <c:strRef>
              <c:f>language!$D$4</c:f>
              <c:strCache>
                <c:ptCount val="1"/>
                <c:pt idx="0">
                  <c:v>Spanish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language!$A$6:$A$10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language!$D$6:$D$10</c:f>
              <c:numCache>
                <c:formatCode>0.00</c:formatCode>
                <c:ptCount val="5"/>
                <c:pt idx="0">
                  <c:v>7.0500000000000007</c:v>
                </c:pt>
                <c:pt idx="1">
                  <c:v>7.15</c:v>
                </c:pt>
                <c:pt idx="2">
                  <c:v>7.2</c:v>
                </c:pt>
                <c:pt idx="3">
                  <c:v>0.65634615384614647</c:v>
                </c:pt>
                <c:pt idx="4">
                  <c:v>0.81015193256953133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2-465E-8039-BD08CBBC9DBB}"/>
            </c:ext>
          </c:extLst>
        </c:ser>
        <c:ser>
          <c:idx val="3"/>
          <c:order val="3"/>
          <c:tx>
            <c:strRef>
              <c:f>language!$E$4</c:f>
              <c:strCache>
                <c:ptCount val="1"/>
                <c:pt idx="0">
                  <c:v>Hindi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language!$A$6:$A$10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language!$E$6:$E$10</c:f>
              <c:numCache>
                <c:formatCode>0.00</c:formatCode>
                <c:ptCount val="5"/>
                <c:pt idx="0">
                  <c:v>6.76</c:v>
                </c:pt>
                <c:pt idx="1">
                  <c:v>7.0500000000000007</c:v>
                </c:pt>
                <c:pt idx="2">
                  <c:v>0</c:v>
                </c:pt>
                <c:pt idx="3">
                  <c:v>1.1124000000000069</c:v>
                </c:pt>
                <c:pt idx="4">
                  <c:v>1.05470374987482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2-465E-8039-BD08CBBC9DBB}"/>
            </c:ext>
          </c:extLst>
        </c:ser>
        <c:ser>
          <c:idx val="4"/>
          <c:order val="4"/>
          <c:tx>
            <c:strRef>
              <c:f>language!$F$4</c:f>
              <c:strCache>
                <c:ptCount val="1"/>
                <c:pt idx="0">
                  <c:v>Mandarin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language!$A$6:$A$10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language!$F$6:$F$10</c:f>
              <c:numCache>
                <c:formatCode>0.00</c:formatCode>
                <c:ptCount val="5"/>
                <c:pt idx="0">
                  <c:v>7.0214285714285722</c:v>
                </c:pt>
                <c:pt idx="1">
                  <c:v>7.25</c:v>
                </c:pt>
                <c:pt idx="2">
                  <c:v>7.6</c:v>
                </c:pt>
                <c:pt idx="3">
                  <c:v>0.54454081632650986</c:v>
                </c:pt>
                <c:pt idx="4">
                  <c:v>0.73793008905079205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2-465E-8039-BD08CBBC9D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4369183"/>
        <c:axId val="554369663"/>
      </c:barChart>
      <c:catAx>
        <c:axId val="55436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9663"/>
        <c:crosses val="autoZero"/>
        <c:auto val="1"/>
        <c:lblAlgn val="ctr"/>
        <c:lblOffset val="100"/>
        <c:noMultiLvlLbl val="0"/>
      </c:catAx>
      <c:valAx>
        <c:axId val="55436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918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movies by Profit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budget!$G$5</c:f>
              <c:strCache>
                <c:ptCount val="1"/>
                <c:pt idx="0">
                  <c:v>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budget!$F$6:$F$10</c:f>
              <c:strCache>
                <c:ptCount val="5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</c:strCache>
            </c:strRef>
          </c:cat>
          <c:val>
            <c:numRef>
              <c:f>budget!$G$6:$G$10</c:f>
              <c:numCache>
                <c:formatCode>General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6-4B7E-8C3F-CC5C7E61570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40793695"/>
        <c:axId val="640791775"/>
      </c:barChart>
      <c:catAx>
        <c:axId val="64079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91775"/>
        <c:crosses val="autoZero"/>
        <c:auto val="1"/>
        <c:lblAlgn val="ctr"/>
        <c:lblOffset val="100"/>
        <c:noMultiLvlLbl val="0"/>
      </c:catAx>
      <c:valAx>
        <c:axId val="64079177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4079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</a:t>
            </a:r>
            <a:r>
              <a:rPr lang="en-US" baseline="0"/>
              <a:t> Vs Budget -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budget!$K$39</c:f>
              <c:strCache>
                <c:ptCount val="1"/>
                <c:pt idx="0">
                  <c:v>gross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budget!$J$40:$J$2026</c:f>
              <c:numCache>
                <c:formatCode>General</c:formatCode>
                <c:ptCount val="1987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250000000</c:v>
                </c:pt>
                <c:pt idx="11">
                  <c:v>230000000</c:v>
                </c:pt>
                <c:pt idx="12">
                  <c:v>225000000</c:v>
                </c:pt>
                <c:pt idx="13">
                  <c:v>207000000</c:v>
                </c:pt>
                <c:pt idx="14">
                  <c:v>200000000</c:v>
                </c:pt>
                <c:pt idx="15">
                  <c:v>250000000</c:v>
                </c:pt>
                <c:pt idx="16">
                  <c:v>150000000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200000000</c:v>
                </c:pt>
                <c:pt idx="21">
                  <c:v>210000000</c:v>
                </c:pt>
                <c:pt idx="22">
                  <c:v>200000000</c:v>
                </c:pt>
                <c:pt idx="23">
                  <c:v>200000000</c:v>
                </c:pt>
                <c:pt idx="24">
                  <c:v>210000000</c:v>
                </c:pt>
                <c:pt idx="25">
                  <c:v>215000000</c:v>
                </c:pt>
                <c:pt idx="26">
                  <c:v>200000000</c:v>
                </c:pt>
                <c:pt idx="27">
                  <c:v>170000000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190000000</c:v>
                </c:pt>
                <c:pt idx="31">
                  <c:v>200000000</c:v>
                </c:pt>
                <c:pt idx="32">
                  <c:v>190000000</c:v>
                </c:pt>
                <c:pt idx="33">
                  <c:v>105000000</c:v>
                </c:pt>
                <c:pt idx="34">
                  <c:v>195000000</c:v>
                </c:pt>
                <c:pt idx="35">
                  <c:v>185000000</c:v>
                </c:pt>
                <c:pt idx="36">
                  <c:v>185000000</c:v>
                </c:pt>
                <c:pt idx="37">
                  <c:v>180000000</c:v>
                </c:pt>
                <c:pt idx="38">
                  <c:v>140000000</c:v>
                </c:pt>
                <c:pt idx="39">
                  <c:v>180000000</c:v>
                </c:pt>
                <c:pt idx="40">
                  <c:v>185000000</c:v>
                </c:pt>
                <c:pt idx="41">
                  <c:v>175000000</c:v>
                </c:pt>
                <c:pt idx="42">
                  <c:v>175000000</c:v>
                </c:pt>
                <c:pt idx="43">
                  <c:v>140000000</c:v>
                </c:pt>
                <c:pt idx="44">
                  <c:v>175000000</c:v>
                </c:pt>
                <c:pt idx="45">
                  <c:v>175000000</c:v>
                </c:pt>
                <c:pt idx="46">
                  <c:v>200000000</c:v>
                </c:pt>
                <c:pt idx="47">
                  <c:v>180000000</c:v>
                </c:pt>
                <c:pt idx="48">
                  <c:v>170000000</c:v>
                </c:pt>
                <c:pt idx="49">
                  <c:v>170000000</c:v>
                </c:pt>
                <c:pt idx="50">
                  <c:v>165000000</c:v>
                </c:pt>
                <c:pt idx="51">
                  <c:v>165000000</c:v>
                </c:pt>
                <c:pt idx="52">
                  <c:v>165000000</c:v>
                </c:pt>
                <c:pt idx="53">
                  <c:v>165000000</c:v>
                </c:pt>
                <c:pt idx="54">
                  <c:v>170000000</c:v>
                </c:pt>
                <c:pt idx="55">
                  <c:v>165000000</c:v>
                </c:pt>
                <c:pt idx="56">
                  <c:v>160000000</c:v>
                </c:pt>
                <c:pt idx="57">
                  <c:v>180000000</c:v>
                </c:pt>
                <c:pt idx="58">
                  <c:v>38000000</c:v>
                </c:pt>
                <c:pt idx="59">
                  <c:v>160000000</c:v>
                </c:pt>
                <c:pt idx="60">
                  <c:v>160000000</c:v>
                </c:pt>
                <c:pt idx="61">
                  <c:v>140000000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150000000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150000000</c:v>
                </c:pt>
                <c:pt idx="74">
                  <c:v>150000000</c:v>
                </c:pt>
                <c:pt idx="75">
                  <c:v>170000000</c:v>
                </c:pt>
                <c:pt idx="76">
                  <c:v>150000000</c:v>
                </c:pt>
                <c:pt idx="77">
                  <c:v>150000000</c:v>
                </c:pt>
                <c:pt idx="78">
                  <c:v>150000000</c:v>
                </c:pt>
                <c:pt idx="79">
                  <c:v>150000000</c:v>
                </c:pt>
                <c:pt idx="80">
                  <c:v>145000000</c:v>
                </c:pt>
                <c:pt idx="81">
                  <c:v>142000000</c:v>
                </c:pt>
                <c:pt idx="82">
                  <c:v>140000000</c:v>
                </c:pt>
                <c:pt idx="83">
                  <c:v>140000000</c:v>
                </c:pt>
                <c:pt idx="84">
                  <c:v>145000000</c:v>
                </c:pt>
                <c:pt idx="85">
                  <c:v>100000000</c:v>
                </c:pt>
                <c:pt idx="86">
                  <c:v>150000000</c:v>
                </c:pt>
                <c:pt idx="87">
                  <c:v>139000000</c:v>
                </c:pt>
                <c:pt idx="88">
                  <c:v>145000000</c:v>
                </c:pt>
                <c:pt idx="89">
                  <c:v>140000000</c:v>
                </c:pt>
                <c:pt idx="90">
                  <c:v>120000000</c:v>
                </c:pt>
                <c:pt idx="91">
                  <c:v>135000000</c:v>
                </c:pt>
                <c:pt idx="92">
                  <c:v>110000000</c:v>
                </c:pt>
                <c:pt idx="93">
                  <c:v>130000000</c:v>
                </c:pt>
                <c:pt idx="94">
                  <c:v>130000000</c:v>
                </c:pt>
                <c:pt idx="95">
                  <c:v>130000000</c:v>
                </c:pt>
                <c:pt idx="96">
                  <c:v>135000000</c:v>
                </c:pt>
                <c:pt idx="97">
                  <c:v>132000000</c:v>
                </c:pt>
                <c:pt idx="98">
                  <c:v>130000000</c:v>
                </c:pt>
                <c:pt idx="99">
                  <c:v>130000000</c:v>
                </c:pt>
                <c:pt idx="100">
                  <c:v>110000000</c:v>
                </c:pt>
                <c:pt idx="101">
                  <c:v>130000000</c:v>
                </c:pt>
                <c:pt idx="102">
                  <c:v>127500000</c:v>
                </c:pt>
                <c:pt idx="103">
                  <c:v>130000000</c:v>
                </c:pt>
                <c:pt idx="104">
                  <c:v>125000000</c:v>
                </c:pt>
                <c:pt idx="105">
                  <c:v>140000000</c:v>
                </c:pt>
                <c:pt idx="106">
                  <c:v>125000000</c:v>
                </c:pt>
                <c:pt idx="107">
                  <c:v>125000000</c:v>
                </c:pt>
                <c:pt idx="108">
                  <c:v>103000000</c:v>
                </c:pt>
                <c:pt idx="109">
                  <c:v>110000000</c:v>
                </c:pt>
                <c:pt idx="110">
                  <c:v>125000000</c:v>
                </c:pt>
                <c:pt idx="111">
                  <c:v>125000000</c:v>
                </c:pt>
                <c:pt idx="112">
                  <c:v>125000000</c:v>
                </c:pt>
                <c:pt idx="113">
                  <c:v>65000000</c:v>
                </c:pt>
                <c:pt idx="114">
                  <c:v>123000000</c:v>
                </c:pt>
                <c:pt idx="115">
                  <c:v>125000000</c:v>
                </c:pt>
                <c:pt idx="116">
                  <c:v>125000000</c:v>
                </c:pt>
                <c:pt idx="117">
                  <c:v>140000000</c:v>
                </c:pt>
                <c:pt idx="118">
                  <c:v>130000000</c:v>
                </c:pt>
                <c:pt idx="119">
                  <c:v>120000000</c:v>
                </c:pt>
                <c:pt idx="120">
                  <c:v>110000000</c:v>
                </c:pt>
                <c:pt idx="121">
                  <c:v>113000000</c:v>
                </c:pt>
                <c:pt idx="122">
                  <c:v>115000000</c:v>
                </c:pt>
                <c:pt idx="123">
                  <c:v>115000000</c:v>
                </c:pt>
                <c:pt idx="124">
                  <c:v>120000000</c:v>
                </c:pt>
                <c:pt idx="125">
                  <c:v>115000000</c:v>
                </c:pt>
                <c:pt idx="126">
                  <c:v>135000000</c:v>
                </c:pt>
                <c:pt idx="127">
                  <c:v>125000000</c:v>
                </c:pt>
                <c:pt idx="128">
                  <c:v>100000000</c:v>
                </c:pt>
                <c:pt idx="129">
                  <c:v>110000000</c:v>
                </c:pt>
                <c:pt idx="130">
                  <c:v>110000000</c:v>
                </c:pt>
                <c:pt idx="131">
                  <c:v>110000000</c:v>
                </c:pt>
                <c:pt idx="132">
                  <c:v>110000000</c:v>
                </c:pt>
                <c:pt idx="133">
                  <c:v>110000000</c:v>
                </c:pt>
                <c:pt idx="134">
                  <c:v>120000000</c:v>
                </c:pt>
                <c:pt idx="135">
                  <c:v>110000000</c:v>
                </c:pt>
                <c:pt idx="136">
                  <c:v>110000000</c:v>
                </c:pt>
                <c:pt idx="137">
                  <c:v>110000000</c:v>
                </c:pt>
                <c:pt idx="138">
                  <c:v>93000000</c:v>
                </c:pt>
                <c:pt idx="139">
                  <c:v>120000000</c:v>
                </c:pt>
                <c:pt idx="140">
                  <c:v>133000000</c:v>
                </c:pt>
                <c:pt idx="141">
                  <c:v>108000000</c:v>
                </c:pt>
                <c:pt idx="142">
                  <c:v>90000000</c:v>
                </c:pt>
                <c:pt idx="143">
                  <c:v>103000000</c:v>
                </c:pt>
                <c:pt idx="144">
                  <c:v>102000000</c:v>
                </c:pt>
                <c:pt idx="145">
                  <c:v>100000000</c:v>
                </c:pt>
                <c:pt idx="146">
                  <c:v>150000000</c:v>
                </c:pt>
                <c:pt idx="147">
                  <c:v>100000000</c:v>
                </c:pt>
                <c:pt idx="148">
                  <c:v>102000000</c:v>
                </c:pt>
                <c:pt idx="149">
                  <c:v>100000000</c:v>
                </c:pt>
                <c:pt idx="150">
                  <c:v>115000000</c:v>
                </c:pt>
                <c:pt idx="151">
                  <c:v>100000000</c:v>
                </c:pt>
                <c:pt idx="152">
                  <c:v>100000000</c:v>
                </c:pt>
                <c:pt idx="153">
                  <c:v>100000000</c:v>
                </c:pt>
                <c:pt idx="154">
                  <c:v>100000000</c:v>
                </c:pt>
                <c:pt idx="155">
                  <c:v>100000000</c:v>
                </c:pt>
                <c:pt idx="156">
                  <c:v>100000000</c:v>
                </c:pt>
                <c:pt idx="157">
                  <c:v>100000000</c:v>
                </c:pt>
                <c:pt idx="158">
                  <c:v>100000000</c:v>
                </c:pt>
                <c:pt idx="159">
                  <c:v>100000000</c:v>
                </c:pt>
                <c:pt idx="160">
                  <c:v>99000000</c:v>
                </c:pt>
                <c:pt idx="161">
                  <c:v>10000000</c:v>
                </c:pt>
                <c:pt idx="162">
                  <c:v>98000000</c:v>
                </c:pt>
                <c:pt idx="163">
                  <c:v>92000000</c:v>
                </c:pt>
                <c:pt idx="164">
                  <c:v>95000000</c:v>
                </c:pt>
                <c:pt idx="165">
                  <c:v>95000000</c:v>
                </c:pt>
                <c:pt idx="166">
                  <c:v>94000000</c:v>
                </c:pt>
                <c:pt idx="167">
                  <c:v>94000000</c:v>
                </c:pt>
                <c:pt idx="168">
                  <c:v>94000000</c:v>
                </c:pt>
                <c:pt idx="169">
                  <c:v>115000000</c:v>
                </c:pt>
                <c:pt idx="170">
                  <c:v>93000000</c:v>
                </c:pt>
                <c:pt idx="171">
                  <c:v>93000000</c:v>
                </c:pt>
                <c:pt idx="172">
                  <c:v>92000000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100000000</c:v>
                </c:pt>
                <c:pt idx="177">
                  <c:v>100000000</c:v>
                </c:pt>
                <c:pt idx="178">
                  <c:v>90000000</c:v>
                </c:pt>
                <c:pt idx="179">
                  <c:v>92000000</c:v>
                </c:pt>
                <c:pt idx="180">
                  <c:v>90000000</c:v>
                </c:pt>
                <c:pt idx="181">
                  <c:v>90000000</c:v>
                </c:pt>
                <c:pt idx="182">
                  <c:v>92000000</c:v>
                </c:pt>
                <c:pt idx="183">
                  <c:v>90000000</c:v>
                </c:pt>
                <c:pt idx="184">
                  <c:v>90000000</c:v>
                </c:pt>
                <c:pt idx="185">
                  <c:v>90000000</c:v>
                </c:pt>
                <c:pt idx="186">
                  <c:v>75000000</c:v>
                </c:pt>
                <c:pt idx="187">
                  <c:v>90000000</c:v>
                </c:pt>
                <c:pt idx="188">
                  <c:v>90000000</c:v>
                </c:pt>
                <c:pt idx="189">
                  <c:v>90000000</c:v>
                </c:pt>
                <c:pt idx="190">
                  <c:v>20000000</c:v>
                </c:pt>
                <c:pt idx="191">
                  <c:v>87000000</c:v>
                </c:pt>
                <c:pt idx="192">
                  <c:v>92000000</c:v>
                </c:pt>
                <c:pt idx="193">
                  <c:v>90000000</c:v>
                </c:pt>
                <c:pt idx="194">
                  <c:v>100000000</c:v>
                </c:pt>
                <c:pt idx="195">
                  <c:v>75000000</c:v>
                </c:pt>
                <c:pt idx="196">
                  <c:v>85000000</c:v>
                </c:pt>
                <c:pt idx="197">
                  <c:v>85000000</c:v>
                </c:pt>
                <c:pt idx="198">
                  <c:v>85000000</c:v>
                </c:pt>
                <c:pt idx="199">
                  <c:v>85000000</c:v>
                </c:pt>
                <c:pt idx="200">
                  <c:v>85000000</c:v>
                </c:pt>
                <c:pt idx="201">
                  <c:v>75000000</c:v>
                </c:pt>
                <c:pt idx="202">
                  <c:v>90000000</c:v>
                </c:pt>
                <c:pt idx="203">
                  <c:v>85000000</c:v>
                </c:pt>
                <c:pt idx="204">
                  <c:v>85000000</c:v>
                </c:pt>
                <c:pt idx="205">
                  <c:v>85000000</c:v>
                </c:pt>
                <c:pt idx="206">
                  <c:v>65000000</c:v>
                </c:pt>
                <c:pt idx="207">
                  <c:v>84000000</c:v>
                </c:pt>
                <c:pt idx="208">
                  <c:v>70000000</c:v>
                </c:pt>
                <c:pt idx="209">
                  <c:v>81000000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78000000</c:v>
                </c:pt>
                <c:pt idx="213">
                  <c:v>80000000</c:v>
                </c:pt>
                <c:pt idx="214">
                  <c:v>80000000</c:v>
                </c:pt>
                <c:pt idx="215">
                  <c:v>80000000</c:v>
                </c:pt>
                <c:pt idx="216">
                  <c:v>80000000</c:v>
                </c:pt>
                <c:pt idx="217">
                  <c:v>75000000</c:v>
                </c:pt>
                <c:pt idx="218">
                  <c:v>82000000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80000000</c:v>
                </c:pt>
                <c:pt idx="222">
                  <c:v>80000000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75000000</c:v>
                </c:pt>
                <c:pt idx="226">
                  <c:v>80000000</c:v>
                </c:pt>
                <c:pt idx="227">
                  <c:v>80000000</c:v>
                </c:pt>
                <c:pt idx="228">
                  <c:v>80000000</c:v>
                </c:pt>
                <c:pt idx="229">
                  <c:v>80000000</c:v>
                </c:pt>
                <c:pt idx="230">
                  <c:v>75000000</c:v>
                </c:pt>
                <c:pt idx="231">
                  <c:v>80000000</c:v>
                </c:pt>
                <c:pt idx="232">
                  <c:v>79000000</c:v>
                </c:pt>
                <c:pt idx="233">
                  <c:v>80000000</c:v>
                </c:pt>
                <c:pt idx="234">
                  <c:v>80000000</c:v>
                </c:pt>
                <c:pt idx="235">
                  <c:v>80000000</c:v>
                </c:pt>
                <c:pt idx="236">
                  <c:v>80000000</c:v>
                </c:pt>
                <c:pt idx="237">
                  <c:v>65000000</c:v>
                </c:pt>
                <c:pt idx="238">
                  <c:v>75000000</c:v>
                </c:pt>
                <c:pt idx="239">
                  <c:v>68000000</c:v>
                </c:pt>
                <c:pt idx="240">
                  <c:v>70000000</c:v>
                </c:pt>
                <c:pt idx="241">
                  <c:v>80000000</c:v>
                </c:pt>
                <c:pt idx="242">
                  <c:v>80000000</c:v>
                </c:pt>
                <c:pt idx="243">
                  <c:v>80000000</c:v>
                </c:pt>
                <c:pt idx="244">
                  <c:v>58000000</c:v>
                </c:pt>
                <c:pt idx="245">
                  <c:v>45000000</c:v>
                </c:pt>
                <c:pt idx="246">
                  <c:v>79000000</c:v>
                </c:pt>
                <c:pt idx="247">
                  <c:v>78000000</c:v>
                </c:pt>
                <c:pt idx="248">
                  <c:v>78000000</c:v>
                </c:pt>
                <c:pt idx="249">
                  <c:v>76000000</c:v>
                </c:pt>
                <c:pt idx="250">
                  <c:v>75000000</c:v>
                </c:pt>
                <c:pt idx="251">
                  <c:v>76000000</c:v>
                </c:pt>
                <c:pt idx="252">
                  <c:v>75000000</c:v>
                </c:pt>
                <c:pt idx="253">
                  <c:v>73000000</c:v>
                </c:pt>
                <c:pt idx="254">
                  <c:v>75000000</c:v>
                </c:pt>
                <c:pt idx="255">
                  <c:v>75000000</c:v>
                </c:pt>
                <c:pt idx="256">
                  <c:v>75000000</c:v>
                </c:pt>
                <c:pt idx="257">
                  <c:v>75000000</c:v>
                </c:pt>
                <c:pt idx="258">
                  <c:v>80000000</c:v>
                </c:pt>
                <c:pt idx="259">
                  <c:v>75000000</c:v>
                </c:pt>
                <c:pt idx="260">
                  <c:v>75000000</c:v>
                </c:pt>
                <c:pt idx="261">
                  <c:v>75000000</c:v>
                </c:pt>
                <c:pt idx="262">
                  <c:v>75000000</c:v>
                </c:pt>
                <c:pt idx="263">
                  <c:v>80000000</c:v>
                </c:pt>
                <c:pt idx="264">
                  <c:v>60000000</c:v>
                </c:pt>
                <c:pt idx="265">
                  <c:v>35000000</c:v>
                </c:pt>
                <c:pt idx="266">
                  <c:v>75000000</c:v>
                </c:pt>
                <c:pt idx="267">
                  <c:v>70000000</c:v>
                </c:pt>
                <c:pt idx="268">
                  <c:v>53000000</c:v>
                </c:pt>
                <c:pt idx="269">
                  <c:v>75000000</c:v>
                </c:pt>
                <c:pt idx="270">
                  <c:v>75000000</c:v>
                </c:pt>
                <c:pt idx="271">
                  <c:v>74000000</c:v>
                </c:pt>
                <c:pt idx="272">
                  <c:v>73000000</c:v>
                </c:pt>
                <c:pt idx="273">
                  <c:v>70000000</c:v>
                </c:pt>
                <c:pt idx="274">
                  <c:v>73000000</c:v>
                </c:pt>
                <c:pt idx="275">
                  <c:v>72000000</c:v>
                </c:pt>
                <c:pt idx="276">
                  <c:v>72000000</c:v>
                </c:pt>
                <c:pt idx="277">
                  <c:v>75000000</c:v>
                </c:pt>
                <c:pt idx="278">
                  <c:v>60000000</c:v>
                </c:pt>
                <c:pt idx="279">
                  <c:v>71500000</c:v>
                </c:pt>
                <c:pt idx="280">
                  <c:v>72000000</c:v>
                </c:pt>
                <c:pt idx="281">
                  <c:v>150000000</c:v>
                </c:pt>
                <c:pt idx="282">
                  <c:v>120000000</c:v>
                </c:pt>
                <c:pt idx="283">
                  <c:v>70000000</c:v>
                </c:pt>
                <c:pt idx="284">
                  <c:v>70000000</c:v>
                </c:pt>
                <c:pt idx="285">
                  <c:v>74000000</c:v>
                </c:pt>
                <c:pt idx="286">
                  <c:v>80000000</c:v>
                </c:pt>
                <c:pt idx="287">
                  <c:v>75000000</c:v>
                </c:pt>
                <c:pt idx="288">
                  <c:v>70000000</c:v>
                </c:pt>
                <c:pt idx="289">
                  <c:v>70000000</c:v>
                </c:pt>
                <c:pt idx="290">
                  <c:v>80000000</c:v>
                </c:pt>
                <c:pt idx="291">
                  <c:v>68000000</c:v>
                </c:pt>
                <c:pt idx="292">
                  <c:v>60000000</c:v>
                </c:pt>
                <c:pt idx="293">
                  <c:v>75000000</c:v>
                </c:pt>
                <c:pt idx="294">
                  <c:v>75000000</c:v>
                </c:pt>
                <c:pt idx="295">
                  <c:v>70000000</c:v>
                </c:pt>
                <c:pt idx="296">
                  <c:v>58000000</c:v>
                </c:pt>
                <c:pt idx="297">
                  <c:v>70000000</c:v>
                </c:pt>
                <c:pt idx="298">
                  <c:v>66000000</c:v>
                </c:pt>
                <c:pt idx="299">
                  <c:v>70000000</c:v>
                </c:pt>
                <c:pt idx="300">
                  <c:v>68000000</c:v>
                </c:pt>
                <c:pt idx="301">
                  <c:v>68000000</c:v>
                </c:pt>
                <c:pt idx="302">
                  <c:v>68000000</c:v>
                </c:pt>
                <c:pt idx="303">
                  <c:v>69000000</c:v>
                </c:pt>
                <c:pt idx="304">
                  <c:v>68000000</c:v>
                </c:pt>
                <c:pt idx="305">
                  <c:v>36000000</c:v>
                </c:pt>
                <c:pt idx="306">
                  <c:v>66000000</c:v>
                </c:pt>
                <c:pt idx="307">
                  <c:v>66000000</c:v>
                </c:pt>
                <c:pt idx="308">
                  <c:v>70000000</c:v>
                </c:pt>
                <c:pt idx="309">
                  <c:v>70000000</c:v>
                </c:pt>
                <c:pt idx="310">
                  <c:v>59000000</c:v>
                </c:pt>
                <c:pt idx="311">
                  <c:v>65000000</c:v>
                </c:pt>
                <c:pt idx="312">
                  <c:v>63000000</c:v>
                </c:pt>
                <c:pt idx="313">
                  <c:v>62000000</c:v>
                </c:pt>
                <c:pt idx="314">
                  <c:v>60000000</c:v>
                </c:pt>
                <c:pt idx="315">
                  <c:v>61000000</c:v>
                </c:pt>
                <c:pt idx="316">
                  <c:v>65000000</c:v>
                </c:pt>
                <c:pt idx="317">
                  <c:v>65000000</c:v>
                </c:pt>
                <c:pt idx="318">
                  <c:v>65000000</c:v>
                </c:pt>
                <c:pt idx="319">
                  <c:v>65000000</c:v>
                </c:pt>
                <c:pt idx="320">
                  <c:v>65000000</c:v>
                </c:pt>
                <c:pt idx="321">
                  <c:v>65000000</c:v>
                </c:pt>
                <c:pt idx="322">
                  <c:v>70000000</c:v>
                </c:pt>
                <c:pt idx="323">
                  <c:v>50000000</c:v>
                </c:pt>
                <c:pt idx="324">
                  <c:v>60000000</c:v>
                </c:pt>
                <c:pt idx="325">
                  <c:v>63000000</c:v>
                </c:pt>
                <c:pt idx="326">
                  <c:v>65000000</c:v>
                </c:pt>
                <c:pt idx="327">
                  <c:v>50100000</c:v>
                </c:pt>
                <c:pt idx="328">
                  <c:v>63000000</c:v>
                </c:pt>
                <c:pt idx="329">
                  <c:v>63000000</c:v>
                </c:pt>
                <c:pt idx="330">
                  <c:v>62000000</c:v>
                </c:pt>
                <c:pt idx="331">
                  <c:v>62000000</c:v>
                </c:pt>
                <c:pt idx="332">
                  <c:v>62000000</c:v>
                </c:pt>
                <c:pt idx="333">
                  <c:v>44000000</c:v>
                </c:pt>
                <c:pt idx="334">
                  <c:v>61000000</c:v>
                </c:pt>
                <c:pt idx="335">
                  <c:v>63000000</c:v>
                </c:pt>
                <c:pt idx="336">
                  <c:v>65000000</c:v>
                </c:pt>
                <c:pt idx="337">
                  <c:v>80000000</c:v>
                </c:pt>
                <c:pt idx="338">
                  <c:v>60000000</c:v>
                </c:pt>
                <c:pt idx="339">
                  <c:v>60000000</c:v>
                </c:pt>
                <c:pt idx="340">
                  <c:v>61000000</c:v>
                </c:pt>
                <c:pt idx="341">
                  <c:v>60000000</c:v>
                </c:pt>
                <c:pt idx="342">
                  <c:v>58000000</c:v>
                </c:pt>
                <c:pt idx="343">
                  <c:v>95000000</c:v>
                </c:pt>
                <c:pt idx="344">
                  <c:v>60000000</c:v>
                </c:pt>
                <c:pt idx="345">
                  <c:v>70000000</c:v>
                </c:pt>
                <c:pt idx="346">
                  <c:v>60000000</c:v>
                </c:pt>
                <c:pt idx="347">
                  <c:v>61000000</c:v>
                </c:pt>
                <c:pt idx="348">
                  <c:v>60000000</c:v>
                </c:pt>
                <c:pt idx="349">
                  <c:v>60000000</c:v>
                </c:pt>
                <c:pt idx="350">
                  <c:v>60000000</c:v>
                </c:pt>
                <c:pt idx="351">
                  <c:v>60000000</c:v>
                </c:pt>
                <c:pt idx="352">
                  <c:v>60000000</c:v>
                </c:pt>
                <c:pt idx="353">
                  <c:v>60000000</c:v>
                </c:pt>
                <c:pt idx="354">
                  <c:v>61000000</c:v>
                </c:pt>
                <c:pt idx="355">
                  <c:v>60000000</c:v>
                </c:pt>
                <c:pt idx="356">
                  <c:v>60000000</c:v>
                </c:pt>
                <c:pt idx="357">
                  <c:v>58000000</c:v>
                </c:pt>
                <c:pt idx="358">
                  <c:v>55000000</c:v>
                </c:pt>
                <c:pt idx="359">
                  <c:v>60000000</c:v>
                </c:pt>
                <c:pt idx="360">
                  <c:v>65000000</c:v>
                </c:pt>
                <c:pt idx="361">
                  <c:v>60000000</c:v>
                </c:pt>
                <c:pt idx="362">
                  <c:v>55000000</c:v>
                </c:pt>
                <c:pt idx="363">
                  <c:v>60000000</c:v>
                </c:pt>
                <c:pt idx="364">
                  <c:v>60000000</c:v>
                </c:pt>
                <c:pt idx="365">
                  <c:v>60000000</c:v>
                </c:pt>
                <c:pt idx="366">
                  <c:v>60000000</c:v>
                </c:pt>
                <c:pt idx="367">
                  <c:v>60000000</c:v>
                </c:pt>
                <c:pt idx="368">
                  <c:v>60000000</c:v>
                </c:pt>
                <c:pt idx="369">
                  <c:v>48000000</c:v>
                </c:pt>
                <c:pt idx="370">
                  <c:v>70000000</c:v>
                </c:pt>
                <c:pt idx="371">
                  <c:v>50000000</c:v>
                </c:pt>
                <c:pt idx="372">
                  <c:v>60000000</c:v>
                </c:pt>
                <c:pt idx="373">
                  <c:v>60000000</c:v>
                </c:pt>
                <c:pt idx="374">
                  <c:v>60000000</c:v>
                </c:pt>
                <c:pt idx="375">
                  <c:v>60000000</c:v>
                </c:pt>
                <c:pt idx="376">
                  <c:v>45000000</c:v>
                </c:pt>
                <c:pt idx="377">
                  <c:v>58000000</c:v>
                </c:pt>
                <c:pt idx="378">
                  <c:v>58800000</c:v>
                </c:pt>
                <c:pt idx="379">
                  <c:v>58000000</c:v>
                </c:pt>
                <c:pt idx="380">
                  <c:v>60000000</c:v>
                </c:pt>
                <c:pt idx="381">
                  <c:v>57000000</c:v>
                </c:pt>
                <c:pt idx="382">
                  <c:v>56000000</c:v>
                </c:pt>
                <c:pt idx="383">
                  <c:v>55000000</c:v>
                </c:pt>
                <c:pt idx="384">
                  <c:v>60000000</c:v>
                </c:pt>
                <c:pt idx="385">
                  <c:v>55000000</c:v>
                </c:pt>
                <c:pt idx="386">
                  <c:v>55000000</c:v>
                </c:pt>
                <c:pt idx="387">
                  <c:v>55000000</c:v>
                </c:pt>
                <c:pt idx="388">
                  <c:v>54000000</c:v>
                </c:pt>
                <c:pt idx="389">
                  <c:v>70000000</c:v>
                </c:pt>
                <c:pt idx="390">
                  <c:v>55000000</c:v>
                </c:pt>
                <c:pt idx="391">
                  <c:v>55000000</c:v>
                </c:pt>
                <c:pt idx="392">
                  <c:v>55000000</c:v>
                </c:pt>
                <c:pt idx="393">
                  <c:v>55000000</c:v>
                </c:pt>
                <c:pt idx="394">
                  <c:v>50000000</c:v>
                </c:pt>
                <c:pt idx="395">
                  <c:v>55000000</c:v>
                </c:pt>
                <c:pt idx="396">
                  <c:v>55000000</c:v>
                </c:pt>
                <c:pt idx="397">
                  <c:v>53000000</c:v>
                </c:pt>
                <c:pt idx="398">
                  <c:v>55000000</c:v>
                </c:pt>
                <c:pt idx="399">
                  <c:v>55000000</c:v>
                </c:pt>
                <c:pt idx="400">
                  <c:v>55000000</c:v>
                </c:pt>
                <c:pt idx="401">
                  <c:v>55000000</c:v>
                </c:pt>
                <c:pt idx="402">
                  <c:v>30000000</c:v>
                </c:pt>
                <c:pt idx="403">
                  <c:v>55000000</c:v>
                </c:pt>
                <c:pt idx="404">
                  <c:v>30000000</c:v>
                </c:pt>
                <c:pt idx="405">
                  <c:v>55000000</c:v>
                </c:pt>
                <c:pt idx="406">
                  <c:v>55000000</c:v>
                </c:pt>
                <c:pt idx="407">
                  <c:v>55000000</c:v>
                </c:pt>
                <c:pt idx="408">
                  <c:v>55000000</c:v>
                </c:pt>
                <c:pt idx="409">
                  <c:v>55000000</c:v>
                </c:pt>
                <c:pt idx="410">
                  <c:v>55000000</c:v>
                </c:pt>
                <c:pt idx="411">
                  <c:v>50000000</c:v>
                </c:pt>
                <c:pt idx="412">
                  <c:v>55000000</c:v>
                </c:pt>
                <c:pt idx="413">
                  <c:v>50000000</c:v>
                </c:pt>
                <c:pt idx="414">
                  <c:v>54000000</c:v>
                </c:pt>
                <c:pt idx="415">
                  <c:v>55000000</c:v>
                </c:pt>
                <c:pt idx="416">
                  <c:v>54000000</c:v>
                </c:pt>
                <c:pt idx="417">
                  <c:v>54000000</c:v>
                </c:pt>
                <c:pt idx="418">
                  <c:v>54000000</c:v>
                </c:pt>
                <c:pt idx="419">
                  <c:v>46000000</c:v>
                </c:pt>
                <c:pt idx="420">
                  <c:v>50000000</c:v>
                </c:pt>
                <c:pt idx="421">
                  <c:v>52500000</c:v>
                </c:pt>
                <c:pt idx="422">
                  <c:v>53000000</c:v>
                </c:pt>
                <c:pt idx="423">
                  <c:v>50000000</c:v>
                </c:pt>
                <c:pt idx="424">
                  <c:v>52000000</c:v>
                </c:pt>
                <c:pt idx="425">
                  <c:v>40000000</c:v>
                </c:pt>
                <c:pt idx="426">
                  <c:v>52000000</c:v>
                </c:pt>
                <c:pt idx="427">
                  <c:v>52000000</c:v>
                </c:pt>
                <c:pt idx="428">
                  <c:v>52000000</c:v>
                </c:pt>
                <c:pt idx="429">
                  <c:v>50000000</c:v>
                </c:pt>
                <c:pt idx="430">
                  <c:v>51000000</c:v>
                </c:pt>
                <c:pt idx="431">
                  <c:v>51000000</c:v>
                </c:pt>
                <c:pt idx="432">
                  <c:v>50000000</c:v>
                </c:pt>
                <c:pt idx="433">
                  <c:v>60000000</c:v>
                </c:pt>
                <c:pt idx="434">
                  <c:v>50200000</c:v>
                </c:pt>
                <c:pt idx="435">
                  <c:v>48000000</c:v>
                </c:pt>
                <c:pt idx="436">
                  <c:v>50000000</c:v>
                </c:pt>
                <c:pt idx="437">
                  <c:v>50000000</c:v>
                </c:pt>
                <c:pt idx="438">
                  <c:v>50000000</c:v>
                </c:pt>
                <c:pt idx="439">
                  <c:v>50000000</c:v>
                </c:pt>
                <c:pt idx="440">
                  <c:v>50000000</c:v>
                </c:pt>
                <c:pt idx="441">
                  <c:v>50000000</c:v>
                </c:pt>
                <c:pt idx="442">
                  <c:v>52000000</c:v>
                </c:pt>
                <c:pt idx="443">
                  <c:v>50000000</c:v>
                </c:pt>
                <c:pt idx="444">
                  <c:v>50000000</c:v>
                </c:pt>
                <c:pt idx="445">
                  <c:v>60000000</c:v>
                </c:pt>
                <c:pt idx="446">
                  <c:v>70000000</c:v>
                </c:pt>
                <c:pt idx="447">
                  <c:v>50000000</c:v>
                </c:pt>
                <c:pt idx="448">
                  <c:v>50000000</c:v>
                </c:pt>
                <c:pt idx="449">
                  <c:v>50000000</c:v>
                </c:pt>
                <c:pt idx="450">
                  <c:v>50000000</c:v>
                </c:pt>
                <c:pt idx="451">
                  <c:v>45000000</c:v>
                </c:pt>
                <c:pt idx="452">
                  <c:v>50000000</c:v>
                </c:pt>
                <c:pt idx="453">
                  <c:v>50000000</c:v>
                </c:pt>
                <c:pt idx="454">
                  <c:v>50000000</c:v>
                </c:pt>
                <c:pt idx="455">
                  <c:v>50000000</c:v>
                </c:pt>
                <c:pt idx="456">
                  <c:v>50000000</c:v>
                </c:pt>
                <c:pt idx="457">
                  <c:v>35000000</c:v>
                </c:pt>
                <c:pt idx="458">
                  <c:v>60000000</c:v>
                </c:pt>
                <c:pt idx="459">
                  <c:v>50000000</c:v>
                </c:pt>
                <c:pt idx="460">
                  <c:v>50000000</c:v>
                </c:pt>
                <c:pt idx="461">
                  <c:v>50000000</c:v>
                </c:pt>
                <c:pt idx="462">
                  <c:v>65000000</c:v>
                </c:pt>
                <c:pt idx="463">
                  <c:v>54000000</c:v>
                </c:pt>
                <c:pt idx="464">
                  <c:v>50000000</c:v>
                </c:pt>
                <c:pt idx="465">
                  <c:v>50000000</c:v>
                </c:pt>
                <c:pt idx="466">
                  <c:v>50000000</c:v>
                </c:pt>
                <c:pt idx="467">
                  <c:v>50000000</c:v>
                </c:pt>
                <c:pt idx="468">
                  <c:v>50000000</c:v>
                </c:pt>
                <c:pt idx="469">
                  <c:v>50000000</c:v>
                </c:pt>
                <c:pt idx="470">
                  <c:v>50000000</c:v>
                </c:pt>
                <c:pt idx="471">
                  <c:v>50000000</c:v>
                </c:pt>
                <c:pt idx="472">
                  <c:v>50000000</c:v>
                </c:pt>
                <c:pt idx="473">
                  <c:v>50000000</c:v>
                </c:pt>
                <c:pt idx="474">
                  <c:v>50000000</c:v>
                </c:pt>
                <c:pt idx="475">
                  <c:v>45000000</c:v>
                </c:pt>
                <c:pt idx="476">
                  <c:v>40000000</c:v>
                </c:pt>
                <c:pt idx="477">
                  <c:v>48000000</c:v>
                </c:pt>
                <c:pt idx="478">
                  <c:v>48000000</c:v>
                </c:pt>
                <c:pt idx="479">
                  <c:v>48000000</c:v>
                </c:pt>
                <c:pt idx="480">
                  <c:v>48000000</c:v>
                </c:pt>
                <c:pt idx="481">
                  <c:v>48000000</c:v>
                </c:pt>
                <c:pt idx="482">
                  <c:v>48000000</c:v>
                </c:pt>
                <c:pt idx="483">
                  <c:v>48000000</c:v>
                </c:pt>
                <c:pt idx="484">
                  <c:v>48000000</c:v>
                </c:pt>
                <c:pt idx="485">
                  <c:v>47000000</c:v>
                </c:pt>
                <c:pt idx="486">
                  <c:v>100000000</c:v>
                </c:pt>
                <c:pt idx="487">
                  <c:v>48000000</c:v>
                </c:pt>
                <c:pt idx="488">
                  <c:v>46000000</c:v>
                </c:pt>
                <c:pt idx="489">
                  <c:v>48000000</c:v>
                </c:pt>
                <c:pt idx="490">
                  <c:v>46000000</c:v>
                </c:pt>
                <c:pt idx="491">
                  <c:v>45000000</c:v>
                </c:pt>
                <c:pt idx="492">
                  <c:v>46000000</c:v>
                </c:pt>
                <c:pt idx="493">
                  <c:v>45000000</c:v>
                </c:pt>
                <c:pt idx="494">
                  <c:v>45000000</c:v>
                </c:pt>
                <c:pt idx="495">
                  <c:v>45000000</c:v>
                </c:pt>
                <c:pt idx="496">
                  <c:v>48000000</c:v>
                </c:pt>
                <c:pt idx="497">
                  <c:v>45000000</c:v>
                </c:pt>
                <c:pt idx="498">
                  <c:v>45000000</c:v>
                </c:pt>
                <c:pt idx="499">
                  <c:v>40000000</c:v>
                </c:pt>
                <c:pt idx="500">
                  <c:v>45000000</c:v>
                </c:pt>
                <c:pt idx="501">
                  <c:v>45000000</c:v>
                </c:pt>
                <c:pt idx="502">
                  <c:v>45000000</c:v>
                </c:pt>
                <c:pt idx="503">
                  <c:v>45000000</c:v>
                </c:pt>
                <c:pt idx="504">
                  <c:v>60000000</c:v>
                </c:pt>
                <c:pt idx="505">
                  <c:v>46000000</c:v>
                </c:pt>
                <c:pt idx="506">
                  <c:v>45000000</c:v>
                </c:pt>
                <c:pt idx="507">
                  <c:v>45000000</c:v>
                </c:pt>
                <c:pt idx="508">
                  <c:v>45000000</c:v>
                </c:pt>
                <c:pt idx="509">
                  <c:v>45000000</c:v>
                </c:pt>
                <c:pt idx="510">
                  <c:v>45000000</c:v>
                </c:pt>
                <c:pt idx="511">
                  <c:v>30000000</c:v>
                </c:pt>
                <c:pt idx="512">
                  <c:v>45000000</c:v>
                </c:pt>
                <c:pt idx="513">
                  <c:v>45000000</c:v>
                </c:pt>
                <c:pt idx="514">
                  <c:v>45000000</c:v>
                </c:pt>
                <c:pt idx="515">
                  <c:v>45000000</c:v>
                </c:pt>
                <c:pt idx="516">
                  <c:v>120000000</c:v>
                </c:pt>
                <c:pt idx="517">
                  <c:v>45000000</c:v>
                </c:pt>
                <c:pt idx="518">
                  <c:v>45000000</c:v>
                </c:pt>
                <c:pt idx="519">
                  <c:v>45000000</c:v>
                </c:pt>
                <c:pt idx="520">
                  <c:v>50000000</c:v>
                </c:pt>
                <c:pt idx="521">
                  <c:v>26000000</c:v>
                </c:pt>
                <c:pt idx="522">
                  <c:v>45000000</c:v>
                </c:pt>
                <c:pt idx="523">
                  <c:v>40000000</c:v>
                </c:pt>
                <c:pt idx="524">
                  <c:v>45000000</c:v>
                </c:pt>
                <c:pt idx="525">
                  <c:v>45000000</c:v>
                </c:pt>
                <c:pt idx="526">
                  <c:v>25000000</c:v>
                </c:pt>
                <c:pt idx="527">
                  <c:v>44500000</c:v>
                </c:pt>
                <c:pt idx="528">
                  <c:v>44000000</c:v>
                </c:pt>
                <c:pt idx="529">
                  <c:v>40000000</c:v>
                </c:pt>
                <c:pt idx="530">
                  <c:v>44000000</c:v>
                </c:pt>
                <c:pt idx="531">
                  <c:v>44000000</c:v>
                </c:pt>
                <c:pt idx="532">
                  <c:v>44000000</c:v>
                </c:pt>
                <c:pt idx="533">
                  <c:v>2600000</c:v>
                </c:pt>
                <c:pt idx="534">
                  <c:v>50000000</c:v>
                </c:pt>
                <c:pt idx="535">
                  <c:v>43000000</c:v>
                </c:pt>
                <c:pt idx="536">
                  <c:v>42000000</c:v>
                </c:pt>
                <c:pt idx="537">
                  <c:v>42000000</c:v>
                </c:pt>
                <c:pt idx="538">
                  <c:v>42000000</c:v>
                </c:pt>
                <c:pt idx="539">
                  <c:v>45000000</c:v>
                </c:pt>
                <c:pt idx="540">
                  <c:v>42000000</c:v>
                </c:pt>
                <c:pt idx="541">
                  <c:v>40000000</c:v>
                </c:pt>
                <c:pt idx="542">
                  <c:v>43000000</c:v>
                </c:pt>
                <c:pt idx="543">
                  <c:v>31115000</c:v>
                </c:pt>
                <c:pt idx="544">
                  <c:v>42000000</c:v>
                </c:pt>
                <c:pt idx="545">
                  <c:v>32000000</c:v>
                </c:pt>
                <c:pt idx="546">
                  <c:v>42000000</c:v>
                </c:pt>
                <c:pt idx="547">
                  <c:v>32000000</c:v>
                </c:pt>
                <c:pt idx="548">
                  <c:v>41000000</c:v>
                </c:pt>
                <c:pt idx="549">
                  <c:v>40000000</c:v>
                </c:pt>
                <c:pt idx="550">
                  <c:v>8000000</c:v>
                </c:pt>
                <c:pt idx="551">
                  <c:v>40000000</c:v>
                </c:pt>
                <c:pt idx="552">
                  <c:v>40000000</c:v>
                </c:pt>
                <c:pt idx="553">
                  <c:v>70000000</c:v>
                </c:pt>
                <c:pt idx="554">
                  <c:v>40000000</c:v>
                </c:pt>
                <c:pt idx="555">
                  <c:v>40000000</c:v>
                </c:pt>
                <c:pt idx="556">
                  <c:v>40000000</c:v>
                </c:pt>
                <c:pt idx="557">
                  <c:v>38000000</c:v>
                </c:pt>
                <c:pt idx="558">
                  <c:v>40000000</c:v>
                </c:pt>
                <c:pt idx="559">
                  <c:v>40000000</c:v>
                </c:pt>
                <c:pt idx="560">
                  <c:v>40000000</c:v>
                </c:pt>
                <c:pt idx="561">
                  <c:v>40000000</c:v>
                </c:pt>
                <c:pt idx="562">
                  <c:v>40000000</c:v>
                </c:pt>
                <c:pt idx="563">
                  <c:v>40000000</c:v>
                </c:pt>
                <c:pt idx="564">
                  <c:v>40000000</c:v>
                </c:pt>
                <c:pt idx="565">
                  <c:v>45000000</c:v>
                </c:pt>
                <c:pt idx="566">
                  <c:v>40000000</c:v>
                </c:pt>
                <c:pt idx="567">
                  <c:v>40000000</c:v>
                </c:pt>
                <c:pt idx="568">
                  <c:v>40000000</c:v>
                </c:pt>
                <c:pt idx="569">
                  <c:v>40000000</c:v>
                </c:pt>
                <c:pt idx="570">
                  <c:v>40000000</c:v>
                </c:pt>
                <c:pt idx="571">
                  <c:v>40000000</c:v>
                </c:pt>
                <c:pt idx="572">
                  <c:v>40000000</c:v>
                </c:pt>
                <c:pt idx="573">
                  <c:v>35000000</c:v>
                </c:pt>
                <c:pt idx="574">
                  <c:v>40000000</c:v>
                </c:pt>
                <c:pt idx="575">
                  <c:v>35000000</c:v>
                </c:pt>
                <c:pt idx="576">
                  <c:v>40000000</c:v>
                </c:pt>
                <c:pt idx="577">
                  <c:v>40000000</c:v>
                </c:pt>
                <c:pt idx="578">
                  <c:v>40000000</c:v>
                </c:pt>
                <c:pt idx="579">
                  <c:v>40000000</c:v>
                </c:pt>
                <c:pt idx="580">
                  <c:v>40000000</c:v>
                </c:pt>
                <c:pt idx="581">
                  <c:v>40000000</c:v>
                </c:pt>
                <c:pt idx="582">
                  <c:v>40000000</c:v>
                </c:pt>
                <c:pt idx="583">
                  <c:v>40000000</c:v>
                </c:pt>
                <c:pt idx="584">
                  <c:v>40000000</c:v>
                </c:pt>
                <c:pt idx="585">
                  <c:v>34000000</c:v>
                </c:pt>
                <c:pt idx="586">
                  <c:v>20000000</c:v>
                </c:pt>
                <c:pt idx="587">
                  <c:v>40000000</c:v>
                </c:pt>
                <c:pt idx="588">
                  <c:v>40000000</c:v>
                </c:pt>
                <c:pt idx="589">
                  <c:v>40000000</c:v>
                </c:pt>
                <c:pt idx="590">
                  <c:v>40000000</c:v>
                </c:pt>
                <c:pt idx="591">
                  <c:v>50000000</c:v>
                </c:pt>
                <c:pt idx="592">
                  <c:v>40000000</c:v>
                </c:pt>
                <c:pt idx="593">
                  <c:v>40000000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30000000</c:v>
                </c:pt>
                <c:pt idx="597">
                  <c:v>40000000</c:v>
                </c:pt>
                <c:pt idx="598">
                  <c:v>42000000</c:v>
                </c:pt>
                <c:pt idx="599">
                  <c:v>40000000</c:v>
                </c:pt>
                <c:pt idx="600">
                  <c:v>40000000</c:v>
                </c:pt>
                <c:pt idx="601">
                  <c:v>30000000</c:v>
                </c:pt>
                <c:pt idx="602">
                  <c:v>40000000</c:v>
                </c:pt>
                <c:pt idx="603">
                  <c:v>40000000</c:v>
                </c:pt>
                <c:pt idx="604">
                  <c:v>40000000</c:v>
                </c:pt>
                <c:pt idx="605">
                  <c:v>40000000</c:v>
                </c:pt>
                <c:pt idx="606">
                  <c:v>43000000</c:v>
                </c:pt>
                <c:pt idx="607">
                  <c:v>25000000</c:v>
                </c:pt>
                <c:pt idx="608">
                  <c:v>40000000</c:v>
                </c:pt>
                <c:pt idx="609">
                  <c:v>40000000</c:v>
                </c:pt>
                <c:pt idx="610">
                  <c:v>40000000</c:v>
                </c:pt>
                <c:pt idx="611">
                  <c:v>40000000</c:v>
                </c:pt>
                <c:pt idx="612">
                  <c:v>36000000</c:v>
                </c:pt>
                <c:pt idx="613">
                  <c:v>40000000</c:v>
                </c:pt>
                <c:pt idx="614">
                  <c:v>40000000</c:v>
                </c:pt>
                <c:pt idx="615">
                  <c:v>40000000</c:v>
                </c:pt>
                <c:pt idx="616">
                  <c:v>30000000</c:v>
                </c:pt>
                <c:pt idx="617">
                  <c:v>40000000</c:v>
                </c:pt>
                <c:pt idx="618">
                  <c:v>25000000</c:v>
                </c:pt>
                <c:pt idx="619">
                  <c:v>20000000</c:v>
                </c:pt>
                <c:pt idx="620">
                  <c:v>23000000</c:v>
                </c:pt>
                <c:pt idx="621">
                  <c:v>39000000</c:v>
                </c:pt>
                <c:pt idx="622">
                  <c:v>39000000</c:v>
                </c:pt>
                <c:pt idx="623">
                  <c:v>38000000</c:v>
                </c:pt>
                <c:pt idx="624">
                  <c:v>38000000</c:v>
                </c:pt>
                <c:pt idx="625">
                  <c:v>38000000</c:v>
                </c:pt>
                <c:pt idx="626">
                  <c:v>35000000</c:v>
                </c:pt>
                <c:pt idx="627">
                  <c:v>38000000</c:v>
                </c:pt>
                <c:pt idx="628">
                  <c:v>38000000</c:v>
                </c:pt>
                <c:pt idx="629">
                  <c:v>38000000</c:v>
                </c:pt>
                <c:pt idx="630">
                  <c:v>35000000</c:v>
                </c:pt>
                <c:pt idx="631">
                  <c:v>30000000</c:v>
                </c:pt>
                <c:pt idx="632">
                  <c:v>10000000</c:v>
                </c:pt>
                <c:pt idx="633">
                  <c:v>38000000</c:v>
                </c:pt>
                <c:pt idx="634">
                  <c:v>35000000</c:v>
                </c:pt>
                <c:pt idx="635">
                  <c:v>37000000</c:v>
                </c:pt>
                <c:pt idx="636">
                  <c:v>40000000</c:v>
                </c:pt>
                <c:pt idx="637">
                  <c:v>37000000</c:v>
                </c:pt>
                <c:pt idx="638">
                  <c:v>37000000</c:v>
                </c:pt>
                <c:pt idx="639">
                  <c:v>37000000</c:v>
                </c:pt>
                <c:pt idx="640">
                  <c:v>38000000</c:v>
                </c:pt>
                <c:pt idx="641">
                  <c:v>37000000</c:v>
                </c:pt>
                <c:pt idx="642">
                  <c:v>37000000</c:v>
                </c:pt>
                <c:pt idx="643">
                  <c:v>36000000</c:v>
                </c:pt>
                <c:pt idx="644">
                  <c:v>65000000</c:v>
                </c:pt>
                <c:pt idx="645">
                  <c:v>37000000</c:v>
                </c:pt>
                <c:pt idx="646">
                  <c:v>36000000</c:v>
                </c:pt>
                <c:pt idx="647">
                  <c:v>36000000</c:v>
                </c:pt>
                <c:pt idx="648">
                  <c:v>36000000</c:v>
                </c:pt>
                <c:pt idx="649">
                  <c:v>36000000</c:v>
                </c:pt>
                <c:pt idx="650">
                  <c:v>35200000</c:v>
                </c:pt>
                <c:pt idx="651">
                  <c:v>35000000</c:v>
                </c:pt>
                <c:pt idx="652">
                  <c:v>33000000</c:v>
                </c:pt>
                <c:pt idx="653">
                  <c:v>35000000</c:v>
                </c:pt>
                <c:pt idx="654">
                  <c:v>35000000</c:v>
                </c:pt>
                <c:pt idx="655">
                  <c:v>29000000</c:v>
                </c:pt>
                <c:pt idx="656">
                  <c:v>35000000</c:v>
                </c:pt>
                <c:pt idx="657">
                  <c:v>35000000</c:v>
                </c:pt>
                <c:pt idx="658">
                  <c:v>38000000</c:v>
                </c:pt>
                <c:pt idx="659">
                  <c:v>35000000</c:v>
                </c:pt>
                <c:pt idx="660">
                  <c:v>35000000</c:v>
                </c:pt>
                <c:pt idx="661">
                  <c:v>35000000</c:v>
                </c:pt>
                <c:pt idx="662">
                  <c:v>35000000</c:v>
                </c:pt>
                <c:pt idx="663">
                  <c:v>35000000</c:v>
                </c:pt>
                <c:pt idx="664">
                  <c:v>35000000</c:v>
                </c:pt>
                <c:pt idx="665">
                  <c:v>35000000</c:v>
                </c:pt>
                <c:pt idx="666">
                  <c:v>27000000</c:v>
                </c:pt>
                <c:pt idx="667">
                  <c:v>35000000</c:v>
                </c:pt>
                <c:pt idx="668">
                  <c:v>35000000</c:v>
                </c:pt>
                <c:pt idx="669">
                  <c:v>35000000</c:v>
                </c:pt>
                <c:pt idx="670">
                  <c:v>35000000</c:v>
                </c:pt>
                <c:pt idx="671">
                  <c:v>1800000</c:v>
                </c:pt>
                <c:pt idx="672">
                  <c:v>33000000</c:v>
                </c:pt>
                <c:pt idx="673">
                  <c:v>35000000</c:v>
                </c:pt>
                <c:pt idx="674">
                  <c:v>35000000</c:v>
                </c:pt>
                <c:pt idx="675">
                  <c:v>34000000</c:v>
                </c:pt>
                <c:pt idx="676">
                  <c:v>35000000</c:v>
                </c:pt>
                <c:pt idx="677">
                  <c:v>35000000</c:v>
                </c:pt>
                <c:pt idx="678">
                  <c:v>35000000</c:v>
                </c:pt>
                <c:pt idx="679">
                  <c:v>35000000</c:v>
                </c:pt>
                <c:pt idx="680">
                  <c:v>33000000</c:v>
                </c:pt>
                <c:pt idx="681">
                  <c:v>35000000</c:v>
                </c:pt>
                <c:pt idx="682">
                  <c:v>35000000</c:v>
                </c:pt>
                <c:pt idx="683">
                  <c:v>35000000</c:v>
                </c:pt>
                <c:pt idx="684">
                  <c:v>35000000</c:v>
                </c:pt>
                <c:pt idx="685">
                  <c:v>33000000</c:v>
                </c:pt>
                <c:pt idx="686">
                  <c:v>30000000</c:v>
                </c:pt>
                <c:pt idx="687">
                  <c:v>35000000</c:v>
                </c:pt>
                <c:pt idx="688">
                  <c:v>33000000</c:v>
                </c:pt>
                <c:pt idx="689">
                  <c:v>10700000</c:v>
                </c:pt>
                <c:pt idx="690">
                  <c:v>35000000</c:v>
                </c:pt>
                <c:pt idx="691">
                  <c:v>35000000</c:v>
                </c:pt>
                <c:pt idx="692">
                  <c:v>35000000</c:v>
                </c:pt>
                <c:pt idx="693">
                  <c:v>35000000</c:v>
                </c:pt>
                <c:pt idx="694">
                  <c:v>30000000</c:v>
                </c:pt>
                <c:pt idx="695">
                  <c:v>30000000</c:v>
                </c:pt>
                <c:pt idx="696">
                  <c:v>27000000</c:v>
                </c:pt>
                <c:pt idx="697">
                  <c:v>35000000</c:v>
                </c:pt>
                <c:pt idx="698">
                  <c:v>34000000</c:v>
                </c:pt>
                <c:pt idx="699">
                  <c:v>30000000</c:v>
                </c:pt>
                <c:pt idx="700">
                  <c:v>34000000</c:v>
                </c:pt>
                <c:pt idx="701">
                  <c:v>40000000</c:v>
                </c:pt>
                <c:pt idx="702">
                  <c:v>33000000</c:v>
                </c:pt>
                <c:pt idx="703">
                  <c:v>30000000</c:v>
                </c:pt>
                <c:pt idx="704">
                  <c:v>33000000</c:v>
                </c:pt>
                <c:pt idx="705">
                  <c:v>33000000</c:v>
                </c:pt>
                <c:pt idx="706">
                  <c:v>33000000</c:v>
                </c:pt>
                <c:pt idx="707">
                  <c:v>32500000</c:v>
                </c:pt>
                <c:pt idx="708">
                  <c:v>32000000</c:v>
                </c:pt>
                <c:pt idx="709">
                  <c:v>33000000</c:v>
                </c:pt>
                <c:pt idx="710">
                  <c:v>32000000</c:v>
                </c:pt>
                <c:pt idx="711">
                  <c:v>35000000</c:v>
                </c:pt>
                <c:pt idx="712">
                  <c:v>32000000</c:v>
                </c:pt>
                <c:pt idx="713">
                  <c:v>32000000</c:v>
                </c:pt>
                <c:pt idx="714">
                  <c:v>32500000</c:v>
                </c:pt>
                <c:pt idx="715">
                  <c:v>32000000</c:v>
                </c:pt>
                <c:pt idx="716">
                  <c:v>29000000</c:v>
                </c:pt>
                <c:pt idx="717">
                  <c:v>32000000</c:v>
                </c:pt>
                <c:pt idx="718">
                  <c:v>20000000</c:v>
                </c:pt>
                <c:pt idx="719">
                  <c:v>32000000</c:v>
                </c:pt>
                <c:pt idx="720">
                  <c:v>32000000</c:v>
                </c:pt>
                <c:pt idx="721">
                  <c:v>32000000</c:v>
                </c:pt>
                <c:pt idx="722">
                  <c:v>32000000</c:v>
                </c:pt>
                <c:pt idx="723">
                  <c:v>32000000</c:v>
                </c:pt>
                <c:pt idx="724">
                  <c:v>32000000</c:v>
                </c:pt>
                <c:pt idx="725">
                  <c:v>31500000</c:v>
                </c:pt>
                <c:pt idx="726">
                  <c:v>6500000</c:v>
                </c:pt>
                <c:pt idx="727">
                  <c:v>31000000</c:v>
                </c:pt>
                <c:pt idx="728">
                  <c:v>31000000</c:v>
                </c:pt>
                <c:pt idx="729">
                  <c:v>34000000</c:v>
                </c:pt>
                <c:pt idx="730">
                  <c:v>25000000</c:v>
                </c:pt>
                <c:pt idx="731">
                  <c:v>31000000</c:v>
                </c:pt>
                <c:pt idx="732">
                  <c:v>31000000</c:v>
                </c:pt>
                <c:pt idx="733">
                  <c:v>31000000</c:v>
                </c:pt>
                <c:pt idx="734">
                  <c:v>30250000</c:v>
                </c:pt>
                <c:pt idx="735">
                  <c:v>45000000</c:v>
                </c:pt>
                <c:pt idx="736">
                  <c:v>34200000</c:v>
                </c:pt>
                <c:pt idx="737">
                  <c:v>30000000</c:v>
                </c:pt>
                <c:pt idx="738">
                  <c:v>30000000</c:v>
                </c:pt>
                <c:pt idx="739">
                  <c:v>25000000</c:v>
                </c:pt>
                <c:pt idx="740">
                  <c:v>30000000</c:v>
                </c:pt>
                <c:pt idx="741">
                  <c:v>30000000</c:v>
                </c:pt>
                <c:pt idx="742">
                  <c:v>30000000</c:v>
                </c:pt>
                <c:pt idx="743">
                  <c:v>30000000</c:v>
                </c:pt>
                <c:pt idx="744">
                  <c:v>20000000</c:v>
                </c:pt>
                <c:pt idx="745">
                  <c:v>38000000</c:v>
                </c:pt>
                <c:pt idx="746">
                  <c:v>30000000</c:v>
                </c:pt>
                <c:pt idx="747">
                  <c:v>37000000</c:v>
                </c:pt>
                <c:pt idx="748">
                  <c:v>26000000</c:v>
                </c:pt>
                <c:pt idx="749">
                  <c:v>33000000</c:v>
                </c:pt>
                <c:pt idx="750">
                  <c:v>30000000</c:v>
                </c:pt>
                <c:pt idx="751">
                  <c:v>30000000</c:v>
                </c:pt>
                <c:pt idx="752">
                  <c:v>25000000</c:v>
                </c:pt>
                <c:pt idx="753">
                  <c:v>30000000</c:v>
                </c:pt>
                <c:pt idx="754">
                  <c:v>30000000</c:v>
                </c:pt>
                <c:pt idx="755">
                  <c:v>30000000</c:v>
                </c:pt>
                <c:pt idx="756">
                  <c:v>30000000</c:v>
                </c:pt>
                <c:pt idx="757">
                  <c:v>30000000</c:v>
                </c:pt>
                <c:pt idx="758">
                  <c:v>30000000</c:v>
                </c:pt>
                <c:pt idx="759">
                  <c:v>30000000</c:v>
                </c:pt>
                <c:pt idx="760">
                  <c:v>25000000</c:v>
                </c:pt>
                <c:pt idx="761">
                  <c:v>30000000</c:v>
                </c:pt>
                <c:pt idx="762">
                  <c:v>35000000</c:v>
                </c:pt>
                <c:pt idx="763">
                  <c:v>30000000</c:v>
                </c:pt>
                <c:pt idx="764">
                  <c:v>30000000</c:v>
                </c:pt>
                <c:pt idx="765">
                  <c:v>30000000</c:v>
                </c:pt>
                <c:pt idx="766">
                  <c:v>30000000</c:v>
                </c:pt>
                <c:pt idx="767">
                  <c:v>30000000</c:v>
                </c:pt>
                <c:pt idx="768">
                  <c:v>45000000</c:v>
                </c:pt>
                <c:pt idx="769">
                  <c:v>30000000</c:v>
                </c:pt>
                <c:pt idx="770">
                  <c:v>30000000</c:v>
                </c:pt>
                <c:pt idx="771">
                  <c:v>30000000</c:v>
                </c:pt>
                <c:pt idx="772">
                  <c:v>19000000</c:v>
                </c:pt>
                <c:pt idx="773">
                  <c:v>37000000</c:v>
                </c:pt>
                <c:pt idx="774">
                  <c:v>17000000</c:v>
                </c:pt>
                <c:pt idx="775">
                  <c:v>42000000</c:v>
                </c:pt>
                <c:pt idx="776">
                  <c:v>30000000</c:v>
                </c:pt>
                <c:pt idx="777">
                  <c:v>27800000</c:v>
                </c:pt>
                <c:pt idx="778">
                  <c:v>30000000</c:v>
                </c:pt>
                <c:pt idx="779">
                  <c:v>30000000</c:v>
                </c:pt>
                <c:pt idx="780">
                  <c:v>30000000</c:v>
                </c:pt>
                <c:pt idx="781">
                  <c:v>30000000</c:v>
                </c:pt>
                <c:pt idx="782">
                  <c:v>30000000</c:v>
                </c:pt>
                <c:pt idx="783">
                  <c:v>30000000</c:v>
                </c:pt>
                <c:pt idx="784">
                  <c:v>30000000</c:v>
                </c:pt>
                <c:pt idx="785">
                  <c:v>30000000</c:v>
                </c:pt>
                <c:pt idx="786">
                  <c:v>40000000</c:v>
                </c:pt>
                <c:pt idx="787">
                  <c:v>30000000</c:v>
                </c:pt>
                <c:pt idx="788">
                  <c:v>30000000</c:v>
                </c:pt>
                <c:pt idx="789">
                  <c:v>30000000</c:v>
                </c:pt>
                <c:pt idx="790">
                  <c:v>25000000</c:v>
                </c:pt>
                <c:pt idx="791">
                  <c:v>30000000</c:v>
                </c:pt>
                <c:pt idx="792">
                  <c:v>30000000</c:v>
                </c:pt>
                <c:pt idx="793">
                  <c:v>30000000</c:v>
                </c:pt>
                <c:pt idx="794">
                  <c:v>38000000</c:v>
                </c:pt>
                <c:pt idx="795">
                  <c:v>32000000</c:v>
                </c:pt>
                <c:pt idx="796">
                  <c:v>30000000</c:v>
                </c:pt>
                <c:pt idx="797">
                  <c:v>30000000</c:v>
                </c:pt>
                <c:pt idx="798">
                  <c:v>30000000</c:v>
                </c:pt>
                <c:pt idx="799">
                  <c:v>27000000</c:v>
                </c:pt>
                <c:pt idx="800">
                  <c:v>25000000</c:v>
                </c:pt>
                <c:pt idx="801">
                  <c:v>30000000</c:v>
                </c:pt>
                <c:pt idx="802">
                  <c:v>30000000</c:v>
                </c:pt>
                <c:pt idx="803">
                  <c:v>30000000</c:v>
                </c:pt>
                <c:pt idx="804">
                  <c:v>30000000</c:v>
                </c:pt>
                <c:pt idx="805">
                  <c:v>30000000</c:v>
                </c:pt>
                <c:pt idx="806">
                  <c:v>30000000</c:v>
                </c:pt>
                <c:pt idx="807">
                  <c:v>30000000</c:v>
                </c:pt>
                <c:pt idx="808">
                  <c:v>30000000</c:v>
                </c:pt>
                <c:pt idx="809">
                  <c:v>19000000</c:v>
                </c:pt>
                <c:pt idx="810">
                  <c:v>30000000</c:v>
                </c:pt>
                <c:pt idx="811">
                  <c:v>30000000</c:v>
                </c:pt>
                <c:pt idx="812">
                  <c:v>30000000</c:v>
                </c:pt>
                <c:pt idx="813">
                  <c:v>18000000</c:v>
                </c:pt>
                <c:pt idx="814">
                  <c:v>29000000</c:v>
                </c:pt>
                <c:pt idx="815">
                  <c:v>28000000</c:v>
                </c:pt>
                <c:pt idx="816">
                  <c:v>30000000</c:v>
                </c:pt>
                <c:pt idx="817">
                  <c:v>29000000</c:v>
                </c:pt>
                <c:pt idx="818">
                  <c:v>12000000</c:v>
                </c:pt>
                <c:pt idx="819">
                  <c:v>28000000</c:v>
                </c:pt>
                <c:pt idx="820">
                  <c:v>28000000</c:v>
                </c:pt>
                <c:pt idx="821">
                  <c:v>28000000</c:v>
                </c:pt>
                <c:pt idx="822">
                  <c:v>24000000</c:v>
                </c:pt>
                <c:pt idx="823">
                  <c:v>60000000</c:v>
                </c:pt>
                <c:pt idx="824">
                  <c:v>29000000</c:v>
                </c:pt>
                <c:pt idx="825">
                  <c:v>28000000</c:v>
                </c:pt>
                <c:pt idx="826">
                  <c:v>28000000</c:v>
                </c:pt>
                <c:pt idx="827">
                  <c:v>28000000</c:v>
                </c:pt>
                <c:pt idx="828">
                  <c:v>28000000</c:v>
                </c:pt>
                <c:pt idx="829">
                  <c:v>26000000</c:v>
                </c:pt>
                <c:pt idx="830">
                  <c:v>35000000</c:v>
                </c:pt>
                <c:pt idx="831">
                  <c:v>21000000</c:v>
                </c:pt>
                <c:pt idx="832">
                  <c:v>30000000</c:v>
                </c:pt>
                <c:pt idx="833">
                  <c:v>28000000</c:v>
                </c:pt>
                <c:pt idx="834">
                  <c:v>28000000</c:v>
                </c:pt>
                <c:pt idx="835">
                  <c:v>28000000</c:v>
                </c:pt>
                <c:pt idx="836">
                  <c:v>27000000</c:v>
                </c:pt>
                <c:pt idx="837">
                  <c:v>28000000</c:v>
                </c:pt>
                <c:pt idx="838">
                  <c:v>28000000</c:v>
                </c:pt>
                <c:pt idx="839">
                  <c:v>28000000</c:v>
                </c:pt>
                <c:pt idx="840">
                  <c:v>28000000</c:v>
                </c:pt>
                <c:pt idx="841">
                  <c:v>30000000</c:v>
                </c:pt>
                <c:pt idx="842">
                  <c:v>28000000</c:v>
                </c:pt>
                <c:pt idx="843">
                  <c:v>28000000</c:v>
                </c:pt>
                <c:pt idx="844">
                  <c:v>28000000</c:v>
                </c:pt>
                <c:pt idx="845">
                  <c:v>28000000</c:v>
                </c:pt>
                <c:pt idx="846">
                  <c:v>28000000</c:v>
                </c:pt>
                <c:pt idx="847">
                  <c:v>28000000</c:v>
                </c:pt>
                <c:pt idx="848">
                  <c:v>21000000</c:v>
                </c:pt>
                <c:pt idx="849">
                  <c:v>28000000</c:v>
                </c:pt>
                <c:pt idx="850">
                  <c:v>27500000</c:v>
                </c:pt>
                <c:pt idx="851">
                  <c:v>30000000</c:v>
                </c:pt>
                <c:pt idx="852">
                  <c:v>30000000</c:v>
                </c:pt>
                <c:pt idx="853">
                  <c:v>35000000</c:v>
                </c:pt>
                <c:pt idx="854">
                  <c:v>16000000</c:v>
                </c:pt>
                <c:pt idx="855">
                  <c:v>15000000</c:v>
                </c:pt>
                <c:pt idx="856">
                  <c:v>30000000</c:v>
                </c:pt>
                <c:pt idx="857">
                  <c:v>27000000</c:v>
                </c:pt>
                <c:pt idx="858">
                  <c:v>27000000</c:v>
                </c:pt>
                <c:pt idx="859">
                  <c:v>27000000</c:v>
                </c:pt>
                <c:pt idx="860">
                  <c:v>25000000</c:v>
                </c:pt>
                <c:pt idx="861">
                  <c:v>30000000</c:v>
                </c:pt>
                <c:pt idx="862">
                  <c:v>27000000</c:v>
                </c:pt>
                <c:pt idx="863">
                  <c:v>13500000</c:v>
                </c:pt>
                <c:pt idx="864">
                  <c:v>27000000</c:v>
                </c:pt>
                <c:pt idx="865">
                  <c:v>27000000</c:v>
                </c:pt>
                <c:pt idx="866">
                  <c:v>26000000</c:v>
                </c:pt>
                <c:pt idx="867">
                  <c:v>26000000</c:v>
                </c:pt>
                <c:pt idx="868">
                  <c:v>25000000</c:v>
                </c:pt>
                <c:pt idx="869">
                  <c:v>26000000</c:v>
                </c:pt>
                <c:pt idx="870">
                  <c:v>27000000</c:v>
                </c:pt>
                <c:pt idx="871">
                  <c:v>26000000</c:v>
                </c:pt>
                <c:pt idx="872">
                  <c:v>22000000</c:v>
                </c:pt>
                <c:pt idx="873">
                  <c:v>26000000</c:v>
                </c:pt>
                <c:pt idx="874">
                  <c:v>26000000</c:v>
                </c:pt>
                <c:pt idx="875">
                  <c:v>26000000</c:v>
                </c:pt>
                <c:pt idx="876">
                  <c:v>26000000</c:v>
                </c:pt>
                <c:pt idx="877">
                  <c:v>26000000</c:v>
                </c:pt>
                <c:pt idx="878">
                  <c:v>26000000</c:v>
                </c:pt>
                <c:pt idx="879">
                  <c:v>26000000</c:v>
                </c:pt>
                <c:pt idx="880">
                  <c:v>26000000</c:v>
                </c:pt>
                <c:pt idx="881">
                  <c:v>26000000</c:v>
                </c:pt>
                <c:pt idx="882">
                  <c:v>26000000</c:v>
                </c:pt>
                <c:pt idx="883">
                  <c:v>26000000</c:v>
                </c:pt>
                <c:pt idx="884">
                  <c:v>15000000</c:v>
                </c:pt>
                <c:pt idx="885">
                  <c:v>25000000</c:v>
                </c:pt>
                <c:pt idx="886">
                  <c:v>25000000</c:v>
                </c:pt>
                <c:pt idx="887">
                  <c:v>33000000</c:v>
                </c:pt>
                <c:pt idx="888">
                  <c:v>25100000</c:v>
                </c:pt>
                <c:pt idx="889">
                  <c:v>25000000</c:v>
                </c:pt>
                <c:pt idx="890">
                  <c:v>26000000</c:v>
                </c:pt>
                <c:pt idx="891">
                  <c:v>25000000</c:v>
                </c:pt>
                <c:pt idx="892">
                  <c:v>22000000</c:v>
                </c:pt>
                <c:pt idx="893">
                  <c:v>25000000</c:v>
                </c:pt>
                <c:pt idx="894">
                  <c:v>80000000</c:v>
                </c:pt>
                <c:pt idx="895">
                  <c:v>30000000</c:v>
                </c:pt>
                <c:pt idx="896">
                  <c:v>30000000</c:v>
                </c:pt>
                <c:pt idx="897">
                  <c:v>25000000</c:v>
                </c:pt>
                <c:pt idx="898">
                  <c:v>25000000</c:v>
                </c:pt>
                <c:pt idx="899">
                  <c:v>25000000</c:v>
                </c:pt>
                <c:pt idx="900">
                  <c:v>25000000</c:v>
                </c:pt>
                <c:pt idx="901">
                  <c:v>25000000</c:v>
                </c:pt>
                <c:pt idx="902">
                  <c:v>26000000</c:v>
                </c:pt>
                <c:pt idx="903">
                  <c:v>25000000</c:v>
                </c:pt>
                <c:pt idx="904">
                  <c:v>45000000</c:v>
                </c:pt>
                <c:pt idx="905">
                  <c:v>25000000</c:v>
                </c:pt>
                <c:pt idx="906">
                  <c:v>25000000</c:v>
                </c:pt>
                <c:pt idx="907">
                  <c:v>25000000</c:v>
                </c:pt>
                <c:pt idx="908">
                  <c:v>25000000</c:v>
                </c:pt>
                <c:pt idx="909">
                  <c:v>25000000</c:v>
                </c:pt>
                <c:pt idx="910">
                  <c:v>25000000</c:v>
                </c:pt>
                <c:pt idx="911">
                  <c:v>17000000</c:v>
                </c:pt>
                <c:pt idx="912">
                  <c:v>25000000</c:v>
                </c:pt>
                <c:pt idx="913">
                  <c:v>25000000</c:v>
                </c:pt>
                <c:pt idx="914">
                  <c:v>25000000</c:v>
                </c:pt>
                <c:pt idx="915">
                  <c:v>30000000</c:v>
                </c:pt>
                <c:pt idx="916">
                  <c:v>26000000</c:v>
                </c:pt>
                <c:pt idx="917">
                  <c:v>25000000</c:v>
                </c:pt>
                <c:pt idx="918">
                  <c:v>26000000</c:v>
                </c:pt>
                <c:pt idx="919">
                  <c:v>25000000</c:v>
                </c:pt>
                <c:pt idx="920">
                  <c:v>25000000</c:v>
                </c:pt>
                <c:pt idx="921">
                  <c:v>25000000</c:v>
                </c:pt>
                <c:pt idx="922">
                  <c:v>23000000</c:v>
                </c:pt>
                <c:pt idx="923">
                  <c:v>25000000</c:v>
                </c:pt>
                <c:pt idx="924">
                  <c:v>25000000</c:v>
                </c:pt>
                <c:pt idx="925">
                  <c:v>25000000</c:v>
                </c:pt>
                <c:pt idx="926">
                  <c:v>25000000</c:v>
                </c:pt>
                <c:pt idx="927">
                  <c:v>25000000</c:v>
                </c:pt>
                <c:pt idx="928">
                  <c:v>25000000</c:v>
                </c:pt>
                <c:pt idx="929">
                  <c:v>25000000</c:v>
                </c:pt>
                <c:pt idx="930">
                  <c:v>25000000</c:v>
                </c:pt>
                <c:pt idx="931">
                  <c:v>25000000</c:v>
                </c:pt>
                <c:pt idx="932">
                  <c:v>25000000</c:v>
                </c:pt>
                <c:pt idx="933">
                  <c:v>25000000</c:v>
                </c:pt>
                <c:pt idx="934">
                  <c:v>20000000</c:v>
                </c:pt>
                <c:pt idx="935">
                  <c:v>17000000</c:v>
                </c:pt>
                <c:pt idx="936">
                  <c:v>25000000</c:v>
                </c:pt>
                <c:pt idx="937">
                  <c:v>30000000</c:v>
                </c:pt>
                <c:pt idx="938">
                  <c:v>25000000</c:v>
                </c:pt>
                <c:pt idx="939">
                  <c:v>20000000</c:v>
                </c:pt>
                <c:pt idx="940">
                  <c:v>25000000</c:v>
                </c:pt>
                <c:pt idx="941">
                  <c:v>25000000</c:v>
                </c:pt>
                <c:pt idx="942">
                  <c:v>30000000</c:v>
                </c:pt>
                <c:pt idx="943">
                  <c:v>25000000</c:v>
                </c:pt>
                <c:pt idx="944">
                  <c:v>25000000</c:v>
                </c:pt>
                <c:pt idx="945">
                  <c:v>25000000</c:v>
                </c:pt>
                <c:pt idx="946">
                  <c:v>25000000</c:v>
                </c:pt>
                <c:pt idx="947">
                  <c:v>25000000</c:v>
                </c:pt>
                <c:pt idx="948">
                  <c:v>21150000</c:v>
                </c:pt>
                <c:pt idx="949">
                  <c:v>25000000</c:v>
                </c:pt>
                <c:pt idx="950">
                  <c:v>25000000</c:v>
                </c:pt>
                <c:pt idx="951">
                  <c:v>25000000</c:v>
                </c:pt>
                <c:pt idx="952">
                  <c:v>13000000</c:v>
                </c:pt>
                <c:pt idx="953">
                  <c:v>8000000</c:v>
                </c:pt>
                <c:pt idx="954">
                  <c:v>25000000</c:v>
                </c:pt>
                <c:pt idx="955">
                  <c:v>14000000</c:v>
                </c:pt>
                <c:pt idx="956">
                  <c:v>14000000</c:v>
                </c:pt>
                <c:pt idx="957">
                  <c:v>25000000</c:v>
                </c:pt>
                <c:pt idx="958">
                  <c:v>24000000</c:v>
                </c:pt>
                <c:pt idx="959">
                  <c:v>24000000</c:v>
                </c:pt>
                <c:pt idx="960">
                  <c:v>24000000</c:v>
                </c:pt>
                <c:pt idx="961">
                  <c:v>24000000</c:v>
                </c:pt>
                <c:pt idx="962">
                  <c:v>8200000</c:v>
                </c:pt>
                <c:pt idx="963">
                  <c:v>24000000</c:v>
                </c:pt>
                <c:pt idx="964">
                  <c:v>24000000</c:v>
                </c:pt>
                <c:pt idx="965">
                  <c:v>24000000</c:v>
                </c:pt>
                <c:pt idx="966">
                  <c:v>24000000</c:v>
                </c:pt>
                <c:pt idx="967">
                  <c:v>24000000</c:v>
                </c:pt>
                <c:pt idx="968">
                  <c:v>24000000</c:v>
                </c:pt>
                <c:pt idx="969">
                  <c:v>25000000</c:v>
                </c:pt>
                <c:pt idx="970">
                  <c:v>24000000</c:v>
                </c:pt>
                <c:pt idx="971">
                  <c:v>24000000</c:v>
                </c:pt>
                <c:pt idx="972">
                  <c:v>23600000</c:v>
                </c:pt>
                <c:pt idx="973">
                  <c:v>20000000</c:v>
                </c:pt>
                <c:pt idx="974">
                  <c:v>18000000</c:v>
                </c:pt>
                <c:pt idx="975">
                  <c:v>19000000</c:v>
                </c:pt>
                <c:pt idx="976">
                  <c:v>23000000</c:v>
                </c:pt>
                <c:pt idx="977">
                  <c:v>23000000</c:v>
                </c:pt>
                <c:pt idx="978">
                  <c:v>12500000</c:v>
                </c:pt>
                <c:pt idx="979">
                  <c:v>23000000</c:v>
                </c:pt>
                <c:pt idx="980">
                  <c:v>23000000</c:v>
                </c:pt>
                <c:pt idx="981">
                  <c:v>23000000</c:v>
                </c:pt>
                <c:pt idx="982">
                  <c:v>25000000</c:v>
                </c:pt>
                <c:pt idx="983">
                  <c:v>22700000</c:v>
                </c:pt>
                <c:pt idx="984">
                  <c:v>22000000</c:v>
                </c:pt>
                <c:pt idx="985">
                  <c:v>23000000</c:v>
                </c:pt>
                <c:pt idx="986">
                  <c:v>22000000</c:v>
                </c:pt>
                <c:pt idx="987">
                  <c:v>20000000</c:v>
                </c:pt>
                <c:pt idx="988">
                  <c:v>22000000</c:v>
                </c:pt>
                <c:pt idx="989">
                  <c:v>35000000</c:v>
                </c:pt>
                <c:pt idx="990">
                  <c:v>22000000</c:v>
                </c:pt>
                <c:pt idx="991">
                  <c:v>22000000</c:v>
                </c:pt>
                <c:pt idx="992">
                  <c:v>22000000</c:v>
                </c:pt>
                <c:pt idx="993">
                  <c:v>22000000</c:v>
                </c:pt>
                <c:pt idx="994">
                  <c:v>22000000</c:v>
                </c:pt>
                <c:pt idx="995">
                  <c:v>22000000</c:v>
                </c:pt>
                <c:pt idx="996">
                  <c:v>22000000</c:v>
                </c:pt>
                <c:pt idx="997">
                  <c:v>21000000</c:v>
                </c:pt>
                <c:pt idx="998">
                  <c:v>22000000</c:v>
                </c:pt>
                <c:pt idx="999">
                  <c:v>22000000</c:v>
                </c:pt>
                <c:pt idx="1000">
                  <c:v>26000000</c:v>
                </c:pt>
                <c:pt idx="1001">
                  <c:v>22000000</c:v>
                </c:pt>
                <c:pt idx="1002">
                  <c:v>22000000</c:v>
                </c:pt>
                <c:pt idx="1003">
                  <c:v>22000000</c:v>
                </c:pt>
                <c:pt idx="1004">
                  <c:v>2000000</c:v>
                </c:pt>
                <c:pt idx="1005">
                  <c:v>25000000</c:v>
                </c:pt>
                <c:pt idx="1006">
                  <c:v>21500000</c:v>
                </c:pt>
                <c:pt idx="1007">
                  <c:v>21500000</c:v>
                </c:pt>
                <c:pt idx="1008">
                  <c:v>21000000</c:v>
                </c:pt>
                <c:pt idx="1009">
                  <c:v>21000000</c:v>
                </c:pt>
                <c:pt idx="1010">
                  <c:v>17000000</c:v>
                </c:pt>
                <c:pt idx="1011">
                  <c:v>21000000</c:v>
                </c:pt>
                <c:pt idx="1012">
                  <c:v>21000000</c:v>
                </c:pt>
                <c:pt idx="1013">
                  <c:v>21000000</c:v>
                </c:pt>
                <c:pt idx="1014">
                  <c:v>21000000</c:v>
                </c:pt>
                <c:pt idx="1015">
                  <c:v>20000000</c:v>
                </c:pt>
                <c:pt idx="1016">
                  <c:v>20000000</c:v>
                </c:pt>
                <c:pt idx="1017">
                  <c:v>35000000</c:v>
                </c:pt>
                <c:pt idx="1018">
                  <c:v>18000000</c:v>
                </c:pt>
                <c:pt idx="1019">
                  <c:v>18000000</c:v>
                </c:pt>
                <c:pt idx="1020">
                  <c:v>19400870</c:v>
                </c:pt>
                <c:pt idx="1021">
                  <c:v>20000000</c:v>
                </c:pt>
                <c:pt idx="1022">
                  <c:v>28000000</c:v>
                </c:pt>
                <c:pt idx="1023">
                  <c:v>33000000</c:v>
                </c:pt>
                <c:pt idx="1024">
                  <c:v>19000000</c:v>
                </c:pt>
                <c:pt idx="1025">
                  <c:v>20000000</c:v>
                </c:pt>
                <c:pt idx="1026">
                  <c:v>20000000</c:v>
                </c:pt>
                <c:pt idx="1027">
                  <c:v>20000000</c:v>
                </c:pt>
                <c:pt idx="1028">
                  <c:v>20000000</c:v>
                </c:pt>
                <c:pt idx="1029">
                  <c:v>20000000</c:v>
                </c:pt>
                <c:pt idx="1030">
                  <c:v>32000000</c:v>
                </c:pt>
                <c:pt idx="1031">
                  <c:v>20000000</c:v>
                </c:pt>
                <c:pt idx="1032">
                  <c:v>35000000</c:v>
                </c:pt>
                <c:pt idx="1033">
                  <c:v>18000000</c:v>
                </c:pt>
                <c:pt idx="1034">
                  <c:v>37000000</c:v>
                </c:pt>
                <c:pt idx="1035">
                  <c:v>20000000</c:v>
                </c:pt>
                <c:pt idx="1036">
                  <c:v>20000000</c:v>
                </c:pt>
                <c:pt idx="1037">
                  <c:v>20000000</c:v>
                </c:pt>
                <c:pt idx="1038">
                  <c:v>20000000</c:v>
                </c:pt>
                <c:pt idx="1039">
                  <c:v>20000000</c:v>
                </c:pt>
                <c:pt idx="1040">
                  <c:v>20000000</c:v>
                </c:pt>
                <c:pt idx="1041">
                  <c:v>20000000</c:v>
                </c:pt>
                <c:pt idx="1042">
                  <c:v>20000000</c:v>
                </c:pt>
                <c:pt idx="1043">
                  <c:v>20000000</c:v>
                </c:pt>
                <c:pt idx="1044">
                  <c:v>20000000</c:v>
                </c:pt>
                <c:pt idx="1045">
                  <c:v>20000000</c:v>
                </c:pt>
                <c:pt idx="1046">
                  <c:v>20000000</c:v>
                </c:pt>
                <c:pt idx="1047">
                  <c:v>20000000</c:v>
                </c:pt>
                <c:pt idx="1048">
                  <c:v>20000000</c:v>
                </c:pt>
                <c:pt idx="1049">
                  <c:v>20000000</c:v>
                </c:pt>
                <c:pt idx="1050">
                  <c:v>20000000</c:v>
                </c:pt>
                <c:pt idx="1051">
                  <c:v>30000000</c:v>
                </c:pt>
                <c:pt idx="1052">
                  <c:v>20000000</c:v>
                </c:pt>
                <c:pt idx="1053">
                  <c:v>20000000</c:v>
                </c:pt>
                <c:pt idx="1054">
                  <c:v>20000000</c:v>
                </c:pt>
                <c:pt idx="1055">
                  <c:v>22000000</c:v>
                </c:pt>
                <c:pt idx="1056">
                  <c:v>20000000</c:v>
                </c:pt>
                <c:pt idx="1057">
                  <c:v>20000000</c:v>
                </c:pt>
                <c:pt idx="1058">
                  <c:v>20000000</c:v>
                </c:pt>
                <c:pt idx="1059">
                  <c:v>20000000</c:v>
                </c:pt>
                <c:pt idx="1060">
                  <c:v>20000000</c:v>
                </c:pt>
                <c:pt idx="1061">
                  <c:v>20000000</c:v>
                </c:pt>
                <c:pt idx="1062">
                  <c:v>20000000</c:v>
                </c:pt>
                <c:pt idx="1063">
                  <c:v>25000000</c:v>
                </c:pt>
                <c:pt idx="1064">
                  <c:v>19800000</c:v>
                </c:pt>
                <c:pt idx="1065">
                  <c:v>20000000</c:v>
                </c:pt>
                <c:pt idx="1066">
                  <c:v>30000000</c:v>
                </c:pt>
                <c:pt idx="1067">
                  <c:v>11000000</c:v>
                </c:pt>
                <c:pt idx="1068">
                  <c:v>20000000</c:v>
                </c:pt>
                <c:pt idx="1069">
                  <c:v>20000000</c:v>
                </c:pt>
                <c:pt idx="1070">
                  <c:v>20000000</c:v>
                </c:pt>
                <c:pt idx="1071">
                  <c:v>20000000</c:v>
                </c:pt>
                <c:pt idx="1072">
                  <c:v>19000000</c:v>
                </c:pt>
                <c:pt idx="1073">
                  <c:v>20000000</c:v>
                </c:pt>
                <c:pt idx="1074">
                  <c:v>20000000</c:v>
                </c:pt>
                <c:pt idx="1075">
                  <c:v>20000000</c:v>
                </c:pt>
                <c:pt idx="1076">
                  <c:v>20000000</c:v>
                </c:pt>
                <c:pt idx="1077">
                  <c:v>20000000</c:v>
                </c:pt>
                <c:pt idx="1078">
                  <c:v>20000000</c:v>
                </c:pt>
                <c:pt idx="1079">
                  <c:v>20000000</c:v>
                </c:pt>
                <c:pt idx="1080">
                  <c:v>20000000</c:v>
                </c:pt>
                <c:pt idx="1081">
                  <c:v>20000000</c:v>
                </c:pt>
                <c:pt idx="1082">
                  <c:v>20000000</c:v>
                </c:pt>
                <c:pt idx="1083">
                  <c:v>20000000</c:v>
                </c:pt>
                <c:pt idx="1084">
                  <c:v>20000000</c:v>
                </c:pt>
                <c:pt idx="1085">
                  <c:v>20000000</c:v>
                </c:pt>
                <c:pt idx="1086">
                  <c:v>9000000</c:v>
                </c:pt>
                <c:pt idx="1087">
                  <c:v>20000000</c:v>
                </c:pt>
                <c:pt idx="1088">
                  <c:v>20000000</c:v>
                </c:pt>
                <c:pt idx="1089">
                  <c:v>20000000</c:v>
                </c:pt>
                <c:pt idx="1090">
                  <c:v>20000000</c:v>
                </c:pt>
                <c:pt idx="1091">
                  <c:v>20000000</c:v>
                </c:pt>
                <c:pt idx="1092">
                  <c:v>20000000</c:v>
                </c:pt>
                <c:pt idx="1093">
                  <c:v>806947</c:v>
                </c:pt>
                <c:pt idx="1094">
                  <c:v>20000000</c:v>
                </c:pt>
                <c:pt idx="1095">
                  <c:v>15000000</c:v>
                </c:pt>
                <c:pt idx="1096">
                  <c:v>19000000</c:v>
                </c:pt>
                <c:pt idx="1097">
                  <c:v>22000000</c:v>
                </c:pt>
                <c:pt idx="1098">
                  <c:v>20000000</c:v>
                </c:pt>
                <c:pt idx="1099">
                  <c:v>19000000</c:v>
                </c:pt>
                <c:pt idx="1100">
                  <c:v>20000000</c:v>
                </c:pt>
                <c:pt idx="1101">
                  <c:v>15000000</c:v>
                </c:pt>
                <c:pt idx="1102">
                  <c:v>20000000</c:v>
                </c:pt>
                <c:pt idx="1103">
                  <c:v>19000000</c:v>
                </c:pt>
                <c:pt idx="1104">
                  <c:v>19000000</c:v>
                </c:pt>
                <c:pt idx="1105">
                  <c:v>13000000</c:v>
                </c:pt>
                <c:pt idx="1106">
                  <c:v>19000000</c:v>
                </c:pt>
                <c:pt idx="1107">
                  <c:v>18000000</c:v>
                </c:pt>
                <c:pt idx="1108">
                  <c:v>20000000</c:v>
                </c:pt>
                <c:pt idx="1109">
                  <c:v>19000000</c:v>
                </c:pt>
                <c:pt idx="1110">
                  <c:v>19000000</c:v>
                </c:pt>
                <c:pt idx="1111">
                  <c:v>19000000</c:v>
                </c:pt>
                <c:pt idx="1112">
                  <c:v>15000000</c:v>
                </c:pt>
                <c:pt idx="1113">
                  <c:v>18000000</c:v>
                </c:pt>
                <c:pt idx="1114">
                  <c:v>18000000</c:v>
                </c:pt>
                <c:pt idx="1115">
                  <c:v>18000000</c:v>
                </c:pt>
                <c:pt idx="1116">
                  <c:v>18000000</c:v>
                </c:pt>
                <c:pt idx="1117">
                  <c:v>18000000</c:v>
                </c:pt>
                <c:pt idx="1118">
                  <c:v>17000000</c:v>
                </c:pt>
                <c:pt idx="1119">
                  <c:v>20000000</c:v>
                </c:pt>
                <c:pt idx="1120">
                  <c:v>17000000</c:v>
                </c:pt>
                <c:pt idx="1121">
                  <c:v>18000000</c:v>
                </c:pt>
                <c:pt idx="1122">
                  <c:v>18000000</c:v>
                </c:pt>
                <c:pt idx="1123">
                  <c:v>17000000</c:v>
                </c:pt>
                <c:pt idx="1124">
                  <c:v>18000000</c:v>
                </c:pt>
                <c:pt idx="1125">
                  <c:v>21000000</c:v>
                </c:pt>
                <c:pt idx="1126">
                  <c:v>15000000</c:v>
                </c:pt>
                <c:pt idx="1127">
                  <c:v>18000000</c:v>
                </c:pt>
                <c:pt idx="1128">
                  <c:v>20000000</c:v>
                </c:pt>
                <c:pt idx="1129">
                  <c:v>17000000</c:v>
                </c:pt>
                <c:pt idx="1130">
                  <c:v>18000000</c:v>
                </c:pt>
                <c:pt idx="1131">
                  <c:v>19800000</c:v>
                </c:pt>
                <c:pt idx="1132">
                  <c:v>18000000</c:v>
                </c:pt>
                <c:pt idx="1133">
                  <c:v>18000000</c:v>
                </c:pt>
                <c:pt idx="1134">
                  <c:v>18000000</c:v>
                </c:pt>
                <c:pt idx="1135">
                  <c:v>15000000</c:v>
                </c:pt>
                <c:pt idx="1136">
                  <c:v>25000000</c:v>
                </c:pt>
                <c:pt idx="1137">
                  <c:v>18000000</c:v>
                </c:pt>
                <c:pt idx="1138">
                  <c:v>1000000</c:v>
                </c:pt>
                <c:pt idx="1139">
                  <c:v>18000000</c:v>
                </c:pt>
                <c:pt idx="1140">
                  <c:v>18000000</c:v>
                </c:pt>
                <c:pt idx="1141">
                  <c:v>18000000</c:v>
                </c:pt>
                <c:pt idx="1142">
                  <c:v>18000000</c:v>
                </c:pt>
                <c:pt idx="1143">
                  <c:v>18000000</c:v>
                </c:pt>
                <c:pt idx="1144">
                  <c:v>18000000</c:v>
                </c:pt>
                <c:pt idx="1145">
                  <c:v>17000000</c:v>
                </c:pt>
                <c:pt idx="1146">
                  <c:v>2700000</c:v>
                </c:pt>
                <c:pt idx="1147">
                  <c:v>20000000</c:v>
                </c:pt>
                <c:pt idx="1148">
                  <c:v>23000000</c:v>
                </c:pt>
                <c:pt idx="1149">
                  <c:v>17500000</c:v>
                </c:pt>
                <c:pt idx="1150">
                  <c:v>17500000</c:v>
                </c:pt>
                <c:pt idx="1151">
                  <c:v>24000000</c:v>
                </c:pt>
                <c:pt idx="1152">
                  <c:v>17000000</c:v>
                </c:pt>
                <c:pt idx="1153">
                  <c:v>18500000</c:v>
                </c:pt>
                <c:pt idx="1154">
                  <c:v>17000000</c:v>
                </c:pt>
                <c:pt idx="1155">
                  <c:v>17000000</c:v>
                </c:pt>
                <c:pt idx="1156">
                  <c:v>17000000</c:v>
                </c:pt>
                <c:pt idx="1157">
                  <c:v>12000000</c:v>
                </c:pt>
                <c:pt idx="1158">
                  <c:v>17500000</c:v>
                </c:pt>
                <c:pt idx="1159">
                  <c:v>300000</c:v>
                </c:pt>
                <c:pt idx="1160">
                  <c:v>17000000</c:v>
                </c:pt>
                <c:pt idx="1161">
                  <c:v>17000000</c:v>
                </c:pt>
                <c:pt idx="1162">
                  <c:v>17000000</c:v>
                </c:pt>
                <c:pt idx="1163">
                  <c:v>20000000</c:v>
                </c:pt>
                <c:pt idx="1164">
                  <c:v>17000000</c:v>
                </c:pt>
                <c:pt idx="1165">
                  <c:v>17000000</c:v>
                </c:pt>
                <c:pt idx="1166">
                  <c:v>17000000</c:v>
                </c:pt>
                <c:pt idx="1167">
                  <c:v>15000000</c:v>
                </c:pt>
                <c:pt idx="1168">
                  <c:v>17000000</c:v>
                </c:pt>
                <c:pt idx="1169">
                  <c:v>17000000</c:v>
                </c:pt>
                <c:pt idx="1170">
                  <c:v>17000000</c:v>
                </c:pt>
                <c:pt idx="1171">
                  <c:v>4000000</c:v>
                </c:pt>
                <c:pt idx="1172">
                  <c:v>17000000</c:v>
                </c:pt>
                <c:pt idx="1173">
                  <c:v>17000000</c:v>
                </c:pt>
                <c:pt idx="1174">
                  <c:v>16000000</c:v>
                </c:pt>
                <c:pt idx="1175">
                  <c:v>16500000</c:v>
                </c:pt>
                <c:pt idx="1176">
                  <c:v>15000000</c:v>
                </c:pt>
                <c:pt idx="1177">
                  <c:v>16500000</c:v>
                </c:pt>
                <c:pt idx="1178">
                  <c:v>16500000</c:v>
                </c:pt>
                <c:pt idx="1179">
                  <c:v>16400000</c:v>
                </c:pt>
                <c:pt idx="1180">
                  <c:v>16000000</c:v>
                </c:pt>
                <c:pt idx="1181">
                  <c:v>16000000</c:v>
                </c:pt>
                <c:pt idx="1182">
                  <c:v>16000000</c:v>
                </c:pt>
                <c:pt idx="1183">
                  <c:v>15600000</c:v>
                </c:pt>
                <c:pt idx="1184">
                  <c:v>16000000</c:v>
                </c:pt>
                <c:pt idx="1185">
                  <c:v>15000000</c:v>
                </c:pt>
                <c:pt idx="1186">
                  <c:v>16000000</c:v>
                </c:pt>
                <c:pt idx="1187">
                  <c:v>16000000</c:v>
                </c:pt>
                <c:pt idx="1188">
                  <c:v>16000000</c:v>
                </c:pt>
                <c:pt idx="1189">
                  <c:v>16000000</c:v>
                </c:pt>
                <c:pt idx="1190">
                  <c:v>13500000</c:v>
                </c:pt>
                <c:pt idx="1191">
                  <c:v>16000000</c:v>
                </c:pt>
                <c:pt idx="1192">
                  <c:v>16000000</c:v>
                </c:pt>
                <c:pt idx="1193">
                  <c:v>17700000</c:v>
                </c:pt>
                <c:pt idx="1194">
                  <c:v>15000000</c:v>
                </c:pt>
                <c:pt idx="1195">
                  <c:v>8000000</c:v>
                </c:pt>
                <c:pt idx="1196">
                  <c:v>16500000</c:v>
                </c:pt>
                <c:pt idx="1197">
                  <c:v>15500000</c:v>
                </c:pt>
                <c:pt idx="1198">
                  <c:v>16000000</c:v>
                </c:pt>
                <c:pt idx="1199">
                  <c:v>16000000</c:v>
                </c:pt>
                <c:pt idx="1200">
                  <c:v>16000000</c:v>
                </c:pt>
                <c:pt idx="1201">
                  <c:v>16000000</c:v>
                </c:pt>
                <c:pt idx="1202">
                  <c:v>26000000</c:v>
                </c:pt>
                <c:pt idx="1203">
                  <c:v>14000000</c:v>
                </c:pt>
                <c:pt idx="1204">
                  <c:v>18000000</c:v>
                </c:pt>
                <c:pt idx="1205">
                  <c:v>11000000</c:v>
                </c:pt>
                <c:pt idx="1206">
                  <c:v>22000000</c:v>
                </c:pt>
                <c:pt idx="1207">
                  <c:v>15000000</c:v>
                </c:pt>
                <c:pt idx="1208">
                  <c:v>15000000</c:v>
                </c:pt>
                <c:pt idx="1209">
                  <c:v>15000000</c:v>
                </c:pt>
                <c:pt idx="1210">
                  <c:v>15000000</c:v>
                </c:pt>
                <c:pt idx="1211">
                  <c:v>15000000</c:v>
                </c:pt>
                <c:pt idx="1212">
                  <c:v>15000000</c:v>
                </c:pt>
                <c:pt idx="1213">
                  <c:v>14000000</c:v>
                </c:pt>
                <c:pt idx="1214">
                  <c:v>10000000</c:v>
                </c:pt>
                <c:pt idx="1215">
                  <c:v>15000000</c:v>
                </c:pt>
                <c:pt idx="1216">
                  <c:v>20000000</c:v>
                </c:pt>
                <c:pt idx="1217">
                  <c:v>15000000</c:v>
                </c:pt>
                <c:pt idx="1218">
                  <c:v>15000000</c:v>
                </c:pt>
                <c:pt idx="1219">
                  <c:v>9800000</c:v>
                </c:pt>
                <c:pt idx="1220">
                  <c:v>15000000</c:v>
                </c:pt>
                <c:pt idx="1221">
                  <c:v>15000000</c:v>
                </c:pt>
                <c:pt idx="1222">
                  <c:v>15000000</c:v>
                </c:pt>
                <c:pt idx="1223">
                  <c:v>17000000</c:v>
                </c:pt>
                <c:pt idx="1224">
                  <c:v>15000000</c:v>
                </c:pt>
                <c:pt idx="1225">
                  <c:v>15000000</c:v>
                </c:pt>
                <c:pt idx="1226">
                  <c:v>15000000</c:v>
                </c:pt>
                <c:pt idx="1227">
                  <c:v>17000000</c:v>
                </c:pt>
                <c:pt idx="1228">
                  <c:v>15000000</c:v>
                </c:pt>
                <c:pt idx="1229">
                  <c:v>15000000</c:v>
                </c:pt>
                <c:pt idx="1230">
                  <c:v>15000000</c:v>
                </c:pt>
                <c:pt idx="1231">
                  <c:v>10000000</c:v>
                </c:pt>
                <c:pt idx="1232">
                  <c:v>16000000</c:v>
                </c:pt>
                <c:pt idx="1233">
                  <c:v>7000000</c:v>
                </c:pt>
                <c:pt idx="1234">
                  <c:v>15000000</c:v>
                </c:pt>
                <c:pt idx="1235">
                  <c:v>15000000</c:v>
                </c:pt>
                <c:pt idx="1236">
                  <c:v>16000000</c:v>
                </c:pt>
                <c:pt idx="1237">
                  <c:v>15000000</c:v>
                </c:pt>
                <c:pt idx="1238">
                  <c:v>15000000</c:v>
                </c:pt>
                <c:pt idx="1239">
                  <c:v>15000000</c:v>
                </c:pt>
                <c:pt idx="1240">
                  <c:v>15000000</c:v>
                </c:pt>
                <c:pt idx="1241">
                  <c:v>15000000</c:v>
                </c:pt>
                <c:pt idx="1242">
                  <c:v>15000000</c:v>
                </c:pt>
                <c:pt idx="1243">
                  <c:v>16000000</c:v>
                </c:pt>
                <c:pt idx="1244">
                  <c:v>15000000</c:v>
                </c:pt>
                <c:pt idx="1245">
                  <c:v>15000000</c:v>
                </c:pt>
                <c:pt idx="1246">
                  <c:v>15000000</c:v>
                </c:pt>
                <c:pt idx="1247">
                  <c:v>15000000</c:v>
                </c:pt>
                <c:pt idx="1248">
                  <c:v>15000000</c:v>
                </c:pt>
                <c:pt idx="1249">
                  <c:v>15000000</c:v>
                </c:pt>
                <c:pt idx="1250">
                  <c:v>14000000</c:v>
                </c:pt>
                <c:pt idx="1251">
                  <c:v>15000000</c:v>
                </c:pt>
                <c:pt idx="1252">
                  <c:v>15000000</c:v>
                </c:pt>
                <c:pt idx="1253">
                  <c:v>15000000</c:v>
                </c:pt>
                <c:pt idx="1254">
                  <c:v>15000000</c:v>
                </c:pt>
                <c:pt idx="1255">
                  <c:v>15000000</c:v>
                </c:pt>
                <c:pt idx="1256">
                  <c:v>15000000</c:v>
                </c:pt>
                <c:pt idx="1257">
                  <c:v>15000000</c:v>
                </c:pt>
                <c:pt idx="1258">
                  <c:v>11500000</c:v>
                </c:pt>
                <c:pt idx="1259">
                  <c:v>15000000</c:v>
                </c:pt>
                <c:pt idx="1260">
                  <c:v>15000000</c:v>
                </c:pt>
                <c:pt idx="1261">
                  <c:v>15000000</c:v>
                </c:pt>
                <c:pt idx="1262">
                  <c:v>15000000</c:v>
                </c:pt>
                <c:pt idx="1263">
                  <c:v>14000000</c:v>
                </c:pt>
                <c:pt idx="1264">
                  <c:v>15000000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15000000</c:v>
                </c:pt>
                <c:pt idx="1268">
                  <c:v>15000000</c:v>
                </c:pt>
                <c:pt idx="1269">
                  <c:v>15000000</c:v>
                </c:pt>
                <c:pt idx="1270">
                  <c:v>15000000</c:v>
                </c:pt>
                <c:pt idx="1271">
                  <c:v>15000000</c:v>
                </c:pt>
                <c:pt idx="1272">
                  <c:v>15000000</c:v>
                </c:pt>
                <c:pt idx="1273">
                  <c:v>15000000</c:v>
                </c:pt>
                <c:pt idx="1274">
                  <c:v>15000000</c:v>
                </c:pt>
                <c:pt idx="1275">
                  <c:v>15000000</c:v>
                </c:pt>
                <c:pt idx="1276">
                  <c:v>14600000</c:v>
                </c:pt>
                <c:pt idx="1277">
                  <c:v>14800000</c:v>
                </c:pt>
                <c:pt idx="1278">
                  <c:v>14500000</c:v>
                </c:pt>
                <c:pt idx="1279">
                  <c:v>14400000</c:v>
                </c:pt>
                <c:pt idx="1280">
                  <c:v>15000000</c:v>
                </c:pt>
                <c:pt idx="1281">
                  <c:v>14000000</c:v>
                </c:pt>
                <c:pt idx="1282">
                  <c:v>14000000</c:v>
                </c:pt>
                <c:pt idx="1283">
                  <c:v>15800000</c:v>
                </c:pt>
                <c:pt idx="1284">
                  <c:v>14000000</c:v>
                </c:pt>
                <c:pt idx="1285">
                  <c:v>15000000</c:v>
                </c:pt>
                <c:pt idx="1286">
                  <c:v>15000000</c:v>
                </c:pt>
                <c:pt idx="1287">
                  <c:v>14000000</c:v>
                </c:pt>
                <c:pt idx="1288">
                  <c:v>14000000</c:v>
                </c:pt>
                <c:pt idx="1289">
                  <c:v>14000000</c:v>
                </c:pt>
                <c:pt idx="1290">
                  <c:v>14000000</c:v>
                </c:pt>
                <c:pt idx="1291">
                  <c:v>14000000</c:v>
                </c:pt>
                <c:pt idx="1292">
                  <c:v>13000000</c:v>
                </c:pt>
                <c:pt idx="1293">
                  <c:v>14000000</c:v>
                </c:pt>
                <c:pt idx="1294">
                  <c:v>14000000</c:v>
                </c:pt>
                <c:pt idx="1295">
                  <c:v>14000000</c:v>
                </c:pt>
                <c:pt idx="1296">
                  <c:v>14000000</c:v>
                </c:pt>
                <c:pt idx="1297">
                  <c:v>14000000</c:v>
                </c:pt>
                <c:pt idx="1298">
                  <c:v>14000000</c:v>
                </c:pt>
                <c:pt idx="1299">
                  <c:v>14000000</c:v>
                </c:pt>
                <c:pt idx="1300">
                  <c:v>14000000</c:v>
                </c:pt>
                <c:pt idx="1301">
                  <c:v>12000000</c:v>
                </c:pt>
                <c:pt idx="1302">
                  <c:v>8500000</c:v>
                </c:pt>
                <c:pt idx="1303">
                  <c:v>11000000</c:v>
                </c:pt>
                <c:pt idx="1304">
                  <c:v>14000000</c:v>
                </c:pt>
                <c:pt idx="1305">
                  <c:v>12000000</c:v>
                </c:pt>
                <c:pt idx="1306">
                  <c:v>13500000</c:v>
                </c:pt>
                <c:pt idx="1307">
                  <c:v>13000000</c:v>
                </c:pt>
                <c:pt idx="1308">
                  <c:v>13000000</c:v>
                </c:pt>
                <c:pt idx="1309">
                  <c:v>13000000</c:v>
                </c:pt>
                <c:pt idx="1310">
                  <c:v>13000000</c:v>
                </c:pt>
                <c:pt idx="1311">
                  <c:v>13000000</c:v>
                </c:pt>
                <c:pt idx="1312">
                  <c:v>7000000</c:v>
                </c:pt>
                <c:pt idx="1313">
                  <c:v>13000000</c:v>
                </c:pt>
                <c:pt idx="1314">
                  <c:v>13000000</c:v>
                </c:pt>
                <c:pt idx="1315">
                  <c:v>13000000</c:v>
                </c:pt>
                <c:pt idx="1316">
                  <c:v>13000000</c:v>
                </c:pt>
                <c:pt idx="1317">
                  <c:v>12500000</c:v>
                </c:pt>
                <c:pt idx="1318">
                  <c:v>16000000</c:v>
                </c:pt>
                <c:pt idx="1319">
                  <c:v>13000000</c:v>
                </c:pt>
                <c:pt idx="1320">
                  <c:v>8200000</c:v>
                </c:pt>
                <c:pt idx="1321">
                  <c:v>17000000</c:v>
                </c:pt>
                <c:pt idx="1322">
                  <c:v>13000000</c:v>
                </c:pt>
                <c:pt idx="1323">
                  <c:v>13000000</c:v>
                </c:pt>
                <c:pt idx="1324">
                  <c:v>18000000</c:v>
                </c:pt>
                <c:pt idx="1325">
                  <c:v>13000000</c:v>
                </c:pt>
                <c:pt idx="1326">
                  <c:v>13000000</c:v>
                </c:pt>
                <c:pt idx="1327">
                  <c:v>13000000</c:v>
                </c:pt>
                <c:pt idx="1328">
                  <c:v>13200000</c:v>
                </c:pt>
                <c:pt idx="1329">
                  <c:v>18000000</c:v>
                </c:pt>
                <c:pt idx="1330">
                  <c:v>15000000</c:v>
                </c:pt>
                <c:pt idx="1331">
                  <c:v>13000000</c:v>
                </c:pt>
                <c:pt idx="1332">
                  <c:v>6000000</c:v>
                </c:pt>
                <c:pt idx="1333">
                  <c:v>13000000</c:v>
                </c:pt>
                <c:pt idx="1334">
                  <c:v>14000000</c:v>
                </c:pt>
                <c:pt idx="1335">
                  <c:v>13000000</c:v>
                </c:pt>
                <c:pt idx="1336">
                  <c:v>13000000</c:v>
                </c:pt>
                <c:pt idx="1337">
                  <c:v>13000000</c:v>
                </c:pt>
                <c:pt idx="1338">
                  <c:v>13000000</c:v>
                </c:pt>
                <c:pt idx="1339">
                  <c:v>13000000</c:v>
                </c:pt>
                <c:pt idx="1340">
                  <c:v>13000000</c:v>
                </c:pt>
                <c:pt idx="1341">
                  <c:v>13000000</c:v>
                </c:pt>
                <c:pt idx="1342">
                  <c:v>12500000</c:v>
                </c:pt>
                <c:pt idx="1343">
                  <c:v>12500000</c:v>
                </c:pt>
                <c:pt idx="1344">
                  <c:v>10500000</c:v>
                </c:pt>
                <c:pt idx="1345">
                  <c:v>12500000</c:v>
                </c:pt>
                <c:pt idx="1346">
                  <c:v>8000000</c:v>
                </c:pt>
                <c:pt idx="1347">
                  <c:v>8000000</c:v>
                </c:pt>
                <c:pt idx="1348">
                  <c:v>11000000</c:v>
                </c:pt>
                <c:pt idx="1349">
                  <c:v>25000000</c:v>
                </c:pt>
                <c:pt idx="1350">
                  <c:v>12000000</c:v>
                </c:pt>
                <c:pt idx="1351">
                  <c:v>12000000</c:v>
                </c:pt>
                <c:pt idx="1352">
                  <c:v>11000000</c:v>
                </c:pt>
                <c:pt idx="1353">
                  <c:v>12000000</c:v>
                </c:pt>
                <c:pt idx="1354">
                  <c:v>12000000</c:v>
                </c:pt>
                <c:pt idx="1355">
                  <c:v>12000000</c:v>
                </c:pt>
                <c:pt idx="1356">
                  <c:v>12000000</c:v>
                </c:pt>
                <c:pt idx="1357">
                  <c:v>12000000</c:v>
                </c:pt>
                <c:pt idx="1358">
                  <c:v>12000000</c:v>
                </c:pt>
                <c:pt idx="1359">
                  <c:v>12000000</c:v>
                </c:pt>
                <c:pt idx="1360">
                  <c:v>12000000</c:v>
                </c:pt>
                <c:pt idx="1361">
                  <c:v>12000000</c:v>
                </c:pt>
                <c:pt idx="1362">
                  <c:v>12000000</c:v>
                </c:pt>
                <c:pt idx="1363">
                  <c:v>5000000</c:v>
                </c:pt>
                <c:pt idx="1364">
                  <c:v>12000000</c:v>
                </c:pt>
                <c:pt idx="1365">
                  <c:v>12000000</c:v>
                </c:pt>
                <c:pt idx="1366">
                  <c:v>12000000</c:v>
                </c:pt>
                <c:pt idx="1367">
                  <c:v>12000000</c:v>
                </c:pt>
                <c:pt idx="1368">
                  <c:v>12000000</c:v>
                </c:pt>
                <c:pt idx="1369">
                  <c:v>12000000</c:v>
                </c:pt>
                <c:pt idx="1370">
                  <c:v>12000000</c:v>
                </c:pt>
                <c:pt idx="1371">
                  <c:v>12000000</c:v>
                </c:pt>
                <c:pt idx="1372">
                  <c:v>12000000</c:v>
                </c:pt>
                <c:pt idx="1373">
                  <c:v>12000000</c:v>
                </c:pt>
                <c:pt idx="1374">
                  <c:v>12000000</c:v>
                </c:pt>
                <c:pt idx="1375">
                  <c:v>12000000</c:v>
                </c:pt>
                <c:pt idx="1376">
                  <c:v>12000000</c:v>
                </c:pt>
                <c:pt idx="1377">
                  <c:v>12000000</c:v>
                </c:pt>
                <c:pt idx="1378">
                  <c:v>12000000</c:v>
                </c:pt>
                <c:pt idx="1379">
                  <c:v>9000000</c:v>
                </c:pt>
                <c:pt idx="1380">
                  <c:v>12000000</c:v>
                </c:pt>
                <c:pt idx="1381">
                  <c:v>12000000</c:v>
                </c:pt>
                <c:pt idx="1382">
                  <c:v>12000000</c:v>
                </c:pt>
                <c:pt idx="1383">
                  <c:v>13000000</c:v>
                </c:pt>
                <c:pt idx="1384">
                  <c:v>12000000</c:v>
                </c:pt>
                <c:pt idx="1385">
                  <c:v>12000000</c:v>
                </c:pt>
                <c:pt idx="1386">
                  <c:v>12000000</c:v>
                </c:pt>
                <c:pt idx="1387">
                  <c:v>12000000</c:v>
                </c:pt>
                <c:pt idx="1388">
                  <c:v>12000000</c:v>
                </c:pt>
                <c:pt idx="1389">
                  <c:v>12000000</c:v>
                </c:pt>
                <c:pt idx="1390">
                  <c:v>12000000</c:v>
                </c:pt>
                <c:pt idx="1391">
                  <c:v>6000000</c:v>
                </c:pt>
                <c:pt idx="1392">
                  <c:v>11500000</c:v>
                </c:pt>
                <c:pt idx="1393">
                  <c:v>11000000</c:v>
                </c:pt>
                <c:pt idx="1394">
                  <c:v>11000000</c:v>
                </c:pt>
                <c:pt idx="1395">
                  <c:v>11500000</c:v>
                </c:pt>
                <c:pt idx="1396">
                  <c:v>11000000</c:v>
                </c:pt>
                <c:pt idx="1397">
                  <c:v>11000000</c:v>
                </c:pt>
                <c:pt idx="1398">
                  <c:v>25000000</c:v>
                </c:pt>
                <c:pt idx="1399">
                  <c:v>11000000</c:v>
                </c:pt>
                <c:pt idx="1400">
                  <c:v>11000000</c:v>
                </c:pt>
                <c:pt idx="1401">
                  <c:v>11000000</c:v>
                </c:pt>
                <c:pt idx="1402">
                  <c:v>13000000</c:v>
                </c:pt>
                <c:pt idx="1403">
                  <c:v>11000000</c:v>
                </c:pt>
                <c:pt idx="1404">
                  <c:v>11000000</c:v>
                </c:pt>
                <c:pt idx="1405">
                  <c:v>10500000</c:v>
                </c:pt>
                <c:pt idx="1406">
                  <c:v>11000000</c:v>
                </c:pt>
                <c:pt idx="1407">
                  <c:v>11000000</c:v>
                </c:pt>
                <c:pt idx="1408">
                  <c:v>11000000</c:v>
                </c:pt>
                <c:pt idx="1409">
                  <c:v>12000000</c:v>
                </c:pt>
                <c:pt idx="1410">
                  <c:v>11000000</c:v>
                </c:pt>
                <c:pt idx="1411">
                  <c:v>11000000</c:v>
                </c:pt>
                <c:pt idx="1412">
                  <c:v>11000000</c:v>
                </c:pt>
                <c:pt idx="1413">
                  <c:v>11000000</c:v>
                </c:pt>
                <c:pt idx="1414">
                  <c:v>11000000</c:v>
                </c:pt>
                <c:pt idx="1415">
                  <c:v>11000000</c:v>
                </c:pt>
                <c:pt idx="1416">
                  <c:v>11000000</c:v>
                </c:pt>
                <c:pt idx="1417">
                  <c:v>11000000</c:v>
                </c:pt>
                <c:pt idx="1418">
                  <c:v>5000000</c:v>
                </c:pt>
                <c:pt idx="1419">
                  <c:v>10800000</c:v>
                </c:pt>
                <c:pt idx="1420">
                  <c:v>14000000</c:v>
                </c:pt>
                <c:pt idx="1421">
                  <c:v>10600000</c:v>
                </c:pt>
                <c:pt idx="1422">
                  <c:v>12000000</c:v>
                </c:pt>
                <c:pt idx="1423">
                  <c:v>10500000</c:v>
                </c:pt>
                <c:pt idx="1424">
                  <c:v>10000000</c:v>
                </c:pt>
                <c:pt idx="1425">
                  <c:v>10000000</c:v>
                </c:pt>
                <c:pt idx="1426">
                  <c:v>10000000</c:v>
                </c:pt>
                <c:pt idx="1427">
                  <c:v>10000000</c:v>
                </c:pt>
                <c:pt idx="1428">
                  <c:v>10000000</c:v>
                </c:pt>
                <c:pt idx="1429">
                  <c:v>10000000</c:v>
                </c:pt>
                <c:pt idx="1430">
                  <c:v>10000000</c:v>
                </c:pt>
                <c:pt idx="1431">
                  <c:v>10000000</c:v>
                </c:pt>
                <c:pt idx="1432">
                  <c:v>10000000</c:v>
                </c:pt>
                <c:pt idx="1433">
                  <c:v>6000000</c:v>
                </c:pt>
                <c:pt idx="1434">
                  <c:v>13800000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12000000</c:v>
                </c:pt>
                <c:pt idx="1438">
                  <c:v>10000000</c:v>
                </c:pt>
                <c:pt idx="1439">
                  <c:v>10000000</c:v>
                </c:pt>
                <c:pt idx="1440">
                  <c:v>10000000</c:v>
                </c:pt>
                <c:pt idx="1441">
                  <c:v>10000000</c:v>
                </c:pt>
                <c:pt idx="1442">
                  <c:v>23000000</c:v>
                </c:pt>
                <c:pt idx="1443">
                  <c:v>12305523</c:v>
                </c:pt>
                <c:pt idx="1444">
                  <c:v>10000000</c:v>
                </c:pt>
                <c:pt idx="1445">
                  <c:v>10000000</c:v>
                </c:pt>
                <c:pt idx="1446">
                  <c:v>20000000</c:v>
                </c:pt>
                <c:pt idx="1447">
                  <c:v>10000000</c:v>
                </c:pt>
                <c:pt idx="1448">
                  <c:v>10000000</c:v>
                </c:pt>
                <c:pt idx="1449">
                  <c:v>10000000</c:v>
                </c:pt>
                <c:pt idx="1450">
                  <c:v>9000000</c:v>
                </c:pt>
                <c:pt idx="1451">
                  <c:v>10000000</c:v>
                </c:pt>
                <c:pt idx="1452">
                  <c:v>10000000</c:v>
                </c:pt>
                <c:pt idx="1453">
                  <c:v>10000000</c:v>
                </c:pt>
                <c:pt idx="1454">
                  <c:v>17000000</c:v>
                </c:pt>
                <c:pt idx="1455">
                  <c:v>10000000</c:v>
                </c:pt>
                <c:pt idx="1456">
                  <c:v>8500000</c:v>
                </c:pt>
                <c:pt idx="1457">
                  <c:v>12000000</c:v>
                </c:pt>
                <c:pt idx="1458">
                  <c:v>10000000</c:v>
                </c:pt>
                <c:pt idx="1459">
                  <c:v>10000000</c:v>
                </c:pt>
                <c:pt idx="1460">
                  <c:v>10000000</c:v>
                </c:pt>
                <c:pt idx="1461">
                  <c:v>17000000</c:v>
                </c:pt>
                <c:pt idx="1462">
                  <c:v>10000000</c:v>
                </c:pt>
                <c:pt idx="1463">
                  <c:v>10000000</c:v>
                </c:pt>
                <c:pt idx="1464">
                  <c:v>10000000</c:v>
                </c:pt>
                <c:pt idx="1465">
                  <c:v>10000000</c:v>
                </c:pt>
                <c:pt idx="1466">
                  <c:v>9000000</c:v>
                </c:pt>
                <c:pt idx="1467">
                  <c:v>10000000</c:v>
                </c:pt>
                <c:pt idx="1468">
                  <c:v>10000000</c:v>
                </c:pt>
                <c:pt idx="1469">
                  <c:v>10000000</c:v>
                </c:pt>
                <c:pt idx="1470">
                  <c:v>10000000</c:v>
                </c:pt>
                <c:pt idx="1471">
                  <c:v>10000000</c:v>
                </c:pt>
                <c:pt idx="1472">
                  <c:v>11000000</c:v>
                </c:pt>
                <c:pt idx="1473">
                  <c:v>12600000</c:v>
                </c:pt>
                <c:pt idx="1474">
                  <c:v>10000000</c:v>
                </c:pt>
                <c:pt idx="1475">
                  <c:v>10000000</c:v>
                </c:pt>
                <c:pt idx="1476">
                  <c:v>10000000</c:v>
                </c:pt>
                <c:pt idx="1477">
                  <c:v>3000000</c:v>
                </c:pt>
                <c:pt idx="1478">
                  <c:v>6400000</c:v>
                </c:pt>
                <c:pt idx="1479">
                  <c:v>10000000</c:v>
                </c:pt>
                <c:pt idx="1480">
                  <c:v>10000000</c:v>
                </c:pt>
                <c:pt idx="1481">
                  <c:v>5000000</c:v>
                </c:pt>
                <c:pt idx="1482">
                  <c:v>10000000</c:v>
                </c:pt>
                <c:pt idx="1483">
                  <c:v>10000000</c:v>
                </c:pt>
                <c:pt idx="1484">
                  <c:v>10000000</c:v>
                </c:pt>
                <c:pt idx="1485">
                  <c:v>10000000</c:v>
                </c:pt>
                <c:pt idx="1486">
                  <c:v>6000000</c:v>
                </c:pt>
                <c:pt idx="1487">
                  <c:v>9000000</c:v>
                </c:pt>
                <c:pt idx="1488">
                  <c:v>6500000</c:v>
                </c:pt>
                <c:pt idx="1489">
                  <c:v>10000000</c:v>
                </c:pt>
                <c:pt idx="1490">
                  <c:v>9500000</c:v>
                </c:pt>
                <c:pt idx="1491">
                  <c:v>9500000</c:v>
                </c:pt>
                <c:pt idx="1492">
                  <c:v>10500000</c:v>
                </c:pt>
                <c:pt idx="1493">
                  <c:v>9400000</c:v>
                </c:pt>
                <c:pt idx="1494">
                  <c:v>11000000</c:v>
                </c:pt>
                <c:pt idx="1495">
                  <c:v>83532</c:v>
                </c:pt>
                <c:pt idx="1496">
                  <c:v>9000000</c:v>
                </c:pt>
                <c:pt idx="1497">
                  <c:v>9000000</c:v>
                </c:pt>
                <c:pt idx="1498">
                  <c:v>9000000</c:v>
                </c:pt>
                <c:pt idx="1499">
                  <c:v>9000000</c:v>
                </c:pt>
                <c:pt idx="1500">
                  <c:v>9000000</c:v>
                </c:pt>
                <c:pt idx="1501">
                  <c:v>9000000</c:v>
                </c:pt>
                <c:pt idx="1502">
                  <c:v>9000000</c:v>
                </c:pt>
                <c:pt idx="1503">
                  <c:v>9000000</c:v>
                </c:pt>
                <c:pt idx="1504">
                  <c:v>9000000</c:v>
                </c:pt>
                <c:pt idx="1505">
                  <c:v>8000000</c:v>
                </c:pt>
                <c:pt idx="1506">
                  <c:v>9000000</c:v>
                </c:pt>
                <c:pt idx="1507">
                  <c:v>9000000</c:v>
                </c:pt>
                <c:pt idx="1508">
                  <c:v>9000000</c:v>
                </c:pt>
                <c:pt idx="1509">
                  <c:v>8800000</c:v>
                </c:pt>
                <c:pt idx="1510">
                  <c:v>8600000</c:v>
                </c:pt>
                <c:pt idx="1511">
                  <c:v>7000000</c:v>
                </c:pt>
                <c:pt idx="1512">
                  <c:v>8500000</c:v>
                </c:pt>
                <c:pt idx="1513">
                  <c:v>8500000</c:v>
                </c:pt>
                <c:pt idx="1514">
                  <c:v>8000000</c:v>
                </c:pt>
                <c:pt idx="1515">
                  <c:v>8500000</c:v>
                </c:pt>
                <c:pt idx="1516">
                  <c:v>8000000</c:v>
                </c:pt>
                <c:pt idx="1517">
                  <c:v>8500000</c:v>
                </c:pt>
                <c:pt idx="1518">
                  <c:v>8200000</c:v>
                </c:pt>
                <c:pt idx="1519">
                  <c:v>8000000</c:v>
                </c:pt>
                <c:pt idx="1520">
                  <c:v>8000000</c:v>
                </c:pt>
                <c:pt idx="1521">
                  <c:v>8000000</c:v>
                </c:pt>
                <c:pt idx="1522">
                  <c:v>8000000</c:v>
                </c:pt>
                <c:pt idx="1523">
                  <c:v>8000000</c:v>
                </c:pt>
                <c:pt idx="1524">
                  <c:v>8000000</c:v>
                </c:pt>
                <c:pt idx="1525">
                  <c:v>8000000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8000000</c:v>
                </c:pt>
                <c:pt idx="1529">
                  <c:v>8000000</c:v>
                </c:pt>
                <c:pt idx="1530">
                  <c:v>8000000</c:v>
                </c:pt>
                <c:pt idx="1531">
                  <c:v>7000000</c:v>
                </c:pt>
                <c:pt idx="1532">
                  <c:v>8000000</c:v>
                </c:pt>
                <c:pt idx="1533">
                  <c:v>8000000</c:v>
                </c:pt>
                <c:pt idx="1534">
                  <c:v>8000000</c:v>
                </c:pt>
                <c:pt idx="1535">
                  <c:v>8000000</c:v>
                </c:pt>
                <c:pt idx="1536">
                  <c:v>7000000</c:v>
                </c:pt>
                <c:pt idx="1537">
                  <c:v>5000000</c:v>
                </c:pt>
                <c:pt idx="1538">
                  <c:v>8000000</c:v>
                </c:pt>
                <c:pt idx="1539">
                  <c:v>8000000</c:v>
                </c:pt>
                <c:pt idx="1540">
                  <c:v>8000000</c:v>
                </c:pt>
                <c:pt idx="1541">
                  <c:v>8000000</c:v>
                </c:pt>
                <c:pt idx="1542">
                  <c:v>8000000</c:v>
                </c:pt>
                <c:pt idx="1543">
                  <c:v>8000000</c:v>
                </c:pt>
                <c:pt idx="1544">
                  <c:v>7500000</c:v>
                </c:pt>
                <c:pt idx="1545">
                  <c:v>7500000</c:v>
                </c:pt>
                <c:pt idx="1546">
                  <c:v>7500000</c:v>
                </c:pt>
                <c:pt idx="1547">
                  <c:v>6500000</c:v>
                </c:pt>
                <c:pt idx="1548">
                  <c:v>10000000</c:v>
                </c:pt>
                <c:pt idx="1549">
                  <c:v>4500000</c:v>
                </c:pt>
                <c:pt idx="1550">
                  <c:v>7500000</c:v>
                </c:pt>
                <c:pt idx="1551">
                  <c:v>8000000</c:v>
                </c:pt>
                <c:pt idx="1552">
                  <c:v>7500000</c:v>
                </c:pt>
                <c:pt idx="1553">
                  <c:v>7500000</c:v>
                </c:pt>
                <c:pt idx="1554">
                  <c:v>7200000</c:v>
                </c:pt>
                <c:pt idx="1555">
                  <c:v>6000000</c:v>
                </c:pt>
                <c:pt idx="1556">
                  <c:v>4000000</c:v>
                </c:pt>
                <c:pt idx="1557">
                  <c:v>7500000</c:v>
                </c:pt>
                <c:pt idx="1558">
                  <c:v>7000000</c:v>
                </c:pt>
                <c:pt idx="1559">
                  <c:v>7000000</c:v>
                </c:pt>
                <c:pt idx="1560">
                  <c:v>11000000</c:v>
                </c:pt>
                <c:pt idx="1561">
                  <c:v>7000000</c:v>
                </c:pt>
                <c:pt idx="1562">
                  <c:v>5000000</c:v>
                </c:pt>
                <c:pt idx="1563">
                  <c:v>6600000</c:v>
                </c:pt>
                <c:pt idx="1564">
                  <c:v>7500000</c:v>
                </c:pt>
                <c:pt idx="1565">
                  <c:v>7000000</c:v>
                </c:pt>
                <c:pt idx="1566">
                  <c:v>7000000</c:v>
                </c:pt>
                <c:pt idx="1567">
                  <c:v>9000000</c:v>
                </c:pt>
                <c:pt idx="1568">
                  <c:v>13000000</c:v>
                </c:pt>
                <c:pt idx="1569">
                  <c:v>7000000</c:v>
                </c:pt>
                <c:pt idx="1570">
                  <c:v>3500000</c:v>
                </c:pt>
                <c:pt idx="1571">
                  <c:v>7000000</c:v>
                </c:pt>
                <c:pt idx="1572">
                  <c:v>7000000</c:v>
                </c:pt>
                <c:pt idx="1573">
                  <c:v>7000000</c:v>
                </c:pt>
                <c:pt idx="1574">
                  <c:v>7000000</c:v>
                </c:pt>
                <c:pt idx="1575">
                  <c:v>7000000</c:v>
                </c:pt>
                <c:pt idx="1576">
                  <c:v>7000000</c:v>
                </c:pt>
                <c:pt idx="1577">
                  <c:v>7000000</c:v>
                </c:pt>
                <c:pt idx="1578">
                  <c:v>7500000</c:v>
                </c:pt>
                <c:pt idx="1579">
                  <c:v>7000000</c:v>
                </c:pt>
                <c:pt idx="1580">
                  <c:v>7000000</c:v>
                </c:pt>
                <c:pt idx="1581">
                  <c:v>7000000</c:v>
                </c:pt>
                <c:pt idx="1582">
                  <c:v>7000000</c:v>
                </c:pt>
                <c:pt idx="1583">
                  <c:v>7000000</c:v>
                </c:pt>
                <c:pt idx="1584">
                  <c:v>6000000</c:v>
                </c:pt>
                <c:pt idx="1585">
                  <c:v>7000000</c:v>
                </c:pt>
                <c:pt idx="1586">
                  <c:v>6900000</c:v>
                </c:pt>
                <c:pt idx="1587">
                  <c:v>6900000</c:v>
                </c:pt>
                <c:pt idx="1588">
                  <c:v>6900000</c:v>
                </c:pt>
                <c:pt idx="1589">
                  <c:v>6800000</c:v>
                </c:pt>
                <c:pt idx="1590">
                  <c:v>6500000</c:v>
                </c:pt>
                <c:pt idx="1591">
                  <c:v>6000000</c:v>
                </c:pt>
                <c:pt idx="1592">
                  <c:v>6500000</c:v>
                </c:pt>
                <c:pt idx="1593">
                  <c:v>6500000</c:v>
                </c:pt>
                <c:pt idx="1594">
                  <c:v>6500000</c:v>
                </c:pt>
                <c:pt idx="1595">
                  <c:v>6500000</c:v>
                </c:pt>
                <c:pt idx="1596">
                  <c:v>6500000</c:v>
                </c:pt>
                <c:pt idx="1597">
                  <c:v>6500000</c:v>
                </c:pt>
                <c:pt idx="1598">
                  <c:v>6500000</c:v>
                </c:pt>
                <c:pt idx="1599">
                  <c:v>6000000</c:v>
                </c:pt>
                <c:pt idx="1600">
                  <c:v>6000000</c:v>
                </c:pt>
                <c:pt idx="1601">
                  <c:v>6000000</c:v>
                </c:pt>
                <c:pt idx="1602">
                  <c:v>6000000</c:v>
                </c:pt>
                <c:pt idx="1603">
                  <c:v>6000000</c:v>
                </c:pt>
                <c:pt idx="1604">
                  <c:v>6000000</c:v>
                </c:pt>
                <c:pt idx="1605">
                  <c:v>6000000</c:v>
                </c:pt>
                <c:pt idx="1606">
                  <c:v>6000000</c:v>
                </c:pt>
                <c:pt idx="1607">
                  <c:v>6000000</c:v>
                </c:pt>
                <c:pt idx="1608">
                  <c:v>6000000</c:v>
                </c:pt>
                <c:pt idx="1609">
                  <c:v>6000000</c:v>
                </c:pt>
                <c:pt idx="1610">
                  <c:v>8000000</c:v>
                </c:pt>
                <c:pt idx="1611">
                  <c:v>6000000</c:v>
                </c:pt>
                <c:pt idx="1612">
                  <c:v>6000000</c:v>
                </c:pt>
                <c:pt idx="1613">
                  <c:v>8000000</c:v>
                </c:pt>
                <c:pt idx="1614">
                  <c:v>6000000</c:v>
                </c:pt>
                <c:pt idx="1615">
                  <c:v>6000000</c:v>
                </c:pt>
                <c:pt idx="1616">
                  <c:v>6500000</c:v>
                </c:pt>
                <c:pt idx="1617">
                  <c:v>6000000</c:v>
                </c:pt>
                <c:pt idx="1618">
                  <c:v>6000000</c:v>
                </c:pt>
                <c:pt idx="1619">
                  <c:v>9000000</c:v>
                </c:pt>
                <c:pt idx="1620">
                  <c:v>6000000</c:v>
                </c:pt>
                <c:pt idx="1621">
                  <c:v>6000000</c:v>
                </c:pt>
                <c:pt idx="1622">
                  <c:v>3000000</c:v>
                </c:pt>
                <c:pt idx="1623">
                  <c:v>5000000</c:v>
                </c:pt>
                <c:pt idx="1624">
                  <c:v>6000000</c:v>
                </c:pt>
                <c:pt idx="1625">
                  <c:v>6000000</c:v>
                </c:pt>
                <c:pt idx="1626">
                  <c:v>6000000</c:v>
                </c:pt>
                <c:pt idx="1627">
                  <c:v>6000000</c:v>
                </c:pt>
                <c:pt idx="1628">
                  <c:v>6000000</c:v>
                </c:pt>
                <c:pt idx="1629">
                  <c:v>3500159</c:v>
                </c:pt>
                <c:pt idx="1630">
                  <c:v>5600000</c:v>
                </c:pt>
                <c:pt idx="1631">
                  <c:v>5500000</c:v>
                </c:pt>
                <c:pt idx="1632">
                  <c:v>5500000</c:v>
                </c:pt>
                <c:pt idx="1633">
                  <c:v>5500000</c:v>
                </c:pt>
                <c:pt idx="1634">
                  <c:v>5500000</c:v>
                </c:pt>
                <c:pt idx="1635">
                  <c:v>3000000</c:v>
                </c:pt>
                <c:pt idx="1636">
                  <c:v>5000000</c:v>
                </c:pt>
                <c:pt idx="1637">
                  <c:v>6500000</c:v>
                </c:pt>
                <c:pt idx="1638">
                  <c:v>5000000</c:v>
                </c:pt>
                <c:pt idx="1639">
                  <c:v>4000000</c:v>
                </c:pt>
                <c:pt idx="1640">
                  <c:v>15000000</c:v>
                </c:pt>
                <c:pt idx="1641">
                  <c:v>5000000</c:v>
                </c:pt>
                <c:pt idx="1642">
                  <c:v>4900000</c:v>
                </c:pt>
                <c:pt idx="1643">
                  <c:v>5000000</c:v>
                </c:pt>
                <c:pt idx="1644">
                  <c:v>5000000</c:v>
                </c:pt>
                <c:pt idx="1645">
                  <c:v>4500000</c:v>
                </c:pt>
                <c:pt idx="1646">
                  <c:v>5000000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8500000</c:v>
                </c:pt>
                <c:pt idx="1650">
                  <c:v>4500000</c:v>
                </c:pt>
                <c:pt idx="1651">
                  <c:v>5000000</c:v>
                </c:pt>
                <c:pt idx="1652">
                  <c:v>5000000</c:v>
                </c:pt>
                <c:pt idx="1653">
                  <c:v>3300000</c:v>
                </c:pt>
                <c:pt idx="1654">
                  <c:v>9000000</c:v>
                </c:pt>
                <c:pt idx="1655">
                  <c:v>5000000</c:v>
                </c:pt>
                <c:pt idx="1656">
                  <c:v>5000000</c:v>
                </c:pt>
                <c:pt idx="1657">
                  <c:v>5000000</c:v>
                </c:pt>
                <c:pt idx="1658">
                  <c:v>5000000</c:v>
                </c:pt>
                <c:pt idx="1659">
                  <c:v>5000000</c:v>
                </c:pt>
                <c:pt idx="1660">
                  <c:v>5000000</c:v>
                </c:pt>
                <c:pt idx="1661">
                  <c:v>5000000</c:v>
                </c:pt>
                <c:pt idx="1662">
                  <c:v>5000000</c:v>
                </c:pt>
                <c:pt idx="1663">
                  <c:v>4500000</c:v>
                </c:pt>
                <c:pt idx="1664">
                  <c:v>5000000</c:v>
                </c:pt>
                <c:pt idx="1665">
                  <c:v>5000000</c:v>
                </c:pt>
                <c:pt idx="1666">
                  <c:v>6000000</c:v>
                </c:pt>
                <c:pt idx="1667">
                  <c:v>5000000</c:v>
                </c:pt>
                <c:pt idx="1668">
                  <c:v>5000000</c:v>
                </c:pt>
                <c:pt idx="1669">
                  <c:v>5000000</c:v>
                </c:pt>
                <c:pt idx="1670">
                  <c:v>5000000</c:v>
                </c:pt>
                <c:pt idx="1671">
                  <c:v>5000000</c:v>
                </c:pt>
                <c:pt idx="1672">
                  <c:v>2000000</c:v>
                </c:pt>
                <c:pt idx="1673">
                  <c:v>4000000</c:v>
                </c:pt>
                <c:pt idx="1674">
                  <c:v>5000000</c:v>
                </c:pt>
                <c:pt idx="1675">
                  <c:v>5000000</c:v>
                </c:pt>
                <c:pt idx="1676">
                  <c:v>5000000</c:v>
                </c:pt>
                <c:pt idx="1677">
                  <c:v>5000000</c:v>
                </c:pt>
                <c:pt idx="1678">
                  <c:v>5000000</c:v>
                </c:pt>
                <c:pt idx="1679">
                  <c:v>5000000</c:v>
                </c:pt>
                <c:pt idx="1680">
                  <c:v>5000000</c:v>
                </c:pt>
                <c:pt idx="1681">
                  <c:v>8000000</c:v>
                </c:pt>
                <c:pt idx="1682">
                  <c:v>5000000</c:v>
                </c:pt>
                <c:pt idx="1683">
                  <c:v>5000000</c:v>
                </c:pt>
                <c:pt idx="1684">
                  <c:v>8000000</c:v>
                </c:pt>
                <c:pt idx="1685">
                  <c:v>5000000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5000000</c:v>
                </c:pt>
                <c:pt idx="1689">
                  <c:v>5000000</c:v>
                </c:pt>
                <c:pt idx="1690">
                  <c:v>5000000</c:v>
                </c:pt>
                <c:pt idx="1691">
                  <c:v>5000000</c:v>
                </c:pt>
                <c:pt idx="1692">
                  <c:v>5000000</c:v>
                </c:pt>
                <c:pt idx="1693">
                  <c:v>5000000</c:v>
                </c:pt>
                <c:pt idx="1694">
                  <c:v>890000</c:v>
                </c:pt>
                <c:pt idx="1695">
                  <c:v>4800000</c:v>
                </c:pt>
                <c:pt idx="1696">
                  <c:v>4700000</c:v>
                </c:pt>
                <c:pt idx="1697">
                  <c:v>4500000</c:v>
                </c:pt>
                <c:pt idx="1698">
                  <c:v>4500000</c:v>
                </c:pt>
                <c:pt idx="1699">
                  <c:v>5000000</c:v>
                </c:pt>
                <c:pt idx="1700">
                  <c:v>4400000</c:v>
                </c:pt>
                <c:pt idx="1701">
                  <c:v>6000000</c:v>
                </c:pt>
                <c:pt idx="1702">
                  <c:v>2300000</c:v>
                </c:pt>
                <c:pt idx="1703">
                  <c:v>4000000</c:v>
                </c:pt>
                <c:pt idx="1704">
                  <c:v>4000000</c:v>
                </c:pt>
                <c:pt idx="1705">
                  <c:v>4000000</c:v>
                </c:pt>
                <c:pt idx="1706">
                  <c:v>4000000</c:v>
                </c:pt>
                <c:pt idx="1707">
                  <c:v>4000000</c:v>
                </c:pt>
                <c:pt idx="1708">
                  <c:v>3600000</c:v>
                </c:pt>
                <c:pt idx="1709">
                  <c:v>4000000</c:v>
                </c:pt>
                <c:pt idx="1710">
                  <c:v>3500000</c:v>
                </c:pt>
                <c:pt idx="1711">
                  <c:v>4000000</c:v>
                </c:pt>
                <c:pt idx="1712">
                  <c:v>5000000</c:v>
                </c:pt>
                <c:pt idx="1713">
                  <c:v>4000000</c:v>
                </c:pt>
                <c:pt idx="1714">
                  <c:v>4000000</c:v>
                </c:pt>
                <c:pt idx="1715">
                  <c:v>4000000</c:v>
                </c:pt>
                <c:pt idx="1716">
                  <c:v>6000000</c:v>
                </c:pt>
                <c:pt idx="1717">
                  <c:v>3200000</c:v>
                </c:pt>
                <c:pt idx="1718">
                  <c:v>4000000</c:v>
                </c:pt>
                <c:pt idx="1719">
                  <c:v>3400000</c:v>
                </c:pt>
                <c:pt idx="1720">
                  <c:v>4000000</c:v>
                </c:pt>
                <c:pt idx="1721">
                  <c:v>4000000</c:v>
                </c:pt>
                <c:pt idx="1722">
                  <c:v>4000000</c:v>
                </c:pt>
                <c:pt idx="1723">
                  <c:v>4000000</c:v>
                </c:pt>
                <c:pt idx="1724">
                  <c:v>3977000</c:v>
                </c:pt>
                <c:pt idx="1725">
                  <c:v>3768785</c:v>
                </c:pt>
                <c:pt idx="1726">
                  <c:v>2000000</c:v>
                </c:pt>
                <c:pt idx="1727">
                  <c:v>3500000</c:v>
                </c:pt>
                <c:pt idx="1728">
                  <c:v>3500000</c:v>
                </c:pt>
                <c:pt idx="1729">
                  <c:v>3500000</c:v>
                </c:pt>
                <c:pt idx="1730">
                  <c:v>3500000</c:v>
                </c:pt>
                <c:pt idx="1731">
                  <c:v>3500000</c:v>
                </c:pt>
                <c:pt idx="1732">
                  <c:v>3500000</c:v>
                </c:pt>
                <c:pt idx="1733">
                  <c:v>3500000</c:v>
                </c:pt>
                <c:pt idx="1734">
                  <c:v>3500000</c:v>
                </c:pt>
                <c:pt idx="1735">
                  <c:v>3500000</c:v>
                </c:pt>
                <c:pt idx="1736">
                  <c:v>2000000</c:v>
                </c:pt>
                <c:pt idx="1737">
                  <c:v>3600000</c:v>
                </c:pt>
                <c:pt idx="1738">
                  <c:v>3000000</c:v>
                </c:pt>
                <c:pt idx="1739">
                  <c:v>8000000</c:v>
                </c:pt>
                <c:pt idx="1740">
                  <c:v>3500000</c:v>
                </c:pt>
                <c:pt idx="1741">
                  <c:v>3300000</c:v>
                </c:pt>
                <c:pt idx="1742">
                  <c:v>3300000</c:v>
                </c:pt>
                <c:pt idx="1743">
                  <c:v>3300000</c:v>
                </c:pt>
                <c:pt idx="1744">
                  <c:v>3000000</c:v>
                </c:pt>
                <c:pt idx="1745">
                  <c:v>3200000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3500000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4000000</c:v>
                </c:pt>
                <c:pt idx="1753">
                  <c:v>2200000</c:v>
                </c:pt>
                <c:pt idx="1754">
                  <c:v>3000000</c:v>
                </c:pt>
                <c:pt idx="1755">
                  <c:v>3000000</c:v>
                </c:pt>
                <c:pt idx="1756">
                  <c:v>3000000</c:v>
                </c:pt>
                <c:pt idx="1757">
                  <c:v>3000000</c:v>
                </c:pt>
                <c:pt idx="1758">
                  <c:v>3000000</c:v>
                </c:pt>
                <c:pt idx="1759">
                  <c:v>3000000</c:v>
                </c:pt>
                <c:pt idx="1760">
                  <c:v>3000000</c:v>
                </c:pt>
                <c:pt idx="1761">
                  <c:v>3000000</c:v>
                </c:pt>
                <c:pt idx="1762">
                  <c:v>2500000</c:v>
                </c:pt>
                <c:pt idx="1763">
                  <c:v>3000000</c:v>
                </c:pt>
                <c:pt idx="1764">
                  <c:v>3000000</c:v>
                </c:pt>
                <c:pt idx="1765">
                  <c:v>3000000</c:v>
                </c:pt>
                <c:pt idx="1766">
                  <c:v>3000000</c:v>
                </c:pt>
                <c:pt idx="1767">
                  <c:v>3000000</c:v>
                </c:pt>
                <c:pt idx="1768">
                  <c:v>3000000</c:v>
                </c:pt>
                <c:pt idx="1769">
                  <c:v>3000000</c:v>
                </c:pt>
                <c:pt idx="1770">
                  <c:v>1900000</c:v>
                </c:pt>
                <c:pt idx="1771">
                  <c:v>3000000</c:v>
                </c:pt>
                <c:pt idx="1772">
                  <c:v>3000000</c:v>
                </c:pt>
                <c:pt idx="1773">
                  <c:v>3000000</c:v>
                </c:pt>
                <c:pt idx="1774">
                  <c:v>3000000</c:v>
                </c:pt>
                <c:pt idx="1775">
                  <c:v>3000000</c:v>
                </c:pt>
                <c:pt idx="1776">
                  <c:v>2900000</c:v>
                </c:pt>
                <c:pt idx="1777">
                  <c:v>1500000</c:v>
                </c:pt>
                <c:pt idx="1778">
                  <c:v>2200000</c:v>
                </c:pt>
                <c:pt idx="1779">
                  <c:v>8000000</c:v>
                </c:pt>
                <c:pt idx="1780">
                  <c:v>2883848</c:v>
                </c:pt>
                <c:pt idx="1781">
                  <c:v>2800000</c:v>
                </c:pt>
                <c:pt idx="1782">
                  <c:v>2800000</c:v>
                </c:pt>
                <c:pt idx="1783">
                  <c:v>2800000</c:v>
                </c:pt>
                <c:pt idx="1784">
                  <c:v>2700000</c:v>
                </c:pt>
                <c:pt idx="1785">
                  <c:v>2600000</c:v>
                </c:pt>
                <c:pt idx="1786">
                  <c:v>1800000</c:v>
                </c:pt>
                <c:pt idx="1787">
                  <c:v>2600000</c:v>
                </c:pt>
                <c:pt idx="1788">
                  <c:v>2500000</c:v>
                </c:pt>
                <c:pt idx="1789">
                  <c:v>2500000</c:v>
                </c:pt>
                <c:pt idx="1790">
                  <c:v>2500000</c:v>
                </c:pt>
                <c:pt idx="1791">
                  <c:v>2500000</c:v>
                </c:pt>
                <c:pt idx="1792">
                  <c:v>2500000</c:v>
                </c:pt>
                <c:pt idx="1793">
                  <c:v>2500000</c:v>
                </c:pt>
                <c:pt idx="1794">
                  <c:v>2500000</c:v>
                </c:pt>
                <c:pt idx="1795">
                  <c:v>2500000</c:v>
                </c:pt>
                <c:pt idx="1796">
                  <c:v>2500000</c:v>
                </c:pt>
                <c:pt idx="1797">
                  <c:v>34000</c:v>
                </c:pt>
                <c:pt idx="1798">
                  <c:v>2500000</c:v>
                </c:pt>
                <c:pt idx="1799">
                  <c:v>2400000</c:v>
                </c:pt>
                <c:pt idx="1800">
                  <c:v>2280000</c:v>
                </c:pt>
                <c:pt idx="1801">
                  <c:v>4000000</c:v>
                </c:pt>
                <c:pt idx="1802">
                  <c:v>2200000</c:v>
                </c:pt>
                <c:pt idx="1803">
                  <c:v>2300000</c:v>
                </c:pt>
                <c:pt idx="1804">
                  <c:v>2100000</c:v>
                </c:pt>
                <c:pt idx="1805">
                  <c:v>2000000</c:v>
                </c:pt>
                <c:pt idx="1806">
                  <c:v>2000000</c:v>
                </c:pt>
                <c:pt idx="1807">
                  <c:v>2000000</c:v>
                </c:pt>
                <c:pt idx="1808">
                  <c:v>2000000</c:v>
                </c:pt>
                <c:pt idx="1809">
                  <c:v>2000000</c:v>
                </c:pt>
                <c:pt idx="1810">
                  <c:v>2000000</c:v>
                </c:pt>
                <c:pt idx="1811">
                  <c:v>2000000</c:v>
                </c:pt>
                <c:pt idx="1812">
                  <c:v>2000000</c:v>
                </c:pt>
                <c:pt idx="1813">
                  <c:v>2000000</c:v>
                </c:pt>
                <c:pt idx="1814">
                  <c:v>2700000</c:v>
                </c:pt>
                <c:pt idx="1815">
                  <c:v>2000000</c:v>
                </c:pt>
                <c:pt idx="1816">
                  <c:v>1500000</c:v>
                </c:pt>
                <c:pt idx="1817">
                  <c:v>2000000</c:v>
                </c:pt>
                <c:pt idx="1818">
                  <c:v>2000000</c:v>
                </c:pt>
                <c:pt idx="1819">
                  <c:v>2000000</c:v>
                </c:pt>
                <c:pt idx="1820">
                  <c:v>2000000</c:v>
                </c:pt>
                <c:pt idx="1821">
                  <c:v>2000000</c:v>
                </c:pt>
                <c:pt idx="1822">
                  <c:v>2000000</c:v>
                </c:pt>
                <c:pt idx="1823">
                  <c:v>2000000</c:v>
                </c:pt>
                <c:pt idx="1824">
                  <c:v>1500000</c:v>
                </c:pt>
                <c:pt idx="1825">
                  <c:v>1900000</c:v>
                </c:pt>
                <c:pt idx="1826">
                  <c:v>1000000</c:v>
                </c:pt>
                <c:pt idx="1827">
                  <c:v>1800000</c:v>
                </c:pt>
                <c:pt idx="1828">
                  <c:v>1800000</c:v>
                </c:pt>
                <c:pt idx="1829">
                  <c:v>1800000</c:v>
                </c:pt>
                <c:pt idx="1830">
                  <c:v>1800000</c:v>
                </c:pt>
                <c:pt idx="1831">
                  <c:v>3500000</c:v>
                </c:pt>
                <c:pt idx="1832">
                  <c:v>1700000</c:v>
                </c:pt>
                <c:pt idx="1833">
                  <c:v>1700000</c:v>
                </c:pt>
                <c:pt idx="1834">
                  <c:v>1000000</c:v>
                </c:pt>
                <c:pt idx="1835">
                  <c:v>2000000</c:v>
                </c:pt>
                <c:pt idx="1836">
                  <c:v>2000000</c:v>
                </c:pt>
                <c:pt idx="1837">
                  <c:v>1100000</c:v>
                </c:pt>
                <c:pt idx="1838">
                  <c:v>1500000</c:v>
                </c:pt>
                <c:pt idx="1839">
                  <c:v>1500000</c:v>
                </c:pt>
                <c:pt idx="1840">
                  <c:v>1000000</c:v>
                </c:pt>
                <c:pt idx="1841">
                  <c:v>2000000</c:v>
                </c:pt>
                <c:pt idx="1842">
                  <c:v>1500000</c:v>
                </c:pt>
                <c:pt idx="1843">
                  <c:v>1500000</c:v>
                </c:pt>
                <c:pt idx="1844">
                  <c:v>1500000</c:v>
                </c:pt>
                <c:pt idx="1845">
                  <c:v>2000000</c:v>
                </c:pt>
                <c:pt idx="1846">
                  <c:v>960000</c:v>
                </c:pt>
                <c:pt idx="1847">
                  <c:v>1300000</c:v>
                </c:pt>
                <c:pt idx="1848">
                  <c:v>1250000</c:v>
                </c:pt>
                <c:pt idx="1849">
                  <c:v>427000</c:v>
                </c:pt>
                <c:pt idx="1850">
                  <c:v>1200000</c:v>
                </c:pt>
                <c:pt idx="1851">
                  <c:v>1200000</c:v>
                </c:pt>
                <c:pt idx="1852">
                  <c:v>1200000</c:v>
                </c:pt>
                <c:pt idx="1853">
                  <c:v>7000000</c:v>
                </c:pt>
                <c:pt idx="1854">
                  <c:v>1200000</c:v>
                </c:pt>
                <c:pt idx="1855">
                  <c:v>1200000</c:v>
                </c:pt>
                <c:pt idx="1856">
                  <c:v>1200000</c:v>
                </c:pt>
                <c:pt idx="1857">
                  <c:v>1200000</c:v>
                </c:pt>
                <c:pt idx="1858">
                  <c:v>1200000</c:v>
                </c:pt>
                <c:pt idx="1859">
                  <c:v>2600000</c:v>
                </c:pt>
                <c:pt idx="1860">
                  <c:v>3000000</c:v>
                </c:pt>
                <c:pt idx="1861">
                  <c:v>1100000</c:v>
                </c:pt>
                <c:pt idx="1862">
                  <c:v>1100000</c:v>
                </c:pt>
                <c:pt idx="1863">
                  <c:v>960000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1100000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5000000</c:v>
                </c:pt>
                <c:pt idx="1870">
                  <c:v>1000000</c:v>
                </c:pt>
                <c:pt idx="1871">
                  <c:v>3500000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900000</c:v>
                </c:pt>
                <c:pt idx="1875">
                  <c:v>6000000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910000</c:v>
                </c:pt>
                <c:pt idx="1885">
                  <c:v>590000</c:v>
                </c:pt>
                <c:pt idx="1886">
                  <c:v>950000</c:v>
                </c:pt>
                <c:pt idx="1887">
                  <c:v>900000</c:v>
                </c:pt>
                <c:pt idx="1888">
                  <c:v>850000</c:v>
                </c:pt>
                <c:pt idx="1889">
                  <c:v>500000</c:v>
                </c:pt>
                <c:pt idx="1890">
                  <c:v>800000</c:v>
                </c:pt>
                <c:pt idx="1891">
                  <c:v>800000</c:v>
                </c:pt>
                <c:pt idx="1892">
                  <c:v>800000</c:v>
                </c:pt>
                <c:pt idx="1893">
                  <c:v>780000</c:v>
                </c:pt>
                <c:pt idx="1894">
                  <c:v>777000</c:v>
                </c:pt>
                <c:pt idx="1895">
                  <c:v>750000</c:v>
                </c:pt>
                <c:pt idx="1896">
                  <c:v>750000</c:v>
                </c:pt>
                <c:pt idx="1897">
                  <c:v>700000</c:v>
                </c:pt>
                <c:pt idx="1898">
                  <c:v>700000</c:v>
                </c:pt>
                <c:pt idx="1899">
                  <c:v>700000</c:v>
                </c:pt>
                <c:pt idx="1900">
                  <c:v>650000</c:v>
                </c:pt>
                <c:pt idx="1901">
                  <c:v>609000</c:v>
                </c:pt>
                <c:pt idx="1902">
                  <c:v>60000</c:v>
                </c:pt>
                <c:pt idx="1903">
                  <c:v>600000</c:v>
                </c:pt>
                <c:pt idx="1904">
                  <c:v>500000</c:v>
                </c:pt>
                <c:pt idx="1905">
                  <c:v>500000</c:v>
                </c:pt>
                <c:pt idx="1906">
                  <c:v>500000</c:v>
                </c:pt>
                <c:pt idx="1907">
                  <c:v>500000</c:v>
                </c:pt>
                <c:pt idx="1908">
                  <c:v>500000</c:v>
                </c:pt>
                <c:pt idx="1909">
                  <c:v>1000000</c:v>
                </c:pt>
                <c:pt idx="1910">
                  <c:v>500000</c:v>
                </c:pt>
                <c:pt idx="1911">
                  <c:v>500000</c:v>
                </c:pt>
                <c:pt idx="1912">
                  <c:v>46000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450000</c:v>
                </c:pt>
                <c:pt idx="1919">
                  <c:v>439000</c:v>
                </c:pt>
                <c:pt idx="1920">
                  <c:v>225000</c:v>
                </c:pt>
                <c:pt idx="1921">
                  <c:v>400000</c:v>
                </c:pt>
                <c:pt idx="1922">
                  <c:v>15000</c:v>
                </c:pt>
                <c:pt idx="1923">
                  <c:v>229575</c:v>
                </c:pt>
                <c:pt idx="1924">
                  <c:v>400000</c:v>
                </c:pt>
                <c:pt idx="1925">
                  <c:v>218</c:v>
                </c:pt>
                <c:pt idx="1926">
                  <c:v>400000</c:v>
                </c:pt>
                <c:pt idx="1927">
                  <c:v>35000000</c:v>
                </c:pt>
                <c:pt idx="1928">
                  <c:v>375000</c:v>
                </c:pt>
                <c:pt idx="1929">
                  <c:v>379000</c:v>
                </c:pt>
                <c:pt idx="1930">
                  <c:v>350000</c:v>
                </c:pt>
                <c:pt idx="1931">
                  <c:v>312000</c:v>
                </c:pt>
                <c:pt idx="1932">
                  <c:v>8000000</c:v>
                </c:pt>
                <c:pt idx="1933">
                  <c:v>300000</c:v>
                </c:pt>
                <c:pt idx="1934">
                  <c:v>300000</c:v>
                </c:pt>
                <c:pt idx="1935">
                  <c:v>200000</c:v>
                </c:pt>
                <c:pt idx="1936">
                  <c:v>270000</c:v>
                </c:pt>
                <c:pt idx="1937">
                  <c:v>250000</c:v>
                </c:pt>
                <c:pt idx="1938">
                  <c:v>250000</c:v>
                </c:pt>
                <c:pt idx="1939">
                  <c:v>250000</c:v>
                </c:pt>
                <c:pt idx="1940">
                  <c:v>250000</c:v>
                </c:pt>
                <c:pt idx="1941">
                  <c:v>250000</c:v>
                </c:pt>
                <c:pt idx="1942">
                  <c:v>250000</c:v>
                </c:pt>
                <c:pt idx="1943">
                  <c:v>365000</c:v>
                </c:pt>
                <c:pt idx="1944">
                  <c:v>150000</c:v>
                </c:pt>
                <c:pt idx="1945">
                  <c:v>250000</c:v>
                </c:pt>
                <c:pt idx="1946">
                  <c:v>225000</c:v>
                </c:pt>
                <c:pt idx="1947">
                  <c:v>210000</c:v>
                </c:pt>
                <c:pt idx="1948">
                  <c:v>200000</c:v>
                </c:pt>
                <c:pt idx="1949">
                  <c:v>200000</c:v>
                </c:pt>
                <c:pt idx="1950">
                  <c:v>200000</c:v>
                </c:pt>
                <c:pt idx="1951">
                  <c:v>200000</c:v>
                </c:pt>
                <c:pt idx="1952">
                  <c:v>200000</c:v>
                </c:pt>
                <c:pt idx="1953">
                  <c:v>180000</c:v>
                </c:pt>
                <c:pt idx="1954">
                  <c:v>120000</c:v>
                </c:pt>
                <c:pt idx="1955">
                  <c:v>175000</c:v>
                </c:pt>
                <c:pt idx="1956">
                  <c:v>100000</c:v>
                </c:pt>
                <c:pt idx="1957">
                  <c:v>500000</c:v>
                </c:pt>
                <c:pt idx="1958">
                  <c:v>150000</c:v>
                </c:pt>
                <c:pt idx="1959">
                  <c:v>180000</c:v>
                </c:pt>
                <c:pt idx="1960">
                  <c:v>160000</c:v>
                </c:pt>
                <c:pt idx="1961">
                  <c:v>125000</c:v>
                </c:pt>
                <c:pt idx="1962">
                  <c:v>100000</c:v>
                </c:pt>
                <c:pt idx="1963">
                  <c:v>100000</c:v>
                </c:pt>
                <c:pt idx="1964">
                  <c:v>100000</c:v>
                </c:pt>
                <c:pt idx="1965">
                  <c:v>100000</c:v>
                </c:pt>
                <c:pt idx="1966">
                  <c:v>40000</c:v>
                </c:pt>
                <c:pt idx="1967">
                  <c:v>60000</c:v>
                </c:pt>
                <c:pt idx="1968">
                  <c:v>60000</c:v>
                </c:pt>
                <c:pt idx="1969">
                  <c:v>65000</c:v>
                </c:pt>
                <c:pt idx="1970">
                  <c:v>25000</c:v>
                </c:pt>
                <c:pt idx="1971">
                  <c:v>65000</c:v>
                </c:pt>
                <c:pt idx="1972">
                  <c:v>42000</c:v>
                </c:pt>
                <c:pt idx="1973">
                  <c:v>40000</c:v>
                </c:pt>
                <c:pt idx="1974">
                  <c:v>30000</c:v>
                </c:pt>
                <c:pt idx="1975">
                  <c:v>230000</c:v>
                </c:pt>
                <c:pt idx="1976">
                  <c:v>25000</c:v>
                </c:pt>
                <c:pt idx="1977">
                  <c:v>23000</c:v>
                </c:pt>
                <c:pt idx="1978">
                  <c:v>15000</c:v>
                </c:pt>
                <c:pt idx="1979">
                  <c:v>15000</c:v>
                </c:pt>
                <c:pt idx="1980">
                  <c:v>10000</c:v>
                </c:pt>
                <c:pt idx="1981">
                  <c:v>4500</c:v>
                </c:pt>
                <c:pt idx="1982">
                  <c:v>10000</c:v>
                </c:pt>
                <c:pt idx="1983">
                  <c:v>7000</c:v>
                </c:pt>
                <c:pt idx="1984">
                  <c:v>7000</c:v>
                </c:pt>
                <c:pt idx="1985">
                  <c:v>7000</c:v>
                </c:pt>
                <c:pt idx="1986">
                  <c:v>1100</c:v>
                </c:pt>
              </c:numCache>
            </c:numRef>
          </c:xVal>
          <c:yVal>
            <c:numRef>
              <c:f>budget!$K$40:$K$2026</c:f>
              <c:numCache>
                <c:formatCode>General</c:formatCode>
                <c:ptCount val="1987"/>
                <c:pt idx="0">
                  <c:v>760505847</c:v>
                </c:pt>
                <c:pt idx="1">
                  <c:v>309404152</c:v>
                </c:pt>
                <c:pt idx="2">
                  <c:v>448130642</c:v>
                </c:pt>
                <c:pt idx="3">
                  <c:v>336530303</c:v>
                </c:pt>
                <c:pt idx="4">
                  <c:v>458991599</c:v>
                </c:pt>
                <c:pt idx="5">
                  <c:v>301956980</c:v>
                </c:pt>
                <c:pt idx="6">
                  <c:v>330249062</c:v>
                </c:pt>
                <c:pt idx="7">
                  <c:v>423032628</c:v>
                </c:pt>
                <c:pt idx="8">
                  <c:v>291021565</c:v>
                </c:pt>
                <c:pt idx="9">
                  <c:v>623279547</c:v>
                </c:pt>
                <c:pt idx="10">
                  <c:v>255108370</c:v>
                </c:pt>
                <c:pt idx="11">
                  <c:v>262030663</c:v>
                </c:pt>
                <c:pt idx="12">
                  <c:v>258355354</c:v>
                </c:pt>
                <c:pt idx="13">
                  <c:v>218051260</c:v>
                </c:pt>
                <c:pt idx="14">
                  <c:v>658672302</c:v>
                </c:pt>
                <c:pt idx="15">
                  <c:v>407197282</c:v>
                </c:pt>
                <c:pt idx="16">
                  <c:v>652177271</c:v>
                </c:pt>
                <c:pt idx="17">
                  <c:v>304360277</c:v>
                </c:pt>
                <c:pt idx="18">
                  <c:v>373377893</c:v>
                </c:pt>
                <c:pt idx="19">
                  <c:v>408992272</c:v>
                </c:pt>
                <c:pt idx="20">
                  <c:v>334185206</c:v>
                </c:pt>
                <c:pt idx="21">
                  <c:v>234360014</c:v>
                </c:pt>
                <c:pt idx="22">
                  <c:v>268488329</c:v>
                </c:pt>
                <c:pt idx="23">
                  <c:v>402076689</c:v>
                </c:pt>
                <c:pt idx="24">
                  <c:v>245428137</c:v>
                </c:pt>
                <c:pt idx="25">
                  <c:v>234903076</c:v>
                </c:pt>
                <c:pt idx="26">
                  <c:v>202853933</c:v>
                </c:pt>
                <c:pt idx="27">
                  <c:v>172051787</c:v>
                </c:pt>
                <c:pt idx="28">
                  <c:v>414984497</c:v>
                </c:pt>
                <c:pt idx="29">
                  <c:v>350034110</c:v>
                </c:pt>
                <c:pt idx="30">
                  <c:v>202351611</c:v>
                </c:pt>
                <c:pt idx="31">
                  <c:v>233914986</c:v>
                </c:pt>
                <c:pt idx="32">
                  <c:v>228756232</c:v>
                </c:pt>
                <c:pt idx="33">
                  <c:v>144812796</c:v>
                </c:pt>
                <c:pt idx="34">
                  <c:v>352358779</c:v>
                </c:pt>
                <c:pt idx="35">
                  <c:v>317011114</c:v>
                </c:pt>
                <c:pt idx="36">
                  <c:v>237282182</c:v>
                </c:pt>
                <c:pt idx="37">
                  <c:v>223806889</c:v>
                </c:pt>
                <c:pt idx="38">
                  <c:v>140080850</c:v>
                </c:pt>
                <c:pt idx="39">
                  <c:v>291709845</c:v>
                </c:pt>
                <c:pt idx="40">
                  <c:v>533316061</c:v>
                </c:pt>
                <c:pt idx="41">
                  <c:v>292979556</c:v>
                </c:pt>
                <c:pt idx="42">
                  <c:v>198332128</c:v>
                </c:pt>
                <c:pt idx="43">
                  <c:v>318298180</c:v>
                </c:pt>
                <c:pt idx="44">
                  <c:v>356454367</c:v>
                </c:pt>
                <c:pt idx="45">
                  <c:v>362645141</c:v>
                </c:pt>
                <c:pt idx="46">
                  <c:v>312057433</c:v>
                </c:pt>
                <c:pt idx="47">
                  <c:v>241407328</c:v>
                </c:pt>
                <c:pt idx="48">
                  <c:v>208543795</c:v>
                </c:pt>
                <c:pt idx="49">
                  <c:v>259746958</c:v>
                </c:pt>
                <c:pt idx="50">
                  <c:v>238371987</c:v>
                </c:pt>
                <c:pt idx="51">
                  <c:v>222487711</c:v>
                </c:pt>
                <c:pt idx="52">
                  <c:v>189412677</c:v>
                </c:pt>
                <c:pt idx="53">
                  <c:v>217387997</c:v>
                </c:pt>
                <c:pt idx="54">
                  <c:v>333130696</c:v>
                </c:pt>
                <c:pt idx="55">
                  <c:v>187991439</c:v>
                </c:pt>
                <c:pt idx="56">
                  <c:v>292568851</c:v>
                </c:pt>
                <c:pt idx="57">
                  <c:v>303001229</c:v>
                </c:pt>
                <c:pt idx="58">
                  <c:v>144512310</c:v>
                </c:pt>
                <c:pt idx="59">
                  <c:v>281666058</c:v>
                </c:pt>
                <c:pt idx="60">
                  <c:v>320706665</c:v>
                </c:pt>
                <c:pt idx="61">
                  <c:v>198539855</c:v>
                </c:pt>
                <c:pt idx="62">
                  <c:v>318759914</c:v>
                </c:pt>
                <c:pt idx="63">
                  <c:v>292000866</c:v>
                </c:pt>
                <c:pt idx="64">
                  <c:v>289994397</c:v>
                </c:pt>
                <c:pt idx="65">
                  <c:v>227946274</c:v>
                </c:pt>
                <c:pt idx="66">
                  <c:v>256386216</c:v>
                </c:pt>
                <c:pt idx="67">
                  <c:v>206456431</c:v>
                </c:pt>
                <c:pt idx="68">
                  <c:v>206435493</c:v>
                </c:pt>
                <c:pt idx="69">
                  <c:v>205343774</c:v>
                </c:pt>
                <c:pt idx="70">
                  <c:v>179982968</c:v>
                </c:pt>
                <c:pt idx="71">
                  <c:v>177243721</c:v>
                </c:pt>
                <c:pt idx="72">
                  <c:v>179883016</c:v>
                </c:pt>
                <c:pt idx="73">
                  <c:v>400736600</c:v>
                </c:pt>
                <c:pt idx="74">
                  <c:v>281492479</c:v>
                </c:pt>
                <c:pt idx="75">
                  <c:v>206360018</c:v>
                </c:pt>
                <c:pt idx="76">
                  <c:v>153629485</c:v>
                </c:pt>
                <c:pt idx="77">
                  <c:v>181015141</c:v>
                </c:pt>
                <c:pt idx="78">
                  <c:v>195000874</c:v>
                </c:pt>
                <c:pt idx="79">
                  <c:v>165230261</c:v>
                </c:pt>
                <c:pt idx="80">
                  <c:v>216366733</c:v>
                </c:pt>
                <c:pt idx="81">
                  <c:v>160201106</c:v>
                </c:pt>
                <c:pt idx="82">
                  <c:v>201573391</c:v>
                </c:pt>
                <c:pt idx="83">
                  <c:v>190418803</c:v>
                </c:pt>
                <c:pt idx="84">
                  <c:v>209364921</c:v>
                </c:pt>
                <c:pt idx="85">
                  <c:v>110332737</c:v>
                </c:pt>
                <c:pt idx="86">
                  <c:v>257704099</c:v>
                </c:pt>
                <c:pt idx="87">
                  <c:v>403706375</c:v>
                </c:pt>
                <c:pt idx="88">
                  <c:v>176997107</c:v>
                </c:pt>
                <c:pt idx="89">
                  <c:v>176636816</c:v>
                </c:pt>
                <c:pt idx="90">
                  <c:v>292298923</c:v>
                </c:pt>
                <c:pt idx="91">
                  <c:v>183635922</c:v>
                </c:pt>
                <c:pt idx="92">
                  <c:v>227137090</c:v>
                </c:pt>
                <c:pt idx="93">
                  <c:v>215395021</c:v>
                </c:pt>
                <c:pt idx="94">
                  <c:v>180191634</c:v>
                </c:pt>
                <c:pt idx="95">
                  <c:v>424645577</c:v>
                </c:pt>
                <c:pt idx="96">
                  <c:v>177343675</c:v>
                </c:pt>
                <c:pt idx="97">
                  <c:v>234277056</c:v>
                </c:pt>
                <c:pt idx="98">
                  <c:v>138396624</c:v>
                </c:pt>
                <c:pt idx="99">
                  <c:v>149234747</c:v>
                </c:pt>
                <c:pt idx="100">
                  <c:v>118311368</c:v>
                </c:pt>
                <c:pt idx="101">
                  <c:v>249358727</c:v>
                </c:pt>
                <c:pt idx="102">
                  <c:v>137748063</c:v>
                </c:pt>
                <c:pt idx="103">
                  <c:v>148337537</c:v>
                </c:pt>
                <c:pt idx="104">
                  <c:v>317557891</c:v>
                </c:pt>
                <c:pt idx="105">
                  <c:v>305388685</c:v>
                </c:pt>
                <c:pt idx="106">
                  <c:v>337103873</c:v>
                </c:pt>
                <c:pt idx="107">
                  <c:v>217536138</c:v>
                </c:pt>
                <c:pt idx="108">
                  <c:v>131536019</c:v>
                </c:pt>
                <c:pt idx="109">
                  <c:v>214948780</c:v>
                </c:pt>
                <c:pt idx="110">
                  <c:v>209805005</c:v>
                </c:pt>
                <c:pt idx="111">
                  <c:v>186830669</c:v>
                </c:pt>
                <c:pt idx="112">
                  <c:v>163192114</c:v>
                </c:pt>
                <c:pt idx="113">
                  <c:v>119412921</c:v>
                </c:pt>
                <c:pt idx="114">
                  <c:v>260031035</c:v>
                </c:pt>
                <c:pt idx="115">
                  <c:v>186739919</c:v>
                </c:pt>
                <c:pt idx="116">
                  <c:v>215397307</c:v>
                </c:pt>
                <c:pt idx="117">
                  <c:v>182618434</c:v>
                </c:pt>
                <c:pt idx="118">
                  <c:v>131920333</c:v>
                </c:pt>
                <c:pt idx="119">
                  <c:v>124976634</c:v>
                </c:pt>
                <c:pt idx="120">
                  <c:v>115802596</c:v>
                </c:pt>
                <c:pt idx="121">
                  <c:v>380262555</c:v>
                </c:pt>
                <c:pt idx="122">
                  <c:v>310675583</c:v>
                </c:pt>
                <c:pt idx="123">
                  <c:v>289907418</c:v>
                </c:pt>
                <c:pt idx="124">
                  <c:v>132550960</c:v>
                </c:pt>
                <c:pt idx="125">
                  <c:v>474544677</c:v>
                </c:pt>
                <c:pt idx="126">
                  <c:v>187165546</c:v>
                </c:pt>
                <c:pt idx="127">
                  <c:v>190871240</c:v>
                </c:pt>
                <c:pt idx="128">
                  <c:v>274084951</c:v>
                </c:pt>
                <c:pt idx="129">
                  <c:v>250863268</c:v>
                </c:pt>
                <c:pt idx="130">
                  <c:v>155181732</c:v>
                </c:pt>
                <c:pt idx="131">
                  <c:v>125332007</c:v>
                </c:pt>
                <c:pt idx="132">
                  <c:v>113330342</c:v>
                </c:pt>
                <c:pt idx="133">
                  <c:v>125531634</c:v>
                </c:pt>
                <c:pt idx="134">
                  <c:v>186336103</c:v>
                </c:pt>
                <c:pt idx="135">
                  <c:v>129995817</c:v>
                </c:pt>
                <c:pt idx="136">
                  <c:v>142614158</c:v>
                </c:pt>
                <c:pt idx="137">
                  <c:v>134520804</c:v>
                </c:pt>
                <c:pt idx="138">
                  <c:v>313837577</c:v>
                </c:pt>
                <c:pt idx="139">
                  <c:v>144795350</c:v>
                </c:pt>
                <c:pt idx="140">
                  <c:v>140015224</c:v>
                </c:pt>
                <c:pt idx="141">
                  <c:v>228430993</c:v>
                </c:pt>
                <c:pt idx="142">
                  <c:v>101643008</c:v>
                </c:pt>
                <c:pt idx="143">
                  <c:v>187670866</c:v>
                </c:pt>
                <c:pt idx="144">
                  <c:v>132014112</c:v>
                </c:pt>
                <c:pt idx="145">
                  <c:v>261970615</c:v>
                </c:pt>
                <c:pt idx="146">
                  <c:v>167007184</c:v>
                </c:pt>
                <c:pt idx="147">
                  <c:v>180011740</c:v>
                </c:pt>
                <c:pt idx="148">
                  <c:v>204843350</c:v>
                </c:pt>
                <c:pt idx="149">
                  <c:v>130127620</c:v>
                </c:pt>
                <c:pt idx="150">
                  <c:v>146282411</c:v>
                </c:pt>
                <c:pt idx="151">
                  <c:v>148383780</c:v>
                </c:pt>
                <c:pt idx="152">
                  <c:v>119219978</c:v>
                </c:pt>
                <c:pt idx="153">
                  <c:v>101228120</c:v>
                </c:pt>
                <c:pt idx="154">
                  <c:v>162804648</c:v>
                </c:pt>
                <c:pt idx="155">
                  <c:v>100117603</c:v>
                </c:pt>
                <c:pt idx="156">
                  <c:v>173005002</c:v>
                </c:pt>
                <c:pt idx="157">
                  <c:v>107515297</c:v>
                </c:pt>
                <c:pt idx="158">
                  <c:v>116866727</c:v>
                </c:pt>
                <c:pt idx="159">
                  <c:v>184031112</c:v>
                </c:pt>
                <c:pt idx="160">
                  <c:v>130174897</c:v>
                </c:pt>
                <c:pt idx="161">
                  <c:v>10200000</c:v>
                </c:pt>
                <c:pt idx="162">
                  <c:v>202007640</c:v>
                </c:pt>
                <c:pt idx="163">
                  <c:v>108638745</c:v>
                </c:pt>
                <c:pt idx="164">
                  <c:v>161317423</c:v>
                </c:pt>
                <c:pt idx="165">
                  <c:v>201148159</c:v>
                </c:pt>
                <c:pt idx="166">
                  <c:v>380838870</c:v>
                </c:pt>
                <c:pt idx="167">
                  <c:v>377019252</c:v>
                </c:pt>
                <c:pt idx="168">
                  <c:v>340478898</c:v>
                </c:pt>
                <c:pt idx="169">
                  <c:v>131144183</c:v>
                </c:pt>
                <c:pt idx="170">
                  <c:v>181166115</c:v>
                </c:pt>
                <c:pt idx="171">
                  <c:v>176740650</c:v>
                </c:pt>
                <c:pt idx="172">
                  <c:v>261437578</c:v>
                </c:pt>
                <c:pt idx="173">
                  <c:v>250147615</c:v>
                </c:pt>
                <c:pt idx="174">
                  <c:v>245823397</c:v>
                </c:pt>
                <c:pt idx="175">
                  <c:v>226138454</c:v>
                </c:pt>
                <c:pt idx="176">
                  <c:v>155370362</c:v>
                </c:pt>
                <c:pt idx="177">
                  <c:v>124870275</c:v>
                </c:pt>
                <c:pt idx="178">
                  <c:v>196573705</c:v>
                </c:pt>
                <c:pt idx="179">
                  <c:v>125305545</c:v>
                </c:pt>
                <c:pt idx="180">
                  <c:v>132373442</c:v>
                </c:pt>
                <c:pt idx="181">
                  <c:v>120618403</c:v>
                </c:pt>
                <c:pt idx="182">
                  <c:v>110416702</c:v>
                </c:pt>
                <c:pt idx="183">
                  <c:v>102515793</c:v>
                </c:pt>
                <c:pt idx="184">
                  <c:v>100012500</c:v>
                </c:pt>
                <c:pt idx="185">
                  <c:v>209019489</c:v>
                </c:pt>
                <c:pt idx="186">
                  <c:v>83077470</c:v>
                </c:pt>
                <c:pt idx="187">
                  <c:v>100018837</c:v>
                </c:pt>
                <c:pt idx="188">
                  <c:v>100853835</c:v>
                </c:pt>
                <c:pt idx="189">
                  <c:v>143618384</c:v>
                </c:pt>
                <c:pt idx="190">
                  <c:v>37567440</c:v>
                </c:pt>
                <c:pt idx="191">
                  <c:v>120147445</c:v>
                </c:pt>
                <c:pt idx="192">
                  <c:v>241688385</c:v>
                </c:pt>
                <c:pt idx="193">
                  <c:v>233630478</c:v>
                </c:pt>
                <c:pt idx="194">
                  <c:v>197992827</c:v>
                </c:pt>
                <c:pt idx="195">
                  <c:v>176049130</c:v>
                </c:pt>
                <c:pt idx="196">
                  <c:v>172620724</c:v>
                </c:pt>
                <c:pt idx="197">
                  <c:v>183405771</c:v>
                </c:pt>
                <c:pt idx="198">
                  <c:v>148313048</c:v>
                </c:pt>
                <c:pt idx="199">
                  <c:v>127706877</c:v>
                </c:pt>
                <c:pt idx="200">
                  <c:v>126149655</c:v>
                </c:pt>
                <c:pt idx="201">
                  <c:v>78009155</c:v>
                </c:pt>
                <c:pt idx="202">
                  <c:v>111544445</c:v>
                </c:pt>
                <c:pt idx="203">
                  <c:v>112703470</c:v>
                </c:pt>
                <c:pt idx="204">
                  <c:v>117144465</c:v>
                </c:pt>
                <c:pt idx="205">
                  <c:v>150832203</c:v>
                </c:pt>
                <c:pt idx="206">
                  <c:v>123307945</c:v>
                </c:pt>
                <c:pt idx="207">
                  <c:v>153288182</c:v>
                </c:pt>
                <c:pt idx="208">
                  <c:v>137340146</c:v>
                </c:pt>
                <c:pt idx="209">
                  <c:v>242589580</c:v>
                </c:pt>
                <c:pt idx="210">
                  <c:v>102981571</c:v>
                </c:pt>
                <c:pt idx="211">
                  <c:v>180965237</c:v>
                </c:pt>
                <c:pt idx="212">
                  <c:v>407999255</c:v>
                </c:pt>
                <c:pt idx="213">
                  <c:v>254455986</c:v>
                </c:pt>
                <c:pt idx="214">
                  <c:v>162831698</c:v>
                </c:pt>
                <c:pt idx="215">
                  <c:v>155019340</c:v>
                </c:pt>
                <c:pt idx="216">
                  <c:v>145771527</c:v>
                </c:pt>
                <c:pt idx="217">
                  <c:v>140459099</c:v>
                </c:pt>
                <c:pt idx="218">
                  <c:v>158115031</c:v>
                </c:pt>
                <c:pt idx="219">
                  <c:v>133103929</c:v>
                </c:pt>
                <c:pt idx="220">
                  <c:v>133668525</c:v>
                </c:pt>
                <c:pt idx="221">
                  <c:v>130313314</c:v>
                </c:pt>
                <c:pt idx="222">
                  <c:v>124590960</c:v>
                </c:pt>
                <c:pt idx="223">
                  <c:v>127968405</c:v>
                </c:pt>
                <c:pt idx="224">
                  <c:v>120136047</c:v>
                </c:pt>
                <c:pt idx="225">
                  <c:v>128200012</c:v>
                </c:pt>
                <c:pt idx="226">
                  <c:v>112225777</c:v>
                </c:pt>
                <c:pt idx="227">
                  <c:v>109993847</c:v>
                </c:pt>
                <c:pt idx="228">
                  <c:v>104054514</c:v>
                </c:pt>
                <c:pt idx="229">
                  <c:v>103028109</c:v>
                </c:pt>
                <c:pt idx="230">
                  <c:v>101087161</c:v>
                </c:pt>
                <c:pt idx="231">
                  <c:v>101111837</c:v>
                </c:pt>
                <c:pt idx="232">
                  <c:v>95632614</c:v>
                </c:pt>
                <c:pt idx="233">
                  <c:v>94822707</c:v>
                </c:pt>
                <c:pt idx="234">
                  <c:v>92969824</c:v>
                </c:pt>
                <c:pt idx="235">
                  <c:v>91188905</c:v>
                </c:pt>
                <c:pt idx="236">
                  <c:v>90443603</c:v>
                </c:pt>
                <c:pt idx="237">
                  <c:v>82226474</c:v>
                </c:pt>
                <c:pt idx="238">
                  <c:v>76081498</c:v>
                </c:pt>
                <c:pt idx="239">
                  <c:v>85707116</c:v>
                </c:pt>
                <c:pt idx="240">
                  <c:v>74329966</c:v>
                </c:pt>
                <c:pt idx="241">
                  <c:v>100169068</c:v>
                </c:pt>
                <c:pt idx="242">
                  <c:v>80360866</c:v>
                </c:pt>
                <c:pt idx="243">
                  <c:v>169692572</c:v>
                </c:pt>
                <c:pt idx="244">
                  <c:v>170708996</c:v>
                </c:pt>
                <c:pt idx="245">
                  <c:v>422783777</c:v>
                </c:pt>
                <c:pt idx="246">
                  <c:v>103812241</c:v>
                </c:pt>
                <c:pt idx="247">
                  <c:v>119793567</c:v>
                </c:pt>
                <c:pt idx="248">
                  <c:v>92930005</c:v>
                </c:pt>
                <c:pt idx="249">
                  <c:v>127083765</c:v>
                </c:pt>
                <c:pt idx="250">
                  <c:v>323505540</c:v>
                </c:pt>
                <c:pt idx="251">
                  <c:v>368049635</c:v>
                </c:pt>
                <c:pt idx="252">
                  <c:v>306124059</c:v>
                </c:pt>
                <c:pt idx="253">
                  <c:v>229074524</c:v>
                </c:pt>
                <c:pt idx="254">
                  <c:v>193136719</c:v>
                </c:pt>
                <c:pt idx="255">
                  <c:v>157299717</c:v>
                </c:pt>
                <c:pt idx="256">
                  <c:v>134568845</c:v>
                </c:pt>
                <c:pt idx="257">
                  <c:v>134006721</c:v>
                </c:pt>
                <c:pt idx="258">
                  <c:v>195329763</c:v>
                </c:pt>
                <c:pt idx="259">
                  <c:v>120776832</c:v>
                </c:pt>
                <c:pt idx="260">
                  <c:v>118823091</c:v>
                </c:pt>
                <c:pt idx="261">
                  <c:v>97360069</c:v>
                </c:pt>
                <c:pt idx="262">
                  <c:v>117698894</c:v>
                </c:pt>
                <c:pt idx="263">
                  <c:v>162001186</c:v>
                </c:pt>
                <c:pt idx="264">
                  <c:v>77032279</c:v>
                </c:pt>
                <c:pt idx="265">
                  <c:v>73023275</c:v>
                </c:pt>
                <c:pt idx="266">
                  <c:v>160762022</c:v>
                </c:pt>
                <c:pt idx="267">
                  <c:v>103338338</c:v>
                </c:pt>
                <c:pt idx="268">
                  <c:v>55808744</c:v>
                </c:pt>
                <c:pt idx="269">
                  <c:v>83503161</c:v>
                </c:pt>
                <c:pt idx="270">
                  <c:v>94999143</c:v>
                </c:pt>
                <c:pt idx="271">
                  <c:v>336029560</c:v>
                </c:pt>
                <c:pt idx="272">
                  <c:v>107225164</c:v>
                </c:pt>
                <c:pt idx="273">
                  <c:v>70224196</c:v>
                </c:pt>
                <c:pt idx="274">
                  <c:v>148213377</c:v>
                </c:pt>
                <c:pt idx="275">
                  <c:v>112950721</c:v>
                </c:pt>
                <c:pt idx="276">
                  <c:v>75600000</c:v>
                </c:pt>
                <c:pt idx="277">
                  <c:v>183132370</c:v>
                </c:pt>
                <c:pt idx="278">
                  <c:v>114195633</c:v>
                </c:pt>
                <c:pt idx="279">
                  <c:v>144156464</c:v>
                </c:pt>
                <c:pt idx="280">
                  <c:v>227965690</c:v>
                </c:pt>
                <c:pt idx="281">
                  <c:v>436471036</c:v>
                </c:pt>
                <c:pt idx="282">
                  <c:v>244052771</c:v>
                </c:pt>
                <c:pt idx="283">
                  <c:v>152149590</c:v>
                </c:pt>
                <c:pt idx="284">
                  <c:v>141204016</c:v>
                </c:pt>
                <c:pt idx="285">
                  <c:v>162495848</c:v>
                </c:pt>
                <c:pt idx="286">
                  <c:v>136448821</c:v>
                </c:pt>
                <c:pt idx="287">
                  <c:v>120523073</c:v>
                </c:pt>
                <c:pt idx="288">
                  <c:v>119654900</c:v>
                </c:pt>
                <c:pt idx="289">
                  <c:v>117541000</c:v>
                </c:pt>
                <c:pt idx="290">
                  <c:v>116643346</c:v>
                </c:pt>
                <c:pt idx="291">
                  <c:v>100614858</c:v>
                </c:pt>
                <c:pt idx="292">
                  <c:v>80281096</c:v>
                </c:pt>
                <c:pt idx="293">
                  <c:v>219613391</c:v>
                </c:pt>
                <c:pt idx="294">
                  <c:v>78120196</c:v>
                </c:pt>
                <c:pt idx="295">
                  <c:v>98895417</c:v>
                </c:pt>
                <c:pt idx="296">
                  <c:v>70117571</c:v>
                </c:pt>
                <c:pt idx="297">
                  <c:v>83552429</c:v>
                </c:pt>
                <c:pt idx="298">
                  <c:v>79883359</c:v>
                </c:pt>
                <c:pt idx="299">
                  <c:v>78031620</c:v>
                </c:pt>
                <c:pt idx="300">
                  <c:v>118471320</c:v>
                </c:pt>
                <c:pt idx="301">
                  <c:v>300523113</c:v>
                </c:pt>
                <c:pt idx="302">
                  <c:v>71069884</c:v>
                </c:pt>
                <c:pt idx="303">
                  <c:v>251501645</c:v>
                </c:pt>
                <c:pt idx="304">
                  <c:v>81257500</c:v>
                </c:pt>
                <c:pt idx="305">
                  <c:v>45045037</c:v>
                </c:pt>
                <c:pt idx="306">
                  <c:v>87704396</c:v>
                </c:pt>
                <c:pt idx="307">
                  <c:v>83892374</c:v>
                </c:pt>
                <c:pt idx="308">
                  <c:v>216119491</c:v>
                </c:pt>
                <c:pt idx="309">
                  <c:v>182805123</c:v>
                </c:pt>
                <c:pt idx="310">
                  <c:v>176387405</c:v>
                </c:pt>
                <c:pt idx="311">
                  <c:v>182204440</c:v>
                </c:pt>
                <c:pt idx="312">
                  <c:v>171383253</c:v>
                </c:pt>
                <c:pt idx="313">
                  <c:v>172071312</c:v>
                </c:pt>
                <c:pt idx="314">
                  <c:v>139225854</c:v>
                </c:pt>
                <c:pt idx="315">
                  <c:v>148775460</c:v>
                </c:pt>
                <c:pt idx="316">
                  <c:v>115731542</c:v>
                </c:pt>
                <c:pt idx="317">
                  <c:v>100468793</c:v>
                </c:pt>
                <c:pt idx="318">
                  <c:v>93771072</c:v>
                </c:pt>
                <c:pt idx="319">
                  <c:v>100448498</c:v>
                </c:pt>
                <c:pt idx="320">
                  <c:v>115603980</c:v>
                </c:pt>
                <c:pt idx="321">
                  <c:v>90454043</c:v>
                </c:pt>
                <c:pt idx="322">
                  <c:v>84049211</c:v>
                </c:pt>
                <c:pt idx="323">
                  <c:v>70450000</c:v>
                </c:pt>
                <c:pt idx="324">
                  <c:v>69688384</c:v>
                </c:pt>
                <c:pt idx="325">
                  <c:v>70236496</c:v>
                </c:pt>
                <c:pt idx="326">
                  <c:v>85911262</c:v>
                </c:pt>
                <c:pt idx="327">
                  <c:v>53846915</c:v>
                </c:pt>
                <c:pt idx="328">
                  <c:v>213079163</c:v>
                </c:pt>
                <c:pt idx="329">
                  <c:v>356784000</c:v>
                </c:pt>
                <c:pt idx="330">
                  <c:v>122012710</c:v>
                </c:pt>
                <c:pt idx="331">
                  <c:v>77086030</c:v>
                </c:pt>
                <c:pt idx="332">
                  <c:v>65000000</c:v>
                </c:pt>
                <c:pt idx="333">
                  <c:v>54116191</c:v>
                </c:pt>
                <c:pt idx="334">
                  <c:v>118153533</c:v>
                </c:pt>
                <c:pt idx="335">
                  <c:v>108012170</c:v>
                </c:pt>
                <c:pt idx="336">
                  <c:v>210592590</c:v>
                </c:pt>
                <c:pt idx="337">
                  <c:v>279167575</c:v>
                </c:pt>
                <c:pt idx="338">
                  <c:v>143151473</c:v>
                </c:pt>
                <c:pt idx="339">
                  <c:v>136801374</c:v>
                </c:pt>
                <c:pt idx="340">
                  <c:v>167735396</c:v>
                </c:pt>
                <c:pt idx="341">
                  <c:v>121468960</c:v>
                </c:pt>
                <c:pt idx="342">
                  <c:v>106635996</c:v>
                </c:pt>
                <c:pt idx="343">
                  <c:v>102678089</c:v>
                </c:pt>
                <c:pt idx="344">
                  <c:v>125603360</c:v>
                </c:pt>
                <c:pt idx="345">
                  <c:v>101217900</c:v>
                </c:pt>
                <c:pt idx="346">
                  <c:v>104148781</c:v>
                </c:pt>
                <c:pt idx="347">
                  <c:v>75573300</c:v>
                </c:pt>
                <c:pt idx="348">
                  <c:v>93375151</c:v>
                </c:pt>
                <c:pt idx="349">
                  <c:v>106126012</c:v>
                </c:pt>
                <c:pt idx="350">
                  <c:v>93307796</c:v>
                </c:pt>
                <c:pt idx="351">
                  <c:v>109176215</c:v>
                </c:pt>
                <c:pt idx="352">
                  <c:v>82670733</c:v>
                </c:pt>
                <c:pt idx="353">
                  <c:v>82569532</c:v>
                </c:pt>
                <c:pt idx="354">
                  <c:v>81687587</c:v>
                </c:pt>
                <c:pt idx="355">
                  <c:v>80574010</c:v>
                </c:pt>
                <c:pt idx="356">
                  <c:v>75764085</c:v>
                </c:pt>
                <c:pt idx="357">
                  <c:v>90356857</c:v>
                </c:pt>
                <c:pt idx="358">
                  <c:v>75530832</c:v>
                </c:pt>
                <c:pt idx="359">
                  <c:v>75370763</c:v>
                </c:pt>
                <c:pt idx="360">
                  <c:v>100003492</c:v>
                </c:pt>
                <c:pt idx="361">
                  <c:v>90341670</c:v>
                </c:pt>
                <c:pt idx="362">
                  <c:v>74540762</c:v>
                </c:pt>
                <c:pt idx="363">
                  <c:v>80033643</c:v>
                </c:pt>
                <c:pt idx="364">
                  <c:v>73648142</c:v>
                </c:pt>
                <c:pt idx="365">
                  <c:v>71844424</c:v>
                </c:pt>
                <c:pt idx="366">
                  <c:v>75638743</c:v>
                </c:pt>
                <c:pt idx="367">
                  <c:v>66734992</c:v>
                </c:pt>
                <c:pt idx="368">
                  <c:v>75280058</c:v>
                </c:pt>
                <c:pt idx="369">
                  <c:v>64505912</c:v>
                </c:pt>
                <c:pt idx="370">
                  <c:v>77862546</c:v>
                </c:pt>
                <c:pt idx="371">
                  <c:v>61112916</c:v>
                </c:pt>
                <c:pt idx="372">
                  <c:v>88200225</c:v>
                </c:pt>
                <c:pt idx="373">
                  <c:v>60573641</c:v>
                </c:pt>
                <c:pt idx="374">
                  <c:v>62401264</c:v>
                </c:pt>
                <c:pt idx="375">
                  <c:v>257756197</c:v>
                </c:pt>
                <c:pt idx="376">
                  <c:v>48472213</c:v>
                </c:pt>
                <c:pt idx="377">
                  <c:v>363024263</c:v>
                </c:pt>
                <c:pt idx="378">
                  <c:v>350123553</c:v>
                </c:pt>
                <c:pt idx="379">
                  <c:v>80021740</c:v>
                </c:pt>
                <c:pt idx="380">
                  <c:v>60128566</c:v>
                </c:pt>
                <c:pt idx="381">
                  <c:v>60984028</c:v>
                </c:pt>
                <c:pt idx="382">
                  <c:v>113006880</c:v>
                </c:pt>
                <c:pt idx="383">
                  <c:v>329691196</c:v>
                </c:pt>
                <c:pt idx="384">
                  <c:v>217326336</c:v>
                </c:pt>
                <c:pt idx="385">
                  <c:v>166225040</c:v>
                </c:pt>
                <c:pt idx="386">
                  <c:v>141600000</c:v>
                </c:pt>
                <c:pt idx="387">
                  <c:v>134218018</c:v>
                </c:pt>
                <c:pt idx="388">
                  <c:v>128769345</c:v>
                </c:pt>
                <c:pt idx="389">
                  <c:v>177575142</c:v>
                </c:pt>
                <c:pt idx="390">
                  <c:v>105263257</c:v>
                </c:pt>
                <c:pt idx="391">
                  <c:v>104354205</c:v>
                </c:pt>
                <c:pt idx="392">
                  <c:v>107100855</c:v>
                </c:pt>
                <c:pt idx="393">
                  <c:v>98711404</c:v>
                </c:pt>
                <c:pt idx="394">
                  <c:v>100328194</c:v>
                </c:pt>
                <c:pt idx="395">
                  <c:v>101530738</c:v>
                </c:pt>
                <c:pt idx="396">
                  <c:v>93815117</c:v>
                </c:pt>
                <c:pt idx="397">
                  <c:v>91400000</c:v>
                </c:pt>
                <c:pt idx="398">
                  <c:v>162586036</c:v>
                </c:pt>
                <c:pt idx="399">
                  <c:v>89706988</c:v>
                </c:pt>
                <c:pt idx="400">
                  <c:v>83000000</c:v>
                </c:pt>
                <c:pt idx="401">
                  <c:v>78745923</c:v>
                </c:pt>
                <c:pt idx="402">
                  <c:v>70098138</c:v>
                </c:pt>
                <c:pt idx="403">
                  <c:v>66365290</c:v>
                </c:pt>
                <c:pt idx="404">
                  <c:v>66207920</c:v>
                </c:pt>
                <c:pt idx="405">
                  <c:v>63408614</c:v>
                </c:pt>
                <c:pt idx="406">
                  <c:v>58422650</c:v>
                </c:pt>
                <c:pt idx="407">
                  <c:v>56932305</c:v>
                </c:pt>
                <c:pt idx="408">
                  <c:v>68750000</c:v>
                </c:pt>
                <c:pt idx="409">
                  <c:v>68218041</c:v>
                </c:pt>
                <c:pt idx="410">
                  <c:v>55747724</c:v>
                </c:pt>
                <c:pt idx="411">
                  <c:v>55473600</c:v>
                </c:pt>
                <c:pt idx="412">
                  <c:v>76137505</c:v>
                </c:pt>
                <c:pt idx="413">
                  <c:v>51178893</c:v>
                </c:pt>
                <c:pt idx="414">
                  <c:v>81645152</c:v>
                </c:pt>
                <c:pt idx="415">
                  <c:v>69951824</c:v>
                </c:pt>
                <c:pt idx="416">
                  <c:v>66676062</c:v>
                </c:pt>
                <c:pt idx="417">
                  <c:v>75604320</c:v>
                </c:pt>
                <c:pt idx="418">
                  <c:v>108200000</c:v>
                </c:pt>
                <c:pt idx="419">
                  <c:v>70327868</c:v>
                </c:pt>
                <c:pt idx="420">
                  <c:v>58297830</c:v>
                </c:pt>
                <c:pt idx="421">
                  <c:v>57386369</c:v>
                </c:pt>
                <c:pt idx="422">
                  <c:v>62563543</c:v>
                </c:pt>
                <c:pt idx="423">
                  <c:v>73343413</c:v>
                </c:pt>
                <c:pt idx="424">
                  <c:v>164435221</c:v>
                </c:pt>
                <c:pt idx="425">
                  <c:v>95720716</c:v>
                </c:pt>
                <c:pt idx="426">
                  <c:v>118683135</c:v>
                </c:pt>
                <c:pt idx="427">
                  <c:v>143704210</c:v>
                </c:pt>
                <c:pt idx="428">
                  <c:v>110476776</c:v>
                </c:pt>
                <c:pt idx="429">
                  <c:v>80270227</c:v>
                </c:pt>
                <c:pt idx="430">
                  <c:v>90567722</c:v>
                </c:pt>
                <c:pt idx="431">
                  <c:v>72601713</c:v>
                </c:pt>
                <c:pt idx="432">
                  <c:v>296623634</c:v>
                </c:pt>
                <c:pt idx="433">
                  <c:v>267652016</c:v>
                </c:pt>
                <c:pt idx="434">
                  <c:v>62453315</c:v>
                </c:pt>
                <c:pt idx="435">
                  <c:v>165500000</c:v>
                </c:pt>
                <c:pt idx="436">
                  <c:v>153620822</c:v>
                </c:pt>
                <c:pt idx="437">
                  <c:v>218628680</c:v>
                </c:pt>
                <c:pt idx="438">
                  <c:v>147637474</c:v>
                </c:pt>
                <c:pt idx="439">
                  <c:v>135014968</c:v>
                </c:pt>
                <c:pt idx="440">
                  <c:v>126203320</c:v>
                </c:pt>
                <c:pt idx="441">
                  <c:v>126975169</c:v>
                </c:pt>
                <c:pt idx="442">
                  <c:v>125548685</c:v>
                </c:pt>
                <c:pt idx="443">
                  <c:v>105807520</c:v>
                </c:pt>
                <c:pt idx="444">
                  <c:v>191616238</c:v>
                </c:pt>
                <c:pt idx="445">
                  <c:v>105264608</c:v>
                </c:pt>
                <c:pt idx="446">
                  <c:v>97680195</c:v>
                </c:pt>
                <c:pt idx="447">
                  <c:v>126088877</c:v>
                </c:pt>
                <c:pt idx="448">
                  <c:v>91030827</c:v>
                </c:pt>
                <c:pt idx="449">
                  <c:v>150315155</c:v>
                </c:pt>
                <c:pt idx="450">
                  <c:v>127997349</c:v>
                </c:pt>
                <c:pt idx="451">
                  <c:v>88504640</c:v>
                </c:pt>
                <c:pt idx="452">
                  <c:v>81517441</c:v>
                </c:pt>
                <c:pt idx="453">
                  <c:v>81022333</c:v>
                </c:pt>
                <c:pt idx="454">
                  <c:v>79948113</c:v>
                </c:pt>
                <c:pt idx="455">
                  <c:v>88658172</c:v>
                </c:pt>
                <c:pt idx="456">
                  <c:v>84244877</c:v>
                </c:pt>
                <c:pt idx="457">
                  <c:v>75367693</c:v>
                </c:pt>
                <c:pt idx="458">
                  <c:v>73701902</c:v>
                </c:pt>
                <c:pt idx="459">
                  <c:v>75605492</c:v>
                </c:pt>
                <c:pt idx="460">
                  <c:v>67823573</c:v>
                </c:pt>
                <c:pt idx="461">
                  <c:v>91439400</c:v>
                </c:pt>
                <c:pt idx="462">
                  <c:v>67128202</c:v>
                </c:pt>
                <c:pt idx="463">
                  <c:v>70496802</c:v>
                </c:pt>
                <c:pt idx="464">
                  <c:v>60470220</c:v>
                </c:pt>
                <c:pt idx="465">
                  <c:v>58336565</c:v>
                </c:pt>
                <c:pt idx="466">
                  <c:v>66002004</c:v>
                </c:pt>
                <c:pt idx="467">
                  <c:v>54997476</c:v>
                </c:pt>
                <c:pt idx="468">
                  <c:v>55682070</c:v>
                </c:pt>
                <c:pt idx="469">
                  <c:v>52752475</c:v>
                </c:pt>
                <c:pt idx="470">
                  <c:v>50815288</c:v>
                </c:pt>
                <c:pt idx="471">
                  <c:v>52822418</c:v>
                </c:pt>
                <c:pt idx="472">
                  <c:v>50150619</c:v>
                </c:pt>
                <c:pt idx="473">
                  <c:v>50007168</c:v>
                </c:pt>
                <c:pt idx="474">
                  <c:v>56724080</c:v>
                </c:pt>
                <c:pt idx="475">
                  <c:v>50740078</c:v>
                </c:pt>
                <c:pt idx="476">
                  <c:v>40203020</c:v>
                </c:pt>
                <c:pt idx="477">
                  <c:v>124107476</c:v>
                </c:pt>
                <c:pt idx="478">
                  <c:v>197171806</c:v>
                </c:pt>
                <c:pt idx="479">
                  <c:v>66488090</c:v>
                </c:pt>
                <c:pt idx="480">
                  <c:v>95308367</c:v>
                </c:pt>
                <c:pt idx="481">
                  <c:v>60652036</c:v>
                </c:pt>
                <c:pt idx="482">
                  <c:v>56607223</c:v>
                </c:pt>
                <c:pt idx="483">
                  <c:v>50173190</c:v>
                </c:pt>
                <c:pt idx="484">
                  <c:v>89253340</c:v>
                </c:pt>
                <c:pt idx="485">
                  <c:v>60154431</c:v>
                </c:pt>
                <c:pt idx="486">
                  <c:v>103738726</c:v>
                </c:pt>
                <c:pt idx="487">
                  <c:v>69304264</c:v>
                </c:pt>
                <c:pt idx="488">
                  <c:v>126805112</c:v>
                </c:pt>
                <c:pt idx="489">
                  <c:v>93607673</c:v>
                </c:pt>
                <c:pt idx="490">
                  <c:v>67263182</c:v>
                </c:pt>
                <c:pt idx="491">
                  <c:v>92001027</c:v>
                </c:pt>
                <c:pt idx="492">
                  <c:v>58918501</c:v>
                </c:pt>
                <c:pt idx="493">
                  <c:v>181395380</c:v>
                </c:pt>
                <c:pt idx="494">
                  <c:v>130512915</c:v>
                </c:pt>
                <c:pt idx="495">
                  <c:v>139852971</c:v>
                </c:pt>
                <c:pt idx="496">
                  <c:v>110000082</c:v>
                </c:pt>
                <c:pt idx="497">
                  <c:v>106807667</c:v>
                </c:pt>
                <c:pt idx="498">
                  <c:v>101702060</c:v>
                </c:pt>
                <c:pt idx="499">
                  <c:v>95149435</c:v>
                </c:pt>
                <c:pt idx="500">
                  <c:v>100768056</c:v>
                </c:pt>
                <c:pt idx="501">
                  <c:v>92115211</c:v>
                </c:pt>
                <c:pt idx="502">
                  <c:v>93452056</c:v>
                </c:pt>
                <c:pt idx="503">
                  <c:v>83287363</c:v>
                </c:pt>
                <c:pt idx="504">
                  <c:v>82931301</c:v>
                </c:pt>
                <c:pt idx="505">
                  <c:v>60962878</c:v>
                </c:pt>
                <c:pt idx="506">
                  <c:v>76261036</c:v>
                </c:pt>
                <c:pt idx="507">
                  <c:v>71423726</c:v>
                </c:pt>
                <c:pt idx="508">
                  <c:v>71277420</c:v>
                </c:pt>
                <c:pt idx="509">
                  <c:v>88625922</c:v>
                </c:pt>
                <c:pt idx="510">
                  <c:v>70001065</c:v>
                </c:pt>
                <c:pt idx="511">
                  <c:v>67253092</c:v>
                </c:pt>
                <c:pt idx="512">
                  <c:v>66790248</c:v>
                </c:pt>
                <c:pt idx="513">
                  <c:v>65557989</c:v>
                </c:pt>
                <c:pt idx="514">
                  <c:v>60786269</c:v>
                </c:pt>
                <c:pt idx="515">
                  <c:v>59365105</c:v>
                </c:pt>
                <c:pt idx="516">
                  <c:v>162792677</c:v>
                </c:pt>
                <c:pt idx="517">
                  <c:v>57362581</c:v>
                </c:pt>
                <c:pt idx="518">
                  <c:v>53854588</c:v>
                </c:pt>
                <c:pt idx="519">
                  <c:v>52580895</c:v>
                </c:pt>
                <c:pt idx="520">
                  <c:v>51019112</c:v>
                </c:pt>
                <c:pt idx="521">
                  <c:v>48114556</c:v>
                </c:pt>
                <c:pt idx="522">
                  <c:v>50648679</c:v>
                </c:pt>
                <c:pt idx="523">
                  <c:v>46280507</c:v>
                </c:pt>
                <c:pt idx="524">
                  <c:v>46815748</c:v>
                </c:pt>
                <c:pt idx="525">
                  <c:v>47307550</c:v>
                </c:pt>
                <c:pt idx="526">
                  <c:v>32003620</c:v>
                </c:pt>
                <c:pt idx="527">
                  <c:v>136019448</c:v>
                </c:pt>
                <c:pt idx="528">
                  <c:v>183875760</c:v>
                </c:pt>
                <c:pt idx="529">
                  <c:v>67061228</c:v>
                </c:pt>
                <c:pt idx="530">
                  <c:v>53300852</c:v>
                </c:pt>
                <c:pt idx="531">
                  <c:v>150415432</c:v>
                </c:pt>
                <c:pt idx="532">
                  <c:v>44834712</c:v>
                </c:pt>
                <c:pt idx="533">
                  <c:v>84300000</c:v>
                </c:pt>
                <c:pt idx="534">
                  <c:v>62318875</c:v>
                </c:pt>
                <c:pt idx="535">
                  <c:v>51768623</c:v>
                </c:pt>
                <c:pt idx="536">
                  <c:v>158348400</c:v>
                </c:pt>
                <c:pt idx="537">
                  <c:v>138447667</c:v>
                </c:pt>
                <c:pt idx="538">
                  <c:v>116006080</c:v>
                </c:pt>
                <c:pt idx="539">
                  <c:v>106793915</c:v>
                </c:pt>
                <c:pt idx="540">
                  <c:v>87856565</c:v>
                </c:pt>
                <c:pt idx="541">
                  <c:v>70100000</c:v>
                </c:pt>
                <c:pt idx="542">
                  <c:v>159578352</c:v>
                </c:pt>
                <c:pt idx="543">
                  <c:v>57750000</c:v>
                </c:pt>
                <c:pt idx="544">
                  <c:v>45290318</c:v>
                </c:pt>
                <c:pt idx="545">
                  <c:v>35228696</c:v>
                </c:pt>
                <c:pt idx="546">
                  <c:v>59992760</c:v>
                </c:pt>
                <c:pt idx="547">
                  <c:v>34667015</c:v>
                </c:pt>
                <c:pt idx="548">
                  <c:v>116724075</c:v>
                </c:pt>
                <c:pt idx="549">
                  <c:v>293501675</c:v>
                </c:pt>
                <c:pt idx="550">
                  <c:v>90800000</c:v>
                </c:pt>
                <c:pt idx="551">
                  <c:v>150117807</c:v>
                </c:pt>
                <c:pt idx="552">
                  <c:v>163947053</c:v>
                </c:pt>
                <c:pt idx="553">
                  <c:v>116735231</c:v>
                </c:pt>
                <c:pt idx="554">
                  <c:v>118500000</c:v>
                </c:pt>
                <c:pt idx="555">
                  <c:v>126546825</c:v>
                </c:pt>
                <c:pt idx="556">
                  <c:v>166147885</c:v>
                </c:pt>
                <c:pt idx="557">
                  <c:v>111760631</c:v>
                </c:pt>
                <c:pt idx="558">
                  <c:v>108706165</c:v>
                </c:pt>
                <c:pt idx="559">
                  <c:v>138614544</c:v>
                </c:pt>
                <c:pt idx="560">
                  <c:v>125069696</c:v>
                </c:pt>
                <c:pt idx="561">
                  <c:v>107458785</c:v>
                </c:pt>
                <c:pt idx="562">
                  <c:v>102310175</c:v>
                </c:pt>
                <c:pt idx="563">
                  <c:v>96917897</c:v>
                </c:pt>
                <c:pt idx="564">
                  <c:v>93952276</c:v>
                </c:pt>
                <c:pt idx="565">
                  <c:v>90703745</c:v>
                </c:pt>
                <c:pt idx="566">
                  <c:v>89138076</c:v>
                </c:pt>
                <c:pt idx="567">
                  <c:v>87666629</c:v>
                </c:pt>
                <c:pt idx="568">
                  <c:v>90353764</c:v>
                </c:pt>
                <c:pt idx="569">
                  <c:v>82522790</c:v>
                </c:pt>
                <c:pt idx="570">
                  <c:v>94125426</c:v>
                </c:pt>
                <c:pt idx="571">
                  <c:v>95001343</c:v>
                </c:pt>
                <c:pt idx="572">
                  <c:v>81292135</c:v>
                </c:pt>
                <c:pt idx="573">
                  <c:v>86208010</c:v>
                </c:pt>
                <c:pt idx="574">
                  <c:v>81593527</c:v>
                </c:pt>
                <c:pt idx="575">
                  <c:v>75274748</c:v>
                </c:pt>
                <c:pt idx="576">
                  <c:v>90835030</c:v>
                </c:pt>
                <c:pt idx="577">
                  <c:v>72455275</c:v>
                </c:pt>
                <c:pt idx="578">
                  <c:v>75305995</c:v>
                </c:pt>
                <c:pt idx="579">
                  <c:v>74098862</c:v>
                </c:pt>
                <c:pt idx="580">
                  <c:v>72266306</c:v>
                </c:pt>
                <c:pt idx="581">
                  <c:v>71347010</c:v>
                </c:pt>
                <c:pt idx="582">
                  <c:v>70836296</c:v>
                </c:pt>
                <c:pt idx="583">
                  <c:v>70405498</c:v>
                </c:pt>
                <c:pt idx="584">
                  <c:v>70163652</c:v>
                </c:pt>
                <c:pt idx="585">
                  <c:v>66808615</c:v>
                </c:pt>
                <c:pt idx="586">
                  <c:v>64149837</c:v>
                </c:pt>
                <c:pt idx="587">
                  <c:v>83906114</c:v>
                </c:pt>
                <c:pt idx="588">
                  <c:v>66466372</c:v>
                </c:pt>
                <c:pt idx="589">
                  <c:v>72306065</c:v>
                </c:pt>
                <c:pt idx="590">
                  <c:v>59068786</c:v>
                </c:pt>
                <c:pt idx="591">
                  <c:v>57887882</c:v>
                </c:pt>
                <c:pt idx="592">
                  <c:v>53955614</c:v>
                </c:pt>
                <c:pt idx="593">
                  <c:v>54967359</c:v>
                </c:pt>
                <c:pt idx="594">
                  <c:v>54228104</c:v>
                </c:pt>
                <c:pt idx="595">
                  <c:v>57981889</c:v>
                </c:pt>
                <c:pt idx="596">
                  <c:v>61094903</c:v>
                </c:pt>
                <c:pt idx="597">
                  <c:v>53082743</c:v>
                </c:pt>
                <c:pt idx="598">
                  <c:v>54414716</c:v>
                </c:pt>
                <c:pt idx="599">
                  <c:v>57011847</c:v>
                </c:pt>
                <c:pt idx="600">
                  <c:v>50859889</c:v>
                </c:pt>
                <c:pt idx="601">
                  <c:v>51185897</c:v>
                </c:pt>
                <c:pt idx="602">
                  <c:v>52000688</c:v>
                </c:pt>
                <c:pt idx="603">
                  <c:v>49851591</c:v>
                </c:pt>
                <c:pt idx="604">
                  <c:v>47781388</c:v>
                </c:pt>
                <c:pt idx="605">
                  <c:v>52320979</c:v>
                </c:pt>
                <c:pt idx="606">
                  <c:v>47806295</c:v>
                </c:pt>
                <c:pt idx="607">
                  <c:v>51853450</c:v>
                </c:pt>
                <c:pt idx="608">
                  <c:v>46012734</c:v>
                </c:pt>
                <c:pt idx="609">
                  <c:v>47034272</c:v>
                </c:pt>
                <c:pt idx="610">
                  <c:v>45856732</c:v>
                </c:pt>
                <c:pt idx="611">
                  <c:v>59588068</c:v>
                </c:pt>
                <c:pt idx="612">
                  <c:v>44175394</c:v>
                </c:pt>
                <c:pt idx="613">
                  <c:v>45500797</c:v>
                </c:pt>
                <c:pt idx="614">
                  <c:v>41797066</c:v>
                </c:pt>
                <c:pt idx="615">
                  <c:v>42575718</c:v>
                </c:pt>
                <c:pt idx="616">
                  <c:v>42071069</c:v>
                </c:pt>
                <c:pt idx="617">
                  <c:v>42615685</c:v>
                </c:pt>
                <c:pt idx="618">
                  <c:v>32055248</c:v>
                </c:pt>
                <c:pt idx="619">
                  <c:v>80050171</c:v>
                </c:pt>
                <c:pt idx="620">
                  <c:v>50693162</c:v>
                </c:pt>
                <c:pt idx="621">
                  <c:v>63411478</c:v>
                </c:pt>
                <c:pt idx="622">
                  <c:v>60000000</c:v>
                </c:pt>
                <c:pt idx="623">
                  <c:v>127214072</c:v>
                </c:pt>
                <c:pt idx="624">
                  <c:v>88915214</c:v>
                </c:pt>
                <c:pt idx="625">
                  <c:v>85570368</c:v>
                </c:pt>
                <c:pt idx="626">
                  <c:v>75668868</c:v>
                </c:pt>
                <c:pt idx="627">
                  <c:v>58700247</c:v>
                </c:pt>
                <c:pt idx="628">
                  <c:v>50668906</c:v>
                </c:pt>
                <c:pt idx="629">
                  <c:v>39177215</c:v>
                </c:pt>
                <c:pt idx="630">
                  <c:v>40334024</c:v>
                </c:pt>
                <c:pt idx="631">
                  <c:v>71038190</c:v>
                </c:pt>
                <c:pt idx="632">
                  <c:v>47536959</c:v>
                </c:pt>
                <c:pt idx="633">
                  <c:v>41997790</c:v>
                </c:pt>
                <c:pt idx="634">
                  <c:v>109712885</c:v>
                </c:pt>
                <c:pt idx="635">
                  <c:v>92173235</c:v>
                </c:pt>
                <c:pt idx="636">
                  <c:v>41102171</c:v>
                </c:pt>
                <c:pt idx="637">
                  <c:v>60338891</c:v>
                </c:pt>
                <c:pt idx="638">
                  <c:v>48006503</c:v>
                </c:pt>
                <c:pt idx="639">
                  <c:v>44867349</c:v>
                </c:pt>
                <c:pt idx="640">
                  <c:v>46813366</c:v>
                </c:pt>
                <c:pt idx="641">
                  <c:v>72279690</c:v>
                </c:pt>
                <c:pt idx="642">
                  <c:v>191449475</c:v>
                </c:pt>
                <c:pt idx="643">
                  <c:v>71026631</c:v>
                </c:pt>
                <c:pt idx="644">
                  <c:v>68208190</c:v>
                </c:pt>
                <c:pt idx="645">
                  <c:v>150368971</c:v>
                </c:pt>
                <c:pt idx="646">
                  <c:v>50129186</c:v>
                </c:pt>
                <c:pt idx="647">
                  <c:v>55500000</c:v>
                </c:pt>
                <c:pt idx="648">
                  <c:v>50213619</c:v>
                </c:pt>
                <c:pt idx="649">
                  <c:v>42019483</c:v>
                </c:pt>
                <c:pt idx="650">
                  <c:v>37788228</c:v>
                </c:pt>
                <c:pt idx="651">
                  <c:v>277313371</c:v>
                </c:pt>
                <c:pt idx="652">
                  <c:v>205399422</c:v>
                </c:pt>
                <c:pt idx="653">
                  <c:v>251188924</c:v>
                </c:pt>
                <c:pt idx="654">
                  <c:v>144731527</c:v>
                </c:pt>
                <c:pt idx="655">
                  <c:v>255950375</c:v>
                </c:pt>
                <c:pt idx="656">
                  <c:v>112692062</c:v>
                </c:pt>
                <c:pt idx="657">
                  <c:v>117528646</c:v>
                </c:pt>
                <c:pt idx="658">
                  <c:v>171031347</c:v>
                </c:pt>
                <c:pt idx="659">
                  <c:v>124732962</c:v>
                </c:pt>
                <c:pt idx="660">
                  <c:v>82300000</c:v>
                </c:pt>
                <c:pt idx="661">
                  <c:v>134455175</c:v>
                </c:pt>
                <c:pt idx="662">
                  <c:v>79100000</c:v>
                </c:pt>
                <c:pt idx="663">
                  <c:v>81159365</c:v>
                </c:pt>
                <c:pt idx="664">
                  <c:v>110008260</c:v>
                </c:pt>
                <c:pt idx="665">
                  <c:v>67962333</c:v>
                </c:pt>
                <c:pt idx="666">
                  <c:v>78651430</c:v>
                </c:pt>
                <c:pt idx="667">
                  <c:v>64604977</c:v>
                </c:pt>
                <c:pt idx="668">
                  <c:v>63939454</c:v>
                </c:pt>
                <c:pt idx="669">
                  <c:v>63826569</c:v>
                </c:pt>
                <c:pt idx="670">
                  <c:v>60054449</c:v>
                </c:pt>
                <c:pt idx="671">
                  <c:v>26505000</c:v>
                </c:pt>
                <c:pt idx="672">
                  <c:v>61280963</c:v>
                </c:pt>
                <c:pt idx="673">
                  <c:v>56876365</c:v>
                </c:pt>
                <c:pt idx="674">
                  <c:v>59699513</c:v>
                </c:pt>
                <c:pt idx="675">
                  <c:v>54132596</c:v>
                </c:pt>
                <c:pt idx="676">
                  <c:v>52277485</c:v>
                </c:pt>
                <c:pt idx="677">
                  <c:v>55802754</c:v>
                </c:pt>
                <c:pt idx="678">
                  <c:v>55291815</c:v>
                </c:pt>
                <c:pt idx="679">
                  <c:v>83299761</c:v>
                </c:pt>
                <c:pt idx="680">
                  <c:v>48169908</c:v>
                </c:pt>
                <c:pt idx="681">
                  <c:v>67523385</c:v>
                </c:pt>
                <c:pt idx="682">
                  <c:v>49474048</c:v>
                </c:pt>
                <c:pt idx="683">
                  <c:v>45802315</c:v>
                </c:pt>
                <c:pt idx="684">
                  <c:v>43792641</c:v>
                </c:pt>
                <c:pt idx="685">
                  <c:v>57651794</c:v>
                </c:pt>
                <c:pt idx="686">
                  <c:v>43894863</c:v>
                </c:pt>
                <c:pt idx="687">
                  <c:v>41954997</c:v>
                </c:pt>
                <c:pt idx="688">
                  <c:v>39532308</c:v>
                </c:pt>
                <c:pt idx="689">
                  <c:v>76600000</c:v>
                </c:pt>
                <c:pt idx="690">
                  <c:v>39692139</c:v>
                </c:pt>
                <c:pt idx="691">
                  <c:v>40687294</c:v>
                </c:pt>
                <c:pt idx="692">
                  <c:v>37481242</c:v>
                </c:pt>
                <c:pt idx="693">
                  <c:v>39026186</c:v>
                </c:pt>
                <c:pt idx="694">
                  <c:v>37617947</c:v>
                </c:pt>
                <c:pt idx="695">
                  <c:v>32048809</c:v>
                </c:pt>
                <c:pt idx="696">
                  <c:v>33987757</c:v>
                </c:pt>
                <c:pt idx="697">
                  <c:v>37304950</c:v>
                </c:pt>
                <c:pt idx="698">
                  <c:v>102413606</c:v>
                </c:pt>
                <c:pt idx="699">
                  <c:v>32000000</c:v>
                </c:pt>
                <c:pt idx="700">
                  <c:v>37432299</c:v>
                </c:pt>
                <c:pt idx="701">
                  <c:v>141340178</c:v>
                </c:pt>
                <c:pt idx="702">
                  <c:v>51758599</c:v>
                </c:pt>
                <c:pt idx="703">
                  <c:v>117559438</c:v>
                </c:pt>
                <c:pt idx="704">
                  <c:v>35057332</c:v>
                </c:pt>
                <c:pt idx="705">
                  <c:v>34014398</c:v>
                </c:pt>
                <c:pt idx="706">
                  <c:v>33682273</c:v>
                </c:pt>
                <c:pt idx="707">
                  <c:v>309125409</c:v>
                </c:pt>
                <c:pt idx="708">
                  <c:v>34180954</c:v>
                </c:pt>
                <c:pt idx="709">
                  <c:v>173381405</c:v>
                </c:pt>
                <c:pt idx="710">
                  <c:v>104632573</c:v>
                </c:pt>
                <c:pt idx="711">
                  <c:v>81150692</c:v>
                </c:pt>
                <c:pt idx="712">
                  <c:v>60328558</c:v>
                </c:pt>
                <c:pt idx="713">
                  <c:v>80197993</c:v>
                </c:pt>
                <c:pt idx="714">
                  <c:v>169076745</c:v>
                </c:pt>
                <c:pt idx="715">
                  <c:v>101470202</c:v>
                </c:pt>
                <c:pt idx="716">
                  <c:v>50041732</c:v>
                </c:pt>
                <c:pt idx="717">
                  <c:v>48814909</c:v>
                </c:pt>
                <c:pt idx="718">
                  <c:v>57744720</c:v>
                </c:pt>
                <c:pt idx="719">
                  <c:v>37911876</c:v>
                </c:pt>
                <c:pt idx="720">
                  <c:v>54696902</c:v>
                </c:pt>
                <c:pt idx="721">
                  <c:v>36733909</c:v>
                </c:pt>
                <c:pt idx="722">
                  <c:v>35063732</c:v>
                </c:pt>
                <c:pt idx="723">
                  <c:v>32701088</c:v>
                </c:pt>
                <c:pt idx="724">
                  <c:v>43095600</c:v>
                </c:pt>
                <c:pt idx="725">
                  <c:v>78800000</c:v>
                </c:pt>
                <c:pt idx="726">
                  <c:v>82528097</c:v>
                </c:pt>
                <c:pt idx="727">
                  <c:v>87100000</c:v>
                </c:pt>
                <c:pt idx="728">
                  <c:v>93749203</c:v>
                </c:pt>
                <c:pt idx="729">
                  <c:v>62700000</c:v>
                </c:pt>
                <c:pt idx="730">
                  <c:v>59073773</c:v>
                </c:pt>
                <c:pt idx="731">
                  <c:v>53133888</c:v>
                </c:pt>
                <c:pt idx="732">
                  <c:v>44983704</c:v>
                </c:pt>
                <c:pt idx="733">
                  <c:v>58879132</c:v>
                </c:pt>
                <c:pt idx="734">
                  <c:v>72077000</c:v>
                </c:pt>
                <c:pt idx="735">
                  <c:v>170684505</c:v>
                </c:pt>
                <c:pt idx="736">
                  <c:v>163479795</c:v>
                </c:pt>
                <c:pt idx="737">
                  <c:v>145096820</c:v>
                </c:pt>
                <c:pt idx="738">
                  <c:v>191796233</c:v>
                </c:pt>
                <c:pt idx="739">
                  <c:v>121248145</c:v>
                </c:pt>
                <c:pt idx="740">
                  <c:v>125014030</c:v>
                </c:pt>
                <c:pt idx="741">
                  <c:v>115648585</c:v>
                </c:pt>
                <c:pt idx="742">
                  <c:v>122012643</c:v>
                </c:pt>
                <c:pt idx="743">
                  <c:v>116631310</c:v>
                </c:pt>
                <c:pt idx="744">
                  <c:v>114324072</c:v>
                </c:pt>
                <c:pt idx="745">
                  <c:v>113502246</c:v>
                </c:pt>
                <c:pt idx="746">
                  <c:v>108360000</c:v>
                </c:pt>
                <c:pt idx="747">
                  <c:v>108244774</c:v>
                </c:pt>
                <c:pt idx="748">
                  <c:v>105444419</c:v>
                </c:pt>
                <c:pt idx="749">
                  <c:v>100125340</c:v>
                </c:pt>
                <c:pt idx="750">
                  <c:v>115646235</c:v>
                </c:pt>
                <c:pt idx="751">
                  <c:v>85416609</c:v>
                </c:pt>
                <c:pt idx="752">
                  <c:v>90135191</c:v>
                </c:pt>
                <c:pt idx="753">
                  <c:v>100422786</c:v>
                </c:pt>
                <c:pt idx="754">
                  <c:v>106694016</c:v>
                </c:pt>
                <c:pt idx="755">
                  <c:v>76806312</c:v>
                </c:pt>
                <c:pt idx="756">
                  <c:v>79566871</c:v>
                </c:pt>
                <c:pt idx="757">
                  <c:v>76501438</c:v>
                </c:pt>
                <c:pt idx="758">
                  <c:v>74787599</c:v>
                </c:pt>
                <c:pt idx="759">
                  <c:v>66528842</c:v>
                </c:pt>
                <c:pt idx="760">
                  <c:v>83813460</c:v>
                </c:pt>
                <c:pt idx="761">
                  <c:v>65010106</c:v>
                </c:pt>
                <c:pt idx="762">
                  <c:v>66359959</c:v>
                </c:pt>
                <c:pt idx="763">
                  <c:v>66468315</c:v>
                </c:pt>
                <c:pt idx="764">
                  <c:v>64172251</c:v>
                </c:pt>
                <c:pt idx="765">
                  <c:v>66600000</c:v>
                </c:pt>
                <c:pt idx="766">
                  <c:v>63536011</c:v>
                </c:pt>
                <c:pt idx="767">
                  <c:v>62877175</c:v>
                </c:pt>
                <c:pt idx="768">
                  <c:v>74484168</c:v>
                </c:pt>
                <c:pt idx="769">
                  <c:v>60269340</c:v>
                </c:pt>
                <c:pt idx="770">
                  <c:v>60033780</c:v>
                </c:pt>
                <c:pt idx="771">
                  <c:v>58715510</c:v>
                </c:pt>
                <c:pt idx="772">
                  <c:v>58156435</c:v>
                </c:pt>
                <c:pt idx="773">
                  <c:v>56044241</c:v>
                </c:pt>
                <c:pt idx="774">
                  <c:v>56816662</c:v>
                </c:pt>
                <c:pt idx="775">
                  <c:v>64238770</c:v>
                </c:pt>
                <c:pt idx="776">
                  <c:v>52937130</c:v>
                </c:pt>
                <c:pt idx="777">
                  <c:v>55210049</c:v>
                </c:pt>
                <c:pt idx="778">
                  <c:v>51432423</c:v>
                </c:pt>
                <c:pt idx="779">
                  <c:v>51109400</c:v>
                </c:pt>
                <c:pt idx="780">
                  <c:v>50300000</c:v>
                </c:pt>
                <c:pt idx="781">
                  <c:v>56068547</c:v>
                </c:pt>
                <c:pt idx="782">
                  <c:v>53680848</c:v>
                </c:pt>
                <c:pt idx="783">
                  <c:v>50921738</c:v>
                </c:pt>
                <c:pt idx="784">
                  <c:v>53021560</c:v>
                </c:pt>
                <c:pt idx="785">
                  <c:v>45645204</c:v>
                </c:pt>
                <c:pt idx="786">
                  <c:v>53337608</c:v>
                </c:pt>
                <c:pt idx="787">
                  <c:v>46875468</c:v>
                </c:pt>
                <c:pt idx="788">
                  <c:v>52418902</c:v>
                </c:pt>
                <c:pt idx="789">
                  <c:v>42057340</c:v>
                </c:pt>
                <c:pt idx="790">
                  <c:v>42478175</c:v>
                </c:pt>
                <c:pt idx="791">
                  <c:v>41407470</c:v>
                </c:pt>
                <c:pt idx="792">
                  <c:v>42385520</c:v>
                </c:pt>
                <c:pt idx="793">
                  <c:v>40118420</c:v>
                </c:pt>
                <c:pt idx="794">
                  <c:v>40137776</c:v>
                </c:pt>
                <c:pt idx="795">
                  <c:v>39568996</c:v>
                </c:pt>
                <c:pt idx="796">
                  <c:v>42043633</c:v>
                </c:pt>
                <c:pt idx="797">
                  <c:v>38232624</c:v>
                </c:pt>
                <c:pt idx="798">
                  <c:v>38413606</c:v>
                </c:pt>
                <c:pt idx="799">
                  <c:v>38122105</c:v>
                </c:pt>
                <c:pt idx="800">
                  <c:v>38747385</c:v>
                </c:pt>
                <c:pt idx="801">
                  <c:v>40247512</c:v>
                </c:pt>
                <c:pt idx="802">
                  <c:v>35927406</c:v>
                </c:pt>
                <c:pt idx="803">
                  <c:v>35565975</c:v>
                </c:pt>
                <c:pt idx="804">
                  <c:v>35266619</c:v>
                </c:pt>
                <c:pt idx="805">
                  <c:v>34703228</c:v>
                </c:pt>
                <c:pt idx="806">
                  <c:v>38432823</c:v>
                </c:pt>
                <c:pt idx="807">
                  <c:v>31743332</c:v>
                </c:pt>
                <c:pt idx="808">
                  <c:v>32154410</c:v>
                </c:pt>
                <c:pt idx="809">
                  <c:v>26096584</c:v>
                </c:pt>
                <c:pt idx="810">
                  <c:v>30513940</c:v>
                </c:pt>
                <c:pt idx="811">
                  <c:v>30523568</c:v>
                </c:pt>
                <c:pt idx="812">
                  <c:v>32357532</c:v>
                </c:pt>
                <c:pt idx="813">
                  <c:v>26830000</c:v>
                </c:pt>
                <c:pt idx="814">
                  <c:v>183436380</c:v>
                </c:pt>
                <c:pt idx="815">
                  <c:v>119518352</c:v>
                </c:pt>
                <c:pt idx="816">
                  <c:v>37036404</c:v>
                </c:pt>
                <c:pt idx="817">
                  <c:v>63034755</c:v>
                </c:pt>
                <c:pt idx="818">
                  <c:v>17016190</c:v>
                </c:pt>
                <c:pt idx="819">
                  <c:v>217350219</c:v>
                </c:pt>
                <c:pt idx="820">
                  <c:v>161029270</c:v>
                </c:pt>
                <c:pt idx="821">
                  <c:v>179870271</c:v>
                </c:pt>
                <c:pt idx="822">
                  <c:v>100491683</c:v>
                </c:pt>
                <c:pt idx="823">
                  <c:v>74058698</c:v>
                </c:pt>
                <c:pt idx="824">
                  <c:v>55845943</c:v>
                </c:pt>
                <c:pt idx="825">
                  <c:v>81350242</c:v>
                </c:pt>
                <c:pt idx="826">
                  <c:v>67266300</c:v>
                </c:pt>
                <c:pt idx="827">
                  <c:v>70235322</c:v>
                </c:pt>
                <c:pt idx="828">
                  <c:v>64371181</c:v>
                </c:pt>
                <c:pt idx="829">
                  <c:v>58885635</c:v>
                </c:pt>
                <c:pt idx="830">
                  <c:v>60400856</c:v>
                </c:pt>
                <c:pt idx="831">
                  <c:v>52353636</c:v>
                </c:pt>
                <c:pt idx="832">
                  <c:v>51475962</c:v>
                </c:pt>
                <c:pt idx="833">
                  <c:v>63910583</c:v>
                </c:pt>
                <c:pt idx="834">
                  <c:v>62300000</c:v>
                </c:pt>
                <c:pt idx="835">
                  <c:v>49968653</c:v>
                </c:pt>
                <c:pt idx="836">
                  <c:v>44450000</c:v>
                </c:pt>
                <c:pt idx="837">
                  <c:v>45162741</c:v>
                </c:pt>
                <c:pt idx="838">
                  <c:v>71346930</c:v>
                </c:pt>
                <c:pt idx="839">
                  <c:v>39514713</c:v>
                </c:pt>
                <c:pt idx="840">
                  <c:v>43097652</c:v>
                </c:pt>
                <c:pt idx="841">
                  <c:v>48043505</c:v>
                </c:pt>
                <c:pt idx="842">
                  <c:v>37053924</c:v>
                </c:pt>
                <c:pt idx="843">
                  <c:v>33000377</c:v>
                </c:pt>
                <c:pt idx="844">
                  <c:v>66950483</c:v>
                </c:pt>
                <c:pt idx="845">
                  <c:v>38372662</c:v>
                </c:pt>
                <c:pt idx="846">
                  <c:v>31600000</c:v>
                </c:pt>
                <c:pt idx="847">
                  <c:v>30688364</c:v>
                </c:pt>
                <c:pt idx="848">
                  <c:v>28563179</c:v>
                </c:pt>
                <c:pt idx="849">
                  <c:v>28751715</c:v>
                </c:pt>
                <c:pt idx="850">
                  <c:v>67900000</c:v>
                </c:pt>
                <c:pt idx="851">
                  <c:v>148734225</c:v>
                </c:pt>
                <c:pt idx="852">
                  <c:v>49185998</c:v>
                </c:pt>
                <c:pt idx="853">
                  <c:v>42168445</c:v>
                </c:pt>
                <c:pt idx="854">
                  <c:v>26400000</c:v>
                </c:pt>
                <c:pt idx="855">
                  <c:v>17508670</c:v>
                </c:pt>
                <c:pt idx="856">
                  <c:v>74888996</c:v>
                </c:pt>
                <c:pt idx="857">
                  <c:v>69586544</c:v>
                </c:pt>
                <c:pt idx="858">
                  <c:v>60491560</c:v>
                </c:pt>
                <c:pt idx="859">
                  <c:v>54200000</c:v>
                </c:pt>
                <c:pt idx="860">
                  <c:v>30920167</c:v>
                </c:pt>
                <c:pt idx="861">
                  <c:v>40566655</c:v>
                </c:pt>
                <c:pt idx="862">
                  <c:v>31768374</c:v>
                </c:pt>
                <c:pt idx="863">
                  <c:v>13823741</c:v>
                </c:pt>
                <c:pt idx="864">
                  <c:v>38536376</c:v>
                </c:pt>
                <c:pt idx="865">
                  <c:v>41008532</c:v>
                </c:pt>
                <c:pt idx="866">
                  <c:v>110222438</c:v>
                </c:pt>
                <c:pt idx="867">
                  <c:v>109243478</c:v>
                </c:pt>
                <c:pt idx="868">
                  <c:v>100241322</c:v>
                </c:pt>
                <c:pt idx="869">
                  <c:v>91457688</c:v>
                </c:pt>
                <c:pt idx="870">
                  <c:v>87341380</c:v>
                </c:pt>
                <c:pt idx="871">
                  <c:v>65703412</c:v>
                </c:pt>
                <c:pt idx="872">
                  <c:v>58328680</c:v>
                </c:pt>
                <c:pt idx="873">
                  <c:v>61490000</c:v>
                </c:pt>
                <c:pt idx="874">
                  <c:v>50800000</c:v>
                </c:pt>
                <c:pt idx="875">
                  <c:v>57859105</c:v>
                </c:pt>
                <c:pt idx="876">
                  <c:v>46455802</c:v>
                </c:pt>
                <c:pt idx="877">
                  <c:v>45506619</c:v>
                </c:pt>
                <c:pt idx="878">
                  <c:v>40168080</c:v>
                </c:pt>
                <c:pt idx="879">
                  <c:v>49874933</c:v>
                </c:pt>
                <c:pt idx="880">
                  <c:v>45489752</c:v>
                </c:pt>
                <c:pt idx="881">
                  <c:v>36985501</c:v>
                </c:pt>
                <c:pt idx="882">
                  <c:v>33200000</c:v>
                </c:pt>
                <c:pt idx="883">
                  <c:v>28501651</c:v>
                </c:pt>
                <c:pt idx="884">
                  <c:v>33565375</c:v>
                </c:pt>
                <c:pt idx="885">
                  <c:v>219200000</c:v>
                </c:pt>
                <c:pt idx="886">
                  <c:v>172825435</c:v>
                </c:pt>
                <c:pt idx="887">
                  <c:v>148085755</c:v>
                </c:pt>
                <c:pt idx="888">
                  <c:v>25517500</c:v>
                </c:pt>
                <c:pt idx="889">
                  <c:v>145000989</c:v>
                </c:pt>
                <c:pt idx="890">
                  <c:v>26761283</c:v>
                </c:pt>
                <c:pt idx="891">
                  <c:v>121945720</c:v>
                </c:pt>
                <c:pt idx="892">
                  <c:v>96067179</c:v>
                </c:pt>
                <c:pt idx="893">
                  <c:v>169705587</c:v>
                </c:pt>
                <c:pt idx="894">
                  <c:v>84185387</c:v>
                </c:pt>
                <c:pt idx="895">
                  <c:v>82163317</c:v>
                </c:pt>
                <c:pt idx="896">
                  <c:v>80920948</c:v>
                </c:pt>
                <c:pt idx="897">
                  <c:v>80034302</c:v>
                </c:pt>
                <c:pt idx="898">
                  <c:v>78656813</c:v>
                </c:pt>
                <c:pt idx="899">
                  <c:v>76270454</c:v>
                </c:pt>
                <c:pt idx="900">
                  <c:v>74273505</c:v>
                </c:pt>
                <c:pt idx="901">
                  <c:v>134141530</c:v>
                </c:pt>
                <c:pt idx="902">
                  <c:v>71500556</c:v>
                </c:pt>
                <c:pt idx="903">
                  <c:v>71309760</c:v>
                </c:pt>
                <c:pt idx="904">
                  <c:v>89808372</c:v>
                </c:pt>
                <c:pt idx="905">
                  <c:v>77264926</c:v>
                </c:pt>
                <c:pt idx="906">
                  <c:v>70625986</c:v>
                </c:pt>
                <c:pt idx="907">
                  <c:v>56505065</c:v>
                </c:pt>
                <c:pt idx="908">
                  <c:v>55973336</c:v>
                </c:pt>
                <c:pt idx="909">
                  <c:v>54098051</c:v>
                </c:pt>
                <c:pt idx="910">
                  <c:v>60443237</c:v>
                </c:pt>
                <c:pt idx="911">
                  <c:v>82234139</c:v>
                </c:pt>
                <c:pt idx="912">
                  <c:v>51676606</c:v>
                </c:pt>
                <c:pt idx="913">
                  <c:v>52528330</c:v>
                </c:pt>
                <c:pt idx="914">
                  <c:v>51533608</c:v>
                </c:pt>
                <c:pt idx="915">
                  <c:v>51097664</c:v>
                </c:pt>
                <c:pt idx="916">
                  <c:v>84136909</c:v>
                </c:pt>
                <c:pt idx="917">
                  <c:v>46836394</c:v>
                </c:pt>
                <c:pt idx="918">
                  <c:v>47285499</c:v>
                </c:pt>
                <c:pt idx="919">
                  <c:v>47124400</c:v>
                </c:pt>
                <c:pt idx="920">
                  <c:v>44700000</c:v>
                </c:pt>
                <c:pt idx="921">
                  <c:v>44455658</c:v>
                </c:pt>
                <c:pt idx="922">
                  <c:v>43984230</c:v>
                </c:pt>
                <c:pt idx="923">
                  <c:v>66489425</c:v>
                </c:pt>
                <c:pt idx="924">
                  <c:v>41067398</c:v>
                </c:pt>
                <c:pt idx="925">
                  <c:v>40218903</c:v>
                </c:pt>
                <c:pt idx="926">
                  <c:v>39880476</c:v>
                </c:pt>
                <c:pt idx="927">
                  <c:v>39399750</c:v>
                </c:pt>
                <c:pt idx="928">
                  <c:v>38230435</c:v>
                </c:pt>
                <c:pt idx="929">
                  <c:v>39008741</c:v>
                </c:pt>
                <c:pt idx="930">
                  <c:v>36833473</c:v>
                </c:pt>
                <c:pt idx="931">
                  <c:v>48237389</c:v>
                </c:pt>
                <c:pt idx="932">
                  <c:v>36447959</c:v>
                </c:pt>
                <c:pt idx="933">
                  <c:v>45089048</c:v>
                </c:pt>
                <c:pt idx="934">
                  <c:v>35990505</c:v>
                </c:pt>
                <c:pt idx="935">
                  <c:v>35143332</c:v>
                </c:pt>
                <c:pt idx="936">
                  <c:v>35000629</c:v>
                </c:pt>
                <c:pt idx="937">
                  <c:v>34604054</c:v>
                </c:pt>
                <c:pt idx="938">
                  <c:v>41597830</c:v>
                </c:pt>
                <c:pt idx="939">
                  <c:v>33687630</c:v>
                </c:pt>
                <c:pt idx="940">
                  <c:v>32553210</c:v>
                </c:pt>
                <c:pt idx="941">
                  <c:v>31526393</c:v>
                </c:pt>
                <c:pt idx="942">
                  <c:v>31655091</c:v>
                </c:pt>
                <c:pt idx="943">
                  <c:v>30012990</c:v>
                </c:pt>
                <c:pt idx="944">
                  <c:v>32368960</c:v>
                </c:pt>
                <c:pt idx="945">
                  <c:v>29247405</c:v>
                </c:pt>
                <c:pt idx="946">
                  <c:v>25615792</c:v>
                </c:pt>
                <c:pt idx="947">
                  <c:v>28341469</c:v>
                </c:pt>
                <c:pt idx="948">
                  <c:v>25590119</c:v>
                </c:pt>
                <c:pt idx="949">
                  <c:v>33631221</c:v>
                </c:pt>
                <c:pt idx="950">
                  <c:v>37738400</c:v>
                </c:pt>
                <c:pt idx="951">
                  <c:v>80014842</c:v>
                </c:pt>
                <c:pt idx="952">
                  <c:v>15361537</c:v>
                </c:pt>
                <c:pt idx="953">
                  <c:v>17427926</c:v>
                </c:pt>
                <c:pt idx="954">
                  <c:v>28831145</c:v>
                </c:pt>
                <c:pt idx="955">
                  <c:v>49122319</c:v>
                </c:pt>
                <c:pt idx="956">
                  <c:v>34700000</c:v>
                </c:pt>
                <c:pt idx="957">
                  <c:v>109713132</c:v>
                </c:pt>
                <c:pt idx="958">
                  <c:v>70269171</c:v>
                </c:pt>
                <c:pt idx="959">
                  <c:v>101334374</c:v>
                </c:pt>
                <c:pt idx="960">
                  <c:v>65182182</c:v>
                </c:pt>
                <c:pt idx="961">
                  <c:v>57262492</c:v>
                </c:pt>
                <c:pt idx="962">
                  <c:v>80000000</c:v>
                </c:pt>
                <c:pt idx="963">
                  <c:v>74608545</c:v>
                </c:pt>
                <c:pt idx="964">
                  <c:v>41895491</c:v>
                </c:pt>
                <c:pt idx="965">
                  <c:v>39989008</c:v>
                </c:pt>
                <c:pt idx="966">
                  <c:v>32662299</c:v>
                </c:pt>
                <c:pt idx="967">
                  <c:v>31452765</c:v>
                </c:pt>
                <c:pt idx="968">
                  <c:v>25167270</c:v>
                </c:pt>
                <c:pt idx="969">
                  <c:v>32416109</c:v>
                </c:pt>
                <c:pt idx="970">
                  <c:v>28871190</c:v>
                </c:pt>
                <c:pt idx="971">
                  <c:v>25003072</c:v>
                </c:pt>
                <c:pt idx="972">
                  <c:v>75590286</c:v>
                </c:pt>
                <c:pt idx="973">
                  <c:v>161487252</c:v>
                </c:pt>
                <c:pt idx="974">
                  <c:v>290158751</c:v>
                </c:pt>
                <c:pt idx="975">
                  <c:v>65807024</c:v>
                </c:pt>
                <c:pt idx="976">
                  <c:v>86930411</c:v>
                </c:pt>
                <c:pt idx="977">
                  <c:v>53302314</c:v>
                </c:pt>
                <c:pt idx="978">
                  <c:v>40962534</c:v>
                </c:pt>
                <c:pt idx="979">
                  <c:v>39235088</c:v>
                </c:pt>
                <c:pt idx="980">
                  <c:v>27338033</c:v>
                </c:pt>
                <c:pt idx="981">
                  <c:v>25556065</c:v>
                </c:pt>
                <c:pt idx="982">
                  <c:v>71975611</c:v>
                </c:pt>
                <c:pt idx="983">
                  <c:v>38119483</c:v>
                </c:pt>
                <c:pt idx="984">
                  <c:v>217631306</c:v>
                </c:pt>
                <c:pt idx="985">
                  <c:v>176483808</c:v>
                </c:pt>
                <c:pt idx="986">
                  <c:v>144833357</c:v>
                </c:pt>
                <c:pt idx="987">
                  <c:v>75597042</c:v>
                </c:pt>
                <c:pt idx="988">
                  <c:v>90636983</c:v>
                </c:pt>
                <c:pt idx="989">
                  <c:v>70960517</c:v>
                </c:pt>
                <c:pt idx="990">
                  <c:v>55762229</c:v>
                </c:pt>
                <c:pt idx="991">
                  <c:v>54235441</c:v>
                </c:pt>
                <c:pt idx="992">
                  <c:v>50728000</c:v>
                </c:pt>
                <c:pt idx="993">
                  <c:v>40270895</c:v>
                </c:pt>
                <c:pt idx="994">
                  <c:v>59696176</c:v>
                </c:pt>
                <c:pt idx="995">
                  <c:v>51483949</c:v>
                </c:pt>
                <c:pt idx="996">
                  <c:v>36020063</c:v>
                </c:pt>
                <c:pt idx="997">
                  <c:v>33313582</c:v>
                </c:pt>
                <c:pt idx="998">
                  <c:v>25842000</c:v>
                </c:pt>
                <c:pt idx="999">
                  <c:v>22264487</c:v>
                </c:pt>
                <c:pt idx="1000">
                  <c:v>30659817</c:v>
                </c:pt>
                <c:pt idx="1001">
                  <c:v>49002815</c:v>
                </c:pt>
                <c:pt idx="1002">
                  <c:v>30059386</c:v>
                </c:pt>
                <c:pt idx="1003">
                  <c:v>29997095</c:v>
                </c:pt>
                <c:pt idx="1004">
                  <c:v>13746550</c:v>
                </c:pt>
                <c:pt idx="1005">
                  <c:v>49024969</c:v>
                </c:pt>
                <c:pt idx="1006">
                  <c:v>22294341</c:v>
                </c:pt>
                <c:pt idx="1007">
                  <c:v>24362501</c:v>
                </c:pt>
                <c:pt idx="1008">
                  <c:v>46700000</c:v>
                </c:pt>
                <c:pt idx="1009">
                  <c:v>52008288</c:v>
                </c:pt>
                <c:pt idx="1010">
                  <c:v>42660000</c:v>
                </c:pt>
                <c:pt idx="1011">
                  <c:v>40219708</c:v>
                </c:pt>
                <c:pt idx="1012">
                  <c:v>132088910</c:v>
                </c:pt>
                <c:pt idx="1013">
                  <c:v>36581633</c:v>
                </c:pt>
                <c:pt idx="1014">
                  <c:v>25296447</c:v>
                </c:pt>
                <c:pt idx="1015">
                  <c:v>24848292</c:v>
                </c:pt>
                <c:pt idx="1016">
                  <c:v>24104113</c:v>
                </c:pt>
                <c:pt idx="1017">
                  <c:v>69700000</c:v>
                </c:pt>
                <c:pt idx="1018">
                  <c:v>242374454</c:v>
                </c:pt>
                <c:pt idx="1019">
                  <c:v>173585516</c:v>
                </c:pt>
                <c:pt idx="1020">
                  <c:v>128300000</c:v>
                </c:pt>
                <c:pt idx="1021">
                  <c:v>20259297</c:v>
                </c:pt>
                <c:pt idx="1022">
                  <c:v>153665036</c:v>
                </c:pt>
                <c:pt idx="1023">
                  <c:v>132541238</c:v>
                </c:pt>
                <c:pt idx="1024">
                  <c:v>130727000</c:v>
                </c:pt>
                <c:pt idx="1025">
                  <c:v>121697350</c:v>
                </c:pt>
                <c:pt idx="1026">
                  <c:v>117224271</c:v>
                </c:pt>
                <c:pt idx="1027">
                  <c:v>102922376</c:v>
                </c:pt>
                <c:pt idx="1028">
                  <c:v>94497271</c:v>
                </c:pt>
                <c:pt idx="1029">
                  <c:v>137387272</c:v>
                </c:pt>
                <c:pt idx="1030">
                  <c:v>82301521</c:v>
                </c:pt>
                <c:pt idx="1031">
                  <c:v>84518155</c:v>
                </c:pt>
                <c:pt idx="1032">
                  <c:v>81257845</c:v>
                </c:pt>
                <c:pt idx="1033">
                  <c:v>70360285</c:v>
                </c:pt>
                <c:pt idx="1034">
                  <c:v>69148997</c:v>
                </c:pt>
                <c:pt idx="1035">
                  <c:v>82624961</c:v>
                </c:pt>
                <c:pt idx="1036">
                  <c:v>67325559</c:v>
                </c:pt>
                <c:pt idx="1037">
                  <c:v>62933793</c:v>
                </c:pt>
                <c:pt idx="1038">
                  <c:v>56667870</c:v>
                </c:pt>
                <c:pt idx="1039">
                  <c:v>56398162</c:v>
                </c:pt>
                <c:pt idx="1040">
                  <c:v>60072596</c:v>
                </c:pt>
                <c:pt idx="1041">
                  <c:v>56362352</c:v>
                </c:pt>
                <c:pt idx="1042">
                  <c:v>56154094</c:v>
                </c:pt>
                <c:pt idx="1043">
                  <c:v>65623128</c:v>
                </c:pt>
                <c:pt idx="1044">
                  <c:v>55461307</c:v>
                </c:pt>
                <c:pt idx="1045">
                  <c:v>48546578</c:v>
                </c:pt>
                <c:pt idx="1046">
                  <c:v>48423368</c:v>
                </c:pt>
                <c:pt idx="1047">
                  <c:v>52066000</c:v>
                </c:pt>
                <c:pt idx="1048">
                  <c:v>47887943</c:v>
                </c:pt>
                <c:pt idx="1049">
                  <c:v>46363118</c:v>
                </c:pt>
                <c:pt idx="1050">
                  <c:v>47852604</c:v>
                </c:pt>
                <c:pt idx="1051">
                  <c:v>45542421</c:v>
                </c:pt>
                <c:pt idx="1052">
                  <c:v>42652003</c:v>
                </c:pt>
                <c:pt idx="1053">
                  <c:v>39737645</c:v>
                </c:pt>
                <c:pt idx="1054">
                  <c:v>44988180</c:v>
                </c:pt>
                <c:pt idx="1055">
                  <c:v>39263506</c:v>
                </c:pt>
                <c:pt idx="1056">
                  <c:v>39143839</c:v>
                </c:pt>
                <c:pt idx="1057">
                  <c:v>37672350</c:v>
                </c:pt>
                <c:pt idx="1058">
                  <c:v>38037513</c:v>
                </c:pt>
                <c:pt idx="1059">
                  <c:v>37442180</c:v>
                </c:pt>
                <c:pt idx="1060">
                  <c:v>35596227</c:v>
                </c:pt>
                <c:pt idx="1061">
                  <c:v>35422828</c:v>
                </c:pt>
                <c:pt idx="1062">
                  <c:v>36658108</c:v>
                </c:pt>
                <c:pt idx="1063">
                  <c:v>34300771</c:v>
                </c:pt>
                <c:pt idx="1064">
                  <c:v>34290142</c:v>
                </c:pt>
                <c:pt idx="1065">
                  <c:v>33422556</c:v>
                </c:pt>
                <c:pt idx="1066">
                  <c:v>32774834</c:v>
                </c:pt>
                <c:pt idx="1067">
                  <c:v>34334256</c:v>
                </c:pt>
                <c:pt idx="1068">
                  <c:v>32051917</c:v>
                </c:pt>
                <c:pt idx="1069">
                  <c:v>32014289</c:v>
                </c:pt>
                <c:pt idx="1070">
                  <c:v>31838002</c:v>
                </c:pt>
                <c:pt idx="1071">
                  <c:v>36874745</c:v>
                </c:pt>
                <c:pt idx="1072">
                  <c:v>35033759</c:v>
                </c:pt>
                <c:pt idx="1073">
                  <c:v>29753944</c:v>
                </c:pt>
                <c:pt idx="1074">
                  <c:v>31146570</c:v>
                </c:pt>
                <c:pt idx="1075">
                  <c:v>27277055</c:v>
                </c:pt>
                <c:pt idx="1076">
                  <c:v>53146000</c:v>
                </c:pt>
                <c:pt idx="1077">
                  <c:v>30028592</c:v>
                </c:pt>
                <c:pt idx="1078">
                  <c:v>34126138</c:v>
                </c:pt>
                <c:pt idx="1079">
                  <c:v>25677801</c:v>
                </c:pt>
                <c:pt idx="1080">
                  <c:v>26415649</c:v>
                </c:pt>
                <c:pt idx="1081">
                  <c:v>26003149</c:v>
                </c:pt>
                <c:pt idx="1082">
                  <c:v>25584685</c:v>
                </c:pt>
                <c:pt idx="1083">
                  <c:v>29975979</c:v>
                </c:pt>
                <c:pt idx="1084">
                  <c:v>31584722</c:v>
                </c:pt>
                <c:pt idx="1085">
                  <c:v>23179303</c:v>
                </c:pt>
                <c:pt idx="1086">
                  <c:v>23078294</c:v>
                </c:pt>
                <c:pt idx="1087">
                  <c:v>21413105</c:v>
                </c:pt>
                <c:pt idx="1088">
                  <c:v>25077977</c:v>
                </c:pt>
                <c:pt idx="1089">
                  <c:v>23292105</c:v>
                </c:pt>
                <c:pt idx="1090">
                  <c:v>21200000</c:v>
                </c:pt>
                <c:pt idx="1091">
                  <c:v>28876924</c:v>
                </c:pt>
                <c:pt idx="1092">
                  <c:v>20241395</c:v>
                </c:pt>
                <c:pt idx="1093">
                  <c:v>32000000</c:v>
                </c:pt>
                <c:pt idx="1094">
                  <c:v>23393765</c:v>
                </c:pt>
                <c:pt idx="1095">
                  <c:v>18352454</c:v>
                </c:pt>
                <c:pt idx="1096">
                  <c:v>25753840</c:v>
                </c:pt>
                <c:pt idx="1097">
                  <c:v>184208848</c:v>
                </c:pt>
                <c:pt idx="1098">
                  <c:v>100292856</c:v>
                </c:pt>
                <c:pt idx="1099">
                  <c:v>58571513</c:v>
                </c:pt>
                <c:pt idx="1100">
                  <c:v>51431160</c:v>
                </c:pt>
                <c:pt idx="1101">
                  <c:v>103001286</c:v>
                </c:pt>
                <c:pt idx="1102">
                  <c:v>41867960</c:v>
                </c:pt>
                <c:pt idx="1103">
                  <c:v>210609762</c:v>
                </c:pt>
                <c:pt idx="1104">
                  <c:v>40846082</c:v>
                </c:pt>
                <c:pt idx="1105">
                  <c:v>51697449</c:v>
                </c:pt>
                <c:pt idx="1106">
                  <c:v>27758465</c:v>
                </c:pt>
                <c:pt idx="1107">
                  <c:v>56127162</c:v>
                </c:pt>
                <c:pt idx="1108">
                  <c:v>39103378</c:v>
                </c:pt>
                <c:pt idx="1109">
                  <c:v>21483154</c:v>
                </c:pt>
                <c:pt idx="1110">
                  <c:v>64255243</c:v>
                </c:pt>
                <c:pt idx="1111">
                  <c:v>22245861</c:v>
                </c:pt>
                <c:pt idx="1112">
                  <c:v>20433940</c:v>
                </c:pt>
                <c:pt idx="1113">
                  <c:v>150056505</c:v>
                </c:pt>
                <c:pt idx="1114">
                  <c:v>119938730</c:v>
                </c:pt>
                <c:pt idx="1115">
                  <c:v>114968774</c:v>
                </c:pt>
                <c:pt idx="1116">
                  <c:v>128505958</c:v>
                </c:pt>
                <c:pt idx="1117">
                  <c:v>95001351</c:v>
                </c:pt>
                <c:pt idx="1118">
                  <c:v>76400000</c:v>
                </c:pt>
                <c:pt idx="1119">
                  <c:v>75072454</c:v>
                </c:pt>
                <c:pt idx="1120">
                  <c:v>65535067</c:v>
                </c:pt>
                <c:pt idx="1121">
                  <c:v>64955956</c:v>
                </c:pt>
                <c:pt idx="1122">
                  <c:v>60057639</c:v>
                </c:pt>
                <c:pt idx="1123">
                  <c:v>53868030</c:v>
                </c:pt>
                <c:pt idx="1124">
                  <c:v>59573085</c:v>
                </c:pt>
                <c:pt idx="1125">
                  <c:v>52691009</c:v>
                </c:pt>
                <c:pt idx="1126">
                  <c:v>59735548</c:v>
                </c:pt>
                <c:pt idx="1127">
                  <c:v>51600000</c:v>
                </c:pt>
                <c:pt idx="1128">
                  <c:v>43818159</c:v>
                </c:pt>
                <c:pt idx="1129">
                  <c:v>86049418</c:v>
                </c:pt>
                <c:pt idx="1130">
                  <c:v>43601508</c:v>
                </c:pt>
                <c:pt idx="1131">
                  <c:v>41300105</c:v>
                </c:pt>
                <c:pt idx="1132">
                  <c:v>41382841</c:v>
                </c:pt>
                <c:pt idx="1133">
                  <c:v>42335698</c:v>
                </c:pt>
                <c:pt idx="1134">
                  <c:v>33404871</c:v>
                </c:pt>
                <c:pt idx="1135">
                  <c:v>31471430</c:v>
                </c:pt>
                <c:pt idx="1136">
                  <c:v>30222640</c:v>
                </c:pt>
                <c:pt idx="1137">
                  <c:v>26906039</c:v>
                </c:pt>
                <c:pt idx="1138">
                  <c:v>21378000</c:v>
                </c:pt>
                <c:pt idx="1139">
                  <c:v>43853424</c:v>
                </c:pt>
                <c:pt idx="1140">
                  <c:v>23993605</c:v>
                </c:pt>
                <c:pt idx="1141">
                  <c:v>26400000</c:v>
                </c:pt>
                <c:pt idx="1142">
                  <c:v>22927390</c:v>
                </c:pt>
                <c:pt idx="1143">
                  <c:v>22452209</c:v>
                </c:pt>
                <c:pt idx="1144">
                  <c:v>18329466</c:v>
                </c:pt>
                <c:pt idx="1145">
                  <c:v>26284475</c:v>
                </c:pt>
                <c:pt idx="1146">
                  <c:v>3500000</c:v>
                </c:pt>
                <c:pt idx="1147">
                  <c:v>121463226</c:v>
                </c:pt>
                <c:pt idx="1148">
                  <c:v>58006147</c:v>
                </c:pt>
                <c:pt idx="1149">
                  <c:v>51053787</c:v>
                </c:pt>
                <c:pt idx="1150">
                  <c:v>23472900</c:v>
                </c:pt>
                <c:pt idx="1151">
                  <c:v>39687528</c:v>
                </c:pt>
                <c:pt idx="1152">
                  <c:v>96471845</c:v>
                </c:pt>
                <c:pt idx="1153">
                  <c:v>85200000</c:v>
                </c:pt>
                <c:pt idx="1154">
                  <c:v>72000000</c:v>
                </c:pt>
                <c:pt idx="1155">
                  <c:v>72219395</c:v>
                </c:pt>
                <c:pt idx="1156">
                  <c:v>82389560</c:v>
                </c:pt>
                <c:pt idx="1157">
                  <c:v>71502303</c:v>
                </c:pt>
                <c:pt idx="1158">
                  <c:v>19179969</c:v>
                </c:pt>
                <c:pt idx="1159">
                  <c:v>47000000</c:v>
                </c:pt>
                <c:pt idx="1160">
                  <c:v>37566230</c:v>
                </c:pt>
                <c:pt idx="1161">
                  <c:v>70492685</c:v>
                </c:pt>
                <c:pt idx="1162">
                  <c:v>35635046</c:v>
                </c:pt>
                <c:pt idx="1163">
                  <c:v>45670855</c:v>
                </c:pt>
                <c:pt idx="1164">
                  <c:v>37939782</c:v>
                </c:pt>
                <c:pt idx="1165">
                  <c:v>30324946</c:v>
                </c:pt>
                <c:pt idx="1166">
                  <c:v>27854896</c:v>
                </c:pt>
                <c:pt idx="1167">
                  <c:v>41777564</c:v>
                </c:pt>
                <c:pt idx="1168">
                  <c:v>22734486</c:v>
                </c:pt>
                <c:pt idx="1169">
                  <c:v>44469602</c:v>
                </c:pt>
                <c:pt idx="1170">
                  <c:v>64998368</c:v>
                </c:pt>
                <c:pt idx="1171">
                  <c:v>15655665</c:v>
                </c:pt>
                <c:pt idx="1172">
                  <c:v>27154426</c:v>
                </c:pt>
                <c:pt idx="1173">
                  <c:v>54239856</c:v>
                </c:pt>
                <c:pt idx="1174">
                  <c:v>39825798</c:v>
                </c:pt>
                <c:pt idx="1175">
                  <c:v>59847242</c:v>
                </c:pt>
                <c:pt idx="1176">
                  <c:v>43848100</c:v>
                </c:pt>
                <c:pt idx="1177">
                  <c:v>42700000</c:v>
                </c:pt>
                <c:pt idx="1178">
                  <c:v>18663911</c:v>
                </c:pt>
                <c:pt idx="1179">
                  <c:v>95860116</c:v>
                </c:pt>
                <c:pt idx="1180">
                  <c:v>127175354</c:v>
                </c:pt>
                <c:pt idx="1181">
                  <c:v>92823600</c:v>
                </c:pt>
                <c:pt idx="1182">
                  <c:v>54000000</c:v>
                </c:pt>
                <c:pt idx="1183">
                  <c:v>68525609</c:v>
                </c:pt>
                <c:pt idx="1184">
                  <c:v>52885587</c:v>
                </c:pt>
                <c:pt idx="1185">
                  <c:v>44667095</c:v>
                </c:pt>
                <c:pt idx="1186">
                  <c:v>42638165</c:v>
                </c:pt>
                <c:pt idx="1187">
                  <c:v>45507053</c:v>
                </c:pt>
                <c:pt idx="1188">
                  <c:v>39511038</c:v>
                </c:pt>
                <c:pt idx="1189">
                  <c:v>40363530</c:v>
                </c:pt>
                <c:pt idx="1190">
                  <c:v>37623143</c:v>
                </c:pt>
                <c:pt idx="1191">
                  <c:v>28734552</c:v>
                </c:pt>
                <c:pt idx="1192">
                  <c:v>37300107</c:v>
                </c:pt>
                <c:pt idx="1193">
                  <c:v>27087695</c:v>
                </c:pt>
                <c:pt idx="1194">
                  <c:v>30102717</c:v>
                </c:pt>
                <c:pt idx="1195">
                  <c:v>23618786</c:v>
                </c:pt>
                <c:pt idx="1196">
                  <c:v>26896744</c:v>
                </c:pt>
                <c:pt idx="1197">
                  <c:v>23213577</c:v>
                </c:pt>
                <c:pt idx="1198">
                  <c:v>20627372</c:v>
                </c:pt>
                <c:pt idx="1199">
                  <c:v>16346122</c:v>
                </c:pt>
                <c:pt idx="1200">
                  <c:v>16204793</c:v>
                </c:pt>
                <c:pt idx="1201">
                  <c:v>19057024</c:v>
                </c:pt>
                <c:pt idx="1202">
                  <c:v>77324422</c:v>
                </c:pt>
                <c:pt idx="1203">
                  <c:v>234760500</c:v>
                </c:pt>
                <c:pt idx="1204">
                  <c:v>285761243</c:v>
                </c:pt>
                <c:pt idx="1205">
                  <c:v>167780960</c:v>
                </c:pt>
                <c:pt idx="1206">
                  <c:v>177200000</c:v>
                </c:pt>
                <c:pt idx="1207">
                  <c:v>176781728</c:v>
                </c:pt>
                <c:pt idx="1208">
                  <c:v>128067808</c:v>
                </c:pt>
                <c:pt idx="1209">
                  <c:v>130058047</c:v>
                </c:pt>
                <c:pt idx="1210">
                  <c:v>138795342</c:v>
                </c:pt>
                <c:pt idx="1211">
                  <c:v>111936400</c:v>
                </c:pt>
                <c:pt idx="1212">
                  <c:v>94175854</c:v>
                </c:pt>
                <c:pt idx="1213">
                  <c:v>91121452</c:v>
                </c:pt>
                <c:pt idx="1214">
                  <c:v>69800000</c:v>
                </c:pt>
                <c:pt idx="1215">
                  <c:v>64001297</c:v>
                </c:pt>
                <c:pt idx="1216">
                  <c:v>71588220</c:v>
                </c:pt>
                <c:pt idx="1217">
                  <c:v>61400000</c:v>
                </c:pt>
                <c:pt idx="1218">
                  <c:v>101978840</c:v>
                </c:pt>
                <c:pt idx="1219">
                  <c:v>56437947</c:v>
                </c:pt>
                <c:pt idx="1220">
                  <c:v>73326666</c:v>
                </c:pt>
                <c:pt idx="1221">
                  <c:v>55184721</c:v>
                </c:pt>
                <c:pt idx="1222">
                  <c:v>50003300</c:v>
                </c:pt>
                <c:pt idx="1223">
                  <c:v>54322273</c:v>
                </c:pt>
                <c:pt idx="1224">
                  <c:v>47860214</c:v>
                </c:pt>
                <c:pt idx="1225">
                  <c:v>47811275</c:v>
                </c:pt>
                <c:pt idx="1226">
                  <c:v>43022524</c:v>
                </c:pt>
                <c:pt idx="1227">
                  <c:v>42672630</c:v>
                </c:pt>
                <c:pt idx="1228">
                  <c:v>42919096</c:v>
                </c:pt>
                <c:pt idx="1229">
                  <c:v>42592530</c:v>
                </c:pt>
                <c:pt idx="1230">
                  <c:v>40064955</c:v>
                </c:pt>
                <c:pt idx="1231">
                  <c:v>44886089</c:v>
                </c:pt>
                <c:pt idx="1232">
                  <c:v>37882551</c:v>
                </c:pt>
                <c:pt idx="1233">
                  <c:v>40983001</c:v>
                </c:pt>
                <c:pt idx="1234">
                  <c:v>35007180</c:v>
                </c:pt>
                <c:pt idx="1235">
                  <c:v>35887263</c:v>
                </c:pt>
                <c:pt idx="1236">
                  <c:v>34308901</c:v>
                </c:pt>
                <c:pt idx="1237">
                  <c:v>33771174</c:v>
                </c:pt>
                <c:pt idx="1238">
                  <c:v>33386128</c:v>
                </c:pt>
                <c:pt idx="1239">
                  <c:v>37877959</c:v>
                </c:pt>
                <c:pt idx="1240">
                  <c:v>32721635</c:v>
                </c:pt>
                <c:pt idx="1241">
                  <c:v>31585300</c:v>
                </c:pt>
                <c:pt idx="1242">
                  <c:v>30259652</c:v>
                </c:pt>
                <c:pt idx="1243">
                  <c:v>30857814</c:v>
                </c:pt>
                <c:pt idx="1244">
                  <c:v>30226144</c:v>
                </c:pt>
                <c:pt idx="1245">
                  <c:v>35054909</c:v>
                </c:pt>
                <c:pt idx="1246">
                  <c:v>29302097</c:v>
                </c:pt>
                <c:pt idx="1247">
                  <c:v>29106737</c:v>
                </c:pt>
                <c:pt idx="1248">
                  <c:v>28637507</c:v>
                </c:pt>
                <c:pt idx="1249">
                  <c:v>30127963</c:v>
                </c:pt>
                <c:pt idx="1250">
                  <c:v>32645546</c:v>
                </c:pt>
                <c:pt idx="1251">
                  <c:v>27441122</c:v>
                </c:pt>
                <c:pt idx="1252">
                  <c:v>28014536</c:v>
                </c:pt>
                <c:pt idx="1253">
                  <c:v>33860010</c:v>
                </c:pt>
                <c:pt idx="1254">
                  <c:v>26421314</c:v>
                </c:pt>
                <c:pt idx="1255">
                  <c:v>24881000</c:v>
                </c:pt>
                <c:pt idx="1256">
                  <c:v>23089926</c:v>
                </c:pt>
                <c:pt idx="1257">
                  <c:v>26161406</c:v>
                </c:pt>
                <c:pt idx="1258">
                  <c:v>22954968</c:v>
                </c:pt>
                <c:pt idx="1259">
                  <c:v>26384919</c:v>
                </c:pt>
                <c:pt idx="1260">
                  <c:v>22189039</c:v>
                </c:pt>
                <c:pt idx="1261">
                  <c:v>20998709</c:v>
                </c:pt>
                <c:pt idx="1262">
                  <c:v>20801344</c:v>
                </c:pt>
                <c:pt idx="1263">
                  <c:v>21468807</c:v>
                </c:pt>
                <c:pt idx="1264">
                  <c:v>19158074</c:v>
                </c:pt>
                <c:pt idx="1265">
                  <c:v>20566327</c:v>
                </c:pt>
                <c:pt idx="1266">
                  <c:v>20218921</c:v>
                </c:pt>
                <c:pt idx="1267">
                  <c:v>17411331</c:v>
                </c:pt>
                <c:pt idx="1268">
                  <c:v>21383298</c:v>
                </c:pt>
                <c:pt idx="1269">
                  <c:v>24984868</c:v>
                </c:pt>
                <c:pt idx="1270">
                  <c:v>16459004</c:v>
                </c:pt>
                <c:pt idx="1271">
                  <c:v>15700000</c:v>
                </c:pt>
                <c:pt idx="1272">
                  <c:v>15100000</c:v>
                </c:pt>
                <c:pt idx="1273">
                  <c:v>17237244</c:v>
                </c:pt>
                <c:pt idx="1274">
                  <c:v>15608545</c:v>
                </c:pt>
                <c:pt idx="1275">
                  <c:v>17439163</c:v>
                </c:pt>
                <c:pt idx="1276">
                  <c:v>70906973</c:v>
                </c:pt>
                <c:pt idx="1277">
                  <c:v>66009973</c:v>
                </c:pt>
                <c:pt idx="1278">
                  <c:v>46338728</c:v>
                </c:pt>
                <c:pt idx="1279">
                  <c:v>101157447</c:v>
                </c:pt>
                <c:pt idx="1280">
                  <c:v>141319195</c:v>
                </c:pt>
                <c:pt idx="1281">
                  <c:v>156645693</c:v>
                </c:pt>
                <c:pt idx="1282">
                  <c:v>178406268</c:v>
                </c:pt>
                <c:pt idx="1283">
                  <c:v>109306210</c:v>
                </c:pt>
                <c:pt idx="1284">
                  <c:v>70001698</c:v>
                </c:pt>
                <c:pt idx="1285">
                  <c:v>68856263</c:v>
                </c:pt>
                <c:pt idx="1286">
                  <c:v>51527787</c:v>
                </c:pt>
                <c:pt idx="1287">
                  <c:v>61356221</c:v>
                </c:pt>
                <c:pt idx="1288">
                  <c:v>46800000</c:v>
                </c:pt>
                <c:pt idx="1289">
                  <c:v>38048637</c:v>
                </c:pt>
                <c:pt idx="1290">
                  <c:v>34793160</c:v>
                </c:pt>
                <c:pt idx="1291">
                  <c:v>30628981</c:v>
                </c:pt>
                <c:pt idx="1292">
                  <c:v>29959436</c:v>
                </c:pt>
                <c:pt idx="1293">
                  <c:v>25571351</c:v>
                </c:pt>
                <c:pt idx="1294">
                  <c:v>27515786</c:v>
                </c:pt>
                <c:pt idx="1295">
                  <c:v>25482931</c:v>
                </c:pt>
                <c:pt idx="1296">
                  <c:v>16298046</c:v>
                </c:pt>
                <c:pt idx="1297">
                  <c:v>15549702</c:v>
                </c:pt>
                <c:pt idx="1298">
                  <c:v>15483540</c:v>
                </c:pt>
                <c:pt idx="1299">
                  <c:v>20246959</c:v>
                </c:pt>
                <c:pt idx="1300">
                  <c:v>15062898</c:v>
                </c:pt>
                <c:pt idx="1301">
                  <c:v>14348123</c:v>
                </c:pt>
                <c:pt idx="1302">
                  <c:v>15171475</c:v>
                </c:pt>
                <c:pt idx="1303">
                  <c:v>12610731</c:v>
                </c:pt>
                <c:pt idx="1304">
                  <c:v>83025853</c:v>
                </c:pt>
                <c:pt idx="1305">
                  <c:v>56631572</c:v>
                </c:pt>
                <c:pt idx="1306">
                  <c:v>15854988</c:v>
                </c:pt>
                <c:pt idx="1307">
                  <c:v>123922370</c:v>
                </c:pt>
                <c:pt idx="1308">
                  <c:v>73000942</c:v>
                </c:pt>
                <c:pt idx="1309">
                  <c:v>106952327</c:v>
                </c:pt>
                <c:pt idx="1310">
                  <c:v>57300000</c:v>
                </c:pt>
                <c:pt idx="1311">
                  <c:v>91038276</c:v>
                </c:pt>
                <c:pt idx="1312">
                  <c:v>49369900</c:v>
                </c:pt>
                <c:pt idx="1313">
                  <c:v>61693523</c:v>
                </c:pt>
                <c:pt idx="1314">
                  <c:v>46729374</c:v>
                </c:pt>
                <c:pt idx="1315">
                  <c:v>44726644</c:v>
                </c:pt>
                <c:pt idx="1316">
                  <c:v>44134898</c:v>
                </c:pt>
                <c:pt idx="1317">
                  <c:v>48637684</c:v>
                </c:pt>
                <c:pt idx="1318">
                  <c:v>38176108</c:v>
                </c:pt>
                <c:pt idx="1319">
                  <c:v>28972187</c:v>
                </c:pt>
                <c:pt idx="1320">
                  <c:v>27979400</c:v>
                </c:pt>
                <c:pt idx="1321">
                  <c:v>54257433</c:v>
                </c:pt>
                <c:pt idx="1322">
                  <c:v>60008303</c:v>
                </c:pt>
                <c:pt idx="1323">
                  <c:v>49121934</c:v>
                </c:pt>
                <c:pt idx="1324">
                  <c:v>27141959</c:v>
                </c:pt>
                <c:pt idx="1325">
                  <c:v>27052167</c:v>
                </c:pt>
                <c:pt idx="1326">
                  <c:v>26539321</c:v>
                </c:pt>
                <c:pt idx="1327">
                  <c:v>28501605</c:v>
                </c:pt>
                <c:pt idx="1328">
                  <c:v>52543632</c:v>
                </c:pt>
                <c:pt idx="1329">
                  <c:v>25592632</c:v>
                </c:pt>
                <c:pt idx="1330">
                  <c:v>25440971</c:v>
                </c:pt>
                <c:pt idx="1331">
                  <c:v>22858926</c:v>
                </c:pt>
                <c:pt idx="1332">
                  <c:v>22235901</c:v>
                </c:pt>
                <c:pt idx="1333">
                  <c:v>38916903</c:v>
                </c:pt>
                <c:pt idx="1334">
                  <c:v>16929123</c:v>
                </c:pt>
                <c:pt idx="1335">
                  <c:v>14677654</c:v>
                </c:pt>
                <c:pt idx="1336">
                  <c:v>16574731</c:v>
                </c:pt>
                <c:pt idx="1337">
                  <c:v>25675765</c:v>
                </c:pt>
                <c:pt idx="1338">
                  <c:v>18004225</c:v>
                </c:pt>
                <c:pt idx="1339">
                  <c:v>17738570</c:v>
                </c:pt>
                <c:pt idx="1340">
                  <c:v>51872378</c:v>
                </c:pt>
                <c:pt idx="1341">
                  <c:v>28399192</c:v>
                </c:pt>
                <c:pt idx="1342">
                  <c:v>21078145</c:v>
                </c:pt>
                <c:pt idx="1343">
                  <c:v>14060950</c:v>
                </c:pt>
                <c:pt idx="1344">
                  <c:v>26589953</c:v>
                </c:pt>
                <c:pt idx="1345">
                  <c:v>48092846</c:v>
                </c:pt>
                <c:pt idx="1346">
                  <c:v>204565000</c:v>
                </c:pt>
                <c:pt idx="1347">
                  <c:v>260000000</c:v>
                </c:pt>
                <c:pt idx="1348">
                  <c:v>101736215</c:v>
                </c:pt>
                <c:pt idx="1349">
                  <c:v>79817937</c:v>
                </c:pt>
                <c:pt idx="1350">
                  <c:v>91547205</c:v>
                </c:pt>
                <c:pt idx="1351">
                  <c:v>75074950</c:v>
                </c:pt>
                <c:pt idx="1352">
                  <c:v>78900000</c:v>
                </c:pt>
                <c:pt idx="1353">
                  <c:v>72217000</c:v>
                </c:pt>
                <c:pt idx="1354">
                  <c:v>79568000</c:v>
                </c:pt>
                <c:pt idx="1355">
                  <c:v>65500000</c:v>
                </c:pt>
                <c:pt idx="1356">
                  <c:v>70011073</c:v>
                </c:pt>
                <c:pt idx="1357">
                  <c:v>65269010</c:v>
                </c:pt>
                <c:pt idx="1358">
                  <c:v>63071133</c:v>
                </c:pt>
                <c:pt idx="1359">
                  <c:v>39647595</c:v>
                </c:pt>
                <c:pt idx="1360">
                  <c:v>38087366</c:v>
                </c:pt>
                <c:pt idx="1361">
                  <c:v>64572496</c:v>
                </c:pt>
                <c:pt idx="1362">
                  <c:v>30400000</c:v>
                </c:pt>
                <c:pt idx="1363">
                  <c:v>42365600</c:v>
                </c:pt>
                <c:pt idx="1364">
                  <c:v>37188667</c:v>
                </c:pt>
                <c:pt idx="1365">
                  <c:v>54724272</c:v>
                </c:pt>
                <c:pt idx="1366">
                  <c:v>31597131</c:v>
                </c:pt>
                <c:pt idx="1367">
                  <c:v>31691811</c:v>
                </c:pt>
                <c:pt idx="1368">
                  <c:v>31397498</c:v>
                </c:pt>
                <c:pt idx="1369">
                  <c:v>31179516</c:v>
                </c:pt>
                <c:pt idx="1370">
                  <c:v>31155435</c:v>
                </c:pt>
                <c:pt idx="1371">
                  <c:v>27281507</c:v>
                </c:pt>
                <c:pt idx="1372">
                  <c:v>25776062</c:v>
                </c:pt>
                <c:pt idx="1373">
                  <c:v>25240988</c:v>
                </c:pt>
                <c:pt idx="1374">
                  <c:v>124868837</c:v>
                </c:pt>
                <c:pt idx="1375">
                  <c:v>22905674</c:v>
                </c:pt>
                <c:pt idx="1376">
                  <c:v>25277561</c:v>
                </c:pt>
                <c:pt idx="1377">
                  <c:v>21133087</c:v>
                </c:pt>
                <c:pt idx="1378">
                  <c:v>37707719</c:v>
                </c:pt>
                <c:pt idx="1379">
                  <c:v>18761993</c:v>
                </c:pt>
                <c:pt idx="1380">
                  <c:v>18595716</c:v>
                </c:pt>
                <c:pt idx="1381">
                  <c:v>31990064</c:v>
                </c:pt>
                <c:pt idx="1382">
                  <c:v>17613460</c:v>
                </c:pt>
                <c:pt idx="1383">
                  <c:v>21088568</c:v>
                </c:pt>
                <c:pt idx="1384">
                  <c:v>17292381</c:v>
                </c:pt>
                <c:pt idx="1385">
                  <c:v>16300302</c:v>
                </c:pt>
                <c:pt idx="1386">
                  <c:v>27829874</c:v>
                </c:pt>
                <c:pt idx="1387">
                  <c:v>12902790</c:v>
                </c:pt>
                <c:pt idx="1388">
                  <c:v>15294553</c:v>
                </c:pt>
                <c:pt idx="1389">
                  <c:v>22331028</c:v>
                </c:pt>
                <c:pt idx="1390">
                  <c:v>91443253</c:v>
                </c:pt>
                <c:pt idx="1391">
                  <c:v>30093107</c:v>
                </c:pt>
                <c:pt idx="1392">
                  <c:v>57469179</c:v>
                </c:pt>
                <c:pt idx="1393">
                  <c:v>148170000</c:v>
                </c:pt>
                <c:pt idx="1394">
                  <c:v>460935665</c:v>
                </c:pt>
                <c:pt idx="1395">
                  <c:v>35537564</c:v>
                </c:pt>
                <c:pt idx="1396">
                  <c:v>111722000</c:v>
                </c:pt>
                <c:pt idx="1397">
                  <c:v>90556401</c:v>
                </c:pt>
                <c:pt idx="1398">
                  <c:v>93571803</c:v>
                </c:pt>
                <c:pt idx="1399">
                  <c:v>52929168</c:v>
                </c:pt>
                <c:pt idx="1400">
                  <c:v>50461335</c:v>
                </c:pt>
                <c:pt idx="1401">
                  <c:v>49797148</c:v>
                </c:pt>
                <c:pt idx="1402">
                  <c:v>46563158</c:v>
                </c:pt>
                <c:pt idx="1403">
                  <c:v>41227069</c:v>
                </c:pt>
                <c:pt idx="1404">
                  <c:v>39025000</c:v>
                </c:pt>
                <c:pt idx="1405">
                  <c:v>38201895</c:v>
                </c:pt>
                <c:pt idx="1406">
                  <c:v>27669413</c:v>
                </c:pt>
                <c:pt idx="1407">
                  <c:v>37766350</c:v>
                </c:pt>
                <c:pt idx="1408">
                  <c:v>23978402</c:v>
                </c:pt>
                <c:pt idx="1409">
                  <c:v>21370057</c:v>
                </c:pt>
                <c:pt idx="1410">
                  <c:v>38317535</c:v>
                </c:pt>
                <c:pt idx="1411">
                  <c:v>13903262</c:v>
                </c:pt>
                <c:pt idx="1412">
                  <c:v>13592872</c:v>
                </c:pt>
                <c:pt idx="1413">
                  <c:v>18381787</c:v>
                </c:pt>
                <c:pt idx="1414">
                  <c:v>13558739</c:v>
                </c:pt>
                <c:pt idx="1415">
                  <c:v>13103828</c:v>
                </c:pt>
                <c:pt idx="1416">
                  <c:v>33305037</c:v>
                </c:pt>
                <c:pt idx="1417">
                  <c:v>13214255</c:v>
                </c:pt>
                <c:pt idx="1418">
                  <c:v>16017403</c:v>
                </c:pt>
                <c:pt idx="1419">
                  <c:v>56729973</c:v>
                </c:pt>
                <c:pt idx="1420">
                  <c:v>18535191</c:v>
                </c:pt>
                <c:pt idx="1421">
                  <c:v>22160085</c:v>
                </c:pt>
                <c:pt idx="1422">
                  <c:v>56715371</c:v>
                </c:pt>
                <c:pt idx="1423">
                  <c:v>434949459</c:v>
                </c:pt>
                <c:pt idx="1424">
                  <c:v>11043445</c:v>
                </c:pt>
                <c:pt idx="1425">
                  <c:v>138339411</c:v>
                </c:pt>
                <c:pt idx="1426">
                  <c:v>80150343</c:v>
                </c:pt>
                <c:pt idx="1427">
                  <c:v>85300000</c:v>
                </c:pt>
                <c:pt idx="1428">
                  <c:v>68353550</c:v>
                </c:pt>
                <c:pt idx="1429">
                  <c:v>78845130</c:v>
                </c:pt>
                <c:pt idx="1430">
                  <c:v>63319509</c:v>
                </c:pt>
                <c:pt idx="1431">
                  <c:v>63270259</c:v>
                </c:pt>
                <c:pt idx="1432">
                  <c:v>55865715</c:v>
                </c:pt>
                <c:pt idx="1433">
                  <c:v>63231524</c:v>
                </c:pt>
                <c:pt idx="1434">
                  <c:v>52293982</c:v>
                </c:pt>
                <c:pt idx="1435">
                  <c:v>50752337</c:v>
                </c:pt>
                <c:pt idx="1436">
                  <c:v>110175871</c:v>
                </c:pt>
                <c:pt idx="1437">
                  <c:v>38624000</c:v>
                </c:pt>
                <c:pt idx="1438">
                  <c:v>37470017</c:v>
                </c:pt>
                <c:pt idx="1439">
                  <c:v>40485039</c:v>
                </c:pt>
                <c:pt idx="1440">
                  <c:v>16800000</c:v>
                </c:pt>
                <c:pt idx="1441">
                  <c:v>46377022</c:v>
                </c:pt>
                <c:pt idx="1442">
                  <c:v>36696761</c:v>
                </c:pt>
                <c:pt idx="1443">
                  <c:v>36200000</c:v>
                </c:pt>
                <c:pt idx="1444">
                  <c:v>35794166</c:v>
                </c:pt>
                <c:pt idx="1445">
                  <c:v>33583175</c:v>
                </c:pt>
                <c:pt idx="1446">
                  <c:v>32983713</c:v>
                </c:pt>
                <c:pt idx="1447">
                  <c:v>52200504</c:v>
                </c:pt>
                <c:pt idx="1448">
                  <c:v>33000000</c:v>
                </c:pt>
                <c:pt idx="1449">
                  <c:v>32101000</c:v>
                </c:pt>
                <c:pt idx="1450">
                  <c:v>31487293</c:v>
                </c:pt>
                <c:pt idx="1451">
                  <c:v>30651422</c:v>
                </c:pt>
                <c:pt idx="1452">
                  <c:v>30306281</c:v>
                </c:pt>
                <c:pt idx="1453">
                  <c:v>29500000</c:v>
                </c:pt>
                <c:pt idx="1454">
                  <c:v>30050028</c:v>
                </c:pt>
                <c:pt idx="1455">
                  <c:v>29392418</c:v>
                </c:pt>
                <c:pt idx="1456">
                  <c:v>28563926</c:v>
                </c:pt>
                <c:pt idx="1457">
                  <c:v>28435406</c:v>
                </c:pt>
                <c:pt idx="1458">
                  <c:v>25339117</c:v>
                </c:pt>
                <c:pt idx="1459">
                  <c:v>25600000</c:v>
                </c:pt>
                <c:pt idx="1460">
                  <c:v>27736779</c:v>
                </c:pt>
                <c:pt idx="1461">
                  <c:v>24397469</c:v>
                </c:pt>
                <c:pt idx="1462">
                  <c:v>20384136</c:v>
                </c:pt>
                <c:pt idx="1463">
                  <c:v>25464480</c:v>
                </c:pt>
                <c:pt idx="1464">
                  <c:v>20338609</c:v>
                </c:pt>
                <c:pt idx="1465">
                  <c:v>18272447</c:v>
                </c:pt>
                <c:pt idx="1466">
                  <c:v>17096053</c:v>
                </c:pt>
                <c:pt idx="1467">
                  <c:v>21371425</c:v>
                </c:pt>
                <c:pt idx="1468">
                  <c:v>33071558</c:v>
                </c:pt>
                <c:pt idx="1469">
                  <c:v>17655201</c:v>
                </c:pt>
                <c:pt idx="1470">
                  <c:v>16153600</c:v>
                </c:pt>
                <c:pt idx="1471">
                  <c:v>16033556</c:v>
                </c:pt>
                <c:pt idx="1472">
                  <c:v>16667084</c:v>
                </c:pt>
                <c:pt idx="1473">
                  <c:v>15417771</c:v>
                </c:pt>
                <c:pt idx="1474">
                  <c:v>21589307</c:v>
                </c:pt>
                <c:pt idx="1475">
                  <c:v>20339754</c:v>
                </c:pt>
                <c:pt idx="1476">
                  <c:v>28873374</c:v>
                </c:pt>
                <c:pt idx="1477">
                  <c:v>13684949</c:v>
                </c:pt>
                <c:pt idx="1478">
                  <c:v>14597405</c:v>
                </c:pt>
                <c:pt idx="1479">
                  <c:v>12570442</c:v>
                </c:pt>
                <c:pt idx="1480">
                  <c:v>12514138</c:v>
                </c:pt>
                <c:pt idx="1481">
                  <c:v>43771291</c:v>
                </c:pt>
                <c:pt idx="1482">
                  <c:v>11703287</c:v>
                </c:pt>
                <c:pt idx="1483">
                  <c:v>10824921</c:v>
                </c:pt>
                <c:pt idx="1484">
                  <c:v>10561238</c:v>
                </c:pt>
                <c:pt idx="1485">
                  <c:v>14479776</c:v>
                </c:pt>
                <c:pt idx="1486">
                  <c:v>8828771</c:v>
                </c:pt>
                <c:pt idx="1487">
                  <c:v>21569041</c:v>
                </c:pt>
                <c:pt idx="1488">
                  <c:v>54557348</c:v>
                </c:pt>
                <c:pt idx="1489">
                  <c:v>26583369</c:v>
                </c:pt>
                <c:pt idx="1490">
                  <c:v>57176582</c:v>
                </c:pt>
                <c:pt idx="1491">
                  <c:v>43100000</c:v>
                </c:pt>
                <c:pt idx="1492">
                  <c:v>14114488</c:v>
                </c:pt>
                <c:pt idx="1493">
                  <c:v>46300000</c:v>
                </c:pt>
                <c:pt idx="1494">
                  <c:v>78900000</c:v>
                </c:pt>
                <c:pt idx="1495">
                  <c:v>30859000</c:v>
                </c:pt>
                <c:pt idx="1496">
                  <c:v>50000000</c:v>
                </c:pt>
                <c:pt idx="1497">
                  <c:v>63600000</c:v>
                </c:pt>
                <c:pt idx="1498">
                  <c:v>36049108</c:v>
                </c:pt>
                <c:pt idx="1499">
                  <c:v>34074895</c:v>
                </c:pt>
                <c:pt idx="1500">
                  <c:v>33244684</c:v>
                </c:pt>
                <c:pt idx="1501">
                  <c:v>24530513</c:v>
                </c:pt>
                <c:pt idx="1502">
                  <c:v>71519230</c:v>
                </c:pt>
                <c:pt idx="1503">
                  <c:v>20035310</c:v>
                </c:pt>
                <c:pt idx="1504">
                  <c:v>18225165</c:v>
                </c:pt>
                <c:pt idx="1505">
                  <c:v>16938179</c:v>
                </c:pt>
                <c:pt idx="1506">
                  <c:v>16235293</c:v>
                </c:pt>
                <c:pt idx="1507">
                  <c:v>10161099</c:v>
                </c:pt>
                <c:pt idx="1508">
                  <c:v>11860839</c:v>
                </c:pt>
                <c:pt idx="1509">
                  <c:v>174635000</c:v>
                </c:pt>
                <c:pt idx="1510">
                  <c:v>14373825</c:v>
                </c:pt>
                <c:pt idx="1511">
                  <c:v>39462438</c:v>
                </c:pt>
                <c:pt idx="1512">
                  <c:v>29200000</c:v>
                </c:pt>
                <c:pt idx="1513">
                  <c:v>21564616</c:v>
                </c:pt>
                <c:pt idx="1514">
                  <c:v>14879556</c:v>
                </c:pt>
                <c:pt idx="1515">
                  <c:v>34017854</c:v>
                </c:pt>
                <c:pt idx="1516">
                  <c:v>107930000</c:v>
                </c:pt>
                <c:pt idx="1517">
                  <c:v>32279955</c:v>
                </c:pt>
                <c:pt idx="1518">
                  <c:v>163214286</c:v>
                </c:pt>
                <c:pt idx="1519">
                  <c:v>69800000</c:v>
                </c:pt>
                <c:pt idx="1520">
                  <c:v>59889948</c:v>
                </c:pt>
                <c:pt idx="1521">
                  <c:v>52287414</c:v>
                </c:pt>
                <c:pt idx="1522">
                  <c:v>45063889</c:v>
                </c:pt>
                <c:pt idx="1523">
                  <c:v>40066497</c:v>
                </c:pt>
                <c:pt idx="1524">
                  <c:v>36500000</c:v>
                </c:pt>
                <c:pt idx="1525">
                  <c:v>27362712</c:v>
                </c:pt>
                <c:pt idx="1526">
                  <c:v>34746109</c:v>
                </c:pt>
                <c:pt idx="1527">
                  <c:v>34963967</c:v>
                </c:pt>
                <c:pt idx="1528">
                  <c:v>25926543</c:v>
                </c:pt>
                <c:pt idx="1529">
                  <c:v>26049082</c:v>
                </c:pt>
                <c:pt idx="1530">
                  <c:v>22551000</c:v>
                </c:pt>
                <c:pt idx="1531">
                  <c:v>22800000</c:v>
                </c:pt>
                <c:pt idx="1532">
                  <c:v>18090181</c:v>
                </c:pt>
                <c:pt idx="1533">
                  <c:v>17843379</c:v>
                </c:pt>
                <c:pt idx="1534">
                  <c:v>17278980</c:v>
                </c:pt>
                <c:pt idx="1535">
                  <c:v>16699684</c:v>
                </c:pt>
                <c:pt idx="1536">
                  <c:v>15047419</c:v>
                </c:pt>
                <c:pt idx="1537">
                  <c:v>14015786</c:v>
                </c:pt>
                <c:pt idx="1538">
                  <c:v>10269307</c:v>
                </c:pt>
                <c:pt idx="1539">
                  <c:v>17536788</c:v>
                </c:pt>
                <c:pt idx="1540">
                  <c:v>58401464</c:v>
                </c:pt>
                <c:pt idx="1541">
                  <c:v>8279017</c:v>
                </c:pt>
                <c:pt idx="1542">
                  <c:v>10106233</c:v>
                </c:pt>
                <c:pt idx="1543">
                  <c:v>16168741</c:v>
                </c:pt>
                <c:pt idx="1544">
                  <c:v>106593296</c:v>
                </c:pt>
                <c:pt idx="1545">
                  <c:v>43490057</c:v>
                </c:pt>
                <c:pt idx="1546">
                  <c:v>32333860</c:v>
                </c:pt>
                <c:pt idx="1547">
                  <c:v>24792061</c:v>
                </c:pt>
                <c:pt idx="1548">
                  <c:v>17544812</c:v>
                </c:pt>
                <c:pt idx="1549">
                  <c:v>12574715</c:v>
                </c:pt>
                <c:pt idx="1550">
                  <c:v>10460089</c:v>
                </c:pt>
                <c:pt idx="1551">
                  <c:v>10814185</c:v>
                </c:pt>
                <c:pt idx="1552">
                  <c:v>12610552</c:v>
                </c:pt>
                <c:pt idx="1553">
                  <c:v>143492840</c:v>
                </c:pt>
                <c:pt idx="1554">
                  <c:v>43800000</c:v>
                </c:pt>
                <c:pt idx="1555">
                  <c:v>134821952</c:v>
                </c:pt>
                <c:pt idx="1556">
                  <c:v>94900000</c:v>
                </c:pt>
                <c:pt idx="1557">
                  <c:v>32391374</c:v>
                </c:pt>
                <c:pt idx="1558">
                  <c:v>40158000</c:v>
                </c:pt>
                <c:pt idx="1559">
                  <c:v>113709992</c:v>
                </c:pt>
                <c:pt idx="1560">
                  <c:v>32131483</c:v>
                </c:pt>
                <c:pt idx="1561">
                  <c:v>35400000</c:v>
                </c:pt>
                <c:pt idx="1562">
                  <c:v>34099640</c:v>
                </c:pt>
                <c:pt idx="1563">
                  <c:v>37295394</c:v>
                </c:pt>
                <c:pt idx="1564">
                  <c:v>31501218</c:v>
                </c:pt>
                <c:pt idx="1565">
                  <c:v>28747570</c:v>
                </c:pt>
                <c:pt idx="1566">
                  <c:v>25625110</c:v>
                </c:pt>
                <c:pt idx="1567">
                  <c:v>25000000</c:v>
                </c:pt>
                <c:pt idx="1568">
                  <c:v>21000000</c:v>
                </c:pt>
                <c:pt idx="1569">
                  <c:v>20257000</c:v>
                </c:pt>
                <c:pt idx="1570">
                  <c:v>26005908</c:v>
                </c:pt>
                <c:pt idx="1571">
                  <c:v>15818967</c:v>
                </c:pt>
                <c:pt idx="1572">
                  <c:v>14891000</c:v>
                </c:pt>
                <c:pt idx="1573">
                  <c:v>16901126</c:v>
                </c:pt>
                <c:pt idx="1574">
                  <c:v>17474107</c:v>
                </c:pt>
                <c:pt idx="1575">
                  <c:v>14003141</c:v>
                </c:pt>
                <c:pt idx="1576">
                  <c:v>12583510</c:v>
                </c:pt>
                <c:pt idx="1577">
                  <c:v>9190525</c:v>
                </c:pt>
                <c:pt idx="1578">
                  <c:v>9176553</c:v>
                </c:pt>
                <c:pt idx="1579">
                  <c:v>9094451</c:v>
                </c:pt>
                <c:pt idx="1580">
                  <c:v>14612840</c:v>
                </c:pt>
                <c:pt idx="1581">
                  <c:v>9166863</c:v>
                </c:pt>
                <c:pt idx="1582">
                  <c:v>8373585</c:v>
                </c:pt>
                <c:pt idx="1583">
                  <c:v>7292175</c:v>
                </c:pt>
                <c:pt idx="1584">
                  <c:v>6165429</c:v>
                </c:pt>
                <c:pt idx="1585">
                  <c:v>7455447</c:v>
                </c:pt>
                <c:pt idx="1586">
                  <c:v>41400000</c:v>
                </c:pt>
                <c:pt idx="1587">
                  <c:v>7993039</c:v>
                </c:pt>
                <c:pt idx="1588">
                  <c:v>31607598</c:v>
                </c:pt>
                <c:pt idx="1589">
                  <c:v>6857096</c:v>
                </c:pt>
                <c:pt idx="1590">
                  <c:v>84263837</c:v>
                </c:pt>
                <c:pt idx="1591">
                  <c:v>57504069</c:v>
                </c:pt>
                <c:pt idx="1592">
                  <c:v>54215416</c:v>
                </c:pt>
                <c:pt idx="1593">
                  <c:v>31899000</c:v>
                </c:pt>
                <c:pt idx="1594">
                  <c:v>24103594</c:v>
                </c:pt>
                <c:pt idx="1595">
                  <c:v>16842303</c:v>
                </c:pt>
                <c:pt idx="1596">
                  <c:v>13367101</c:v>
                </c:pt>
                <c:pt idx="1597">
                  <c:v>10149779</c:v>
                </c:pt>
                <c:pt idx="1598">
                  <c:v>38400000</c:v>
                </c:pt>
                <c:pt idx="1599">
                  <c:v>181360000</c:v>
                </c:pt>
                <c:pt idx="1600">
                  <c:v>137963328</c:v>
                </c:pt>
                <c:pt idx="1601">
                  <c:v>119078393</c:v>
                </c:pt>
                <c:pt idx="1602">
                  <c:v>102308900</c:v>
                </c:pt>
                <c:pt idx="1603">
                  <c:v>102300000</c:v>
                </c:pt>
                <c:pt idx="1604">
                  <c:v>54800000</c:v>
                </c:pt>
                <c:pt idx="1605">
                  <c:v>43650000</c:v>
                </c:pt>
                <c:pt idx="1606">
                  <c:v>39800000</c:v>
                </c:pt>
                <c:pt idx="1607">
                  <c:v>27457409</c:v>
                </c:pt>
                <c:pt idx="1608">
                  <c:v>25047631</c:v>
                </c:pt>
                <c:pt idx="1609">
                  <c:v>23272306</c:v>
                </c:pt>
                <c:pt idx="1610">
                  <c:v>22168359</c:v>
                </c:pt>
                <c:pt idx="1611">
                  <c:v>21005329</c:v>
                </c:pt>
                <c:pt idx="1612">
                  <c:v>26236603</c:v>
                </c:pt>
                <c:pt idx="1613">
                  <c:v>20400000</c:v>
                </c:pt>
                <c:pt idx="1614">
                  <c:v>18621249</c:v>
                </c:pt>
                <c:pt idx="1615">
                  <c:v>25244700</c:v>
                </c:pt>
                <c:pt idx="1616">
                  <c:v>14545844</c:v>
                </c:pt>
                <c:pt idx="1617">
                  <c:v>13235267</c:v>
                </c:pt>
                <c:pt idx="1618">
                  <c:v>12793213</c:v>
                </c:pt>
                <c:pt idx="1619">
                  <c:v>11883495</c:v>
                </c:pt>
                <c:pt idx="1620">
                  <c:v>11797927</c:v>
                </c:pt>
                <c:pt idx="1621">
                  <c:v>17605861</c:v>
                </c:pt>
                <c:pt idx="1622">
                  <c:v>11642254</c:v>
                </c:pt>
                <c:pt idx="1623">
                  <c:v>9203192</c:v>
                </c:pt>
                <c:pt idx="1624">
                  <c:v>7518876</c:v>
                </c:pt>
                <c:pt idx="1625">
                  <c:v>8596914</c:v>
                </c:pt>
                <c:pt idx="1626">
                  <c:v>6851636</c:v>
                </c:pt>
                <c:pt idx="1627">
                  <c:v>11434867</c:v>
                </c:pt>
                <c:pt idx="1628">
                  <c:v>6670712</c:v>
                </c:pt>
                <c:pt idx="1629">
                  <c:v>32541719</c:v>
                </c:pt>
                <c:pt idx="1630">
                  <c:v>7009668</c:v>
                </c:pt>
                <c:pt idx="1631">
                  <c:v>159600000</c:v>
                </c:pt>
                <c:pt idx="1632">
                  <c:v>58800000</c:v>
                </c:pt>
                <c:pt idx="1633">
                  <c:v>50382128</c:v>
                </c:pt>
                <c:pt idx="1634">
                  <c:v>35811509</c:v>
                </c:pt>
                <c:pt idx="1635">
                  <c:v>24475193</c:v>
                </c:pt>
                <c:pt idx="1636">
                  <c:v>6239558</c:v>
                </c:pt>
                <c:pt idx="1637">
                  <c:v>27545445</c:v>
                </c:pt>
                <c:pt idx="1638">
                  <c:v>83574831</c:v>
                </c:pt>
                <c:pt idx="1639">
                  <c:v>87025093</c:v>
                </c:pt>
                <c:pt idx="1640">
                  <c:v>71897215</c:v>
                </c:pt>
                <c:pt idx="1641">
                  <c:v>64267897</c:v>
                </c:pt>
                <c:pt idx="1642">
                  <c:v>56536016</c:v>
                </c:pt>
                <c:pt idx="1643">
                  <c:v>104007828</c:v>
                </c:pt>
                <c:pt idx="1644">
                  <c:v>50820940</c:v>
                </c:pt>
                <c:pt idx="1645">
                  <c:v>44793200</c:v>
                </c:pt>
                <c:pt idx="1646">
                  <c:v>44456509</c:v>
                </c:pt>
                <c:pt idx="1647">
                  <c:v>53884821</c:v>
                </c:pt>
                <c:pt idx="1648">
                  <c:v>36000000</c:v>
                </c:pt>
                <c:pt idx="1649">
                  <c:v>34872293</c:v>
                </c:pt>
                <c:pt idx="1650">
                  <c:v>34468224</c:v>
                </c:pt>
                <c:pt idx="1651">
                  <c:v>32453345</c:v>
                </c:pt>
                <c:pt idx="1652">
                  <c:v>27296514</c:v>
                </c:pt>
                <c:pt idx="1653">
                  <c:v>25799043</c:v>
                </c:pt>
                <c:pt idx="1654">
                  <c:v>25530884</c:v>
                </c:pt>
                <c:pt idx="1655">
                  <c:v>27689474</c:v>
                </c:pt>
                <c:pt idx="1656">
                  <c:v>24138847</c:v>
                </c:pt>
                <c:pt idx="1657">
                  <c:v>21994911</c:v>
                </c:pt>
                <c:pt idx="1658">
                  <c:v>21501098</c:v>
                </c:pt>
                <c:pt idx="1659">
                  <c:v>19281235</c:v>
                </c:pt>
                <c:pt idx="1660">
                  <c:v>19421271</c:v>
                </c:pt>
                <c:pt idx="1661">
                  <c:v>20733485</c:v>
                </c:pt>
                <c:pt idx="1662">
                  <c:v>24809547</c:v>
                </c:pt>
                <c:pt idx="1663">
                  <c:v>23031390</c:v>
                </c:pt>
                <c:pt idx="1664">
                  <c:v>21197315</c:v>
                </c:pt>
                <c:pt idx="1665">
                  <c:v>17382982</c:v>
                </c:pt>
                <c:pt idx="1666">
                  <c:v>14821531</c:v>
                </c:pt>
                <c:pt idx="1667">
                  <c:v>18656400</c:v>
                </c:pt>
                <c:pt idx="1668">
                  <c:v>14343976</c:v>
                </c:pt>
                <c:pt idx="1669">
                  <c:v>241437427</c:v>
                </c:pt>
                <c:pt idx="1670">
                  <c:v>14123773</c:v>
                </c:pt>
                <c:pt idx="1671">
                  <c:v>15126948</c:v>
                </c:pt>
                <c:pt idx="1672">
                  <c:v>13622333</c:v>
                </c:pt>
                <c:pt idx="1673">
                  <c:v>13464388</c:v>
                </c:pt>
                <c:pt idx="1674">
                  <c:v>13350177</c:v>
                </c:pt>
                <c:pt idx="1675">
                  <c:v>13269963</c:v>
                </c:pt>
                <c:pt idx="1676">
                  <c:v>17768000</c:v>
                </c:pt>
                <c:pt idx="1677">
                  <c:v>12947763</c:v>
                </c:pt>
                <c:pt idx="1678">
                  <c:v>14100000</c:v>
                </c:pt>
                <c:pt idx="1679">
                  <c:v>12200000</c:v>
                </c:pt>
                <c:pt idx="1680">
                  <c:v>17683670</c:v>
                </c:pt>
                <c:pt idx="1681">
                  <c:v>12055108</c:v>
                </c:pt>
                <c:pt idx="1682">
                  <c:v>27285953</c:v>
                </c:pt>
                <c:pt idx="1683">
                  <c:v>11675178</c:v>
                </c:pt>
                <c:pt idx="1684">
                  <c:v>10572742</c:v>
                </c:pt>
                <c:pt idx="1685">
                  <c:v>9658370</c:v>
                </c:pt>
                <c:pt idx="1686">
                  <c:v>9628751</c:v>
                </c:pt>
                <c:pt idx="1687">
                  <c:v>8786715</c:v>
                </c:pt>
                <c:pt idx="1688">
                  <c:v>6755271</c:v>
                </c:pt>
                <c:pt idx="1689">
                  <c:v>6157157</c:v>
                </c:pt>
                <c:pt idx="1690">
                  <c:v>5480318</c:v>
                </c:pt>
                <c:pt idx="1691">
                  <c:v>5308707</c:v>
                </c:pt>
                <c:pt idx="1692">
                  <c:v>5009677</c:v>
                </c:pt>
                <c:pt idx="1693">
                  <c:v>65069140</c:v>
                </c:pt>
                <c:pt idx="1694">
                  <c:v>24475416</c:v>
                </c:pt>
                <c:pt idx="1695">
                  <c:v>47277326</c:v>
                </c:pt>
                <c:pt idx="1696">
                  <c:v>8025872</c:v>
                </c:pt>
                <c:pt idx="1697">
                  <c:v>81200000</c:v>
                </c:pt>
                <c:pt idx="1698">
                  <c:v>52700832</c:v>
                </c:pt>
                <c:pt idx="1699">
                  <c:v>10429707</c:v>
                </c:pt>
                <c:pt idx="1700">
                  <c:v>112000000</c:v>
                </c:pt>
                <c:pt idx="1701">
                  <c:v>20772796</c:v>
                </c:pt>
                <c:pt idx="1702">
                  <c:v>62549000</c:v>
                </c:pt>
                <c:pt idx="1703">
                  <c:v>105500000</c:v>
                </c:pt>
                <c:pt idx="1704">
                  <c:v>44566004</c:v>
                </c:pt>
                <c:pt idx="1705">
                  <c:v>39200000</c:v>
                </c:pt>
                <c:pt idx="1706">
                  <c:v>36000000</c:v>
                </c:pt>
                <c:pt idx="1707">
                  <c:v>31252964</c:v>
                </c:pt>
                <c:pt idx="1708">
                  <c:v>31968347</c:v>
                </c:pt>
                <c:pt idx="1709">
                  <c:v>35385560</c:v>
                </c:pt>
                <c:pt idx="1710">
                  <c:v>20803237</c:v>
                </c:pt>
                <c:pt idx="1711">
                  <c:v>13008928</c:v>
                </c:pt>
                <c:pt idx="1712">
                  <c:v>15152879</c:v>
                </c:pt>
                <c:pt idx="1713">
                  <c:v>25359200</c:v>
                </c:pt>
                <c:pt idx="1714">
                  <c:v>10515579</c:v>
                </c:pt>
                <c:pt idx="1715">
                  <c:v>10097096</c:v>
                </c:pt>
                <c:pt idx="1716">
                  <c:v>9821335</c:v>
                </c:pt>
                <c:pt idx="1717">
                  <c:v>8243880</c:v>
                </c:pt>
                <c:pt idx="1718">
                  <c:v>7825820</c:v>
                </c:pt>
                <c:pt idx="1719">
                  <c:v>7159147</c:v>
                </c:pt>
                <c:pt idx="1720">
                  <c:v>17314483</c:v>
                </c:pt>
                <c:pt idx="1721">
                  <c:v>6525762</c:v>
                </c:pt>
                <c:pt idx="1722">
                  <c:v>4301331</c:v>
                </c:pt>
                <c:pt idx="1723">
                  <c:v>4046737</c:v>
                </c:pt>
                <c:pt idx="1724">
                  <c:v>198655278</c:v>
                </c:pt>
                <c:pt idx="1725">
                  <c:v>8000000</c:v>
                </c:pt>
                <c:pt idx="1726">
                  <c:v>2706659</c:v>
                </c:pt>
                <c:pt idx="1727">
                  <c:v>45857453</c:v>
                </c:pt>
                <c:pt idx="1728">
                  <c:v>83400000</c:v>
                </c:pt>
                <c:pt idx="1729">
                  <c:v>27900000</c:v>
                </c:pt>
                <c:pt idx="1730">
                  <c:v>27900000</c:v>
                </c:pt>
                <c:pt idx="1731">
                  <c:v>14000000</c:v>
                </c:pt>
                <c:pt idx="1732">
                  <c:v>25138292</c:v>
                </c:pt>
                <c:pt idx="1733">
                  <c:v>10305534</c:v>
                </c:pt>
                <c:pt idx="1734">
                  <c:v>9449219</c:v>
                </c:pt>
                <c:pt idx="1735">
                  <c:v>6390032</c:v>
                </c:pt>
                <c:pt idx="1736">
                  <c:v>20167424</c:v>
                </c:pt>
                <c:pt idx="1737">
                  <c:v>5923044</c:v>
                </c:pt>
                <c:pt idx="1738">
                  <c:v>3293258</c:v>
                </c:pt>
                <c:pt idx="1739">
                  <c:v>77413017</c:v>
                </c:pt>
                <c:pt idx="1740">
                  <c:v>5354039</c:v>
                </c:pt>
                <c:pt idx="1741">
                  <c:v>13092000</c:v>
                </c:pt>
                <c:pt idx="1742">
                  <c:v>7563397</c:v>
                </c:pt>
                <c:pt idx="1743">
                  <c:v>8108247</c:v>
                </c:pt>
                <c:pt idx="1744">
                  <c:v>6517198</c:v>
                </c:pt>
                <c:pt idx="1745">
                  <c:v>5776314</c:v>
                </c:pt>
                <c:pt idx="1746">
                  <c:v>141600000</c:v>
                </c:pt>
                <c:pt idx="1747">
                  <c:v>51100000</c:v>
                </c:pt>
                <c:pt idx="1748">
                  <c:v>16501785</c:v>
                </c:pt>
                <c:pt idx="1749">
                  <c:v>38168022</c:v>
                </c:pt>
                <c:pt idx="1750">
                  <c:v>84749884</c:v>
                </c:pt>
                <c:pt idx="1751">
                  <c:v>24788807</c:v>
                </c:pt>
                <c:pt idx="1752">
                  <c:v>21244913</c:v>
                </c:pt>
                <c:pt idx="1753">
                  <c:v>30000000</c:v>
                </c:pt>
                <c:pt idx="1754">
                  <c:v>20966644</c:v>
                </c:pt>
                <c:pt idx="1755">
                  <c:v>64423650</c:v>
                </c:pt>
                <c:pt idx="1756">
                  <c:v>48056940</c:v>
                </c:pt>
                <c:pt idx="1757">
                  <c:v>19184015</c:v>
                </c:pt>
                <c:pt idx="1758">
                  <c:v>24629916</c:v>
                </c:pt>
                <c:pt idx="1759">
                  <c:v>19472057</c:v>
                </c:pt>
                <c:pt idx="1760">
                  <c:v>27200000</c:v>
                </c:pt>
                <c:pt idx="1761">
                  <c:v>15369573</c:v>
                </c:pt>
                <c:pt idx="1762">
                  <c:v>15935068</c:v>
                </c:pt>
                <c:pt idx="1763">
                  <c:v>11694528</c:v>
                </c:pt>
                <c:pt idx="1764">
                  <c:v>10017041</c:v>
                </c:pt>
                <c:pt idx="1765">
                  <c:v>7059537</c:v>
                </c:pt>
                <c:pt idx="1766">
                  <c:v>8114507</c:v>
                </c:pt>
                <c:pt idx="1767">
                  <c:v>7888703</c:v>
                </c:pt>
                <c:pt idx="1768">
                  <c:v>7282851</c:v>
                </c:pt>
                <c:pt idx="1769">
                  <c:v>5844929</c:v>
                </c:pt>
                <c:pt idx="1770">
                  <c:v>4170647</c:v>
                </c:pt>
                <c:pt idx="1771">
                  <c:v>4142507</c:v>
                </c:pt>
                <c:pt idx="1772">
                  <c:v>4109095</c:v>
                </c:pt>
                <c:pt idx="1773">
                  <c:v>3902679</c:v>
                </c:pt>
                <c:pt idx="1774">
                  <c:v>3559990</c:v>
                </c:pt>
                <c:pt idx="1775">
                  <c:v>3105269</c:v>
                </c:pt>
                <c:pt idx="1776">
                  <c:v>5595428</c:v>
                </c:pt>
                <c:pt idx="1777">
                  <c:v>3123749</c:v>
                </c:pt>
                <c:pt idx="1778">
                  <c:v>3645438</c:v>
                </c:pt>
                <c:pt idx="1779">
                  <c:v>22201636</c:v>
                </c:pt>
                <c:pt idx="1780">
                  <c:v>25000000</c:v>
                </c:pt>
                <c:pt idx="1781">
                  <c:v>19170001</c:v>
                </c:pt>
                <c:pt idx="1782">
                  <c:v>22202612</c:v>
                </c:pt>
                <c:pt idx="1783">
                  <c:v>86300000</c:v>
                </c:pt>
                <c:pt idx="1784">
                  <c:v>9054736</c:v>
                </c:pt>
                <c:pt idx="1785">
                  <c:v>119500000</c:v>
                </c:pt>
                <c:pt idx="1786">
                  <c:v>32600000</c:v>
                </c:pt>
                <c:pt idx="1787">
                  <c:v>3130592</c:v>
                </c:pt>
                <c:pt idx="1788">
                  <c:v>40041683</c:v>
                </c:pt>
                <c:pt idx="1789">
                  <c:v>33349949</c:v>
                </c:pt>
                <c:pt idx="1790">
                  <c:v>14400000</c:v>
                </c:pt>
                <c:pt idx="1791">
                  <c:v>32230907</c:v>
                </c:pt>
                <c:pt idx="1792">
                  <c:v>6401336</c:v>
                </c:pt>
                <c:pt idx="1793">
                  <c:v>26781723</c:v>
                </c:pt>
                <c:pt idx="1794">
                  <c:v>5400000</c:v>
                </c:pt>
                <c:pt idx="1795">
                  <c:v>3325638</c:v>
                </c:pt>
                <c:pt idx="1796">
                  <c:v>6851969</c:v>
                </c:pt>
                <c:pt idx="1797">
                  <c:v>333658</c:v>
                </c:pt>
                <c:pt idx="1798">
                  <c:v>12995673</c:v>
                </c:pt>
                <c:pt idx="1799">
                  <c:v>5731103</c:v>
                </c:pt>
                <c:pt idx="1800">
                  <c:v>76400000</c:v>
                </c:pt>
                <c:pt idx="1801">
                  <c:v>36200000</c:v>
                </c:pt>
                <c:pt idx="1802">
                  <c:v>21300000</c:v>
                </c:pt>
                <c:pt idx="1803">
                  <c:v>12985267</c:v>
                </c:pt>
                <c:pt idx="1804">
                  <c:v>23650000</c:v>
                </c:pt>
                <c:pt idx="1805">
                  <c:v>24800000</c:v>
                </c:pt>
                <c:pt idx="1806">
                  <c:v>14673301</c:v>
                </c:pt>
                <c:pt idx="1807">
                  <c:v>9003011</c:v>
                </c:pt>
                <c:pt idx="1808">
                  <c:v>11546543</c:v>
                </c:pt>
                <c:pt idx="1809">
                  <c:v>11533945</c:v>
                </c:pt>
                <c:pt idx="1810">
                  <c:v>12555230</c:v>
                </c:pt>
                <c:pt idx="1811">
                  <c:v>11284657</c:v>
                </c:pt>
                <c:pt idx="1812">
                  <c:v>34522221</c:v>
                </c:pt>
                <c:pt idx="1813">
                  <c:v>6719300</c:v>
                </c:pt>
                <c:pt idx="1814">
                  <c:v>5792822</c:v>
                </c:pt>
                <c:pt idx="1815">
                  <c:v>5383834</c:v>
                </c:pt>
                <c:pt idx="1816">
                  <c:v>4599680</c:v>
                </c:pt>
                <c:pt idx="1817">
                  <c:v>6531491</c:v>
                </c:pt>
                <c:pt idx="1818">
                  <c:v>3885134</c:v>
                </c:pt>
                <c:pt idx="1819">
                  <c:v>3590010</c:v>
                </c:pt>
                <c:pt idx="1820">
                  <c:v>3335839</c:v>
                </c:pt>
                <c:pt idx="1821">
                  <c:v>2557668</c:v>
                </c:pt>
                <c:pt idx="1822">
                  <c:v>2506446</c:v>
                </c:pt>
                <c:pt idx="1823">
                  <c:v>7369373</c:v>
                </c:pt>
                <c:pt idx="1824">
                  <c:v>2283276</c:v>
                </c:pt>
                <c:pt idx="1825">
                  <c:v>4600000</c:v>
                </c:pt>
                <c:pt idx="1826">
                  <c:v>2957978</c:v>
                </c:pt>
                <c:pt idx="1827">
                  <c:v>40990055</c:v>
                </c:pt>
                <c:pt idx="1828">
                  <c:v>5709616</c:v>
                </c:pt>
                <c:pt idx="1829">
                  <c:v>12784397</c:v>
                </c:pt>
                <c:pt idx="1830">
                  <c:v>3050934</c:v>
                </c:pt>
                <c:pt idx="1831">
                  <c:v>7267324</c:v>
                </c:pt>
                <c:pt idx="1832">
                  <c:v>35918429</c:v>
                </c:pt>
                <c:pt idx="1833">
                  <c:v>1943649</c:v>
                </c:pt>
                <c:pt idx="1834">
                  <c:v>4231500</c:v>
                </c:pt>
                <c:pt idx="1835">
                  <c:v>6026908</c:v>
                </c:pt>
                <c:pt idx="1836">
                  <c:v>19067631</c:v>
                </c:pt>
                <c:pt idx="1837">
                  <c:v>11806119</c:v>
                </c:pt>
                <c:pt idx="1838">
                  <c:v>7417210</c:v>
                </c:pt>
                <c:pt idx="1839">
                  <c:v>7362100</c:v>
                </c:pt>
                <c:pt idx="1840">
                  <c:v>7022940</c:v>
                </c:pt>
                <c:pt idx="1841">
                  <c:v>5132222</c:v>
                </c:pt>
                <c:pt idx="1842">
                  <c:v>2365931</c:v>
                </c:pt>
                <c:pt idx="1843">
                  <c:v>53991137</c:v>
                </c:pt>
                <c:pt idx="1844">
                  <c:v>3447339</c:v>
                </c:pt>
                <c:pt idx="1845">
                  <c:v>184925485</c:v>
                </c:pt>
                <c:pt idx="1846">
                  <c:v>3650677</c:v>
                </c:pt>
                <c:pt idx="1847">
                  <c:v>1647780</c:v>
                </c:pt>
                <c:pt idx="1848">
                  <c:v>19100000</c:v>
                </c:pt>
                <c:pt idx="1849">
                  <c:v>2833383</c:v>
                </c:pt>
                <c:pt idx="1850">
                  <c:v>24741700</c:v>
                </c:pt>
                <c:pt idx="1851">
                  <c:v>55153403</c:v>
                </c:pt>
                <c:pt idx="1852">
                  <c:v>18488314</c:v>
                </c:pt>
                <c:pt idx="1853">
                  <c:v>13876974</c:v>
                </c:pt>
                <c:pt idx="1854">
                  <c:v>9180275</c:v>
                </c:pt>
                <c:pt idx="1855">
                  <c:v>2199853</c:v>
                </c:pt>
                <c:pt idx="1856">
                  <c:v>2859955</c:v>
                </c:pt>
                <c:pt idx="1857">
                  <c:v>2812029</c:v>
                </c:pt>
                <c:pt idx="1858">
                  <c:v>6100000</c:v>
                </c:pt>
                <c:pt idx="1859">
                  <c:v>2850263</c:v>
                </c:pt>
                <c:pt idx="1860">
                  <c:v>16101109</c:v>
                </c:pt>
                <c:pt idx="1861">
                  <c:v>1400000</c:v>
                </c:pt>
                <c:pt idx="1862">
                  <c:v>4105123</c:v>
                </c:pt>
                <c:pt idx="1863">
                  <c:v>117235247</c:v>
                </c:pt>
                <c:pt idx="1864">
                  <c:v>31537320</c:v>
                </c:pt>
                <c:pt idx="1865">
                  <c:v>17986000</c:v>
                </c:pt>
                <c:pt idx="1866">
                  <c:v>16067035</c:v>
                </c:pt>
                <c:pt idx="1867">
                  <c:v>18112929</c:v>
                </c:pt>
                <c:pt idx="1868">
                  <c:v>14564027</c:v>
                </c:pt>
                <c:pt idx="1869">
                  <c:v>20773070</c:v>
                </c:pt>
                <c:pt idx="1870">
                  <c:v>10042266</c:v>
                </c:pt>
                <c:pt idx="1871">
                  <c:v>9701559</c:v>
                </c:pt>
                <c:pt idx="1872">
                  <c:v>9013113</c:v>
                </c:pt>
                <c:pt idx="1873">
                  <c:v>53245055</c:v>
                </c:pt>
                <c:pt idx="1874">
                  <c:v>9000000</c:v>
                </c:pt>
                <c:pt idx="1875">
                  <c:v>7186670</c:v>
                </c:pt>
                <c:pt idx="1876">
                  <c:v>5997134</c:v>
                </c:pt>
                <c:pt idx="1877">
                  <c:v>3386698</c:v>
                </c:pt>
                <c:pt idx="1878">
                  <c:v>2508841</c:v>
                </c:pt>
                <c:pt idx="1879">
                  <c:v>4946250</c:v>
                </c:pt>
                <c:pt idx="1880">
                  <c:v>1950218</c:v>
                </c:pt>
                <c:pt idx="1881">
                  <c:v>1277257</c:v>
                </c:pt>
                <c:pt idx="1882">
                  <c:v>1677838</c:v>
                </c:pt>
                <c:pt idx="1883">
                  <c:v>1744858</c:v>
                </c:pt>
                <c:pt idx="1884">
                  <c:v>9600000</c:v>
                </c:pt>
                <c:pt idx="1885">
                  <c:v>1185783</c:v>
                </c:pt>
                <c:pt idx="1886">
                  <c:v>1007962</c:v>
                </c:pt>
                <c:pt idx="1887">
                  <c:v>16097842</c:v>
                </c:pt>
                <c:pt idx="1888">
                  <c:v>1243961</c:v>
                </c:pt>
                <c:pt idx="1889">
                  <c:v>7098492</c:v>
                </c:pt>
                <c:pt idx="1890">
                  <c:v>4771000</c:v>
                </c:pt>
                <c:pt idx="1891">
                  <c:v>1001437</c:v>
                </c:pt>
                <c:pt idx="1892">
                  <c:v>2073984</c:v>
                </c:pt>
                <c:pt idx="1893">
                  <c:v>1310270</c:v>
                </c:pt>
                <c:pt idx="1894">
                  <c:v>115000000</c:v>
                </c:pt>
                <c:pt idx="1895">
                  <c:v>5518918</c:v>
                </c:pt>
                <c:pt idx="1896">
                  <c:v>4007792</c:v>
                </c:pt>
                <c:pt idx="1897">
                  <c:v>7830611</c:v>
                </c:pt>
                <c:pt idx="1898">
                  <c:v>1141829</c:v>
                </c:pt>
                <c:pt idx="1899">
                  <c:v>2694973</c:v>
                </c:pt>
                <c:pt idx="1900">
                  <c:v>2301777</c:v>
                </c:pt>
                <c:pt idx="1901">
                  <c:v>3000000</c:v>
                </c:pt>
                <c:pt idx="1902">
                  <c:v>140530114</c:v>
                </c:pt>
                <c:pt idx="1903">
                  <c:v>13300000</c:v>
                </c:pt>
                <c:pt idx="1904">
                  <c:v>33451479</c:v>
                </c:pt>
                <c:pt idx="1905">
                  <c:v>39552600</c:v>
                </c:pt>
                <c:pt idx="1906">
                  <c:v>30500882</c:v>
                </c:pt>
                <c:pt idx="1907">
                  <c:v>17000000</c:v>
                </c:pt>
                <c:pt idx="1908">
                  <c:v>5739376</c:v>
                </c:pt>
                <c:pt idx="1909">
                  <c:v>3773863</c:v>
                </c:pt>
                <c:pt idx="1910">
                  <c:v>2047570</c:v>
                </c:pt>
                <c:pt idx="1911">
                  <c:v>1250798</c:v>
                </c:pt>
                <c:pt idx="1912">
                  <c:v>1127331</c:v>
                </c:pt>
                <c:pt idx="1913">
                  <c:v>906666</c:v>
                </c:pt>
                <c:pt idx="1914">
                  <c:v>1114943</c:v>
                </c:pt>
                <c:pt idx="1915">
                  <c:v>1111615</c:v>
                </c:pt>
                <c:pt idx="1916">
                  <c:v>985341</c:v>
                </c:pt>
                <c:pt idx="1917">
                  <c:v>603943</c:v>
                </c:pt>
                <c:pt idx="1918">
                  <c:v>2712293</c:v>
                </c:pt>
                <c:pt idx="1919">
                  <c:v>2300000</c:v>
                </c:pt>
                <c:pt idx="1920">
                  <c:v>2938208</c:v>
                </c:pt>
                <c:pt idx="1921">
                  <c:v>44540956</c:v>
                </c:pt>
                <c:pt idx="1922">
                  <c:v>107917283</c:v>
                </c:pt>
                <c:pt idx="1923">
                  <c:v>1229197</c:v>
                </c:pt>
                <c:pt idx="1924">
                  <c:v>1689999</c:v>
                </c:pt>
                <c:pt idx="1925">
                  <c:v>592014</c:v>
                </c:pt>
                <c:pt idx="1926">
                  <c:v>425899</c:v>
                </c:pt>
                <c:pt idx="1927">
                  <c:v>80276912</c:v>
                </c:pt>
                <c:pt idx="1928">
                  <c:v>617172</c:v>
                </c:pt>
                <c:pt idx="1929">
                  <c:v>2808000</c:v>
                </c:pt>
                <c:pt idx="1930">
                  <c:v>4000000</c:v>
                </c:pt>
                <c:pt idx="1931">
                  <c:v>1281176</c:v>
                </c:pt>
                <c:pt idx="1932">
                  <c:v>16115878</c:v>
                </c:pt>
                <c:pt idx="1933">
                  <c:v>1652472</c:v>
                </c:pt>
                <c:pt idx="1934">
                  <c:v>2360184</c:v>
                </c:pt>
                <c:pt idx="1935">
                  <c:v>856942</c:v>
                </c:pt>
                <c:pt idx="1936">
                  <c:v>318622</c:v>
                </c:pt>
                <c:pt idx="1937">
                  <c:v>12006514</c:v>
                </c:pt>
                <c:pt idx="1938">
                  <c:v>4186931</c:v>
                </c:pt>
                <c:pt idx="1939">
                  <c:v>3799339</c:v>
                </c:pt>
                <c:pt idx="1940">
                  <c:v>1977544</c:v>
                </c:pt>
                <c:pt idx="1941">
                  <c:v>1050600</c:v>
                </c:pt>
                <c:pt idx="1942">
                  <c:v>902835</c:v>
                </c:pt>
                <c:pt idx="1943">
                  <c:v>489220</c:v>
                </c:pt>
                <c:pt idx="1944">
                  <c:v>191309</c:v>
                </c:pt>
                <c:pt idx="1945">
                  <c:v>3388210</c:v>
                </c:pt>
                <c:pt idx="1946">
                  <c:v>1027119</c:v>
                </c:pt>
                <c:pt idx="1947">
                  <c:v>5000000</c:v>
                </c:pt>
                <c:pt idx="1948">
                  <c:v>4505922</c:v>
                </c:pt>
                <c:pt idx="1949">
                  <c:v>3500000</c:v>
                </c:pt>
                <c:pt idx="1950">
                  <c:v>381225</c:v>
                </c:pt>
                <c:pt idx="1951">
                  <c:v>2428241</c:v>
                </c:pt>
                <c:pt idx="1952">
                  <c:v>215185</c:v>
                </c:pt>
                <c:pt idx="1953">
                  <c:v>925402</c:v>
                </c:pt>
                <c:pt idx="1954">
                  <c:v>469947</c:v>
                </c:pt>
                <c:pt idx="1955">
                  <c:v>7137502</c:v>
                </c:pt>
                <c:pt idx="1956">
                  <c:v>1316074</c:v>
                </c:pt>
                <c:pt idx="1957">
                  <c:v>15180000</c:v>
                </c:pt>
                <c:pt idx="1958">
                  <c:v>2882062</c:v>
                </c:pt>
                <c:pt idx="1959">
                  <c:v>9437933</c:v>
                </c:pt>
                <c:pt idx="1960">
                  <c:v>6706368</c:v>
                </c:pt>
                <c:pt idx="1961">
                  <c:v>1573712</c:v>
                </c:pt>
                <c:pt idx="1962">
                  <c:v>10174663</c:v>
                </c:pt>
                <c:pt idx="1963">
                  <c:v>22757819</c:v>
                </c:pt>
                <c:pt idx="1964">
                  <c:v>3000000</c:v>
                </c:pt>
                <c:pt idx="1965">
                  <c:v>5228617</c:v>
                </c:pt>
                <c:pt idx="1966">
                  <c:v>110536</c:v>
                </c:pt>
                <c:pt idx="1967">
                  <c:v>3216970</c:v>
                </c:pt>
                <c:pt idx="1968">
                  <c:v>536767</c:v>
                </c:pt>
                <c:pt idx="1969">
                  <c:v>11529368</c:v>
                </c:pt>
                <c:pt idx="1970">
                  <c:v>10246600</c:v>
                </c:pt>
                <c:pt idx="1971">
                  <c:v>389804</c:v>
                </c:pt>
                <c:pt idx="1972">
                  <c:v>241816</c:v>
                </c:pt>
                <c:pt idx="1973">
                  <c:v>277233</c:v>
                </c:pt>
                <c:pt idx="1974">
                  <c:v>243768</c:v>
                </c:pt>
                <c:pt idx="1975">
                  <c:v>3151130</c:v>
                </c:pt>
                <c:pt idx="1976">
                  <c:v>2856622</c:v>
                </c:pt>
                <c:pt idx="1977">
                  <c:v>1227508</c:v>
                </c:pt>
                <c:pt idx="1978">
                  <c:v>192467</c:v>
                </c:pt>
                <c:pt idx="1979">
                  <c:v>76382</c:v>
                </c:pt>
                <c:pt idx="1980">
                  <c:v>180483</c:v>
                </c:pt>
                <c:pt idx="1981">
                  <c:v>136007</c:v>
                </c:pt>
                <c:pt idx="1982">
                  <c:v>673780</c:v>
                </c:pt>
                <c:pt idx="1983">
                  <c:v>424760</c:v>
                </c:pt>
                <c:pt idx="1984">
                  <c:v>70071</c:v>
                </c:pt>
                <c:pt idx="1985">
                  <c:v>2040920</c:v>
                </c:pt>
                <c:pt idx="1986">
                  <c:v>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6-4E17-A53A-D4204423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12303"/>
        <c:axId val="719412783"/>
      </c:scatterChart>
      <c:valAx>
        <c:axId val="71941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1278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7194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1230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</a:t>
            </a:r>
            <a:r>
              <a:rPr lang="en-US" baseline="0"/>
              <a:t> Vs Budget - Loss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budget!$N$39</c:f>
              <c:strCache>
                <c:ptCount val="1"/>
                <c:pt idx="0">
                  <c:v>gross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budget!$M$40:$M$1841</c:f>
              <c:numCache>
                <c:formatCode>General</c:formatCode>
                <c:ptCount val="1802"/>
                <c:pt idx="0">
                  <c:v>245000000</c:v>
                </c:pt>
                <c:pt idx="1">
                  <c:v>263700000</c:v>
                </c:pt>
                <c:pt idx="2">
                  <c:v>260000000</c:v>
                </c:pt>
                <c:pt idx="3">
                  <c:v>209000000</c:v>
                </c:pt>
                <c:pt idx="4">
                  <c:v>200000000</c:v>
                </c:pt>
                <c:pt idx="5">
                  <c:v>215000000</c:v>
                </c:pt>
                <c:pt idx="6">
                  <c:v>225000000</c:v>
                </c:pt>
                <c:pt idx="7">
                  <c:v>250000000</c:v>
                </c:pt>
                <c:pt idx="8">
                  <c:v>225000000</c:v>
                </c:pt>
                <c:pt idx="9">
                  <c:v>200000000</c:v>
                </c:pt>
                <c:pt idx="10">
                  <c:v>180000000</c:v>
                </c:pt>
                <c:pt idx="11">
                  <c:v>209000000</c:v>
                </c:pt>
                <c:pt idx="12">
                  <c:v>200000000</c:v>
                </c:pt>
                <c:pt idx="13">
                  <c:v>200000000</c:v>
                </c:pt>
                <c:pt idx="14">
                  <c:v>200000000</c:v>
                </c:pt>
                <c:pt idx="15">
                  <c:v>195000000</c:v>
                </c:pt>
                <c:pt idx="16">
                  <c:v>200000000</c:v>
                </c:pt>
                <c:pt idx="17">
                  <c:v>190000000</c:v>
                </c:pt>
                <c:pt idx="18">
                  <c:v>185000000</c:v>
                </c:pt>
                <c:pt idx="19">
                  <c:v>200000000</c:v>
                </c:pt>
                <c:pt idx="20">
                  <c:v>200000000</c:v>
                </c:pt>
                <c:pt idx="21">
                  <c:v>176000000</c:v>
                </c:pt>
                <c:pt idx="22">
                  <c:v>180000000</c:v>
                </c:pt>
                <c:pt idx="23">
                  <c:v>178000000</c:v>
                </c:pt>
                <c:pt idx="24">
                  <c:v>170000000</c:v>
                </c:pt>
                <c:pt idx="25">
                  <c:v>170000000</c:v>
                </c:pt>
                <c:pt idx="26">
                  <c:v>145000000</c:v>
                </c:pt>
                <c:pt idx="27">
                  <c:v>175000000</c:v>
                </c:pt>
                <c:pt idx="28">
                  <c:v>175000000</c:v>
                </c:pt>
                <c:pt idx="29">
                  <c:v>178000000</c:v>
                </c:pt>
                <c:pt idx="30">
                  <c:v>175000000</c:v>
                </c:pt>
                <c:pt idx="31">
                  <c:v>175000000</c:v>
                </c:pt>
                <c:pt idx="32">
                  <c:v>170000000</c:v>
                </c:pt>
                <c:pt idx="33">
                  <c:v>175000000</c:v>
                </c:pt>
                <c:pt idx="34">
                  <c:v>190000000</c:v>
                </c:pt>
                <c:pt idx="35">
                  <c:v>165000000</c:v>
                </c:pt>
                <c:pt idx="36">
                  <c:v>165000000</c:v>
                </c:pt>
                <c:pt idx="37">
                  <c:v>200000000</c:v>
                </c:pt>
                <c:pt idx="38">
                  <c:v>150000000</c:v>
                </c:pt>
                <c:pt idx="39">
                  <c:v>160000000</c:v>
                </c:pt>
                <c:pt idx="40">
                  <c:v>150000000</c:v>
                </c:pt>
                <c:pt idx="41">
                  <c:v>160000000</c:v>
                </c:pt>
                <c:pt idx="42">
                  <c:v>170000000</c:v>
                </c:pt>
                <c:pt idx="43">
                  <c:v>160000000</c:v>
                </c:pt>
                <c:pt idx="44">
                  <c:v>155000000</c:v>
                </c:pt>
                <c:pt idx="45">
                  <c:v>155000000</c:v>
                </c:pt>
                <c:pt idx="46">
                  <c:v>155000000</c:v>
                </c:pt>
                <c:pt idx="47">
                  <c:v>150000000</c:v>
                </c:pt>
                <c:pt idx="48">
                  <c:v>150000000</c:v>
                </c:pt>
                <c:pt idx="49">
                  <c:v>150000000</c:v>
                </c:pt>
                <c:pt idx="50">
                  <c:v>150000000</c:v>
                </c:pt>
                <c:pt idx="51">
                  <c:v>150000000</c:v>
                </c:pt>
                <c:pt idx="52">
                  <c:v>100000000</c:v>
                </c:pt>
                <c:pt idx="53">
                  <c:v>150000000</c:v>
                </c:pt>
                <c:pt idx="54">
                  <c:v>150000000</c:v>
                </c:pt>
                <c:pt idx="55">
                  <c:v>150000000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149000000</c:v>
                </c:pt>
                <c:pt idx="60">
                  <c:v>150000000</c:v>
                </c:pt>
                <c:pt idx="61">
                  <c:v>145000000</c:v>
                </c:pt>
                <c:pt idx="62">
                  <c:v>175000000</c:v>
                </c:pt>
                <c:pt idx="63">
                  <c:v>144000000</c:v>
                </c:pt>
                <c:pt idx="64">
                  <c:v>150000000</c:v>
                </c:pt>
                <c:pt idx="65">
                  <c:v>145000000</c:v>
                </c:pt>
                <c:pt idx="66">
                  <c:v>145000000</c:v>
                </c:pt>
                <c:pt idx="67">
                  <c:v>140000000</c:v>
                </c:pt>
                <c:pt idx="68">
                  <c:v>140000000</c:v>
                </c:pt>
                <c:pt idx="69">
                  <c:v>140000000</c:v>
                </c:pt>
                <c:pt idx="70">
                  <c:v>135000000</c:v>
                </c:pt>
                <c:pt idx="71">
                  <c:v>130000000</c:v>
                </c:pt>
                <c:pt idx="72">
                  <c:v>140000000</c:v>
                </c:pt>
                <c:pt idx="73">
                  <c:v>137000000</c:v>
                </c:pt>
                <c:pt idx="74">
                  <c:v>130000000</c:v>
                </c:pt>
                <c:pt idx="75">
                  <c:v>130000000</c:v>
                </c:pt>
                <c:pt idx="76">
                  <c:v>137000000</c:v>
                </c:pt>
                <c:pt idx="77">
                  <c:v>135000000</c:v>
                </c:pt>
                <c:pt idx="78">
                  <c:v>150000000</c:v>
                </c:pt>
                <c:pt idx="79">
                  <c:v>135000000</c:v>
                </c:pt>
                <c:pt idx="80">
                  <c:v>150000000</c:v>
                </c:pt>
                <c:pt idx="81">
                  <c:v>140000000</c:v>
                </c:pt>
                <c:pt idx="82">
                  <c:v>135000000</c:v>
                </c:pt>
                <c:pt idx="83">
                  <c:v>135000000</c:v>
                </c:pt>
                <c:pt idx="84">
                  <c:v>132000000</c:v>
                </c:pt>
                <c:pt idx="85">
                  <c:v>125000000</c:v>
                </c:pt>
                <c:pt idx="86">
                  <c:v>135000000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127000000</c:v>
                </c:pt>
                <c:pt idx="90">
                  <c:v>130000000</c:v>
                </c:pt>
                <c:pt idx="91">
                  <c:v>85000000</c:v>
                </c:pt>
                <c:pt idx="92">
                  <c:v>125000000</c:v>
                </c:pt>
                <c:pt idx="93">
                  <c:v>125000000</c:v>
                </c:pt>
                <c:pt idx="94">
                  <c:v>120000000</c:v>
                </c:pt>
                <c:pt idx="95">
                  <c:v>120000000</c:v>
                </c:pt>
                <c:pt idx="96">
                  <c:v>130000000</c:v>
                </c:pt>
                <c:pt idx="97">
                  <c:v>120000000</c:v>
                </c:pt>
                <c:pt idx="98">
                  <c:v>115000000</c:v>
                </c:pt>
                <c:pt idx="99">
                  <c:v>105000000</c:v>
                </c:pt>
                <c:pt idx="100">
                  <c:v>100000000</c:v>
                </c:pt>
                <c:pt idx="101">
                  <c:v>120000000</c:v>
                </c:pt>
                <c:pt idx="102">
                  <c:v>120000000</c:v>
                </c:pt>
                <c:pt idx="103">
                  <c:v>117000000</c:v>
                </c:pt>
                <c:pt idx="104">
                  <c:v>120000000</c:v>
                </c:pt>
                <c:pt idx="105">
                  <c:v>115000000</c:v>
                </c:pt>
                <c:pt idx="106">
                  <c:v>115000000</c:v>
                </c:pt>
                <c:pt idx="107">
                  <c:v>116000000</c:v>
                </c:pt>
                <c:pt idx="108">
                  <c:v>135000000</c:v>
                </c:pt>
                <c:pt idx="109">
                  <c:v>120000000</c:v>
                </c:pt>
                <c:pt idx="110">
                  <c:v>110000000</c:v>
                </c:pt>
                <c:pt idx="111">
                  <c:v>112000000</c:v>
                </c:pt>
                <c:pt idx="112">
                  <c:v>120000000</c:v>
                </c:pt>
                <c:pt idx="113">
                  <c:v>110000000</c:v>
                </c:pt>
                <c:pt idx="114">
                  <c:v>110000000</c:v>
                </c:pt>
                <c:pt idx="115">
                  <c:v>110000000</c:v>
                </c:pt>
                <c:pt idx="116">
                  <c:v>110000000</c:v>
                </c:pt>
                <c:pt idx="117">
                  <c:v>105000000</c:v>
                </c:pt>
                <c:pt idx="118">
                  <c:v>160000000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107000000</c:v>
                </c:pt>
                <c:pt idx="122">
                  <c:v>109000000</c:v>
                </c:pt>
                <c:pt idx="123">
                  <c:v>130000000</c:v>
                </c:pt>
                <c:pt idx="124">
                  <c:v>105000000</c:v>
                </c:pt>
                <c:pt idx="125">
                  <c:v>126000000</c:v>
                </c:pt>
                <c:pt idx="126">
                  <c:v>90000000</c:v>
                </c:pt>
                <c:pt idx="127">
                  <c:v>100000000</c:v>
                </c:pt>
                <c:pt idx="128">
                  <c:v>100000000</c:v>
                </c:pt>
                <c:pt idx="129">
                  <c:v>100000000</c:v>
                </c:pt>
                <c:pt idx="130">
                  <c:v>92000000</c:v>
                </c:pt>
                <c:pt idx="131">
                  <c:v>100000000</c:v>
                </c:pt>
                <c:pt idx="132">
                  <c:v>100000000</c:v>
                </c:pt>
                <c:pt idx="133">
                  <c:v>100000000</c:v>
                </c:pt>
                <c:pt idx="134">
                  <c:v>83000000</c:v>
                </c:pt>
                <c:pt idx="135">
                  <c:v>100000000</c:v>
                </c:pt>
                <c:pt idx="136">
                  <c:v>105000000</c:v>
                </c:pt>
                <c:pt idx="137">
                  <c:v>102000000</c:v>
                </c:pt>
                <c:pt idx="138">
                  <c:v>80000000</c:v>
                </c:pt>
                <c:pt idx="139">
                  <c:v>100000000</c:v>
                </c:pt>
                <c:pt idx="140">
                  <c:v>100000000</c:v>
                </c:pt>
                <c:pt idx="141">
                  <c:v>140000000</c:v>
                </c:pt>
                <c:pt idx="142">
                  <c:v>100000000</c:v>
                </c:pt>
                <c:pt idx="143">
                  <c:v>90000000</c:v>
                </c:pt>
                <c:pt idx="144">
                  <c:v>105000000</c:v>
                </c:pt>
                <c:pt idx="145">
                  <c:v>84000000</c:v>
                </c:pt>
                <c:pt idx="146">
                  <c:v>100000000</c:v>
                </c:pt>
                <c:pt idx="147">
                  <c:v>100000000</c:v>
                </c:pt>
                <c:pt idx="148">
                  <c:v>100000000</c:v>
                </c:pt>
                <c:pt idx="149">
                  <c:v>100000000</c:v>
                </c:pt>
                <c:pt idx="150">
                  <c:v>94000000</c:v>
                </c:pt>
                <c:pt idx="151">
                  <c:v>100000000</c:v>
                </c:pt>
                <c:pt idx="152">
                  <c:v>90000000</c:v>
                </c:pt>
                <c:pt idx="153">
                  <c:v>95000000</c:v>
                </c:pt>
                <c:pt idx="154">
                  <c:v>93000000</c:v>
                </c:pt>
                <c:pt idx="155">
                  <c:v>100000000</c:v>
                </c:pt>
                <c:pt idx="156">
                  <c:v>95000000</c:v>
                </c:pt>
                <c:pt idx="157">
                  <c:v>65000000</c:v>
                </c:pt>
                <c:pt idx="158">
                  <c:v>95000000</c:v>
                </c:pt>
                <c:pt idx="159">
                  <c:v>100000000</c:v>
                </c:pt>
                <c:pt idx="160">
                  <c:v>90000000</c:v>
                </c:pt>
                <c:pt idx="161">
                  <c:v>92000000</c:v>
                </c:pt>
                <c:pt idx="162">
                  <c:v>107000000</c:v>
                </c:pt>
                <c:pt idx="163">
                  <c:v>98000000</c:v>
                </c:pt>
                <c:pt idx="164">
                  <c:v>95000000</c:v>
                </c:pt>
                <c:pt idx="165">
                  <c:v>100000000</c:v>
                </c:pt>
                <c:pt idx="166">
                  <c:v>90000000</c:v>
                </c:pt>
                <c:pt idx="167">
                  <c:v>120000000</c:v>
                </c:pt>
                <c:pt idx="168">
                  <c:v>90000000</c:v>
                </c:pt>
                <c:pt idx="169">
                  <c:v>88000000</c:v>
                </c:pt>
                <c:pt idx="170">
                  <c:v>100000000</c:v>
                </c:pt>
                <c:pt idx="171">
                  <c:v>90000000</c:v>
                </c:pt>
                <c:pt idx="172">
                  <c:v>95000000</c:v>
                </c:pt>
                <c:pt idx="173">
                  <c:v>80000000</c:v>
                </c:pt>
                <c:pt idx="174">
                  <c:v>90000000</c:v>
                </c:pt>
                <c:pt idx="175">
                  <c:v>95000000</c:v>
                </c:pt>
                <c:pt idx="176">
                  <c:v>90000000</c:v>
                </c:pt>
                <c:pt idx="177">
                  <c:v>68000000</c:v>
                </c:pt>
                <c:pt idx="178">
                  <c:v>92000000</c:v>
                </c:pt>
                <c:pt idx="179">
                  <c:v>90000000</c:v>
                </c:pt>
                <c:pt idx="180">
                  <c:v>100000000</c:v>
                </c:pt>
                <c:pt idx="181">
                  <c:v>90000000</c:v>
                </c:pt>
                <c:pt idx="182">
                  <c:v>86000000</c:v>
                </c:pt>
                <c:pt idx="183">
                  <c:v>100000000</c:v>
                </c:pt>
                <c:pt idx="184">
                  <c:v>88000000</c:v>
                </c:pt>
                <c:pt idx="185">
                  <c:v>90000000</c:v>
                </c:pt>
                <c:pt idx="186">
                  <c:v>75000000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68000000</c:v>
                </c:pt>
                <c:pt idx="191">
                  <c:v>85000000</c:v>
                </c:pt>
                <c:pt idx="192">
                  <c:v>70000000</c:v>
                </c:pt>
                <c:pt idx="193">
                  <c:v>85000000</c:v>
                </c:pt>
                <c:pt idx="194">
                  <c:v>85000000</c:v>
                </c:pt>
                <c:pt idx="195">
                  <c:v>100000000</c:v>
                </c:pt>
                <c:pt idx="196">
                  <c:v>90000000</c:v>
                </c:pt>
                <c:pt idx="197">
                  <c:v>85000000</c:v>
                </c:pt>
                <c:pt idx="198">
                  <c:v>85000000</c:v>
                </c:pt>
                <c:pt idx="199">
                  <c:v>60000000</c:v>
                </c:pt>
                <c:pt idx="200">
                  <c:v>60000000</c:v>
                </c:pt>
                <c:pt idx="201">
                  <c:v>35000000</c:v>
                </c:pt>
                <c:pt idx="202">
                  <c:v>85000000</c:v>
                </c:pt>
                <c:pt idx="203">
                  <c:v>85000000</c:v>
                </c:pt>
                <c:pt idx="204">
                  <c:v>85000000</c:v>
                </c:pt>
                <c:pt idx="205">
                  <c:v>65000000</c:v>
                </c:pt>
                <c:pt idx="206">
                  <c:v>82000000</c:v>
                </c:pt>
                <c:pt idx="207">
                  <c:v>84000000</c:v>
                </c:pt>
                <c:pt idx="208">
                  <c:v>80000000</c:v>
                </c:pt>
                <c:pt idx="209">
                  <c:v>80000000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90000000</c:v>
                </c:pt>
                <c:pt idx="215">
                  <c:v>80000000</c:v>
                </c:pt>
                <c:pt idx="216">
                  <c:v>75000000</c:v>
                </c:pt>
                <c:pt idx="217">
                  <c:v>85000000</c:v>
                </c:pt>
                <c:pt idx="218">
                  <c:v>80000000</c:v>
                </c:pt>
                <c:pt idx="219">
                  <c:v>88000000</c:v>
                </c:pt>
                <c:pt idx="220">
                  <c:v>70000000</c:v>
                </c:pt>
                <c:pt idx="221">
                  <c:v>80000000</c:v>
                </c:pt>
                <c:pt idx="222">
                  <c:v>80000000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44000000</c:v>
                </c:pt>
                <c:pt idx="226">
                  <c:v>80000000</c:v>
                </c:pt>
                <c:pt idx="227">
                  <c:v>80000000</c:v>
                </c:pt>
                <c:pt idx="228">
                  <c:v>80000000</c:v>
                </c:pt>
                <c:pt idx="229">
                  <c:v>80000000</c:v>
                </c:pt>
                <c:pt idx="230">
                  <c:v>80000000</c:v>
                </c:pt>
                <c:pt idx="231">
                  <c:v>90000000</c:v>
                </c:pt>
                <c:pt idx="232">
                  <c:v>70000000</c:v>
                </c:pt>
                <c:pt idx="233">
                  <c:v>86000000</c:v>
                </c:pt>
                <c:pt idx="234">
                  <c:v>40000000</c:v>
                </c:pt>
                <c:pt idx="235">
                  <c:v>52000000</c:v>
                </c:pt>
                <c:pt idx="236">
                  <c:v>80000000</c:v>
                </c:pt>
                <c:pt idx="237">
                  <c:v>100000000</c:v>
                </c:pt>
                <c:pt idx="238">
                  <c:v>79000000</c:v>
                </c:pt>
                <c:pt idx="239">
                  <c:v>81200000</c:v>
                </c:pt>
                <c:pt idx="240">
                  <c:v>80000000</c:v>
                </c:pt>
                <c:pt idx="241">
                  <c:v>76000000</c:v>
                </c:pt>
                <c:pt idx="242">
                  <c:v>78000000</c:v>
                </c:pt>
                <c:pt idx="243">
                  <c:v>76000000</c:v>
                </c:pt>
                <c:pt idx="244">
                  <c:v>50000000</c:v>
                </c:pt>
                <c:pt idx="245">
                  <c:v>75000000</c:v>
                </c:pt>
                <c:pt idx="246">
                  <c:v>75000000</c:v>
                </c:pt>
                <c:pt idx="247">
                  <c:v>70000000</c:v>
                </c:pt>
                <c:pt idx="248">
                  <c:v>70000000</c:v>
                </c:pt>
                <c:pt idx="249">
                  <c:v>75000000</c:v>
                </c:pt>
                <c:pt idx="250">
                  <c:v>75000000</c:v>
                </c:pt>
                <c:pt idx="251">
                  <c:v>80000000</c:v>
                </c:pt>
                <c:pt idx="252">
                  <c:v>75000000</c:v>
                </c:pt>
                <c:pt idx="253">
                  <c:v>80000000</c:v>
                </c:pt>
                <c:pt idx="254">
                  <c:v>55000000</c:v>
                </c:pt>
                <c:pt idx="255">
                  <c:v>75000000</c:v>
                </c:pt>
                <c:pt idx="256">
                  <c:v>52000000</c:v>
                </c:pt>
                <c:pt idx="257">
                  <c:v>75000000</c:v>
                </c:pt>
                <c:pt idx="258">
                  <c:v>75000000</c:v>
                </c:pt>
                <c:pt idx="259">
                  <c:v>75000000</c:v>
                </c:pt>
                <c:pt idx="260">
                  <c:v>75000000</c:v>
                </c:pt>
                <c:pt idx="261">
                  <c:v>45000000</c:v>
                </c:pt>
                <c:pt idx="262">
                  <c:v>82000000</c:v>
                </c:pt>
                <c:pt idx="263">
                  <c:v>69000000</c:v>
                </c:pt>
                <c:pt idx="264">
                  <c:v>75000000</c:v>
                </c:pt>
                <c:pt idx="265">
                  <c:v>75000000</c:v>
                </c:pt>
                <c:pt idx="266">
                  <c:v>70000000</c:v>
                </c:pt>
                <c:pt idx="267">
                  <c:v>70000000</c:v>
                </c:pt>
                <c:pt idx="268">
                  <c:v>72000000</c:v>
                </c:pt>
                <c:pt idx="269">
                  <c:v>72000000</c:v>
                </c:pt>
                <c:pt idx="270">
                  <c:v>59660000</c:v>
                </c:pt>
                <c:pt idx="271">
                  <c:v>70000000</c:v>
                </c:pt>
                <c:pt idx="272">
                  <c:v>70000000</c:v>
                </c:pt>
                <c:pt idx="273">
                  <c:v>70000000</c:v>
                </c:pt>
                <c:pt idx="274">
                  <c:v>69500000</c:v>
                </c:pt>
                <c:pt idx="275">
                  <c:v>70000000</c:v>
                </c:pt>
                <c:pt idx="276">
                  <c:v>70000000</c:v>
                </c:pt>
                <c:pt idx="277">
                  <c:v>70000000</c:v>
                </c:pt>
                <c:pt idx="278">
                  <c:v>70000000</c:v>
                </c:pt>
                <c:pt idx="279">
                  <c:v>70000000</c:v>
                </c:pt>
                <c:pt idx="280">
                  <c:v>70000000</c:v>
                </c:pt>
                <c:pt idx="281">
                  <c:v>70000000</c:v>
                </c:pt>
                <c:pt idx="282">
                  <c:v>60000000</c:v>
                </c:pt>
                <c:pt idx="283">
                  <c:v>70000000</c:v>
                </c:pt>
                <c:pt idx="284">
                  <c:v>70000000</c:v>
                </c:pt>
                <c:pt idx="285">
                  <c:v>75000000</c:v>
                </c:pt>
                <c:pt idx="286">
                  <c:v>60000000</c:v>
                </c:pt>
                <c:pt idx="287">
                  <c:v>35000000</c:v>
                </c:pt>
                <c:pt idx="288">
                  <c:v>70000000</c:v>
                </c:pt>
                <c:pt idx="289">
                  <c:v>70000000</c:v>
                </c:pt>
                <c:pt idx="290">
                  <c:v>70000000</c:v>
                </c:pt>
                <c:pt idx="291">
                  <c:v>70000000</c:v>
                </c:pt>
                <c:pt idx="292">
                  <c:v>70000000</c:v>
                </c:pt>
                <c:pt idx="293">
                  <c:v>70000000</c:v>
                </c:pt>
                <c:pt idx="294">
                  <c:v>70000000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70000000</c:v>
                </c:pt>
                <c:pt idx="298">
                  <c:v>68000000</c:v>
                </c:pt>
                <c:pt idx="299">
                  <c:v>70000000</c:v>
                </c:pt>
                <c:pt idx="300">
                  <c:v>65000000</c:v>
                </c:pt>
                <c:pt idx="301">
                  <c:v>68000000</c:v>
                </c:pt>
                <c:pt idx="302">
                  <c:v>70000000</c:v>
                </c:pt>
                <c:pt idx="303">
                  <c:v>69000000</c:v>
                </c:pt>
                <c:pt idx="304">
                  <c:v>35000000</c:v>
                </c:pt>
                <c:pt idx="305">
                  <c:v>66000000</c:v>
                </c:pt>
                <c:pt idx="306">
                  <c:v>68000000</c:v>
                </c:pt>
                <c:pt idx="307">
                  <c:v>65000000</c:v>
                </c:pt>
                <c:pt idx="308">
                  <c:v>65000000</c:v>
                </c:pt>
                <c:pt idx="309">
                  <c:v>65000000</c:v>
                </c:pt>
                <c:pt idx="310">
                  <c:v>65000000</c:v>
                </c:pt>
                <c:pt idx="311">
                  <c:v>65000000</c:v>
                </c:pt>
                <c:pt idx="312">
                  <c:v>65000000</c:v>
                </c:pt>
                <c:pt idx="313">
                  <c:v>65000000</c:v>
                </c:pt>
                <c:pt idx="314">
                  <c:v>45000000</c:v>
                </c:pt>
                <c:pt idx="315">
                  <c:v>65000000</c:v>
                </c:pt>
                <c:pt idx="316">
                  <c:v>65000000</c:v>
                </c:pt>
                <c:pt idx="317">
                  <c:v>65000000</c:v>
                </c:pt>
                <c:pt idx="318">
                  <c:v>63000000</c:v>
                </c:pt>
                <c:pt idx="319">
                  <c:v>65000000</c:v>
                </c:pt>
                <c:pt idx="320">
                  <c:v>70000000</c:v>
                </c:pt>
                <c:pt idx="321">
                  <c:v>65000000</c:v>
                </c:pt>
                <c:pt idx="322">
                  <c:v>65000000</c:v>
                </c:pt>
                <c:pt idx="323">
                  <c:v>50000000</c:v>
                </c:pt>
                <c:pt idx="324">
                  <c:v>43000000</c:v>
                </c:pt>
                <c:pt idx="325">
                  <c:v>65000000</c:v>
                </c:pt>
                <c:pt idx="326">
                  <c:v>64000000</c:v>
                </c:pt>
                <c:pt idx="327">
                  <c:v>55000000</c:v>
                </c:pt>
                <c:pt idx="328">
                  <c:v>50000000</c:v>
                </c:pt>
                <c:pt idx="329">
                  <c:v>65000000</c:v>
                </c:pt>
                <c:pt idx="330">
                  <c:v>63000000</c:v>
                </c:pt>
                <c:pt idx="331">
                  <c:v>65000000</c:v>
                </c:pt>
                <c:pt idx="332">
                  <c:v>64000000</c:v>
                </c:pt>
                <c:pt idx="333">
                  <c:v>62000000</c:v>
                </c:pt>
                <c:pt idx="334">
                  <c:v>42000000</c:v>
                </c:pt>
                <c:pt idx="335">
                  <c:v>150000000</c:v>
                </c:pt>
                <c:pt idx="336">
                  <c:v>105000000</c:v>
                </c:pt>
                <c:pt idx="337">
                  <c:v>66000000</c:v>
                </c:pt>
                <c:pt idx="338">
                  <c:v>60000000</c:v>
                </c:pt>
                <c:pt idx="339">
                  <c:v>60000000</c:v>
                </c:pt>
                <c:pt idx="340">
                  <c:v>60000000</c:v>
                </c:pt>
                <c:pt idx="341">
                  <c:v>60000000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60000000</c:v>
                </c:pt>
                <c:pt idx="345">
                  <c:v>60000000</c:v>
                </c:pt>
                <c:pt idx="346">
                  <c:v>60000000</c:v>
                </c:pt>
                <c:pt idx="347">
                  <c:v>60000000</c:v>
                </c:pt>
                <c:pt idx="348">
                  <c:v>75000000</c:v>
                </c:pt>
                <c:pt idx="349">
                  <c:v>61000000</c:v>
                </c:pt>
                <c:pt idx="350">
                  <c:v>60000000</c:v>
                </c:pt>
                <c:pt idx="351">
                  <c:v>48000000</c:v>
                </c:pt>
                <c:pt idx="352">
                  <c:v>60000000</c:v>
                </c:pt>
                <c:pt idx="353">
                  <c:v>60000000</c:v>
                </c:pt>
                <c:pt idx="354">
                  <c:v>60000000</c:v>
                </c:pt>
                <c:pt idx="355">
                  <c:v>60000000</c:v>
                </c:pt>
                <c:pt idx="356">
                  <c:v>60000000</c:v>
                </c:pt>
                <c:pt idx="357">
                  <c:v>65000000</c:v>
                </c:pt>
                <c:pt idx="358">
                  <c:v>60000000</c:v>
                </c:pt>
                <c:pt idx="359">
                  <c:v>70000000</c:v>
                </c:pt>
                <c:pt idx="360">
                  <c:v>60000000</c:v>
                </c:pt>
                <c:pt idx="361">
                  <c:v>60000000</c:v>
                </c:pt>
                <c:pt idx="362">
                  <c:v>80000000</c:v>
                </c:pt>
                <c:pt idx="363">
                  <c:v>40000000</c:v>
                </c:pt>
                <c:pt idx="364">
                  <c:v>60000000</c:v>
                </c:pt>
                <c:pt idx="365">
                  <c:v>60000000</c:v>
                </c:pt>
                <c:pt idx="366">
                  <c:v>60000000</c:v>
                </c:pt>
                <c:pt idx="367">
                  <c:v>60000000</c:v>
                </c:pt>
                <c:pt idx="368">
                  <c:v>60000000</c:v>
                </c:pt>
                <c:pt idx="369">
                  <c:v>60000000</c:v>
                </c:pt>
                <c:pt idx="370">
                  <c:v>87000000</c:v>
                </c:pt>
                <c:pt idx="371">
                  <c:v>60000000</c:v>
                </c:pt>
                <c:pt idx="372">
                  <c:v>60000000</c:v>
                </c:pt>
                <c:pt idx="373">
                  <c:v>60000000</c:v>
                </c:pt>
                <c:pt idx="374">
                  <c:v>60000000</c:v>
                </c:pt>
                <c:pt idx="375">
                  <c:v>50000000</c:v>
                </c:pt>
                <c:pt idx="376">
                  <c:v>60000000</c:v>
                </c:pt>
                <c:pt idx="377">
                  <c:v>60000000</c:v>
                </c:pt>
                <c:pt idx="378">
                  <c:v>65000000</c:v>
                </c:pt>
                <c:pt idx="379">
                  <c:v>60000000</c:v>
                </c:pt>
                <c:pt idx="380">
                  <c:v>60000000</c:v>
                </c:pt>
                <c:pt idx="381">
                  <c:v>60000000</c:v>
                </c:pt>
                <c:pt idx="382">
                  <c:v>30000000</c:v>
                </c:pt>
                <c:pt idx="383">
                  <c:v>55000000</c:v>
                </c:pt>
                <c:pt idx="384">
                  <c:v>60000000</c:v>
                </c:pt>
                <c:pt idx="385">
                  <c:v>60000000</c:v>
                </c:pt>
                <c:pt idx="386">
                  <c:v>60000000</c:v>
                </c:pt>
                <c:pt idx="387">
                  <c:v>60000000</c:v>
                </c:pt>
                <c:pt idx="388">
                  <c:v>35000000</c:v>
                </c:pt>
                <c:pt idx="389">
                  <c:v>80000000</c:v>
                </c:pt>
                <c:pt idx="390">
                  <c:v>60000000</c:v>
                </c:pt>
                <c:pt idx="391">
                  <c:v>58000000</c:v>
                </c:pt>
                <c:pt idx="392">
                  <c:v>60000000</c:v>
                </c:pt>
                <c:pt idx="393">
                  <c:v>63000000</c:v>
                </c:pt>
                <c:pt idx="394">
                  <c:v>58000000</c:v>
                </c:pt>
                <c:pt idx="395">
                  <c:v>58000000</c:v>
                </c:pt>
                <c:pt idx="396">
                  <c:v>58000000</c:v>
                </c:pt>
                <c:pt idx="397">
                  <c:v>58000000</c:v>
                </c:pt>
                <c:pt idx="398">
                  <c:v>70000000</c:v>
                </c:pt>
                <c:pt idx="399">
                  <c:v>57000000</c:v>
                </c:pt>
                <c:pt idx="400">
                  <c:v>58000000</c:v>
                </c:pt>
                <c:pt idx="401">
                  <c:v>57000000</c:v>
                </c:pt>
                <c:pt idx="402">
                  <c:v>57000000</c:v>
                </c:pt>
                <c:pt idx="403">
                  <c:v>56000000</c:v>
                </c:pt>
                <c:pt idx="404">
                  <c:v>55000000</c:v>
                </c:pt>
                <c:pt idx="405">
                  <c:v>55000000</c:v>
                </c:pt>
                <c:pt idx="406">
                  <c:v>55000000</c:v>
                </c:pt>
                <c:pt idx="407">
                  <c:v>55000000</c:v>
                </c:pt>
                <c:pt idx="408">
                  <c:v>68000000</c:v>
                </c:pt>
                <c:pt idx="409">
                  <c:v>55000000</c:v>
                </c:pt>
                <c:pt idx="410">
                  <c:v>55000000</c:v>
                </c:pt>
                <c:pt idx="411">
                  <c:v>55000000</c:v>
                </c:pt>
                <c:pt idx="412">
                  <c:v>55000000</c:v>
                </c:pt>
                <c:pt idx="413">
                  <c:v>55000000</c:v>
                </c:pt>
                <c:pt idx="414">
                  <c:v>55000000</c:v>
                </c:pt>
                <c:pt idx="415">
                  <c:v>50000000</c:v>
                </c:pt>
                <c:pt idx="416">
                  <c:v>55000000</c:v>
                </c:pt>
                <c:pt idx="417">
                  <c:v>70000000</c:v>
                </c:pt>
                <c:pt idx="418">
                  <c:v>55000000</c:v>
                </c:pt>
                <c:pt idx="419">
                  <c:v>62000000</c:v>
                </c:pt>
                <c:pt idx="420">
                  <c:v>56000000</c:v>
                </c:pt>
                <c:pt idx="421">
                  <c:v>71000000</c:v>
                </c:pt>
                <c:pt idx="422">
                  <c:v>55000000</c:v>
                </c:pt>
                <c:pt idx="423">
                  <c:v>57000000</c:v>
                </c:pt>
                <c:pt idx="424">
                  <c:v>55000000</c:v>
                </c:pt>
                <c:pt idx="425">
                  <c:v>47000000</c:v>
                </c:pt>
                <c:pt idx="426">
                  <c:v>55000000</c:v>
                </c:pt>
                <c:pt idx="427">
                  <c:v>57000000</c:v>
                </c:pt>
                <c:pt idx="428">
                  <c:v>54000000</c:v>
                </c:pt>
                <c:pt idx="429">
                  <c:v>55000000</c:v>
                </c:pt>
                <c:pt idx="430">
                  <c:v>53000000</c:v>
                </c:pt>
                <c:pt idx="431">
                  <c:v>90000000</c:v>
                </c:pt>
                <c:pt idx="432">
                  <c:v>53000000</c:v>
                </c:pt>
                <c:pt idx="433">
                  <c:v>55000000</c:v>
                </c:pt>
                <c:pt idx="434">
                  <c:v>55000000</c:v>
                </c:pt>
                <c:pt idx="435">
                  <c:v>52000000</c:v>
                </c:pt>
                <c:pt idx="436">
                  <c:v>52000000</c:v>
                </c:pt>
                <c:pt idx="437">
                  <c:v>52000000</c:v>
                </c:pt>
                <c:pt idx="438">
                  <c:v>52000000</c:v>
                </c:pt>
                <c:pt idx="439">
                  <c:v>52000000</c:v>
                </c:pt>
                <c:pt idx="440">
                  <c:v>52000000</c:v>
                </c:pt>
                <c:pt idx="441">
                  <c:v>50000000</c:v>
                </c:pt>
                <c:pt idx="442">
                  <c:v>60000000</c:v>
                </c:pt>
                <c:pt idx="443">
                  <c:v>50000000</c:v>
                </c:pt>
                <c:pt idx="444">
                  <c:v>50000000</c:v>
                </c:pt>
                <c:pt idx="445">
                  <c:v>50000000</c:v>
                </c:pt>
                <c:pt idx="446">
                  <c:v>50000000</c:v>
                </c:pt>
                <c:pt idx="447">
                  <c:v>50000000</c:v>
                </c:pt>
                <c:pt idx="448">
                  <c:v>50000000</c:v>
                </c:pt>
                <c:pt idx="449">
                  <c:v>50000000</c:v>
                </c:pt>
                <c:pt idx="450">
                  <c:v>55000000</c:v>
                </c:pt>
                <c:pt idx="451">
                  <c:v>50000000</c:v>
                </c:pt>
                <c:pt idx="452">
                  <c:v>50000000</c:v>
                </c:pt>
                <c:pt idx="453">
                  <c:v>50000000</c:v>
                </c:pt>
                <c:pt idx="454">
                  <c:v>50000000</c:v>
                </c:pt>
                <c:pt idx="455">
                  <c:v>50000000</c:v>
                </c:pt>
                <c:pt idx="456">
                  <c:v>50000000</c:v>
                </c:pt>
                <c:pt idx="457">
                  <c:v>50000000</c:v>
                </c:pt>
                <c:pt idx="458">
                  <c:v>50000000</c:v>
                </c:pt>
                <c:pt idx="459">
                  <c:v>40000000</c:v>
                </c:pt>
                <c:pt idx="460">
                  <c:v>50000000</c:v>
                </c:pt>
                <c:pt idx="461">
                  <c:v>40000000</c:v>
                </c:pt>
                <c:pt idx="462">
                  <c:v>50000000</c:v>
                </c:pt>
                <c:pt idx="463">
                  <c:v>50000000</c:v>
                </c:pt>
                <c:pt idx="464">
                  <c:v>50000000</c:v>
                </c:pt>
                <c:pt idx="465">
                  <c:v>50000000</c:v>
                </c:pt>
                <c:pt idx="466">
                  <c:v>50000000</c:v>
                </c:pt>
                <c:pt idx="467">
                  <c:v>50000000</c:v>
                </c:pt>
                <c:pt idx="468">
                  <c:v>40000000</c:v>
                </c:pt>
                <c:pt idx="469">
                  <c:v>50000000</c:v>
                </c:pt>
                <c:pt idx="470">
                  <c:v>50000000</c:v>
                </c:pt>
                <c:pt idx="471">
                  <c:v>50000000</c:v>
                </c:pt>
                <c:pt idx="472">
                  <c:v>50000000</c:v>
                </c:pt>
                <c:pt idx="473">
                  <c:v>70000000</c:v>
                </c:pt>
                <c:pt idx="474">
                  <c:v>50000000</c:v>
                </c:pt>
                <c:pt idx="475">
                  <c:v>50000000</c:v>
                </c:pt>
                <c:pt idx="476">
                  <c:v>50000000</c:v>
                </c:pt>
                <c:pt idx="477">
                  <c:v>40000000</c:v>
                </c:pt>
                <c:pt idx="478">
                  <c:v>50000000</c:v>
                </c:pt>
                <c:pt idx="479">
                  <c:v>25000000</c:v>
                </c:pt>
                <c:pt idx="480">
                  <c:v>50000000</c:v>
                </c:pt>
                <c:pt idx="481">
                  <c:v>390000000</c:v>
                </c:pt>
                <c:pt idx="482">
                  <c:v>49900000</c:v>
                </c:pt>
                <c:pt idx="483">
                  <c:v>55000000</c:v>
                </c:pt>
                <c:pt idx="484">
                  <c:v>50000000</c:v>
                </c:pt>
                <c:pt idx="485">
                  <c:v>50000000</c:v>
                </c:pt>
                <c:pt idx="486">
                  <c:v>50000000</c:v>
                </c:pt>
                <c:pt idx="487">
                  <c:v>22000000</c:v>
                </c:pt>
                <c:pt idx="488">
                  <c:v>50000000</c:v>
                </c:pt>
                <c:pt idx="489">
                  <c:v>50000000</c:v>
                </c:pt>
                <c:pt idx="490">
                  <c:v>50000000</c:v>
                </c:pt>
                <c:pt idx="491">
                  <c:v>60000000</c:v>
                </c:pt>
                <c:pt idx="492">
                  <c:v>55000000</c:v>
                </c:pt>
                <c:pt idx="493">
                  <c:v>50000000</c:v>
                </c:pt>
                <c:pt idx="494">
                  <c:v>50000000</c:v>
                </c:pt>
                <c:pt idx="495">
                  <c:v>50000000</c:v>
                </c:pt>
                <c:pt idx="496">
                  <c:v>50000000</c:v>
                </c:pt>
                <c:pt idx="497">
                  <c:v>18000000</c:v>
                </c:pt>
                <c:pt idx="498">
                  <c:v>49000000</c:v>
                </c:pt>
                <c:pt idx="499">
                  <c:v>40000000</c:v>
                </c:pt>
                <c:pt idx="500">
                  <c:v>49000000</c:v>
                </c:pt>
                <c:pt idx="501">
                  <c:v>50000000</c:v>
                </c:pt>
                <c:pt idx="502">
                  <c:v>48000000</c:v>
                </c:pt>
                <c:pt idx="503">
                  <c:v>48000000</c:v>
                </c:pt>
                <c:pt idx="504">
                  <c:v>58000000</c:v>
                </c:pt>
                <c:pt idx="505">
                  <c:v>55000000</c:v>
                </c:pt>
                <c:pt idx="506">
                  <c:v>48000000</c:v>
                </c:pt>
                <c:pt idx="507">
                  <c:v>48000000</c:v>
                </c:pt>
                <c:pt idx="508">
                  <c:v>47000000</c:v>
                </c:pt>
                <c:pt idx="509">
                  <c:v>47000000</c:v>
                </c:pt>
                <c:pt idx="510">
                  <c:v>47000000</c:v>
                </c:pt>
                <c:pt idx="511">
                  <c:v>25000000</c:v>
                </c:pt>
                <c:pt idx="512">
                  <c:v>35000000</c:v>
                </c:pt>
                <c:pt idx="513">
                  <c:v>45000000</c:v>
                </c:pt>
                <c:pt idx="514">
                  <c:v>45000000</c:v>
                </c:pt>
                <c:pt idx="515">
                  <c:v>35000000</c:v>
                </c:pt>
                <c:pt idx="516">
                  <c:v>50000000</c:v>
                </c:pt>
                <c:pt idx="517">
                  <c:v>40000000</c:v>
                </c:pt>
                <c:pt idx="518">
                  <c:v>45000000</c:v>
                </c:pt>
                <c:pt idx="519">
                  <c:v>35000000</c:v>
                </c:pt>
                <c:pt idx="520">
                  <c:v>52000000</c:v>
                </c:pt>
                <c:pt idx="521">
                  <c:v>70000000</c:v>
                </c:pt>
                <c:pt idx="522">
                  <c:v>45000000</c:v>
                </c:pt>
                <c:pt idx="523">
                  <c:v>45000000</c:v>
                </c:pt>
                <c:pt idx="524">
                  <c:v>45000000</c:v>
                </c:pt>
                <c:pt idx="525">
                  <c:v>45000000</c:v>
                </c:pt>
                <c:pt idx="526">
                  <c:v>45000000</c:v>
                </c:pt>
                <c:pt idx="527">
                  <c:v>45000000</c:v>
                </c:pt>
                <c:pt idx="528">
                  <c:v>57000000</c:v>
                </c:pt>
                <c:pt idx="529">
                  <c:v>50000000</c:v>
                </c:pt>
                <c:pt idx="530">
                  <c:v>45000000</c:v>
                </c:pt>
                <c:pt idx="531">
                  <c:v>45000000</c:v>
                </c:pt>
                <c:pt idx="532">
                  <c:v>45000000</c:v>
                </c:pt>
                <c:pt idx="533">
                  <c:v>45000000</c:v>
                </c:pt>
                <c:pt idx="534">
                  <c:v>40000000</c:v>
                </c:pt>
                <c:pt idx="535">
                  <c:v>40000000</c:v>
                </c:pt>
                <c:pt idx="536">
                  <c:v>45000000</c:v>
                </c:pt>
                <c:pt idx="537">
                  <c:v>45000000</c:v>
                </c:pt>
                <c:pt idx="538">
                  <c:v>45000000</c:v>
                </c:pt>
                <c:pt idx="539">
                  <c:v>44000000</c:v>
                </c:pt>
                <c:pt idx="540">
                  <c:v>40000000</c:v>
                </c:pt>
                <c:pt idx="541">
                  <c:v>43000000</c:v>
                </c:pt>
                <c:pt idx="542">
                  <c:v>45000000</c:v>
                </c:pt>
                <c:pt idx="543">
                  <c:v>43000000</c:v>
                </c:pt>
                <c:pt idx="544">
                  <c:v>44000000</c:v>
                </c:pt>
                <c:pt idx="545">
                  <c:v>40000000</c:v>
                </c:pt>
                <c:pt idx="546">
                  <c:v>42000000</c:v>
                </c:pt>
                <c:pt idx="547">
                  <c:v>42000000</c:v>
                </c:pt>
                <c:pt idx="548">
                  <c:v>42000000</c:v>
                </c:pt>
                <c:pt idx="549">
                  <c:v>42000000</c:v>
                </c:pt>
                <c:pt idx="550">
                  <c:v>42000000</c:v>
                </c:pt>
                <c:pt idx="551">
                  <c:v>50000000</c:v>
                </c:pt>
                <c:pt idx="552">
                  <c:v>31000000</c:v>
                </c:pt>
                <c:pt idx="553">
                  <c:v>40000000</c:v>
                </c:pt>
                <c:pt idx="554">
                  <c:v>44000000</c:v>
                </c:pt>
                <c:pt idx="555">
                  <c:v>45000000</c:v>
                </c:pt>
                <c:pt idx="556">
                  <c:v>27000000</c:v>
                </c:pt>
                <c:pt idx="557">
                  <c:v>65000000</c:v>
                </c:pt>
                <c:pt idx="558">
                  <c:v>41000000</c:v>
                </c:pt>
                <c:pt idx="559">
                  <c:v>42000000</c:v>
                </c:pt>
                <c:pt idx="560">
                  <c:v>41000000</c:v>
                </c:pt>
                <c:pt idx="561">
                  <c:v>40000000</c:v>
                </c:pt>
                <c:pt idx="562">
                  <c:v>40000000</c:v>
                </c:pt>
                <c:pt idx="563">
                  <c:v>40000000</c:v>
                </c:pt>
                <c:pt idx="564">
                  <c:v>40000000</c:v>
                </c:pt>
                <c:pt idx="565">
                  <c:v>40000000</c:v>
                </c:pt>
                <c:pt idx="566">
                  <c:v>40000000</c:v>
                </c:pt>
                <c:pt idx="567">
                  <c:v>38000000</c:v>
                </c:pt>
                <c:pt idx="568">
                  <c:v>40000000</c:v>
                </c:pt>
                <c:pt idx="569">
                  <c:v>60000000</c:v>
                </c:pt>
                <c:pt idx="570">
                  <c:v>40000000</c:v>
                </c:pt>
                <c:pt idx="571">
                  <c:v>40000000</c:v>
                </c:pt>
                <c:pt idx="572">
                  <c:v>40000000</c:v>
                </c:pt>
                <c:pt idx="573">
                  <c:v>40000000</c:v>
                </c:pt>
                <c:pt idx="574">
                  <c:v>40000000</c:v>
                </c:pt>
                <c:pt idx="575">
                  <c:v>40000000</c:v>
                </c:pt>
                <c:pt idx="576">
                  <c:v>40000000</c:v>
                </c:pt>
                <c:pt idx="577">
                  <c:v>40000000</c:v>
                </c:pt>
                <c:pt idx="578">
                  <c:v>40000000</c:v>
                </c:pt>
                <c:pt idx="579">
                  <c:v>40000000</c:v>
                </c:pt>
                <c:pt idx="580">
                  <c:v>40000000</c:v>
                </c:pt>
                <c:pt idx="581">
                  <c:v>40000000</c:v>
                </c:pt>
                <c:pt idx="582">
                  <c:v>35000000</c:v>
                </c:pt>
                <c:pt idx="583">
                  <c:v>40000000</c:v>
                </c:pt>
                <c:pt idx="584">
                  <c:v>40000000</c:v>
                </c:pt>
                <c:pt idx="585">
                  <c:v>500000</c:v>
                </c:pt>
                <c:pt idx="586">
                  <c:v>40000000</c:v>
                </c:pt>
                <c:pt idx="587">
                  <c:v>40000000</c:v>
                </c:pt>
                <c:pt idx="588">
                  <c:v>40000000</c:v>
                </c:pt>
                <c:pt idx="589">
                  <c:v>60000000</c:v>
                </c:pt>
                <c:pt idx="590">
                  <c:v>60000000</c:v>
                </c:pt>
                <c:pt idx="591">
                  <c:v>40000000</c:v>
                </c:pt>
                <c:pt idx="592">
                  <c:v>40000000</c:v>
                </c:pt>
                <c:pt idx="593">
                  <c:v>45000000</c:v>
                </c:pt>
                <c:pt idx="594">
                  <c:v>40000000</c:v>
                </c:pt>
                <c:pt idx="595">
                  <c:v>40000000</c:v>
                </c:pt>
                <c:pt idx="596">
                  <c:v>40000000</c:v>
                </c:pt>
                <c:pt idx="597">
                  <c:v>45000000</c:v>
                </c:pt>
                <c:pt idx="598">
                  <c:v>51000000</c:v>
                </c:pt>
                <c:pt idx="599">
                  <c:v>40000000</c:v>
                </c:pt>
                <c:pt idx="600">
                  <c:v>40000000</c:v>
                </c:pt>
                <c:pt idx="601">
                  <c:v>40000000</c:v>
                </c:pt>
                <c:pt idx="602">
                  <c:v>77000000</c:v>
                </c:pt>
                <c:pt idx="603">
                  <c:v>30000000</c:v>
                </c:pt>
                <c:pt idx="604">
                  <c:v>60000000</c:v>
                </c:pt>
                <c:pt idx="605">
                  <c:v>40000000</c:v>
                </c:pt>
                <c:pt idx="606">
                  <c:v>40000000</c:v>
                </c:pt>
                <c:pt idx="607">
                  <c:v>42000000</c:v>
                </c:pt>
                <c:pt idx="608">
                  <c:v>40000000</c:v>
                </c:pt>
                <c:pt idx="609">
                  <c:v>40000000</c:v>
                </c:pt>
                <c:pt idx="610">
                  <c:v>36000000</c:v>
                </c:pt>
                <c:pt idx="611">
                  <c:v>24000000</c:v>
                </c:pt>
                <c:pt idx="612">
                  <c:v>33000000</c:v>
                </c:pt>
                <c:pt idx="613">
                  <c:v>40000000</c:v>
                </c:pt>
                <c:pt idx="614">
                  <c:v>40000000</c:v>
                </c:pt>
                <c:pt idx="615">
                  <c:v>40000000</c:v>
                </c:pt>
                <c:pt idx="616">
                  <c:v>26000000</c:v>
                </c:pt>
                <c:pt idx="617">
                  <c:v>40000000</c:v>
                </c:pt>
                <c:pt idx="618">
                  <c:v>40000000</c:v>
                </c:pt>
                <c:pt idx="619">
                  <c:v>40000000</c:v>
                </c:pt>
                <c:pt idx="620">
                  <c:v>40000000</c:v>
                </c:pt>
                <c:pt idx="621">
                  <c:v>20000000</c:v>
                </c:pt>
                <c:pt idx="622">
                  <c:v>25000000</c:v>
                </c:pt>
                <c:pt idx="623">
                  <c:v>30000000</c:v>
                </c:pt>
                <c:pt idx="624">
                  <c:v>40000000</c:v>
                </c:pt>
                <c:pt idx="625">
                  <c:v>25000000</c:v>
                </c:pt>
                <c:pt idx="626">
                  <c:v>39200000</c:v>
                </c:pt>
                <c:pt idx="627">
                  <c:v>18026148</c:v>
                </c:pt>
                <c:pt idx="628">
                  <c:v>39000000</c:v>
                </c:pt>
                <c:pt idx="629">
                  <c:v>40000000</c:v>
                </c:pt>
                <c:pt idx="630">
                  <c:v>39000000</c:v>
                </c:pt>
                <c:pt idx="631">
                  <c:v>40000000</c:v>
                </c:pt>
                <c:pt idx="632">
                  <c:v>553632000</c:v>
                </c:pt>
                <c:pt idx="633">
                  <c:v>39000000</c:v>
                </c:pt>
                <c:pt idx="634">
                  <c:v>38600000</c:v>
                </c:pt>
                <c:pt idx="635">
                  <c:v>38000000</c:v>
                </c:pt>
                <c:pt idx="636">
                  <c:v>38000000</c:v>
                </c:pt>
                <c:pt idx="637">
                  <c:v>38000000</c:v>
                </c:pt>
                <c:pt idx="638">
                  <c:v>38000000</c:v>
                </c:pt>
                <c:pt idx="639">
                  <c:v>57000000</c:v>
                </c:pt>
                <c:pt idx="640">
                  <c:v>38000000</c:v>
                </c:pt>
                <c:pt idx="641">
                  <c:v>15000000</c:v>
                </c:pt>
                <c:pt idx="642">
                  <c:v>37000000</c:v>
                </c:pt>
                <c:pt idx="643">
                  <c:v>38000000</c:v>
                </c:pt>
                <c:pt idx="644">
                  <c:v>55000000</c:v>
                </c:pt>
                <c:pt idx="645">
                  <c:v>32000000</c:v>
                </c:pt>
                <c:pt idx="646">
                  <c:v>40000000</c:v>
                </c:pt>
                <c:pt idx="647">
                  <c:v>38000000</c:v>
                </c:pt>
                <c:pt idx="648">
                  <c:v>38000000</c:v>
                </c:pt>
                <c:pt idx="649">
                  <c:v>37000000</c:v>
                </c:pt>
                <c:pt idx="650">
                  <c:v>34000000</c:v>
                </c:pt>
                <c:pt idx="651">
                  <c:v>36000000</c:v>
                </c:pt>
                <c:pt idx="652">
                  <c:v>37000000</c:v>
                </c:pt>
                <c:pt idx="653">
                  <c:v>36000000</c:v>
                </c:pt>
                <c:pt idx="654">
                  <c:v>36000000</c:v>
                </c:pt>
                <c:pt idx="655">
                  <c:v>37000000</c:v>
                </c:pt>
                <c:pt idx="656">
                  <c:v>36000000</c:v>
                </c:pt>
                <c:pt idx="657">
                  <c:v>36000000</c:v>
                </c:pt>
                <c:pt idx="658">
                  <c:v>37000000</c:v>
                </c:pt>
                <c:pt idx="659">
                  <c:v>36000000</c:v>
                </c:pt>
                <c:pt idx="660">
                  <c:v>36000000</c:v>
                </c:pt>
                <c:pt idx="661">
                  <c:v>40000000</c:v>
                </c:pt>
                <c:pt idx="662">
                  <c:v>50000000</c:v>
                </c:pt>
                <c:pt idx="663">
                  <c:v>35000000</c:v>
                </c:pt>
                <c:pt idx="664">
                  <c:v>35000000</c:v>
                </c:pt>
                <c:pt idx="665">
                  <c:v>35000000</c:v>
                </c:pt>
                <c:pt idx="666">
                  <c:v>35000000</c:v>
                </c:pt>
                <c:pt idx="667">
                  <c:v>35000000</c:v>
                </c:pt>
                <c:pt idx="668">
                  <c:v>35000000</c:v>
                </c:pt>
                <c:pt idx="669">
                  <c:v>35000000</c:v>
                </c:pt>
                <c:pt idx="670">
                  <c:v>35000000</c:v>
                </c:pt>
                <c:pt idx="671">
                  <c:v>35000000</c:v>
                </c:pt>
                <c:pt idx="672">
                  <c:v>30000000</c:v>
                </c:pt>
                <c:pt idx="673">
                  <c:v>35000000</c:v>
                </c:pt>
                <c:pt idx="674">
                  <c:v>35000000</c:v>
                </c:pt>
                <c:pt idx="675">
                  <c:v>30000000</c:v>
                </c:pt>
                <c:pt idx="676">
                  <c:v>35000000</c:v>
                </c:pt>
                <c:pt idx="677">
                  <c:v>35000000</c:v>
                </c:pt>
                <c:pt idx="678">
                  <c:v>35000000</c:v>
                </c:pt>
                <c:pt idx="679">
                  <c:v>35000000</c:v>
                </c:pt>
                <c:pt idx="680">
                  <c:v>55000000</c:v>
                </c:pt>
                <c:pt idx="681">
                  <c:v>35000000</c:v>
                </c:pt>
                <c:pt idx="682">
                  <c:v>35000000</c:v>
                </c:pt>
                <c:pt idx="683">
                  <c:v>35000000</c:v>
                </c:pt>
                <c:pt idx="684">
                  <c:v>35000000</c:v>
                </c:pt>
                <c:pt idx="685">
                  <c:v>35000000</c:v>
                </c:pt>
                <c:pt idx="686">
                  <c:v>35000000</c:v>
                </c:pt>
                <c:pt idx="687">
                  <c:v>35000000</c:v>
                </c:pt>
                <c:pt idx="688">
                  <c:v>31000000</c:v>
                </c:pt>
                <c:pt idx="689">
                  <c:v>35000000</c:v>
                </c:pt>
                <c:pt idx="690">
                  <c:v>35000000</c:v>
                </c:pt>
                <c:pt idx="691">
                  <c:v>35000000</c:v>
                </c:pt>
                <c:pt idx="692">
                  <c:v>35000000</c:v>
                </c:pt>
                <c:pt idx="693">
                  <c:v>35000000</c:v>
                </c:pt>
                <c:pt idx="694">
                  <c:v>35000000</c:v>
                </c:pt>
                <c:pt idx="695">
                  <c:v>35000000</c:v>
                </c:pt>
                <c:pt idx="696">
                  <c:v>35000000</c:v>
                </c:pt>
                <c:pt idx="697">
                  <c:v>32000000</c:v>
                </c:pt>
                <c:pt idx="698">
                  <c:v>35000000</c:v>
                </c:pt>
                <c:pt idx="699">
                  <c:v>35000000</c:v>
                </c:pt>
                <c:pt idx="700">
                  <c:v>38000000</c:v>
                </c:pt>
                <c:pt idx="701">
                  <c:v>35000000</c:v>
                </c:pt>
                <c:pt idx="702">
                  <c:v>35000000</c:v>
                </c:pt>
                <c:pt idx="703">
                  <c:v>35000000</c:v>
                </c:pt>
                <c:pt idx="704">
                  <c:v>35000000</c:v>
                </c:pt>
                <c:pt idx="705">
                  <c:v>35000000</c:v>
                </c:pt>
                <c:pt idx="706">
                  <c:v>35000000</c:v>
                </c:pt>
                <c:pt idx="707">
                  <c:v>35000000</c:v>
                </c:pt>
                <c:pt idx="708">
                  <c:v>35000000</c:v>
                </c:pt>
                <c:pt idx="709">
                  <c:v>35000000</c:v>
                </c:pt>
                <c:pt idx="710">
                  <c:v>35000000</c:v>
                </c:pt>
                <c:pt idx="711">
                  <c:v>35000000</c:v>
                </c:pt>
                <c:pt idx="712">
                  <c:v>35000000</c:v>
                </c:pt>
                <c:pt idx="713">
                  <c:v>34000000</c:v>
                </c:pt>
                <c:pt idx="714">
                  <c:v>35000000</c:v>
                </c:pt>
                <c:pt idx="715">
                  <c:v>34000000</c:v>
                </c:pt>
                <c:pt idx="716">
                  <c:v>34000000</c:v>
                </c:pt>
                <c:pt idx="717">
                  <c:v>34000000</c:v>
                </c:pt>
                <c:pt idx="718">
                  <c:v>35000000</c:v>
                </c:pt>
                <c:pt idx="719">
                  <c:v>35000000</c:v>
                </c:pt>
                <c:pt idx="720">
                  <c:v>34000000</c:v>
                </c:pt>
                <c:pt idx="721">
                  <c:v>30000000</c:v>
                </c:pt>
                <c:pt idx="722">
                  <c:v>33000000</c:v>
                </c:pt>
                <c:pt idx="723">
                  <c:v>10000000</c:v>
                </c:pt>
                <c:pt idx="724">
                  <c:v>30000000</c:v>
                </c:pt>
                <c:pt idx="725">
                  <c:v>38000000</c:v>
                </c:pt>
                <c:pt idx="726">
                  <c:v>30000000</c:v>
                </c:pt>
                <c:pt idx="727">
                  <c:v>35000000</c:v>
                </c:pt>
                <c:pt idx="728">
                  <c:v>33000000</c:v>
                </c:pt>
                <c:pt idx="729">
                  <c:v>32000000</c:v>
                </c:pt>
                <c:pt idx="730">
                  <c:v>32000000</c:v>
                </c:pt>
                <c:pt idx="731">
                  <c:v>28000000</c:v>
                </c:pt>
                <c:pt idx="732">
                  <c:v>55000000</c:v>
                </c:pt>
                <c:pt idx="733">
                  <c:v>32000000</c:v>
                </c:pt>
                <c:pt idx="734">
                  <c:v>35000000</c:v>
                </c:pt>
                <c:pt idx="735">
                  <c:v>30000000</c:v>
                </c:pt>
                <c:pt idx="736">
                  <c:v>30000000</c:v>
                </c:pt>
                <c:pt idx="737">
                  <c:v>32000000</c:v>
                </c:pt>
                <c:pt idx="738">
                  <c:v>32000000</c:v>
                </c:pt>
                <c:pt idx="739">
                  <c:v>32000000</c:v>
                </c:pt>
                <c:pt idx="740">
                  <c:v>32000000</c:v>
                </c:pt>
                <c:pt idx="741">
                  <c:v>31500000</c:v>
                </c:pt>
                <c:pt idx="742">
                  <c:v>31000000</c:v>
                </c:pt>
                <c:pt idx="743">
                  <c:v>31000000</c:v>
                </c:pt>
                <c:pt idx="744">
                  <c:v>29000000</c:v>
                </c:pt>
                <c:pt idx="745">
                  <c:v>55000000</c:v>
                </c:pt>
                <c:pt idx="746">
                  <c:v>45000000</c:v>
                </c:pt>
                <c:pt idx="747">
                  <c:v>30000000</c:v>
                </c:pt>
                <c:pt idx="748">
                  <c:v>30000000</c:v>
                </c:pt>
                <c:pt idx="749">
                  <c:v>30000000</c:v>
                </c:pt>
                <c:pt idx="750">
                  <c:v>30000000</c:v>
                </c:pt>
                <c:pt idx="751">
                  <c:v>30000000</c:v>
                </c:pt>
                <c:pt idx="752">
                  <c:v>30000000</c:v>
                </c:pt>
                <c:pt idx="753">
                  <c:v>35000000</c:v>
                </c:pt>
                <c:pt idx="754">
                  <c:v>30000000</c:v>
                </c:pt>
                <c:pt idx="755">
                  <c:v>30000000</c:v>
                </c:pt>
                <c:pt idx="756">
                  <c:v>35000000</c:v>
                </c:pt>
                <c:pt idx="757">
                  <c:v>30000000</c:v>
                </c:pt>
                <c:pt idx="758">
                  <c:v>20000000</c:v>
                </c:pt>
                <c:pt idx="759">
                  <c:v>30000000</c:v>
                </c:pt>
                <c:pt idx="760">
                  <c:v>25000000</c:v>
                </c:pt>
                <c:pt idx="761">
                  <c:v>30000000</c:v>
                </c:pt>
                <c:pt idx="762">
                  <c:v>30000000</c:v>
                </c:pt>
                <c:pt idx="763">
                  <c:v>35000000</c:v>
                </c:pt>
                <c:pt idx="764">
                  <c:v>40000000</c:v>
                </c:pt>
                <c:pt idx="765">
                  <c:v>26000000</c:v>
                </c:pt>
                <c:pt idx="766">
                  <c:v>35000000</c:v>
                </c:pt>
                <c:pt idx="767">
                  <c:v>30000000</c:v>
                </c:pt>
                <c:pt idx="768">
                  <c:v>30000000</c:v>
                </c:pt>
                <c:pt idx="769">
                  <c:v>30000000</c:v>
                </c:pt>
                <c:pt idx="770">
                  <c:v>30000000</c:v>
                </c:pt>
                <c:pt idx="771">
                  <c:v>30000000</c:v>
                </c:pt>
                <c:pt idx="772">
                  <c:v>30000000</c:v>
                </c:pt>
                <c:pt idx="773">
                  <c:v>30000000</c:v>
                </c:pt>
                <c:pt idx="774">
                  <c:v>30000000</c:v>
                </c:pt>
                <c:pt idx="775">
                  <c:v>45000000</c:v>
                </c:pt>
                <c:pt idx="776">
                  <c:v>45000000</c:v>
                </c:pt>
                <c:pt idx="777">
                  <c:v>25000000</c:v>
                </c:pt>
                <c:pt idx="778">
                  <c:v>23000000</c:v>
                </c:pt>
                <c:pt idx="779">
                  <c:v>30000000</c:v>
                </c:pt>
                <c:pt idx="780">
                  <c:v>30000000</c:v>
                </c:pt>
                <c:pt idx="781">
                  <c:v>40000000</c:v>
                </c:pt>
                <c:pt idx="782">
                  <c:v>30000000</c:v>
                </c:pt>
                <c:pt idx="783">
                  <c:v>30000000</c:v>
                </c:pt>
                <c:pt idx="784">
                  <c:v>30000000</c:v>
                </c:pt>
                <c:pt idx="785">
                  <c:v>30000000</c:v>
                </c:pt>
                <c:pt idx="786">
                  <c:v>18000000</c:v>
                </c:pt>
                <c:pt idx="787">
                  <c:v>25000000</c:v>
                </c:pt>
                <c:pt idx="788">
                  <c:v>30000000</c:v>
                </c:pt>
                <c:pt idx="789">
                  <c:v>60000000</c:v>
                </c:pt>
                <c:pt idx="790">
                  <c:v>21000000</c:v>
                </c:pt>
                <c:pt idx="791">
                  <c:v>30000000</c:v>
                </c:pt>
                <c:pt idx="792">
                  <c:v>18000000</c:v>
                </c:pt>
                <c:pt idx="793">
                  <c:v>30000000</c:v>
                </c:pt>
                <c:pt idx="794">
                  <c:v>29000000</c:v>
                </c:pt>
                <c:pt idx="795">
                  <c:v>35000000</c:v>
                </c:pt>
                <c:pt idx="796">
                  <c:v>29000000</c:v>
                </c:pt>
                <c:pt idx="797">
                  <c:v>29000000</c:v>
                </c:pt>
                <c:pt idx="798">
                  <c:v>28000000</c:v>
                </c:pt>
                <c:pt idx="799">
                  <c:v>29000000</c:v>
                </c:pt>
                <c:pt idx="800">
                  <c:v>30000000</c:v>
                </c:pt>
                <c:pt idx="801">
                  <c:v>28000000</c:v>
                </c:pt>
                <c:pt idx="802">
                  <c:v>28000000</c:v>
                </c:pt>
                <c:pt idx="803">
                  <c:v>160000000</c:v>
                </c:pt>
                <c:pt idx="804">
                  <c:v>28000000</c:v>
                </c:pt>
                <c:pt idx="805">
                  <c:v>28000000</c:v>
                </c:pt>
                <c:pt idx="806">
                  <c:v>28000000</c:v>
                </c:pt>
                <c:pt idx="807">
                  <c:v>28000000</c:v>
                </c:pt>
                <c:pt idx="808">
                  <c:v>28000000</c:v>
                </c:pt>
                <c:pt idx="809">
                  <c:v>28000000</c:v>
                </c:pt>
                <c:pt idx="810">
                  <c:v>28000000</c:v>
                </c:pt>
                <c:pt idx="811">
                  <c:v>28000000</c:v>
                </c:pt>
                <c:pt idx="812">
                  <c:v>27000000</c:v>
                </c:pt>
                <c:pt idx="813">
                  <c:v>28000000</c:v>
                </c:pt>
                <c:pt idx="814">
                  <c:v>27500000</c:v>
                </c:pt>
                <c:pt idx="815">
                  <c:v>27000000</c:v>
                </c:pt>
                <c:pt idx="816">
                  <c:v>27000000</c:v>
                </c:pt>
                <c:pt idx="817">
                  <c:v>30000000</c:v>
                </c:pt>
                <c:pt idx="818">
                  <c:v>27000000</c:v>
                </c:pt>
                <c:pt idx="819">
                  <c:v>27000000</c:v>
                </c:pt>
                <c:pt idx="820">
                  <c:v>27000000</c:v>
                </c:pt>
                <c:pt idx="821">
                  <c:v>27000000</c:v>
                </c:pt>
                <c:pt idx="822">
                  <c:v>27000000</c:v>
                </c:pt>
                <c:pt idx="823">
                  <c:v>28000000</c:v>
                </c:pt>
                <c:pt idx="824">
                  <c:v>15000000</c:v>
                </c:pt>
                <c:pt idx="825">
                  <c:v>27000000</c:v>
                </c:pt>
                <c:pt idx="826">
                  <c:v>25000000</c:v>
                </c:pt>
                <c:pt idx="827">
                  <c:v>23000000</c:v>
                </c:pt>
                <c:pt idx="828">
                  <c:v>26000000</c:v>
                </c:pt>
                <c:pt idx="829">
                  <c:v>28000000</c:v>
                </c:pt>
                <c:pt idx="830">
                  <c:v>26000000</c:v>
                </c:pt>
                <c:pt idx="831">
                  <c:v>56000000</c:v>
                </c:pt>
                <c:pt idx="832">
                  <c:v>42000000</c:v>
                </c:pt>
                <c:pt idx="833">
                  <c:v>26000000</c:v>
                </c:pt>
                <c:pt idx="834">
                  <c:v>26000000</c:v>
                </c:pt>
                <c:pt idx="835">
                  <c:v>26000000</c:v>
                </c:pt>
                <c:pt idx="836">
                  <c:v>22000000</c:v>
                </c:pt>
                <c:pt idx="837">
                  <c:v>26000000</c:v>
                </c:pt>
                <c:pt idx="838">
                  <c:v>25530000</c:v>
                </c:pt>
                <c:pt idx="839">
                  <c:v>26000000</c:v>
                </c:pt>
                <c:pt idx="840">
                  <c:v>30000000</c:v>
                </c:pt>
                <c:pt idx="841">
                  <c:v>28000000</c:v>
                </c:pt>
                <c:pt idx="842">
                  <c:v>25500000</c:v>
                </c:pt>
                <c:pt idx="843">
                  <c:v>25000000</c:v>
                </c:pt>
                <c:pt idx="844">
                  <c:v>27000000</c:v>
                </c:pt>
                <c:pt idx="845">
                  <c:v>30000000</c:v>
                </c:pt>
                <c:pt idx="846">
                  <c:v>23000000</c:v>
                </c:pt>
                <c:pt idx="847">
                  <c:v>25000000</c:v>
                </c:pt>
                <c:pt idx="848">
                  <c:v>25000000</c:v>
                </c:pt>
                <c:pt idx="849">
                  <c:v>25000000</c:v>
                </c:pt>
                <c:pt idx="850">
                  <c:v>25000000</c:v>
                </c:pt>
                <c:pt idx="851">
                  <c:v>25000000</c:v>
                </c:pt>
                <c:pt idx="852">
                  <c:v>25000000</c:v>
                </c:pt>
                <c:pt idx="853">
                  <c:v>25000000</c:v>
                </c:pt>
                <c:pt idx="854">
                  <c:v>26000000</c:v>
                </c:pt>
                <c:pt idx="855">
                  <c:v>25000000</c:v>
                </c:pt>
                <c:pt idx="856">
                  <c:v>25000000</c:v>
                </c:pt>
                <c:pt idx="857">
                  <c:v>16000000</c:v>
                </c:pt>
                <c:pt idx="858">
                  <c:v>25000000</c:v>
                </c:pt>
                <c:pt idx="859">
                  <c:v>25000000</c:v>
                </c:pt>
                <c:pt idx="860">
                  <c:v>25000000</c:v>
                </c:pt>
                <c:pt idx="861">
                  <c:v>25000000</c:v>
                </c:pt>
                <c:pt idx="862">
                  <c:v>25000000</c:v>
                </c:pt>
                <c:pt idx="863">
                  <c:v>30000000</c:v>
                </c:pt>
                <c:pt idx="864">
                  <c:v>25000000</c:v>
                </c:pt>
                <c:pt idx="865">
                  <c:v>25000000</c:v>
                </c:pt>
                <c:pt idx="866">
                  <c:v>25000000</c:v>
                </c:pt>
                <c:pt idx="867">
                  <c:v>25000000</c:v>
                </c:pt>
                <c:pt idx="868">
                  <c:v>26000000</c:v>
                </c:pt>
                <c:pt idx="869">
                  <c:v>25000000</c:v>
                </c:pt>
                <c:pt idx="870">
                  <c:v>25000000</c:v>
                </c:pt>
                <c:pt idx="871">
                  <c:v>28000000</c:v>
                </c:pt>
                <c:pt idx="872">
                  <c:v>25000000</c:v>
                </c:pt>
                <c:pt idx="873">
                  <c:v>25000000</c:v>
                </c:pt>
                <c:pt idx="874">
                  <c:v>25000000</c:v>
                </c:pt>
                <c:pt idx="875">
                  <c:v>25000000</c:v>
                </c:pt>
                <c:pt idx="876">
                  <c:v>25000000</c:v>
                </c:pt>
                <c:pt idx="877">
                  <c:v>25000000</c:v>
                </c:pt>
                <c:pt idx="878">
                  <c:v>25000000</c:v>
                </c:pt>
                <c:pt idx="879">
                  <c:v>17000000</c:v>
                </c:pt>
                <c:pt idx="880">
                  <c:v>25000000</c:v>
                </c:pt>
                <c:pt idx="881">
                  <c:v>25000000</c:v>
                </c:pt>
                <c:pt idx="882">
                  <c:v>25000000</c:v>
                </c:pt>
                <c:pt idx="883">
                  <c:v>25000000</c:v>
                </c:pt>
                <c:pt idx="884">
                  <c:v>25000000</c:v>
                </c:pt>
                <c:pt idx="885">
                  <c:v>15000000</c:v>
                </c:pt>
                <c:pt idx="886">
                  <c:v>25000000</c:v>
                </c:pt>
                <c:pt idx="887">
                  <c:v>25000000</c:v>
                </c:pt>
                <c:pt idx="888">
                  <c:v>25000000</c:v>
                </c:pt>
                <c:pt idx="889">
                  <c:v>25000000</c:v>
                </c:pt>
                <c:pt idx="890">
                  <c:v>25000000</c:v>
                </c:pt>
                <c:pt idx="891">
                  <c:v>13500000</c:v>
                </c:pt>
                <c:pt idx="892">
                  <c:v>20000000</c:v>
                </c:pt>
                <c:pt idx="893">
                  <c:v>25000000</c:v>
                </c:pt>
                <c:pt idx="894">
                  <c:v>25000000</c:v>
                </c:pt>
                <c:pt idx="895">
                  <c:v>25000000</c:v>
                </c:pt>
                <c:pt idx="896">
                  <c:v>25000000</c:v>
                </c:pt>
                <c:pt idx="897">
                  <c:v>25000000</c:v>
                </c:pt>
                <c:pt idx="898">
                  <c:v>25000000</c:v>
                </c:pt>
                <c:pt idx="899">
                  <c:v>24000000</c:v>
                </c:pt>
                <c:pt idx="900">
                  <c:v>24000000</c:v>
                </c:pt>
                <c:pt idx="901">
                  <c:v>24000000</c:v>
                </c:pt>
                <c:pt idx="902">
                  <c:v>24000000</c:v>
                </c:pt>
                <c:pt idx="903">
                  <c:v>24000000</c:v>
                </c:pt>
                <c:pt idx="904">
                  <c:v>24000000</c:v>
                </c:pt>
                <c:pt idx="905">
                  <c:v>24000000</c:v>
                </c:pt>
                <c:pt idx="906">
                  <c:v>23000000</c:v>
                </c:pt>
                <c:pt idx="907">
                  <c:v>24000000</c:v>
                </c:pt>
                <c:pt idx="908">
                  <c:v>28000000</c:v>
                </c:pt>
                <c:pt idx="909">
                  <c:v>24000000</c:v>
                </c:pt>
                <c:pt idx="910">
                  <c:v>24000000</c:v>
                </c:pt>
                <c:pt idx="911">
                  <c:v>24000000</c:v>
                </c:pt>
                <c:pt idx="912">
                  <c:v>23000000</c:v>
                </c:pt>
                <c:pt idx="913">
                  <c:v>25000000</c:v>
                </c:pt>
                <c:pt idx="914">
                  <c:v>23000000</c:v>
                </c:pt>
                <c:pt idx="915">
                  <c:v>23000000</c:v>
                </c:pt>
                <c:pt idx="916">
                  <c:v>23000000</c:v>
                </c:pt>
                <c:pt idx="917">
                  <c:v>23000000</c:v>
                </c:pt>
                <c:pt idx="918">
                  <c:v>23000000</c:v>
                </c:pt>
                <c:pt idx="919">
                  <c:v>23000000</c:v>
                </c:pt>
                <c:pt idx="920">
                  <c:v>23000000</c:v>
                </c:pt>
                <c:pt idx="921">
                  <c:v>23000000</c:v>
                </c:pt>
                <c:pt idx="922">
                  <c:v>19430000</c:v>
                </c:pt>
                <c:pt idx="923">
                  <c:v>23000000</c:v>
                </c:pt>
                <c:pt idx="924">
                  <c:v>23000000</c:v>
                </c:pt>
                <c:pt idx="925">
                  <c:v>22500000</c:v>
                </c:pt>
                <c:pt idx="926">
                  <c:v>22000000</c:v>
                </c:pt>
                <c:pt idx="927">
                  <c:v>22000000</c:v>
                </c:pt>
                <c:pt idx="928">
                  <c:v>30000000</c:v>
                </c:pt>
                <c:pt idx="929">
                  <c:v>22000000</c:v>
                </c:pt>
                <c:pt idx="930">
                  <c:v>22000000</c:v>
                </c:pt>
                <c:pt idx="931">
                  <c:v>22000000</c:v>
                </c:pt>
                <c:pt idx="932">
                  <c:v>22000000</c:v>
                </c:pt>
                <c:pt idx="933">
                  <c:v>23500000</c:v>
                </c:pt>
                <c:pt idx="934">
                  <c:v>22000000</c:v>
                </c:pt>
                <c:pt idx="935">
                  <c:v>25000000</c:v>
                </c:pt>
                <c:pt idx="936">
                  <c:v>22000000</c:v>
                </c:pt>
                <c:pt idx="937">
                  <c:v>25000000</c:v>
                </c:pt>
                <c:pt idx="938">
                  <c:v>21000000</c:v>
                </c:pt>
                <c:pt idx="939">
                  <c:v>22000000</c:v>
                </c:pt>
                <c:pt idx="940">
                  <c:v>22000000</c:v>
                </c:pt>
                <c:pt idx="941">
                  <c:v>22000000</c:v>
                </c:pt>
                <c:pt idx="942">
                  <c:v>22000000</c:v>
                </c:pt>
                <c:pt idx="943">
                  <c:v>16000000</c:v>
                </c:pt>
                <c:pt idx="944">
                  <c:v>22000000</c:v>
                </c:pt>
                <c:pt idx="945">
                  <c:v>17000000</c:v>
                </c:pt>
                <c:pt idx="946">
                  <c:v>9000000</c:v>
                </c:pt>
                <c:pt idx="947">
                  <c:v>21000000</c:v>
                </c:pt>
                <c:pt idx="948">
                  <c:v>17000000</c:v>
                </c:pt>
                <c:pt idx="949">
                  <c:v>21000000</c:v>
                </c:pt>
                <c:pt idx="950">
                  <c:v>21000000</c:v>
                </c:pt>
                <c:pt idx="951">
                  <c:v>21000000</c:v>
                </c:pt>
                <c:pt idx="952">
                  <c:v>21000000</c:v>
                </c:pt>
                <c:pt idx="953">
                  <c:v>31000000</c:v>
                </c:pt>
                <c:pt idx="954">
                  <c:v>35000000</c:v>
                </c:pt>
                <c:pt idx="955">
                  <c:v>27000000</c:v>
                </c:pt>
                <c:pt idx="956">
                  <c:v>40000000</c:v>
                </c:pt>
                <c:pt idx="957">
                  <c:v>40000000</c:v>
                </c:pt>
                <c:pt idx="958">
                  <c:v>20000000</c:v>
                </c:pt>
                <c:pt idx="959">
                  <c:v>20000000</c:v>
                </c:pt>
                <c:pt idx="960">
                  <c:v>30000000</c:v>
                </c:pt>
                <c:pt idx="961">
                  <c:v>20000000</c:v>
                </c:pt>
                <c:pt idx="962">
                  <c:v>20000000</c:v>
                </c:pt>
                <c:pt idx="963">
                  <c:v>20000000</c:v>
                </c:pt>
                <c:pt idx="964">
                  <c:v>20000000</c:v>
                </c:pt>
                <c:pt idx="965">
                  <c:v>20000000</c:v>
                </c:pt>
                <c:pt idx="966">
                  <c:v>20000000</c:v>
                </c:pt>
                <c:pt idx="967">
                  <c:v>35000000</c:v>
                </c:pt>
                <c:pt idx="968">
                  <c:v>20000000</c:v>
                </c:pt>
                <c:pt idx="969">
                  <c:v>20000000</c:v>
                </c:pt>
                <c:pt idx="970">
                  <c:v>20000000</c:v>
                </c:pt>
                <c:pt idx="971">
                  <c:v>20000000</c:v>
                </c:pt>
                <c:pt idx="972">
                  <c:v>20000000</c:v>
                </c:pt>
                <c:pt idx="973">
                  <c:v>20000000</c:v>
                </c:pt>
                <c:pt idx="974">
                  <c:v>25000000</c:v>
                </c:pt>
                <c:pt idx="975">
                  <c:v>27000000</c:v>
                </c:pt>
                <c:pt idx="976">
                  <c:v>20000000</c:v>
                </c:pt>
                <c:pt idx="977">
                  <c:v>20000000</c:v>
                </c:pt>
                <c:pt idx="978">
                  <c:v>20000000</c:v>
                </c:pt>
                <c:pt idx="979">
                  <c:v>40000000</c:v>
                </c:pt>
                <c:pt idx="980">
                  <c:v>20000000</c:v>
                </c:pt>
                <c:pt idx="981">
                  <c:v>20000000</c:v>
                </c:pt>
                <c:pt idx="982">
                  <c:v>20000000</c:v>
                </c:pt>
                <c:pt idx="983">
                  <c:v>30000000</c:v>
                </c:pt>
                <c:pt idx="984">
                  <c:v>22000000</c:v>
                </c:pt>
                <c:pt idx="985">
                  <c:v>20000000</c:v>
                </c:pt>
                <c:pt idx="986">
                  <c:v>20000000</c:v>
                </c:pt>
                <c:pt idx="987">
                  <c:v>22000000</c:v>
                </c:pt>
                <c:pt idx="988">
                  <c:v>20000000</c:v>
                </c:pt>
                <c:pt idx="989">
                  <c:v>20000000</c:v>
                </c:pt>
                <c:pt idx="990">
                  <c:v>20000000</c:v>
                </c:pt>
                <c:pt idx="991">
                  <c:v>20000000</c:v>
                </c:pt>
                <c:pt idx="992">
                  <c:v>20000000</c:v>
                </c:pt>
                <c:pt idx="993">
                  <c:v>20000000</c:v>
                </c:pt>
                <c:pt idx="994">
                  <c:v>20000000</c:v>
                </c:pt>
                <c:pt idx="995">
                  <c:v>20000000</c:v>
                </c:pt>
                <c:pt idx="996">
                  <c:v>20000000</c:v>
                </c:pt>
                <c:pt idx="997">
                  <c:v>20000000</c:v>
                </c:pt>
                <c:pt idx="998">
                  <c:v>20000000</c:v>
                </c:pt>
                <c:pt idx="999">
                  <c:v>21000000</c:v>
                </c:pt>
                <c:pt idx="1000">
                  <c:v>20000000</c:v>
                </c:pt>
                <c:pt idx="1001">
                  <c:v>33000000</c:v>
                </c:pt>
                <c:pt idx="1002">
                  <c:v>20000000</c:v>
                </c:pt>
                <c:pt idx="1003">
                  <c:v>20000000</c:v>
                </c:pt>
                <c:pt idx="1004">
                  <c:v>20000000</c:v>
                </c:pt>
                <c:pt idx="1005">
                  <c:v>20000000</c:v>
                </c:pt>
                <c:pt idx="1006">
                  <c:v>20000000</c:v>
                </c:pt>
                <c:pt idx="1007">
                  <c:v>12000000</c:v>
                </c:pt>
                <c:pt idx="1008">
                  <c:v>20000000</c:v>
                </c:pt>
                <c:pt idx="1009">
                  <c:v>22000000</c:v>
                </c:pt>
                <c:pt idx="1010">
                  <c:v>20000000</c:v>
                </c:pt>
                <c:pt idx="1011">
                  <c:v>10000000</c:v>
                </c:pt>
                <c:pt idx="1012">
                  <c:v>20000000</c:v>
                </c:pt>
                <c:pt idx="1013">
                  <c:v>15000000</c:v>
                </c:pt>
                <c:pt idx="1014">
                  <c:v>8700000</c:v>
                </c:pt>
                <c:pt idx="1015">
                  <c:v>20000000</c:v>
                </c:pt>
                <c:pt idx="1016">
                  <c:v>20000000</c:v>
                </c:pt>
                <c:pt idx="1017">
                  <c:v>20000000</c:v>
                </c:pt>
                <c:pt idx="1018">
                  <c:v>20000000</c:v>
                </c:pt>
                <c:pt idx="1019">
                  <c:v>20000000</c:v>
                </c:pt>
                <c:pt idx="1020">
                  <c:v>20000000</c:v>
                </c:pt>
                <c:pt idx="1021">
                  <c:v>20000000</c:v>
                </c:pt>
                <c:pt idx="1022">
                  <c:v>20000000</c:v>
                </c:pt>
                <c:pt idx="1023">
                  <c:v>20000000</c:v>
                </c:pt>
                <c:pt idx="1024">
                  <c:v>21000000</c:v>
                </c:pt>
                <c:pt idx="1025">
                  <c:v>2400000000</c:v>
                </c:pt>
                <c:pt idx="1026">
                  <c:v>20000000</c:v>
                </c:pt>
                <c:pt idx="1027">
                  <c:v>20000000</c:v>
                </c:pt>
                <c:pt idx="1028">
                  <c:v>2000000</c:v>
                </c:pt>
                <c:pt idx="1029">
                  <c:v>20000000</c:v>
                </c:pt>
                <c:pt idx="1030">
                  <c:v>20000000</c:v>
                </c:pt>
                <c:pt idx="1031">
                  <c:v>20000000</c:v>
                </c:pt>
                <c:pt idx="1032">
                  <c:v>40000000</c:v>
                </c:pt>
                <c:pt idx="1033">
                  <c:v>24000000</c:v>
                </c:pt>
                <c:pt idx="1034">
                  <c:v>20000000</c:v>
                </c:pt>
                <c:pt idx="1035">
                  <c:v>10000000</c:v>
                </c:pt>
                <c:pt idx="1036">
                  <c:v>2127519898</c:v>
                </c:pt>
                <c:pt idx="1037">
                  <c:v>20000000</c:v>
                </c:pt>
                <c:pt idx="1038">
                  <c:v>20000000</c:v>
                </c:pt>
                <c:pt idx="1039">
                  <c:v>140000000</c:v>
                </c:pt>
                <c:pt idx="1040">
                  <c:v>20000000</c:v>
                </c:pt>
                <c:pt idx="1041">
                  <c:v>22000000</c:v>
                </c:pt>
                <c:pt idx="1042">
                  <c:v>20000000</c:v>
                </c:pt>
                <c:pt idx="1043">
                  <c:v>19400000</c:v>
                </c:pt>
                <c:pt idx="1044">
                  <c:v>20000000</c:v>
                </c:pt>
                <c:pt idx="1045">
                  <c:v>15000000</c:v>
                </c:pt>
                <c:pt idx="1046">
                  <c:v>19000000</c:v>
                </c:pt>
                <c:pt idx="1047">
                  <c:v>19000000</c:v>
                </c:pt>
                <c:pt idx="1048">
                  <c:v>25000000</c:v>
                </c:pt>
                <c:pt idx="1049">
                  <c:v>19000000</c:v>
                </c:pt>
                <c:pt idx="1050">
                  <c:v>19000000</c:v>
                </c:pt>
                <c:pt idx="1051">
                  <c:v>23000000</c:v>
                </c:pt>
                <c:pt idx="1052">
                  <c:v>19000000</c:v>
                </c:pt>
                <c:pt idx="1053">
                  <c:v>19000000</c:v>
                </c:pt>
                <c:pt idx="1054">
                  <c:v>18500000</c:v>
                </c:pt>
                <c:pt idx="1055">
                  <c:v>18500000</c:v>
                </c:pt>
                <c:pt idx="1056">
                  <c:v>16000000</c:v>
                </c:pt>
                <c:pt idx="1057">
                  <c:v>17000000</c:v>
                </c:pt>
                <c:pt idx="1058">
                  <c:v>18000000</c:v>
                </c:pt>
                <c:pt idx="1059">
                  <c:v>18000000</c:v>
                </c:pt>
                <c:pt idx="1060">
                  <c:v>18000000</c:v>
                </c:pt>
                <c:pt idx="1061">
                  <c:v>18000000</c:v>
                </c:pt>
                <c:pt idx="1062">
                  <c:v>18000000</c:v>
                </c:pt>
                <c:pt idx="1063">
                  <c:v>18000000</c:v>
                </c:pt>
                <c:pt idx="1064">
                  <c:v>30000000</c:v>
                </c:pt>
                <c:pt idx="1065">
                  <c:v>18000000</c:v>
                </c:pt>
                <c:pt idx="1066">
                  <c:v>18000000</c:v>
                </c:pt>
                <c:pt idx="1067">
                  <c:v>18000000</c:v>
                </c:pt>
                <c:pt idx="1068">
                  <c:v>18000000</c:v>
                </c:pt>
                <c:pt idx="1069">
                  <c:v>18000000</c:v>
                </c:pt>
                <c:pt idx="1070">
                  <c:v>18000000</c:v>
                </c:pt>
                <c:pt idx="1071">
                  <c:v>18000000</c:v>
                </c:pt>
                <c:pt idx="1072">
                  <c:v>18000000</c:v>
                </c:pt>
                <c:pt idx="1073">
                  <c:v>18000000</c:v>
                </c:pt>
                <c:pt idx="1074">
                  <c:v>17000000</c:v>
                </c:pt>
                <c:pt idx="1075">
                  <c:v>18000000</c:v>
                </c:pt>
                <c:pt idx="1076">
                  <c:v>13000000</c:v>
                </c:pt>
                <c:pt idx="1077">
                  <c:v>18000000</c:v>
                </c:pt>
                <c:pt idx="1078">
                  <c:v>18000000</c:v>
                </c:pt>
                <c:pt idx="1079">
                  <c:v>20000000</c:v>
                </c:pt>
                <c:pt idx="1080">
                  <c:v>18000000</c:v>
                </c:pt>
                <c:pt idx="1081">
                  <c:v>20000000</c:v>
                </c:pt>
                <c:pt idx="1082">
                  <c:v>18000000</c:v>
                </c:pt>
                <c:pt idx="1083">
                  <c:v>18000000</c:v>
                </c:pt>
                <c:pt idx="1084">
                  <c:v>18000000</c:v>
                </c:pt>
                <c:pt idx="1085">
                  <c:v>18000000</c:v>
                </c:pt>
                <c:pt idx="1086">
                  <c:v>12000000</c:v>
                </c:pt>
                <c:pt idx="1087">
                  <c:v>18000000</c:v>
                </c:pt>
                <c:pt idx="1088">
                  <c:v>11350000</c:v>
                </c:pt>
                <c:pt idx="1089">
                  <c:v>14000000</c:v>
                </c:pt>
                <c:pt idx="1090">
                  <c:v>17500000</c:v>
                </c:pt>
                <c:pt idx="1091">
                  <c:v>17500000</c:v>
                </c:pt>
                <c:pt idx="1092">
                  <c:v>34000000</c:v>
                </c:pt>
                <c:pt idx="1093">
                  <c:v>17000000</c:v>
                </c:pt>
                <c:pt idx="1094">
                  <c:v>17000000</c:v>
                </c:pt>
                <c:pt idx="1095">
                  <c:v>17000000</c:v>
                </c:pt>
                <c:pt idx="1096">
                  <c:v>17000000</c:v>
                </c:pt>
                <c:pt idx="1097">
                  <c:v>19000000</c:v>
                </c:pt>
                <c:pt idx="1098">
                  <c:v>17000000</c:v>
                </c:pt>
                <c:pt idx="1099">
                  <c:v>17000000</c:v>
                </c:pt>
                <c:pt idx="1100">
                  <c:v>17000000</c:v>
                </c:pt>
                <c:pt idx="1101">
                  <c:v>17000000</c:v>
                </c:pt>
                <c:pt idx="1102">
                  <c:v>17000000</c:v>
                </c:pt>
                <c:pt idx="1103">
                  <c:v>17000000</c:v>
                </c:pt>
                <c:pt idx="1104">
                  <c:v>17000000</c:v>
                </c:pt>
                <c:pt idx="1105">
                  <c:v>17000000</c:v>
                </c:pt>
                <c:pt idx="1106">
                  <c:v>16800000</c:v>
                </c:pt>
                <c:pt idx="1107">
                  <c:v>16500000</c:v>
                </c:pt>
                <c:pt idx="1108">
                  <c:v>15000000</c:v>
                </c:pt>
                <c:pt idx="1109">
                  <c:v>18500000</c:v>
                </c:pt>
                <c:pt idx="1110">
                  <c:v>35000000</c:v>
                </c:pt>
                <c:pt idx="1111">
                  <c:v>16000000</c:v>
                </c:pt>
                <c:pt idx="1112">
                  <c:v>16000000</c:v>
                </c:pt>
                <c:pt idx="1113">
                  <c:v>16000000</c:v>
                </c:pt>
                <c:pt idx="1114">
                  <c:v>20000000</c:v>
                </c:pt>
                <c:pt idx="1115">
                  <c:v>16000000</c:v>
                </c:pt>
                <c:pt idx="1116">
                  <c:v>15000000</c:v>
                </c:pt>
                <c:pt idx="1117">
                  <c:v>16000000</c:v>
                </c:pt>
                <c:pt idx="1118">
                  <c:v>15000000</c:v>
                </c:pt>
                <c:pt idx="1119">
                  <c:v>16000000</c:v>
                </c:pt>
                <c:pt idx="1120">
                  <c:v>16000000</c:v>
                </c:pt>
                <c:pt idx="1121">
                  <c:v>16000000</c:v>
                </c:pt>
                <c:pt idx="1122">
                  <c:v>16000000</c:v>
                </c:pt>
                <c:pt idx="1123">
                  <c:v>16000000</c:v>
                </c:pt>
                <c:pt idx="1124">
                  <c:v>20000000</c:v>
                </c:pt>
                <c:pt idx="1125">
                  <c:v>16000000</c:v>
                </c:pt>
                <c:pt idx="1126">
                  <c:v>15000000</c:v>
                </c:pt>
                <c:pt idx="1127">
                  <c:v>13000000</c:v>
                </c:pt>
                <c:pt idx="1128">
                  <c:v>16000000</c:v>
                </c:pt>
                <c:pt idx="1129">
                  <c:v>16000000</c:v>
                </c:pt>
                <c:pt idx="1130">
                  <c:v>15600000</c:v>
                </c:pt>
                <c:pt idx="1131">
                  <c:v>15500000</c:v>
                </c:pt>
                <c:pt idx="1132">
                  <c:v>15300000</c:v>
                </c:pt>
                <c:pt idx="1133">
                  <c:v>15500000</c:v>
                </c:pt>
                <c:pt idx="1134">
                  <c:v>15500000</c:v>
                </c:pt>
                <c:pt idx="1135">
                  <c:v>15000000</c:v>
                </c:pt>
                <c:pt idx="1136">
                  <c:v>20000000</c:v>
                </c:pt>
                <c:pt idx="1137">
                  <c:v>15000000</c:v>
                </c:pt>
                <c:pt idx="1138">
                  <c:v>15000000</c:v>
                </c:pt>
                <c:pt idx="1139">
                  <c:v>15000000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15000000</c:v>
                </c:pt>
                <c:pt idx="1143">
                  <c:v>15000000</c:v>
                </c:pt>
                <c:pt idx="1144">
                  <c:v>15000000</c:v>
                </c:pt>
                <c:pt idx="1145">
                  <c:v>15000000</c:v>
                </c:pt>
                <c:pt idx="1146">
                  <c:v>20000000</c:v>
                </c:pt>
                <c:pt idx="1147">
                  <c:v>15000000</c:v>
                </c:pt>
                <c:pt idx="1148">
                  <c:v>15000000</c:v>
                </c:pt>
                <c:pt idx="1149">
                  <c:v>15000000</c:v>
                </c:pt>
                <c:pt idx="1150">
                  <c:v>15000000</c:v>
                </c:pt>
                <c:pt idx="1151">
                  <c:v>15000000</c:v>
                </c:pt>
                <c:pt idx="1152">
                  <c:v>15000000</c:v>
                </c:pt>
                <c:pt idx="1153">
                  <c:v>15000000</c:v>
                </c:pt>
                <c:pt idx="1154">
                  <c:v>15000000</c:v>
                </c:pt>
                <c:pt idx="1155">
                  <c:v>16000000</c:v>
                </c:pt>
                <c:pt idx="1156">
                  <c:v>15000000</c:v>
                </c:pt>
                <c:pt idx="1157">
                  <c:v>20000000</c:v>
                </c:pt>
                <c:pt idx="1158">
                  <c:v>15000000</c:v>
                </c:pt>
                <c:pt idx="1159">
                  <c:v>15000000</c:v>
                </c:pt>
                <c:pt idx="1160">
                  <c:v>15000000</c:v>
                </c:pt>
                <c:pt idx="1161">
                  <c:v>15000000</c:v>
                </c:pt>
                <c:pt idx="1162">
                  <c:v>15000000</c:v>
                </c:pt>
                <c:pt idx="1163">
                  <c:v>15000000</c:v>
                </c:pt>
                <c:pt idx="1164">
                  <c:v>15000000</c:v>
                </c:pt>
                <c:pt idx="1165">
                  <c:v>15000000</c:v>
                </c:pt>
                <c:pt idx="1166">
                  <c:v>15000000</c:v>
                </c:pt>
                <c:pt idx="1167">
                  <c:v>15000000</c:v>
                </c:pt>
                <c:pt idx="1168">
                  <c:v>15000000</c:v>
                </c:pt>
                <c:pt idx="1169">
                  <c:v>15000000</c:v>
                </c:pt>
                <c:pt idx="1170">
                  <c:v>20000000</c:v>
                </c:pt>
                <c:pt idx="1171">
                  <c:v>15000000</c:v>
                </c:pt>
                <c:pt idx="1172">
                  <c:v>22000000</c:v>
                </c:pt>
                <c:pt idx="1173">
                  <c:v>15000000</c:v>
                </c:pt>
                <c:pt idx="1174">
                  <c:v>15000000</c:v>
                </c:pt>
                <c:pt idx="1175">
                  <c:v>15000000</c:v>
                </c:pt>
                <c:pt idx="1176">
                  <c:v>15000000</c:v>
                </c:pt>
                <c:pt idx="1177">
                  <c:v>15000000</c:v>
                </c:pt>
                <c:pt idx="1178">
                  <c:v>6000000</c:v>
                </c:pt>
                <c:pt idx="1179">
                  <c:v>12000000</c:v>
                </c:pt>
                <c:pt idx="1180">
                  <c:v>7000000</c:v>
                </c:pt>
                <c:pt idx="1181">
                  <c:v>15000000</c:v>
                </c:pt>
                <c:pt idx="1182">
                  <c:v>15000000</c:v>
                </c:pt>
                <c:pt idx="1183">
                  <c:v>300000000</c:v>
                </c:pt>
                <c:pt idx="1184">
                  <c:v>15000000</c:v>
                </c:pt>
                <c:pt idx="1185">
                  <c:v>15000000</c:v>
                </c:pt>
                <c:pt idx="1186">
                  <c:v>25000000</c:v>
                </c:pt>
                <c:pt idx="1187">
                  <c:v>15000000</c:v>
                </c:pt>
                <c:pt idx="1188">
                  <c:v>10000000</c:v>
                </c:pt>
                <c:pt idx="1189">
                  <c:v>14200000</c:v>
                </c:pt>
                <c:pt idx="1190">
                  <c:v>20000000</c:v>
                </c:pt>
                <c:pt idx="1191">
                  <c:v>14000000</c:v>
                </c:pt>
                <c:pt idx="1192">
                  <c:v>14000000</c:v>
                </c:pt>
                <c:pt idx="1193">
                  <c:v>14000000</c:v>
                </c:pt>
                <c:pt idx="1194">
                  <c:v>14000000</c:v>
                </c:pt>
                <c:pt idx="1195">
                  <c:v>26000000</c:v>
                </c:pt>
                <c:pt idx="1196">
                  <c:v>24000000</c:v>
                </c:pt>
                <c:pt idx="1197">
                  <c:v>14000000</c:v>
                </c:pt>
                <c:pt idx="1198">
                  <c:v>14000000</c:v>
                </c:pt>
                <c:pt idx="1199">
                  <c:v>14000000</c:v>
                </c:pt>
                <c:pt idx="1200">
                  <c:v>14000000</c:v>
                </c:pt>
                <c:pt idx="1201">
                  <c:v>14000000</c:v>
                </c:pt>
                <c:pt idx="1202">
                  <c:v>8200000</c:v>
                </c:pt>
                <c:pt idx="1203">
                  <c:v>103000000</c:v>
                </c:pt>
                <c:pt idx="1204">
                  <c:v>15000000</c:v>
                </c:pt>
                <c:pt idx="1205">
                  <c:v>14000000</c:v>
                </c:pt>
                <c:pt idx="1206">
                  <c:v>14000000</c:v>
                </c:pt>
                <c:pt idx="1207">
                  <c:v>14000000</c:v>
                </c:pt>
                <c:pt idx="1208">
                  <c:v>13500000</c:v>
                </c:pt>
                <c:pt idx="1209">
                  <c:v>15000000</c:v>
                </c:pt>
                <c:pt idx="1210">
                  <c:v>13500000</c:v>
                </c:pt>
                <c:pt idx="1211">
                  <c:v>10000000</c:v>
                </c:pt>
                <c:pt idx="1212">
                  <c:v>13400000</c:v>
                </c:pt>
                <c:pt idx="1213">
                  <c:v>13000000</c:v>
                </c:pt>
                <c:pt idx="1214">
                  <c:v>19000000</c:v>
                </c:pt>
                <c:pt idx="1215">
                  <c:v>13000000</c:v>
                </c:pt>
                <c:pt idx="1216">
                  <c:v>13000000</c:v>
                </c:pt>
                <c:pt idx="1217">
                  <c:v>13000000</c:v>
                </c:pt>
                <c:pt idx="1218">
                  <c:v>13000000</c:v>
                </c:pt>
                <c:pt idx="1219">
                  <c:v>13000000</c:v>
                </c:pt>
                <c:pt idx="1220">
                  <c:v>13000000</c:v>
                </c:pt>
                <c:pt idx="1221">
                  <c:v>13000000</c:v>
                </c:pt>
                <c:pt idx="1222">
                  <c:v>13000000</c:v>
                </c:pt>
                <c:pt idx="1223">
                  <c:v>13000000</c:v>
                </c:pt>
                <c:pt idx="1224">
                  <c:v>13000000</c:v>
                </c:pt>
                <c:pt idx="1225">
                  <c:v>100000000</c:v>
                </c:pt>
                <c:pt idx="1226">
                  <c:v>11000000</c:v>
                </c:pt>
                <c:pt idx="1227">
                  <c:v>13000000</c:v>
                </c:pt>
                <c:pt idx="1228">
                  <c:v>13000000</c:v>
                </c:pt>
                <c:pt idx="1229">
                  <c:v>3000000</c:v>
                </c:pt>
                <c:pt idx="1230">
                  <c:v>13000000</c:v>
                </c:pt>
                <c:pt idx="1231">
                  <c:v>20000000</c:v>
                </c:pt>
                <c:pt idx="1232">
                  <c:v>8495000</c:v>
                </c:pt>
                <c:pt idx="1233">
                  <c:v>13000000</c:v>
                </c:pt>
                <c:pt idx="1234">
                  <c:v>13000000</c:v>
                </c:pt>
                <c:pt idx="1235">
                  <c:v>12620000</c:v>
                </c:pt>
                <c:pt idx="1236">
                  <c:v>13000000</c:v>
                </c:pt>
                <c:pt idx="1237">
                  <c:v>13000000</c:v>
                </c:pt>
                <c:pt idx="1238">
                  <c:v>12500000</c:v>
                </c:pt>
                <c:pt idx="1239">
                  <c:v>13000000</c:v>
                </c:pt>
                <c:pt idx="1240">
                  <c:v>16000000</c:v>
                </c:pt>
                <c:pt idx="1241">
                  <c:v>12000000</c:v>
                </c:pt>
                <c:pt idx="1242">
                  <c:v>12500000</c:v>
                </c:pt>
                <c:pt idx="1243">
                  <c:v>12800000</c:v>
                </c:pt>
                <c:pt idx="1244">
                  <c:v>16000000</c:v>
                </c:pt>
                <c:pt idx="1245">
                  <c:v>12500000</c:v>
                </c:pt>
                <c:pt idx="1246">
                  <c:v>15000000</c:v>
                </c:pt>
                <c:pt idx="1247">
                  <c:v>15000000</c:v>
                </c:pt>
                <c:pt idx="1248">
                  <c:v>12800000</c:v>
                </c:pt>
                <c:pt idx="1249">
                  <c:v>12500000</c:v>
                </c:pt>
                <c:pt idx="1250">
                  <c:v>9600000</c:v>
                </c:pt>
                <c:pt idx="1251">
                  <c:v>14000000</c:v>
                </c:pt>
                <c:pt idx="1252">
                  <c:v>12000000</c:v>
                </c:pt>
                <c:pt idx="1253">
                  <c:v>100000000</c:v>
                </c:pt>
                <c:pt idx="1254">
                  <c:v>12000000</c:v>
                </c:pt>
                <c:pt idx="1255">
                  <c:v>12000000</c:v>
                </c:pt>
                <c:pt idx="1256">
                  <c:v>10000000</c:v>
                </c:pt>
                <c:pt idx="1257">
                  <c:v>8000000</c:v>
                </c:pt>
                <c:pt idx="1258">
                  <c:v>12000000</c:v>
                </c:pt>
                <c:pt idx="1259">
                  <c:v>12000000</c:v>
                </c:pt>
                <c:pt idx="1260">
                  <c:v>12000000</c:v>
                </c:pt>
                <c:pt idx="1261">
                  <c:v>12000000</c:v>
                </c:pt>
                <c:pt idx="1262">
                  <c:v>12000000</c:v>
                </c:pt>
                <c:pt idx="1263">
                  <c:v>12000000</c:v>
                </c:pt>
                <c:pt idx="1264">
                  <c:v>12000000</c:v>
                </c:pt>
                <c:pt idx="1265">
                  <c:v>12000000</c:v>
                </c:pt>
                <c:pt idx="1266">
                  <c:v>12215500000</c:v>
                </c:pt>
                <c:pt idx="1267">
                  <c:v>12000000</c:v>
                </c:pt>
                <c:pt idx="1268">
                  <c:v>12000000</c:v>
                </c:pt>
                <c:pt idx="1269">
                  <c:v>9200000</c:v>
                </c:pt>
                <c:pt idx="1270">
                  <c:v>12000000</c:v>
                </c:pt>
                <c:pt idx="1271">
                  <c:v>12000000</c:v>
                </c:pt>
                <c:pt idx="1272">
                  <c:v>12000000</c:v>
                </c:pt>
                <c:pt idx="1273">
                  <c:v>12000000</c:v>
                </c:pt>
                <c:pt idx="1274">
                  <c:v>12000000</c:v>
                </c:pt>
                <c:pt idx="1275">
                  <c:v>12000000</c:v>
                </c:pt>
                <c:pt idx="1276">
                  <c:v>10000000</c:v>
                </c:pt>
                <c:pt idx="1277">
                  <c:v>12000000</c:v>
                </c:pt>
                <c:pt idx="1278">
                  <c:v>12000000</c:v>
                </c:pt>
                <c:pt idx="1279">
                  <c:v>8000000</c:v>
                </c:pt>
                <c:pt idx="1280">
                  <c:v>12000000</c:v>
                </c:pt>
                <c:pt idx="1281">
                  <c:v>2500000000</c:v>
                </c:pt>
                <c:pt idx="1282">
                  <c:v>12000000</c:v>
                </c:pt>
                <c:pt idx="1283">
                  <c:v>12000000</c:v>
                </c:pt>
                <c:pt idx="1284">
                  <c:v>20000000</c:v>
                </c:pt>
                <c:pt idx="1285">
                  <c:v>12000000</c:v>
                </c:pt>
                <c:pt idx="1286">
                  <c:v>11900000</c:v>
                </c:pt>
                <c:pt idx="1287">
                  <c:v>12000000</c:v>
                </c:pt>
                <c:pt idx="1288">
                  <c:v>11000000</c:v>
                </c:pt>
                <c:pt idx="1289">
                  <c:v>13000000</c:v>
                </c:pt>
                <c:pt idx="1290">
                  <c:v>11000000</c:v>
                </c:pt>
                <c:pt idx="1291">
                  <c:v>11000000</c:v>
                </c:pt>
                <c:pt idx="1292">
                  <c:v>17000000</c:v>
                </c:pt>
                <c:pt idx="1293">
                  <c:v>11000000</c:v>
                </c:pt>
                <c:pt idx="1294">
                  <c:v>11000000</c:v>
                </c:pt>
                <c:pt idx="1295">
                  <c:v>11000000</c:v>
                </c:pt>
                <c:pt idx="1296">
                  <c:v>11000000</c:v>
                </c:pt>
                <c:pt idx="1297">
                  <c:v>11000000</c:v>
                </c:pt>
                <c:pt idx="1298">
                  <c:v>15000000</c:v>
                </c:pt>
                <c:pt idx="1299">
                  <c:v>700000000</c:v>
                </c:pt>
                <c:pt idx="1300">
                  <c:v>7000000</c:v>
                </c:pt>
                <c:pt idx="1301">
                  <c:v>10500000</c:v>
                </c:pt>
                <c:pt idx="1302">
                  <c:v>11000000</c:v>
                </c:pt>
                <c:pt idx="1303">
                  <c:v>10818775</c:v>
                </c:pt>
                <c:pt idx="1304">
                  <c:v>25000000</c:v>
                </c:pt>
                <c:pt idx="1305">
                  <c:v>30000000</c:v>
                </c:pt>
                <c:pt idx="1306">
                  <c:v>22000000</c:v>
                </c:pt>
                <c:pt idx="1307">
                  <c:v>10000000</c:v>
                </c:pt>
                <c:pt idx="1308">
                  <c:v>10000000</c:v>
                </c:pt>
                <c:pt idx="1309">
                  <c:v>10000000</c:v>
                </c:pt>
                <c:pt idx="1310">
                  <c:v>10000000</c:v>
                </c:pt>
                <c:pt idx="1311">
                  <c:v>10000000</c:v>
                </c:pt>
                <c:pt idx="1312">
                  <c:v>10000000</c:v>
                </c:pt>
                <c:pt idx="1313">
                  <c:v>7500000</c:v>
                </c:pt>
                <c:pt idx="1314">
                  <c:v>10000000</c:v>
                </c:pt>
                <c:pt idx="1315">
                  <c:v>10000000</c:v>
                </c:pt>
                <c:pt idx="1316">
                  <c:v>10000000</c:v>
                </c:pt>
                <c:pt idx="1317">
                  <c:v>10000000</c:v>
                </c:pt>
                <c:pt idx="1318">
                  <c:v>10000000</c:v>
                </c:pt>
                <c:pt idx="1319">
                  <c:v>10000000</c:v>
                </c:pt>
                <c:pt idx="1320">
                  <c:v>16000000</c:v>
                </c:pt>
                <c:pt idx="1321">
                  <c:v>10000000</c:v>
                </c:pt>
                <c:pt idx="1322">
                  <c:v>10000000</c:v>
                </c:pt>
                <c:pt idx="1323">
                  <c:v>10000000</c:v>
                </c:pt>
                <c:pt idx="1324">
                  <c:v>10000000</c:v>
                </c:pt>
                <c:pt idx="1325">
                  <c:v>10000000</c:v>
                </c:pt>
                <c:pt idx="1326">
                  <c:v>11500000</c:v>
                </c:pt>
                <c:pt idx="1327">
                  <c:v>9000000</c:v>
                </c:pt>
                <c:pt idx="1328">
                  <c:v>10000000</c:v>
                </c:pt>
                <c:pt idx="1329">
                  <c:v>10000000</c:v>
                </c:pt>
                <c:pt idx="1330">
                  <c:v>10000000</c:v>
                </c:pt>
                <c:pt idx="1331">
                  <c:v>10000000</c:v>
                </c:pt>
                <c:pt idx="1332">
                  <c:v>10000000</c:v>
                </c:pt>
                <c:pt idx="1333">
                  <c:v>14000000</c:v>
                </c:pt>
                <c:pt idx="1334">
                  <c:v>10000000</c:v>
                </c:pt>
                <c:pt idx="1335">
                  <c:v>10000000</c:v>
                </c:pt>
                <c:pt idx="1336">
                  <c:v>8000000</c:v>
                </c:pt>
                <c:pt idx="1337">
                  <c:v>10000000</c:v>
                </c:pt>
                <c:pt idx="1338">
                  <c:v>10000000</c:v>
                </c:pt>
                <c:pt idx="1339">
                  <c:v>10000000</c:v>
                </c:pt>
                <c:pt idx="1340">
                  <c:v>10000000</c:v>
                </c:pt>
                <c:pt idx="1341">
                  <c:v>11000000</c:v>
                </c:pt>
                <c:pt idx="1342">
                  <c:v>5000000</c:v>
                </c:pt>
                <c:pt idx="1343">
                  <c:v>10000000</c:v>
                </c:pt>
                <c:pt idx="1344">
                  <c:v>10000000</c:v>
                </c:pt>
                <c:pt idx="1345">
                  <c:v>10000000</c:v>
                </c:pt>
                <c:pt idx="1346">
                  <c:v>10000000</c:v>
                </c:pt>
                <c:pt idx="1347">
                  <c:v>10000000</c:v>
                </c:pt>
                <c:pt idx="1348">
                  <c:v>10000000</c:v>
                </c:pt>
                <c:pt idx="1349">
                  <c:v>10000000</c:v>
                </c:pt>
                <c:pt idx="1350">
                  <c:v>60000000</c:v>
                </c:pt>
                <c:pt idx="1351">
                  <c:v>5000000</c:v>
                </c:pt>
                <c:pt idx="1352">
                  <c:v>4000000</c:v>
                </c:pt>
                <c:pt idx="1353">
                  <c:v>10000000</c:v>
                </c:pt>
                <c:pt idx="1354">
                  <c:v>5000000</c:v>
                </c:pt>
                <c:pt idx="1355">
                  <c:v>10000000</c:v>
                </c:pt>
                <c:pt idx="1356">
                  <c:v>6200000</c:v>
                </c:pt>
                <c:pt idx="1357">
                  <c:v>10000000</c:v>
                </c:pt>
                <c:pt idx="1358">
                  <c:v>10000000</c:v>
                </c:pt>
                <c:pt idx="1359">
                  <c:v>10000000</c:v>
                </c:pt>
                <c:pt idx="1360">
                  <c:v>8000000</c:v>
                </c:pt>
                <c:pt idx="1361">
                  <c:v>5000000</c:v>
                </c:pt>
                <c:pt idx="1362">
                  <c:v>10000000</c:v>
                </c:pt>
                <c:pt idx="1363">
                  <c:v>10000000</c:v>
                </c:pt>
                <c:pt idx="1364">
                  <c:v>6500000</c:v>
                </c:pt>
                <c:pt idx="1365">
                  <c:v>10000000</c:v>
                </c:pt>
                <c:pt idx="1366">
                  <c:v>10000000</c:v>
                </c:pt>
                <c:pt idx="1367">
                  <c:v>9600000</c:v>
                </c:pt>
                <c:pt idx="1368">
                  <c:v>8900000</c:v>
                </c:pt>
                <c:pt idx="1369">
                  <c:v>6000000</c:v>
                </c:pt>
                <c:pt idx="1370">
                  <c:v>600000000</c:v>
                </c:pt>
                <c:pt idx="1371">
                  <c:v>7400000</c:v>
                </c:pt>
                <c:pt idx="1372">
                  <c:v>7217600</c:v>
                </c:pt>
                <c:pt idx="1373">
                  <c:v>10000000</c:v>
                </c:pt>
                <c:pt idx="1374">
                  <c:v>20000000</c:v>
                </c:pt>
                <c:pt idx="1375">
                  <c:v>8500000</c:v>
                </c:pt>
                <c:pt idx="1376">
                  <c:v>9000000</c:v>
                </c:pt>
                <c:pt idx="1377">
                  <c:v>8000000</c:v>
                </c:pt>
                <c:pt idx="1378">
                  <c:v>9000000</c:v>
                </c:pt>
                <c:pt idx="1379">
                  <c:v>9000000</c:v>
                </c:pt>
                <c:pt idx="1380">
                  <c:v>9000000</c:v>
                </c:pt>
                <c:pt idx="1381">
                  <c:v>400000000</c:v>
                </c:pt>
                <c:pt idx="1382">
                  <c:v>9000000</c:v>
                </c:pt>
                <c:pt idx="1383">
                  <c:v>9000000</c:v>
                </c:pt>
                <c:pt idx="1384">
                  <c:v>9000000</c:v>
                </c:pt>
                <c:pt idx="1385">
                  <c:v>11400000</c:v>
                </c:pt>
                <c:pt idx="1386">
                  <c:v>45000000</c:v>
                </c:pt>
                <c:pt idx="1387">
                  <c:v>9000000</c:v>
                </c:pt>
                <c:pt idx="1388">
                  <c:v>9000000</c:v>
                </c:pt>
                <c:pt idx="1389">
                  <c:v>22000000</c:v>
                </c:pt>
                <c:pt idx="1390">
                  <c:v>8500000</c:v>
                </c:pt>
                <c:pt idx="1391">
                  <c:v>12000000</c:v>
                </c:pt>
                <c:pt idx="1392">
                  <c:v>9000000</c:v>
                </c:pt>
                <c:pt idx="1393">
                  <c:v>8000000</c:v>
                </c:pt>
                <c:pt idx="1394">
                  <c:v>8500000</c:v>
                </c:pt>
                <c:pt idx="1395">
                  <c:v>8550000</c:v>
                </c:pt>
                <c:pt idx="1396">
                  <c:v>8000000</c:v>
                </c:pt>
                <c:pt idx="1397">
                  <c:v>8000000</c:v>
                </c:pt>
                <c:pt idx="1398">
                  <c:v>8000000</c:v>
                </c:pt>
                <c:pt idx="1399">
                  <c:v>10000000</c:v>
                </c:pt>
                <c:pt idx="1400">
                  <c:v>8000000</c:v>
                </c:pt>
                <c:pt idx="1401">
                  <c:v>8000000</c:v>
                </c:pt>
                <c:pt idx="1402">
                  <c:v>8000000</c:v>
                </c:pt>
                <c:pt idx="1403">
                  <c:v>8000000</c:v>
                </c:pt>
                <c:pt idx="1404">
                  <c:v>7200000</c:v>
                </c:pt>
                <c:pt idx="1405">
                  <c:v>8000000</c:v>
                </c:pt>
                <c:pt idx="1406">
                  <c:v>8000000</c:v>
                </c:pt>
                <c:pt idx="1407">
                  <c:v>6500000</c:v>
                </c:pt>
                <c:pt idx="1408">
                  <c:v>8000000</c:v>
                </c:pt>
                <c:pt idx="1409">
                  <c:v>8000000</c:v>
                </c:pt>
                <c:pt idx="1410">
                  <c:v>8000000</c:v>
                </c:pt>
                <c:pt idx="1411">
                  <c:v>8000000</c:v>
                </c:pt>
                <c:pt idx="1412">
                  <c:v>8000000</c:v>
                </c:pt>
                <c:pt idx="1413">
                  <c:v>8000000</c:v>
                </c:pt>
                <c:pt idx="1414">
                  <c:v>8000000</c:v>
                </c:pt>
                <c:pt idx="1415">
                  <c:v>8000000</c:v>
                </c:pt>
                <c:pt idx="1416">
                  <c:v>50000000</c:v>
                </c:pt>
                <c:pt idx="1417">
                  <c:v>8000000</c:v>
                </c:pt>
                <c:pt idx="1418">
                  <c:v>1100000000</c:v>
                </c:pt>
                <c:pt idx="1419">
                  <c:v>7900000</c:v>
                </c:pt>
                <c:pt idx="1420">
                  <c:v>10000000</c:v>
                </c:pt>
                <c:pt idx="1421">
                  <c:v>7500000</c:v>
                </c:pt>
                <c:pt idx="1422">
                  <c:v>7500000</c:v>
                </c:pt>
                <c:pt idx="1423">
                  <c:v>7500000</c:v>
                </c:pt>
                <c:pt idx="1424">
                  <c:v>7500000</c:v>
                </c:pt>
                <c:pt idx="1425">
                  <c:v>50000000</c:v>
                </c:pt>
                <c:pt idx="1426">
                  <c:v>7500000</c:v>
                </c:pt>
                <c:pt idx="1427">
                  <c:v>8000000</c:v>
                </c:pt>
                <c:pt idx="1428">
                  <c:v>6000000</c:v>
                </c:pt>
                <c:pt idx="1429">
                  <c:v>7300000</c:v>
                </c:pt>
                <c:pt idx="1430">
                  <c:v>7000000</c:v>
                </c:pt>
                <c:pt idx="1431">
                  <c:v>7300000</c:v>
                </c:pt>
                <c:pt idx="1432">
                  <c:v>7000000</c:v>
                </c:pt>
                <c:pt idx="1433">
                  <c:v>7000000</c:v>
                </c:pt>
                <c:pt idx="1434">
                  <c:v>7000000</c:v>
                </c:pt>
                <c:pt idx="1435">
                  <c:v>7000000</c:v>
                </c:pt>
                <c:pt idx="1436">
                  <c:v>7000000</c:v>
                </c:pt>
                <c:pt idx="1437">
                  <c:v>7000000</c:v>
                </c:pt>
                <c:pt idx="1438">
                  <c:v>7000000</c:v>
                </c:pt>
                <c:pt idx="1439">
                  <c:v>7000000</c:v>
                </c:pt>
                <c:pt idx="1440">
                  <c:v>7000000</c:v>
                </c:pt>
                <c:pt idx="1441">
                  <c:v>7000000</c:v>
                </c:pt>
                <c:pt idx="1442">
                  <c:v>7000000</c:v>
                </c:pt>
                <c:pt idx="1443">
                  <c:v>4825000</c:v>
                </c:pt>
                <c:pt idx="1444">
                  <c:v>9000000</c:v>
                </c:pt>
                <c:pt idx="1445">
                  <c:v>50000000</c:v>
                </c:pt>
                <c:pt idx="1446">
                  <c:v>7000000</c:v>
                </c:pt>
                <c:pt idx="1447">
                  <c:v>10000000</c:v>
                </c:pt>
                <c:pt idx="1448">
                  <c:v>7000000</c:v>
                </c:pt>
                <c:pt idx="1449">
                  <c:v>3500000</c:v>
                </c:pt>
                <c:pt idx="1450">
                  <c:v>7000000</c:v>
                </c:pt>
                <c:pt idx="1451">
                  <c:v>7000000</c:v>
                </c:pt>
                <c:pt idx="1452">
                  <c:v>7000000</c:v>
                </c:pt>
                <c:pt idx="1453">
                  <c:v>7000000</c:v>
                </c:pt>
                <c:pt idx="1454">
                  <c:v>7000000</c:v>
                </c:pt>
                <c:pt idx="1455">
                  <c:v>15000000</c:v>
                </c:pt>
                <c:pt idx="1456">
                  <c:v>6800000</c:v>
                </c:pt>
                <c:pt idx="1457">
                  <c:v>6800000</c:v>
                </c:pt>
                <c:pt idx="1458">
                  <c:v>5000000</c:v>
                </c:pt>
                <c:pt idx="1459">
                  <c:v>4000000</c:v>
                </c:pt>
                <c:pt idx="1460">
                  <c:v>6500000</c:v>
                </c:pt>
                <c:pt idx="1461">
                  <c:v>7000000</c:v>
                </c:pt>
                <c:pt idx="1462">
                  <c:v>6500000</c:v>
                </c:pt>
                <c:pt idx="1463">
                  <c:v>4000000</c:v>
                </c:pt>
                <c:pt idx="1464">
                  <c:v>6500000</c:v>
                </c:pt>
                <c:pt idx="1465">
                  <c:v>6500000</c:v>
                </c:pt>
                <c:pt idx="1466">
                  <c:v>6500000</c:v>
                </c:pt>
                <c:pt idx="1467">
                  <c:v>6500000</c:v>
                </c:pt>
                <c:pt idx="1468">
                  <c:v>6500000</c:v>
                </c:pt>
                <c:pt idx="1469">
                  <c:v>4500000</c:v>
                </c:pt>
                <c:pt idx="1470">
                  <c:v>4800000</c:v>
                </c:pt>
                <c:pt idx="1471">
                  <c:v>10000000</c:v>
                </c:pt>
                <c:pt idx="1472">
                  <c:v>6000000</c:v>
                </c:pt>
                <c:pt idx="1473">
                  <c:v>6000000</c:v>
                </c:pt>
                <c:pt idx="1474">
                  <c:v>6000000</c:v>
                </c:pt>
                <c:pt idx="1475">
                  <c:v>6500000</c:v>
                </c:pt>
                <c:pt idx="1476">
                  <c:v>6000000</c:v>
                </c:pt>
                <c:pt idx="1477">
                  <c:v>6000000</c:v>
                </c:pt>
                <c:pt idx="1478">
                  <c:v>6000000</c:v>
                </c:pt>
                <c:pt idx="1479">
                  <c:v>6000000</c:v>
                </c:pt>
                <c:pt idx="1480">
                  <c:v>6000000</c:v>
                </c:pt>
                <c:pt idx="1481">
                  <c:v>6000000</c:v>
                </c:pt>
                <c:pt idx="1482">
                  <c:v>6000000</c:v>
                </c:pt>
                <c:pt idx="1483">
                  <c:v>6000000</c:v>
                </c:pt>
                <c:pt idx="1484">
                  <c:v>6000000</c:v>
                </c:pt>
                <c:pt idx="1485">
                  <c:v>6000000</c:v>
                </c:pt>
                <c:pt idx="1486">
                  <c:v>6000000</c:v>
                </c:pt>
                <c:pt idx="1487">
                  <c:v>6000000</c:v>
                </c:pt>
                <c:pt idx="1488">
                  <c:v>6000000</c:v>
                </c:pt>
                <c:pt idx="1489">
                  <c:v>6000000</c:v>
                </c:pt>
                <c:pt idx="1490">
                  <c:v>6000000</c:v>
                </c:pt>
                <c:pt idx="1491">
                  <c:v>6000000</c:v>
                </c:pt>
                <c:pt idx="1492">
                  <c:v>12000000</c:v>
                </c:pt>
                <c:pt idx="1493">
                  <c:v>5300000</c:v>
                </c:pt>
                <c:pt idx="1494">
                  <c:v>6000000</c:v>
                </c:pt>
                <c:pt idx="1495">
                  <c:v>4000000</c:v>
                </c:pt>
                <c:pt idx="1496">
                  <c:v>200000000</c:v>
                </c:pt>
                <c:pt idx="1497">
                  <c:v>5600000</c:v>
                </c:pt>
                <c:pt idx="1498">
                  <c:v>5600000</c:v>
                </c:pt>
                <c:pt idx="1499">
                  <c:v>7000000</c:v>
                </c:pt>
                <c:pt idx="1500">
                  <c:v>5500000</c:v>
                </c:pt>
                <c:pt idx="1501">
                  <c:v>5500000</c:v>
                </c:pt>
                <c:pt idx="1502">
                  <c:v>5000000</c:v>
                </c:pt>
                <c:pt idx="1503">
                  <c:v>5500000</c:v>
                </c:pt>
                <c:pt idx="1504">
                  <c:v>3850000</c:v>
                </c:pt>
                <c:pt idx="1505">
                  <c:v>5500000</c:v>
                </c:pt>
                <c:pt idx="1506">
                  <c:v>9000000</c:v>
                </c:pt>
                <c:pt idx="1507">
                  <c:v>5250000</c:v>
                </c:pt>
                <c:pt idx="1508">
                  <c:v>30300000</c:v>
                </c:pt>
                <c:pt idx="1509">
                  <c:v>6000000</c:v>
                </c:pt>
                <c:pt idx="1510">
                  <c:v>6000000</c:v>
                </c:pt>
                <c:pt idx="1511">
                  <c:v>5000000</c:v>
                </c:pt>
                <c:pt idx="1512">
                  <c:v>5000000</c:v>
                </c:pt>
                <c:pt idx="1513">
                  <c:v>4000000</c:v>
                </c:pt>
                <c:pt idx="1514">
                  <c:v>5000000</c:v>
                </c:pt>
                <c:pt idx="1515">
                  <c:v>5000000</c:v>
                </c:pt>
                <c:pt idx="1516">
                  <c:v>5000000</c:v>
                </c:pt>
                <c:pt idx="1517">
                  <c:v>5000000</c:v>
                </c:pt>
                <c:pt idx="1518">
                  <c:v>5000000</c:v>
                </c:pt>
                <c:pt idx="1519">
                  <c:v>5000000</c:v>
                </c:pt>
                <c:pt idx="1520">
                  <c:v>5000000</c:v>
                </c:pt>
                <c:pt idx="1521">
                  <c:v>5000000</c:v>
                </c:pt>
                <c:pt idx="1522">
                  <c:v>5000000</c:v>
                </c:pt>
                <c:pt idx="1523">
                  <c:v>5000000</c:v>
                </c:pt>
                <c:pt idx="1524">
                  <c:v>5000000</c:v>
                </c:pt>
                <c:pt idx="1525">
                  <c:v>5000000</c:v>
                </c:pt>
                <c:pt idx="1526">
                  <c:v>7000000</c:v>
                </c:pt>
                <c:pt idx="1527">
                  <c:v>5000000</c:v>
                </c:pt>
                <c:pt idx="1528">
                  <c:v>5000000</c:v>
                </c:pt>
                <c:pt idx="1529">
                  <c:v>2000000</c:v>
                </c:pt>
                <c:pt idx="1530">
                  <c:v>5000000</c:v>
                </c:pt>
                <c:pt idx="1531">
                  <c:v>5000000</c:v>
                </c:pt>
                <c:pt idx="1532">
                  <c:v>5000000</c:v>
                </c:pt>
                <c:pt idx="1533">
                  <c:v>84450000</c:v>
                </c:pt>
                <c:pt idx="1534">
                  <c:v>4000000</c:v>
                </c:pt>
                <c:pt idx="1535">
                  <c:v>2800000</c:v>
                </c:pt>
                <c:pt idx="1536">
                  <c:v>5000000</c:v>
                </c:pt>
                <c:pt idx="1537">
                  <c:v>4700000</c:v>
                </c:pt>
                <c:pt idx="1538">
                  <c:v>4800000</c:v>
                </c:pt>
                <c:pt idx="1539">
                  <c:v>4600000</c:v>
                </c:pt>
                <c:pt idx="1540">
                  <c:v>4600000</c:v>
                </c:pt>
                <c:pt idx="1541">
                  <c:v>15000000</c:v>
                </c:pt>
                <c:pt idx="1542">
                  <c:v>4500000</c:v>
                </c:pt>
                <c:pt idx="1543">
                  <c:v>4500000</c:v>
                </c:pt>
                <c:pt idx="1544">
                  <c:v>700000000</c:v>
                </c:pt>
                <c:pt idx="1545">
                  <c:v>4500000</c:v>
                </c:pt>
                <c:pt idx="1546">
                  <c:v>4500000</c:v>
                </c:pt>
                <c:pt idx="1547">
                  <c:v>2000000</c:v>
                </c:pt>
                <c:pt idx="1548">
                  <c:v>4200000000</c:v>
                </c:pt>
                <c:pt idx="1549">
                  <c:v>2500000</c:v>
                </c:pt>
                <c:pt idx="1550">
                  <c:v>35000000</c:v>
                </c:pt>
                <c:pt idx="1551">
                  <c:v>4500000</c:v>
                </c:pt>
                <c:pt idx="1552">
                  <c:v>4500000</c:v>
                </c:pt>
                <c:pt idx="1553">
                  <c:v>3000000</c:v>
                </c:pt>
                <c:pt idx="1554">
                  <c:v>150000000</c:v>
                </c:pt>
                <c:pt idx="1555">
                  <c:v>4200000</c:v>
                </c:pt>
                <c:pt idx="1556">
                  <c:v>4000000</c:v>
                </c:pt>
                <c:pt idx="1557">
                  <c:v>8500000</c:v>
                </c:pt>
                <c:pt idx="1558">
                  <c:v>8000000</c:v>
                </c:pt>
                <c:pt idx="1559">
                  <c:v>4000000</c:v>
                </c:pt>
                <c:pt idx="1560">
                  <c:v>4000000</c:v>
                </c:pt>
                <c:pt idx="1561">
                  <c:v>4000000</c:v>
                </c:pt>
                <c:pt idx="1562">
                  <c:v>4000000</c:v>
                </c:pt>
                <c:pt idx="1563">
                  <c:v>4000000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4000000</c:v>
                </c:pt>
                <c:pt idx="1569">
                  <c:v>4000000</c:v>
                </c:pt>
                <c:pt idx="1570">
                  <c:v>3000000</c:v>
                </c:pt>
                <c:pt idx="1571">
                  <c:v>1300000</c:v>
                </c:pt>
                <c:pt idx="1572">
                  <c:v>1500000</c:v>
                </c:pt>
                <c:pt idx="1573">
                  <c:v>4000000</c:v>
                </c:pt>
                <c:pt idx="1574">
                  <c:v>4000000</c:v>
                </c:pt>
                <c:pt idx="1575">
                  <c:v>9500000</c:v>
                </c:pt>
                <c:pt idx="1576">
                  <c:v>14000000</c:v>
                </c:pt>
                <c:pt idx="1577">
                  <c:v>2500000</c:v>
                </c:pt>
                <c:pt idx="1578">
                  <c:v>16000000</c:v>
                </c:pt>
                <c:pt idx="1579">
                  <c:v>4000000</c:v>
                </c:pt>
                <c:pt idx="1580">
                  <c:v>650000</c:v>
                </c:pt>
                <c:pt idx="1581">
                  <c:v>4000000</c:v>
                </c:pt>
                <c:pt idx="1582">
                  <c:v>4000000</c:v>
                </c:pt>
                <c:pt idx="1583">
                  <c:v>4000000</c:v>
                </c:pt>
                <c:pt idx="1584">
                  <c:v>4000000</c:v>
                </c:pt>
                <c:pt idx="1585">
                  <c:v>3800000</c:v>
                </c:pt>
                <c:pt idx="1586">
                  <c:v>3500000</c:v>
                </c:pt>
                <c:pt idx="1587">
                  <c:v>3700000</c:v>
                </c:pt>
                <c:pt idx="1588">
                  <c:v>3800000</c:v>
                </c:pt>
                <c:pt idx="1589">
                  <c:v>3500000</c:v>
                </c:pt>
                <c:pt idx="1590">
                  <c:v>19900000</c:v>
                </c:pt>
                <c:pt idx="1591">
                  <c:v>3500000</c:v>
                </c:pt>
                <c:pt idx="1592">
                  <c:v>3500000</c:v>
                </c:pt>
                <c:pt idx="1593">
                  <c:v>3500000</c:v>
                </c:pt>
                <c:pt idx="1594">
                  <c:v>3500000</c:v>
                </c:pt>
                <c:pt idx="1595">
                  <c:v>3500000</c:v>
                </c:pt>
                <c:pt idx="1596">
                  <c:v>3000000</c:v>
                </c:pt>
                <c:pt idx="1597">
                  <c:v>2200000</c:v>
                </c:pt>
                <c:pt idx="1598">
                  <c:v>3800000</c:v>
                </c:pt>
                <c:pt idx="1599">
                  <c:v>2000000</c:v>
                </c:pt>
                <c:pt idx="1600">
                  <c:v>4500000</c:v>
                </c:pt>
                <c:pt idx="1601">
                  <c:v>3500000</c:v>
                </c:pt>
                <c:pt idx="1602">
                  <c:v>3300000</c:v>
                </c:pt>
                <c:pt idx="1603">
                  <c:v>3000000</c:v>
                </c:pt>
                <c:pt idx="1604">
                  <c:v>3000000</c:v>
                </c:pt>
                <c:pt idx="1605">
                  <c:v>3000000</c:v>
                </c:pt>
                <c:pt idx="1606">
                  <c:v>3000000</c:v>
                </c:pt>
                <c:pt idx="1607">
                  <c:v>3500000</c:v>
                </c:pt>
                <c:pt idx="1608">
                  <c:v>3000000</c:v>
                </c:pt>
                <c:pt idx="1609">
                  <c:v>3000000</c:v>
                </c:pt>
                <c:pt idx="1610">
                  <c:v>3000000</c:v>
                </c:pt>
                <c:pt idx="1611">
                  <c:v>3000000</c:v>
                </c:pt>
                <c:pt idx="1612">
                  <c:v>2700000</c:v>
                </c:pt>
                <c:pt idx="1613">
                  <c:v>3000000</c:v>
                </c:pt>
                <c:pt idx="1614">
                  <c:v>5000000</c:v>
                </c:pt>
                <c:pt idx="1615">
                  <c:v>3000000</c:v>
                </c:pt>
                <c:pt idx="1616">
                  <c:v>3000000</c:v>
                </c:pt>
                <c:pt idx="1617">
                  <c:v>3000000</c:v>
                </c:pt>
                <c:pt idx="1618">
                  <c:v>3000000</c:v>
                </c:pt>
                <c:pt idx="1619">
                  <c:v>2000000</c:v>
                </c:pt>
                <c:pt idx="1620">
                  <c:v>2800000</c:v>
                </c:pt>
                <c:pt idx="1621">
                  <c:v>2600000</c:v>
                </c:pt>
                <c:pt idx="1622">
                  <c:v>26000000</c:v>
                </c:pt>
                <c:pt idx="1623">
                  <c:v>2500000</c:v>
                </c:pt>
                <c:pt idx="1624">
                  <c:v>2000000</c:v>
                </c:pt>
                <c:pt idx="1625">
                  <c:v>2500000</c:v>
                </c:pt>
                <c:pt idx="1626">
                  <c:v>2500000</c:v>
                </c:pt>
                <c:pt idx="1627">
                  <c:v>2500000</c:v>
                </c:pt>
                <c:pt idx="1628">
                  <c:v>2500000</c:v>
                </c:pt>
                <c:pt idx="1629">
                  <c:v>14000000</c:v>
                </c:pt>
                <c:pt idx="1630">
                  <c:v>8400000</c:v>
                </c:pt>
                <c:pt idx="1631">
                  <c:v>2500000</c:v>
                </c:pt>
                <c:pt idx="1632">
                  <c:v>2500000</c:v>
                </c:pt>
                <c:pt idx="1633">
                  <c:v>2400000</c:v>
                </c:pt>
                <c:pt idx="1634">
                  <c:v>1500000</c:v>
                </c:pt>
                <c:pt idx="1635">
                  <c:v>2450000</c:v>
                </c:pt>
                <c:pt idx="1636">
                  <c:v>2200000</c:v>
                </c:pt>
                <c:pt idx="1637">
                  <c:v>15500000</c:v>
                </c:pt>
                <c:pt idx="1638">
                  <c:v>2100000</c:v>
                </c:pt>
                <c:pt idx="1639">
                  <c:v>2300000</c:v>
                </c:pt>
                <c:pt idx="1640">
                  <c:v>9500000</c:v>
                </c:pt>
                <c:pt idx="1641">
                  <c:v>2000000</c:v>
                </c:pt>
                <c:pt idx="1642">
                  <c:v>2000000</c:v>
                </c:pt>
                <c:pt idx="1643">
                  <c:v>2000000</c:v>
                </c:pt>
                <c:pt idx="1644">
                  <c:v>2000000</c:v>
                </c:pt>
                <c:pt idx="1645">
                  <c:v>2000000</c:v>
                </c:pt>
                <c:pt idx="1646">
                  <c:v>2000000</c:v>
                </c:pt>
                <c:pt idx="1647">
                  <c:v>3400000</c:v>
                </c:pt>
                <c:pt idx="1648">
                  <c:v>6000000</c:v>
                </c:pt>
                <c:pt idx="1649">
                  <c:v>2000000</c:v>
                </c:pt>
                <c:pt idx="1650">
                  <c:v>3800000</c:v>
                </c:pt>
                <c:pt idx="1651">
                  <c:v>13500000</c:v>
                </c:pt>
                <c:pt idx="1652">
                  <c:v>1500000</c:v>
                </c:pt>
                <c:pt idx="1653">
                  <c:v>14000</c:v>
                </c:pt>
                <c:pt idx="1654">
                  <c:v>2000000</c:v>
                </c:pt>
                <c:pt idx="1655">
                  <c:v>2000000</c:v>
                </c:pt>
                <c:pt idx="1656">
                  <c:v>2300000</c:v>
                </c:pt>
                <c:pt idx="1657">
                  <c:v>2000000</c:v>
                </c:pt>
                <c:pt idx="1658">
                  <c:v>1900000</c:v>
                </c:pt>
                <c:pt idx="1659">
                  <c:v>3000000</c:v>
                </c:pt>
                <c:pt idx="1660">
                  <c:v>1400000</c:v>
                </c:pt>
                <c:pt idx="1661">
                  <c:v>1900000</c:v>
                </c:pt>
                <c:pt idx="1662">
                  <c:v>1500000</c:v>
                </c:pt>
                <c:pt idx="1663">
                  <c:v>1800000</c:v>
                </c:pt>
                <c:pt idx="1664">
                  <c:v>500000</c:v>
                </c:pt>
                <c:pt idx="1665">
                  <c:v>2000000</c:v>
                </c:pt>
                <c:pt idx="1666">
                  <c:v>1700000</c:v>
                </c:pt>
                <c:pt idx="1667">
                  <c:v>1000000</c:v>
                </c:pt>
                <c:pt idx="1668">
                  <c:v>1300000</c:v>
                </c:pt>
                <c:pt idx="1669">
                  <c:v>1500000</c:v>
                </c:pt>
                <c:pt idx="1670">
                  <c:v>70000000</c:v>
                </c:pt>
                <c:pt idx="1671">
                  <c:v>1600000</c:v>
                </c:pt>
                <c:pt idx="1672">
                  <c:v>1650000</c:v>
                </c:pt>
                <c:pt idx="1673">
                  <c:v>1500000</c:v>
                </c:pt>
                <c:pt idx="1674">
                  <c:v>1500000</c:v>
                </c:pt>
                <c:pt idx="1675">
                  <c:v>1500000</c:v>
                </c:pt>
                <c:pt idx="1676">
                  <c:v>1500000</c:v>
                </c:pt>
                <c:pt idx="1677">
                  <c:v>1500000</c:v>
                </c:pt>
                <c:pt idx="1678">
                  <c:v>1500000</c:v>
                </c:pt>
                <c:pt idx="1679">
                  <c:v>1500000</c:v>
                </c:pt>
                <c:pt idx="1680">
                  <c:v>1500000</c:v>
                </c:pt>
                <c:pt idx="1681">
                  <c:v>1500000</c:v>
                </c:pt>
                <c:pt idx="1682">
                  <c:v>1500000</c:v>
                </c:pt>
                <c:pt idx="1683">
                  <c:v>1500000</c:v>
                </c:pt>
                <c:pt idx="1684">
                  <c:v>1700000</c:v>
                </c:pt>
                <c:pt idx="1685">
                  <c:v>1500000</c:v>
                </c:pt>
                <c:pt idx="1686">
                  <c:v>2000000</c:v>
                </c:pt>
                <c:pt idx="1687">
                  <c:v>2500000</c:v>
                </c:pt>
                <c:pt idx="1688">
                  <c:v>1400000</c:v>
                </c:pt>
                <c:pt idx="1689">
                  <c:v>1400000</c:v>
                </c:pt>
                <c:pt idx="1690">
                  <c:v>1300000</c:v>
                </c:pt>
                <c:pt idx="1691">
                  <c:v>1592000</c:v>
                </c:pt>
                <c:pt idx="1692">
                  <c:v>1300000</c:v>
                </c:pt>
                <c:pt idx="1693">
                  <c:v>1500000</c:v>
                </c:pt>
                <c:pt idx="1694">
                  <c:v>1000000</c:v>
                </c:pt>
                <c:pt idx="1695">
                  <c:v>1500000</c:v>
                </c:pt>
                <c:pt idx="1696">
                  <c:v>1300000</c:v>
                </c:pt>
                <c:pt idx="1697">
                  <c:v>4000000</c:v>
                </c:pt>
                <c:pt idx="1698">
                  <c:v>1200000</c:v>
                </c:pt>
                <c:pt idx="1699">
                  <c:v>1200000</c:v>
                </c:pt>
                <c:pt idx="1700">
                  <c:v>1200000</c:v>
                </c:pt>
                <c:pt idx="1701">
                  <c:v>1200000</c:v>
                </c:pt>
                <c:pt idx="1702">
                  <c:v>1200000</c:v>
                </c:pt>
                <c:pt idx="1703">
                  <c:v>695393</c:v>
                </c:pt>
                <c:pt idx="1704">
                  <c:v>1600000</c:v>
                </c:pt>
                <c:pt idx="1705">
                  <c:v>1100000</c:v>
                </c:pt>
                <c:pt idx="1706">
                  <c:v>1000000000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2500000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1500000</c:v>
                </c:pt>
                <c:pt idx="1724">
                  <c:v>900000</c:v>
                </c:pt>
                <c:pt idx="1725">
                  <c:v>500000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1500000</c:v>
                </c:pt>
                <c:pt idx="1733">
                  <c:v>930000</c:v>
                </c:pt>
                <c:pt idx="1734">
                  <c:v>900000</c:v>
                </c:pt>
                <c:pt idx="1735">
                  <c:v>900000</c:v>
                </c:pt>
                <c:pt idx="1736">
                  <c:v>850000</c:v>
                </c:pt>
                <c:pt idx="1737">
                  <c:v>850000</c:v>
                </c:pt>
                <c:pt idx="1738">
                  <c:v>825000</c:v>
                </c:pt>
                <c:pt idx="1739">
                  <c:v>800000</c:v>
                </c:pt>
                <c:pt idx="1740">
                  <c:v>600000</c:v>
                </c:pt>
                <c:pt idx="1741">
                  <c:v>800000</c:v>
                </c:pt>
                <c:pt idx="1742">
                  <c:v>500000</c:v>
                </c:pt>
                <c:pt idx="1743">
                  <c:v>750000</c:v>
                </c:pt>
                <c:pt idx="1744">
                  <c:v>750000</c:v>
                </c:pt>
                <c:pt idx="1745">
                  <c:v>900000</c:v>
                </c:pt>
                <c:pt idx="1746">
                  <c:v>700000</c:v>
                </c:pt>
                <c:pt idx="1747">
                  <c:v>600000</c:v>
                </c:pt>
                <c:pt idx="1748">
                  <c:v>600000</c:v>
                </c:pt>
                <c:pt idx="1749">
                  <c:v>600000</c:v>
                </c:pt>
                <c:pt idx="1750">
                  <c:v>560000</c:v>
                </c:pt>
                <c:pt idx="1751">
                  <c:v>560000</c:v>
                </c:pt>
                <c:pt idx="1752">
                  <c:v>500000</c:v>
                </c:pt>
                <c:pt idx="1753">
                  <c:v>500000</c:v>
                </c:pt>
                <c:pt idx="1754">
                  <c:v>500000</c:v>
                </c:pt>
                <c:pt idx="1755">
                  <c:v>500000</c:v>
                </c:pt>
                <c:pt idx="1756">
                  <c:v>500000</c:v>
                </c:pt>
                <c:pt idx="1757">
                  <c:v>2000000</c:v>
                </c:pt>
                <c:pt idx="1758">
                  <c:v>500000</c:v>
                </c:pt>
                <c:pt idx="1759">
                  <c:v>500000</c:v>
                </c:pt>
                <c:pt idx="1760">
                  <c:v>500000</c:v>
                </c:pt>
                <c:pt idx="1761">
                  <c:v>500000</c:v>
                </c:pt>
                <c:pt idx="1762">
                  <c:v>500000</c:v>
                </c:pt>
                <c:pt idx="1763">
                  <c:v>500000</c:v>
                </c:pt>
                <c:pt idx="1764">
                  <c:v>500000</c:v>
                </c:pt>
                <c:pt idx="1765">
                  <c:v>500000</c:v>
                </c:pt>
                <c:pt idx="1766">
                  <c:v>500000</c:v>
                </c:pt>
                <c:pt idx="1767">
                  <c:v>2000000</c:v>
                </c:pt>
                <c:pt idx="1768">
                  <c:v>450000</c:v>
                </c:pt>
                <c:pt idx="1769">
                  <c:v>500000</c:v>
                </c:pt>
                <c:pt idx="1770">
                  <c:v>25000000</c:v>
                </c:pt>
                <c:pt idx="1771">
                  <c:v>1066167</c:v>
                </c:pt>
                <c:pt idx="1772">
                  <c:v>100000</c:v>
                </c:pt>
                <c:pt idx="1773">
                  <c:v>400000</c:v>
                </c:pt>
                <c:pt idx="1774">
                  <c:v>6000000</c:v>
                </c:pt>
                <c:pt idx="1775">
                  <c:v>450000</c:v>
                </c:pt>
                <c:pt idx="1776">
                  <c:v>1750211</c:v>
                </c:pt>
                <c:pt idx="1777">
                  <c:v>300000</c:v>
                </c:pt>
                <c:pt idx="1778">
                  <c:v>300000</c:v>
                </c:pt>
                <c:pt idx="1779">
                  <c:v>160000</c:v>
                </c:pt>
                <c:pt idx="1780">
                  <c:v>300000</c:v>
                </c:pt>
                <c:pt idx="1781">
                  <c:v>200000</c:v>
                </c:pt>
                <c:pt idx="1782">
                  <c:v>300000</c:v>
                </c:pt>
                <c:pt idx="1783">
                  <c:v>250000</c:v>
                </c:pt>
                <c:pt idx="1784">
                  <c:v>250000</c:v>
                </c:pt>
                <c:pt idx="1785">
                  <c:v>250000</c:v>
                </c:pt>
                <c:pt idx="1786">
                  <c:v>250000</c:v>
                </c:pt>
                <c:pt idx="1787">
                  <c:v>250000</c:v>
                </c:pt>
                <c:pt idx="1788">
                  <c:v>225000</c:v>
                </c:pt>
                <c:pt idx="1789">
                  <c:v>200000</c:v>
                </c:pt>
                <c:pt idx="1790">
                  <c:v>200000</c:v>
                </c:pt>
                <c:pt idx="1791">
                  <c:v>200000</c:v>
                </c:pt>
                <c:pt idx="1792">
                  <c:v>1200000</c:v>
                </c:pt>
                <c:pt idx="1793">
                  <c:v>160000</c:v>
                </c:pt>
                <c:pt idx="1794">
                  <c:v>150000</c:v>
                </c:pt>
                <c:pt idx="1795">
                  <c:v>150000</c:v>
                </c:pt>
                <c:pt idx="1796">
                  <c:v>200000</c:v>
                </c:pt>
                <c:pt idx="1797">
                  <c:v>60000</c:v>
                </c:pt>
                <c:pt idx="1798">
                  <c:v>70000</c:v>
                </c:pt>
                <c:pt idx="1799">
                  <c:v>27000</c:v>
                </c:pt>
                <c:pt idx="1800">
                  <c:v>1000000</c:v>
                </c:pt>
                <c:pt idx="1801">
                  <c:v>9000</c:v>
                </c:pt>
              </c:numCache>
            </c:numRef>
          </c:xVal>
          <c:yVal>
            <c:numRef>
              <c:f>budget!$N$40:$N$1841</c:f>
              <c:numCache>
                <c:formatCode>General</c:formatCode>
                <c:ptCount val="1802"/>
                <c:pt idx="0">
                  <c:v>200074175</c:v>
                </c:pt>
                <c:pt idx="1">
                  <c:v>73058679</c:v>
                </c:pt>
                <c:pt idx="2">
                  <c:v>200807262</c:v>
                </c:pt>
                <c:pt idx="3">
                  <c:v>200069408</c:v>
                </c:pt>
                <c:pt idx="4">
                  <c:v>168368427</c:v>
                </c:pt>
                <c:pt idx="5">
                  <c:v>89289910</c:v>
                </c:pt>
                <c:pt idx="6">
                  <c:v>141614023</c:v>
                </c:pt>
                <c:pt idx="7">
                  <c:v>241063875</c:v>
                </c:pt>
                <c:pt idx="8">
                  <c:v>179020854</c:v>
                </c:pt>
                <c:pt idx="9">
                  <c:v>105219735</c:v>
                </c:pt>
                <c:pt idx="10">
                  <c:v>70083519</c:v>
                </c:pt>
                <c:pt idx="11">
                  <c:v>65173160</c:v>
                </c:pt>
                <c:pt idx="12">
                  <c:v>191450875</c:v>
                </c:pt>
                <c:pt idx="13">
                  <c:v>116593191</c:v>
                </c:pt>
                <c:pt idx="14">
                  <c:v>125320003</c:v>
                </c:pt>
                <c:pt idx="15">
                  <c:v>65171860</c:v>
                </c:pt>
                <c:pt idx="16">
                  <c:v>90755643</c:v>
                </c:pt>
                <c:pt idx="17">
                  <c:v>101785482</c:v>
                </c:pt>
                <c:pt idx="18">
                  <c:v>130468626</c:v>
                </c:pt>
                <c:pt idx="19">
                  <c:v>166112167</c:v>
                </c:pt>
                <c:pt idx="20">
                  <c:v>137850096</c:v>
                </c:pt>
                <c:pt idx="21">
                  <c:v>47375327</c:v>
                </c:pt>
                <c:pt idx="22">
                  <c:v>124051759</c:v>
                </c:pt>
                <c:pt idx="23">
                  <c:v>154985087</c:v>
                </c:pt>
                <c:pt idx="24">
                  <c:v>73820094</c:v>
                </c:pt>
                <c:pt idx="25">
                  <c:v>113745408</c:v>
                </c:pt>
                <c:pt idx="26">
                  <c:v>102176165</c:v>
                </c:pt>
                <c:pt idx="27">
                  <c:v>161087183</c:v>
                </c:pt>
                <c:pt idx="28">
                  <c:v>100289690</c:v>
                </c:pt>
                <c:pt idx="29">
                  <c:v>100189501</c:v>
                </c:pt>
                <c:pt idx="30">
                  <c:v>88246220</c:v>
                </c:pt>
                <c:pt idx="31">
                  <c:v>150167630</c:v>
                </c:pt>
                <c:pt idx="32">
                  <c:v>155111815</c:v>
                </c:pt>
                <c:pt idx="33">
                  <c:v>38297305</c:v>
                </c:pt>
                <c:pt idx="34">
                  <c:v>93417865</c:v>
                </c:pt>
                <c:pt idx="35">
                  <c:v>665426</c:v>
                </c:pt>
                <c:pt idx="36">
                  <c:v>102315545</c:v>
                </c:pt>
                <c:pt idx="37">
                  <c:v>150350192</c:v>
                </c:pt>
                <c:pt idx="38">
                  <c:v>127490802</c:v>
                </c:pt>
                <c:pt idx="39">
                  <c:v>146405371</c:v>
                </c:pt>
                <c:pt idx="40">
                  <c:v>63143812</c:v>
                </c:pt>
                <c:pt idx="41">
                  <c:v>60655503</c:v>
                </c:pt>
                <c:pt idx="42">
                  <c:v>76846624</c:v>
                </c:pt>
                <c:pt idx="43">
                  <c:v>46978995</c:v>
                </c:pt>
                <c:pt idx="44">
                  <c:v>89732035</c:v>
                </c:pt>
                <c:pt idx="45">
                  <c:v>104383624</c:v>
                </c:pt>
                <c:pt idx="46">
                  <c:v>34293771</c:v>
                </c:pt>
                <c:pt idx="47">
                  <c:v>139259759</c:v>
                </c:pt>
                <c:pt idx="48">
                  <c:v>133375846</c:v>
                </c:pt>
                <c:pt idx="49">
                  <c:v>114053579</c:v>
                </c:pt>
                <c:pt idx="50">
                  <c:v>119420252</c:v>
                </c:pt>
                <c:pt idx="51">
                  <c:v>83640426</c:v>
                </c:pt>
                <c:pt idx="52">
                  <c:v>79711678</c:v>
                </c:pt>
                <c:pt idx="53">
                  <c:v>61937495</c:v>
                </c:pt>
                <c:pt idx="54">
                  <c:v>126597121</c:v>
                </c:pt>
                <c:pt idx="55">
                  <c:v>131564731</c:v>
                </c:pt>
                <c:pt idx="56">
                  <c:v>133382309</c:v>
                </c:pt>
                <c:pt idx="57">
                  <c:v>73103784</c:v>
                </c:pt>
                <c:pt idx="58">
                  <c:v>21379315</c:v>
                </c:pt>
                <c:pt idx="59">
                  <c:v>64459316</c:v>
                </c:pt>
                <c:pt idx="60">
                  <c:v>34964818</c:v>
                </c:pt>
                <c:pt idx="61">
                  <c:v>111505642</c:v>
                </c:pt>
                <c:pt idx="62">
                  <c:v>133228348</c:v>
                </c:pt>
                <c:pt idx="63">
                  <c:v>118099659</c:v>
                </c:pt>
                <c:pt idx="64">
                  <c:v>82161969</c:v>
                </c:pt>
                <c:pt idx="65">
                  <c:v>143523463</c:v>
                </c:pt>
                <c:pt idx="66">
                  <c:v>103400692</c:v>
                </c:pt>
                <c:pt idx="67">
                  <c:v>111110575</c:v>
                </c:pt>
                <c:pt idx="68">
                  <c:v>65007045</c:v>
                </c:pt>
                <c:pt idx="69">
                  <c:v>31141074</c:v>
                </c:pt>
                <c:pt idx="70">
                  <c:v>31704416</c:v>
                </c:pt>
                <c:pt idx="71">
                  <c:v>107503316</c:v>
                </c:pt>
                <c:pt idx="72">
                  <c:v>129734803</c:v>
                </c:pt>
                <c:pt idx="73">
                  <c:v>132122995</c:v>
                </c:pt>
                <c:pt idx="74">
                  <c:v>122512052</c:v>
                </c:pt>
                <c:pt idx="75">
                  <c:v>68642452</c:v>
                </c:pt>
                <c:pt idx="76">
                  <c:v>32131830</c:v>
                </c:pt>
                <c:pt idx="77">
                  <c:v>126930660</c:v>
                </c:pt>
                <c:pt idx="78">
                  <c:v>93926386</c:v>
                </c:pt>
                <c:pt idx="79">
                  <c:v>63992328</c:v>
                </c:pt>
                <c:pt idx="80">
                  <c:v>134518390</c:v>
                </c:pt>
                <c:pt idx="81">
                  <c:v>52792307</c:v>
                </c:pt>
                <c:pt idx="82">
                  <c:v>83024900</c:v>
                </c:pt>
                <c:pt idx="83">
                  <c:v>123207194</c:v>
                </c:pt>
                <c:pt idx="84">
                  <c:v>83348920</c:v>
                </c:pt>
                <c:pt idx="85">
                  <c:v>101160529</c:v>
                </c:pt>
                <c:pt idx="86">
                  <c:v>77564037</c:v>
                </c:pt>
                <c:pt idx="87">
                  <c:v>49551662</c:v>
                </c:pt>
                <c:pt idx="88">
                  <c:v>60522097</c:v>
                </c:pt>
                <c:pt idx="89">
                  <c:v>113733726</c:v>
                </c:pt>
                <c:pt idx="90">
                  <c:v>33592415</c:v>
                </c:pt>
                <c:pt idx="91">
                  <c:v>32694788</c:v>
                </c:pt>
                <c:pt idx="92">
                  <c:v>113165635</c:v>
                </c:pt>
                <c:pt idx="93">
                  <c:v>107285004</c:v>
                </c:pt>
                <c:pt idx="94">
                  <c:v>108521835</c:v>
                </c:pt>
                <c:pt idx="95">
                  <c:v>100685880</c:v>
                </c:pt>
                <c:pt idx="96">
                  <c:v>126464904</c:v>
                </c:pt>
                <c:pt idx="97">
                  <c:v>64736114</c:v>
                </c:pt>
                <c:pt idx="98">
                  <c:v>93050117</c:v>
                </c:pt>
                <c:pt idx="99">
                  <c:v>57637485</c:v>
                </c:pt>
                <c:pt idx="100">
                  <c:v>58607007</c:v>
                </c:pt>
                <c:pt idx="101">
                  <c:v>43929341</c:v>
                </c:pt>
                <c:pt idx="102">
                  <c:v>30212620</c:v>
                </c:pt>
                <c:pt idx="103">
                  <c:v>76418654</c:v>
                </c:pt>
                <c:pt idx="104">
                  <c:v>89021735</c:v>
                </c:pt>
                <c:pt idx="105">
                  <c:v>40911830</c:v>
                </c:pt>
                <c:pt idx="106">
                  <c:v>47952020</c:v>
                </c:pt>
                <c:pt idx="107">
                  <c:v>67155742</c:v>
                </c:pt>
                <c:pt idx="108">
                  <c:v>81638674</c:v>
                </c:pt>
                <c:pt idx="109">
                  <c:v>56114221</c:v>
                </c:pt>
                <c:pt idx="110">
                  <c:v>102608827</c:v>
                </c:pt>
                <c:pt idx="111">
                  <c:v>42776259</c:v>
                </c:pt>
                <c:pt idx="112">
                  <c:v>98780042</c:v>
                </c:pt>
                <c:pt idx="113">
                  <c:v>106369117</c:v>
                </c:pt>
                <c:pt idx="114">
                  <c:v>50026353</c:v>
                </c:pt>
                <c:pt idx="115">
                  <c:v>66002193</c:v>
                </c:pt>
                <c:pt idx="116">
                  <c:v>85463309</c:v>
                </c:pt>
                <c:pt idx="117">
                  <c:v>71017784</c:v>
                </c:pt>
                <c:pt idx="118">
                  <c:v>48068396</c:v>
                </c:pt>
                <c:pt idx="119">
                  <c:v>61656849</c:v>
                </c:pt>
                <c:pt idx="120">
                  <c:v>24004159</c:v>
                </c:pt>
                <c:pt idx="121">
                  <c:v>58183966</c:v>
                </c:pt>
                <c:pt idx="122">
                  <c:v>100446895</c:v>
                </c:pt>
                <c:pt idx="123">
                  <c:v>47396698</c:v>
                </c:pt>
                <c:pt idx="124">
                  <c:v>104374107</c:v>
                </c:pt>
                <c:pt idx="125">
                  <c:v>35799026</c:v>
                </c:pt>
                <c:pt idx="126">
                  <c:v>6712451</c:v>
                </c:pt>
                <c:pt idx="127">
                  <c:v>97030725</c:v>
                </c:pt>
                <c:pt idx="128">
                  <c:v>65452312</c:v>
                </c:pt>
                <c:pt idx="129">
                  <c:v>89296573</c:v>
                </c:pt>
                <c:pt idx="130">
                  <c:v>85017401</c:v>
                </c:pt>
                <c:pt idx="131">
                  <c:v>75030163</c:v>
                </c:pt>
                <c:pt idx="132">
                  <c:v>77222184</c:v>
                </c:pt>
                <c:pt idx="133">
                  <c:v>67631157</c:v>
                </c:pt>
                <c:pt idx="134">
                  <c:v>66862068</c:v>
                </c:pt>
                <c:pt idx="135">
                  <c:v>57366262</c:v>
                </c:pt>
                <c:pt idx="136">
                  <c:v>54700065</c:v>
                </c:pt>
                <c:pt idx="137">
                  <c:v>27098580</c:v>
                </c:pt>
                <c:pt idx="138">
                  <c:v>55673333</c:v>
                </c:pt>
                <c:pt idx="139">
                  <c:v>40198710</c:v>
                </c:pt>
                <c:pt idx="140">
                  <c:v>72660029</c:v>
                </c:pt>
                <c:pt idx="141">
                  <c:v>38120554</c:v>
                </c:pt>
                <c:pt idx="142">
                  <c:v>49392095</c:v>
                </c:pt>
                <c:pt idx="143">
                  <c:v>39292022</c:v>
                </c:pt>
                <c:pt idx="144">
                  <c:v>28772222</c:v>
                </c:pt>
                <c:pt idx="145">
                  <c:v>17010646</c:v>
                </c:pt>
                <c:pt idx="146">
                  <c:v>24985612</c:v>
                </c:pt>
                <c:pt idx="147">
                  <c:v>4411102</c:v>
                </c:pt>
                <c:pt idx="148">
                  <c:v>35024475</c:v>
                </c:pt>
                <c:pt idx="149">
                  <c:v>77679638</c:v>
                </c:pt>
                <c:pt idx="150">
                  <c:v>9213</c:v>
                </c:pt>
                <c:pt idx="151">
                  <c:v>58867694</c:v>
                </c:pt>
                <c:pt idx="152">
                  <c:v>59475623</c:v>
                </c:pt>
                <c:pt idx="153">
                  <c:v>86897182</c:v>
                </c:pt>
                <c:pt idx="154">
                  <c:v>63540020</c:v>
                </c:pt>
                <c:pt idx="155">
                  <c:v>95328937</c:v>
                </c:pt>
                <c:pt idx="156">
                  <c:v>50802661</c:v>
                </c:pt>
                <c:pt idx="157">
                  <c:v>43982842</c:v>
                </c:pt>
                <c:pt idx="158">
                  <c:v>17176900</c:v>
                </c:pt>
                <c:pt idx="159">
                  <c:v>23014504</c:v>
                </c:pt>
                <c:pt idx="160">
                  <c:v>71148699</c:v>
                </c:pt>
                <c:pt idx="161">
                  <c:v>67344392</c:v>
                </c:pt>
                <c:pt idx="162">
                  <c:v>22406362</c:v>
                </c:pt>
                <c:pt idx="163">
                  <c:v>11000000</c:v>
                </c:pt>
                <c:pt idx="164">
                  <c:v>88761720</c:v>
                </c:pt>
                <c:pt idx="165">
                  <c:v>81557479</c:v>
                </c:pt>
                <c:pt idx="166">
                  <c:v>58229120</c:v>
                </c:pt>
                <c:pt idx="167">
                  <c:v>84037039</c:v>
                </c:pt>
                <c:pt idx="168">
                  <c:v>85884815</c:v>
                </c:pt>
                <c:pt idx="169">
                  <c:v>78747585</c:v>
                </c:pt>
                <c:pt idx="170">
                  <c:v>78616689</c:v>
                </c:pt>
                <c:pt idx="171">
                  <c:v>75817994</c:v>
                </c:pt>
                <c:pt idx="172">
                  <c:v>73209340</c:v>
                </c:pt>
                <c:pt idx="173">
                  <c:v>72515360</c:v>
                </c:pt>
                <c:pt idx="174">
                  <c:v>68558662</c:v>
                </c:pt>
                <c:pt idx="175">
                  <c:v>65653758</c:v>
                </c:pt>
                <c:pt idx="176">
                  <c:v>64685359</c:v>
                </c:pt>
                <c:pt idx="177">
                  <c:v>61355436</c:v>
                </c:pt>
                <c:pt idx="178">
                  <c:v>26871</c:v>
                </c:pt>
                <c:pt idx="179">
                  <c:v>60874615</c:v>
                </c:pt>
                <c:pt idx="180">
                  <c:v>58220776</c:v>
                </c:pt>
                <c:pt idx="181">
                  <c:v>47474112</c:v>
                </c:pt>
                <c:pt idx="182">
                  <c:v>42877165</c:v>
                </c:pt>
                <c:pt idx="183">
                  <c:v>35168677</c:v>
                </c:pt>
                <c:pt idx="184">
                  <c:v>61644321</c:v>
                </c:pt>
                <c:pt idx="185">
                  <c:v>190562</c:v>
                </c:pt>
                <c:pt idx="186">
                  <c:v>20315324</c:v>
                </c:pt>
                <c:pt idx="187">
                  <c:v>66941559</c:v>
                </c:pt>
                <c:pt idx="188">
                  <c:v>63224849</c:v>
                </c:pt>
                <c:pt idx="189">
                  <c:v>84303558</c:v>
                </c:pt>
                <c:pt idx="190">
                  <c:v>51396781</c:v>
                </c:pt>
                <c:pt idx="191">
                  <c:v>47592825</c:v>
                </c:pt>
                <c:pt idx="192">
                  <c:v>50016394</c:v>
                </c:pt>
                <c:pt idx="193">
                  <c:v>57010853</c:v>
                </c:pt>
                <c:pt idx="194">
                  <c:v>62494975</c:v>
                </c:pt>
                <c:pt idx="195">
                  <c:v>46440491</c:v>
                </c:pt>
                <c:pt idx="196">
                  <c:v>44606335</c:v>
                </c:pt>
                <c:pt idx="197">
                  <c:v>40048332</c:v>
                </c:pt>
                <c:pt idx="198">
                  <c:v>64933670</c:v>
                </c:pt>
                <c:pt idx="199">
                  <c:v>31494270</c:v>
                </c:pt>
                <c:pt idx="200">
                  <c:v>31111260</c:v>
                </c:pt>
                <c:pt idx="201">
                  <c:v>13401683</c:v>
                </c:pt>
                <c:pt idx="202">
                  <c:v>43575716</c:v>
                </c:pt>
                <c:pt idx="203">
                  <c:v>80170146</c:v>
                </c:pt>
                <c:pt idx="204">
                  <c:v>75754670</c:v>
                </c:pt>
                <c:pt idx="205">
                  <c:v>33048353</c:v>
                </c:pt>
                <c:pt idx="206">
                  <c:v>34543701</c:v>
                </c:pt>
                <c:pt idx="207">
                  <c:v>53215979</c:v>
                </c:pt>
                <c:pt idx="208">
                  <c:v>79363785</c:v>
                </c:pt>
                <c:pt idx="209">
                  <c:v>73215310</c:v>
                </c:pt>
                <c:pt idx="210">
                  <c:v>69102910</c:v>
                </c:pt>
                <c:pt idx="211">
                  <c:v>65948711</c:v>
                </c:pt>
                <c:pt idx="212">
                  <c:v>60507228</c:v>
                </c:pt>
                <c:pt idx="213">
                  <c:v>56684819</c:v>
                </c:pt>
                <c:pt idx="214">
                  <c:v>50628009</c:v>
                </c:pt>
                <c:pt idx="215">
                  <c:v>69772969</c:v>
                </c:pt>
                <c:pt idx="216">
                  <c:v>45356386</c:v>
                </c:pt>
                <c:pt idx="217">
                  <c:v>55350897</c:v>
                </c:pt>
                <c:pt idx="218">
                  <c:v>39442871</c:v>
                </c:pt>
                <c:pt idx="219">
                  <c:v>37899638</c:v>
                </c:pt>
                <c:pt idx="220">
                  <c:v>37754208</c:v>
                </c:pt>
                <c:pt idx="221">
                  <c:v>38542418</c:v>
                </c:pt>
                <c:pt idx="222">
                  <c:v>34566746</c:v>
                </c:pt>
                <c:pt idx="223">
                  <c:v>32885565</c:v>
                </c:pt>
                <c:pt idx="224">
                  <c:v>36073232</c:v>
                </c:pt>
                <c:pt idx="225">
                  <c:v>21471685</c:v>
                </c:pt>
                <c:pt idx="226">
                  <c:v>20950820</c:v>
                </c:pt>
                <c:pt idx="227">
                  <c:v>19673424</c:v>
                </c:pt>
                <c:pt idx="228">
                  <c:v>19480739</c:v>
                </c:pt>
                <c:pt idx="229">
                  <c:v>17593391</c:v>
                </c:pt>
                <c:pt idx="230">
                  <c:v>18318000</c:v>
                </c:pt>
                <c:pt idx="231">
                  <c:v>27356090</c:v>
                </c:pt>
                <c:pt idx="232">
                  <c:v>17473245</c:v>
                </c:pt>
                <c:pt idx="233">
                  <c:v>15131330</c:v>
                </c:pt>
                <c:pt idx="234">
                  <c:v>19406406</c:v>
                </c:pt>
                <c:pt idx="235">
                  <c:v>1891821</c:v>
                </c:pt>
                <c:pt idx="236">
                  <c:v>23219748</c:v>
                </c:pt>
                <c:pt idx="237">
                  <c:v>67286731</c:v>
                </c:pt>
                <c:pt idx="238">
                  <c:v>74158157</c:v>
                </c:pt>
                <c:pt idx="239">
                  <c:v>1339152</c:v>
                </c:pt>
                <c:pt idx="240">
                  <c:v>15071514</c:v>
                </c:pt>
                <c:pt idx="241">
                  <c:v>26000610</c:v>
                </c:pt>
                <c:pt idx="242">
                  <c:v>66462600</c:v>
                </c:pt>
                <c:pt idx="243">
                  <c:v>35286428</c:v>
                </c:pt>
                <c:pt idx="244">
                  <c:v>41814863</c:v>
                </c:pt>
                <c:pt idx="245">
                  <c:v>68473360</c:v>
                </c:pt>
                <c:pt idx="246">
                  <c:v>66636385</c:v>
                </c:pt>
                <c:pt idx="247">
                  <c:v>47379090</c:v>
                </c:pt>
                <c:pt idx="248">
                  <c:v>43426961</c:v>
                </c:pt>
                <c:pt idx="249">
                  <c:v>47000485</c:v>
                </c:pt>
                <c:pt idx="250">
                  <c:v>45434443</c:v>
                </c:pt>
                <c:pt idx="251">
                  <c:v>42044321</c:v>
                </c:pt>
                <c:pt idx="252">
                  <c:v>73661010</c:v>
                </c:pt>
                <c:pt idx="253">
                  <c:v>41523271</c:v>
                </c:pt>
                <c:pt idx="254">
                  <c:v>37600435</c:v>
                </c:pt>
                <c:pt idx="255">
                  <c:v>39251128</c:v>
                </c:pt>
                <c:pt idx="256">
                  <c:v>34636443</c:v>
                </c:pt>
                <c:pt idx="257">
                  <c:v>22751979</c:v>
                </c:pt>
                <c:pt idx="258">
                  <c:v>30013346</c:v>
                </c:pt>
                <c:pt idx="259">
                  <c:v>14567883</c:v>
                </c:pt>
                <c:pt idx="260">
                  <c:v>5409517</c:v>
                </c:pt>
                <c:pt idx="261">
                  <c:v>21009180</c:v>
                </c:pt>
                <c:pt idx="262">
                  <c:v>36381716</c:v>
                </c:pt>
                <c:pt idx="263">
                  <c:v>55585389</c:v>
                </c:pt>
                <c:pt idx="264">
                  <c:v>36976367</c:v>
                </c:pt>
                <c:pt idx="265">
                  <c:v>51814190</c:v>
                </c:pt>
                <c:pt idx="266">
                  <c:v>47456450</c:v>
                </c:pt>
                <c:pt idx="267">
                  <c:v>62647540</c:v>
                </c:pt>
                <c:pt idx="268">
                  <c:v>27796042</c:v>
                </c:pt>
                <c:pt idx="269">
                  <c:v>32616869</c:v>
                </c:pt>
                <c:pt idx="270">
                  <c:v>18947630</c:v>
                </c:pt>
                <c:pt idx="271">
                  <c:v>42272747</c:v>
                </c:pt>
                <c:pt idx="272">
                  <c:v>66257002</c:v>
                </c:pt>
                <c:pt idx="273">
                  <c:v>65012000</c:v>
                </c:pt>
                <c:pt idx="274">
                  <c:v>54222000</c:v>
                </c:pt>
                <c:pt idx="275">
                  <c:v>52474616</c:v>
                </c:pt>
                <c:pt idx="276">
                  <c:v>55942830</c:v>
                </c:pt>
                <c:pt idx="277">
                  <c:v>40932372</c:v>
                </c:pt>
                <c:pt idx="278">
                  <c:v>38345403</c:v>
                </c:pt>
                <c:pt idx="279">
                  <c:v>37901509</c:v>
                </c:pt>
                <c:pt idx="280">
                  <c:v>48430355</c:v>
                </c:pt>
                <c:pt idx="281">
                  <c:v>30157016</c:v>
                </c:pt>
                <c:pt idx="282">
                  <c:v>28031250</c:v>
                </c:pt>
                <c:pt idx="283">
                  <c:v>33105600</c:v>
                </c:pt>
                <c:pt idx="284">
                  <c:v>62321039</c:v>
                </c:pt>
                <c:pt idx="285">
                  <c:v>38509342</c:v>
                </c:pt>
                <c:pt idx="286">
                  <c:v>19076815</c:v>
                </c:pt>
                <c:pt idx="287">
                  <c:v>25093607</c:v>
                </c:pt>
                <c:pt idx="288">
                  <c:v>18990542</c:v>
                </c:pt>
                <c:pt idx="289">
                  <c:v>14294842</c:v>
                </c:pt>
                <c:pt idx="290">
                  <c:v>19819494</c:v>
                </c:pt>
                <c:pt idx="291">
                  <c:v>13596911</c:v>
                </c:pt>
                <c:pt idx="292">
                  <c:v>8460990</c:v>
                </c:pt>
                <c:pt idx="293">
                  <c:v>7097125</c:v>
                </c:pt>
                <c:pt idx="294">
                  <c:v>37760080</c:v>
                </c:pt>
                <c:pt idx="295">
                  <c:v>5851188</c:v>
                </c:pt>
                <c:pt idx="296">
                  <c:v>25121291</c:v>
                </c:pt>
                <c:pt idx="297">
                  <c:v>18821279</c:v>
                </c:pt>
                <c:pt idx="298">
                  <c:v>35324232</c:v>
                </c:pt>
                <c:pt idx="299">
                  <c:v>617840</c:v>
                </c:pt>
                <c:pt idx="300">
                  <c:v>29655590</c:v>
                </c:pt>
                <c:pt idx="301">
                  <c:v>28965197</c:v>
                </c:pt>
                <c:pt idx="302">
                  <c:v>39380442</c:v>
                </c:pt>
                <c:pt idx="303">
                  <c:v>37516013</c:v>
                </c:pt>
                <c:pt idx="304">
                  <c:v>5932060</c:v>
                </c:pt>
                <c:pt idx="305">
                  <c:v>43568507</c:v>
                </c:pt>
                <c:pt idx="306">
                  <c:v>33685268</c:v>
                </c:pt>
                <c:pt idx="307">
                  <c:v>63695760</c:v>
                </c:pt>
                <c:pt idx="308">
                  <c:v>59617068</c:v>
                </c:pt>
                <c:pt idx="309">
                  <c:v>55637680</c:v>
                </c:pt>
                <c:pt idx="310">
                  <c:v>54758461</c:v>
                </c:pt>
                <c:pt idx="311">
                  <c:v>52397389</c:v>
                </c:pt>
                <c:pt idx="312">
                  <c:v>38966057</c:v>
                </c:pt>
                <c:pt idx="313">
                  <c:v>42345531</c:v>
                </c:pt>
                <c:pt idx="314">
                  <c:v>36064910</c:v>
                </c:pt>
                <c:pt idx="315">
                  <c:v>33328051</c:v>
                </c:pt>
                <c:pt idx="316">
                  <c:v>32598931</c:v>
                </c:pt>
                <c:pt idx="317">
                  <c:v>28045540</c:v>
                </c:pt>
                <c:pt idx="318">
                  <c:v>37023395</c:v>
                </c:pt>
                <c:pt idx="319">
                  <c:v>43532294</c:v>
                </c:pt>
                <c:pt idx="320">
                  <c:v>17218080</c:v>
                </c:pt>
                <c:pt idx="321">
                  <c:v>10014234</c:v>
                </c:pt>
                <c:pt idx="322">
                  <c:v>19059018</c:v>
                </c:pt>
                <c:pt idx="323">
                  <c:v>1987287</c:v>
                </c:pt>
                <c:pt idx="324">
                  <c:v>24407944</c:v>
                </c:pt>
                <c:pt idx="325">
                  <c:v>13750556</c:v>
                </c:pt>
                <c:pt idx="326">
                  <c:v>31054924</c:v>
                </c:pt>
                <c:pt idx="327">
                  <c:v>43247140</c:v>
                </c:pt>
                <c:pt idx="328">
                  <c:v>2208939</c:v>
                </c:pt>
                <c:pt idx="329">
                  <c:v>19548064</c:v>
                </c:pt>
                <c:pt idx="330">
                  <c:v>25052000</c:v>
                </c:pt>
                <c:pt idx="331">
                  <c:v>72413</c:v>
                </c:pt>
                <c:pt idx="332">
                  <c:v>58255287</c:v>
                </c:pt>
                <c:pt idx="333">
                  <c:v>32178777</c:v>
                </c:pt>
                <c:pt idx="334">
                  <c:v>15738632</c:v>
                </c:pt>
                <c:pt idx="335">
                  <c:v>135381507</c:v>
                </c:pt>
                <c:pt idx="336">
                  <c:v>90646554</c:v>
                </c:pt>
                <c:pt idx="337">
                  <c:v>59035104</c:v>
                </c:pt>
                <c:pt idx="338">
                  <c:v>56702901</c:v>
                </c:pt>
                <c:pt idx="339">
                  <c:v>55994557</c:v>
                </c:pt>
                <c:pt idx="340">
                  <c:v>54910560</c:v>
                </c:pt>
                <c:pt idx="341">
                  <c:v>53789313</c:v>
                </c:pt>
                <c:pt idx="342">
                  <c:v>51045801</c:v>
                </c:pt>
                <c:pt idx="343">
                  <c:v>50818750</c:v>
                </c:pt>
                <c:pt idx="344">
                  <c:v>50189179</c:v>
                </c:pt>
                <c:pt idx="345">
                  <c:v>50024083</c:v>
                </c:pt>
                <c:pt idx="346">
                  <c:v>50549107</c:v>
                </c:pt>
                <c:pt idx="347">
                  <c:v>56443482</c:v>
                </c:pt>
                <c:pt idx="348">
                  <c:v>47748610</c:v>
                </c:pt>
                <c:pt idx="349">
                  <c:v>46975183</c:v>
                </c:pt>
                <c:pt idx="350">
                  <c:v>50807639</c:v>
                </c:pt>
                <c:pt idx="351">
                  <c:v>46611204</c:v>
                </c:pt>
                <c:pt idx="352">
                  <c:v>43060566</c:v>
                </c:pt>
                <c:pt idx="353">
                  <c:v>45996718</c:v>
                </c:pt>
                <c:pt idx="354">
                  <c:v>43337279</c:v>
                </c:pt>
                <c:pt idx="355">
                  <c:v>37479778</c:v>
                </c:pt>
                <c:pt idx="356">
                  <c:v>40559930</c:v>
                </c:pt>
                <c:pt idx="357">
                  <c:v>36830057</c:v>
                </c:pt>
                <c:pt idx="358">
                  <c:v>36279230</c:v>
                </c:pt>
                <c:pt idx="359">
                  <c:v>42194060</c:v>
                </c:pt>
                <c:pt idx="360">
                  <c:v>43119879</c:v>
                </c:pt>
                <c:pt idx="361">
                  <c:v>35096190</c:v>
                </c:pt>
                <c:pt idx="362">
                  <c:v>43290977</c:v>
                </c:pt>
                <c:pt idx="363">
                  <c:v>33927476</c:v>
                </c:pt>
                <c:pt idx="364">
                  <c:v>32122249</c:v>
                </c:pt>
                <c:pt idx="365">
                  <c:v>40076438</c:v>
                </c:pt>
                <c:pt idx="366">
                  <c:v>32940507</c:v>
                </c:pt>
                <c:pt idx="367">
                  <c:v>31670931</c:v>
                </c:pt>
                <c:pt idx="368">
                  <c:v>30695227</c:v>
                </c:pt>
                <c:pt idx="369">
                  <c:v>32522352</c:v>
                </c:pt>
                <c:pt idx="370">
                  <c:v>26082914</c:v>
                </c:pt>
                <c:pt idx="371">
                  <c:v>29136626</c:v>
                </c:pt>
                <c:pt idx="372">
                  <c:v>26288320</c:v>
                </c:pt>
                <c:pt idx="373">
                  <c:v>26616590</c:v>
                </c:pt>
                <c:pt idx="374">
                  <c:v>30063805</c:v>
                </c:pt>
                <c:pt idx="375">
                  <c:v>22518325</c:v>
                </c:pt>
                <c:pt idx="376">
                  <c:v>13082288</c:v>
                </c:pt>
                <c:pt idx="377">
                  <c:v>18208078</c:v>
                </c:pt>
                <c:pt idx="378">
                  <c:v>14218868</c:v>
                </c:pt>
                <c:pt idx="379">
                  <c:v>22451</c:v>
                </c:pt>
                <c:pt idx="380">
                  <c:v>31165421</c:v>
                </c:pt>
                <c:pt idx="381">
                  <c:v>11802056</c:v>
                </c:pt>
                <c:pt idx="382">
                  <c:v>25472967</c:v>
                </c:pt>
                <c:pt idx="383">
                  <c:v>22362500</c:v>
                </c:pt>
                <c:pt idx="384">
                  <c:v>17281832</c:v>
                </c:pt>
                <c:pt idx="385">
                  <c:v>19781879</c:v>
                </c:pt>
                <c:pt idx="386">
                  <c:v>7605668</c:v>
                </c:pt>
                <c:pt idx="387">
                  <c:v>4535117</c:v>
                </c:pt>
                <c:pt idx="388">
                  <c:v>4426297</c:v>
                </c:pt>
                <c:pt idx="389">
                  <c:v>10166502</c:v>
                </c:pt>
                <c:pt idx="390">
                  <c:v>12065985</c:v>
                </c:pt>
                <c:pt idx="391">
                  <c:v>48291624</c:v>
                </c:pt>
                <c:pt idx="392">
                  <c:v>35231365</c:v>
                </c:pt>
                <c:pt idx="393">
                  <c:v>53715611</c:v>
                </c:pt>
                <c:pt idx="394">
                  <c:v>31199215</c:v>
                </c:pt>
                <c:pt idx="395">
                  <c:v>29580087</c:v>
                </c:pt>
                <c:pt idx="396">
                  <c:v>44665963</c:v>
                </c:pt>
                <c:pt idx="397">
                  <c:v>49875589</c:v>
                </c:pt>
                <c:pt idx="398">
                  <c:v>36931089</c:v>
                </c:pt>
                <c:pt idx="399">
                  <c:v>51317350</c:v>
                </c:pt>
                <c:pt idx="400">
                  <c:v>28328132</c:v>
                </c:pt>
                <c:pt idx="401">
                  <c:v>51774002</c:v>
                </c:pt>
                <c:pt idx="402">
                  <c:v>25528495</c:v>
                </c:pt>
                <c:pt idx="403">
                  <c:v>45860039</c:v>
                </c:pt>
                <c:pt idx="404">
                  <c:v>25040293</c:v>
                </c:pt>
                <c:pt idx="405">
                  <c:v>49994804</c:v>
                </c:pt>
                <c:pt idx="406">
                  <c:v>41609593</c:v>
                </c:pt>
                <c:pt idx="407">
                  <c:v>38553833</c:v>
                </c:pt>
                <c:pt idx="408">
                  <c:v>34350553</c:v>
                </c:pt>
                <c:pt idx="409">
                  <c:v>34238611</c:v>
                </c:pt>
                <c:pt idx="410">
                  <c:v>34098563</c:v>
                </c:pt>
                <c:pt idx="411">
                  <c:v>33828318</c:v>
                </c:pt>
                <c:pt idx="412">
                  <c:v>33472850</c:v>
                </c:pt>
                <c:pt idx="413">
                  <c:v>31051126</c:v>
                </c:pt>
                <c:pt idx="414">
                  <c:v>35707327</c:v>
                </c:pt>
                <c:pt idx="415">
                  <c:v>20550712</c:v>
                </c:pt>
                <c:pt idx="416">
                  <c:v>18573791</c:v>
                </c:pt>
                <c:pt idx="417">
                  <c:v>51225796</c:v>
                </c:pt>
                <c:pt idx="418">
                  <c:v>16264475</c:v>
                </c:pt>
                <c:pt idx="419">
                  <c:v>25857987</c:v>
                </c:pt>
                <c:pt idx="420">
                  <c:v>12870569</c:v>
                </c:pt>
                <c:pt idx="421">
                  <c:v>11466088</c:v>
                </c:pt>
                <c:pt idx="422">
                  <c:v>16088610</c:v>
                </c:pt>
                <c:pt idx="423">
                  <c:v>6768055</c:v>
                </c:pt>
                <c:pt idx="424">
                  <c:v>39440655</c:v>
                </c:pt>
                <c:pt idx="425">
                  <c:v>6167817</c:v>
                </c:pt>
                <c:pt idx="426">
                  <c:v>9483821</c:v>
                </c:pt>
                <c:pt idx="427">
                  <c:v>26838389</c:v>
                </c:pt>
                <c:pt idx="428">
                  <c:v>5660084</c:v>
                </c:pt>
                <c:pt idx="429">
                  <c:v>7221458</c:v>
                </c:pt>
                <c:pt idx="430">
                  <c:v>45207112</c:v>
                </c:pt>
                <c:pt idx="431">
                  <c:v>33574332</c:v>
                </c:pt>
                <c:pt idx="432">
                  <c:v>25031037</c:v>
                </c:pt>
                <c:pt idx="433">
                  <c:v>22843047</c:v>
                </c:pt>
                <c:pt idx="434">
                  <c:v>5755286</c:v>
                </c:pt>
                <c:pt idx="435">
                  <c:v>36385763</c:v>
                </c:pt>
                <c:pt idx="436">
                  <c:v>37035845</c:v>
                </c:pt>
                <c:pt idx="437">
                  <c:v>34580635</c:v>
                </c:pt>
                <c:pt idx="438">
                  <c:v>42438300</c:v>
                </c:pt>
                <c:pt idx="439">
                  <c:v>23324666</c:v>
                </c:pt>
                <c:pt idx="440">
                  <c:v>23020488</c:v>
                </c:pt>
                <c:pt idx="441">
                  <c:v>2175312</c:v>
                </c:pt>
                <c:pt idx="442">
                  <c:v>55092830</c:v>
                </c:pt>
                <c:pt idx="443">
                  <c:v>48745150</c:v>
                </c:pt>
                <c:pt idx="444">
                  <c:v>48154732</c:v>
                </c:pt>
                <c:pt idx="445">
                  <c:v>48265581</c:v>
                </c:pt>
                <c:pt idx="446">
                  <c:v>46982632</c:v>
                </c:pt>
                <c:pt idx="447">
                  <c:v>44737059</c:v>
                </c:pt>
                <c:pt idx="448">
                  <c:v>44484065</c:v>
                </c:pt>
                <c:pt idx="449">
                  <c:v>47553512</c:v>
                </c:pt>
                <c:pt idx="450">
                  <c:v>42610000</c:v>
                </c:pt>
                <c:pt idx="451">
                  <c:v>41482207</c:v>
                </c:pt>
                <c:pt idx="452">
                  <c:v>47105085</c:v>
                </c:pt>
                <c:pt idx="453">
                  <c:v>41256277</c:v>
                </c:pt>
                <c:pt idx="454">
                  <c:v>40905277</c:v>
                </c:pt>
                <c:pt idx="455">
                  <c:v>38590500</c:v>
                </c:pt>
                <c:pt idx="456">
                  <c:v>39177541</c:v>
                </c:pt>
                <c:pt idx="457">
                  <c:v>39778599</c:v>
                </c:pt>
                <c:pt idx="458">
                  <c:v>37486138</c:v>
                </c:pt>
                <c:pt idx="459">
                  <c:v>38105077</c:v>
                </c:pt>
                <c:pt idx="460">
                  <c:v>35168395</c:v>
                </c:pt>
                <c:pt idx="461">
                  <c:v>32800000</c:v>
                </c:pt>
                <c:pt idx="462">
                  <c:v>33643461</c:v>
                </c:pt>
                <c:pt idx="463">
                  <c:v>32741596</c:v>
                </c:pt>
                <c:pt idx="464">
                  <c:v>31874869</c:v>
                </c:pt>
                <c:pt idx="465">
                  <c:v>30306268</c:v>
                </c:pt>
                <c:pt idx="466">
                  <c:v>27667947</c:v>
                </c:pt>
                <c:pt idx="467">
                  <c:v>27067160</c:v>
                </c:pt>
                <c:pt idx="468">
                  <c:v>26616999</c:v>
                </c:pt>
                <c:pt idx="469">
                  <c:v>26536120</c:v>
                </c:pt>
                <c:pt idx="470">
                  <c:v>26199517</c:v>
                </c:pt>
                <c:pt idx="471">
                  <c:v>25450527</c:v>
                </c:pt>
                <c:pt idx="472">
                  <c:v>25407250</c:v>
                </c:pt>
                <c:pt idx="473">
                  <c:v>23159305</c:v>
                </c:pt>
                <c:pt idx="474">
                  <c:v>24006726</c:v>
                </c:pt>
                <c:pt idx="475">
                  <c:v>20389967</c:v>
                </c:pt>
                <c:pt idx="476">
                  <c:v>19593740</c:v>
                </c:pt>
                <c:pt idx="477">
                  <c:v>19118247</c:v>
                </c:pt>
                <c:pt idx="478">
                  <c:v>26442251</c:v>
                </c:pt>
                <c:pt idx="479">
                  <c:v>17114882</c:v>
                </c:pt>
                <c:pt idx="480">
                  <c:v>18472363</c:v>
                </c:pt>
                <c:pt idx="481">
                  <c:v>14131298</c:v>
                </c:pt>
                <c:pt idx="482">
                  <c:v>21557240</c:v>
                </c:pt>
                <c:pt idx="483">
                  <c:v>21283440</c:v>
                </c:pt>
                <c:pt idx="484">
                  <c:v>10556196</c:v>
                </c:pt>
                <c:pt idx="485">
                  <c:v>16671505</c:v>
                </c:pt>
                <c:pt idx="486">
                  <c:v>10400000</c:v>
                </c:pt>
                <c:pt idx="487">
                  <c:v>9528092</c:v>
                </c:pt>
                <c:pt idx="488">
                  <c:v>10137232</c:v>
                </c:pt>
                <c:pt idx="489">
                  <c:v>9795017</c:v>
                </c:pt>
                <c:pt idx="490">
                  <c:v>20488579</c:v>
                </c:pt>
                <c:pt idx="491">
                  <c:v>19445217</c:v>
                </c:pt>
                <c:pt idx="492">
                  <c:v>8355815</c:v>
                </c:pt>
                <c:pt idx="493">
                  <c:v>28837115</c:v>
                </c:pt>
                <c:pt idx="494">
                  <c:v>6471394</c:v>
                </c:pt>
                <c:pt idx="495">
                  <c:v>6291602</c:v>
                </c:pt>
                <c:pt idx="496">
                  <c:v>10706786</c:v>
                </c:pt>
                <c:pt idx="497">
                  <c:v>8742261</c:v>
                </c:pt>
                <c:pt idx="498">
                  <c:v>43905746</c:v>
                </c:pt>
                <c:pt idx="499">
                  <c:v>21413502</c:v>
                </c:pt>
                <c:pt idx="500">
                  <c:v>31569268</c:v>
                </c:pt>
                <c:pt idx="501">
                  <c:v>1206135</c:v>
                </c:pt>
                <c:pt idx="502">
                  <c:v>47095453</c:v>
                </c:pt>
                <c:pt idx="503">
                  <c:v>37879996</c:v>
                </c:pt>
                <c:pt idx="504">
                  <c:v>25900000</c:v>
                </c:pt>
                <c:pt idx="505">
                  <c:v>53574088</c:v>
                </c:pt>
                <c:pt idx="506">
                  <c:v>37339525</c:v>
                </c:pt>
                <c:pt idx="507">
                  <c:v>29781453</c:v>
                </c:pt>
                <c:pt idx="508">
                  <c:v>15519841</c:v>
                </c:pt>
                <c:pt idx="509">
                  <c:v>5600000</c:v>
                </c:pt>
                <c:pt idx="510">
                  <c:v>10539414</c:v>
                </c:pt>
                <c:pt idx="511">
                  <c:v>14946229</c:v>
                </c:pt>
                <c:pt idx="512">
                  <c:v>31598308</c:v>
                </c:pt>
                <c:pt idx="513">
                  <c:v>38360195</c:v>
                </c:pt>
                <c:pt idx="514">
                  <c:v>35617599</c:v>
                </c:pt>
                <c:pt idx="515">
                  <c:v>27972410</c:v>
                </c:pt>
                <c:pt idx="516">
                  <c:v>28133159</c:v>
                </c:pt>
                <c:pt idx="517">
                  <c:v>27400000</c:v>
                </c:pt>
                <c:pt idx="518">
                  <c:v>24343673</c:v>
                </c:pt>
                <c:pt idx="519">
                  <c:v>22877808</c:v>
                </c:pt>
                <c:pt idx="520">
                  <c:v>36883539</c:v>
                </c:pt>
                <c:pt idx="521">
                  <c:v>22531698</c:v>
                </c:pt>
                <c:pt idx="522">
                  <c:v>20400913</c:v>
                </c:pt>
                <c:pt idx="523">
                  <c:v>20101861</c:v>
                </c:pt>
                <c:pt idx="524">
                  <c:v>25200412</c:v>
                </c:pt>
                <c:pt idx="525">
                  <c:v>19719930</c:v>
                </c:pt>
                <c:pt idx="526">
                  <c:v>19377727</c:v>
                </c:pt>
                <c:pt idx="527">
                  <c:v>17300889</c:v>
                </c:pt>
                <c:pt idx="528">
                  <c:v>15527125</c:v>
                </c:pt>
                <c:pt idx="529">
                  <c:v>13560960</c:v>
                </c:pt>
                <c:pt idx="530">
                  <c:v>15523168</c:v>
                </c:pt>
                <c:pt idx="531">
                  <c:v>11146409</c:v>
                </c:pt>
                <c:pt idx="532">
                  <c:v>7916887</c:v>
                </c:pt>
                <c:pt idx="533">
                  <c:v>6565495</c:v>
                </c:pt>
                <c:pt idx="534">
                  <c:v>15279680</c:v>
                </c:pt>
                <c:pt idx="535">
                  <c:v>7262288</c:v>
                </c:pt>
                <c:pt idx="536">
                  <c:v>4584886</c:v>
                </c:pt>
                <c:pt idx="537">
                  <c:v>2154540</c:v>
                </c:pt>
                <c:pt idx="538">
                  <c:v>8129455</c:v>
                </c:pt>
                <c:pt idx="539">
                  <c:v>1500000</c:v>
                </c:pt>
                <c:pt idx="540">
                  <c:v>5773519</c:v>
                </c:pt>
                <c:pt idx="541">
                  <c:v>37035515</c:v>
                </c:pt>
                <c:pt idx="542">
                  <c:v>24520892</c:v>
                </c:pt>
                <c:pt idx="543">
                  <c:v>24430272</c:v>
                </c:pt>
                <c:pt idx="544">
                  <c:v>31136950</c:v>
                </c:pt>
                <c:pt idx="545">
                  <c:v>29113588</c:v>
                </c:pt>
                <c:pt idx="546">
                  <c:v>41543207</c:v>
                </c:pt>
                <c:pt idx="547">
                  <c:v>41252428</c:v>
                </c:pt>
                <c:pt idx="548">
                  <c:v>37652565</c:v>
                </c:pt>
                <c:pt idx="549">
                  <c:v>24375436</c:v>
                </c:pt>
                <c:pt idx="550">
                  <c:v>20915465</c:v>
                </c:pt>
                <c:pt idx="551">
                  <c:v>24127895</c:v>
                </c:pt>
                <c:pt idx="552">
                  <c:v>84961</c:v>
                </c:pt>
                <c:pt idx="553">
                  <c:v>26404753</c:v>
                </c:pt>
                <c:pt idx="554">
                  <c:v>6105175</c:v>
                </c:pt>
                <c:pt idx="555">
                  <c:v>5664251</c:v>
                </c:pt>
                <c:pt idx="556">
                  <c:v>1260917</c:v>
                </c:pt>
                <c:pt idx="557">
                  <c:v>56083966</c:v>
                </c:pt>
                <c:pt idx="558">
                  <c:v>22108977</c:v>
                </c:pt>
                <c:pt idx="559">
                  <c:v>18600911</c:v>
                </c:pt>
                <c:pt idx="560">
                  <c:v>7204138</c:v>
                </c:pt>
                <c:pt idx="561">
                  <c:v>38087756</c:v>
                </c:pt>
                <c:pt idx="562">
                  <c:v>37752931</c:v>
                </c:pt>
                <c:pt idx="563">
                  <c:v>37371385</c:v>
                </c:pt>
                <c:pt idx="564">
                  <c:v>37101011</c:v>
                </c:pt>
                <c:pt idx="565">
                  <c:v>38176892</c:v>
                </c:pt>
                <c:pt idx="566">
                  <c:v>36283504</c:v>
                </c:pt>
                <c:pt idx="567">
                  <c:v>35183792</c:v>
                </c:pt>
                <c:pt idx="568">
                  <c:v>38543473</c:v>
                </c:pt>
                <c:pt idx="569">
                  <c:v>36037909</c:v>
                </c:pt>
                <c:pt idx="570">
                  <c:v>33864342</c:v>
                </c:pt>
                <c:pt idx="571">
                  <c:v>33508922</c:v>
                </c:pt>
                <c:pt idx="572">
                  <c:v>32853640</c:v>
                </c:pt>
                <c:pt idx="573">
                  <c:v>31836745</c:v>
                </c:pt>
                <c:pt idx="574">
                  <c:v>30993544</c:v>
                </c:pt>
                <c:pt idx="575">
                  <c:v>30981850</c:v>
                </c:pt>
                <c:pt idx="576">
                  <c:v>30199105</c:v>
                </c:pt>
                <c:pt idx="577">
                  <c:v>29077547</c:v>
                </c:pt>
                <c:pt idx="578">
                  <c:v>29374178</c:v>
                </c:pt>
                <c:pt idx="579">
                  <c:v>28535768</c:v>
                </c:pt>
                <c:pt idx="580">
                  <c:v>27663982</c:v>
                </c:pt>
                <c:pt idx="581">
                  <c:v>27053815</c:v>
                </c:pt>
                <c:pt idx="582">
                  <c:v>26814957</c:v>
                </c:pt>
                <c:pt idx="583">
                  <c:v>25178165</c:v>
                </c:pt>
                <c:pt idx="584">
                  <c:v>25117498</c:v>
                </c:pt>
                <c:pt idx="585">
                  <c:v>32645</c:v>
                </c:pt>
                <c:pt idx="586">
                  <c:v>24332324</c:v>
                </c:pt>
                <c:pt idx="587">
                  <c:v>36665854</c:v>
                </c:pt>
                <c:pt idx="588">
                  <c:v>22717758</c:v>
                </c:pt>
                <c:pt idx="589">
                  <c:v>22433915</c:v>
                </c:pt>
                <c:pt idx="590">
                  <c:v>22326247</c:v>
                </c:pt>
                <c:pt idx="591">
                  <c:v>21176322</c:v>
                </c:pt>
                <c:pt idx="592">
                  <c:v>20300000</c:v>
                </c:pt>
                <c:pt idx="593">
                  <c:v>20302961</c:v>
                </c:pt>
                <c:pt idx="594">
                  <c:v>15962471</c:v>
                </c:pt>
                <c:pt idx="595">
                  <c:v>14942422</c:v>
                </c:pt>
                <c:pt idx="596">
                  <c:v>14967182</c:v>
                </c:pt>
                <c:pt idx="597">
                  <c:v>18996755</c:v>
                </c:pt>
                <c:pt idx="598">
                  <c:v>14375181</c:v>
                </c:pt>
                <c:pt idx="599">
                  <c:v>20999103</c:v>
                </c:pt>
                <c:pt idx="600">
                  <c:v>14448589</c:v>
                </c:pt>
                <c:pt idx="601">
                  <c:v>14358033</c:v>
                </c:pt>
                <c:pt idx="602">
                  <c:v>33201661</c:v>
                </c:pt>
                <c:pt idx="603">
                  <c:v>14018364</c:v>
                </c:pt>
                <c:pt idx="604">
                  <c:v>13395939</c:v>
                </c:pt>
                <c:pt idx="605">
                  <c:v>20113965</c:v>
                </c:pt>
                <c:pt idx="606">
                  <c:v>13376506</c:v>
                </c:pt>
                <c:pt idx="607">
                  <c:v>13208023</c:v>
                </c:pt>
                <c:pt idx="608">
                  <c:v>13838130</c:v>
                </c:pt>
                <c:pt idx="609">
                  <c:v>9652000</c:v>
                </c:pt>
                <c:pt idx="610">
                  <c:v>7000000</c:v>
                </c:pt>
                <c:pt idx="611">
                  <c:v>10431220</c:v>
                </c:pt>
                <c:pt idx="612">
                  <c:v>10326062</c:v>
                </c:pt>
                <c:pt idx="613">
                  <c:v>6114237</c:v>
                </c:pt>
                <c:pt idx="614">
                  <c:v>4835968</c:v>
                </c:pt>
                <c:pt idx="615">
                  <c:v>4777007</c:v>
                </c:pt>
                <c:pt idx="616">
                  <c:v>3675072</c:v>
                </c:pt>
                <c:pt idx="617">
                  <c:v>18438149</c:v>
                </c:pt>
                <c:pt idx="618">
                  <c:v>511920</c:v>
                </c:pt>
                <c:pt idx="619">
                  <c:v>10640645</c:v>
                </c:pt>
                <c:pt idx="620">
                  <c:v>652526</c:v>
                </c:pt>
                <c:pt idx="621">
                  <c:v>7564000</c:v>
                </c:pt>
                <c:pt idx="622">
                  <c:v>876671</c:v>
                </c:pt>
                <c:pt idx="623">
                  <c:v>2869369</c:v>
                </c:pt>
                <c:pt idx="624">
                  <c:v>128978</c:v>
                </c:pt>
                <c:pt idx="625">
                  <c:v>77231</c:v>
                </c:pt>
                <c:pt idx="626">
                  <c:v>4563029</c:v>
                </c:pt>
                <c:pt idx="627">
                  <c:v>6498000</c:v>
                </c:pt>
                <c:pt idx="628">
                  <c:v>35287788</c:v>
                </c:pt>
                <c:pt idx="629">
                  <c:v>25335935</c:v>
                </c:pt>
                <c:pt idx="630">
                  <c:v>5881504</c:v>
                </c:pt>
                <c:pt idx="631">
                  <c:v>29802761</c:v>
                </c:pt>
                <c:pt idx="632">
                  <c:v>626809</c:v>
                </c:pt>
                <c:pt idx="633">
                  <c:v>30400000</c:v>
                </c:pt>
                <c:pt idx="634">
                  <c:v>6594136</c:v>
                </c:pt>
                <c:pt idx="635">
                  <c:v>24044532</c:v>
                </c:pt>
                <c:pt idx="636">
                  <c:v>22770864</c:v>
                </c:pt>
                <c:pt idx="637">
                  <c:v>18653746</c:v>
                </c:pt>
                <c:pt idx="638">
                  <c:v>17305211</c:v>
                </c:pt>
                <c:pt idx="639">
                  <c:v>16991902</c:v>
                </c:pt>
                <c:pt idx="640">
                  <c:v>10300000</c:v>
                </c:pt>
                <c:pt idx="641">
                  <c:v>13782838</c:v>
                </c:pt>
                <c:pt idx="642">
                  <c:v>6482195</c:v>
                </c:pt>
                <c:pt idx="643">
                  <c:v>623374</c:v>
                </c:pt>
                <c:pt idx="644">
                  <c:v>7871693</c:v>
                </c:pt>
                <c:pt idx="645">
                  <c:v>16377274</c:v>
                </c:pt>
                <c:pt idx="646">
                  <c:v>9589875</c:v>
                </c:pt>
                <c:pt idx="647">
                  <c:v>34912982</c:v>
                </c:pt>
                <c:pt idx="648">
                  <c:v>26903709</c:v>
                </c:pt>
                <c:pt idx="649">
                  <c:v>22450975</c:v>
                </c:pt>
                <c:pt idx="650">
                  <c:v>23360779</c:v>
                </c:pt>
                <c:pt idx="651">
                  <c:v>26183197</c:v>
                </c:pt>
                <c:pt idx="652">
                  <c:v>20991497</c:v>
                </c:pt>
                <c:pt idx="653">
                  <c:v>13052741</c:v>
                </c:pt>
                <c:pt idx="654">
                  <c:v>14378353</c:v>
                </c:pt>
                <c:pt idx="655">
                  <c:v>33037754</c:v>
                </c:pt>
                <c:pt idx="656">
                  <c:v>12339633</c:v>
                </c:pt>
                <c:pt idx="657">
                  <c:v>2954405</c:v>
                </c:pt>
                <c:pt idx="658">
                  <c:v>30105968</c:v>
                </c:pt>
                <c:pt idx="659">
                  <c:v>2126511</c:v>
                </c:pt>
                <c:pt idx="660">
                  <c:v>1068392</c:v>
                </c:pt>
                <c:pt idx="661">
                  <c:v>37553932</c:v>
                </c:pt>
                <c:pt idx="662">
                  <c:v>33422806</c:v>
                </c:pt>
                <c:pt idx="663">
                  <c:v>33423521</c:v>
                </c:pt>
                <c:pt idx="664">
                  <c:v>32519322</c:v>
                </c:pt>
                <c:pt idx="665">
                  <c:v>30691439</c:v>
                </c:pt>
                <c:pt idx="666">
                  <c:v>30307804</c:v>
                </c:pt>
                <c:pt idx="667">
                  <c:v>30669413</c:v>
                </c:pt>
                <c:pt idx="668">
                  <c:v>28687835</c:v>
                </c:pt>
                <c:pt idx="669">
                  <c:v>26494611</c:v>
                </c:pt>
                <c:pt idx="670">
                  <c:v>25266129</c:v>
                </c:pt>
                <c:pt idx="671">
                  <c:v>25863915</c:v>
                </c:pt>
                <c:pt idx="672">
                  <c:v>25078937</c:v>
                </c:pt>
                <c:pt idx="673">
                  <c:v>28995450</c:v>
                </c:pt>
                <c:pt idx="674">
                  <c:v>24276500</c:v>
                </c:pt>
                <c:pt idx="675">
                  <c:v>20981633</c:v>
                </c:pt>
                <c:pt idx="676">
                  <c:v>22913677</c:v>
                </c:pt>
                <c:pt idx="677">
                  <c:v>34531832</c:v>
                </c:pt>
                <c:pt idx="678">
                  <c:v>28064226</c:v>
                </c:pt>
                <c:pt idx="679">
                  <c:v>19447478</c:v>
                </c:pt>
                <c:pt idx="680">
                  <c:v>19389454</c:v>
                </c:pt>
                <c:pt idx="681">
                  <c:v>25871834</c:v>
                </c:pt>
                <c:pt idx="682">
                  <c:v>19692608</c:v>
                </c:pt>
                <c:pt idx="683">
                  <c:v>19294901</c:v>
                </c:pt>
                <c:pt idx="684">
                  <c:v>20275446</c:v>
                </c:pt>
                <c:pt idx="685">
                  <c:v>34507079</c:v>
                </c:pt>
                <c:pt idx="686">
                  <c:v>18306166</c:v>
                </c:pt>
                <c:pt idx="687">
                  <c:v>17609982</c:v>
                </c:pt>
                <c:pt idx="688">
                  <c:v>16831505</c:v>
                </c:pt>
                <c:pt idx="689">
                  <c:v>17596256</c:v>
                </c:pt>
                <c:pt idx="690">
                  <c:v>14998070</c:v>
                </c:pt>
                <c:pt idx="691">
                  <c:v>14587732</c:v>
                </c:pt>
                <c:pt idx="692">
                  <c:v>18317151</c:v>
                </c:pt>
                <c:pt idx="693">
                  <c:v>11405825</c:v>
                </c:pt>
                <c:pt idx="694">
                  <c:v>13264986</c:v>
                </c:pt>
                <c:pt idx="695">
                  <c:v>10991381</c:v>
                </c:pt>
                <c:pt idx="696">
                  <c:v>10268846</c:v>
                </c:pt>
                <c:pt idx="697">
                  <c:v>13303319</c:v>
                </c:pt>
                <c:pt idx="698">
                  <c:v>10076136</c:v>
                </c:pt>
                <c:pt idx="699">
                  <c:v>10499968</c:v>
                </c:pt>
                <c:pt idx="700">
                  <c:v>7659747</c:v>
                </c:pt>
                <c:pt idx="701">
                  <c:v>7948159</c:v>
                </c:pt>
                <c:pt idx="702">
                  <c:v>11631245</c:v>
                </c:pt>
                <c:pt idx="703">
                  <c:v>10137502</c:v>
                </c:pt>
                <c:pt idx="704">
                  <c:v>6448817</c:v>
                </c:pt>
                <c:pt idx="705">
                  <c:v>7458269</c:v>
                </c:pt>
                <c:pt idx="706">
                  <c:v>4651977</c:v>
                </c:pt>
                <c:pt idx="707">
                  <c:v>4496583</c:v>
                </c:pt>
                <c:pt idx="708">
                  <c:v>2221994</c:v>
                </c:pt>
                <c:pt idx="709">
                  <c:v>6592103</c:v>
                </c:pt>
                <c:pt idx="710">
                  <c:v>630779</c:v>
                </c:pt>
                <c:pt idx="711">
                  <c:v>10214013</c:v>
                </c:pt>
                <c:pt idx="712">
                  <c:v>10139254</c:v>
                </c:pt>
                <c:pt idx="713">
                  <c:v>11227940</c:v>
                </c:pt>
                <c:pt idx="714">
                  <c:v>183125</c:v>
                </c:pt>
                <c:pt idx="715">
                  <c:v>15081783</c:v>
                </c:pt>
                <c:pt idx="716">
                  <c:v>10654581</c:v>
                </c:pt>
                <c:pt idx="717">
                  <c:v>6543194</c:v>
                </c:pt>
                <c:pt idx="718">
                  <c:v>13101142</c:v>
                </c:pt>
                <c:pt idx="719">
                  <c:v>8324748</c:v>
                </c:pt>
                <c:pt idx="720">
                  <c:v>4091</c:v>
                </c:pt>
                <c:pt idx="721">
                  <c:v>21426805</c:v>
                </c:pt>
                <c:pt idx="722">
                  <c:v>28927720</c:v>
                </c:pt>
                <c:pt idx="723">
                  <c:v>4280577</c:v>
                </c:pt>
                <c:pt idx="724">
                  <c:v>17120019</c:v>
                </c:pt>
                <c:pt idx="725">
                  <c:v>8406264</c:v>
                </c:pt>
                <c:pt idx="726">
                  <c:v>10955425</c:v>
                </c:pt>
                <c:pt idx="727">
                  <c:v>21784432</c:v>
                </c:pt>
                <c:pt idx="728">
                  <c:v>99462</c:v>
                </c:pt>
                <c:pt idx="729">
                  <c:v>31493782</c:v>
                </c:pt>
                <c:pt idx="730">
                  <c:v>18636537</c:v>
                </c:pt>
                <c:pt idx="731">
                  <c:v>17848322</c:v>
                </c:pt>
                <c:pt idx="732">
                  <c:v>16640210</c:v>
                </c:pt>
                <c:pt idx="733">
                  <c:v>13763130</c:v>
                </c:pt>
                <c:pt idx="734">
                  <c:v>10956379</c:v>
                </c:pt>
                <c:pt idx="735">
                  <c:v>4357000</c:v>
                </c:pt>
                <c:pt idx="736">
                  <c:v>22525921</c:v>
                </c:pt>
                <c:pt idx="737">
                  <c:v>3562749</c:v>
                </c:pt>
                <c:pt idx="738">
                  <c:v>2899970</c:v>
                </c:pt>
                <c:pt idx="739">
                  <c:v>1304837</c:v>
                </c:pt>
                <c:pt idx="740">
                  <c:v>17797316</c:v>
                </c:pt>
                <c:pt idx="741">
                  <c:v>14268533</c:v>
                </c:pt>
                <c:pt idx="742">
                  <c:v>24185781</c:v>
                </c:pt>
                <c:pt idx="743">
                  <c:v>11854694</c:v>
                </c:pt>
                <c:pt idx="744">
                  <c:v>64286</c:v>
                </c:pt>
                <c:pt idx="745">
                  <c:v>52799004</c:v>
                </c:pt>
                <c:pt idx="746">
                  <c:v>32095318</c:v>
                </c:pt>
                <c:pt idx="747">
                  <c:v>26687172</c:v>
                </c:pt>
                <c:pt idx="748">
                  <c:v>26525834</c:v>
                </c:pt>
                <c:pt idx="749">
                  <c:v>23209440</c:v>
                </c:pt>
                <c:pt idx="750">
                  <c:v>24048000</c:v>
                </c:pt>
                <c:pt idx="751">
                  <c:v>22526144</c:v>
                </c:pt>
                <c:pt idx="752">
                  <c:v>23070045</c:v>
                </c:pt>
                <c:pt idx="753">
                  <c:v>20422207</c:v>
                </c:pt>
                <c:pt idx="754">
                  <c:v>28644770</c:v>
                </c:pt>
                <c:pt idx="755">
                  <c:v>21800302</c:v>
                </c:pt>
                <c:pt idx="756">
                  <c:v>21129348</c:v>
                </c:pt>
                <c:pt idx="757">
                  <c:v>18500966</c:v>
                </c:pt>
                <c:pt idx="758">
                  <c:v>19976073</c:v>
                </c:pt>
                <c:pt idx="759">
                  <c:v>18967571</c:v>
                </c:pt>
                <c:pt idx="760">
                  <c:v>17100000</c:v>
                </c:pt>
                <c:pt idx="761">
                  <c:v>17266505</c:v>
                </c:pt>
                <c:pt idx="762">
                  <c:v>16930884</c:v>
                </c:pt>
                <c:pt idx="763">
                  <c:v>18324242</c:v>
                </c:pt>
                <c:pt idx="764">
                  <c:v>16323969</c:v>
                </c:pt>
                <c:pt idx="765">
                  <c:v>16999046</c:v>
                </c:pt>
                <c:pt idx="766">
                  <c:v>16295774</c:v>
                </c:pt>
                <c:pt idx="767">
                  <c:v>15709385</c:v>
                </c:pt>
                <c:pt idx="768">
                  <c:v>14888028</c:v>
                </c:pt>
                <c:pt idx="769">
                  <c:v>14208384</c:v>
                </c:pt>
                <c:pt idx="770">
                  <c:v>12831121</c:v>
                </c:pt>
                <c:pt idx="771">
                  <c:v>18298649</c:v>
                </c:pt>
                <c:pt idx="772">
                  <c:v>12712093</c:v>
                </c:pt>
                <c:pt idx="773">
                  <c:v>11576087</c:v>
                </c:pt>
                <c:pt idx="774">
                  <c:v>11900000</c:v>
                </c:pt>
                <c:pt idx="775">
                  <c:v>9353573</c:v>
                </c:pt>
                <c:pt idx="776">
                  <c:v>12026670</c:v>
                </c:pt>
                <c:pt idx="777">
                  <c:v>14334645</c:v>
                </c:pt>
                <c:pt idx="778">
                  <c:v>12189514</c:v>
                </c:pt>
                <c:pt idx="779">
                  <c:v>10134754</c:v>
                </c:pt>
                <c:pt idx="780">
                  <c:v>8535575</c:v>
                </c:pt>
                <c:pt idx="781">
                  <c:v>7689458</c:v>
                </c:pt>
                <c:pt idx="782">
                  <c:v>19316646</c:v>
                </c:pt>
                <c:pt idx="783">
                  <c:v>10965209</c:v>
                </c:pt>
                <c:pt idx="784">
                  <c:v>5300000</c:v>
                </c:pt>
                <c:pt idx="785">
                  <c:v>10880926</c:v>
                </c:pt>
                <c:pt idx="786">
                  <c:v>3752725</c:v>
                </c:pt>
                <c:pt idx="787">
                  <c:v>3517797</c:v>
                </c:pt>
                <c:pt idx="788">
                  <c:v>2975649</c:v>
                </c:pt>
                <c:pt idx="789">
                  <c:v>668171</c:v>
                </c:pt>
                <c:pt idx="790">
                  <c:v>480314</c:v>
                </c:pt>
                <c:pt idx="791">
                  <c:v>3904982</c:v>
                </c:pt>
                <c:pt idx="792">
                  <c:v>127437</c:v>
                </c:pt>
                <c:pt idx="793">
                  <c:v>537580</c:v>
                </c:pt>
                <c:pt idx="794">
                  <c:v>22359293</c:v>
                </c:pt>
                <c:pt idx="795">
                  <c:v>18593156</c:v>
                </c:pt>
                <c:pt idx="796">
                  <c:v>16930185</c:v>
                </c:pt>
                <c:pt idx="797">
                  <c:v>5899797</c:v>
                </c:pt>
                <c:pt idx="798">
                  <c:v>4554569</c:v>
                </c:pt>
                <c:pt idx="799">
                  <c:v>6301131</c:v>
                </c:pt>
                <c:pt idx="800">
                  <c:v>7443007</c:v>
                </c:pt>
                <c:pt idx="801">
                  <c:v>27000000</c:v>
                </c:pt>
                <c:pt idx="802">
                  <c:v>16779636</c:v>
                </c:pt>
                <c:pt idx="803">
                  <c:v>10762178</c:v>
                </c:pt>
                <c:pt idx="804">
                  <c:v>17324744</c:v>
                </c:pt>
                <c:pt idx="805">
                  <c:v>8888143</c:v>
                </c:pt>
                <c:pt idx="806">
                  <c:v>24268828</c:v>
                </c:pt>
                <c:pt idx="807">
                  <c:v>8119205</c:v>
                </c:pt>
                <c:pt idx="808">
                  <c:v>8434601</c:v>
                </c:pt>
                <c:pt idx="809">
                  <c:v>6998324</c:v>
                </c:pt>
                <c:pt idx="810">
                  <c:v>10907291</c:v>
                </c:pt>
                <c:pt idx="811">
                  <c:v>5532301</c:v>
                </c:pt>
                <c:pt idx="812">
                  <c:v>2775593</c:v>
                </c:pt>
                <c:pt idx="813">
                  <c:v>20285518</c:v>
                </c:pt>
                <c:pt idx="814">
                  <c:v>9664316</c:v>
                </c:pt>
                <c:pt idx="815">
                  <c:v>22494487</c:v>
                </c:pt>
                <c:pt idx="816">
                  <c:v>21500000</c:v>
                </c:pt>
                <c:pt idx="817">
                  <c:v>4463292</c:v>
                </c:pt>
                <c:pt idx="818">
                  <c:v>14337579</c:v>
                </c:pt>
                <c:pt idx="819">
                  <c:v>10297897</c:v>
                </c:pt>
                <c:pt idx="820">
                  <c:v>13248477</c:v>
                </c:pt>
                <c:pt idx="821">
                  <c:v>8712564</c:v>
                </c:pt>
                <c:pt idx="822">
                  <c:v>7486906</c:v>
                </c:pt>
                <c:pt idx="823">
                  <c:v>5204007</c:v>
                </c:pt>
                <c:pt idx="824">
                  <c:v>4485485</c:v>
                </c:pt>
                <c:pt idx="825">
                  <c:v>4476235</c:v>
                </c:pt>
                <c:pt idx="826">
                  <c:v>1089365</c:v>
                </c:pt>
                <c:pt idx="827">
                  <c:v>763044</c:v>
                </c:pt>
                <c:pt idx="828">
                  <c:v>20819129</c:v>
                </c:pt>
                <c:pt idx="829">
                  <c:v>25977365</c:v>
                </c:pt>
                <c:pt idx="830">
                  <c:v>23222861</c:v>
                </c:pt>
                <c:pt idx="831">
                  <c:v>54540525</c:v>
                </c:pt>
                <c:pt idx="832">
                  <c:v>16252765</c:v>
                </c:pt>
                <c:pt idx="833">
                  <c:v>16005978</c:v>
                </c:pt>
                <c:pt idx="834">
                  <c:v>14469428</c:v>
                </c:pt>
                <c:pt idx="835">
                  <c:v>13829734</c:v>
                </c:pt>
                <c:pt idx="836">
                  <c:v>1075288</c:v>
                </c:pt>
                <c:pt idx="837">
                  <c:v>7496522</c:v>
                </c:pt>
                <c:pt idx="838">
                  <c:v>20047715</c:v>
                </c:pt>
                <c:pt idx="839">
                  <c:v>12276810</c:v>
                </c:pt>
                <c:pt idx="840">
                  <c:v>499263</c:v>
                </c:pt>
                <c:pt idx="841">
                  <c:v>3254172</c:v>
                </c:pt>
                <c:pt idx="842">
                  <c:v>41229</c:v>
                </c:pt>
                <c:pt idx="843">
                  <c:v>14500000</c:v>
                </c:pt>
                <c:pt idx="844">
                  <c:v>24944213</c:v>
                </c:pt>
                <c:pt idx="845">
                  <c:v>21835784</c:v>
                </c:pt>
                <c:pt idx="846">
                  <c:v>15785632</c:v>
                </c:pt>
                <c:pt idx="847">
                  <c:v>21554585</c:v>
                </c:pt>
                <c:pt idx="848">
                  <c:v>22200000</c:v>
                </c:pt>
                <c:pt idx="849">
                  <c:v>23527955</c:v>
                </c:pt>
                <c:pt idx="850">
                  <c:v>24042490</c:v>
                </c:pt>
                <c:pt idx="851">
                  <c:v>22466994</c:v>
                </c:pt>
                <c:pt idx="852">
                  <c:v>17791031</c:v>
                </c:pt>
                <c:pt idx="853">
                  <c:v>17718223</c:v>
                </c:pt>
                <c:pt idx="854">
                  <c:v>16647384</c:v>
                </c:pt>
                <c:pt idx="855">
                  <c:v>16118077</c:v>
                </c:pt>
                <c:pt idx="856">
                  <c:v>15091542</c:v>
                </c:pt>
                <c:pt idx="857">
                  <c:v>15045676</c:v>
                </c:pt>
                <c:pt idx="858">
                  <c:v>14983572</c:v>
                </c:pt>
                <c:pt idx="859">
                  <c:v>14637490</c:v>
                </c:pt>
                <c:pt idx="860">
                  <c:v>14589444</c:v>
                </c:pt>
                <c:pt idx="861">
                  <c:v>14095303</c:v>
                </c:pt>
                <c:pt idx="862">
                  <c:v>13973532</c:v>
                </c:pt>
                <c:pt idx="863">
                  <c:v>1865774</c:v>
                </c:pt>
                <c:pt idx="864">
                  <c:v>18860403</c:v>
                </c:pt>
                <c:pt idx="865">
                  <c:v>13038660</c:v>
                </c:pt>
                <c:pt idx="866">
                  <c:v>11538204</c:v>
                </c:pt>
                <c:pt idx="867">
                  <c:v>11008432</c:v>
                </c:pt>
                <c:pt idx="868">
                  <c:v>12188642</c:v>
                </c:pt>
                <c:pt idx="869">
                  <c:v>11100000</c:v>
                </c:pt>
                <c:pt idx="870">
                  <c:v>13651662</c:v>
                </c:pt>
                <c:pt idx="871">
                  <c:v>11030963</c:v>
                </c:pt>
                <c:pt idx="872">
                  <c:v>10769960</c:v>
                </c:pt>
                <c:pt idx="873">
                  <c:v>10911750</c:v>
                </c:pt>
                <c:pt idx="874">
                  <c:v>10719367</c:v>
                </c:pt>
                <c:pt idx="875">
                  <c:v>10114315</c:v>
                </c:pt>
                <c:pt idx="876">
                  <c:v>10070000</c:v>
                </c:pt>
                <c:pt idx="877">
                  <c:v>10324441</c:v>
                </c:pt>
                <c:pt idx="878">
                  <c:v>7156933</c:v>
                </c:pt>
                <c:pt idx="879">
                  <c:v>9286314</c:v>
                </c:pt>
                <c:pt idx="880">
                  <c:v>56692</c:v>
                </c:pt>
                <c:pt idx="881">
                  <c:v>5654777</c:v>
                </c:pt>
                <c:pt idx="882">
                  <c:v>5516708</c:v>
                </c:pt>
                <c:pt idx="883">
                  <c:v>5128124</c:v>
                </c:pt>
                <c:pt idx="884">
                  <c:v>4064333</c:v>
                </c:pt>
                <c:pt idx="885">
                  <c:v>4006906</c:v>
                </c:pt>
                <c:pt idx="886">
                  <c:v>3073392</c:v>
                </c:pt>
                <c:pt idx="887">
                  <c:v>1550000</c:v>
                </c:pt>
                <c:pt idx="888">
                  <c:v>871527</c:v>
                </c:pt>
                <c:pt idx="889">
                  <c:v>777423</c:v>
                </c:pt>
                <c:pt idx="890">
                  <c:v>1186957</c:v>
                </c:pt>
                <c:pt idx="891">
                  <c:v>85433</c:v>
                </c:pt>
                <c:pt idx="892">
                  <c:v>1697956</c:v>
                </c:pt>
                <c:pt idx="893">
                  <c:v>183662</c:v>
                </c:pt>
                <c:pt idx="894">
                  <c:v>134904</c:v>
                </c:pt>
                <c:pt idx="895">
                  <c:v>16969390</c:v>
                </c:pt>
                <c:pt idx="896">
                  <c:v>129115</c:v>
                </c:pt>
                <c:pt idx="897">
                  <c:v>717753</c:v>
                </c:pt>
                <c:pt idx="898">
                  <c:v>1512815</c:v>
                </c:pt>
                <c:pt idx="899">
                  <c:v>20218</c:v>
                </c:pt>
                <c:pt idx="900">
                  <c:v>16964743</c:v>
                </c:pt>
                <c:pt idx="901">
                  <c:v>16290976</c:v>
                </c:pt>
                <c:pt idx="902">
                  <c:v>13000000</c:v>
                </c:pt>
                <c:pt idx="903">
                  <c:v>12372410</c:v>
                </c:pt>
                <c:pt idx="904">
                  <c:v>8427204</c:v>
                </c:pt>
                <c:pt idx="905">
                  <c:v>9639242</c:v>
                </c:pt>
                <c:pt idx="906">
                  <c:v>6144806</c:v>
                </c:pt>
                <c:pt idx="907">
                  <c:v>4308981</c:v>
                </c:pt>
                <c:pt idx="908">
                  <c:v>669276</c:v>
                </c:pt>
                <c:pt idx="909">
                  <c:v>42880</c:v>
                </c:pt>
                <c:pt idx="910">
                  <c:v>23225911</c:v>
                </c:pt>
                <c:pt idx="911">
                  <c:v>4710455</c:v>
                </c:pt>
                <c:pt idx="912">
                  <c:v>21973182</c:v>
                </c:pt>
                <c:pt idx="913">
                  <c:v>4756</c:v>
                </c:pt>
                <c:pt idx="914">
                  <c:v>18653615</c:v>
                </c:pt>
                <c:pt idx="915">
                  <c:v>13019253</c:v>
                </c:pt>
                <c:pt idx="916">
                  <c:v>18934858</c:v>
                </c:pt>
                <c:pt idx="917">
                  <c:v>20763013</c:v>
                </c:pt>
                <c:pt idx="918">
                  <c:v>12782508</c:v>
                </c:pt>
                <c:pt idx="919">
                  <c:v>11508423</c:v>
                </c:pt>
                <c:pt idx="920">
                  <c:v>10660147</c:v>
                </c:pt>
                <c:pt idx="921">
                  <c:v>7434726</c:v>
                </c:pt>
                <c:pt idx="922">
                  <c:v>6109075</c:v>
                </c:pt>
                <c:pt idx="923">
                  <c:v>2708188</c:v>
                </c:pt>
                <c:pt idx="924">
                  <c:v>16123851</c:v>
                </c:pt>
                <c:pt idx="925">
                  <c:v>4190530</c:v>
                </c:pt>
                <c:pt idx="926">
                  <c:v>19351569</c:v>
                </c:pt>
                <c:pt idx="927">
                  <c:v>19283782</c:v>
                </c:pt>
                <c:pt idx="928">
                  <c:v>17951431</c:v>
                </c:pt>
                <c:pt idx="929">
                  <c:v>14252830</c:v>
                </c:pt>
                <c:pt idx="930">
                  <c:v>19783777</c:v>
                </c:pt>
                <c:pt idx="931">
                  <c:v>13555988</c:v>
                </c:pt>
                <c:pt idx="932">
                  <c:v>12784713</c:v>
                </c:pt>
                <c:pt idx="933">
                  <c:v>10696210</c:v>
                </c:pt>
                <c:pt idx="934">
                  <c:v>5974653</c:v>
                </c:pt>
                <c:pt idx="935">
                  <c:v>5000000</c:v>
                </c:pt>
                <c:pt idx="936">
                  <c:v>9694105</c:v>
                </c:pt>
                <c:pt idx="937">
                  <c:v>16027866</c:v>
                </c:pt>
                <c:pt idx="938">
                  <c:v>4398392</c:v>
                </c:pt>
                <c:pt idx="939">
                  <c:v>1050445</c:v>
                </c:pt>
                <c:pt idx="940">
                  <c:v>20668843</c:v>
                </c:pt>
                <c:pt idx="941">
                  <c:v>2963012</c:v>
                </c:pt>
                <c:pt idx="942">
                  <c:v>1796024</c:v>
                </c:pt>
                <c:pt idx="943">
                  <c:v>634277</c:v>
                </c:pt>
                <c:pt idx="944">
                  <c:v>11326836</c:v>
                </c:pt>
                <c:pt idx="945">
                  <c:v>16684352</c:v>
                </c:pt>
                <c:pt idx="946">
                  <c:v>8579684</c:v>
                </c:pt>
                <c:pt idx="947">
                  <c:v>17757087</c:v>
                </c:pt>
                <c:pt idx="948">
                  <c:v>9430988</c:v>
                </c:pt>
                <c:pt idx="949">
                  <c:v>16284360</c:v>
                </c:pt>
                <c:pt idx="950">
                  <c:v>6830957</c:v>
                </c:pt>
                <c:pt idx="951">
                  <c:v>15593</c:v>
                </c:pt>
                <c:pt idx="952">
                  <c:v>958319</c:v>
                </c:pt>
                <c:pt idx="953">
                  <c:v>2840417</c:v>
                </c:pt>
                <c:pt idx="954">
                  <c:v>30079316</c:v>
                </c:pt>
                <c:pt idx="955">
                  <c:v>26876529</c:v>
                </c:pt>
                <c:pt idx="956">
                  <c:v>20916309</c:v>
                </c:pt>
                <c:pt idx="957">
                  <c:v>19151864</c:v>
                </c:pt>
                <c:pt idx="958">
                  <c:v>18882880</c:v>
                </c:pt>
                <c:pt idx="959">
                  <c:v>8500000</c:v>
                </c:pt>
                <c:pt idx="960">
                  <c:v>18252684</c:v>
                </c:pt>
                <c:pt idx="961">
                  <c:v>19661987</c:v>
                </c:pt>
                <c:pt idx="962">
                  <c:v>17803796</c:v>
                </c:pt>
                <c:pt idx="963">
                  <c:v>17529157</c:v>
                </c:pt>
                <c:pt idx="964">
                  <c:v>18081626</c:v>
                </c:pt>
                <c:pt idx="965">
                  <c:v>17518220</c:v>
                </c:pt>
                <c:pt idx="966">
                  <c:v>17104669</c:v>
                </c:pt>
                <c:pt idx="967">
                  <c:v>16988996</c:v>
                </c:pt>
                <c:pt idx="968">
                  <c:v>15797907</c:v>
                </c:pt>
                <c:pt idx="969">
                  <c:v>16248701</c:v>
                </c:pt>
                <c:pt idx="970">
                  <c:v>15712072</c:v>
                </c:pt>
                <c:pt idx="971">
                  <c:v>15408822</c:v>
                </c:pt>
                <c:pt idx="972">
                  <c:v>15464026</c:v>
                </c:pt>
                <c:pt idx="973">
                  <c:v>8000000</c:v>
                </c:pt>
                <c:pt idx="974">
                  <c:v>14174654</c:v>
                </c:pt>
                <c:pt idx="975">
                  <c:v>15988876</c:v>
                </c:pt>
                <c:pt idx="976">
                  <c:v>13801755</c:v>
                </c:pt>
                <c:pt idx="977">
                  <c:v>13987482</c:v>
                </c:pt>
                <c:pt idx="978">
                  <c:v>14291570</c:v>
                </c:pt>
                <c:pt idx="979">
                  <c:v>12181484</c:v>
                </c:pt>
                <c:pt idx="980">
                  <c:v>13630226</c:v>
                </c:pt>
                <c:pt idx="981">
                  <c:v>13383737</c:v>
                </c:pt>
                <c:pt idx="982">
                  <c:v>13391174</c:v>
                </c:pt>
                <c:pt idx="983">
                  <c:v>12987647</c:v>
                </c:pt>
                <c:pt idx="984">
                  <c:v>12469811</c:v>
                </c:pt>
                <c:pt idx="985">
                  <c:v>12398628</c:v>
                </c:pt>
                <c:pt idx="986">
                  <c:v>13214030</c:v>
                </c:pt>
                <c:pt idx="987">
                  <c:v>12232937</c:v>
                </c:pt>
                <c:pt idx="988">
                  <c:v>12134420</c:v>
                </c:pt>
                <c:pt idx="989">
                  <c:v>11784000</c:v>
                </c:pt>
                <c:pt idx="990">
                  <c:v>11169531</c:v>
                </c:pt>
                <c:pt idx="991">
                  <c:v>11034436</c:v>
                </c:pt>
                <c:pt idx="992">
                  <c:v>12626905</c:v>
                </c:pt>
                <c:pt idx="993">
                  <c:v>10569071</c:v>
                </c:pt>
                <c:pt idx="994">
                  <c:v>10544143</c:v>
                </c:pt>
                <c:pt idx="995">
                  <c:v>13650738</c:v>
                </c:pt>
                <c:pt idx="996">
                  <c:v>10555348</c:v>
                </c:pt>
                <c:pt idx="997">
                  <c:v>9714482</c:v>
                </c:pt>
                <c:pt idx="998">
                  <c:v>9525276</c:v>
                </c:pt>
                <c:pt idx="999">
                  <c:v>8855646</c:v>
                </c:pt>
                <c:pt idx="1000">
                  <c:v>9109322</c:v>
                </c:pt>
                <c:pt idx="1001">
                  <c:v>8326035</c:v>
                </c:pt>
                <c:pt idx="1002">
                  <c:v>8104069</c:v>
                </c:pt>
                <c:pt idx="1003">
                  <c:v>8054280</c:v>
                </c:pt>
                <c:pt idx="1004">
                  <c:v>8093318</c:v>
                </c:pt>
                <c:pt idx="1005">
                  <c:v>7382993</c:v>
                </c:pt>
                <c:pt idx="1006">
                  <c:v>8888355</c:v>
                </c:pt>
                <c:pt idx="1007">
                  <c:v>7001720</c:v>
                </c:pt>
                <c:pt idx="1008">
                  <c:v>7268659</c:v>
                </c:pt>
                <c:pt idx="1009">
                  <c:v>6852144</c:v>
                </c:pt>
                <c:pt idx="1010">
                  <c:v>6563357</c:v>
                </c:pt>
                <c:pt idx="1011">
                  <c:v>6201757</c:v>
                </c:pt>
                <c:pt idx="1012">
                  <c:v>6420319</c:v>
                </c:pt>
                <c:pt idx="1013">
                  <c:v>5702083</c:v>
                </c:pt>
                <c:pt idx="1014">
                  <c:v>5480996</c:v>
                </c:pt>
                <c:pt idx="1015">
                  <c:v>6002756</c:v>
                </c:pt>
                <c:pt idx="1016">
                  <c:v>5132655</c:v>
                </c:pt>
                <c:pt idx="1017">
                  <c:v>5205343</c:v>
                </c:pt>
                <c:pt idx="1018">
                  <c:v>5005883</c:v>
                </c:pt>
                <c:pt idx="1019">
                  <c:v>5749134</c:v>
                </c:pt>
                <c:pt idx="1020">
                  <c:v>4234040</c:v>
                </c:pt>
                <c:pt idx="1021">
                  <c:v>4001121</c:v>
                </c:pt>
                <c:pt idx="1022">
                  <c:v>3749061</c:v>
                </c:pt>
                <c:pt idx="1023">
                  <c:v>3519627</c:v>
                </c:pt>
                <c:pt idx="1024">
                  <c:v>3081925</c:v>
                </c:pt>
                <c:pt idx="1025">
                  <c:v>2298191</c:v>
                </c:pt>
                <c:pt idx="1026">
                  <c:v>2353728</c:v>
                </c:pt>
                <c:pt idx="1027">
                  <c:v>2000000</c:v>
                </c:pt>
                <c:pt idx="1028">
                  <c:v>1900725</c:v>
                </c:pt>
                <c:pt idx="1029">
                  <c:v>2246000</c:v>
                </c:pt>
                <c:pt idx="1030">
                  <c:v>1646664</c:v>
                </c:pt>
                <c:pt idx="1031">
                  <c:v>1190018</c:v>
                </c:pt>
                <c:pt idx="1032">
                  <c:v>1027749</c:v>
                </c:pt>
                <c:pt idx="1033">
                  <c:v>882710</c:v>
                </c:pt>
                <c:pt idx="1034">
                  <c:v>1064277</c:v>
                </c:pt>
                <c:pt idx="1035">
                  <c:v>531009</c:v>
                </c:pt>
                <c:pt idx="1036">
                  <c:v>410388</c:v>
                </c:pt>
                <c:pt idx="1037">
                  <c:v>375474</c:v>
                </c:pt>
                <c:pt idx="1038">
                  <c:v>305070</c:v>
                </c:pt>
                <c:pt idx="1039">
                  <c:v>146072</c:v>
                </c:pt>
                <c:pt idx="1040">
                  <c:v>1183354</c:v>
                </c:pt>
                <c:pt idx="1041">
                  <c:v>121972</c:v>
                </c:pt>
                <c:pt idx="1042">
                  <c:v>263365</c:v>
                </c:pt>
                <c:pt idx="1043">
                  <c:v>8047690</c:v>
                </c:pt>
                <c:pt idx="1044">
                  <c:v>476270</c:v>
                </c:pt>
                <c:pt idx="1045">
                  <c:v>1357042</c:v>
                </c:pt>
                <c:pt idx="1046">
                  <c:v>15911333</c:v>
                </c:pt>
                <c:pt idx="1047">
                  <c:v>10049886</c:v>
                </c:pt>
                <c:pt idx="1048">
                  <c:v>8600000</c:v>
                </c:pt>
                <c:pt idx="1049">
                  <c:v>8396942</c:v>
                </c:pt>
                <c:pt idx="1050">
                  <c:v>12561</c:v>
                </c:pt>
                <c:pt idx="1051">
                  <c:v>6923891</c:v>
                </c:pt>
                <c:pt idx="1052">
                  <c:v>2119994</c:v>
                </c:pt>
                <c:pt idx="1053">
                  <c:v>1292527</c:v>
                </c:pt>
                <c:pt idx="1054">
                  <c:v>10562387</c:v>
                </c:pt>
                <c:pt idx="1055">
                  <c:v>18439082</c:v>
                </c:pt>
                <c:pt idx="1056">
                  <c:v>13998282</c:v>
                </c:pt>
                <c:pt idx="1057">
                  <c:v>6061759</c:v>
                </c:pt>
                <c:pt idx="1058">
                  <c:v>45250</c:v>
                </c:pt>
                <c:pt idx="1059">
                  <c:v>4250320</c:v>
                </c:pt>
                <c:pt idx="1060">
                  <c:v>17071230</c:v>
                </c:pt>
                <c:pt idx="1061">
                  <c:v>17174870</c:v>
                </c:pt>
                <c:pt idx="1062">
                  <c:v>16702864</c:v>
                </c:pt>
                <c:pt idx="1063">
                  <c:v>15561627</c:v>
                </c:pt>
                <c:pt idx="1064">
                  <c:v>17750583</c:v>
                </c:pt>
                <c:pt idx="1065">
                  <c:v>14793904</c:v>
                </c:pt>
                <c:pt idx="1066">
                  <c:v>15281286</c:v>
                </c:pt>
                <c:pt idx="1067">
                  <c:v>8000000</c:v>
                </c:pt>
                <c:pt idx="1068">
                  <c:v>13491653</c:v>
                </c:pt>
                <c:pt idx="1069">
                  <c:v>10494494</c:v>
                </c:pt>
                <c:pt idx="1070">
                  <c:v>7837632</c:v>
                </c:pt>
                <c:pt idx="1071">
                  <c:v>15155772</c:v>
                </c:pt>
                <c:pt idx="1072">
                  <c:v>8508843</c:v>
                </c:pt>
                <c:pt idx="1073">
                  <c:v>7739049</c:v>
                </c:pt>
                <c:pt idx="1074">
                  <c:v>6734844</c:v>
                </c:pt>
                <c:pt idx="1075">
                  <c:v>6000000</c:v>
                </c:pt>
                <c:pt idx="1076">
                  <c:v>6615578</c:v>
                </c:pt>
                <c:pt idx="1077">
                  <c:v>5887457</c:v>
                </c:pt>
                <c:pt idx="1078">
                  <c:v>13362308</c:v>
                </c:pt>
                <c:pt idx="1079">
                  <c:v>5701643</c:v>
                </c:pt>
                <c:pt idx="1080">
                  <c:v>5694401</c:v>
                </c:pt>
                <c:pt idx="1081">
                  <c:v>5333658</c:v>
                </c:pt>
                <c:pt idx="1082">
                  <c:v>4414535</c:v>
                </c:pt>
                <c:pt idx="1083">
                  <c:v>3707794</c:v>
                </c:pt>
                <c:pt idx="1084">
                  <c:v>3203044</c:v>
                </c:pt>
                <c:pt idx="1085">
                  <c:v>4435083</c:v>
                </c:pt>
                <c:pt idx="1086">
                  <c:v>2222647</c:v>
                </c:pt>
                <c:pt idx="1087">
                  <c:v>676698</c:v>
                </c:pt>
                <c:pt idx="1088">
                  <c:v>229311</c:v>
                </c:pt>
                <c:pt idx="1089">
                  <c:v>63260</c:v>
                </c:pt>
                <c:pt idx="1090">
                  <c:v>7017178</c:v>
                </c:pt>
                <c:pt idx="1091">
                  <c:v>325491</c:v>
                </c:pt>
                <c:pt idx="1092">
                  <c:v>19693891</c:v>
                </c:pt>
                <c:pt idx="1093">
                  <c:v>16311763</c:v>
                </c:pt>
                <c:pt idx="1094">
                  <c:v>12693621</c:v>
                </c:pt>
                <c:pt idx="1095">
                  <c:v>11634458</c:v>
                </c:pt>
                <c:pt idx="1096">
                  <c:v>8662318</c:v>
                </c:pt>
                <c:pt idx="1097">
                  <c:v>7156725</c:v>
                </c:pt>
                <c:pt idx="1098">
                  <c:v>15681020</c:v>
                </c:pt>
                <c:pt idx="1099">
                  <c:v>6855137</c:v>
                </c:pt>
                <c:pt idx="1100">
                  <c:v>2315683</c:v>
                </c:pt>
                <c:pt idx="1101">
                  <c:v>2000000</c:v>
                </c:pt>
                <c:pt idx="1102">
                  <c:v>1569918</c:v>
                </c:pt>
                <c:pt idx="1103">
                  <c:v>106869</c:v>
                </c:pt>
                <c:pt idx="1104">
                  <c:v>273420</c:v>
                </c:pt>
                <c:pt idx="1105">
                  <c:v>4930798</c:v>
                </c:pt>
                <c:pt idx="1106">
                  <c:v>220914</c:v>
                </c:pt>
                <c:pt idx="1107">
                  <c:v>11702090</c:v>
                </c:pt>
                <c:pt idx="1108">
                  <c:v>13005485</c:v>
                </c:pt>
                <c:pt idx="1109">
                  <c:v>6462576</c:v>
                </c:pt>
                <c:pt idx="1110">
                  <c:v>33357476</c:v>
                </c:pt>
                <c:pt idx="1111">
                  <c:v>15427192</c:v>
                </c:pt>
                <c:pt idx="1112">
                  <c:v>14792779</c:v>
                </c:pt>
                <c:pt idx="1113">
                  <c:v>14108518</c:v>
                </c:pt>
                <c:pt idx="1114">
                  <c:v>13854000</c:v>
                </c:pt>
                <c:pt idx="1115">
                  <c:v>15500000</c:v>
                </c:pt>
                <c:pt idx="1116">
                  <c:v>4734235</c:v>
                </c:pt>
                <c:pt idx="1117">
                  <c:v>4839383</c:v>
                </c:pt>
                <c:pt idx="1118">
                  <c:v>4193025</c:v>
                </c:pt>
                <c:pt idx="1119">
                  <c:v>5900000</c:v>
                </c:pt>
                <c:pt idx="1120">
                  <c:v>2849142</c:v>
                </c:pt>
                <c:pt idx="1121">
                  <c:v>1686429</c:v>
                </c:pt>
                <c:pt idx="1122">
                  <c:v>1984743</c:v>
                </c:pt>
                <c:pt idx="1123">
                  <c:v>1666262</c:v>
                </c:pt>
                <c:pt idx="1124">
                  <c:v>2319187</c:v>
                </c:pt>
                <c:pt idx="1125">
                  <c:v>13922211</c:v>
                </c:pt>
                <c:pt idx="1126">
                  <c:v>23091</c:v>
                </c:pt>
                <c:pt idx="1127">
                  <c:v>336467</c:v>
                </c:pt>
                <c:pt idx="1128">
                  <c:v>2964</c:v>
                </c:pt>
                <c:pt idx="1129">
                  <c:v>2428883</c:v>
                </c:pt>
                <c:pt idx="1130">
                  <c:v>13571817</c:v>
                </c:pt>
                <c:pt idx="1131">
                  <c:v>1181197</c:v>
                </c:pt>
                <c:pt idx="1132">
                  <c:v>81525</c:v>
                </c:pt>
                <c:pt idx="1133">
                  <c:v>7774730</c:v>
                </c:pt>
                <c:pt idx="1134">
                  <c:v>317040</c:v>
                </c:pt>
                <c:pt idx="1135">
                  <c:v>6000000</c:v>
                </c:pt>
                <c:pt idx="1136">
                  <c:v>18843314</c:v>
                </c:pt>
                <c:pt idx="1137">
                  <c:v>14938570</c:v>
                </c:pt>
                <c:pt idx="1138">
                  <c:v>14249005</c:v>
                </c:pt>
                <c:pt idx="1139">
                  <c:v>12701880</c:v>
                </c:pt>
                <c:pt idx="1140">
                  <c:v>12801190</c:v>
                </c:pt>
                <c:pt idx="1141">
                  <c:v>12549485</c:v>
                </c:pt>
                <c:pt idx="1142">
                  <c:v>13766014</c:v>
                </c:pt>
                <c:pt idx="1143">
                  <c:v>13034417</c:v>
                </c:pt>
                <c:pt idx="1144">
                  <c:v>12212417</c:v>
                </c:pt>
                <c:pt idx="1145">
                  <c:v>11614236</c:v>
                </c:pt>
                <c:pt idx="1146">
                  <c:v>13337299</c:v>
                </c:pt>
                <c:pt idx="1147">
                  <c:v>10763469</c:v>
                </c:pt>
                <c:pt idx="1148">
                  <c:v>11144518</c:v>
                </c:pt>
                <c:pt idx="1149">
                  <c:v>10443316</c:v>
                </c:pt>
                <c:pt idx="1150">
                  <c:v>10494147</c:v>
                </c:pt>
                <c:pt idx="1151">
                  <c:v>9929000</c:v>
                </c:pt>
                <c:pt idx="1152">
                  <c:v>10411980</c:v>
                </c:pt>
                <c:pt idx="1153">
                  <c:v>9396487</c:v>
                </c:pt>
                <c:pt idx="1154">
                  <c:v>9059588</c:v>
                </c:pt>
                <c:pt idx="1155">
                  <c:v>9172810</c:v>
                </c:pt>
                <c:pt idx="1156">
                  <c:v>8735529</c:v>
                </c:pt>
                <c:pt idx="1157">
                  <c:v>8586376</c:v>
                </c:pt>
                <c:pt idx="1158">
                  <c:v>8378141</c:v>
                </c:pt>
                <c:pt idx="1159">
                  <c:v>8080116</c:v>
                </c:pt>
                <c:pt idx="1160">
                  <c:v>7757130</c:v>
                </c:pt>
                <c:pt idx="1161">
                  <c:v>9123834</c:v>
                </c:pt>
                <c:pt idx="1162">
                  <c:v>6409206</c:v>
                </c:pt>
                <c:pt idx="1163">
                  <c:v>6373693</c:v>
                </c:pt>
                <c:pt idx="1164">
                  <c:v>7556708</c:v>
                </c:pt>
                <c:pt idx="1165">
                  <c:v>5306447</c:v>
                </c:pt>
                <c:pt idx="1166">
                  <c:v>5217498</c:v>
                </c:pt>
                <c:pt idx="1167">
                  <c:v>5023275</c:v>
                </c:pt>
                <c:pt idx="1168">
                  <c:v>4956401</c:v>
                </c:pt>
                <c:pt idx="1169">
                  <c:v>4235837</c:v>
                </c:pt>
                <c:pt idx="1170">
                  <c:v>4002955</c:v>
                </c:pt>
                <c:pt idx="1171">
                  <c:v>7219578</c:v>
                </c:pt>
                <c:pt idx="1172">
                  <c:v>3247816</c:v>
                </c:pt>
                <c:pt idx="1173">
                  <c:v>2412045</c:v>
                </c:pt>
                <c:pt idx="1174">
                  <c:v>2203641</c:v>
                </c:pt>
                <c:pt idx="1175">
                  <c:v>1953732</c:v>
                </c:pt>
                <c:pt idx="1176">
                  <c:v>1954202</c:v>
                </c:pt>
                <c:pt idx="1177">
                  <c:v>1294640</c:v>
                </c:pt>
                <c:pt idx="1178">
                  <c:v>26435</c:v>
                </c:pt>
                <c:pt idx="1179">
                  <c:v>1197786</c:v>
                </c:pt>
                <c:pt idx="1180">
                  <c:v>529766</c:v>
                </c:pt>
                <c:pt idx="1181">
                  <c:v>613556</c:v>
                </c:pt>
                <c:pt idx="1182">
                  <c:v>353743</c:v>
                </c:pt>
                <c:pt idx="1183">
                  <c:v>102055</c:v>
                </c:pt>
                <c:pt idx="1184">
                  <c:v>73548</c:v>
                </c:pt>
                <c:pt idx="1185">
                  <c:v>28870</c:v>
                </c:pt>
                <c:pt idx="1186">
                  <c:v>22723</c:v>
                </c:pt>
                <c:pt idx="1187">
                  <c:v>20380</c:v>
                </c:pt>
                <c:pt idx="1188">
                  <c:v>7691700</c:v>
                </c:pt>
                <c:pt idx="1189">
                  <c:v>74205</c:v>
                </c:pt>
                <c:pt idx="1190">
                  <c:v>19900000</c:v>
                </c:pt>
                <c:pt idx="1191">
                  <c:v>13640000</c:v>
                </c:pt>
                <c:pt idx="1192">
                  <c:v>11204499</c:v>
                </c:pt>
                <c:pt idx="1193">
                  <c:v>10397365</c:v>
                </c:pt>
                <c:pt idx="1194">
                  <c:v>9402410</c:v>
                </c:pt>
                <c:pt idx="1195">
                  <c:v>5459824</c:v>
                </c:pt>
                <c:pt idx="1196">
                  <c:v>5108820</c:v>
                </c:pt>
                <c:pt idx="1197">
                  <c:v>4741987</c:v>
                </c:pt>
                <c:pt idx="1198">
                  <c:v>4291965</c:v>
                </c:pt>
                <c:pt idx="1199">
                  <c:v>3100650</c:v>
                </c:pt>
                <c:pt idx="1200">
                  <c:v>2474000</c:v>
                </c:pt>
                <c:pt idx="1201">
                  <c:v>1000000</c:v>
                </c:pt>
                <c:pt idx="1202">
                  <c:v>3958500</c:v>
                </c:pt>
                <c:pt idx="1203">
                  <c:v>274299</c:v>
                </c:pt>
                <c:pt idx="1204">
                  <c:v>183088</c:v>
                </c:pt>
                <c:pt idx="1205">
                  <c:v>46495</c:v>
                </c:pt>
                <c:pt idx="1206">
                  <c:v>1752214</c:v>
                </c:pt>
                <c:pt idx="1207">
                  <c:v>12282677</c:v>
                </c:pt>
                <c:pt idx="1208">
                  <c:v>7060876</c:v>
                </c:pt>
                <c:pt idx="1209">
                  <c:v>14989761</c:v>
                </c:pt>
                <c:pt idx="1210">
                  <c:v>5501940</c:v>
                </c:pt>
                <c:pt idx="1211">
                  <c:v>2086345</c:v>
                </c:pt>
                <c:pt idx="1212">
                  <c:v>163591</c:v>
                </c:pt>
                <c:pt idx="1213">
                  <c:v>23947</c:v>
                </c:pt>
                <c:pt idx="1214">
                  <c:v>13753931</c:v>
                </c:pt>
                <c:pt idx="1215">
                  <c:v>10996440</c:v>
                </c:pt>
                <c:pt idx="1216">
                  <c:v>8026971</c:v>
                </c:pt>
                <c:pt idx="1217">
                  <c:v>9975684</c:v>
                </c:pt>
                <c:pt idx="1218">
                  <c:v>7881335</c:v>
                </c:pt>
                <c:pt idx="1219">
                  <c:v>6241697</c:v>
                </c:pt>
                <c:pt idx="1220">
                  <c:v>5871603</c:v>
                </c:pt>
                <c:pt idx="1221">
                  <c:v>5002310</c:v>
                </c:pt>
                <c:pt idx="1222">
                  <c:v>4919896</c:v>
                </c:pt>
                <c:pt idx="1223">
                  <c:v>4857376</c:v>
                </c:pt>
                <c:pt idx="1224">
                  <c:v>3169424</c:v>
                </c:pt>
                <c:pt idx="1225">
                  <c:v>3058380</c:v>
                </c:pt>
                <c:pt idx="1226">
                  <c:v>3074838</c:v>
                </c:pt>
                <c:pt idx="1227">
                  <c:v>2104000</c:v>
                </c:pt>
                <c:pt idx="1228">
                  <c:v>1172769</c:v>
                </c:pt>
                <c:pt idx="1229">
                  <c:v>1200000</c:v>
                </c:pt>
                <c:pt idx="1230">
                  <c:v>1150403</c:v>
                </c:pt>
                <c:pt idx="1231">
                  <c:v>403932</c:v>
                </c:pt>
                <c:pt idx="1232">
                  <c:v>1712111</c:v>
                </c:pt>
                <c:pt idx="1233">
                  <c:v>1024175</c:v>
                </c:pt>
                <c:pt idx="1234">
                  <c:v>301305</c:v>
                </c:pt>
                <c:pt idx="1235">
                  <c:v>31662</c:v>
                </c:pt>
                <c:pt idx="1236">
                  <c:v>2035566</c:v>
                </c:pt>
                <c:pt idx="1237">
                  <c:v>12281500</c:v>
                </c:pt>
                <c:pt idx="1238">
                  <c:v>10725228</c:v>
                </c:pt>
                <c:pt idx="1239">
                  <c:v>214966</c:v>
                </c:pt>
                <c:pt idx="1240">
                  <c:v>11956207</c:v>
                </c:pt>
                <c:pt idx="1241">
                  <c:v>5949693</c:v>
                </c:pt>
                <c:pt idx="1242">
                  <c:v>9030581</c:v>
                </c:pt>
                <c:pt idx="1243">
                  <c:v>4157491</c:v>
                </c:pt>
                <c:pt idx="1244">
                  <c:v>1508689</c:v>
                </c:pt>
                <c:pt idx="1245">
                  <c:v>1227324</c:v>
                </c:pt>
                <c:pt idx="1246">
                  <c:v>4360548</c:v>
                </c:pt>
                <c:pt idx="1247">
                  <c:v>1039869</c:v>
                </c:pt>
                <c:pt idx="1248">
                  <c:v>1110186</c:v>
                </c:pt>
                <c:pt idx="1249">
                  <c:v>1089445</c:v>
                </c:pt>
                <c:pt idx="1250">
                  <c:v>71442</c:v>
                </c:pt>
                <c:pt idx="1251">
                  <c:v>11433134</c:v>
                </c:pt>
                <c:pt idx="1252">
                  <c:v>10198766</c:v>
                </c:pt>
                <c:pt idx="1253">
                  <c:v>11041228</c:v>
                </c:pt>
                <c:pt idx="1254">
                  <c:v>7918283</c:v>
                </c:pt>
                <c:pt idx="1255">
                  <c:v>8134217</c:v>
                </c:pt>
                <c:pt idx="1256">
                  <c:v>6982680</c:v>
                </c:pt>
                <c:pt idx="1257">
                  <c:v>6739141</c:v>
                </c:pt>
                <c:pt idx="1258">
                  <c:v>5542025</c:v>
                </c:pt>
                <c:pt idx="1259">
                  <c:v>5032496</c:v>
                </c:pt>
                <c:pt idx="1260">
                  <c:v>6754898</c:v>
                </c:pt>
                <c:pt idx="1261">
                  <c:v>4922166</c:v>
                </c:pt>
                <c:pt idx="1262">
                  <c:v>4903000</c:v>
                </c:pt>
                <c:pt idx="1263">
                  <c:v>4717455</c:v>
                </c:pt>
                <c:pt idx="1264">
                  <c:v>3148482</c:v>
                </c:pt>
                <c:pt idx="1265">
                  <c:v>2326407</c:v>
                </c:pt>
                <c:pt idx="1266">
                  <c:v>2201412</c:v>
                </c:pt>
                <c:pt idx="1267">
                  <c:v>2060953</c:v>
                </c:pt>
                <c:pt idx="1268">
                  <c:v>3950294</c:v>
                </c:pt>
                <c:pt idx="1269">
                  <c:v>2835886</c:v>
                </c:pt>
                <c:pt idx="1270">
                  <c:v>1779284</c:v>
                </c:pt>
                <c:pt idx="1271">
                  <c:v>1702277</c:v>
                </c:pt>
                <c:pt idx="1272">
                  <c:v>261481</c:v>
                </c:pt>
                <c:pt idx="1273">
                  <c:v>1506998</c:v>
                </c:pt>
                <c:pt idx="1274">
                  <c:v>860002</c:v>
                </c:pt>
                <c:pt idx="1275">
                  <c:v>548934</c:v>
                </c:pt>
                <c:pt idx="1276">
                  <c:v>447750</c:v>
                </c:pt>
                <c:pt idx="1277">
                  <c:v>333976</c:v>
                </c:pt>
                <c:pt idx="1278">
                  <c:v>141853</c:v>
                </c:pt>
                <c:pt idx="1279">
                  <c:v>303439</c:v>
                </c:pt>
                <c:pt idx="1280">
                  <c:v>214202</c:v>
                </c:pt>
                <c:pt idx="1281">
                  <c:v>195888</c:v>
                </c:pt>
                <c:pt idx="1282">
                  <c:v>175370</c:v>
                </c:pt>
                <c:pt idx="1283">
                  <c:v>119922</c:v>
                </c:pt>
                <c:pt idx="1284">
                  <c:v>17149</c:v>
                </c:pt>
                <c:pt idx="1285">
                  <c:v>14616</c:v>
                </c:pt>
                <c:pt idx="1286">
                  <c:v>48856</c:v>
                </c:pt>
                <c:pt idx="1287">
                  <c:v>4884663</c:v>
                </c:pt>
                <c:pt idx="1288">
                  <c:v>10214647</c:v>
                </c:pt>
                <c:pt idx="1289">
                  <c:v>11501093</c:v>
                </c:pt>
                <c:pt idx="1290">
                  <c:v>4814244</c:v>
                </c:pt>
                <c:pt idx="1291">
                  <c:v>9170214</c:v>
                </c:pt>
                <c:pt idx="1292">
                  <c:v>4068087</c:v>
                </c:pt>
                <c:pt idx="1293">
                  <c:v>3753806</c:v>
                </c:pt>
                <c:pt idx="1294">
                  <c:v>3034181</c:v>
                </c:pt>
                <c:pt idx="1295">
                  <c:v>2832826</c:v>
                </c:pt>
                <c:pt idx="1296">
                  <c:v>2807854</c:v>
                </c:pt>
                <c:pt idx="1297">
                  <c:v>352786</c:v>
                </c:pt>
                <c:pt idx="1298">
                  <c:v>399879</c:v>
                </c:pt>
                <c:pt idx="1299">
                  <c:v>3275443</c:v>
                </c:pt>
                <c:pt idx="1300">
                  <c:v>23838</c:v>
                </c:pt>
                <c:pt idx="1301">
                  <c:v>125169</c:v>
                </c:pt>
                <c:pt idx="1302">
                  <c:v>1066555</c:v>
                </c:pt>
                <c:pt idx="1303">
                  <c:v>5669081</c:v>
                </c:pt>
                <c:pt idx="1304">
                  <c:v>16247775</c:v>
                </c:pt>
                <c:pt idx="1305">
                  <c:v>15156200</c:v>
                </c:pt>
                <c:pt idx="1306">
                  <c:v>11560259</c:v>
                </c:pt>
                <c:pt idx="1307">
                  <c:v>9801782</c:v>
                </c:pt>
                <c:pt idx="1308">
                  <c:v>8070311</c:v>
                </c:pt>
                <c:pt idx="1309">
                  <c:v>8460995</c:v>
                </c:pt>
                <c:pt idx="1310">
                  <c:v>8111360</c:v>
                </c:pt>
                <c:pt idx="1311">
                  <c:v>7563670</c:v>
                </c:pt>
                <c:pt idx="1312">
                  <c:v>6619173</c:v>
                </c:pt>
                <c:pt idx="1313">
                  <c:v>6712241</c:v>
                </c:pt>
                <c:pt idx="1314">
                  <c:v>6842058</c:v>
                </c:pt>
                <c:pt idx="1315">
                  <c:v>6491350</c:v>
                </c:pt>
                <c:pt idx="1316">
                  <c:v>9473382</c:v>
                </c:pt>
                <c:pt idx="1317">
                  <c:v>6197866</c:v>
                </c:pt>
                <c:pt idx="1318">
                  <c:v>6044618</c:v>
                </c:pt>
                <c:pt idx="1319">
                  <c:v>7764027</c:v>
                </c:pt>
                <c:pt idx="1320">
                  <c:v>4356743</c:v>
                </c:pt>
                <c:pt idx="1321">
                  <c:v>5484375</c:v>
                </c:pt>
                <c:pt idx="1322">
                  <c:v>5348317</c:v>
                </c:pt>
                <c:pt idx="1323">
                  <c:v>4244155</c:v>
                </c:pt>
                <c:pt idx="1324">
                  <c:v>5004648</c:v>
                </c:pt>
                <c:pt idx="1325">
                  <c:v>3333823</c:v>
                </c:pt>
                <c:pt idx="1326">
                  <c:v>3275585</c:v>
                </c:pt>
                <c:pt idx="1327">
                  <c:v>3193102</c:v>
                </c:pt>
                <c:pt idx="1328">
                  <c:v>3041803</c:v>
                </c:pt>
                <c:pt idx="1329">
                  <c:v>3060858</c:v>
                </c:pt>
                <c:pt idx="1330">
                  <c:v>1055654</c:v>
                </c:pt>
                <c:pt idx="1331">
                  <c:v>2331318</c:v>
                </c:pt>
                <c:pt idx="1332">
                  <c:v>2185266</c:v>
                </c:pt>
                <c:pt idx="1333">
                  <c:v>800000</c:v>
                </c:pt>
                <c:pt idx="1334">
                  <c:v>7574066</c:v>
                </c:pt>
                <c:pt idx="1335">
                  <c:v>1754319</c:v>
                </c:pt>
                <c:pt idx="1336">
                  <c:v>1641788</c:v>
                </c:pt>
                <c:pt idx="1337">
                  <c:v>1631839</c:v>
                </c:pt>
                <c:pt idx="1338">
                  <c:v>1309849</c:v>
                </c:pt>
                <c:pt idx="1339">
                  <c:v>1939441</c:v>
                </c:pt>
                <c:pt idx="1340">
                  <c:v>1276984</c:v>
                </c:pt>
                <c:pt idx="1341">
                  <c:v>1987762</c:v>
                </c:pt>
                <c:pt idx="1342">
                  <c:v>1474508</c:v>
                </c:pt>
                <c:pt idx="1343">
                  <c:v>1011054</c:v>
                </c:pt>
                <c:pt idx="1344">
                  <c:v>900926</c:v>
                </c:pt>
                <c:pt idx="1345">
                  <c:v>866778</c:v>
                </c:pt>
                <c:pt idx="1346">
                  <c:v>598645</c:v>
                </c:pt>
                <c:pt idx="1347">
                  <c:v>578527</c:v>
                </c:pt>
                <c:pt idx="1348">
                  <c:v>488872</c:v>
                </c:pt>
                <c:pt idx="1349">
                  <c:v>365734</c:v>
                </c:pt>
                <c:pt idx="1350">
                  <c:v>231417</c:v>
                </c:pt>
                <c:pt idx="1351">
                  <c:v>3093491</c:v>
                </c:pt>
                <c:pt idx="1352">
                  <c:v>228524</c:v>
                </c:pt>
                <c:pt idx="1353">
                  <c:v>226792</c:v>
                </c:pt>
                <c:pt idx="1354">
                  <c:v>136432</c:v>
                </c:pt>
                <c:pt idx="1355">
                  <c:v>131617</c:v>
                </c:pt>
                <c:pt idx="1356">
                  <c:v>126247</c:v>
                </c:pt>
                <c:pt idx="1357">
                  <c:v>169379</c:v>
                </c:pt>
                <c:pt idx="1358">
                  <c:v>15447</c:v>
                </c:pt>
                <c:pt idx="1359">
                  <c:v>19348</c:v>
                </c:pt>
                <c:pt idx="1360">
                  <c:v>100503</c:v>
                </c:pt>
                <c:pt idx="1361">
                  <c:v>92900</c:v>
                </c:pt>
                <c:pt idx="1362">
                  <c:v>5561</c:v>
                </c:pt>
                <c:pt idx="1363">
                  <c:v>3607</c:v>
                </c:pt>
                <c:pt idx="1364">
                  <c:v>70527</c:v>
                </c:pt>
                <c:pt idx="1365">
                  <c:v>11835</c:v>
                </c:pt>
                <c:pt idx="1366">
                  <c:v>128486</c:v>
                </c:pt>
                <c:pt idx="1367">
                  <c:v>2483955</c:v>
                </c:pt>
                <c:pt idx="1368">
                  <c:v>225377</c:v>
                </c:pt>
                <c:pt idx="1369">
                  <c:v>2600000</c:v>
                </c:pt>
                <c:pt idx="1370">
                  <c:v>1602466</c:v>
                </c:pt>
                <c:pt idx="1371">
                  <c:v>3029870</c:v>
                </c:pt>
                <c:pt idx="1372">
                  <c:v>3047539</c:v>
                </c:pt>
                <c:pt idx="1373">
                  <c:v>3571735</c:v>
                </c:pt>
                <c:pt idx="1374">
                  <c:v>17804273</c:v>
                </c:pt>
                <c:pt idx="1375">
                  <c:v>6047856</c:v>
                </c:pt>
                <c:pt idx="1376">
                  <c:v>4681503</c:v>
                </c:pt>
                <c:pt idx="1377">
                  <c:v>4350774</c:v>
                </c:pt>
                <c:pt idx="1378">
                  <c:v>2955039</c:v>
                </c:pt>
                <c:pt idx="1379">
                  <c:v>1530535</c:v>
                </c:pt>
                <c:pt idx="1380">
                  <c:v>4881867</c:v>
                </c:pt>
                <c:pt idx="1381">
                  <c:v>454255</c:v>
                </c:pt>
                <c:pt idx="1382">
                  <c:v>349618</c:v>
                </c:pt>
                <c:pt idx="1383">
                  <c:v>112935</c:v>
                </c:pt>
                <c:pt idx="1384">
                  <c:v>883887</c:v>
                </c:pt>
                <c:pt idx="1385">
                  <c:v>13751</c:v>
                </c:pt>
                <c:pt idx="1386">
                  <c:v>145109</c:v>
                </c:pt>
                <c:pt idx="1387">
                  <c:v>1046166</c:v>
                </c:pt>
                <c:pt idx="1388">
                  <c:v>162</c:v>
                </c:pt>
                <c:pt idx="1389">
                  <c:v>4273372</c:v>
                </c:pt>
                <c:pt idx="1390">
                  <c:v>4440055</c:v>
                </c:pt>
                <c:pt idx="1391">
                  <c:v>4018695</c:v>
                </c:pt>
                <c:pt idx="1392">
                  <c:v>6262942</c:v>
                </c:pt>
                <c:pt idx="1393">
                  <c:v>1997807</c:v>
                </c:pt>
                <c:pt idx="1394">
                  <c:v>140244</c:v>
                </c:pt>
                <c:pt idx="1395">
                  <c:v>4992159</c:v>
                </c:pt>
                <c:pt idx="1396">
                  <c:v>4692814</c:v>
                </c:pt>
                <c:pt idx="1397">
                  <c:v>5018450</c:v>
                </c:pt>
                <c:pt idx="1398">
                  <c:v>3442820</c:v>
                </c:pt>
                <c:pt idx="1399">
                  <c:v>3205244</c:v>
                </c:pt>
                <c:pt idx="1400">
                  <c:v>3076425</c:v>
                </c:pt>
                <c:pt idx="1401">
                  <c:v>2275557</c:v>
                </c:pt>
                <c:pt idx="1402">
                  <c:v>1789892</c:v>
                </c:pt>
                <c:pt idx="1403">
                  <c:v>6350058</c:v>
                </c:pt>
                <c:pt idx="1404">
                  <c:v>1094798</c:v>
                </c:pt>
                <c:pt idx="1405">
                  <c:v>1071240</c:v>
                </c:pt>
                <c:pt idx="1406">
                  <c:v>532190</c:v>
                </c:pt>
                <c:pt idx="1407">
                  <c:v>686383</c:v>
                </c:pt>
                <c:pt idx="1408">
                  <c:v>568695</c:v>
                </c:pt>
                <c:pt idx="1409">
                  <c:v>398420</c:v>
                </c:pt>
                <c:pt idx="1410">
                  <c:v>336456</c:v>
                </c:pt>
                <c:pt idx="1411">
                  <c:v>298110</c:v>
                </c:pt>
                <c:pt idx="1412">
                  <c:v>127144</c:v>
                </c:pt>
                <c:pt idx="1413">
                  <c:v>117190</c:v>
                </c:pt>
                <c:pt idx="1414">
                  <c:v>108662</c:v>
                </c:pt>
                <c:pt idx="1415">
                  <c:v>53481</c:v>
                </c:pt>
                <c:pt idx="1416">
                  <c:v>23106</c:v>
                </c:pt>
                <c:pt idx="1417">
                  <c:v>52961</c:v>
                </c:pt>
                <c:pt idx="1418">
                  <c:v>439162</c:v>
                </c:pt>
                <c:pt idx="1419">
                  <c:v>671240</c:v>
                </c:pt>
                <c:pt idx="1420">
                  <c:v>882290</c:v>
                </c:pt>
                <c:pt idx="1421">
                  <c:v>5100000</c:v>
                </c:pt>
                <c:pt idx="1422">
                  <c:v>4239767</c:v>
                </c:pt>
                <c:pt idx="1423">
                  <c:v>4131640</c:v>
                </c:pt>
                <c:pt idx="1424">
                  <c:v>3347439</c:v>
                </c:pt>
                <c:pt idx="1425">
                  <c:v>206400</c:v>
                </c:pt>
                <c:pt idx="1426">
                  <c:v>197148</c:v>
                </c:pt>
                <c:pt idx="1427">
                  <c:v>3014541</c:v>
                </c:pt>
                <c:pt idx="1428">
                  <c:v>872643</c:v>
                </c:pt>
                <c:pt idx="1429">
                  <c:v>4443403</c:v>
                </c:pt>
                <c:pt idx="1430">
                  <c:v>1330827</c:v>
                </c:pt>
                <c:pt idx="1431">
                  <c:v>1818681</c:v>
                </c:pt>
                <c:pt idx="1432">
                  <c:v>6601079</c:v>
                </c:pt>
                <c:pt idx="1433">
                  <c:v>5694308</c:v>
                </c:pt>
                <c:pt idx="1434">
                  <c:v>5430822</c:v>
                </c:pt>
                <c:pt idx="1435">
                  <c:v>4720371</c:v>
                </c:pt>
                <c:pt idx="1436">
                  <c:v>2921738</c:v>
                </c:pt>
                <c:pt idx="1437">
                  <c:v>2344847</c:v>
                </c:pt>
                <c:pt idx="1438">
                  <c:v>2148212</c:v>
                </c:pt>
                <c:pt idx="1439">
                  <c:v>2062066</c:v>
                </c:pt>
                <c:pt idx="1440">
                  <c:v>1654367</c:v>
                </c:pt>
                <c:pt idx="1441">
                  <c:v>1738692</c:v>
                </c:pt>
                <c:pt idx="1442">
                  <c:v>1889522</c:v>
                </c:pt>
                <c:pt idx="1443">
                  <c:v>1110286</c:v>
                </c:pt>
                <c:pt idx="1444">
                  <c:v>1000000</c:v>
                </c:pt>
                <c:pt idx="1445">
                  <c:v>700000</c:v>
                </c:pt>
                <c:pt idx="1446">
                  <c:v>1768416</c:v>
                </c:pt>
                <c:pt idx="1447">
                  <c:v>306715</c:v>
                </c:pt>
                <c:pt idx="1448">
                  <c:v>382946</c:v>
                </c:pt>
                <c:pt idx="1449">
                  <c:v>236266</c:v>
                </c:pt>
                <c:pt idx="1450">
                  <c:v>196067</c:v>
                </c:pt>
                <c:pt idx="1451">
                  <c:v>532988</c:v>
                </c:pt>
                <c:pt idx="1452">
                  <c:v>453079</c:v>
                </c:pt>
                <c:pt idx="1453">
                  <c:v>46451</c:v>
                </c:pt>
                <c:pt idx="1454">
                  <c:v>233103</c:v>
                </c:pt>
                <c:pt idx="1455">
                  <c:v>927107</c:v>
                </c:pt>
                <c:pt idx="1456">
                  <c:v>49526</c:v>
                </c:pt>
                <c:pt idx="1457">
                  <c:v>10696</c:v>
                </c:pt>
                <c:pt idx="1458">
                  <c:v>223878</c:v>
                </c:pt>
                <c:pt idx="1459">
                  <c:v>8060</c:v>
                </c:pt>
                <c:pt idx="1460">
                  <c:v>110029</c:v>
                </c:pt>
                <c:pt idx="1461">
                  <c:v>6173485</c:v>
                </c:pt>
                <c:pt idx="1462">
                  <c:v>4000304</c:v>
                </c:pt>
                <c:pt idx="1463">
                  <c:v>2338695</c:v>
                </c:pt>
                <c:pt idx="1464">
                  <c:v>2024854</c:v>
                </c:pt>
                <c:pt idx="1465">
                  <c:v>2268296</c:v>
                </c:pt>
                <c:pt idx="1466">
                  <c:v>1029017</c:v>
                </c:pt>
                <c:pt idx="1467">
                  <c:v>64148</c:v>
                </c:pt>
                <c:pt idx="1468">
                  <c:v>66637</c:v>
                </c:pt>
                <c:pt idx="1469">
                  <c:v>871577</c:v>
                </c:pt>
                <c:pt idx="1470">
                  <c:v>4063859</c:v>
                </c:pt>
                <c:pt idx="1471">
                  <c:v>449558</c:v>
                </c:pt>
                <c:pt idx="1472">
                  <c:v>2122561</c:v>
                </c:pt>
                <c:pt idx="1473">
                  <c:v>5895238</c:v>
                </c:pt>
                <c:pt idx="1474">
                  <c:v>5359774</c:v>
                </c:pt>
                <c:pt idx="1475">
                  <c:v>4693919</c:v>
                </c:pt>
                <c:pt idx="1476">
                  <c:v>4859475</c:v>
                </c:pt>
                <c:pt idx="1477">
                  <c:v>4542775</c:v>
                </c:pt>
                <c:pt idx="1478">
                  <c:v>3588432</c:v>
                </c:pt>
                <c:pt idx="1479">
                  <c:v>4394936</c:v>
                </c:pt>
                <c:pt idx="1480">
                  <c:v>3029081</c:v>
                </c:pt>
                <c:pt idx="1481">
                  <c:v>3273588</c:v>
                </c:pt>
                <c:pt idx="1482">
                  <c:v>2207975</c:v>
                </c:pt>
                <c:pt idx="1483">
                  <c:v>2025238</c:v>
                </c:pt>
                <c:pt idx="1484">
                  <c:v>2077046</c:v>
                </c:pt>
                <c:pt idx="1485">
                  <c:v>869325</c:v>
                </c:pt>
                <c:pt idx="1486">
                  <c:v>399611</c:v>
                </c:pt>
                <c:pt idx="1487">
                  <c:v>115862</c:v>
                </c:pt>
                <c:pt idx="1488">
                  <c:v>1346503</c:v>
                </c:pt>
                <c:pt idx="1489">
                  <c:v>117560</c:v>
                </c:pt>
                <c:pt idx="1490">
                  <c:v>54606</c:v>
                </c:pt>
                <c:pt idx="1491">
                  <c:v>36497</c:v>
                </c:pt>
                <c:pt idx="1492">
                  <c:v>65804</c:v>
                </c:pt>
                <c:pt idx="1493">
                  <c:v>3895664</c:v>
                </c:pt>
                <c:pt idx="1494">
                  <c:v>20200</c:v>
                </c:pt>
                <c:pt idx="1495">
                  <c:v>542860</c:v>
                </c:pt>
                <c:pt idx="1496">
                  <c:v>11905519</c:v>
                </c:pt>
                <c:pt idx="1497">
                  <c:v>3064356</c:v>
                </c:pt>
                <c:pt idx="1498">
                  <c:v>27024</c:v>
                </c:pt>
                <c:pt idx="1499">
                  <c:v>6200756</c:v>
                </c:pt>
                <c:pt idx="1500">
                  <c:v>1292119</c:v>
                </c:pt>
                <c:pt idx="1501">
                  <c:v>3629758</c:v>
                </c:pt>
                <c:pt idx="1502">
                  <c:v>1056102</c:v>
                </c:pt>
                <c:pt idx="1503">
                  <c:v>56007</c:v>
                </c:pt>
                <c:pt idx="1504">
                  <c:v>611709</c:v>
                </c:pt>
                <c:pt idx="1505">
                  <c:v>22770</c:v>
                </c:pt>
                <c:pt idx="1506">
                  <c:v>27445</c:v>
                </c:pt>
                <c:pt idx="1507">
                  <c:v>766487</c:v>
                </c:pt>
                <c:pt idx="1508">
                  <c:v>1196752</c:v>
                </c:pt>
                <c:pt idx="1509">
                  <c:v>795126</c:v>
                </c:pt>
                <c:pt idx="1510">
                  <c:v>3432342</c:v>
                </c:pt>
                <c:pt idx="1511">
                  <c:v>4074023</c:v>
                </c:pt>
                <c:pt idx="1512">
                  <c:v>4306697</c:v>
                </c:pt>
                <c:pt idx="1513">
                  <c:v>3950029</c:v>
                </c:pt>
                <c:pt idx="1514">
                  <c:v>4040588</c:v>
                </c:pt>
                <c:pt idx="1515">
                  <c:v>3049135</c:v>
                </c:pt>
                <c:pt idx="1516">
                  <c:v>4700361</c:v>
                </c:pt>
                <c:pt idx="1517">
                  <c:v>2711210</c:v>
                </c:pt>
                <c:pt idx="1518">
                  <c:v>1980338</c:v>
                </c:pt>
                <c:pt idx="1519">
                  <c:v>1082044</c:v>
                </c:pt>
                <c:pt idx="1520">
                  <c:v>1100000</c:v>
                </c:pt>
                <c:pt idx="1521">
                  <c:v>2445646</c:v>
                </c:pt>
                <c:pt idx="1522">
                  <c:v>2221809</c:v>
                </c:pt>
                <c:pt idx="1523">
                  <c:v>296665</c:v>
                </c:pt>
                <c:pt idx="1524">
                  <c:v>3219029</c:v>
                </c:pt>
                <c:pt idx="1525">
                  <c:v>830210</c:v>
                </c:pt>
                <c:pt idx="1526">
                  <c:v>1040879</c:v>
                </c:pt>
                <c:pt idx="1527">
                  <c:v>326308</c:v>
                </c:pt>
                <c:pt idx="1528">
                  <c:v>124720</c:v>
                </c:pt>
                <c:pt idx="1529">
                  <c:v>99147</c:v>
                </c:pt>
                <c:pt idx="1530">
                  <c:v>65087</c:v>
                </c:pt>
                <c:pt idx="1531">
                  <c:v>16066</c:v>
                </c:pt>
                <c:pt idx="1532">
                  <c:v>37440</c:v>
                </c:pt>
                <c:pt idx="1533">
                  <c:v>617228</c:v>
                </c:pt>
                <c:pt idx="1534">
                  <c:v>274385</c:v>
                </c:pt>
                <c:pt idx="1535">
                  <c:v>1247453</c:v>
                </c:pt>
                <c:pt idx="1536">
                  <c:v>1729969</c:v>
                </c:pt>
                <c:pt idx="1537">
                  <c:v>1705139</c:v>
                </c:pt>
                <c:pt idx="1538">
                  <c:v>778565</c:v>
                </c:pt>
                <c:pt idx="1539">
                  <c:v>513836</c:v>
                </c:pt>
                <c:pt idx="1540">
                  <c:v>434417</c:v>
                </c:pt>
                <c:pt idx="1541">
                  <c:v>13060843</c:v>
                </c:pt>
                <c:pt idx="1542">
                  <c:v>3798532</c:v>
                </c:pt>
                <c:pt idx="1543">
                  <c:v>3609278</c:v>
                </c:pt>
                <c:pt idx="1544">
                  <c:v>1687311</c:v>
                </c:pt>
                <c:pt idx="1545">
                  <c:v>727883</c:v>
                </c:pt>
                <c:pt idx="1546">
                  <c:v>713413</c:v>
                </c:pt>
                <c:pt idx="1547">
                  <c:v>410241</c:v>
                </c:pt>
                <c:pt idx="1548">
                  <c:v>211667</c:v>
                </c:pt>
                <c:pt idx="1549">
                  <c:v>92191</c:v>
                </c:pt>
                <c:pt idx="1550">
                  <c:v>49413</c:v>
                </c:pt>
                <c:pt idx="1551">
                  <c:v>108229</c:v>
                </c:pt>
                <c:pt idx="1552">
                  <c:v>8691</c:v>
                </c:pt>
                <c:pt idx="1553">
                  <c:v>26345</c:v>
                </c:pt>
                <c:pt idx="1554">
                  <c:v>199228</c:v>
                </c:pt>
                <c:pt idx="1555">
                  <c:v>1487477</c:v>
                </c:pt>
                <c:pt idx="1556">
                  <c:v>101055</c:v>
                </c:pt>
                <c:pt idx="1557">
                  <c:v>131175</c:v>
                </c:pt>
                <c:pt idx="1558">
                  <c:v>3713002</c:v>
                </c:pt>
                <c:pt idx="1559">
                  <c:v>3468572</c:v>
                </c:pt>
                <c:pt idx="1560">
                  <c:v>2892582</c:v>
                </c:pt>
                <c:pt idx="1561">
                  <c:v>2800000</c:v>
                </c:pt>
                <c:pt idx="1562">
                  <c:v>2426851</c:v>
                </c:pt>
                <c:pt idx="1563">
                  <c:v>1325073</c:v>
                </c:pt>
                <c:pt idx="1564">
                  <c:v>864959</c:v>
                </c:pt>
                <c:pt idx="1565">
                  <c:v>2601847</c:v>
                </c:pt>
                <c:pt idx="1566">
                  <c:v>800000</c:v>
                </c:pt>
                <c:pt idx="1567">
                  <c:v>562059</c:v>
                </c:pt>
                <c:pt idx="1568">
                  <c:v>399793</c:v>
                </c:pt>
                <c:pt idx="1569">
                  <c:v>371897</c:v>
                </c:pt>
                <c:pt idx="1570">
                  <c:v>302204</c:v>
                </c:pt>
                <c:pt idx="1571">
                  <c:v>354704</c:v>
                </c:pt>
                <c:pt idx="1572">
                  <c:v>265107</c:v>
                </c:pt>
                <c:pt idx="1573">
                  <c:v>185577</c:v>
                </c:pt>
                <c:pt idx="1574">
                  <c:v>100412</c:v>
                </c:pt>
                <c:pt idx="1575">
                  <c:v>58214</c:v>
                </c:pt>
                <c:pt idx="1576">
                  <c:v>75078</c:v>
                </c:pt>
                <c:pt idx="1577">
                  <c:v>64359</c:v>
                </c:pt>
                <c:pt idx="1578">
                  <c:v>317125</c:v>
                </c:pt>
                <c:pt idx="1579">
                  <c:v>146402</c:v>
                </c:pt>
                <c:pt idx="1580">
                  <c:v>18469</c:v>
                </c:pt>
                <c:pt idx="1581">
                  <c:v>12836</c:v>
                </c:pt>
                <c:pt idx="1582">
                  <c:v>20262</c:v>
                </c:pt>
                <c:pt idx="1583">
                  <c:v>4063</c:v>
                </c:pt>
                <c:pt idx="1584">
                  <c:v>143653</c:v>
                </c:pt>
                <c:pt idx="1585">
                  <c:v>14873</c:v>
                </c:pt>
                <c:pt idx="1586">
                  <c:v>37606</c:v>
                </c:pt>
                <c:pt idx="1587">
                  <c:v>2956000</c:v>
                </c:pt>
                <c:pt idx="1588">
                  <c:v>19959</c:v>
                </c:pt>
                <c:pt idx="1589">
                  <c:v>886410</c:v>
                </c:pt>
                <c:pt idx="1590">
                  <c:v>252652</c:v>
                </c:pt>
                <c:pt idx="1591">
                  <c:v>220234</c:v>
                </c:pt>
                <c:pt idx="1592">
                  <c:v>101228</c:v>
                </c:pt>
                <c:pt idx="1593">
                  <c:v>96793</c:v>
                </c:pt>
                <c:pt idx="1594">
                  <c:v>123777</c:v>
                </c:pt>
                <c:pt idx="1595">
                  <c:v>29233</c:v>
                </c:pt>
                <c:pt idx="1596">
                  <c:v>2926565</c:v>
                </c:pt>
                <c:pt idx="1597">
                  <c:v>104257</c:v>
                </c:pt>
                <c:pt idx="1598">
                  <c:v>610968</c:v>
                </c:pt>
                <c:pt idx="1599">
                  <c:v>7680</c:v>
                </c:pt>
                <c:pt idx="1600">
                  <c:v>3287435</c:v>
                </c:pt>
                <c:pt idx="1601">
                  <c:v>3071947</c:v>
                </c:pt>
                <c:pt idx="1602">
                  <c:v>2961991</c:v>
                </c:pt>
                <c:pt idx="1603">
                  <c:v>2912363</c:v>
                </c:pt>
                <c:pt idx="1604">
                  <c:v>2223990</c:v>
                </c:pt>
                <c:pt idx="1605">
                  <c:v>1821983</c:v>
                </c:pt>
                <c:pt idx="1606">
                  <c:v>2181290</c:v>
                </c:pt>
                <c:pt idx="1607">
                  <c:v>2848578</c:v>
                </c:pt>
                <c:pt idx="1608">
                  <c:v>703002</c:v>
                </c:pt>
                <c:pt idx="1609">
                  <c:v>252726</c:v>
                </c:pt>
                <c:pt idx="1610">
                  <c:v>418268</c:v>
                </c:pt>
                <c:pt idx="1611">
                  <c:v>200803</c:v>
                </c:pt>
                <c:pt idx="1612">
                  <c:v>95016</c:v>
                </c:pt>
                <c:pt idx="1613">
                  <c:v>73678</c:v>
                </c:pt>
                <c:pt idx="1614">
                  <c:v>143000</c:v>
                </c:pt>
                <c:pt idx="1615">
                  <c:v>39852</c:v>
                </c:pt>
                <c:pt idx="1616">
                  <c:v>22000</c:v>
                </c:pt>
                <c:pt idx="1617">
                  <c:v>5005</c:v>
                </c:pt>
                <c:pt idx="1618">
                  <c:v>100675</c:v>
                </c:pt>
                <c:pt idx="1619">
                  <c:v>952620</c:v>
                </c:pt>
                <c:pt idx="1620">
                  <c:v>475000</c:v>
                </c:pt>
                <c:pt idx="1621">
                  <c:v>38108</c:v>
                </c:pt>
                <c:pt idx="1622">
                  <c:v>25809813</c:v>
                </c:pt>
                <c:pt idx="1623">
                  <c:v>1282084</c:v>
                </c:pt>
                <c:pt idx="1624">
                  <c:v>395592</c:v>
                </c:pt>
                <c:pt idx="1625">
                  <c:v>173783</c:v>
                </c:pt>
                <c:pt idx="1626">
                  <c:v>118666</c:v>
                </c:pt>
                <c:pt idx="1627">
                  <c:v>71904</c:v>
                </c:pt>
                <c:pt idx="1628">
                  <c:v>99851</c:v>
                </c:pt>
                <c:pt idx="1629">
                  <c:v>115504</c:v>
                </c:pt>
                <c:pt idx="1630">
                  <c:v>5725</c:v>
                </c:pt>
                <c:pt idx="1631">
                  <c:v>75727</c:v>
                </c:pt>
                <c:pt idx="1632">
                  <c:v>322157</c:v>
                </c:pt>
                <c:pt idx="1633">
                  <c:v>978908</c:v>
                </c:pt>
                <c:pt idx="1634">
                  <c:v>327919</c:v>
                </c:pt>
                <c:pt idx="1635">
                  <c:v>178739</c:v>
                </c:pt>
                <c:pt idx="1636">
                  <c:v>379643</c:v>
                </c:pt>
                <c:pt idx="1637">
                  <c:v>313436</c:v>
                </c:pt>
                <c:pt idx="1638">
                  <c:v>3330</c:v>
                </c:pt>
                <c:pt idx="1639">
                  <c:v>792966</c:v>
                </c:pt>
                <c:pt idx="1640">
                  <c:v>7002255</c:v>
                </c:pt>
                <c:pt idx="1641">
                  <c:v>1984378</c:v>
                </c:pt>
                <c:pt idx="1642">
                  <c:v>1098224</c:v>
                </c:pt>
                <c:pt idx="1643">
                  <c:v>1430185</c:v>
                </c:pt>
                <c:pt idx="1644">
                  <c:v>1477002</c:v>
                </c:pt>
                <c:pt idx="1645">
                  <c:v>1134049</c:v>
                </c:pt>
                <c:pt idx="1646">
                  <c:v>653621</c:v>
                </c:pt>
                <c:pt idx="1647">
                  <c:v>535249</c:v>
                </c:pt>
                <c:pt idx="1648">
                  <c:v>371081</c:v>
                </c:pt>
                <c:pt idx="1649">
                  <c:v>124494</c:v>
                </c:pt>
                <c:pt idx="1650">
                  <c:v>100669</c:v>
                </c:pt>
                <c:pt idx="1651">
                  <c:v>186354</c:v>
                </c:pt>
                <c:pt idx="1652">
                  <c:v>17580</c:v>
                </c:pt>
                <c:pt idx="1653">
                  <c:v>12667</c:v>
                </c:pt>
                <c:pt idx="1654">
                  <c:v>198407</c:v>
                </c:pt>
                <c:pt idx="1655">
                  <c:v>4958</c:v>
                </c:pt>
                <c:pt idx="1656">
                  <c:v>7927</c:v>
                </c:pt>
                <c:pt idx="1657">
                  <c:v>2436</c:v>
                </c:pt>
                <c:pt idx="1658">
                  <c:v>1420578</c:v>
                </c:pt>
                <c:pt idx="1659">
                  <c:v>1028658</c:v>
                </c:pt>
                <c:pt idx="1660">
                  <c:v>18435</c:v>
                </c:pt>
                <c:pt idx="1661">
                  <c:v>444044</c:v>
                </c:pt>
                <c:pt idx="1662">
                  <c:v>638476</c:v>
                </c:pt>
                <c:pt idx="1663">
                  <c:v>505295</c:v>
                </c:pt>
                <c:pt idx="1664">
                  <c:v>145540</c:v>
                </c:pt>
                <c:pt idx="1665">
                  <c:v>92401</c:v>
                </c:pt>
                <c:pt idx="1666">
                  <c:v>992238</c:v>
                </c:pt>
                <c:pt idx="1667">
                  <c:v>396035</c:v>
                </c:pt>
                <c:pt idx="1668">
                  <c:v>1060591</c:v>
                </c:pt>
                <c:pt idx="1669">
                  <c:v>155972</c:v>
                </c:pt>
                <c:pt idx="1670">
                  <c:v>129319</c:v>
                </c:pt>
                <c:pt idx="1671">
                  <c:v>26893</c:v>
                </c:pt>
                <c:pt idx="1672">
                  <c:v>2580</c:v>
                </c:pt>
                <c:pt idx="1673">
                  <c:v>1221261</c:v>
                </c:pt>
                <c:pt idx="1674">
                  <c:v>712294</c:v>
                </c:pt>
                <c:pt idx="1675">
                  <c:v>418953</c:v>
                </c:pt>
                <c:pt idx="1676">
                  <c:v>406035</c:v>
                </c:pt>
                <c:pt idx="1677">
                  <c:v>373967</c:v>
                </c:pt>
                <c:pt idx="1678">
                  <c:v>194568</c:v>
                </c:pt>
                <c:pt idx="1679">
                  <c:v>163245</c:v>
                </c:pt>
                <c:pt idx="1680">
                  <c:v>119841</c:v>
                </c:pt>
                <c:pt idx="1681">
                  <c:v>173066</c:v>
                </c:pt>
                <c:pt idx="1682">
                  <c:v>92362</c:v>
                </c:pt>
                <c:pt idx="1683">
                  <c:v>105943</c:v>
                </c:pt>
                <c:pt idx="1684">
                  <c:v>183490</c:v>
                </c:pt>
                <c:pt idx="1685">
                  <c:v>3478</c:v>
                </c:pt>
                <c:pt idx="1686">
                  <c:v>52166</c:v>
                </c:pt>
                <c:pt idx="1687">
                  <c:v>1163508</c:v>
                </c:pt>
                <c:pt idx="1688">
                  <c:v>304124</c:v>
                </c:pt>
                <c:pt idx="1689">
                  <c:v>36830</c:v>
                </c:pt>
                <c:pt idx="1690">
                  <c:v>695229</c:v>
                </c:pt>
                <c:pt idx="1691">
                  <c:v>638951</c:v>
                </c:pt>
                <c:pt idx="1692">
                  <c:v>609042</c:v>
                </c:pt>
                <c:pt idx="1693">
                  <c:v>1521</c:v>
                </c:pt>
                <c:pt idx="1694">
                  <c:v>19539</c:v>
                </c:pt>
                <c:pt idx="1695">
                  <c:v>100358</c:v>
                </c:pt>
                <c:pt idx="1696">
                  <c:v>11278</c:v>
                </c:pt>
                <c:pt idx="1697">
                  <c:v>375723</c:v>
                </c:pt>
                <c:pt idx="1698">
                  <c:v>594904</c:v>
                </c:pt>
                <c:pt idx="1699">
                  <c:v>58936</c:v>
                </c:pt>
                <c:pt idx="1700">
                  <c:v>24784</c:v>
                </c:pt>
                <c:pt idx="1701">
                  <c:v>7826</c:v>
                </c:pt>
                <c:pt idx="1702">
                  <c:v>3830</c:v>
                </c:pt>
                <c:pt idx="1703">
                  <c:v>6013</c:v>
                </c:pt>
                <c:pt idx="1704">
                  <c:v>39659</c:v>
                </c:pt>
                <c:pt idx="1705">
                  <c:v>56129</c:v>
                </c:pt>
                <c:pt idx="1706">
                  <c:v>10037390</c:v>
                </c:pt>
                <c:pt idx="1707">
                  <c:v>982214</c:v>
                </c:pt>
                <c:pt idx="1708">
                  <c:v>798341</c:v>
                </c:pt>
                <c:pt idx="1709">
                  <c:v>610991</c:v>
                </c:pt>
                <c:pt idx="1710">
                  <c:v>582024</c:v>
                </c:pt>
                <c:pt idx="1711">
                  <c:v>548712</c:v>
                </c:pt>
                <c:pt idx="1712">
                  <c:v>464655</c:v>
                </c:pt>
                <c:pt idx="1713">
                  <c:v>464126</c:v>
                </c:pt>
                <c:pt idx="1714">
                  <c:v>428535</c:v>
                </c:pt>
                <c:pt idx="1715">
                  <c:v>104077</c:v>
                </c:pt>
                <c:pt idx="1716">
                  <c:v>279282</c:v>
                </c:pt>
                <c:pt idx="1717">
                  <c:v>484221</c:v>
                </c:pt>
                <c:pt idx="1718">
                  <c:v>274661</c:v>
                </c:pt>
                <c:pt idx="1719">
                  <c:v>144431</c:v>
                </c:pt>
                <c:pt idx="1720">
                  <c:v>287761</c:v>
                </c:pt>
                <c:pt idx="1721">
                  <c:v>100240</c:v>
                </c:pt>
                <c:pt idx="1722">
                  <c:v>96734</c:v>
                </c:pt>
                <c:pt idx="1723">
                  <c:v>49000</c:v>
                </c:pt>
                <c:pt idx="1724">
                  <c:v>100659</c:v>
                </c:pt>
                <c:pt idx="1725">
                  <c:v>48430</c:v>
                </c:pt>
                <c:pt idx="1726">
                  <c:v>21210</c:v>
                </c:pt>
                <c:pt idx="1727">
                  <c:v>12996</c:v>
                </c:pt>
                <c:pt idx="1728">
                  <c:v>10018</c:v>
                </c:pt>
                <c:pt idx="1729">
                  <c:v>62480</c:v>
                </c:pt>
                <c:pt idx="1730">
                  <c:v>6387</c:v>
                </c:pt>
                <c:pt idx="1731">
                  <c:v>721</c:v>
                </c:pt>
                <c:pt idx="1732">
                  <c:v>703</c:v>
                </c:pt>
                <c:pt idx="1733">
                  <c:v>20186</c:v>
                </c:pt>
                <c:pt idx="1734">
                  <c:v>381186</c:v>
                </c:pt>
                <c:pt idx="1735">
                  <c:v>6643</c:v>
                </c:pt>
                <c:pt idx="1736">
                  <c:v>442638</c:v>
                </c:pt>
                <c:pt idx="1737">
                  <c:v>819939</c:v>
                </c:pt>
                <c:pt idx="1738">
                  <c:v>15278</c:v>
                </c:pt>
                <c:pt idx="1739">
                  <c:v>144583</c:v>
                </c:pt>
                <c:pt idx="1740">
                  <c:v>35688</c:v>
                </c:pt>
                <c:pt idx="1741">
                  <c:v>41709</c:v>
                </c:pt>
                <c:pt idx="1742">
                  <c:v>26297</c:v>
                </c:pt>
                <c:pt idx="1743">
                  <c:v>77501</c:v>
                </c:pt>
                <c:pt idx="1744">
                  <c:v>47329</c:v>
                </c:pt>
                <c:pt idx="1745">
                  <c:v>18378</c:v>
                </c:pt>
                <c:pt idx="1746">
                  <c:v>10508</c:v>
                </c:pt>
                <c:pt idx="1747">
                  <c:v>171988</c:v>
                </c:pt>
                <c:pt idx="1748">
                  <c:v>23616</c:v>
                </c:pt>
                <c:pt idx="1749">
                  <c:v>13493</c:v>
                </c:pt>
                <c:pt idx="1750">
                  <c:v>515005</c:v>
                </c:pt>
                <c:pt idx="1751">
                  <c:v>2245</c:v>
                </c:pt>
                <c:pt idx="1752">
                  <c:v>334041</c:v>
                </c:pt>
                <c:pt idx="1753">
                  <c:v>295468</c:v>
                </c:pt>
                <c:pt idx="1754">
                  <c:v>243347</c:v>
                </c:pt>
                <c:pt idx="1755">
                  <c:v>154077</c:v>
                </c:pt>
                <c:pt idx="1756">
                  <c:v>151389</c:v>
                </c:pt>
                <c:pt idx="1757">
                  <c:v>269061</c:v>
                </c:pt>
                <c:pt idx="1758">
                  <c:v>133778</c:v>
                </c:pt>
                <c:pt idx="1759">
                  <c:v>52850</c:v>
                </c:pt>
                <c:pt idx="1760">
                  <c:v>98017</c:v>
                </c:pt>
                <c:pt idx="1761">
                  <c:v>31937</c:v>
                </c:pt>
                <c:pt idx="1762">
                  <c:v>13134</c:v>
                </c:pt>
                <c:pt idx="1763">
                  <c:v>237301</c:v>
                </c:pt>
                <c:pt idx="1764">
                  <c:v>12055</c:v>
                </c:pt>
                <c:pt idx="1765">
                  <c:v>1332</c:v>
                </c:pt>
                <c:pt idx="1766">
                  <c:v>21199</c:v>
                </c:pt>
                <c:pt idx="1767">
                  <c:v>768045</c:v>
                </c:pt>
                <c:pt idx="1768">
                  <c:v>379122</c:v>
                </c:pt>
                <c:pt idx="1769">
                  <c:v>23000</c:v>
                </c:pt>
                <c:pt idx="1770">
                  <c:v>9910</c:v>
                </c:pt>
                <c:pt idx="1771">
                  <c:v>258113</c:v>
                </c:pt>
                <c:pt idx="1772">
                  <c:v>11798</c:v>
                </c:pt>
                <c:pt idx="1773">
                  <c:v>126387</c:v>
                </c:pt>
                <c:pt idx="1774">
                  <c:v>12843</c:v>
                </c:pt>
                <c:pt idx="1775">
                  <c:v>34151</c:v>
                </c:pt>
                <c:pt idx="1776">
                  <c:v>1523883</c:v>
                </c:pt>
                <c:pt idx="1777">
                  <c:v>255352</c:v>
                </c:pt>
                <c:pt idx="1778">
                  <c:v>16892</c:v>
                </c:pt>
                <c:pt idx="1779">
                  <c:v>12438</c:v>
                </c:pt>
                <c:pt idx="1780">
                  <c:v>40542</c:v>
                </c:pt>
                <c:pt idx="1781">
                  <c:v>5199</c:v>
                </c:pt>
                <c:pt idx="1782">
                  <c:v>2468</c:v>
                </c:pt>
                <c:pt idx="1783">
                  <c:v>212285</c:v>
                </c:pt>
                <c:pt idx="1784">
                  <c:v>203134</c:v>
                </c:pt>
                <c:pt idx="1785">
                  <c:v>177840</c:v>
                </c:pt>
                <c:pt idx="1786">
                  <c:v>49494</c:v>
                </c:pt>
                <c:pt idx="1787">
                  <c:v>18195</c:v>
                </c:pt>
                <c:pt idx="1788">
                  <c:v>111300</c:v>
                </c:pt>
                <c:pt idx="1789">
                  <c:v>78030</c:v>
                </c:pt>
                <c:pt idx="1790">
                  <c:v>174682</c:v>
                </c:pt>
                <c:pt idx="1791">
                  <c:v>1111</c:v>
                </c:pt>
                <c:pt idx="1792">
                  <c:v>110720</c:v>
                </c:pt>
                <c:pt idx="1793">
                  <c:v>155984</c:v>
                </c:pt>
                <c:pt idx="1794">
                  <c:v>4914</c:v>
                </c:pt>
                <c:pt idx="1795">
                  <c:v>5858</c:v>
                </c:pt>
                <c:pt idx="1796">
                  <c:v>59379</c:v>
                </c:pt>
                <c:pt idx="1797">
                  <c:v>40557</c:v>
                </c:pt>
                <c:pt idx="1798">
                  <c:v>30084</c:v>
                </c:pt>
                <c:pt idx="1799">
                  <c:v>8231</c:v>
                </c:pt>
                <c:pt idx="1800">
                  <c:v>94596</c:v>
                </c:pt>
                <c:pt idx="1801">
                  <c:v>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4F-4E57-9D40-E66E51C17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12303"/>
        <c:axId val="719412783"/>
      </c:scatterChart>
      <c:valAx>
        <c:axId val="719412303"/>
        <c:scaling>
          <c:orientation val="minMax"/>
          <c:max val="250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1278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719412783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1230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Director wise average IMDB and percentile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Director wise average IMDB and percentile</a:t>
          </a:r>
        </a:p>
      </cx:txPr>
    </cx:title>
    <cx:plotArea>
      <cx:plotAreaRegion>
        <cx:series layoutId="clusteredColumn" uniqueId="{BCD05242-BB2E-4B75-808D-94C9A773229B}" formatIdx="0">
          <cx:tx>
            <cx:txData>
              <cx:f>_xlchart.v1.1</cx:f>
              <cx:v>Average imdb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ECCEC52B-505C-4DDB-AF5D-B0010A6E4516}" formatIdx="1">
          <cx:axisId val="2"/>
        </cx:series>
        <cx:series layoutId="clusteredColumn" hidden="1" uniqueId="{5B023C14-6AC4-4C56-AB21-B9CACFEAD60D}" formatIdx="2">
          <cx:tx>
            <cx:txData>
              <cx:f>_xlchart.v1.3</cx:f>
              <cx:v>percentile</cx:v>
            </cx:txData>
          </cx:tx>
          <cx:dataLabels pos="inEnd">
            <cx:visibility seriesName="0" categoryName="0" value="0"/>
            <cx:separator>, </cx:separator>
          </cx:dataLabels>
          <cx:dataId val="1"/>
          <cx:layoutPr>
            <cx:aggregation/>
          </cx:layoutPr>
          <cx:axisId val="1"/>
        </cx:series>
        <cx:series layoutId="paretoLine" ownerIdx="2" uniqueId="{49DD8A39-13E9-4E03-8A0F-6B1B217C4ED6}" formatIdx="3">
          <cx:axisId val="2"/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Average IMDB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Average IMDB</a:t>
              </a:r>
            </a:p>
          </cx:txPr>
        </cx:title>
        <cx:tickLabels/>
      </cx:axis>
      <cx:axis id="2">
        <cx:valScaling max="1" min="0"/>
        <cx:title>
          <cx:tx>
            <cx:txData>
              <cx:v>Percentile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Percentile</a:t>
              </a:r>
            </a:p>
          </cx:txPr>
        </cx:title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14</xdr:row>
      <xdr:rowOff>26670</xdr:rowOff>
    </xdr:from>
    <xdr:to>
      <xdr:col>12</xdr:col>
      <xdr:colOff>502920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9C36B-6E93-6F76-0E95-5DB4074A2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236220</xdr:colOff>
      <xdr:row>6</xdr:row>
      <xdr:rowOff>17780</xdr:rowOff>
    </xdr:from>
    <xdr:to>
      <xdr:col>29</xdr:col>
      <xdr:colOff>584200</xdr:colOff>
      <xdr:row>31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ABA0C2-E974-0E4D-F6A2-941863B0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7</xdr:row>
      <xdr:rowOff>7620</xdr:rowOff>
    </xdr:from>
    <xdr:to>
      <xdr:col>10</xdr:col>
      <xdr:colOff>190500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377258-24D4-4110-8FFF-193ED383D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502920</xdr:colOff>
      <xdr:row>11</xdr:row>
      <xdr:rowOff>41910</xdr:rowOff>
    </xdr:from>
    <xdr:to>
      <xdr:col>7</xdr:col>
      <xdr:colOff>76200</xdr:colOff>
      <xdr:row>26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65352-DD65-23DF-46FC-4DFB9ADA1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502920</xdr:colOff>
      <xdr:row>27</xdr:row>
      <xdr:rowOff>3810</xdr:rowOff>
    </xdr:from>
    <xdr:to>
      <xdr:col>8</xdr:col>
      <xdr:colOff>396240</xdr:colOff>
      <xdr:row>43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80A4B-762F-390F-3E2D-148A1A1D4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17</xdr:row>
      <xdr:rowOff>179070</xdr:rowOff>
    </xdr:from>
    <xdr:to>
      <xdr:col>9</xdr:col>
      <xdr:colOff>152400</xdr:colOff>
      <xdr:row>36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1EC86AB-8FAF-DB86-176C-3FF091DB3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0660" y="3288030"/>
              <a:ext cx="524256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114299</xdr:colOff>
      <xdr:row>12</xdr:row>
      <xdr:rowOff>90488</xdr:rowOff>
    </xdr:from>
    <xdr:to>
      <xdr:col>8</xdr:col>
      <xdr:colOff>466724</xdr:colOff>
      <xdr:row>32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0EAEB-6914-C56D-BDEB-6CAF71A11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257175</xdr:colOff>
      <xdr:row>37</xdr:row>
      <xdr:rowOff>14288</xdr:rowOff>
    </xdr:from>
    <xdr:to>
      <xdr:col>8</xdr:col>
      <xdr:colOff>209550</xdr:colOff>
      <xdr:row>67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5EBAE2-6EEB-1F1F-5E29-758698903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276225</xdr:colOff>
      <xdr:row>68</xdr:row>
      <xdr:rowOff>38100</xdr:rowOff>
    </xdr:from>
    <xdr:to>
      <xdr:col>8</xdr:col>
      <xdr:colOff>228600</xdr:colOff>
      <xdr:row>98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23726B-369B-4269-8ACF-9DC65126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28C486-499B-4996-91C0-162DB3C0D0FE}" name="Table3" displayName="Table3" ref="A4:F10" totalsRowShown="0" headerRowDxfId="16" dataDxfId="15">
  <autoFilter ref="A4:F10" xr:uid="{0728C486-499B-4996-91C0-162DB3C0D0FE}"/>
  <tableColumns count="6">
    <tableColumn id="1" xr3:uid="{4C2581C4-B365-4376-845D-D778D94552A0}" name="Column1" dataDxfId="14"/>
    <tableColumn id="2" xr3:uid="{F91B356D-E81F-4E3A-AF9A-9398B9AC978B}" name="English" dataDxfId="13"/>
    <tableColumn id="3" xr3:uid="{7E4EAFAE-1491-45B3-BC3B-005F4FB448D0}" name="French" dataDxfId="12"/>
    <tableColumn id="4" xr3:uid="{8657E954-6205-4B01-9C87-87D32D79BFF4}" name="Spanish" dataDxfId="11"/>
    <tableColumn id="5" xr3:uid="{C98AC021-D3CD-487C-A48A-11D45794CD0D}" name="Hindi" dataDxfId="10"/>
    <tableColumn id="6" xr3:uid="{1074A7B3-42EA-4014-A8C9-C3C66FE9D09D}" name="Mandarin" dataDxfId="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CE36E8-A578-4F05-986E-261CBEB2A64D}" name="Table1" displayName="Table1" ref="O19:Q3809" totalsRowShown="0" headerRowDxfId="8" headerRowBorderDxfId="7" tableBorderDxfId="6">
  <autoFilter ref="O19:Q3809" xr:uid="{EF49F827-A05C-4EC2-A9D2-76900ED48026}">
    <filterColumn colId="1">
      <filters>
        <filter val="English"/>
      </filters>
    </filterColumn>
  </autoFilter>
  <tableColumns count="3">
    <tableColumn id="1" xr3:uid="{C396B468-FA9F-41DA-8DB9-4235549A2FAB}" name="movie_title"/>
    <tableColumn id="2" xr3:uid="{94A4701F-D3A1-4DED-9EAB-E96B2CD40F33}" name="language"/>
    <tableColumn id="3" xr3:uid="{F999E257-F8DC-4FF1-B260-7298B3F2B16D}" name="countr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3FF901-CB02-42D9-BEE7-A157C9B20DE0}" name="Table2" displayName="Table2" ref="N1:R3791" totalsRowShown="0">
  <autoFilter ref="N1:R3791" xr:uid="{E63FF901-CB02-42D9-BEE7-A157C9B20DE0}"/>
  <sortState xmlns:xlrd2="http://schemas.microsoft.com/office/spreadsheetml/2017/richdata2" ref="N2:R3791">
    <sortCondition descending="1" ref="R1:R3791"/>
  </sortState>
  <tableColumns count="5">
    <tableColumn id="1" xr3:uid="{6AEA09DB-CC24-4AF7-A188-79FC7A732A4E}" name="director_name"/>
    <tableColumn id="2" xr3:uid="{329D6763-26CB-42AA-84B4-BF17DF7CAA91}" name="imdb_score"/>
    <tableColumn id="3" xr3:uid="{0C5420C9-193F-4B96-830D-10AA490E87C3}" name="Average imdb" dataDxfId="5">
      <calculatedColumnFormula>AVERAGEIF($N$2:$N$3791,N2,$O$2:$O$3791)</calculatedColumnFormula>
    </tableColumn>
    <tableColumn id="4" xr3:uid="{BCEB5ED0-2E1B-4E8B-AD8D-7F8B8BC12F7C}" name="Movie count">
      <calculatedColumnFormula>COUNTIF(preprocessed!$D$2:$D$3791,director!N2)</calculatedColumnFormula>
    </tableColumn>
    <tableColumn id="5" xr3:uid="{A196BAD6-C7A5-451B-865C-B11B7C891C2D}" name="percentile" dataDxfId="4">
      <calculatedColumnFormula array="1">COUNTIF(Table2[Average imdb],"&lt;"&amp;Table2[[#This Row],[Average imdb]])/COUNT((Table2[Average imdb])-1)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A61C56-F3A5-43DB-A088-A8318374BEC8}" name="Table4" displayName="Table4" ref="Q1:W3791" totalsRowShown="0" headerRowBorderDxfId="2" tableBorderDxfId="3">
  <autoFilter ref="Q1:W3791" xr:uid="{8CC2876C-1083-4B53-94E4-7C2D62B0CF3B}"/>
  <tableColumns count="7">
    <tableColumn id="1" xr3:uid="{1B699A8F-69AE-44E1-B74D-B714367DC008}" name="movie_title"/>
    <tableColumn id="2" xr3:uid="{CCB22B14-CA18-4F3B-90DD-EA98A2AB7CEC}" name="budget"/>
    <tableColumn id="3" xr3:uid="{799217BE-34A6-4958-BF5C-9A8A233FAED2}" name="gross"/>
    <tableColumn id="4" xr3:uid="{D8A29326-4F68-4430-9F5E-8ED4216FF272}" name="margin">
      <calculatedColumnFormula>S2-R2</calculatedColumnFormula>
    </tableColumn>
    <tableColumn id="5" xr3:uid="{FFF58EC8-55AC-4D65-BCE3-D967F41FD0BB}" name="Profit" dataDxfId="1">
      <calculatedColumnFormula>IF(T2&gt;0,T2,"NA")</calculatedColumnFormula>
    </tableColumn>
    <tableColumn id="6" xr3:uid="{5DE37E6E-16CF-4A7F-8DA7-761C0A2159DF}" name="Loss" dataDxfId="0">
      <calculatedColumnFormula>IF(T2&lt;0,T2,"NA")</calculatedColumnFormula>
    </tableColumn>
    <tableColumn id="7" xr3:uid="{B30BBF41-84B1-4EDD-B0C0-967A41AC658B}" name="imdb_scor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791"/>
  <sheetViews>
    <sheetView zoomScale="70" zoomScaleNormal="70" workbookViewId="0">
      <pane ySplit="1" topLeftCell="A3754" activePane="bottomLeft" state="frozen"/>
      <selection pane="bottomLeft" activeCell="X1" sqref="X1:X1048576"/>
    </sheetView>
  </sheetViews>
  <sheetFormatPr defaultRowHeight="14.4" x14ac:dyDescent="0.3"/>
  <cols>
    <col min="1" max="1" width="7.44140625" customWidth="1"/>
    <col min="2" max="2" width="53.44140625" customWidth="1"/>
    <col min="3" max="3" width="9.5546875" customWidth="1"/>
    <col min="4" max="4" width="17.109375" customWidth="1"/>
    <col min="5" max="5" width="9.88671875" customWidth="1"/>
    <col min="6" max="6" width="10.44140625" customWidth="1"/>
    <col min="7" max="7" width="9.21875" customWidth="1"/>
    <col min="8" max="8" width="7.33203125" customWidth="1"/>
    <col min="9" max="9" width="7.88671875" customWidth="1"/>
    <col min="10" max="10" width="9.6640625" customWidth="1"/>
    <col min="11" max="11" width="12.109375" customWidth="1"/>
    <col min="12" max="12" width="28.77734375" customWidth="1"/>
    <col min="13" max="13" width="26.21875" customWidth="1"/>
    <col min="14" max="14" width="13.6640625" customWidth="1"/>
    <col min="15" max="15" width="14.5546875" customWidth="1"/>
    <col min="16" max="16" width="19" customWidth="1"/>
    <col min="17" max="17" width="7.88671875" customWidth="1"/>
    <col min="18" max="18" width="9.88671875" customWidth="1"/>
    <col min="19" max="19" width="14.33203125" customWidth="1"/>
    <col min="20" max="20" width="19.6640625" customWidth="1"/>
    <col min="21" max="21" width="12.33203125" customWidth="1"/>
    <col min="22" max="22" width="13.6640625" customWidth="1"/>
    <col min="23" max="23" width="9.33203125" customWidth="1"/>
    <col min="24" max="24" width="10" customWidth="1"/>
    <col min="25" max="25" width="8.5546875" customWidth="1"/>
    <col min="26" max="26" width="16.6640625" customWidth="1"/>
    <col min="27" max="27" width="29.5546875" customWidth="1"/>
    <col min="28" max="28" width="10.33203125" customWidth="1"/>
    <col min="29" max="29" width="7.44140625" customWidth="1"/>
    <col min="30" max="30" width="11.88671875" customWidth="1"/>
    <col min="31" max="31" width="6.77734375" customWidth="1"/>
    <col min="32" max="32" width="13.6640625" customWidth="1"/>
    <col min="33" max="33" width="17.6640625" customWidth="1"/>
    <col min="34" max="34" width="12.5546875" customWidth="1"/>
    <col min="35" max="35" width="11.88671875" customWidth="1"/>
    <col min="36" max="36" width="10.44140625" customWidth="1"/>
    <col min="37" max="37" width="12.77734375" customWidth="1"/>
    <col min="38" max="38" width="12.5546875" customWidth="1"/>
    <col min="41" max="41" width="17.88671875" customWidth="1"/>
  </cols>
  <sheetData>
    <row r="1" spans="1:42" s="2" customFormat="1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20919</v>
      </c>
      <c r="M1" s="5" t="s">
        <v>20920</v>
      </c>
      <c r="N1" s="5" t="s">
        <v>20921</v>
      </c>
      <c r="O1" s="5" t="s">
        <v>20922</v>
      </c>
      <c r="P1" s="5" t="s">
        <v>20923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6" t="s">
        <v>13961</v>
      </c>
      <c r="W1" s="3" t="s">
        <v>15</v>
      </c>
      <c r="X1" s="3" t="s">
        <v>16</v>
      </c>
      <c r="Y1" s="3" t="s">
        <v>17</v>
      </c>
      <c r="Z1" s="3" t="s">
        <v>18</v>
      </c>
      <c r="AA1" s="3" t="s">
        <v>19</v>
      </c>
      <c r="AB1" s="3" t="s">
        <v>20</v>
      </c>
      <c r="AC1" s="3" t="s">
        <v>21</v>
      </c>
      <c r="AD1" s="3" t="s">
        <v>22</v>
      </c>
      <c r="AE1" s="3" t="s">
        <v>23</v>
      </c>
      <c r="AF1" s="3" t="s">
        <v>24</v>
      </c>
      <c r="AG1" s="3" t="s">
        <v>25</v>
      </c>
      <c r="AH1" s="5" t="s">
        <v>20936</v>
      </c>
      <c r="AI1" s="7" t="s">
        <v>20937</v>
      </c>
      <c r="AJ1" s="7" t="s">
        <v>20938</v>
      </c>
      <c r="AK1" s="7" t="s">
        <v>20939</v>
      </c>
      <c r="AL1" s="7" t="s">
        <v>20940</v>
      </c>
      <c r="AM1" s="7" t="s">
        <v>20941</v>
      </c>
      <c r="AN1" s="7" t="s">
        <v>20942</v>
      </c>
      <c r="AO1" s="7" t="s">
        <v>20944</v>
      </c>
      <c r="AP1" s="8" t="s">
        <v>20943</v>
      </c>
    </row>
    <row r="2" spans="1:42" x14ac:dyDescent="0.3">
      <c r="A2" s="1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105</v>
      </c>
      <c r="J2">
        <v>1.78</v>
      </c>
      <c r="K2" t="s">
        <v>33</v>
      </c>
      <c r="L2" t="s">
        <v>13962</v>
      </c>
      <c r="M2" t="s">
        <v>13963</v>
      </c>
      <c r="N2" t="s">
        <v>13964</v>
      </c>
      <c r="O2" t="s">
        <v>13965</v>
      </c>
      <c r="P2" t="s">
        <v>13966</v>
      </c>
      <c r="Q2">
        <v>2009</v>
      </c>
      <c r="R2" t="s">
        <v>34</v>
      </c>
      <c r="S2">
        <v>0</v>
      </c>
      <c r="T2">
        <v>237000000</v>
      </c>
      <c r="U2">
        <v>760505847</v>
      </c>
      <c r="V2">
        <f>U2-T2</f>
        <v>523505847</v>
      </c>
      <c r="W2" t="s">
        <v>35</v>
      </c>
      <c r="X2">
        <v>7.9</v>
      </c>
      <c r="Y2">
        <v>723</v>
      </c>
      <c r="Z2">
        <v>886204</v>
      </c>
      <c r="AA2">
        <v>3054</v>
      </c>
      <c r="AB2">
        <v>33000</v>
      </c>
      <c r="AC2">
        <v>0</v>
      </c>
      <c r="AD2">
        <v>1000</v>
      </c>
      <c r="AE2">
        <v>936</v>
      </c>
      <c r="AF2">
        <v>855</v>
      </c>
      <c r="AG2">
        <v>4834</v>
      </c>
      <c r="AH2" t="s">
        <v>980</v>
      </c>
      <c r="AI2" t="s">
        <v>718</v>
      </c>
      <c r="AJ2" t="s">
        <v>20924</v>
      </c>
      <c r="AK2" t="s">
        <v>13700</v>
      </c>
      <c r="AP2">
        <f>COUNTA(AH2:AO2)</f>
        <v>4</v>
      </c>
    </row>
    <row r="3" spans="1:42" x14ac:dyDescent="0.3">
      <c r="A3" s="1">
        <v>1</v>
      </c>
      <c r="B3" t="s">
        <v>36</v>
      </c>
      <c r="C3" t="s">
        <v>27</v>
      </c>
      <c r="D3" t="s">
        <v>37</v>
      </c>
      <c r="E3" t="s">
        <v>38</v>
      </c>
      <c r="F3" t="s">
        <v>39</v>
      </c>
      <c r="G3" t="s">
        <v>40</v>
      </c>
      <c r="H3" t="s">
        <v>32</v>
      </c>
      <c r="I3">
        <v>105</v>
      </c>
      <c r="J3">
        <v>2.35</v>
      </c>
      <c r="K3" t="s">
        <v>33</v>
      </c>
      <c r="L3" t="s">
        <v>13967</v>
      </c>
      <c r="M3" t="s">
        <v>13968</v>
      </c>
      <c r="N3" t="s">
        <v>13969</v>
      </c>
      <c r="O3" t="s">
        <v>13970</v>
      </c>
      <c r="P3" t="s">
        <v>13971</v>
      </c>
      <c r="Q3">
        <v>2007</v>
      </c>
      <c r="R3" t="s">
        <v>34</v>
      </c>
      <c r="S3">
        <v>0</v>
      </c>
      <c r="T3">
        <v>300000000</v>
      </c>
      <c r="U3">
        <v>309404152</v>
      </c>
      <c r="V3">
        <f>U3-T3</f>
        <v>9404152</v>
      </c>
      <c r="W3" t="s">
        <v>41</v>
      </c>
      <c r="X3">
        <v>7.1</v>
      </c>
      <c r="Y3">
        <v>302</v>
      </c>
      <c r="Z3">
        <v>471220</v>
      </c>
      <c r="AA3">
        <v>1238</v>
      </c>
      <c r="AB3">
        <v>0</v>
      </c>
      <c r="AC3">
        <v>563</v>
      </c>
      <c r="AD3">
        <v>40000</v>
      </c>
      <c r="AE3">
        <v>5000</v>
      </c>
      <c r="AF3">
        <v>1000</v>
      </c>
      <c r="AG3">
        <v>48350</v>
      </c>
      <c r="AH3" t="s">
        <v>980</v>
      </c>
      <c r="AI3" t="s">
        <v>718</v>
      </c>
      <c r="AJ3" t="s">
        <v>20924</v>
      </c>
      <c r="AP3">
        <f t="shared" ref="AP3:AP66" si="0">COUNTA(AH3:AO3)</f>
        <v>3</v>
      </c>
    </row>
    <row r="4" spans="1:42" x14ac:dyDescent="0.3">
      <c r="A4" s="1">
        <v>2</v>
      </c>
      <c r="B4" t="s">
        <v>42</v>
      </c>
      <c r="C4" t="s">
        <v>27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>
        <v>148</v>
      </c>
      <c r="J4">
        <v>2.35</v>
      </c>
      <c r="K4" t="s">
        <v>33</v>
      </c>
      <c r="L4" t="s">
        <v>13972</v>
      </c>
      <c r="M4" t="s">
        <v>13973</v>
      </c>
      <c r="N4" t="s">
        <v>10010</v>
      </c>
      <c r="O4" t="s">
        <v>13974</v>
      </c>
      <c r="P4" t="s">
        <v>13975</v>
      </c>
      <c r="Q4">
        <v>2015</v>
      </c>
      <c r="R4" t="s">
        <v>34</v>
      </c>
      <c r="S4">
        <v>1</v>
      </c>
      <c r="T4">
        <v>245000000</v>
      </c>
      <c r="U4">
        <v>200074175</v>
      </c>
      <c r="V4">
        <f t="shared" ref="V4:V67" si="1">U4-T4</f>
        <v>-44925825</v>
      </c>
      <c r="W4" t="s">
        <v>48</v>
      </c>
      <c r="X4">
        <v>6.8</v>
      </c>
      <c r="Y4">
        <v>602</v>
      </c>
      <c r="Z4">
        <v>275868</v>
      </c>
      <c r="AA4">
        <v>994</v>
      </c>
      <c r="AB4">
        <v>85000</v>
      </c>
      <c r="AC4">
        <v>0</v>
      </c>
      <c r="AD4">
        <v>11000</v>
      </c>
      <c r="AE4">
        <v>393</v>
      </c>
      <c r="AF4">
        <v>161</v>
      </c>
      <c r="AG4">
        <v>11700</v>
      </c>
      <c r="AH4" t="s">
        <v>980</v>
      </c>
      <c r="AI4" t="s">
        <v>718</v>
      </c>
      <c r="AJ4" t="s">
        <v>13161</v>
      </c>
      <c r="AP4">
        <f t="shared" si="0"/>
        <v>3</v>
      </c>
    </row>
    <row r="5" spans="1:42" x14ac:dyDescent="0.3">
      <c r="A5" s="1">
        <v>3</v>
      </c>
      <c r="B5" t="s">
        <v>49</v>
      </c>
      <c r="C5" t="s">
        <v>27</v>
      </c>
      <c r="D5" t="s">
        <v>50</v>
      </c>
      <c r="E5" t="s">
        <v>51</v>
      </c>
      <c r="F5" t="s">
        <v>52</v>
      </c>
      <c r="G5" t="s">
        <v>53</v>
      </c>
      <c r="H5" t="s">
        <v>32</v>
      </c>
      <c r="I5">
        <v>105</v>
      </c>
      <c r="J5">
        <v>2.35</v>
      </c>
      <c r="K5" t="s">
        <v>33</v>
      </c>
      <c r="L5" t="s">
        <v>13976</v>
      </c>
      <c r="M5" t="s">
        <v>13977</v>
      </c>
      <c r="N5" t="s">
        <v>13978</v>
      </c>
      <c r="O5" t="s">
        <v>13979</v>
      </c>
      <c r="P5" t="s">
        <v>13980</v>
      </c>
      <c r="Q5">
        <v>2012</v>
      </c>
      <c r="R5" t="s">
        <v>34</v>
      </c>
      <c r="S5">
        <v>0</v>
      </c>
      <c r="T5">
        <v>250000000</v>
      </c>
      <c r="U5">
        <v>448130642</v>
      </c>
      <c r="V5">
        <f t="shared" si="1"/>
        <v>198130642</v>
      </c>
      <c r="W5" t="s">
        <v>54</v>
      </c>
      <c r="X5">
        <v>8.5</v>
      </c>
      <c r="Y5">
        <v>813</v>
      </c>
      <c r="Z5">
        <v>1144337</v>
      </c>
      <c r="AA5">
        <v>2701</v>
      </c>
      <c r="AB5">
        <v>164000</v>
      </c>
      <c r="AC5">
        <v>22000</v>
      </c>
      <c r="AD5">
        <v>27000</v>
      </c>
      <c r="AE5">
        <v>23000</v>
      </c>
      <c r="AF5">
        <v>23000</v>
      </c>
      <c r="AG5">
        <v>106759</v>
      </c>
      <c r="AH5" t="s">
        <v>980</v>
      </c>
      <c r="AI5" t="s">
        <v>13161</v>
      </c>
      <c r="AP5">
        <f t="shared" si="0"/>
        <v>2</v>
      </c>
    </row>
    <row r="6" spans="1:42" x14ac:dyDescent="0.3">
      <c r="A6" s="1">
        <v>4</v>
      </c>
      <c r="B6" t="s">
        <v>55</v>
      </c>
      <c r="C6" t="s">
        <v>27</v>
      </c>
      <c r="D6" t="s">
        <v>56</v>
      </c>
      <c r="E6" t="s">
        <v>57</v>
      </c>
      <c r="F6" t="s">
        <v>58</v>
      </c>
      <c r="G6" t="s">
        <v>59</v>
      </c>
      <c r="H6" t="s">
        <v>32</v>
      </c>
      <c r="I6">
        <v>132</v>
      </c>
      <c r="J6">
        <v>2.35</v>
      </c>
      <c r="K6" t="s">
        <v>33</v>
      </c>
      <c r="L6" t="s">
        <v>13981</v>
      </c>
      <c r="M6" t="s">
        <v>13982</v>
      </c>
      <c r="N6" t="s">
        <v>13983</v>
      </c>
      <c r="O6" t="s">
        <v>13984</v>
      </c>
      <c r="P6" t="s">
        <v>13985</v>
      </c>
      <c r="Q6">
        <v>2012</v>
      </c>
      <c r="R6" t="s">
        <v>34</v>
      </c>
      <c r="S6">
        <v>1</v>
      </c>
      <c r="T6">
        <v>263700000</v>
      </c>
      <c r="U6">
        <v>73058679</v>
      </c>
      <c r="V6">
        <f t="shared" si="1"/>
        <v>-190641321</v>
      </c>
      <c r="W6" t="s">
        <v>60</v>
      </c>
      <c r="X6">
        <v>6.6</v>
      </c>
      <c r="Y6">
        <v>462</v>
      </c>
      <c r="Z6">
        <v>212204</v>
      </c>
      <c r="AA6">
        <v>738</v>
      </c>
      <c r="AB6">
        <v>24000</v>
      </c>
      <c r="AC6">
        <v>475</v>
      </c>
      <c r="AD6">
        <v>640</v>
      </c>
      <c r="AE6">
        <v>632</v>
      </c>
      <c r="AF6">
        <v>530</v>
      </c>
      <c r="AG6">
        <v>1873</v>
      </c>
      <c r="AH6" t="s">
        <v>980</v>
      </c>
      <c r="AI6" t="s">
        <v>718</v>
      </c>
      <c r="AJ6" t="s">
        <v>13700</v>
      </c>
      <c r="AP6">
        <f t="shared" si="0"/>
        <v>3</v>
      </c>
    </row>
    <row r="7" spans="1:42" x14ac:dyDescent="0.3">
      <c r="A7" s="1">
        <v>5</v>
      </c>
      <c r="B7" t="s">
        <v>61</v>
      </c>
      <c r="C7" t="s">
        <v>27</v>
      </c>
      <c r="D7" t="s">
        <v>62</v>
      </c>
      <c r="E7" t="s">
        <v>63</v>
      </c>
      <c r="F7" t="s">
        <v>64</v>
      </c>
      <c r="G7" t="s">
        <v>65</v>
      </c>
      <c r="H7" t="s">
        <v>32</v>
      </c>
      <c r="I7">
        <v>156</v>
      </c>
      <c r="J7">
        <v>2.35</v>
      </c>
      <c r="K7" t="s">
        <v>33</v>
      </c>
      <c r="L7" t="s">
        <v>13986</v>
      </c>
      <c r="M7" t="s">
        <v>13987</v>
      </c>
      <c r="N7" t="s">
        <v>13988</v>
      </c>
      <c r="O7" t="s">
        <v>13989</v>
      </c>
      <c r="P7" t="s">
        <v>13990</v>
      </c>
      <c r="Q7">
        <v>2007</v>
      </c>
      <c r="R7" t="s">
        <v>34</v>
      </c>
      <c r="S7">
        <v>0</v>
      </c>
      <c r="T7">
        <v>258000000</v>
      </c>
      <c r="U7">
        <v>336530303</v>
      </c>
      <c r="V7">
        <f t="shared" si="1"/>
        <v>78530303</v>
      </c>
      <c r="W7" t="s">
        <v>66</v>
      </c>
      <c r="X7">
        <v>6.2</v>
      </c>
      <c r="Y7">
        <v>392</v>
      </c>
      <c r="Z7">
        <v>383056</v>
      </c>
      <c r="AA7">
        <v>1902</v>
      </c>
      <c r="AB7">
        <v>0</v>
      </c>
      <c r="AC7">
        <v>0</v>
      </c>
      <c r="AD7">
        <v>24000</v>
      </c>
      <c r="AE7">
        <v>11000</v>
      </c>
      <c r="AF7">
        <v>4000</v>
      </c>
      <c r="AG7">
        <v>46055</v>
      </c>
      <c r="AH7" t="s">
        <v>980</v>
      </c>
      <c r="AI7" t="s">
        <v>718</v>
      </c>
      <c r="AJ7" t="s">
        <v>12756</v>
      </c>
      <c r="AP7">
        <f t="shared" si="0"/>
        <v>3</v>
      </c>
    </row>
    <row r="8" spans="1:42" x14ac:dyDescent="0.3">
      <c r="A8" s="1">
        <v>6</v>
      </c>
      <c r="B8" t="s">
        <v>67</v>
      </c>
      <c r="C8" t="s">
        <v>27</v>
      </c>
      <c r="D8" t="s">
        <v>68</v>
      </c>
      <c r="E8" t="s">
        <v>69</v>
      </c>
      <c r="F8" t="s">
        <v>70</v>
      </c>
      <c r="G8" t="s">
        <v>71</v>
      </c>
      <c r="H8" t="s">
        <v>32</v>
      </c>
      <c r="I8">
        <v>100</v>
      </c>
      <c r="J8">
        <v>1.85</v>
      </c>
      <c r="K8" t="s">
        <v>33</v>
      </c>
      <c r="L8" t="s">
        <v>13991</v>
      </c>
      <c r="M8" t="s">
        <v>13992</v>
      </c>
      <c r="N8" t="s">
        <v>13993</v>
      </c>
      <c r="O8" t="s">
        <v>13994</v>
      </c>
      <c r="P8" t="s">
        <v>13995</v>
      </c>
      <c r="Q8">
        <v>2010</v>
      </c>
      <c r="R8" t="s">
        <v>72</v>
      </c>
      <c r="S8">
        <v>1</v>
      </c>
      <c r="T8">
        <v>260000000</v>
      </c>
      <c r="U8">
        <v>200807262</v>
      </c>
      <c r="V8">
        <f t="shared" si="1"/>
        <v>-59192738</v>
      </c>
      <c r="W8" t="s">
        <v>73</v>
      </c>
      <c r="X8">
        <v>7.8</v>
      </c>
      <c r="Y8">
        <v>324</v>
      </c>
      <c r="Z8">
        <v>294810</v>
      </c>
      <c r="AA8">
        <v>387</v>
      </c>
      <c r="AB8">
        <v>29000</v>
      </c>
      <c r="AC8">
        <v>15</v>
      </c>
      <c r="AD8">
        <v>799</v>
      </c>
      <c r="AE8">
        <v>553</v>
      </c>
      <c r="AF8">
        <v>284</v>
      </c>
      <c r="AG8">
        <v>2036</v>
      </c>
      <c r="AH8" t="s">
        <v>718</v>
      </c>
      <c r="AI8" t="s">
        <v>20925</v>
      </c>
      <c r="AJ8" t="s">
        <v>1432</v>
      </c>
      <c r="AK8" t="s">
        <v>20926</v>
      </c>
      <c r="AL8" t="s">
        <v>20924</v>
      </c>
      <c r="AM8" t="s">
        <v>20927</v>
      </c>
      <c r="AN8" t="s">
        <v>12756</v>
      </c>
      <c r="AP8">
        <f t="shared" si="0"/>
        <v>7</v>
      </c>
    </row>
    <row r="9" spans="1:42" x14ac:dyDescent="0.3">
      <c r="A9" s="1">
        <v>7</v>
      </c>
      <c r="B9" t="s">
        <v>74</v>
      </c>
      <c r="C9" t="s">
        <v>27</v>
      </c>
      <c r="D9" t="s">
        <v>75</v>
      </c>
      <c r="E9" t="s">
        <v>76</v>
      </c>
      <c r="F9" t="s">
        <v>77</v>
      </c>
      <c r="G9" t="s">
        <v>78</v>
      </c>
      <c r="H9" t="s">
        <v>32</v>
      </c>
      <c r="I9">
        <v>141</v>
      </c>
      <c r="J9">
        <v>2.35</v>
      </c>
      <c r="K9" t="s">
        <v>33</v>
      </c>
      <c r="L9" t="s">
        <v>13996</v>
      </c>
      <c r="M9" t="s">
        <v>13997</v>
      </c>
      <c r="N9" t="s">
        <v>13998</v>
      </c>
      <c r="O9" t="s">
        <v>13999</v>
      </c>
      <c r="P9" t="s">
        <v>14000</v>
      </c>
      <c r="Q9">
        <v>2015</v>
      </c>
      <c r="R9" t="s">
        <v>34</v>
      </c>
      <c r="S9">
        <v>4</v>
      </c>
      <c r="T9">
        <v>250000000</v>
      </c>
      <c r="U9">
        <v>458991599</v>
      </c>
      <c r="V9">
        <f t="shared" si="1"/>
        <v>208991599</v>
      </c>
      <c r="W9" t="s">
        <v>79</v>
      </c>
      <c r="X9">
        <v>7.5</v>
      </c>
      <c r="Y9">
        <v>635</v>
      </c>
      <c r="Z9">
        <v>462669</v>
      </c>
      <c r="AA9">
        <v>1117</v>
      </c>
      <c r="AB9">
        <v>118000</v>
      </c>
      <c r="AC9">
        <v>0</v>
      </c>
      <c r="AD9">
        <v>26000</v>
      </c>
      <c r="AE9">
        <v>21000</v>
      </c>
      <c r="AF9">
        <v>19000</v>
      </c>
      <c r="AG9">
        <v>92000</v>
      </c>
      <c r="AH9" t="s">
        <v>980</v>
      </c>
      <c r="AI9" t="s">
        <v>718</v>
      </c>
      <c r="AJ9" t="s">
        <v>13700</v>
      </c>
      <c r="AP9">
        <f t="shared" si="0"/>
        <v>3</v>
      </c>
    </row>
    <row r="10" spans="1:42" x14ac:dyDescent="0.3">
      <c r="A10" s="1">
        <v>8</v>
      </c>
      <c r="B10" t="s">
        <v>80</v>
      </c>
      <c r="C10" t="s">
        <v>27</v>
      </c>
      <c r="D10" t="s">
        <v>81</v>
      </c>
      <c r="E10" t="s">
        <v>82</v>
      </c>
      <c r="F10" t="s">
        <v>83</v>
      </c>
      <c r="G10" t="s">
        <v>84</v>
      </c>
      <c r="H10" t="s">
        <v>47</v>
      </c>
      <c r="I10">
        <v>153</v>
      </c>
      <c r="J10">
        <v>2.35</v>
      </c>
      <c r="K10" t="s">
        <v>33</v>
      </c>
      <c r="L10" t="s">
        <v>14001</v>
      </c>
      <c r="M10" t="s">
        <v>14002</v>
      </c>
      <c r="N10" t="s">
        <v>14003</v>
      </c>
      <c r="O10" t="s">
        <v>14004</v>
      </c>
      <c r="P10" t="s">
        <v>14005</v>
      </c>
      <c r="Q10">
        <v>2009</v>
      </c>
      <c r="R10" t="s">
        <v>72</v>
      </c>
      <c r="S10">
        <v>3</v>
      </c>
      <c r="T10">
        <v>250000000</v>
      </c>
      <c r="U10">
        <v>301956980</v>
      </c>
      <c r="V10">
        <f t="shared" si="1"/>
        <v>51956980</v>
      </c>
      <c r="W10" t="s">
        <v>85</v>
      </c>
      <c r="X10">
        <v>7.5</v>
      </c>
      <c r="Y10">
        <v>375</v>
      </c>
      <c r="Z10">
        <v>321795</v>
      </c>
      <c r="AA10">
        <v>973</v>
      </c>
      <c r="AB10">
        <v>10000</v>
      </c>
      <c r="AC10">
        <v>282</v>
      </c>
      <c r="AD10">
        <v>25000</v>
      </c>
      <c r="AE10">
        <v>11000</v>
      </c>
      <c r="AF10">
        <v>10000</v>
      </c>
      <c r="AG10">
        <v>58753</v>
      </c>
      <c r="AH10" t="s">
        <v>718</v>
      </c>
      <c r="AI10" t="s">
        <v>20926</v>
      </c>
      <c r="AJ10" t="s">
        <v>20924</v>
      </c>
      <c r="AK10" t="s">
        <v>20928</v>
      </c>
      <c r="AP10">
        <f t="shared" si="0"/>
        <v>4</v>
      </c>
    </row>
    <row r="11" spans="1:42" x14ac:dyDescent="0.3">
      <c r="A11" s="1">
        <v>9</v>
      </c>
      <c r="B11" t="s">
        <v>86</v>
      </c>
      <c r="C11" t="s">
        <v>27</v>
      </c>
      <c r="D11" t="s">
        <v>87</v>
      </c>
      <c r="E11" t="s">
        <v>88</v>
      </c>
      <c r="F11" t="s">
        <v>89</v>
      </c>
      <c r="G11" t="s">
        <v>90</v>
      </c>
      <c r="H11" t="s">
        <v>32</v>
      </c>
      <c r="I11">
        <v>105</v>
      </c>
      <c r="J11">
        <v>2.35</v>
      </c>
      <c r="K11" t="s">
        <v>33</v>
      </c>
      <c r="L11" t="s">
        <v>13997</v>
      </c>
      <c r="M11" t="s">
        <v>14006</v>
      </c>
      <c r="N11" t="s">
        <v>14007</v>
      </c>
      <c r="O11" t="s">
        <v>14000</v>
      </c>
      <c r="P11" t="s">
        <v>14008</v>
      </c>
      <c r="Q11">
        <v>2016</v>
      </c>
      <c r="R11" t="s">
        <v>34</v>
      </c>
      <c r="S11">
        <v>0</v>
      </c>
      <c r="T11">
        <v>250000000</v>
      </c>
      <c r="U11">
        <v>330249062</v>
      </c>
      <c r="V11">
        <f t="shared" si="1"/>
        <v>80249062</v>
      </c>
      <c r="W11" t="s">
        <v>91</v>
      </c>
      <c r="X11">
        <v>6.9</v>
      </c>
      <c r="Y11">
        <v>673</v>
      </c>
      <c r="Z11">
        <v>371639</v>
      </c>
      <c r="AA11">
        <v>3018</v>
      </c>
      <c r="AB11">
        <v>197000</v>
      </c>
      <c r="AC11">
        <v>0</v>
      </c>
      <c r="AD11">
        <v>15000</v>
      </c>
      <c r="AE11">
        <v>4000</v>
      </c>
      <c r="AF11">
        <v>2000</v>
      </c>
      <c r="AG11">
        <v>24450</v>
      </c>
      <c r="AH11" t="s">
        <v>980</v>
      </c>
      <c r="AI11" t="s">
        <v>718</v>
      </c>
      <c r="AJ11" t="s">
        <v>13700</v>
      </c>
      <c r="AP11">
        <f t="shared" si="0"/>
        <v>3</v>
      </c>
    </row>
    <row r="12" spans="1:42" x14ac:dyDescent="0.3">
      <c r="A12" s="1">
        <v>10</v>
      </c>
      <c r="B12" t="s">
        <v>92</v>
      </c>
      <c r="C12" t="s">
        <v>27</v>
      </c>
      <c r="D12" t="s">
        <v>93</v>
      </c>
      <c r="E12" t="s">
        <v>94</v>
      </c>
      <c r="F12" t="s">
        <v>95</v>
      </c>
      <c r="G12" t="s">
        <v>96</v>
      </c>
      <c r="H12" t="s">
        <v>32</v>
      </c>
      <c r="I12">
        <v>105</v>
      </c>
      <c r="J12">
        <v>2.35</v>
      </c>
      <c r="K12" t="s">
        <v>33</v>
      </c>
      <c r="L12" t="s">
        <v>14009</v>
      </c>
      <c r="M12" t="s">
        <v>14010</v>
      </c>
      <c r="N12" t="s">
        <v>14011</v>
      </c>
      <c r="O12" t="s">
        <v>14012</v>
      </c>
      <c r="P12" t="s">
        <v>14013</v>
      </c>
      <c r="Q12">
        <v>2006</v>
      </c>
      <c r="R12" t="s">
        <v>34</v>
      </c>
      <c r="S12">
        <v>0</v>
      </c>
      <c r="T12">
        <v>209000000</v>
      </c>
      <c r="U12">
        <v>200069408</v>
      </c>
      <c r="V12">
        <f t="shared" si="1"/>
        <v>-8930592</v>
      </c>
      <c r="W12" t="s">
        <v>97</v>
      </c>
      <c r="X12">
        <v>6.1</v>
      </c>
      <c r="Y12">
        <v>434</v>
      </c>
      <c r="Z12">
        <v>240396</v>
      </c>
      <c r="AA12">
        <v>2367</v>
      </c>
      <c r="AB12">
        <v>0</v>
      </c>
      <c r="AC12">
        <v>0</v>
      </c>
      <c r="AD12">
        <v>18000</v>
      </c>
      <c r="AE12">
        <v>10000</v>
      </c>
      <c r="AF12">
        <v>903</v>
      </c>
      <c r="AG12">
        <v>29991</v>
      </c>
      <c r="AH12" t="s">
        <v>980</v>
      </c>
      <c r="AI12" t="s">
        <v>718</v>
      </c>
      <c r="AJ12" t="s">
        <v>13700</v>
      </c>
      <c r="AP12">
        <f t="shared" si="0"/>
        <v>3</v>
      </c>
    </row>
    <row r="13" spans="1:42" x14ac:dyDescent="0.3">
      <c r="A13" s="1">
        <v>11</v>
      </c>
      <c r="B13" t="s">
        <v>98</v>
      </c>
      <c r="C13" t="s">
        <v>27</v>
      </c>
      <c r="D13" t="s">
        <v>99</v>
      </c>
      <c r="E13" t="s">
        <v>100</v>
      </c>
      <c r="F13" t="s">
        <v>101</v>
      </c>
      <c r="G13" t="s">
        <v>45</v>
      </c>
      <c r="H13" t="s">
        <v>47</v>
      </c>
      <c r="I13">
        <v>106</v>
      </c>
      <c r="J13">
        <v>2.35</v>
      </c>
      <c r="K13" t="s">
        <v>33</v>
      </c>
      <c r="L13" t="s">
        <v>14014</v>
      </c>
      <c r="M13" t="s">
        <v>14015</v>
      </c>
      <c r="N13" t="s">
        <v>14016</v>
      </c>
      <c r="O13" t="s">
        <v>14017</v>
      </c>
      <c r="P13" t="s">
        <v>14018</v>
      </c>
      <c r="Q13">
        <v>2008</v>
      </c>
      <c r="R13" t="s">
        <v>34</v>
      </c>
      <c r="S13">
        <v>1</v>
      </c>
      <c r="T13">
        <v>200000000</v>
      </c>
      <c r="U13">
        <v>168368427</v>
      </c>
      <c r="V13">
        <f t="shared" si="1"/>
        <v>-31631573</v>
      </c>
      <c r="W13" t="s">
        <v>102</v>
      </c>
      <c r="X13">
        <v>6.7</v>
      </c>
      <c r="Y13">
        <v>403</v>
      </c>
      <c r="Z13">
        <v>330784</v>
      </c>
      <c r="AA13">
        <v>1243</v>
      </c>
      <c r="AB13">
        <v>0</v>
      </c>
      <c r="AC13">
        <v>395</v>
      </c>
      <c r="AD13">
        <v>451</v>
      </c>
      <c r="AE13">
        <v>412</v>
      </c>
      <c r="AF13">
        <v>393</v>
      </c>
      <c r="AG13">
        <v>2023</v>
      </c>
      <c r="AH13" t="s">
        <v>980</v>
      </c>
      <c r="AI13" t="s">
        <v>718</v>
      </c>
      <c r="AP13">
        <f t="shared" si="0"/>
        <v>2</v>
      </c>
    </row>
    <row r="14" spans="1:42" x14ac:dyDescent="0.3">
      <c r="A14" s="1">
        <v>12</v>
      </c>
      <c r="B14" t="s">
        <v>103</v>
      </c>
      <c r="C14" t="s">
        <v>27</v>
      </c>
      <c r="D14" t="s">
        <v>37</v>
      </c>
      <c r="E14" t="s">
        <v>38</v>
      </c>
      <c r="F14" t="s">
        <v>39</v>
      </c>
      <c r="G14" t="s">
        <v>40</v>
      </c>
      <c r="H14" t="s">
        <v>32</v>
      </c>
      <c r="I14">
        <v>151</v>
      </c>
      <c r="J14">
        <v>2.35</v>
      </c>
      <c r="K14" t="s">
        <v>33</v>
      </c>
      <c r="L14" t="s">
        <v>14019</v>
      </c>
      <c r="M14" t="s">
        <v>14020</v>
      </c>
      <c r="N14" t="s">
        <v>14021</v>
      </c>
      <c r="O14" t="s">
        <v>14022</v>
      </c>
      <c r="P14" t="s">
        <v>14023</v>
      </c>
      <c r="Q14">
        <v>2006</v>
      </c>
      <c r="R14" t="s">
        <v>34</v>
      </c>
      <c r="S14">
        <v>2</v>
      </c>
      <c r="T14">
        <v>225000000</v>
      </c>
      <c r="U14">
        <v>423032628</v>
      </c>
      <c r="V14">
        <f t="shared" si="1"/>
        <v>198032628</v>
      </c>
      <c r="W14" t="s">
        <v>104</v>
      </c>
      <c r="X14">
        <v>7.3</v>
      </c>
      <c r="Y14">
        <v>313</v>
      </c>
      <c r="Z14">
        <v>522040</v>
      </c>
      <c r="AA14">
        <v>1832</v>
      </c>
      <c r="AB14">
        <v>5000</v>
      </c>
      <c r="AC14">
        <v>563</v>
      </c>
      <c r="AD14">
        <v>40000</v>
      </c>
      <c r="AE14">
        <v>5000</v>
      </c>
      <c r="AF14">
        <v>1000</v>
      </c>
      <c r="AG14">
        <v>48486</v>
      </c>
      <c r="AH14" t="s">
        <v>980</v>
      </c>
      <c r="AI14" t="s">
        <v>718</v>
      </c>
      <c r="AJ14" t="s">
        <v>20924</v>
      </c>
      <c r="AP14">
        <f t="shared" si="0"/>
        <v>3</v>
      </c>
    </row>
    <row r="15" spans="1:42" x14ac:dyDescent="0.3">
      <c r="A15" s="1">
        <v>13</v>
      </c>
      <c r="B15" t="s">
        <v>105</v>
      </c>
      <c r="C15" t="s">
        <v>27</v>
      </c>
      <c r="D15" t="s">
        <v>37</v>
      </c>
      <c r="E15" t="s">
        <v>38</v>
      </c>
      <c r="F15" t="s">
        <v>106</v>
      </c>
      <c r="G15" t="s">
        <v>107</v>
      </c>
      <c r="H15" t="s">
        <v>32</v>
      </c>
      <c r="I15">
        <v>150</v>
      </c>
      <c r="J15">
        <v>2.35</v>
      </c>
      <c r="K15" t="s">
        <v>33</v>
      </c>
      <c r="L15" t="s">
        <v>14024</v>
      </c>
      <c r="M15" t="s">
        <v>14025</v>
      </c>
      <c r="N15" t="s">
        <v>14026</v>
      </c>
      <c r="O15" t="s">
        <v>14027</v>
      </c>
      <c r="P15" t="s">
        <v>14028</v>
      </c>
      <c r="Q15">
        <v>2013</v>
      </c>
      <c r="R15" t="s">
        <v>34</v>
      </c>
      <c r="S15">
        <v>1</v>
      </c>
      <c r="T15">
        <v>215000000</v>
      </c>
      <c r="U15">
        <v>89289910</v>
      </c>
      <c r="V15">
        <f t="shared" si="1"/>
        <v>-125710090</v>
      </c>
      <c r="W15" t="s">
        <v>108</v>
      </c>
      <c r="X15">
        <v>6.5</v>
      </c>
      <c r="Y15">
        <v>450</v>
      </c>
      <c r="Z15">
        <v>181792</v>
      </c>
      <c r="AA15">
        <v>711</v>
      </c>
      <c r="AB15">
        <v>48000</v>
      </c>
      <c r="AC15">
        <v>563</v>
      </c>
      <c r="AD15">
        <v>40000</v>
      </c>
      <c r="AE15">
        <v>2000</v>
      </c>
      <c r="AF15">
        <v>1000</v>
      </c>
      <c r="AG15">
        <v>45757</v>
      </c>
      <c r="AH15" t="s">
        <v>980</v>
      </c>
      <c r="AI15" t="s">
        <v>718</v>
      </c>
      <c r="AJ15" t="s">
        <v>10951</v>
      </c>
      <c r="AP15">
        <f t="shared" si="0"/>
        <v>3</v>
      </c>
    </row>
    <row r="16" spans="1:42" x14ac:dyDescent="0.3">
      <c r="A16" s="1">
        <v>14</v>
      </c>
      <c r="B16" t="s">
        <v>109</v>
      </c>
      <c r="C16" t="s">
        <v>27</v>
      </c>
      <c r="D16" t="s">
        <v>87</v>
      </c>
      <c r="E16" t="s">
        <v>88</v>
      </c>
      <c r="F16" t="s">
        <v>110</v>
      </c>
      <c r="G16" t="s">
        <v>111</v>
      </c>
      <c r="H16" t="s">
        <v>32</v>
      </c>
      <c r="I16">
        <v>143</v>
      </c>
      <c r="J16">
        <v>2.35</v>
      </c>
      <c r="K16" t="s">
        <v>33</v>
      </c>
      <c r="L16" t="s">
        <v>13997</v>
      </c>
      <c r="M16" t="s">
        <v>14029</v>
      </c>
      <c r="N16" t="s">
        <v>14030</v>
      </c>
      <c r="O16" t="s">
        <v>14031</v>
      </c>
      <c r="P16" t="s">
        <v>14032</v>
      </c>
      <c r="Q16">
        <v>2013</v>
      </c>
      <c r="R16" t="s">
        <v>34</v>
      </c>
      <c r="S16">
        <v>0</v>
      </c>
      <c r="T16">
        <v>225000000</v>
      </c>
      <c r="U16">
        <v>291021565</v>
      </c>
      <c r="V16">
        <f t="shared" si="1"/>
        <v>66021565</v>
      </c>
      <c r="W16" t="s">
        <v>112</v>
      </c>
      <c r="X16">
        <v>7.2</v>
      </c>
      <c r="Y16">
        <v>733</v>
      </c>
      <c r="Z16">
        <v>548573</v>
      </c>
      <c r="AA16">
        <v>2536</v>
      </c>
      <c r="AB16">
        <v>118000</v>
      </c>
      <c r="AC16">
        <v>0</v>
      </c>
      <c r="AD16">
        <v>15000</v>
      </c>
      <c r="AE16">
        <v>3000</v>
      </c>
      <c r="AF16">
        <v>748</v>
      </c>
      <c r="AG16">
        <v>20495</v>
      </c>
      <c r="AH16" t="s">
        <v>980</v>
      </c>
      <c r="AI16" t="s">
        <v>718</v>
      </c>
      <c r="AJ16" t="s">
        <v>20924</v>
      </c>
      <c r="AK16" t="s">
        <v>13700</v>
      </c>
      <c r="AP16">
        <f t="shared" si="0"/>
        <v>4</v>
      </c>
    </row>
    <row r="17" spans="1:42" x14ac:dyDescent="0.3">
      <c r="A17" s="1">
        <v>15</v>
      </c>
      <c r="B17" t="s">
        <v>113</v>
      </c>
      <c r="C17" t="s">
        <v>27</v>
      </c>
      <c r="D17" t="s">
        <v>114</v>
      </c>
      <c r="E17" t="s">
        <v>115</v>
      </c>
      <c r="F17" t="s">
        <v>116</v>
      </c>
      <c r="G17" t="s">
        <v>117</v>
      </c>
      <c r="H17" t="s">
        <v>32</v>
      </c>
      <c r="I17">
        <v>150</v>
      </c>
      <c r="J17">
        <v>2.35</v>
      </c>
      <c r="K17" t="s">
        <v>33</v>
      </c>
      <c r="L17" t="s">
        <v>14033</v>
      </c>
      <c r="M17" t="s">
        <v>14034</v>
      </c>
      <c r="N17" t="s">
        <v>14035</v>
      </c>
      <c r="O17" t="s">
        <v>14036</v>
      </c>
      <c r="P17" t="s">
        <v>14037</v>
      </c>
      <c r="Q17">
        <v>2008</v>
      </c>
      <c r="R17" t="s">
        <v>72</v>
      </c>
      <c r="S17">
        <v>4</v>
      </c>
      <c r="T17">
        <v>225000000</v>
      </c>
      <c r="U17">
        <v>141614023</v>
      </c>
      <c r="V17">
        <f t="shared" si="1"/>
        <v>-83385977</v>
      </c>
      <c r="W17" t="s">
        <v>118</v>
      </c>
      <c r="X17">
        <v>6.6</v>
      </c>
      <c r="Y17">
        <v>258</v>
      </c>
      <c r="Z17">
        <v>149922</v>
      </c>
      <c r="AA17">
        <v>438</v>
      </c>
      <c r="AB17">
        <v>0</v>
      </c>
      <c r="AC17">
        <v>80</v>
      </c>
      <c r="AD17">
        <v>22000</v>
      </c>
      <c r="AE17">
        <v>216</v>
      </c>
      <c r="AF17">
        <v>201</v>
      </c>
      <c r="AG17">
        <v>22697</v>
      </c>
      <c r="AH17" t="s">
        <v>980</v>
      </c>
      <c r="AI17" t="s">
        <v>718</v>
      </c>
      <c r="AJ17" t="s">
        <v>20926</v>
      </c>
      <c r="AK17" t="s">
        <v>20924</v>
      </c>
      <c r="AP17">
        <f t="shared" si="0"/>
        <v>4</v>
      </c>
    </row>
    <row r="18" spans="1:42" x14ac:dyDescent="0.3">
      <c r="A18" s="1">
        <v>16</v>
      </c>
      <c r="B18" t="s">
        <v>119</v>
      </c>
      <c r="C18" t="s">
        <v>27</v>
      </c>
      <c r="D18" t="s">
        <v>75</v>
      </c>
      <c r="E18" t="s">
        <v>76</v>
      </c>
      <c r="F18" t="s">
        <v>77</v>
      </c>
      <c r="G18" t="s">
        <v>78</v>
      </c>
      <c r="H18" t="s">
        <v>32</v>
      </c>
      <c r="I18">
        <v>105</v>
      </c>
      <c r="J18">
        <v>1.85</v>
      </c>
      <c r="K18" t="s">
        <v>33</v>
      </c>
      <c r="L18" t="s">
        <v>14038</v>
      </c>
      <c r="M18" t="s">
        <v>14039</v>
      </c>
      <c r="N18" t="s">
        <v>14040</v>
      </c>
      <c r="O18" t="s">
        <v>14041</v>
      </c>
      <c r="P18" t="s">
        <v>14042</v>
      </c>
      <c r="Q18">
        <v>2012</v>
      </c>
      <c r="R18" t="s">
        <v>34</v>
      </c>
      <c r="S18">
        <v>3</v>
      </c>
      <c r="T18">
        <v>220000000</v>
      </c>
      <c r="U18">
        <v>623279547</v>
      </c>
      <c r="V18">
        <f t="shared" si="1"/>
        <v>403279547</v>
      </c>
      <c r="W18" t="s">
        <v>120</v>
      </c>
      <c r="X18">
        <v>8.1</v>
      </c>
      <c r="Y18">
        <v>703</v>
      </c>
      <c r="Z18">
        <v>995415</v>
      </c>
      <c r="AA18">
        <v>1722</v>
      </c>
      <c r="AB18">
        <v>123000</v>
      </c>
      <c r="AC18">
        <v>0</v>
      </c>
      <c r="AD18">
        <v>26000</v>
      </c>
      <c r="AE18">
        <v>21000</v>
      </c>
      <c r="AF18">
        <v>19000</v>
      </c>
      <c r="AG18">
        <v>87697</v>
      </c>
      <c r="AH18" t="s">
        <v>980</v>
      </c>
      <c r="AI18" t="s">
        <v>718</v>
      </c>
      <c r="AJ18" t="s">
        <v>13700</v>
      </c>
      <c r="AP18">
        <f t="shared" si="0"/>
        <v>3</v>
      </c>
    </row>
    <row r="19" spans="1:42" x14ac:dyDescent="0.3">
      <c r="A19" s="1">
        <v>17</v>
      </c>
      <c r="B19" t="s">
        <v>121</v>
      </c>
      <c r="C19" t="s">
        <v>27</v>
      </c>
      <c r="D19" t="s">
        <v>122</v>
      </c>
      <c r="E19" t="s">
        <v>38</v>
      </c>
      <c r="F19" t="s">
        <v>123</v>
      </c>
      <c r="G19" t="s">
        <v>124</v>
      </c>
      <c r="H19" t="s">
        <v>32</v>
      </c>
      <c r="I19">
        <v>136</v>
      </c>
      <c r="J19">
        <v>2.35</v>
      </c>
      <c r="K19" t="s">
        <v>33</v>
      </c>
      <c r="L19" t="s">
        <v>14043</v>
      </c>
      <c r="M19" t="s">
        <v>14044</v>
      </c>
      <c r="N19" t="s">
        <v>13970</v>
      </c>
      <c r="O19" t="s">
        <v>14018</v>
      </c>
      <c r="P19" t="s">
        <v>14042</v>
      </c>
      <c r="Q19">
        <v>2011</v>
      </c>
      <c r="R19" t="s">
        <v>34</v>
      </c>
      <c r="S19">
        <v>4</v>
      </c>
      <c r="T19">
        <v>250000000</v>
      </c>
      <c r="U19">
        <v>241063875</v>
      </c>
      <c r="V19">
        <f t="shared" si="1"/>
        <v>-8936125</v>
      </c>
      <c r="W19" t="s">
        <v>125</v>
      </c>
      <c r="X19">
        <v>6.7</v>
      </c>
      <c r="Y19">
        <v>448</v>
      </c>
      <c r="Z19">
        <v>370704</v>
      </c>
      <c r="AA19">
        <v>484</v>
      </c>
      <c r="AB19">
        <v>58000</v>
      </c>
      <c r="AC19">
        <v>252</v>
      </c>
      <c r="AD19">
        <v>40000</v>
      </c>
      <c r="AE19">
        <v>11000</v>
      </c>
      <c r="AF19">
        <v>1000</v>
      </c>
      <c r="AG19">
        <v>54083</v>
      </c>
      <c r="AH19" t="s">
        <v>980</v>
      </c>
      <c r="AI19" t="s">
        <v>718</v>
      </c>
      <c r="AJ19" t="s">
        <v>20924</v>
      </c>
      <c r="AP19">
        <f t="shared" si="0"/>
        <v>3</v>
      </c>
    </row>
    <row r="20" spans="1:42" x14ac:dyDescent="0.3">
      <c r="A20" s="1">
        <v>18</v>
      </c>
      <c r="B20" t="s">
        <v>126</v>
      </c>
      <c r="C20" t="s">
        <v>27</v>
      </c>
      <c r="D20" t="s">
        <v>127</v>
      </c>
      <c r="E20" t="s">
        <v>128</v>
      </c>
      <c r="F20" t="s">
        <v>129</v>
      </c>
      <c r="G20" t="s">
        <v>130</v>
      </c>
      <c r="H20" t="s">
        <v>32</v>
      </c>
      <c r="I20">
        <v>106</v>
      </c>
      <c r="J20">
        <v>1.85</v>
      </c>
      <c r="K20" t="s">
        <v>33</v>
      </c>
      <c r="L20" t="s">
        <v>13981</v>
      </c>
      <c r="M20" t="s">
        <v>14045</v>
      </c>
      <c r="N20" t="s">
        <v>14046</v>
      </c>
      <c r="O20" t="s">
        <v>14047</v>
      </c>
      <c r="P20" t="s">
        <v>14048</v>
      </c>
      <c r="Q20">
        <v>2012</v>
      </c>
      <c r="R20" t="s">
        <v>34</v>
      </c>
      <c r="S20">
        <v>1</v>
      </c>
      <c r="T20">
        <v>225000000</v>
      </c>
      <c r="U20">
        <v>179020854</v>
      </c>
      <c r="V20">
        <f t="shared" si="1"/>
        <v>-45979146</v>
      </c>
      <c r="W20" t="s">
        <v>131</v>
      </c>
      <c r="X20">
        <v>6.8</v>
      </c>
      <c r="Y20">
        <v>451</v>
      </c>
      <c r="Z20">
        <v>268154</v>
      </c>
      <c r="AA20">
        <v>341</v>
      </c>
      <c r="AB20">
        <v>40000</v>
      </c>
      <c r="AC20">
        <v>188</v>
      </c>
      <c r="AD20">
        <v>10000</v>
      </c>
      <c r="AE20">
        <v>816</v>
      </c>
      <c r="AF20">
        <v>718</v>
      </c>
      <c r="AG20">
        <v>12572</v>
      </c>
      <c r="AH20" t="s">
        <v>980</v>
      </c>
      <c r="AI20" t="s">
        <v>718</v>
      </c>
      <c r="AJ20" t="s">
        <v>1432</v>
      </c>
      <c r="AK20" t="s">
        <v>20926</v>
      </c>
      <c r="AL20" t="s">
        <v>20924</v>
      </c>
      <c r="AM20" t="s">
        <v>13700</v>
      </c>
      <c r="AP20">
        <f t="shared" si="0"/>
        <v>6</v>
      </c>
    </row>
    <row r="21" spans="1:42" x14ac:dyDescent="0.3">
      <c r="A21" s="1">
        <v>19</v>
      </c>
      <c r="B21" t="s">
        <v>132</v>
      </c>
      <c r="C21" t="s">
        <v>27</v>
      </c>
      <c r="D21" t="s">
        <v>133</v>
      </c>
      <c r="E21" t="s">
        <v>134</v>
      </c>
      <c r="F21" t="s">
        <v>135</v>
      </c>
      <c r="G21" t="s">
        <v>136</v>
      </c>
      <c r="H21" t="s">
        <v>137</v>
      </c>
      <c r="I21">
        <v>105</v>
      </c>
      <c r="J21">
        <v>2.35</v>
      </c>
      <c r="K21" t="s">
        <v>33</v>
      </c>
      <c r="L21" t="s">
        <v>14049</v>
      </c>
      <c r="M21" t="s">
        <v>14050</v>
      </c>
      <c r="N21" t="s">
        <v>14051</v>
      </c>
      <c r="O21" t="s">
        <v>14052</v>
      </c>
      <c r="P21" t="s">
        <v>14053</v>
      </c>
      <c r="Q21">
        <v>2014</v>
      </c>
      <c r="R21" t="s">
        <v>34</v>
      </c>
      <c r="S21">
        <v>0</v>
      </c>
      <c r="T21">
        <v>250000000</v>
      </c>
      <c r="U21">
        <v>255108370</v>
      </c>
      <c r="V21">
        <f t="shared" si="1"/>
        <v>5108370</v>
      </c>
      <c r="W21" t="s">
        <v>138</v>
      </c>
      <c r="X21">
        <v>7.5</v>
      </c>
      <c r="Y21">
        <v>422</v>
      </c>
      <c r="Z21">
        <v>354228</v>
      </c>
      <c r="AA21">
        <v>802</v>
      </c>
      <c r="AB21">
        <v>65000</v>
      </c>
      <c r="AC21">
        <v>0</v>
      </c>
      <c r="AD21">
        <v>5000</v>
      </c>
      <c r="AE21">
        <v>972</v>
      </c>
      <c r="AF21">
        <v>773</v>
      </c>
      <c r="AG21">
        <v>9152</v>
      </c>
      <c r="AH21" t="s">
        <v>718</v>
      </c>
      <c r="AI21" t="s">
        <v>20924</v>
      </c>
      <c r="AP21">
        <f t="shared" si="0"/>
        <v>2</v>
      </c>
    </row>
    <row r="22" spans="1:42" x14ac:dyDescent="0.3">
      <c r="A22" s="1">
        <v>20</v>
      </c>
      <c r="B22" t="s">
        <v>139</v>
      </c>
      <c r="C22" t="s">
        <v>27</v>
      </c>
      <c r="D22" t="s">
        <v>140</v>
      </c>
      <c r="E22" t="s">
        <v>141</v>
      </c>
      <c r="F22" t="s">
        <v>142</v>
      </c>
      <c r="G22" t="s">
        <v>143</v>
      </c>
      <c r="H22" t="s">
        <v>32</v>
      </c>
      <c r="I22">
        <v>153</v>
      </c>
      <c r="J22">
        <v>2.35</v>
      </c>
      <c r="K22" t="s">
        <v>33</v>
      </c>
      <c r="L22" t="s">
        <v>14054</v>
      </c>
      <c r="M22" t="s">
        <v>14055</v>
      </c>
      <c r="N22" t="s">
        <v>14056</v>
      </c>
      <c r="O22" t="s">
        <v>13987</v>
      </c>
      <c r="P22" t="s">
        <v>14057</v>
      </c>
      <c r="Q22">
        <v>2012</v>
      </c>
      <c r="R22" t="s">
        <v>34</v>
      </c>
      <c r="S22">
        <v>0</v>
      </c>
      <c r="T22">
        <v>230000000</v>
      </c>
      <c r="U22">
        <v>262030663</v>
      </c>
      <c r="V22">
        <f t="shared" si="1"/>
        <v>32030663</v>
      </c>
      <c r="W22" t="s">
        <v>144</v>
      </c>
      <c r="X22">
        <v>7</v>
      </c>
      <c r="Y22">
        <v>599</v>
      </c>
      <c r="Z22">
        <v>451803</v>
      </c>
      <c r="AA22">
        <v>1225</v>
      </c>
      <c r="AB22">
        <v>56000</v>
      </c>
      <c r="AC22">
        <v>464</v>
      </c>
      <c r="AD22">
        <v>15000</v>
      </c>
      <c r="AE22">
        <v>10000</v>
      </c>
      <c r="AF22">
        <v>963</v>
      </c>
      <c r="AG22">
        <v>28489</v>
      </c>
      <c r="AH22" t="s">
        <v>980</v>
      </c>
      <c r="AI22" t="s">
        <v>718</v>
      </c>
      <c r="AJ22" t="s">
        <v>20924</v>
      </c>
      <c r="AP22">
        <f t="shared" si="0"/>
        <v>3</v>
      </c>
    </row>
    <row r="23" spans="1:42" x14ac:dyDescent="0.3">
      <c r="A23" s="1">
        <v>21</v>
      </c>
      <c r="B23" t="s">
        <v>145</v>
      </c>
      <c r="C23" t="s">
        <v>27</v>
      </c>
      <c r="D23" t="s">
        <v>146</v>
      </c>
      <c r="E23" t="s">
        <v>147</v>
      </c>
      <c r="F23" t="s">
        <v>148</v>
      </c>
      <c r="G23" t="s">
        <v>149</v>
      </c>
      <c r="H23" t="s">
        <v>32</v>
      </c>
      <c r="I23">
        <v>156</v>
      </c>
      <c r="J23">
        <v>2.35</v>
      </c>
      <c r="K23" t="s">
        <v>33</v>
      </c>
      <c r="L23" t="s">
        <v>14058</v>
      </c>
      <c r="M23" t="s">
        <v>14059</v>
      </c>
      <c r="N23" t="s">
        <v>14060</v>
      </c>
      <c r="O23" t="s">
        <v>14061</v>
      </c>
      <c r="P23" t="s">
        <v>14062</v>
      </c>
      <c r="Q23">
        <v>2010</v>
      </c>
      <c r="R23" t="s">
        <v>34</v>
      </c>
      <c r="S23">
        <v>0</v>
      </c>
      <c r="T23">
        <v>200000000</v>
      </c>
      <c r="U23">
        <v>105219735</v>
      </c>
      <c r="V23">
        <f t="shared" si="1"/>
        <v>-94780265</v>
      </c>
      <c r="W23" t="s">
        <v>150</v>
      </c>
      <c r="X23">
        <v>6.7</v>
      </c>
      <c r="Y23">
        <v>343</v>
      </c>
      <c r="Z23">
        <v>211765</v>
      </c>
      <c r="AA23">
        <v>546</v>
      </c>
      <c r="AB23">
        <v>17000</v>
      </c>
      <c r="AC23">
        <v>0</v>
      </c>
      <c r="AD23">
        <v>891</v>
      </c>
      <c r="AE23">
        <v>882</v>
      </c>
      <c r="AF23">
        <v>738</v>
      </c>
      <c r="AG23">
        <v>3244</v>
      </c>
      <c r="AH23" t="s">
        <v>980</v>
      </c>
      <c r="AI23" t="s">
        <v>718</v>
      </c>
      <c r="AJ23" t="s">
        <v>2420</v>
      </c>
      <c r="AK23" t="s">
        <v>20929</v>
      </c>
      <c r="AP23">
        <f t="shared" si="0"/>
        <v>4</v>
      </c>
    </row>
    <row r="24" spans="1:42" x14ac:dyDescent="0.3">
      <c r="A24" s="1">
        <v>22</v>
      </c>
      <c r="B24" t="s">
        <v>151</v>
      </c>
      <c r="C24" t="s">
        <v>27</v>
      </c>
      <c r="D24" t="s">
        <v>133</v>
      </c>
      <c r="E24" t="s">
        <v>134</v>
      </c>
      <c r="F24" t="s">
        <v>135</v>
      </c>
      <c r="G24" t="s">
        <v>136</v>
      </c>
      <c r="H24" t="s">
        <v>32</v>
      </c>
      <c r="I24">
        <v>105</v>
      </c>
      <c r="J24">
        <v>2.35</v>
      </c>
      <c r="K24" t="s">
        <v>33</v>
      </c>
      <c r="L24" t="s">
        <v>14063</v>
      </c>
      <c r="M24" t="s">
        <v>14050</v>
      </c>
      <c r="N24" t="s">
        <v>14064</v>
      </c>
      <c r="O24" t="s">
        <v>14065</v>
      </c>
      <c r="P24" t="s">
        <v>14066</v>
      </c>
      <c r="Q24">
        <v>2013</v>
      </c>
      <c r="R24" t="s">
        <v>34</v>
      </c>
      <c r="S24">
        <v>6</v>
      </c>
      <c r="T24">
        <v>225000000</v>
      </c>
      <c r="U24">
        <v>258355354</v>
      </c>
      <c r="V24">
        <f t="shared" si="1"/>
        <v>33355354</v>
      </c>
      <c r="W24" t="s">
        <v>152</v>
      </c>
      <c r="X24">
        <v>7.9</v>
      </c>
      <c r="Y24">
        <v>509</v>
      </c>
      <c r="Z24">
        <v>483540</v>
      </c>
      <c r="AA24">
        <v>951</v>
      </c>
      <c r="AB24">
        <v>83000</v>
      </c>
      <c r="AC24">
        <v>0</v>
      </c>
      <c r="AD24">
        <v>5000</v>
      </c>
      <c r="AE24">
        <v>972</v>
      </c>
      <c r="AF24">
        <v>773</v>
      </c>
      <c r="AG24">
        <v>9152</v>
      </c>
      <c r="AH24" t="s">
        <v>718</v>
      </c>
      <c r="AI24" t="s">
        <v>20924</v>
      </c>
      <c r="AP24">
        <f t="shared" si="0"/>
        <v>2</v>
      </c>
    </row>
    <row r="25" spans="1:42" x14ac:dyDescent="0.3">
      <c r="A25" s="1">
        <v>23</v>
      </c>
      <c r="B25" t="s">
        <v>153</v>
      </c>
      <c r="C25" t="s">
        <v>27</v>
      </c>
      <c r="D25" t="s">
        <v>154</v>
      </c>
      <c r="E25" t="s">
        <v>155</v>
      </c>
      <c r="F25" t="s">
        <v>156</v>
      </c>
      <c r="G25" t="s">
        <v>157</v>
      </c>
      <c r="H25" t="s">
        <v>32</v>
      </c>
      <c r="I25">
        <v>113</v>
      </c>
      <c r="J25">
        <v>2.35</v>
      </c>
      <c r="K25" t="s">
        <v>33</v>
      </c>
      <c r="L25" t="s">
        <v>14067</v>
      </c>
      <c r="M25" t="s">
        <v>14010</v>
      </c>
      <c r="N25" t="s">
        <v>14068</v>
      </c>
      <c r="O25" t="s">
        <v>14069</v>
      </c>
      <c r="P25" t="s">
        <v>14070</v>
      </c>
      <c r="Q25">
        <v>2007</v>
      </c>
      <c r="R25" t="s">
        <v>34</v>
      </c>
      <c r="S25">
        <v>2</v>
      </c>
      <c r="T25">
        <v>180000000</v>
      </c>
      <c r="U25">
        <v>70083519</v>
      </c>
      <c r="V25">
        <f t="shared" si="1"/>
        <v>-109916481</v>
      </c>
      <c r="W25" t="s">
        <v>158</v>
      </c>
      <c r="X25">
        <v>6.1</v>
      </c>
      <c r="Y25">
        <v>251</v>
      </c>
      <c r="Z25">
        <v>149019</v>
      </c>
      <c r="AA25">
        <v>666</v>
      </c>
      <c r="AB25">
        <v>0</v>
      </c>
      <c r="AC25">
        <v>129</v>
      </c>
      <c r="AD25">
        <v>16000</v>
      </c>
      <c r="AE25">
        <v>6000</v>
      </c>
      <c r="AF25">
        <v>1000</v>
      </c>
      <c r="AG25">
        <v>24106</v>
      </c>
      <c r="AH25" t="s">
        <v>718</v>
      </c>
      <c r="AI25" t="s">
        <v>20926</v>
      </c>
      <c r="AJ25" t="s">
        <v>20924</v>
      </c>
      <c r="AP25">
        <f t="shared" si="0"/>
        <v>3</v>
      </c>
    </row>
    <row r="26" spans="1:42" x14ac:dyDescent="0.3">
      <c r="A26" s="1">
        <v>24</v>
      </c>
      <c r="B26" t="s">
        <v>159</v>
      </c>
      <c r="C26" t="s">
        <v>27</v>
      </c>
      <c r="D26" t="s">
        <v>133</v>
      </c>
      <c r="E26" t="s">
        <v>160</v>
      </c>
      <c r="F26" t="s">
        <v>161</v>
      </c>
      <c r="G26" t="s">
        <v>162</v>
      </c>
      <c r="H26" t="s">
        <v>137</v>
      </c>
      <c r="I26">
        <v>105</v>
      </c>
      <c r="J26">
        <v>2.35</v>
      </c>
      <c r="K26" t="s">
        <v>33</v>
      </c>
      <c r="L26" t="s">
        <v>14071</v>
      </c>
      <c r="M26" t="s">
        <v>14072</v>
      </c>
      <c r="N26" t="s">
        <v>14073</v>
      </c>
      <c r="O26" t="s">
        <v>14074</v>
      </c>
      <c r="P26" t="s">
        <v>14075</v>
      </c>
      <c r="Q26">
        <v>2005</v>
      </c>
      <c r="R26" t="s">
        <v>34</v>
      </c>
      <c r="S26">
        <v>0</v>
      </c>
      <c r="T26">
        <v>207000000</v>
      </c>
      <c r="U26">
        <v>218051260</v>
      </c>
      <c r="V26">
        <f t="shared" si="1"/>
        <v>11051260</v>
      </c>
      <c r="W26" t="s">
        <v>163</v>
      </c>
      <c r="X26">
        <v>7.2</v>
      </c>
      <c r="Y26">
        <v>446</v>
      </c>
      <c r="Z26">
        <v>316018</v>
      </c>
      <c r="AA26">
        <v>2618</v>
      </c>
      <c r="AB26">
        <v>0</v>
      </c>
      <c r="AC26">
        <v>0</v>
      </c>
      <c r="AD26">
        <v>6000</v>
      </c>
      <c r="AE26">
        <v>919</v>
      </c>
      <c r="AF26">
        <v>84</v>
      </c>
      <c r="AG26">
        <v>7123</v>
      </c>
      <c r="AH26" t="s">
        <v>980</v>
      </c>
      <c r="AI26" t="s">
        <v>718</v>
      </c>
      <c r="AJ26" t="s">
        <v>2420</v>
      </c>
      <c r="AK26" t="s">
        <v>12756</v>
      </c>
      <c r="AP26">
        <f t="shared" si="0"/>
        <v>4</v>
      </c>
    </row>
    <row r="27" spans="1:42" x14ac:dyDescent="0.3">
      <c r="A27" s="1">
        <v>25</v>
      </c>
      <c r="B27" t="s">
        <v>164</v>
      </c>
      <c r="C27" t="s">
        <v>27</v>
      </c>
      <c r="D27" t="s">
        <v>28</v>
      </c>
      <c r="E27" t="s">
        <v>165</v>
      </c>
      <c r="F27" t="s">
        <v>166</v>
      </c>
      <c r="G27" t="s">
        <v>167</v>
      </c>
      <c r="H27" t="s">
        <v>32</v>
      </c>
      <c r="I27">
        <v>105</v>
      </c>
      <c r="J27">
        <v>2.35</v>
      </c>
      <c r="K27" t="s">
        <v>33</v>
      </c>
      <c r="L27" t="s">
        <v>14076</v>
      </c>
      <c r="M27" t="s">
        <v>14003</v>
      </c>
      <c r="N27" t="s">
        <v>14077</v>
      </c>
      <c r="O27" t="s">
        <v>14078</v>
      </c>
      <c r="P27" t="s">
        <v>14079</v>
      </c>
      <c r="Q27">
        <v>1997</v>
      </c>
      <c r="R27" t="s">
        <v>34</v>
      </c>
      <c r="S27">
        <v>0</v>
      </c>
      <c r="T27">
        <v>200000000</v>
      </c>
      <c r="U27">
        <v>658672302</v>
      </c>
      <c r="V27">
        <f t="shared" si="1"/>
        <v>458672302</v>
      </c>
      <c r="W27" t="s">
        <v>168</v>
      </c>
      <c r="X27">
        <v>7.7</v>
      </c>
      <c r="Y27">
        <v>315</v>
      </c>
      <c r="Z27">
        <v>793059</v>
      </c>
      <c r="AA27">
        <v>2528</v>
      </c>
      <c r="AB27">
        <v>26000</v>
      </c>
      <c r="AC27">
        <v>0</v>
      </c>
      <c r="AD27">
        <v>29000</v>
      </c>
      <c r="AE27">
        <v>14000</v>
      </c>
      <c r="AF27">
        <v>794</v>
      </c>
      <c r="AG27">
        <v>45223</v>
      </c>
      <c r="AH27" t="s">
        <v>2420</v>
      </c>
      <c r="AI27" t="s">
        <v>12756</v>
      </c>
      <c r="AP27">
        <f t="shared" si="0"/>
        <v>2</v>
      </c>
    </row>
    <row r="28" spans="1:42" x14ac:dyDescent="0.3">
      <c r="A28" s="1">
        <v>26</v>
      </c>
      <c r="B28" t="s">
        <v>169</v>
      </c>
      <c r="C28" t="s">
        <v>27</v>
      </c>
      <c r="D28" t="s">
        <v>170</v>
      </c>
      <c r="E28" t="s">
        <v>77</v>
      </c>
      <c r="F28" t="s">
        <v>78</v>
      </c>
      <c r="G28" t="s">
        <v>171</v>
      </c>
      <c r="H28" t="s">
        <v>32</v>
      </c>
      <c r="I28">
        <v>147</v>
      </c>
      <c r="J28">
        <v>2.35</v>
      </c>
      <c r="K28" t="s">
        <v>33</v>
      </c>
      <c r="L28" t="s">
        <v>13997</v>
      </c>
      <c r="M28" t="s">
        <v>14080</v>
      </c>
      <c r="N28" t="s">
        <v>13999</v>
      </c>
      <c r="O28" t="s">
        <v>14081</v>
      </c>
      <c r="P28" t="s">
        <v>14000</v>
      </c>
      <c r="Q28">
        <v>2016</v>
      </c>
      <c r="R28" t="s">
        <v>34</v>
      </c>
      <c r="S28">
        <v>0</v>
      </c>
      <c r="T28">
        <v>250000000</v>
      </c>
      <c r="U28">
        <v>407197282</v>
      </c>
      <c r="V28">
        <f t="shared" si="1"/>
        <v>157197282</v>
      </c>
      <c r="W28" t="s">
        <v>172</v>
      </c>
      <c r="X28">
        <v>8.1999999999999993</v>
      </c>
      <c r="Y28">
        <v>516</v>
      </c>
      <c r="Z28">
        <v>272670</v>
      </c>
      <c r="AA28">
        <v>1022</v>
      </c>
      <c r="AB28">
        <v>72000</v>
      </c>
      <c r="AC28">
        <v>94</v>
      </c>
      <c r="AD28">
        <v>21000</v>
      </c>
      <c r="AE28">
        <v>19000</v>
      </c>
      <c r="AF28">
        <v>11000</v>
      </c>
      <c r="AG28">
        <v>64798</v>
      </c>
      <c r="AH28" t="s">
        <v>980</v>
      </c>
      <c r="AI28" t="s">
        <v>718</v>
      </c>
      <c r="AJ28" t="s">
        <v>13700</v>
      </c>
      <c r="AP28">
        <f t="shared" si="0"/>
        <v>3</v>
      </c>
    </row>
    <row r="29" spans="1:42" x14ac:dyDescent="0.3">
      <c r="A29" s="1">
        <v>27</v>
      </c>
      <c r="B29" t="s">
        <v>173</v>
      </c>
      <c r="C29" t="s">
        <v>27</v>
      </c>
      <c r="D29" t="s">
        <v>174</v>
      </c>
      <c r="E29" t="s">
        <v>175</v>
      </c>
      <c r="F29" t="s">
        <v>176</v>
      </c>
      <c r="G29" t="s">
        <v>177</v>
      </c>
      <c r="H29" t="s">
        <v>32</v>
      </c>
      <c r="I29">
        <v>131</v>
      </c>
      <c r="J29">
        <v>2.35</v>
      </c>
      <c r="K29" t="s">
        <v>33</v>
      </c>
      <c r="L29" t="s">
        <v>14082</v>
      </c>
      <c r="M29" t="s">
        <v>14083</v>
      </c>
      <c r="N29" t="s">
        <v>14084</v>
      </c>
      <c r="O29" t="s">
        <v>14085</v>
      </c>
      <c r="P29" t="s">
        <v>14077</v>
      </c>
      <c r="Q29">
        <v>2012</v>
      </c>
      <c r="R29" t="s">
        <v>34</v>
      </c>
      <c r="S29">
        <v>0</v>
      </c>
      <c r="T29">
        <v>209000000</v>
      </c>
      <c r="U29">
        <v>65173160</v>
      </c>
      <c r="V29">
        <f t="shared" si="1"/>
        <v>-143826840</v>
      </c>
      <c r="W29" t="s">
        <v>178</v>
      </c>
      <c r="X29">
        <v>5.9</v>
      </c>
      <c r="Y29">
        <v>377</v>
      </c>
      <c r="Z29">
        <v>202382</v>
      </c>
      <c r="AA29">
        <v>751</v>
      </c>
      <c r="AB29">
        <v>44000</v>
      </c>
      <c r="AC29">
        <v>532</v>
      </c>
      <c r="AD29">
        <v>14000</v>
      </c>
      <c r="AE29">
        <v>10000</v>
      </c>
      <c r="AF29">
        <v>627</v>
      </c>
      <c r="AG29">
        <v>26679</v>
      </c>
      <c r="AH29" t="s">
        <v>980</v>
      </c>
      <c r="AI29" t="s">
        <v>718</v>
      </c>
      <c r="AJ29" t="s">
        <v>13700</v>
      </c>
      <c r="AK29" t="s">
        <v>13161</v>
      </c>
      <c r="AP29">
        <f t="shared" si="0"/>
        <v>4</v>
      </c>
    </row>
    <row r="30" spans="1:42" x14ac:dyDescent="0.3">
      <c r="A30" s="1">
        <v>28</v>
      </c>
      <c r="B30" t="s">
        <v>179</v>
      </c>
      <c r="C30" t="s">
        <v>27</v>
      </c>
      <c r="D30" t="s">
        <v>180</v>
      </c>
      <c r="E30" t="s">
        <v>181</v>
      </c>
      <c r="F30" t="s">
        <v>182</v>
      </c>
      <c r="G30" t="s">
        <v>183</v>
      </c>
      <c r="H30" t="s">
        <v>32</v>
      </c>
      <c r="I30">
        <v>124</v>
      </c>
      <c r="J30">
        <v>2</v>
      </c>
      <c r="K30" t="s">
        <v>33</v>
      </c>
      <c r="L30" t="s">
        <v>14086</v>
      </c>
      <c r="M30" t="s">
        <v>14087</v>
      </c>
      <c r="N30" t="s">
        <v>14088</v>
      </c>
      <c r="O30" t="s">
        <v>14089</v>
      </c>
      <c r="P30" t="s">
        <v>14090</v>
      </c>
      <c r="Q30">
        <v>2015</v>
      </c>
      <c r="R30" t="s">
        <v>34</v>
      </c>
      <c r="S30">
        <v>0</v>
      </c>
      <c r="T30">
        <v>150000000</v>
      </c>
      <c r="U30">
        <v>652177271</v>
      </c>
      <c r="V30">
        <f t="shared" si="1"/>
        <v>502177271</v>
      </c>
      <c r="W30" t="s">
        <v>184</v>
      </c>
      <c r="X30">
        <v>7</v>
      </c>
      <c r="Y30">
        <v>644</v>
      </c>
      <c r="Z30">
        <v>418214</v>
      </c>
      <c r="AA30">
        <v>1290</v>
      </c>
      <c r="AB30">
        <v>150000</v>
      </c>
      <c r="AC30">
        <v>365</v>
      </c>
      <c r="AD30">
        <v>3000</v>
      </c>
      <c r="AE30">
        <v>2000</v>
      </c>
      <c r="AF30">
        <v>1000</v>
      </c>
      <c r="AG30">
        <v>8458</v>
      </c>
      <c r="AH30" t="s">
        <v>980</v>
      </c>
      <c r="AI30" t="s">
        <v>718</v>
      </c>
      <c r="AJ30" t="s">
        <v>13700</v>
      </c>
      <c r="AK30" t="s">
        <v>13161</v>
      </c>
      <c r="AP30">
        <f t="shared" si="0"/>
        <v>4</v>
      </c>
    </row>
    <row r="31" spans="1:42" x14ac:dyDescent="0.3">
      <c r="A31" s="1">
        <v>29</v>
      </c>
      <c r="B31" t="s">
        <v>185</v>
      </c>
      <c r="C31" t="s">
        <v>27</v>
      </c>
      <c r="D31" t="s">
        <v>43</v>
      </c>
      <c r="E31" t="s">
        <v>186</v>
      </c>
      <c r="F31" t="s">
        <v>187</v>
      </c>
      <c r="G31" t="s">
        <v>45</v>
      </c>
      <c r="H31" t="s">
        <v>47</v>
      </c>
      <c r="I31">
        <v>143</v>
      </c>
      <c r="J31">
        <v>2.35</v>
      </c>
      <c r="K31" t="s">
        <v>33</v>
      </c>
      <c r="L31" t="s">
        <v>14091</v>
      </c>
      <c r="M31" t="s">
        <v>14092</v>
      </c>
      <c r="N31" t="s">
        <v>14093</v>
      </c>
      <c r="O31" t="s">
        <v>14094</v>
      </c>
      <c r="P31" t="s">
        <v>14095</v>
      </c>
      <c r="Q31">
        <v>2012</v>
      </c>
      <c r="R31" t="s">
        <v>34</v>
      </c>
      <c r="S31">
        <v>0</v>
      </c>
      <c r="T31">
        <v>200000000</v>
      </c>
      <c r="U31">
        <v>304360277</v>
      </c>
      <c r="V31">
        <f t="shared" si="1"/>
        <v>104360277</v>
      </c>
      <c r="W31" t="s">
        <v>188</v>
      </c>
      <c r="X31">
        <v>7.8</v>
      </c>
      <c r="Y31">
        <v>750</v>
      </c>
      <c r="Z31">
        <v>522030</v>
      </c>
      <c r="AA31">
        <v>1498</v>
      </c>
      <c r="AB31">
        <v>80000</v>
      </c>
      <c r="AC31">
        <v>0</v>
      </c>
      <c r="AD31">
        <v>883</v>
      </c>
      <c r="AE31">
        <v>563</v>
      </c>
      <c r="AF31">
        <v>393</v>
      </c>
      <c r="AG31">
        <v>2039</v>
      </c>
      <c r="AH31" t="s">
        <v>980</v>
      </c>
      <c r="AI31" t="s">
        <v>718</v>
      </c>
      <c r="AJ31" t="s">
        <v>13161</v>
      </c>
      <c r="AP31">
        <f t="shared" si="0"/>
        <v>3</v>
      </c>
    </row>
    <row r="32" spans="1:42" x14ac:dyDescent="0.3">
      <c r="A32" s="1">
        <v>30</v>
      </c>
      <c r="B32" t="s">
        <v>189</v>
      </c>
      <c r="C32" t="s">
        <v>27</v>
      </c>
      <c r="D32" t="s">
        <v>62</v>
      </c>
      <c r="E32" t="s">
        <v>63</v>
      </c>
      <c r="F32" t="s">
        <v>64</v>
      </c>
      <c r="G32" t="s">
        <v>65</v>
      </c>
      <c r="H32" t="s">
        <v>32</v>
      </c>
      <c r="I32">
        <v>135</v>
      </c>
      <c r="J32">
        <v>2.35</v>
      </c>
      <c r="K32" t="s">
        <v>33</v>
      </c>
      <c r="L32" t="s">
        <v>14096</v>
      </c>
      <c r="M32" t="s">
        <v>14097</v>
      </c>
      <c r="N32" t="s">
        <v>14098</v>
      </c>
      <c r="O32" t="s">
        <v>14099</v>
      </c>
      <c r="P32" t="s">
        <v>14100</v>
      </c>
      <c r="Q32">
        <v>2004</v>
      </c>
      <c r="R32" t="s">
        <v>34</v>
      </c>
      <c r="S32">
        <v>1</v>
      </c>
      <c r="T32">
        <v>200000000</v>
      </c>
      <c r="U32">
        <v>373377893</v>
      </c>
      <c r="V32">
        <f t="shared" si="1"/>
        <v>173377893</v>
      </c>
      <c r="W32" t="s">
        <v>190</v>
      </c>
      <c r="X32">
        <v>7.3</v>
      </c>
      <c r="Y32">
        <v>300</v>
      </c>
      <c r="Z32">
        <v>411164</v>
      </c>
      <c r="AA32">
        <v>1303</v>
      </c>
      <c r="AB32">
        <v>0</v>
      </c>
      <c r="AC32">
        <v>0</v>
      </c>
      <c r="AD32">
        <v>24000</v>
      </c>
      <c r="AE32">
        <v>11000</v>
      </c>
      <c r="AF32">
        <v>4000</v>
      </c>
      <c r="AG32">
        <v>43388</v>
      </c>
      <c r="AH32" t="s">
        <v>980</v>
      </c>
      <c r="AI32" t="s">
        <v>718</v>
      </c>
      <c r="AJ32" t="s">
        <v>20924</v>
      </c>
      <c r="AK32" t="s">
        <v>12756</v>
      </c>
      <c r="AP32">
        <f t="shared" si="0"/>
        <v>4</v>
      </c>
    </row>
    <row r="33" spans="1:42" x14ac:dyDescent="0.3">
      <c r="A33" s="1">
        <v>31</v>
      </c>
      <c r="B33" t="s">
        <v>191</v>
      </c>
      <c r="C33" t="s">
        <v>27</v>
      </c>
      <c r="D33" t="s">
        <v>192</v>
      </c>
      <c r="E33" t="s">
        <v>77</v>
      </c>
      <c r="F33" t="s">
        <v>193</v>
      </c>
      <c r="G33" t="s">
        <v>194</v>
      </c>
      <c r="H33" t="s">
        <v>32</v>
      </c>
      <c r="I33">
        <v>105</v>
      </c>
      <c r="J33">
        <v>2.35</v>
      </c>
      <c r="K33" t="s">
        <v>33</v>
      </c>
      <c r="L33" t="s">
        <v>14101</v>
      </c>
      <c r="M33" t="s">
        <v>14102</v>
      </c>
      <c r="N33" t="s">
        <v>14103</v>
      </c>
      <c r="O33" t="s">
        <v>14104</v>
      </c>
      <c r="P33" t="s">
        <v>13975</v>
      </c>
      <c r="Q33">
        <v>2013</v>
      </c>
      <c r="R33" t="s">
        <v>34</v>
      </c>
      <c r="S33">
        <v>3</v>
      </c>
      <c r="T33">
        <v>200000000</v>
      </c>
      <c r="U33">
        <v>408992272</v>
      </c>
      <c r="V33">
        <f t="shared" si="1"/>
        <v>208992272</v>
      </c>
      <c r="W33" t="s">
        <v>195</v>
      </c>
      <c r="X33">
        <v>7.2</v>
      </c>
      <c r="Y33">
        <v>608</v>
      </c>
      <c r="Z33">
        <v>557489</v>
      </c>
      <c r="AA33">
        <v>1187</v>
      </c>
      <c r="AB33">
        <v>95000</v>
      </c>
      <c r="AC33">
        <v>1000</v>
      </c>
      <c r="AD33">
        <v>21000</v>
      </c>
      <c r="AE33">
        <v>4000</v>
      </c>
      <c r="AF33">
        <v>3000</v>
      </c>
      <c r="AG33">
        <v>30426</v>
      </c>
      <c r="AH33" t="s">
        <v>980</v>
      </c>
      <c r="AI33" t="s">
        <v>718</v>
      </c>
      <c r="AJ33" t="s">
        <v>13700</v>
      </c>
      <c r="AP33">
        <f t="shared" si="0"/>
        <v>3</v>
      </c>
    </row>
    <row r="34" spans="1:42" x14ac:dyDescent="0.3">
      <c r="A34" s="1">
        <v>32</v>
      </c>
      <c r="B34" t="s">
        <v>196</v>
      </c>
      <c r="C34" t="s">
        <v>27</v>
      </c>
      <c r="D34" t="s">
        <v>197</v>
      </c>
      <c r="E34" t="s">
        <v>38</v>
      </c>
      <c r="F34" t="s">
        <v>82</v>
      </c>
      <c r="G34" t="s">
        <v>198</v>
      </c>
      <c r="H34" t="s">
        <v>32</v>
      </c>
      <c r="I34">
        <v>108</v>
      </c>
      <c r="J34">
        <v>1.85</v>
      </c>
      <c r="K34" t="s">
        <v>33</v>
      </c>
      <c r="L34" t="s">
        <v>14105</v>
      </c>
      <c r="M34" t="s">
        <v>14106</v>
      </c>
      <c r="N34" t="s">
        <v>14107</v>
      </c>
      <c r="O34" t="s">
        <v>14108</v>
      </c>
      <c r="P34" t="s">
        <v>14109</v>
      </c>
      <c r="Q34">
        <v>2010</v>
      </c>
      <c r="R34" t="s">
        <v>72</v>
      </c>
      <c r="S34">
        <v>0</v>
      </c>
      <c r="T34">
        <v>200000000</v>
      </c>
      <c r="U34">
        <v>334185206</v>
      </c>
      <c r="V34">
        <f t="shared" si="1"/>
        <v>134185206</v>
      </c>
      <c r="W34" t="s">
        <v>199</v>
      </c>
      <c r="X34">
        <v>6.5</v>
      </c>
      <c r="Y34">
        <v>451</v>
      </c>
      <c r="Z34">
        <v>306320</v>
      </c>
      <c r="AA34">
        <v>736</v>
      </c>
      <c r="AB34">
        <v>24000</v>
      </c>
      <c r="AC34">
        <v>13000</v>
      </c>
      <c r="AD34">
        <v>40000</v>
      </c>
      <c r="AE34">
        <v>25000</v>
      </c>
      <c r="AF34">
        <v>11000</v>
      </c>
      <c r="AG34">
        <v>79957</v>
      </c>
      <c r="AH34" t="s">
        <v>718</v>
      </c>
      <c r="AI34" t="s">
        <v>20926</v>
      </c>
      <c r="AJ34" t="s">
        <v>20924</v>
      </c>
      <c r="AP34">
        <f t="shared" si="0"/>
        <v>3</v>
      </c>
    </row>
    <row r="35" spans="1:42" x14ac:dyDescent="0.3">
      <c r="A35" s="1">
        <v>33</v>
      </c>
      <c r="B35" t="s">
        <v>200</v>
      </c>
      <c r="C35" t="s">
        <v>27</v>
      </c>
      <c r="D35" t="s">
        <v>201</v>
      </c>
      <c r="E35" t="s">
        <v>202</v>
      </c>
      <c r="F35" t="s">
        <v>203</v>
      </c>
      <c r="G35" t="s">
        <v>204</v>
      </c>
      <c r="H35" t="s">
        <v>205</v>
      </c>
      <c r="I35">
        <v>104</v>
      </c>
      <c r="J35">
        <v>2.35</v>
      </c>
      <c r="K35" t="s">
        <v>33</v>
      </c>
      <c r="L35" t="s">
        <v>14040</v>
      </c>
      <c r="M35" t="s">
        <v>14110</v>
      </c>
      <c r="N35" t="s">
        <v>14111</v>
      </c>
      <c r="O35" t="s">
        <v>14112</v>
      </c>
      <c r="P35" t="s">
        <v>14113</v>
      </c>
      <c r="Q35">
        <v>2006</v>
      </c>
      <c r="R35" t="s">
        <v>34</v>
      </c>
      <c r="S35">
        <v>0</v>
      </c>
      <c r="T35">
        <v>210000000</v>
      </c>
      <c r="U35">
        <v>234360014</v>
      </c>
      <c r="V35">
        <f t="shared" si="1"/>
        <v>24360014</v>
      </c>
      <c r="W35" t="s">
        <v>206</v>
      </c>
      <c r="X35">
        <v>6.8</v>
      </c>
      <c r="Y35">
        <v>334</v>
      </c>
      <c r="Z35">
        <v>383427</v>
      </c>
      <c r="AA35">
        <v>1912</v>
      </c>
      <c r="AB35">
        <v>0</v>
      </c>
      <c r="AC35">
        <v>420</v>
      </c>
      <c r="AD35">
        <v>20000</v>
      </c>
      <c r="AE35">
        <v>808</v>
      </c>
      <c r="AF35">
        <v>560</v>
      </c>
      <c r="AG35">
        <v>21714</v>
      </c>
      <c r="AH35" t="s">
        <v>980</v>
      </c>
      <c r="AI35" t="s">
        <v>718</v>
      </c>
      <c r="AJ35" t="s">
        <v>20924</v>
      </c>
      <c r="AK35" t="s">
        <v>13700</v>
      </c>
      <c r="AL35" t="s">
        <v>13161</v>
      </c>
      <c r="AP35">
        <f t="shared" si="0"/>
        <v>5</v>
      </c>
    </row>
    <row r="36" spans="1:42" x14ac:dyDescent="0.3">
      <c r="A36" s="1">
        <v>34</v>
      </c>
      <c r="B36" t="s">
        <v>207</v>
      </c>
      <c r="C36" t="s">
        <v>27</v>
      </c>
      <c r="D36" t="s">
        <v>208</v>
      </c>
      <c r="E36" t="s">
        <v>209</v>
      </c>
      <c r="F36" t="s">
        <v>210</v>
      </c>
      <c r="G36" t="s">
        <v>211</v>
      </c>
      <c r="H36" t="s">
        <v>32</v>
      </c>
      <c r="I36">
        <v>104</v>
      </c>
      <c r="J36">
        <v>1.85</v>
      </c>
      <c r="K36" t="s">
        <v>33</v>
      </c>
      <c r="L36" t="s">
        <v>14114</v>
      </c>
      <c r="M36" t="s">
        <v>14115</v>
      </c>
      <c r="N36" t="s">
        <v>14023</v>
      </c>
      <c r="O36" t="s">
        <v>14116</v>
      </c>
      <c r="P36" t="s">
        <v>14117</v>
      </c>
      <c r="Q36">
        <v>2013</v>
      </c>
      <c r="R36" t="s">
        <v>212</v>
      </c>
      <c r="S36">
        <v>0</v>
      </c>
      <c r="T36">
        <v>200000000</v>
      </c>
      <c r="U36">
        <v>268488329</v>
      </c>
      <c r="V36">
        <f t="shared" si="1"/>
        <v>68488329</v>
      </c>
      <c r="W36" t="s">
        <v>213</v>
      </c>
      <c r="X36">
        <v>7.3</v>
      </c>
      <c r="Y36">
        <v>376</v>
      </c>
      <c r="Z36">
        <v>235025</v>
      </c>
      <c r="AA36">
        <v>265</v>
      </c>
      <c r="AB36">
        <v>44000</v>
      </c>
      <c r="AC36">
        <v>37</v>
      </c>
      <c r="AD36">
        <v>12000</v>
      </c>
      <c r="AE36">
        <v>779</v>
      </c>
      <c r="AF36">
        <v>760</v>
      </c>
      <c r="AG36">
        <v>14863</v>
      </c>
      <c r="AH36" t="s">
        <v>718</v>
      </c>
      <c r="AI36" t="s">
        <v>20925</v>
      </c>
      <c r="AJ36" t="s">
        <v>1432</v>
      </c>
      <c r="AK36" t="s">
        <v>20926</v>
      </c>
      <c r="AL36" t="s">
        <v>20924</v>
      </c>
      <c r="AP36">
        <f t="shared" si="0"/>
        <v>5</v>
      </c>
    </row>
    <row r="37" spans="1:42" x14ac:dyDescent="0.3">
      <c r="A37" s="1">
        <v>35</v>
      </c>
      <c r="B37" t="s">
        <v>214</v>
      </c>
      <c r="C37" t="s">
        <v>27</v>
      </c>
      <c r="D37" t="s">
        <v>215</v>
      </c>
      <c r="E37" t="s">
        <v>216</v>
      </c>
      <c r="F37" t="s">
        <v>217</v>
      </c>
      <c r="G37" t="s">
        <v>218</v>
      </c>
      <c r="H37" t="s">
        <v>32</v>
      </c>
      <c r="I37">
        <v>150</v>
      </c>
      <c r="J37">
        <v>2.35</v>
      </c>
      <c r="K37" t="s">
        <v>33</v>
      </c>
      <c r="L37" t="s">
        <v>14118</v>
      </c>
      <c r="M37" t="s">
        <v>14119</v>
      </c>
      <c r="N37" t="s">
        <v>14120</v>
      </c>
      <c r="O37" t="s">
        <v>14121</v>
      </c>
      <c r="P37" t="s">
        <v>14122</v>
      </c>
      <c r="Q37">
        <v>2009</v>
      </c>
      <c r="R37" t="s">
        <v>34</v>
      </c>
      <c r="S37">
        <v>0</v>
      </c>
      <c r="T37">
        <v>200000000</v>
      </c>
      <c r="U37">
        <v>402076689</v>
      </c>
      <c r="V37">
        <f t="shared" si="1"/>
        <v>202076689</v>
      </c>
      <c r="W37" t="s">
        <v>219</v>
      </c>
      <c r="X37">
        <v>6</v>
      </c>
      <c r="Y37">
        <v>366</v>
      </c>
      <c r="Z37">
        <v>323207</v>
      </c>
      <c r="AA37">
        <v>1439</v>
      </c>
      <c r="AB37">
        <v>0</v>
      </c>
      <c r="AC37">
        <v>0</v>
      </c>
      <c r="AD37">
        <v>894</v>
      </c>
      <c r="AE37">
        <v>581</v>
      </c>
      <c r="AF37">
        <v>464</v>
      </c>
      <c r="AG37">
        <v>3218</v>
      </c>
      <c r="AH37" t="s">
        <v>980</v>
      </c>
      <c r="AI37" t="s">
        <v>718</v>
      </c>
      <c r="AJ37" t="s">
        <v>13700</v>
      </c>
      <c r="AP37">
        <f t="shared" si="0"/>
        <v>3</v>
      </c>
    </row>
    <row r="38" spans="1:42" x14ac:dyDescent="0.3">
      <c r="A38" s="1">
        <v>36</v>
      </c>
      <c r="B38" t="s">
        <v>220</v>
      </c>
      <c r="C38" t="s">
        <v>27</v>
      </c>
      <c r="D38" t="s">
        <v>215</v>
      </c>
      <c r="E38" t="s">
        <v>221</v>
      </c>
      <c r="F38" t="s">
        <v>222</v>
      </c>
      <c r="G38" t="s">
        <v>203</v>
      </c>
      <c r="H38" t="s">
        <v>32</v>
      </c>
      <c r="I38">
        <v>105</v>
      </c>
      <c r="J38">
        <v>2.35</v>
      </c>
      <c r="K38" t="s">
        <v>33</v>
      </c>
      <c r="L38" t="s">
        <v>14123</v>
      </c>
      <c r="M38" t="s">
        <v>14124</v>
      </c>
      <c r="N38" t="s">
        <v>14125</v>
      </c>
      <c r="O38" t="s">
        <v>14026</v>
      </c>
      <c r="P38" t="s">
        <v>14126</v>
      </c>
      <c r="Q38">
        <v>2014</v>
      </c>
      <c r="R38" t="s">
        <v>34</v>
      </c>
      <c r="S38">
        <v>2</v>
      </c>
      <c r="T38">
        <v>210000000</v>
      </c>
      <c r="U38">
        <v>245428137</v>
      </c>
      <c r="V38">
        <f t="shared" si="1"/>
        <v>35428137</v>
      </c>
      <c r="W38" t="s">
        <v>223</v>
      </c>
      <c r="X38">
        <v>5.7</v>
      </c>
      <c r="Y38">
        <v>378</v>
      </c>
      <c r="Z38">
        <v>242420</v>
      </c>
      <c r="AA38">
        <v>918</v>
      </c>
      <c r="AB38">
        <v>56000</v>
      </c>
      <c r="AC38">
        <v>0</v>
      </c>
      <c r="AD38">
        <v>974</v>
      </c>
      <c r="AE38">
        <v>956</v>
      </c>
      <c r="AF38">
        <v>808</v>
      </c>
      <c r="AG38">
        <v>3988</v>
      </c>
      <c r="AH38" t="s">
        <v>980</v>
      </c>
      <c r="AI38" t="s">
        <v>718</v>
      </c>
      <c r="AJ38" t="s">
        <v>13700</v>
      </c>
      <c r="AP38">
        <f t="shared" si="0"/>
        <v>3</v>
      </c>
    </row>
    <row r="39" spans="1:42" x14ac:dyDescent="0.3">
      <c r="A39" s="1">
        <v>37</v>
      </c>
      <c r="B39" t="s">
        <v>224</v>
      </c>
      <c r="C39" t="s">
        <v>27</v>
      </c>
      <c r="D39" t="s">
        <v>62</v>
      </c>
      <c r="E39" t="s">
        <v>225</v>
      </c>
      <c r="F39" t="s">
        <v>226</v>
      </c>
      <c r="G39" t="s">
        <v>64</v>
      </c>
      <c r="H39" t="s">
        <v>32</v>
      </c>
      <c r="I39">
        <v>130</v>
      </c>
      <c r="J39">
        <v>2.35</v>
      </c>
      <c r="K39" t="s">
        <v>33</v>
      </c>
      <c r="L39" t="s">
        <v>14127</v>
      </c>
      <c r="M39" t="s">
        <v>14128</v>
      </c>
      <c r="N39" t="s">
        <v>14129</v>
      </c>
      <c r="O39" t="s">
        <v>14130</v>
      </c>
      <c r="P39" t="s">
        <v>14131</v>
      </c>
      <c r="Q39">
        <v>2013</v>
      </c>
      <c r="R39" t="s">
        <v>72</v>
      </c>
      <c r="S39">
        <v>4</v>
      </c>
      <c r="T39">
        <v>215000000</v>
      </c>
      <c r="U39">
        <v>234903076</v>
      </c>
      <c r="V39">
        <f t="shared" si="1"/>
        <v>19903076</v>
      </c>
      <c r="W39" t="s">
        <v>227</v>
      </c>
      <c r="X39">
        <v>6.4</v>
      </c>
      <c r="Y39">
        <v>525</v>
      </c>
      <c r="Z39">
        <v>175409</v>
      </c>
      <c r="AA39">
        <v>511</v>
      </c>
      <c r="AB39">
        <v>60000</v>
      </c>
      <c r="AC39">
        <v>0</v>
      </c>
      <c r="AD39">
        <v>44000</v>
      </c>
      <c r="AE39">
        <v>15000</v>
      </c>
      <c r="AF39">
        <v>11000</v>
      </c>
      <c r="AG39">
        <v>73441</v>
      </c>
      <c r="AH39" t="s">
        <v>718</v>
      </c>
      <c r="AI39" t="s">
        <v>20926</v>
      </c>
      <c r="AJ39" t="s">
        <v>20924</v>
      </c>
      <c r="AP39">
        <f t="shared" si="0"/>
        <v>3</v>
      </c>
    </row>
    <row r="40" spans="1:42" x14ac:dyDescent="0.3">
      <c r="A40" s="1">
        <v>38</v>
      </c>
      <c r="B40" t="s">
        <v>228</v>
      </c>
      <c r="C40" t="s">
        <v>27</v>
      </c>
      <c r="D40" t="s">
        <v>140</v>
      </c>
      <c r="E40" t="s">
        <v>141</v>
      </c>
      <c r="F40" t="s">
        <v>142</v>
      </c>
      <c r="G40" t="s">
        <v>229</v>
      </c>
      <c r="H40" t="s">
        <v>32</v>
      </c>
      <c r="I40">
        <v>142</v>
      </c>
      <c r="J40">
        <v>2.35</v>
      </c>
      <c r="K40" t="s">
        <v>33</v>
      </c>
      <c r="L40" t="s">
        <v>14132</v>
      </c>
      <c r="M40" t="s">
        <v>14133</v>
      </c>
      <c r="N40" t="s">
        <v>14134</v>
      </c>
      <c r="O40" t="s">
        <v>14081</v>
      </c>
      <c r="P40" t="s">
        <v>14057</v>
      </c>
      <c r="Q40">
        <v>2014</v>
      </c>
      <c r="R40" t="s">
        <v>34</v>
      </c>
      <c r="S40">
        <v>0</v>
      </c>
      <c r="T40">
        <v>200000000</v>
      </c>
      <c r="U40">
        <v>202853933</v>
      </c>
      <c r="V40">
        <f t="shared" si="1"/>
        <v>2853933</v>
      </c>
      <c r="W40" t="s">
        <v>230</v>
      </c>
      <c r="X40">
        <v>6.7</v>
      </c>
      <c r="Y40">
        <v>495</v>
      </c>
      <c r="Z40">
        <v>321227</v>
      </c>
      <c r="AA40">
        <v>1067</v>
      </c>
      <c r="AB40">
        <v>41000</v>
      </c>
      <c r="AC40">
        <v>464</v>
      </c>
      <c r="AD40">
        <v>15000</v>
      </c>
      <c r="AE40">
        <v>10000</v>
      </c>
      <c r="AF40">
        <v>825</v>
      </c>
      <c r="AG40">
        <v>28631</v>
      </c>
      <c r="AH40" t="s">
        <v>980</v>
      </c>
      <c r="AI40" t="s">
        <v>718</v>
      </c>
      <c r="AJ40" t="s">
        <v>20924</v>
      </c>
      <c r="AK40" t="s">
        <v>13700</v>
      </c>
      <c r="AP40">
        <f t="shared" si="0"/>
        <v>4</v>
      </c>
    </row>
    <row r="41" spans="1:42" x14ac:dyDescent="0.3">
      <c r="A41" s="1">
        <v>39</v>
      </c>
      <c r="B41" t="s">
        <v>231</v>
      </c>
      <c r="C41" t="s">
        <v>27</v>
      </c>
      <c r="D41" t="s">
        <v>232</v>
      </c>
      <c r="E41" t="s">
        <v>233</v>
      </c>
      <c r="F41" t="s">
        <v>234</v>
      </c>
      <c r="G41" t="s">
        <v>235</v>
      </c>
      <c r="H41" t="s">
        <v>32</v>
      </c>
      <c r="I41">
        <v>125</v>
      </c>
      <c r="J41">
        <v>2.35</v>
      </c>
      <c r="K41" t="s">
        <v>33</v>
      </c>
      <c r="L41" t="s">
        <v>14135</v>
      </c>
      <c r="M41" t="s">
        <v>14136</v>
      </c>
      <c r="N41" t="s">
        <v>14137</v>
      </c>
      <c r="O41" t="s">
        <v>14138</v>
      </c>
      <c r="P41" t="s">
        <v>14139</v>
      </c>
      <c r="Q41">
        <v>2010</v>
      </c>
      <c r="R41" t="s">
        <v>72</v>
      </c>
      <c r="S41">
        <v>0</v>
      </c>
      <c r="T41">
        <v>170000000</v>
      </c>
      <c r="U41">
        <v>172051787</v>
      </c>
      <c r="V41">
        <f t="shared" si="1"/>
        <v>2051787</v>
      </c>
      <c r="W41" t="s">
        <v>236</v>
      </c>
      <c r="X41">
        <v>6.8</v>
      </c>
      <c r="Y41">
        <v>469</v>
      </c>
      <c r="Z41">
        <v>264183</v>
      </c>
      <c r="AA41">
        <v>665</v>
      </c>
      <c r="AB41">
        <v>30000</v>
      </c>
      <c r="AC41">
        <v>364</v>
      </c>
      <c r="AD41">
        <v>12000</v>
      </c>
      <c r="AE41">
        <v>10000</v>
      </c>
      <c r="AF41">
        <v>1000</v>
      </c>
      <c r="AG41">
        <v>25550</v>
      </c>
      <c r="AH41" t="s">
        <v>980</v>
      </c>
      <c r="AI41" t="s">
        <v>718</v>
      </c>
      <c r="AJ41" t="s">
        <v>13700</v>
      </c>
      <c r="AP41">
        <f t="shared" si="0"/>
        <v>3</v>
      </c>
    </row>
    <row r="42" spans="1:42" x14ac:dyDescent="0.3">
      <c r="A42" s="1">
        <v>40</v>
      </c>
      <c r="B42" t="s">
        <v>237</v>
      </c>
      <c r="C42" t="s">
        <v>27</v>
      </c>
      <c r="D42" t="s">
        <v>238</v>
      </c>
      <c r="E42" t="s">
        <v>239</v>
      </c>
      <c r="F42" t="s">
        <v>161</v>
      </c>
      <c r="G42" t="s">
        <v>240</v>
      </c>
      <c r="H42" t="s">
        <v>32</v>
      </c>
      <c r="I42">
        <v>106</v>
      </c>
      <c r="J42">
        <v>2.35</v>
      </c>
      <c r="K42" t="s">
        <v>33</v>
      </c>
      <c r="L42" t="s">
        <v>14140</v>
      </c>
      <c r="M42" t="s">
        <v>14141</v>
      </c>
      <c r="N42" t="s">
        <v>14142</v>
      </c>
      <c r="O42" t="s">
        <v>14143</v>
      </c>
      <c r="P42" t="s">
        <v>13974</v>
      </c>
      <c r="Q42">
        <v>2011</v>
      </c>
      <c r="R42" t="s">
        <v>212</v>
      </c>
      <c r="S42">
        <v>0</v>
      </c>
      <c r="T42">
        <v>200000000</v>
      </c>
      <c r="U42">
        <v>191450875</v>
      </c>
      <c r="V42">
        <f t="shared" si="1"/>
        <v>-8549125</v>
      </c>
      <c r="W42" t="s">
        <v>241</v>
      </c>
      <c r="X42">
        <v>6.3</v>
      </c>
      <c r="Y42">
        <v>304</v>
      </c>
      <c r="Z42">
        <v>101178</v>
      </c>
      <c r="AA42">
        <v>283</v>
      </c>
      <c r="AB42">
        <v>10000</v>
      </c>
      <c r="AC42">
        <v>487</v>
      </c>
      <c r="AD42">
        <v>1000</v>
      </c>
      <c r="AE42">
        <v>919</v>
      </c>
      <c r="AF42">
        <v>776</v>
      </c>
      <c r="AG42">
        <v>4482</v>
      </c>
      <c r="AH42" t="s">
        <v>718</v>
      </c>
      <c r="AI42" t="s">
        <v>20925</v>
      </c>
      <c r="AJ42" t="s">
        <v>1432</v>
      </c>
      <c r="AK42" t="s">
        <v>20926</v>
      </c>
      <c r="AL42" t="s">
        <v>20930</v>
      </c>
      <c r="AP42">
        <f t="shared" si="0"/>
        <v>5</v>
      </c>
    </row>
    <row r="43" spans="1:42" x14ac:dyDescent="0.3">
      <c r="A43" s="1">
        <v>41</v>
      </c>
      <c r="B43" t="s">
        <v>242</v>
      </c>
      <c r="C43" t="s">
        <v>27</v>
      </c>
      <c r="D43" t="s">
        <v>243</v>
      </c>
      <c r="E43" t="s">
        <v>244</v>
      </c>
      <c r="F43" t="s">
        <v>245</v>
      </c>
      <c r="G43" t="s">
        <v>246</v>
      </c>
      <c r="H43" t="s">
        <v>32</v>
      </c>
      <c r="I43">
        <v>123</v>
      </c>
      <c r="J43">
        <v>2.35</v>
      </c>
      <c r="K43" t="s">
        <v>33</v>
      </c>
      <c r="L43" t="s">
        <v>14144</v>
      </c>
      <c r="M43" t="s">
        <v>14145</v>
      </c>
      <c r="N43" t="s">
        <v>14146</v>
      </c>
      <c r="O43" t="s">
        <v>14147</v>
      </c>
      <c r="P43" t="s">
        <v>14148</v>
      </c>
      <c r="Q43">
        <v>2011</v>
      </c>
      <c r="R43" t="s">
        <v>34</v>
      </c>
      <c r="S43">
        <v>2</v>
      </c>
      <c r="T43">
        <v>200000000</v>
      </c>
      <c r="U43">
        <v>116593191</v>
      </c>
      <c r="V43">
        <f t="shared" si="1"/>
        <v>-83406809</v>
      </c>
      <c r="W43" t="s">
        <v>247</v>
      </c>
      <c r="X43">
        <v>5.6</v>
      </c>
      <c r="Y43">
        <v>436</v>
      </c>
      <c r="Z43">
        <v>223393</v>
      </c>
      <c r="AA43">
        <v>550</v>
      </c>
      <c r="AB43">
        <v>24000</v>
      </c>
      <c r="AC43">
        <v>258</v>
      </c>
      <c r="AD43">
        <v>16000</v>
      </c>
      <c r="AE43">
        <v>368</v>
      </c>
      <c r="AF43">
        <v>326</v>
      </c>
      <c r="AG43">
        <v>17657</v>
      </c>
      <c r="AH43" t="s">
        <v>980</v>
      </c>
      <c r="AI43" t="s">
        <v>718</v>
      </c>
      <c r="AJ43" t="s">
        <v>13700</v>
      </c>
      <c r="AP43">
        <f t="shared" si="0"/>
        <v>3</v>
      </c>
    </row>
    <row r="44" spans="1:42" x14ac:dyDescent="0.3">
      <c r="A44" s="1">
        <v>42</v>
      </c>
      <c r="B44" t="s">
        <v>248</v>
      </c>
      <c r="C44" t="s">
        <v>27</v>
      </c>
      <c r="D44" t="s">
        <v>249</v>
      </c>
      <c r="E44" t="s">
        <v>250</v>
      </c>
      <c r="F44" t="s">
        <v>251</v>
      </c>
      <c r="G44" t="s">
        <v>252</v>
      </c>
      <c r="H44" t="s">
        <v>32</v>
      </c>
      <c r="I44">
        <v>103</v>
      </c>
      <c r="J44">
        <v>1.85</v>
      </c>
      <c r="K44" t="s">
        <v>33</v>
      </c>
      <c r="L44" t="s">
        <v>14149</v>
      </c>
      <c r="M44" t="s">
        <v>14150</v>
      </c>
      <c r="N44" t="s">
        <v>14138</v>
      </c>
      <c r="O44" t="s">
        <v>14151</v>
      </c>
      <c r="P44" t="s">
        <v>14152</v>
      </c>
      <c r="Q44">
        <v>2010</v>
      </c>
      <c r="R44" t="s">
        <v>212</v>
      </c>
      <c r="S44">
        <v>3</v>
      </c>
      <c r="T44">
        <v>200000000</v>
      </c>
      <c r="U44">
        <v>414984497</v>
      </c>
      <c r="V44">
        <f t="shared" si="1"/>
        <v>214984497</v>
      </c>
      <c r="W44" t="s">
        <v>253</v>
      </c>
      <c r="X44">
        <v>8.3000000000000007</v>
      </c>
      <c r="Y44">
        <v>453</v>
      </c>
      <c r="Z44">
        <v>544884</v>
      </c>
      <c r="AA44">
        <v>733</v>
      </c>
      <c r="AB44">
        <v>30000</v>
      </c>
      <c r="AC44">
        <v>125</v>
      </c>
      <c r="AD44">
        <v>15000</v>
      </c>
      <c r="AE44">
        <v>1000</v>
      </c>
      <c r="AF44">
        <v>721</v>
      </c>
      <c r="AG44">
        <v>19085</v>
      </c>
      <c r="AH44" t="s">
        <v>718</v>
      </c>
      <c r="AI44" t="s">
        <v>20925</v>
      </c>
      <c r="AJ44" t="s">
        <v>1432</v>
      </c>
      <c r="AK44" t="s">
        <v>20926</v>
      </c>
      <c r="AL44" t="s">
        <v>20924</v>
      </c>
      <c r="AP44">
        <f t="shared" si="0"/>
        <v>5</v>
      </c>
    </row>
    <row r="45" spans="1:42" x14ac:dyDescent="0.3">
      <c r="A45" s="1">
        <v>43</v>
      </c>
      <c r="B45" t="s">
        <v>254</v>
      </c>
      <c r="C45" t="s">
        <v>27</v>
      </c>
      <c r="D45" t="s">
        <v>255</v>
      </c>
      <c r="E45" t="s">
        <v>52</v>
      </c>
      <c r="F45" t="s">
        <v>181</v>
      </c>
      <c r="G45" t="s">
        <v>256</v>
      </c>
      <c r="H45" t="s">
        <v>32</v>
      </c>
      <c r="I45">
        <v>118</v>
      </c>
      <c r="J45">
        <v>2.35</v>
      </c>
      <c r="K45" t="s">
        <v>33</v>
      </c>
      <c r="L45" t="s">
        <v>14153</v>
      </c>
      <c r="M45" t="s">
        <v>13963</v>
      </c>
      <c r="N45" t="s">
        <v>14120</v>
      </c>
      <c r="O45" t="s">
        <v>14154</v>
      </c>
      <c r="P45" t="s">
        <v>14155</v>
      </c>
      <c r="Q45">
        <v>2009</v>
      </c>
      <c r="R45" t="s">
        <v>34</v>
      </c>
      <c r="S45">
        <v>0</v>
      </c>
      <c r="T45">
        <v>200000000</v>
      </c>
      <c r="U45">
        <v>125320003</v>
      </c>
      <c r="V45">
        <f t="shared" si="1"/>
        <v>-74679997</v>
      </c>
      <c r="W45" t="s">
        <v>257</v>
      </c>
      <c r="X45">
        <v>6.6</v>
      </c>
      <c r="Y45">
        <v>422</v>
      </c>
      <c r="Z45">
        <v>286095</v>
      </c>
      <c r="AA45">
        <v>974</v>
      </c>
      <c r="AB45">
        <v>0</v>
      </c>
      <c r="AC45">
        <v>368</v>
      </c>
      <c r="AD45">
        <v>23000</v>
      </c>
      <c r="AE45">
        <v>3000</v>
      </c>
      <c r="AF45">
        <v>988</v>
      </c>
      <c r="AG45">
        <v>27468</v>
      </c>
      <c r="AH45" t="s">
        <v>980</v>
      </c>
      <c r="AI45" t="s">
        <v>718</v>
      </c>
      <c r="AJ45" t="s">
        <v>13700</v>
      </c>
      <c r="AP45">
        <f t="shared" si="0"/>
        <v>3</v>
      </c>
    </row>
    <row r="46" spans="1:42" x14ac:dyDescent="0.3">
      <c r="A46" s="1">
        <v>44</v>
      </c>
      <c r="B46" t="s">
        <v>258</v>
      </c>
      <c r="C46" t="s">
        <v>27</v>
      </c>
      <c r="D46" t="s">
        <v>259</v>
      </c>
      <c r="E46" t="s">
        <v>260</v>
      </c>
      <c r="F46" t="s">
        <v>261</v>
      </c>
      <c r="G46" t="s">
        <v>262</v>
      </c>
      <c r="H46" t="s">
        <v>32</v>
      </c>
      <c r="I46">
        <v>140</v>
      </c>
      <c r="J46">
        <v>2.35</v>
      </c>
      <c r="K46" t="s">
        <v>33</v>
      </c>
      <c r="L46" t="s">
        <v>14156</v>
      </c>
      <c r="M46" t="s">
        <v>14157</v>
      </c>
      <c r="N46" t="s">
        <v>14018</v>
      </c>
      <c r="O46" t="s">
        <v>14158</v>
      </c>
      <c r="P46" t="s">
        <v>13975</v>
      </c>
      <c r="Q46">
        <v>2015</v>
      </c>
      <c r="R46" t="s">
        <v>34</v>
      </c>
      <c r="S46">
        <v>0</v>
      </c>
      <c r="T46">
        <v>190000000</v>
      </c>
      <c r="U46">
        <v>350034110</v>
      </c>
      <c r="V46">
        <f t="shared" si="1"/>
        <v>160034110</v>
      </c>
      <c r="W46" t="s">
        <v>263</v>
      </c>
      <c r="X46">
        <v>7.2</v>
      </c>
      <c r="Y46">
        <v>424</v>
      </c>
      <c r="Z46">
        <v>278232</v>
      </c>
      <c r="AA46">
        <v>657</v>
      </c>
      <c r="AB46">
        <v>94000</v>
      </c>
      <c r="AC46">
        <v>0</v>
      </c>
      <c r="AD46">
        <v>26000</v>
      </c>
      <c r="AE46">
        <v>23000</v>
      </c>
      <c r="AF46">
        <v>14000</v>
      </c>
      <c r="AG46">
        <v>79150</v>
      </c>
      <c r="AH46" t="s">
        <v>980</v>
      </c>
      <c r="AI46" t="s">
        <v>20931</v>
      </c>
      <c r="AJ46" t="s">
        <v>13161</v>
      </c>
      <c r="AP46">
        <f t="shared" si="0"/>
        <v>3</v>
      </c>
    </row>
    <row r="47" spans="1:42" x14ac:dyDescent="0.3">
      <c r="A47" s="1">
        <v>45</v>
      </c>
      <c r="B47" t="s">
        <v>264</v>
      </c>
      <c r="C47" t="s">
        <v>27</v>
      </c>
      <c r="D47" t="s">
        <v>99</v>
      </c>
      <c r="E47" t="s">
        <v>265</v>
      </c>
      <c r="F47" t="s">
        <v>266</v>
      </c>
      <c r="G47" t="s">
        <v>267</v>
      </c>
      <c r="H47" t="s">
        <v>32</v>
      </c>
      <c r="I47">
        <v>123</v>
      </c>
      <c r="J47">
        <v>2.35</v>
      </c>
      <c r="K47" t="s">
        <v>33</v>
      </c>
      <c r="L47" t="s">
        <v>14159</v>
      </c>
      <c r="M47" t="s">
        <v>14160</v>
      </c>
      <c r="N47" t="s">
        <v>14161</v>
      </c>
      <c r="O47" t="s">
        <v>14162</v>
      </c>
      <c r="P47" t="s">
        <v>14163</v>
      </c>
      <c r="Q47">
        <v>2013</v>
      </c>
      <c r="R47" t="s">
        <v>34</v>
      </c>
      <c r="S47">
        <v>0</v>
      </c>
      <c r="T47">
        <v>190000000</v>
      </c>
      <c r="U47">
        <v>202351611</v>
      </c>
      <c r="V47">
        <f t="shared" si="1"/>
        <v>12351611</v>
      </c>
      <c r="W47" t="s">
        <v>268</v>
      </c>
      <c r="X47">
        <v>7</v>
      </c>
      <c r="Y47">
        <v>654</v>
      </c>
      <c r="Z47">
        <v>465019</v>
      </c>
      <c r="AA47">
        <v>995</v>
      </c>
      <c r="AB47">
        <v>129000</v>
      </c>
      <c r="AC47">
        <v>395</v>
      </c>
      <c r="AD47">
        <v>17000</v>
      </c>
      <c r="AE47">
        <v>11000</v>
      </c>
      <c r="AF47">
        <v>1000</v>
      </c>
      <c r="AG47">
        <v>32392</v>
      </c>
      <c r="AH47" t="s">
        <v>980</v>
      </c>
      <c r="AI47" t="s">
        <v>718</v>
      </c>
      <c r="AJ47" t="s">
        <v>4493</v>
      </c>
      <c r="AK47" t="s">
        <v>13700</v>
      </c>
      <c r="AL47" t="s">
        <v>13161</v>
      </c>
      <c r="AP47">
        <f t="shared" si="0"/>
        <v>5</v>
      </c>
    </row>
    <row r="48" spans="1:42" x14ac:dyDescent="0.3">
      <c r="A48" s="1">
        <v>46</v>
      </c>
      <c r="B48" t="s">
        <v>269</v>
      </c>
      <c r="C48" t="s">
        <v>27</v>
      </c>
      <c r="D48" t="s">
        <v>93</v>
      </c>
      <c r="E48" t="s">
        <v>270</v>
      </c>
      <c r="F48" t="s">
        <v>115</v>
      </c>
      <c r="G48" t="s">
        <v>202</v>
      </c>
      <c r="H48" t="s">
        <v>32</v>
      </c>
      <c r="I48">
        <v>149</v>
      </c>
      <c r="J48">
        <v>2.35</v>
      </c>
      <c r="K48" t="s">
        <v>33</v>
      </c>
      <c r="L48" t="s">
        <v>14164</v>
      </c>
      <c r="M48" t="s">
        <v>14165</v>
      </c>
      <c r="N48" t="s">
        <v>14166</v>
      </c>
      <c r="O48" t="s">
        <v>14167</v>
      </c>
      <c r="P48" t="s">
        <v>14168</v>
      </c>
      <c r="Q48">
        <v>2014</v>
      </c>
      <c r="R48" t="s">
        <v>34</v>
      </c>
      <c r="S48">
        <v>7</v>
      </c>
      <c r="T48">
        <v>200000000</v>
      </c>
      <c r="U48">
        <v>233914986</v>
      </c>
      <c r="V48">
        <f t="shared" si="1"/>
        <v>33914986</v>
      </c>
      <c r="W48" t="s">
        <v>271</v>
      </c>
      <c r="X48">
        <v>8</v>
      </c>
      <c r="Y48">
        <v>539</v>
      </c>
      <c r="Z48">
        <v>514125</v>
      </c>
      <c r="AA48">
        <v>752</v>
      </c>
      <c r="AB48">
        <v>82000</v>
      </c>
      <c r="AC48">
        <v>0</v>
      </c>
      <c r="AD48">
        <v>34000</v>
      </c>
      <c r="AE48">
        <v>22000</v>
      </c>
      <c r="AF48">
        <v>20000</v>
      </c>
      <c r="AG48">
        <v>91434</v>
      </c>
      <c r="AH48" t="s">
        <v>980</v>
      </c>
      <c r="AI48" t="s">
        <v>718</v>
      </c>
      <c r="AJ48" t="s">
        <v>20924</v>
      </c>
      <c r="AK48" t="s">
        <v>13700</v>
      </c>
      <c r="AL48" t="s">
        <v>13161</v>
      </c>
      <c r="AP48">
        <f t="shared" si="0"/>
        <v>5</v>
      </c>
    </row>
    <row r="49" spans="1:42" x14ac:dyDescent="0.3">
      <c r="A49" s="1">
        <v>47</v>
      </c>
      <c r="B49" t="s">
        <v>272</v>
      </c>
      <c r="C49" t="s">
        <v>27</v>
      </c>
      <c r="D49" t="s">
        <v>273</v>
      </c>
      <c r="E49" t="s">
        <v>274</v>
      </c>
      <c r="F49" t="s">
        <v>275</v>
      </c>
      <c r="G49" t="s">
        <v>276</v>
      </c>
      <c r="H49" t="s">
        <v>32</v>
      </c>
      <c r="I49">
        <v>132</v>
      </c>
      <c r="J49">
        <v>2.35</v>
      </c>
      <c r="K49" t="s">
        <v>33</v>
      </c>
      <c r="L49" t="s">
        <v>14169</v>
      </c>
      <c r="M49" t="s">
        <v>14044</v>
      </c>
      <c r="N49" t="s">
        <v>14170</v>
      </c>
      <c r="O49" t="s">
        <v>14171</v>
      </c>
      <c r="P49" t="s">
        <v>14172</v>
      </c>
      <c r="Q49">
        <v>2013</v>
      </c>
      <c r="R49" t="s">
        <v>34</v>
      </c>
      <c r="S49">
        <v>0</v>
      </c>
      <c r="T49">
        <v>190000000</v>
      </c>
      <c r="U49">
        <v>228756232</v>
      </c>
      <c r="V49">
        <f t="shared" si="1"/>
        <v>38756232</v>
      </c>
      <c r="W49" t="s">
        <v>277</v>
      </c>
      <c r="X49">
        <v>7.8</v>
      </c>
      <c r="Y49">
        <v>590</v>
      </c>
      <c r="Z49">
        <v>395573</v>
      </c>
      <c r="AA49">
        <v>1171</v>
      </c>
      <c r="AB49">
        <v>92000</v>
      </c>
      <c r="AC49">
        <v>14000</v>
      </c>
      <c r="AD49">
        <v>19000</v>
      </c>
      <c r="AE49">
        <v>981</v>
      </c>
      <c r="AF49">
        <v>928</v>
      </c>
      <c r="AG49">
        <v>21411</v>
      </c>
      <c r="AH49" t="s">
        <v>980</v>
      </c>
      <c r="AI49" t="s">
        <v>718</v>
      </c>
      <c r="AJ49" t="s">
        <v>13700</v>
      </c>
      <c r="AP49">
        <f t="shared" si="0"/>
        <v>3</v>
      </c>
    </row>
    <row r="50" spans="1:42" x14ac:dyDescent="0.3">
      <c r="A50" s="1">
        <v>48</v>
      </c>
      <c r="B50" t="s">
        <v>278</v>
      </c>
      <c r="C50" t="s">
        <v>27</v>
      </c>
      <c r="D50" t="s">
        <v>93</v>
      </c>
      <c r="E50" t="s">
        <v>279</v>
      </c>
      <c r="F50" t="s">
        <v>280</v>
      </c>
      <c r="G50" t="s">
        <v>281</v>
      </c>
      <c r="H50" t="s">
        <v>32</v>
      </c>
      <c r="I50">
        <v>114</v>
      </c>
      <c r="J50">
        <v>2.35</v>
      </c>
      <c r="K50" t="s">
        <v>33</v>
      </c>
      <c r="L50" t="s">
        <v>14173</v>
      </c>
      <c r="M50" t="s">
        <v>14174</v>
      </c>
      <c r="N50" t="s">
        <v>14036</v>
      </c>
      <c r="O50" t="s">
        <v>14175</v>
      </c>
      <c r="P50" t="s">
        <v>13985</v>
      </c>
      <c r="Q50">
        <v>2013</v>
      </c>
      <c r="R50" t="s">
        <v>34</v>
      </c>
      <c r="S50">
        <v>1</v>
      </c>
      <c r="T50">
        <v>195000000</v>
      </c>
      <c r="U50">
        <v>65171860</v>
      </c>
      <c r="V50">
        <f t="shared" si="1"/>
        <v>-129828140</v>
      </c>
      <c r="W50" t="s">
        <v>282</v>
      </c>
      <c r="X50">
        <v>6.3</v>
      </c>
      <c r="Y50">
        <v>338</v>
      </c>
      <c r="Z50">
        <v>106416</v>
      </c>
      <c r="AA50">
        <v>205</v>
      </c>
      <c r="AB50">
        <v>22000</v>
      </c>
      <c r="AC50">
        <v>0</v>
      </c>
      <c r="AD50">
        <v>979</v>
      </c>
      <c r="AE50">
        <v>557</v>
      </c>
      <c r="AF50">
        <v>140</v>
      </c>
      <c r="AG50">
        <v>1766</v>
      </c>
      <c r="AH50" t="s">
        <v>718</v>
      </c>
      <c r="AI50" t="s">
        <v>20924</v>
      </c>
      <c r="AP50">
        <f t="shared" si="0"/>
        <v>2</v>
      </c>
    </row>
    <row r="51" spans="1:42" x14ac:dyDescent="0.3">
      <c r="A51" s="1">
        <v>49</v>
      </c>
      <c r="B51" t="s">
        <v>283</v>
      </c>
      <c r="C51" t="s">
        <v>27</v>
      </c>
      <c r="D51" t="s">
        <v>284</v>
      </c>
      <c r="E51" t="s">
        <v>165</v>
      </c>
      <c r="F51" t="s">
        <v>285</v>
      </c>
      <c r="G51" t="s">
        <v>286</v>
      </c>
      <c r="H51" t="s">
        <v>287</v>
      </c>
      <c r="I51">
        <v>143</v>
      </c>
      <c r="J51">
        <v>2.35</v>
      </c>
      <c r="K51" t="s">
        <v>33</v>
      </c>
      <c r="L51" t="s">
        <v>14176</v>
      </c>
      <c r="M51" t="s">
        <v>14177</v>
      </c>
      <c r="N51" t="s">
        <v>14178</v>
      </c>
      <c r="O51" t="s">
        <v>14179</v>
      </c>
      <c r="P51" t="s">
        <v>14180</v>
      </c>
      <c r="Q51">
        <v>2013</v>
      </c>
      <c r="R51" t="s">
        <v>34</v>
      </c>
      <c r="S51">
        <v>4</v>
      </c>
      <c r="T51">
        <v>105000000</v>
      </c>
      <c r="U51">
        <v>144812796</v>
      </c>
      <c r="V51">
        <f t="shared" si="1"/>
        <v>39812796</v>
      </c>
      <c r="W51" t="s">
        <v>288</v>
      </c>
      <c r="X51">
        <v>7.3</v>
      </c>
      <c r="Y51">
        <v>490</v>
      </c>
      <c r="Z51">
        <v>362912</v>
      </c>
      <c r="AA51">
        <v>753</v>
      </c>
      <c r="AB51">
        <v>115000</v>
      </c>
      <c r="AC51">
        <v>1000</v>
      </c>
      <c r="AD51">
        <v>29000</v>
      </c>
      <c r="AE51">
        <v>509</v>
      </c>
      <c r="AF51">
        <v>77</v>
      </c>
      <c r="AG51">
        <v>29770</v>
      </c>
      <c r="AH51" t="s">
        <v>2420</v>
      </c>
      <c r="AI51" t="s">
        <v>12756</v>
      </c>
      <c r="AP51">
        <f t="shared" si="0"/>
        <v>2</v>
      </c>
    </row>
    <row r="52" spans="1:42" x14ac:dyDescent="0.3">
      <c r="A52" s="1">
        <v>50</v>
      </c>
      <c r="B52" t="s">
        <v>289</v>
      </c>
      <c r="C52" t="s">
        <v>27</v>
      </c>
      <c r="D52" t="s">
        <v>290</v>
      </c>
      <c r="E52" t="s">
        <v>291</v>
      </c>
      <c r="F52" t="s">
        <v>292</v>
      </c>
      <c r="G52" t="s">
        <v>293</v>
      </c>
      <c r="H52" t="s">
        <v>32</v>
      </c>
      <c r="I52">
        <v>116</v>
      </c>
      <c r="J52">
        <v>2.35</v>
      </c>
      <c r="K52" t="s">
        <v>33</v>
      </c>
      <c r="L52" t="s">
        <v>14181</v>
      </c>
      <c r="M52" t="s">
        <v>14182</v>
      </c>
      <c r="N52" t="s">
        <v>14036</v>
      </c>
      <c r="O52" t="s">
        <v>14183</v>
      </c>
      <c r="P52" t="s">
        <v>13985</v>
      </c>
      <c r="Q52">
        <v>2010</v>
      </c>
      <c r="R52" t="s">
        <v>34</v>
      </c>
      <c r="S52">
        <v>2</v>
      </c>
      <c r="T52">
        <v>200000000</v>
      </c>
      <c r="U52">
        <v>90755643</v>
      </c>
      <c r="V52">
        <f t="shared" si="1"/>
        <v>-109244357</v>
      </c>
      <c r="W52" t="s">
        <v>294</v>
      </c>
      <c r="X52">
        <v>6.6</v>
      </c>
      <c r="Y52">
        <v>306</v>
      </c>
      <c r="Z52">
        <v>222403</v>
      </c>
      <c r="AA52">
        <v>453</v>
      </c>
      <c r="AB52">
        <v>23000</v>
      </c>
      <c r="AC52">
        <v>179</v>
      </c>
      <c r="AD52">
        <v>15000</v>
      </c>
      <c r="AE52">
        <v>567</v>
      </c>
      <c r="AF52">
        <v>236</v>
      </c>
      <c r="AG52">
        <v>16149</v>
      </c>
      <c r="AH52" t="s">
        <v>980</v>
      </c>
      <c r="AI52" t="s">
        <v>718</v>
      </c>
      <c r="AJ52" t="s">
        <v>20924</v>
      </c>
      <c r="AK52" t="s">
        <v>12756</v>
      </c>
      <c r="AP52">
        <f t="shared" si="0"/>
        <v>4</v>
      </c>
    </row>
    <row r="53" spans="1:42" x14ac:dyDescent="0.3">
      <c r="A53" s="1">
        <v>51</v>
      </c>
      <c r="B53" t="s">
        <v>295</v>
      </c>
      <c r="C53" t="s">
        <v>27</v>
      </c>
      <c r="D53" t="s">
        <v>296</v>
      </c>
      <c r="E53" t="s">
        <v>297</v>
      </c>
      <c r="F53" t="s">
        <v>298</v>
      </c>
      <c r="G53" t="s">
        <v>299</v>
      </c>
      <c r="H53" t="s">
        <v>32</v>
      </c>
      <c r="I53">
        <v>131</v>
      </c>
      <c r="J53">
        <v>1.85</v>
      </c>
      <c r="K53" t="s">
        <v>33</v>
      </c>
      <c r="L53" t="s">
        <v>14184</v>
      </c>
      <c r="M53" t="s">
        <v>14185</v>
      </c>
      <c r="N53" t="s">
        <v>14186</v>
      </c>
      <c r="O53" t="s">
        <v>14187</v>
      </c>
      <c r="P53" t="s">
        <v>14188</v>
      </c>
      <c r="Q53">
        <v>2013</v>
      </c>
      <c r="R53" t="s">
        <v>34</v>
      </c>
      <c r="S53">
        <v>0</v>
      </c>
      <c r="T53">
        <v>190000000</v>
      </c>
      <c r="U53">
        <v>101785482</v>
      </c>
      <c r="V53">
        <f t="shared" si="1"/>
        <v>-88214518</v>
      </c>
      <c r="W53" t="s">
        <v>300</v>
      </c>
      <c r="X53">
        <v>7</v>
      </c>
      <c r="Y53">
        <v>575</v>
      </c>
      <c r="Z53">
        <v>381148</v>
      </c>
      <c r="AA53">
        <v>1106</v>
      </c>
      <c r="AB53">
        <v>83000</v>
      </c>
      <c r="AC53">
        <v>0</v>
      </c>
      <c r="AD53">
        <v>16000</v>
      </c>
      <c r="AE53">
        <v>968</v>
      </c>
      <c r="AF53">
        <v>919</v>
      </c>
      <c r="AG53">
        <v>19166</v>
      </c>
      <c r="AH53" t="s">
        <v>980</v>
      </c>
      <c r="AI53" t="s">
        <v>718</v>
      </c>
      <c r="AJ53" t="s">
        <v>13700</v>
      </c>
      <c r="AP53">
        <f t="shared" si="0"/>
        <v>3</v>
      </c>
    </row>
    <row r="54" spans="1:42" x14ac:dyDescent="0.3">
      <c r="A54" s="1">
        <v>52</v>
      </c>
      <c r="B54" t="s">
        <v>301</v>
      </c>
      <c r="C54" t="s">
        <v>27</v>
      </c>
      <c r="D54" t="s">
        <v>215</v>
      </c>
      <c r="E54" t="s">
        <v>216</v>
      </c>
      <c r="F54" t="s">
        <v>302</v>
      </c>
      <c r="G54" t="s">
        <v>217</v>
      </c>
      <c r="H54" t="s">
        <v>32</v>
      </c>
      <c r="I54">
        <v>154</v>
      </c>
      <c r="J54">
        <v>2.35</v>
      </c>
      <c r="K54" t="s">
        <v>33</v>
      </c>
      <c r="L54" t="s">
        <v>14118</v>
      </c>
      <c r="M54" t="s">
        <v>14119</v>
      </c>
      <c r="N54" t="s">
        <v>14189</v>
      </c>
      <c r="O54" t="s">
        <v>14190</v>
      </c>
      <c r="P54" t="s">
        <v>14191</v>
      </c>
      <c r="Q54">
        <v>2011</v>
      </c>
      <c r="R54" t="s">
        <v>34</v>
      </c>
      <c r="S54">
        <v>2</v>
      </c>
      <c r="T54">
        <v>195000000</v>
      </c>
      <c r="U54">
        <v>352358779</v>
      </c>
      <c r="V54">
        <f t="shared" si="1"/>
        <v>157358779</v>
      </c>
      <c r="W54" t="s">
        <v>303</v>
      </c>
      <c r="X54">
        <v>6.3</v>
      </c>
      <c r="Y54">
        <v>428</v>
      </c>
      <c r="Z54">
        <v>326180</v>
      </c>
      <c r="AA54">
        <v>899</v>
      </c>
      <c r="AB54">
        <v>46000</v>
      </c>
      <c r="AC54">
        <v>0</v>
      </c>
      <c r="AD54">
        <v>894</v>
      </c>
      <c r="AE54">
        <v>829</v>
      </c>
      <c r="AF54">
        <v>581</v>
      </c>
      <c r="AG54">
        <v>2593</v>
      </c>
      <c r="AH54" t="s">
        <v>980</v>
      </c>
      <c r="AI54" t="s">
        <v>718</v>
      </c>
      <c r="AJ54" t="s">
        <v>13700</v>
      </c>
      <c r="AP54">
        <f t="shared" si="0"/>
        <v>3</v>
      </c>
    </row>
    <row r="55" spans="1:42" x14ac:dyDescent="0.3">
      <c r="A55" s="1">
        <v>53</v>
      </c>
      <c r="B55" t="s">
        <v>304</v>
      </c>
      <c r="C55" t="s">
        <v>27</v>
      </c>
      <c r="D55" t="s">
        <v>305</v>
      </c>
      <c r="E55" t="s">
        <v>306</v>
      </c>
      <c r="F55" t="s">
        <v>307</v>
      </c>
      <c r="G55" t="s">
        <v>308</v>
      </c>
      <c r="H55" t="s">
        <v>32</v>
      </c>
      <c r="I55">
        <v>122</v>
      </c>
      <c r="J55">
        <v>2.35</v>
      </c>
      <c r="K55" t="s">
        <v>33</v>
      </c>
      <c r="L55" t="s">
        <v>14192</v>
      </c>
      <c r="M55" t="s">
        <v>14193</v>
      </c>
      <c r="N55" t="s">
        <v>14194</v>
      </c>
      <c r="O55" t="s">
        <v>14195</v>
      </c>
      <c r="P55" t="s">
        <v>14196</v>
      </c>
      <c r="Q55">
        <v>2008</v>
      </c>
      <c r="R55" t="s">
        <v>34</v>
      </c>
      <c r="S55">
        <v>2</v>
      </c>
      <c r="T55">
        <v>185000000</v>
      </c>
      <c r="U55">
        <v>317011114</v>
      </c>
      <c r="V55">
        <f t="shared" si="1"/>
        <v>132011114</v>
      </c>
      <c r="W55" t="s">
        <v>309</v>
      </c>
      <c r="X55">
        <v>6.2</v>
      </c>
      <c r="Y55">
        <v>470</v>
      </c>
      <c r="Z55">
        <v>333847</v>
      </c>
      <c r="AA55">
        <v>2054</v>
      </c>
      <c r="AB55">
        <v>5000</v>
      </c>
      <c r="AC55">
        <v>14000</v>
      </c>
      <c r="AD55">
        <v>11000</v>
      </c>
      <c r="AE55">
        <v>1000</v>
      </c>
      <c r="AF55">
        <v>1000</v>
      </c>
      <c r="AG55">
        <v>14959</v>
      </c>
      <c r="AH55" t="s">
        <v>980</v>
      </c>
      <c r="AI55" t="s">
        <v>718</v>
      </c>
      <c r="AJ55" t="s">
        <v>20924</v>
      </c>
      <c r="AP55">
        <f t="shared" si="0"/>
        <v>3</v>
      </c>
    </row>
    <row r="56" spans="1:42" x14ac:dyDescent="0.3">
      <c r="A56" s="1">
        <v>55</v>
      </c>
      <c r="B56" t="s">
        <v>310</v>
      </c>
      <c r="C56" t="s">
        <v>27</v>
      </c>
      <c r="D56" t="s">
        <v>311</v>
      </c>
      <c r="E56" t="s">
        <v>312</v>
      </c>
      <c r="F56" t="s">
        <v>251</v>
      </c>
      <c r="G56" t="s">
        <v>313</v>
      </c>
      <c r="H56" t="s">
        <v>32</v>
      </c>
      <c r="I56">
        <v>93</v>
      </c>
      <c r="J56">
        <v>2.35</v>
      </c>
      <c r="K56" t="s">
        <v>33</v>
      </c>
      <c r="L56" t="s">
        <v>14197</v>
      </c>
      <c r="M56" t="s">
        <v>14198</v>
      </c>
      <c r="N56" t="s">
        <v>14199</v>
      </c>
      <c r="O56" t="s">
        <v>13985</v>
      </c>
      <c r="P56" t="s">
        <v>14200</v>
      </c>
      <c r="Q56">
        <v>2012</v>
      </c>
      <c r="R56" t="s">
        <v>72</v>
      </c>
      <c r="S56">
        <v>0</v>
      </c>
      <c r="T56">
        <v>185000000</v>
      </c>
      <c r="U56">
        <v>237282182</v>
      </c>
      <c r="V56">
        <f t="shared" si="1"/>
        <v>52282182</v>
      </c>
      <c r="W56" t="s">
        <v>314</v>
      </c>
      <c r="X56">
        <v>7.2</v>
      </c>
      <c r="Y56">
        <v>488</v>
      </c>
      <c r="Z56">
        <v>273556</v>
      </c>
      <c r="AA56">
        <v>428</v>
      </c>
      <c r="AB56">
        <v>39000</v>
      </c>
      <c r="AC56">
        <v>56</v>
      </c>
      <c r="AD56">
        <v>2000</v>
      </c>
      <c r="AE56">
        <v>1000</v>
      </c>
      <c r="AF56">
        <v>838</v>
      </c>
      <c r="AG56">
        <v>5005</v>
      </c>
      <c r="AH56" t="s">
        <v>718</v>
      </c>
      <c r="AI56" t="s">
        <v>20925</v>
      </c>
      <c r="AJ56" t="s">
        <v>1432</v>
      </c>
      <c r="AK56" t="s">
        <v>20926</v>
      </c>
      <c r="AL56" t="s">
        <v>20924</v>
      </c>
      <c r="AP56">
        <f t="shared" si="0"/>
        <v>5</v>
      </c>
    </row>
    <row r="57" spans="1:42" x14ac:dyDescent="0.3">
      <c r="A57" s="1">
        <v>56</v>
      </c>
      <c r="B57" t="s">
        <v>315</v>
      </c>
      <c r="C57" t="s">
        <v>27</v>
      </c>
      <c r="D57" t="s">
        <v>316</v>
      </c>
      <c r="E57" t="s">
        <v>317</v>
      </c>
      <c r="F57" t="s">
        <v>318</v>
      </c>
      <c r="G57" t="s">
        <v>319</v>
      </c>
      <c r="H57" t="s">
        <v>32</v>
      </c>
      <c r="I57">
        <v>122</v>
      </c>
      <c r="J57">
        <v>2.35</v>
      </c>
      <c r="K57" t="s">
        <v>33</v>
      </c>
      <c r="L57" t="s">
        <v>14201</v>
      </c>
      <c r="M57" t="s">
        <v>10010</v>
      </c>
      <c r="N57" t="s">
        <v>14202</v>
      </c>
      <c r="O57" t="s">
        <v>14203</v>
      </c>
      <c r="P57" t="s">
        <v>14204</v>
      </c>
      <c r="Q57">
        <v>2016</v>
      </c>
      <c r="R57" t="s">
        <v>34</v>
      </c>
      <c r="S57">
        <v>4</v>
      </c>
      <c r="T57">
        <v>185000000</v>
      </c>
      <c r="U57">
        <v>130468626</v>
      </c>
      <c r="V57">
        <f t="shared" si="1"/>
        <v>-54531374</v>
      </c>
      <c r="W57" t="s">
        <v>320</v>
      </c>
      <c r="X57">
        <v>7.5</v>
      </c>
      <c r="Y57">
        <v>322</v>
      </c>
      <c r="Z57">
        <v>53607</v>
      </c>
      <c r="AA57">
        <v>432</v>
      </c>
      <c r="AB57">
        <v>30000</v>
      </c>
      <c r="AC57">
        <v>681</v>
      </c>
      <c r="AD57">
        <v>998</v>
      </c>
      <c r="AE57">
        <v>119</v>
      </c>
      <c r="AF57">
        <v>105</v>
      </c>
      <c r="AG57">
        <v>1327</v>
      </c>
      <c r="AH57" t="s">
        <v>980</v>
      </c>
      <c r="AI57" t="s">
        <v>718</v>
      </c>
      <c r="AJ57" t="s">
        <v>13700</v>
      </c>
      <c r="AK57" t="s">
        <v>13161</v>
      </c>
      <c r="AP57">
        <f t="shared" si="0"/>
        <v>4</v>
      </c>
    </row>
    <row r="58" spans="1:42" x14ac:dyDescent="0.3">
      <c r="A58" s="1">
        <v>57</v>
      </c>
      <c r="B58" t="s">
        <v>321</v>
      </c>
      <c r="C58" t="s">
        <v>27</v>
      </c>
      <c r="D58" t="s">
        <v>56</v>
      </c>
      <c r="E58" t="s">
        <v>251</v>
      </c>
      <c r="F58" t="s">
        <v>322</v>
      </c>
      <c r="G58" t="s">
        <v>323</v>
      </c>
      <c r="H58" t="s">
        <v>32</v>
      </c>
      <c r="I58">
        <v>98</v>
      </c>
      <c r="J58">
        <v>2.35</v>
      </c>
      <c r="K58" t="s">
        <v>33</v>
      </c>
      <c r="L58" t="s">
        <v>14205</v>
      </c>
      <c r="M58" t="s">
        <v>14206</v>
      </c>
      <c r="N58" t="s">
        <v>14207</v>
      </c>
      <c r="O58" t="s">
        <v>14188</v>
      </c>
      <c r="P58" t="s">
        <v>14208</v>
      </c>
      <c r="Q58">
        <v>2008</v>
      </c>
      <c r="R58" t="s">
        <v>212</v>
      </c>
      <c r="S58">
        <v>0</v>
      </c>
      <c r="T58">
        <v>180000000</v>
      </c>
      <c r="U58">
        <v>223806889</v>
      </c>
      <c r="V58">
        <f t="shared" si="1"/>
        <v>43806889</v>
      </c>
      <c r="W58" t="s">
        <v>324</v>
      </c>
      <c r="X58">
        <v>8.4</v>
      </c>
      <c r="Y58">
        <v>421</v>
      </c>
      <c r="Z58">
        <v>718837</v>
      </c>
      <c r="AA58">
        <v>1043</v>
      </c>
      <c r="AB58">
        <v>16000</v>
      </c>
      <c r="AC58">
        <v>475</v>
      </c>
      <c r="AD58">
        <v>1000</v>
      </c>
      <c r="AE58">
        <v>729</v>
      </c>
      <c r="AF58">
        <v>522</v>
      </c>
      <c r="AG58">
        <v>2975</v>
      </c>
      <c r="AH58" t="s">
        <v>718</v>
      </c>
      <c r="AI58" t="s">
        <v>20925</v>
      </c>
      <c r="AJ58" t="s">
        <v>20926</v>
      </c>
      <c r="AK58" t="s">
        <v>13700</v>
      </c>
      <c r="AP58">
        <f t="shared" si="0"/>
        <v>4</v>
      </c>
    </row>
    <row r="59" spans="1:42" x14ac:dyDescent="0.3">
      <c r="A59" s="1">
        <v>58</v>
      </c>
      <c r="B59" t="s">
        <v>325</v>
      </c>
      <c r="C59" t="s">
        <v>27</v>
      </c>
      <c r="D59" t="s">
        <v>201</v>
      </c>
      <c r="E59" t="s">
        <v>326</v>
      </c>
      <c r="F59" t="s">
        <v>327</v>
      </c>
      <c r="G59" t="s">
        <v>328</v>
      </c>
      <c r="H59" t="s">
        <v>32</v>
      </c>
      <c r="I59">
        <v>91</v>
      </c>
      <c r="J59">
        <v>2.35</v>
      </c>
      <c r="K59" t="s">
        <v>33</v>
      </c>
      <c r="L59" t="s">
        <v>14209</v>
      </c>
      <c r="M59" t="s">
        <v>14210</v>
      </c>
      <c r="N59" t="s">
        <v>14211</v>
      </c>
      <c r="O59" t="s">
        <v>14212</v>
      </c>
      <c r="P59" t="s">
        <v>14213</v>
      </c>
      <c r="Q59">
        <v>2007</v>
      </c>
      <c r="R59" t="s">
        <v>34</v>
      </c>
      <c r="S59">
        <v>2</v>
      </c>
      <c r="T59">
        <v>140000000</v>
      </c>
      <c r="U59">
        <v>140080850</v>
      </c>
      <c r="V59">
        <f t="shared" si="1"/>
        <v>80850</v>
      </c>
      <c r="W59" t="s">
        <v>329</v>
      </c>
      <c r="X59">
        <v>6.2</v>
      </c>
      <c r="Y59">
        <v>162</v>
      </c>
      <c r="Z59">
        <v>121084</v>
      </c>
      <c r="AA59">
        <v>221</v>
      </c>
      <c r="AB59">
        <v>0</v>
      </c>
      <c r="AC59">
        <v>420</v>
      </c>
      <c r="AD59">
        <v>268</v>
      </c>
      <c r="AE59">
        <v>268</v>
      </c>
      <c r="AF59">
        <v>173</v>
      </c>
      <c r="AG59">
        <v>1125</v>
      </c>
      <c r="AH59" t="s">
        <v>980</v>
      </c>
      <c r="AI59" t="s">
        <v>1432</v>
      </c>
      <c r="AJ59" t="s">
        <v>20931</v>
      </c>
      <c r="AK59" t="s">
        <v>13161</v>
      </c>
      <c r="AP59">
        <f t="shared" si="0"/>
        <v>4</v>
      </c>
    </row>
    <row r="60" spans="1:42" x14ac:dyDescent="0.3">
      <c r="A60" s="1">
        <v>59</v>
      </c>
      <c r="B60" t="s">
        <v>330</v>
      </c>
      <c r="C60" t="s">
        <v>27</v>
      </c>
      <c r="D60" t="s">
        <v>331</v>
      </c>
      <c r="E60" t="s">
        <v>332</v>
      </c>
      <c r="F60" t="s">
        <v>333</v>
      </c>
      <c r="G60" t="s">
        <v>334</v>
      </c>
      <c r="H60" t="s">
        <v>32</v>
      </c>
      <c r="I60">
        <v>105</v>
      </c>
      <c r="J60">
        <v>2.35</v>
      </c>
      <c r="K60" t="s">
        <v>33</v>
      </c>
      <c r="L60" t="s">
        <v>14214</v>
      </c>
      <c r="M60" t="s">
        <v>14215</v>
      </c>
      <c r="N60" t="s">
        <v>14216</v>
      </c>
      <c r="O60" t="s">
        <v>14217</v>
      </c>
      <c r="P60" t="s">
        <v>14218</v>
      </c>
      <c r="Q60">
        <v>2009</v>
      </c>
      <c r="R60" t="s">
        <v>34</v>
      </c>
      <c r="S60">
        <v>0</v>
      </c>
      <c r="T60">
        <v>200000000</v>
      </c>
      <c r="U60">
        <v>166112167</v>
      </c>
      <c r="V60">
        <f t="shared" si="1"/>
        <v>-33887833</v>
      </c>
      <c r="W60" t="s">
        <v>335</v>
      </c>
      <c r="X60">
        <v>5.8</v>
      </c>
      <c r="Y60">
        <v>367</v>
      </c>
      <c r="Z60">
        <v>283418</v>
      </c>
      <c r="AA60">
        <v>1055</v>
      </c>
      <c r="AB60">
        <v>13000</v>
      </c>
      <c r="AC60">
        <v>776</v>
      </c>
      <c r="AD60">
        <v>1000</v>
      </c>
      <c r="AE60">
        <v>468</v>
      </c>
      <c r="AF60">
        <v>310</v>
      </c>
      <c r="AG60">
        <v>2144</v>
      </c>
      <c r="AH60" t="s">
        <v>980</v>
      </c>
      <c r="AI60" t="s">
        <v>718</v>
      </c>
      <c r="AJ60" t="s">
        <v>13700</v>
      </c>
      <c r="AP60">
        <f t="shared" si="0"/>
        <v>3</v>
      </c>
    </row>
    <row r="61" spans="1:42" x14ac:dyDescent="0.3">
      <c r="A61" s="1">
        <v>60</v>
      </c>
      <c r="B61" t="s">
        <v>336</v>
      </c>
      <c r="C61" t="s">
        <v>27</v>
      </c>
      <c r="D61" t="s">
        <v>337</v>
      </c>
      <c r="E61" t="s">
        <v>338</v>
      </c>
      <c r="F61" t="s">
        <v>339</v>
      </c>
      <c r="G61" t="s">
        <v>340</v>
      </c>
      <c r="H61" t="s">
        <v>32</v>
      </c>
      <c r="I61">
        <v>96</v>
      </c>
      <c r="J61">
        <v>2.35</v>
      </c>
      <c r="K61" t="s">
        <v>33</v>
      </c>
      <c r="L61" t="s">
        <v>14219</v>
      </c>
      <c r="M61" t="s">
        <v>14220</v>
      </c>
      <c r="N61" t="s">
        <v>14221</v>
      </c>
      <c r="O61" t="s">
        <v>14222</v>
      </c>
      <c r="P61" t="s">
        <v>14223</v>
      </c>
      <c r="Q61">
        <v>2009</v>
      </c>
      <c r="R61" t="s">
        <v>72</v>
      </c>
      <c r="S61">
        <v>0</v>
      </c>
      <c r="T61">
        <v>200000000</v>
      </c>
      <c r="U61">
        <v>137850096</v>
      </c>
      <c r="V61">
        <f t="shared" si="1"/>
        <v>-62149904</v>
      </c>
      <c r="W61" t="s">
        <v>341</v>
      </c>
      <c r="X61">
        <v>6.8</v>
      </c>
      <c r="Y61">
        <v>240</v>
      </c>
      <c r="Z61">
        <v>72809</v>
      </c>
      <c r="AA61">
        <v>249</v>
      </c>
      <c r="AB61">
        <v>0</v>
      </c>
      <c r="AC61">
        <v>0</v>
      </c>
      <c r="AD61">
        <v>18000</v>
      </c>
      <c r="AE61">
        <v>14000</v>
      </c>
      <c r="AF61">
        <v>10000</v>
      </c>
      <c r="AG61">
        <v>48878</v>
      </c>
      <c r="AH61" t="s">
        <v>20925</v>
      </c>
      <c r="AI61" t="s">
        <v>2420</v>
      </c>
      <c r="AJ61" t="s">
        <v>20926</v>
      </c>
      <c r="AK61" t="s">
        <v>20924</v>
      </c>
      <c r="AP61">
        <f t="shared" si="0"/>
        <v>4</v>
      </c>
    </row>
    <row r="62" spans="1:42" x14ac:dyDescent="0.3">
      <c r="A62" s="1">
        <v>61</v>
      </c>
      <c r="B62" t="s">
        <v>342</v>
      </c>
      <c r="C62" t="s">
        <v>27</v>
      </c>
      <c r="D62" t="s">
        <v>343</v>
      </c>
      <c r="E62" t="s">
        <v>344</v>
      </c>
      <c r="F62" t="s">
        <v>226</v>
      </c>
      <c r="G62" t="s">
        <v>345</v>
      </c>
      <c r="H62" t="s">
        <v>32</v>
      </c>
      <c r="I62">
        <v>127</v>
      </c>
      <c r="J62">
        <v>2.35</v>
      </c>
      <c r="K62" t="s">
        <v>33</v>
      </c>
      <c r="L62" t="s">
        <v>14082</v>
      </c>
      <c r="M62" t="s">
        <v>14224</v>
      </c>
      <c r="N62" t="s">
        <v>14225</v>
      </c>
      <c r="O62" t="s">
        <v>14202</v>
      </c>
      <c r="P62" t="s">
        <v>14226</v>
      </c>
      <c r="Q62">
        <v>2015</v>
      </c>
      <c r="R62" t="s">
        <v>34</v>
      </c>
      <c r="S62">
        <v>1</v>
      </c>
      <c r="T62">
        <v>176000000</v>
      </c>
      <c r="U62">
        <v>47375327</v>
      </c>
      <c r="V62">
        <f t="shared" si="1"/>
        <v>-128624673</v>
      </c>
      <c r="W62" t="s">
        <v>346</v>
      </c>
      <c r="X62">
        <v>5.4</v>
      </c>
      <c r="Y62">
        <v>384</v>
      </c>
      <c r="Z62">
        <v>139593</v>
      </c>
      <c r="AA62">
        <v>720</v>
      </c>
      <c r="AB62">
        <v>44000</v>
      </c>
      <c r="AC62">
        <v>0</v>
      </c>
      <c r="AD62">
        <v>17000</v>
      </c>
      <c r="AE62">
        <v>15000</v>
      </c>
      <c r="AF62">
        <v>13000</v>
      </c>
      <c r="AG62">
        <v>47334</v>
      </c>
      <c r="AH62" t="s">
        <v>980</v>
      </c>
      <c r="AI62" t="s">
        <v>718</v>
      </c>
      <c r="AJ62" t="s">
        <v>13700</v>
      </c>
      <c r="AP62">
        <f t="shared" si="0"/>
        <v>3</v>
      </c>
    </row>
    <row r="63" spans="1:42" x14ac:dyDescent="0.3">
      <c r="A63" s="1">
        <v>62</v>
      </c>
      <c r="B63" t="s">
        <v>347</v>
      </c>
      <c r="C63" t="s">
        <v>27</v>
      </c>
      <c r="D63" t="s">
        <v>81</v>
      </c>
      <c r="E63" t="s">
        <v>44</v>
      </c>
      <c r="F63" t="s">
        <v>176</v>
      </c>
      <c r="G63" t="s">
        <v>348</v>
      </c>
      <c r="H63" t="s">
        <v>32</v>
      </c>
      <c r="I63">
        <v>110</v>
      </c>
      <c r="J63">
        <v>2.35</v>
      </c>
      <c r="K63" t="s">
        <v>33</v>
      </c>
      <c r="L63" t="s">
        <v>14227</v>
      </c>
      <c r="M63" t="s">
        <v>14228</v>
      </c>
      <c r="N63" t="s">
        <v>14229</v>
      </c>
      <c r="O63" t="s">
        <v>14230</v>
      </c>
      <c r="P63" t="s">
        <v>14231</v>
      </c>
      <c r="Q63">
        <v>2016</v>
      </c>
      <c r="R63" t="s">
        <v>34</v>
      </c>
      <c r="S63">
        <v>2</v>
      </c>
      <c r="T63">
        <v>180000000</v>
      </c>
      <c r="U63">
        <v>124051759</v>
      </c>
      <c r="V63">
        <f t="shared" si="1"/>
        <v>-55948241</v>
      </c>
      <c r="W63" t="s">
        <v>349</v>
      </c>
      <c r="X63">
        <v>6.6</v>
      </c>
      <c r="Y63">
        <v>248</v>
      </c>
      <c r="Z63">
        <v>42372</v>
      </c>
      <c r="AA63">
        <v>239</v>
      </c>
      <c r="AB63">
        <v>29000</v>
      </c>
      <c r="AC63">
        <v>282</v>
      </c>
      <c r="AD63">
        <v>11000</v>
      </c>
      <c r="AE63">
        <v>10000</v>
      </c>
      <c r="AF63">
        <v>103</v>
      </c>
      <c r="AG63">
        <v>21175</v>
      </c>
      <c r="AH63" t="s">
        <v>980</v>
      </c>
      <c r="AI63" t="s">
        <v>718</v>
      </c>
      <c r="AJ63" t="s">
        <v>2420</v>
      </c>
      <c r="AK63" t="s">
        <v>12756</v>
      </c>
      <c r="AP63">
        <f t="shared" si="0"/>
        <v>4</v>
      </c>
    </row>
    <row r="64" spans="1:42" x14ac:dyDescent="0.3">
      <c r="A64" s="1">
        <v>63</v>
      </c>
      <c r="B64" t="s">
        <v>350</v>
      </c>
      <c r="C64" t="s">
        <v>27</v>
      </c>
      <c r="D64" t="s">
        <v>114</v>
      </c>
      <c r="E64" t="s">
        <v>308</v>
      </c>
      <c r="F64" t="s">
        <v>351</v>
      </c>
      <c r="G64" t="s">
        <v>352</v>
      </c>
      <c r="H64" t="s">
        <v>32</v>
      </c>
      <c r="I64">
        <v>150</v>
      </c>
      <c r="J64">
        <v>2.35</v>
      </c>
      <c r="K64" t="s">
        <v>33</v>
      </c>
      <c r="L64" t="s">
        <v>14232</v>
      </c>
      <c r="M64" t="s">
        <v>14233</v>
      </c>
      <c r="N64" t="s">
        <v>14128</v>
      </c>
      <c r="O64" t="s">
        <v>14005</v>
      </c>
      <c r="P64" t="s">
        <v>14234</v>
      </c>
      <c r="Q64">
        <v>2005</v>
      </c>
      <c r="R64" t="s">
        <v>72</v>
      </c>
      <c r="S64">
        <v>5</v>
      </c>
      <c r="T64">
        <v>180000000</v>
      </c>
      <c r="U64">
        <v>291709845</v>
      </c>
      <c r="V64">
        <f t="shared" si="1"/>
        <v>111709845</v>
      </c>
      <c r="W64" t="s">
        <v>353</v>
      </c>
      <c r="X64">
        <v>6.9</v>
      </c>
      <c r="Y64">
        <v>284</v>
      </c>
      <c r="Z64">
        <v>286506</v>
      </c>
      <c r="AA64">
        <v>1463</v>
      </c>
      <c r="AB64">
        <v>0</v>
      </c>
      <c r="AC64">
        <v>80</v>
      </c>
      <c r="AD64">
        <v>1000</v>
      </c>
      <c r="AE64">
        <v>190</v>
      </c>
      <c r="AF64">
        <v>82</v>
      </c>
      <c r="AG64">
        <v>1317</v>
      </c>
      <c r="AH64" t="s">
        <v>718</v>
      </c>
      <c r="AI64" t="s">
        <v>20926</v>
      </c>
      <c r="AJ64" t="s">
        <v>20924</v>
      </c>
      <c r="AP64">
        <f t="shared" si="0"/>
        <v>3</v>
      </c>
    </row>
    <row r="65" spans="1:42" x14ac:dyDescent="0.3">
      <c r="A65" s="1">
        <v>64</v>
      </c>
      <c r="B65" t="s">
        <v>354</v>
      </c>
      <c r="C65" t="s">
        <v>27</v>
      </c>
      <c r="D65" t="s">
        <v>93</v>
      </c>
      <c r="E65" t="s">
        <v>270</v>
      </c>
      <c r="F65" t="s">
        <v>355</v>
      </c>
      <c r="G65" t="s">
        <v>356</v>
      </c>
      <c r="H65" t="s">
        <v>32</v>
      </c>
      <c r="I65">
        <v>144</v>
      </c>
      <c r="J65">
        <v>2.35</v>
      </c>
      <c r="K65" t="s">
        <v>33</v>
      </c>
      <c r="L65" t="s">
        <v>14110</v>
      </c>
      <c r="M65" t="s">
        <v>14000</v>
      </c>
      <c r="N65" t="s">
        <v>14235</v>
      </c>
      <c r="O65" t="s">
        <v>14113</v>
      </c>
      <c r="P65" t="s">
        <v>14236</v>
      </c>
      <c r="Q65">
        <v>2016</v>
      </c>
      <c r="R65" t="s">
        <v>34</v>
      </c>
      <c r="S65">
        <v>6</v>
      </c>
      <c r="T65">
        <v>178000000</v>
      </c>
      <c r="U65">
        <v>154985087</v>
      </c>
      <c r="V65">
        <f t="shared" si="1"/>
        <v>-23014913</v>
      </c>
      <c r="W65" t="s">
        <v>357</v>
      </c>
      <c r="X65">
        <v>7.3</v>
      </c>
      <c r="Y65">
        <v>396</v>
      </c>
      <c r="Z65">
        <v>148379</v>
      </c>
      <c r="AA65">
        <v>622</v>
      </c>
      <c r="AB65">
        <v>54000</v>
      </c>
      <c r="AC65">
        <v>0</v>
      </c>
      <c r="AD65">
        <v>34000</v>
      </c>
      <c r="AE65">
        <v>13000</v>
      </c>
      <c r="AF65">
        <v>1000</v>
      </c>
      <c r="AG65">
        <v>49684</v>
      </c>
      <c r="AH65" t="s">
        <v>980</v>
      </c>
      <c r="AI65" t="s">
        <v>718</v>
      </c>
      <c r="AJ65" t="s">
        <v>13700</v>
      </c>
      <c r="AP65">
        <f t="shared" si="0"/>
        <v>3</v>
      </c>
    </row>
    <row r="66" spans="1:42" x14ac:dyDescent="0.3">
      <c r="A66" s="1">
        <v>65</v>
      </c>
      <c r="B66" t="s">
        <v>358</v>
      </c>
      <c r="C66" t="s">
        <v>27</v>
      </c>
      <c r="D66" t="s">
        <v>50</v>
      </c>
      <c r="E66" t="s">
        <v>52</v>
      </c>
      <c r="F66" t="s">
        <v>359</v>
      </c>
      <c r="G66" t="s">
        <v>360</v>
      </c>
      <c r="H66" t="s">
        <v>32</v>
      </c>
      <c r="I66">
        <v>152</v>
      </c>
      <c r="J66">
        <v>2.35</v>
      </c>
      <c r="K66" t="s">
        <v>33</v>
      </c>
      <c r="L66" t="s">
        <v>13997</v>
      </c>
      <c r="M66" t="s">
        <v>14237</v>
      </c>
      <c r="N66" t="s">
        <v>14238</v>
      </c>
      <c r="O66" t="s">
        <v>14158</v>
      </c>
      <c r="P66" t="s">
        <v>14239</v>
      </c>
      <c r="Q66">
        <v>2008</v>
      </c>
      <c r="R66" t="s">
        <v>34</v>
      </c>
      <c r="S66">
        <v>0</v>
      </c>
      <c r="T66">
        <v>185000000</v>
      </c>
      <c r="U66">
        <v>533316061</v>
      </c>
      <c r="V66">
        <f t="shared" si="1"/>
        <v>348316061</v>
      </c>
      <c r="W66" t="s">
        <v>361</v>
      </c>
      <c r="X66">
        <v>9</v>
      </c>
      <c r="Y66">
        <v>645</v>
      </c>
      <c r="Z66">
        <v>1676169</v>
      </c>
      <c r="AA66">
        <v>4667</v>
      </c>
      <c r="AB66">
        <v>37000</v>
      </c>
      <c r="AC66">
        <v>22000</v>
      </c>
      <c r="AD66">
        <v>23000</v>
      </c>
      <c r="AE66">
        <v>13000</v>
      </c>
      <c r="AF66">
        <v>11000</v>
      </c>
      <c r="AG66">
        <v>57802</v>
      </c>
      <c r="AH66" t="s">
        <v>980</v>
      </c>
      <c r="AI66" t="s">
        <v>20931</v>
      </c>
      <c r="AJ66" t="s">
        <v>2420</v>
      </c>
      <c r="AK66" t="s">
        <v>13161</v>
      </c>
      <c r="AP66">
        <f t="shared" si="0"/>
        <v>4</v>
      </c>
    </row>
    <row r="67" spans="1:42" x14ac:dyDescent="0.3">
      <c r="A67" s="1">
        <v>66</v>
      </c>
      <c r="B67" t="s">
        <v>362</v>
      </c>
      <c r="C67" t="s">
        <v>27</v>
      </c>
      <c r="D67" t="s">
        <v>363</v>
      </c>
      <c r="E67" t="s">
        <v>251</v>
      </c>
      <c r="F67" t="s">
        <v>364</v>
      </c>
      <c r="G67" t="s">
        <v>365</v>
      </c>
      <c r="H67" t="s">
        <v>32</v>
      </c>
      <c r="I67">
        <v>96</v>
      </c>
      <c r="J67">
        <v>1.85</v>
      </c>
      <c r="K67" t="s">
        <v>33</v>
      </c>
      <c r="L67" t="s">
        <v>14240</v>
      </c>
      <c r="M67" t="s">
        <v>14241</v>
      </c>
      <c r="N67" t="s">
        <v>14242</v>
      </c>
      <c r="O67" t="s">
        <v>14243</v>
      </c>
      <c r="P67" t="s">
        <v>14244</v>
      </c>
      <c r="Q67">
        <v>2009</v>
      </c>
      <c r="R67" t="s">
        <v>72</v>
      </c>
      <c r="S67">
        <v>1</v>
      </c>
      <c r="T67">
        <v>175000000</v>
      </c>
      <c r="U67">
        <v>292979556</v>
      </c>
      <c r="V67">
        <f t="shared" si="1"/>
        <v>117979556</v>
      </c>
      <c r="W67" t="s">
        <v>366</v>
      </c>
      <c r="X67">
        <v>8.3000000000000007</v>
      </c>
      <c r="Y67">
        <v>408</v>
      </c>
      <c r="Z67">
        <v>665575</v>
      </c>
      <c r="AA67">
        <v>704</v>
      </c>
      <c r="AB67">
        <v>27000</v>
      </c>
      <c r="AC67">
        <v>0</v>
      </c>
      <c r="AD67">
        <v>1000</v>
      </c>
      <c r="AE67">
        <v>848</v>
      </c>
      <c r="AF67">
        <v>262</v>
      </c>
      <c r="AG67">
        <v>2635</v>
      </c>
      <c r="AH67" t="s">
        <v>718</v>
      </c>
      <c r="AI67" t="s">
        <v>20925</v>
      </c>
      <c r="AJ67" t="s">
        <v>1432</v>
      </c>
      <c r="AK67" t="s">
        <v>20926</v>
      </c>
      <c r="AP67">
        <f t="shared" ref="AP67:AP130" si="2">COUNTA(AH67:AO67)</f>
        <v>4</v>
      </c>
    </row>
    <row r="68" spans="1:42" x14ac:dyDescent="0.3">
      <c r="A68" s="1">
        <v>67</v>
      </c>
      <c r="B68" t="s">
        <v>367</v>
      </c>
      <c r="C68" t="s">
        <v>27</v>
      </c>
      <c r="D68" t="s">
        <v>368</v>
      </c>
      <c r="E68" t="s">
        <v>369</v>
      </c>
      <c r="F68" t="s">
        <v>370</v>
      </c>
      <c r="G68" t="s">
        <v>371</v>
      </c>
      <c r="H68" t="s">
        <v>32</v>
      </c>
      <c r="I68">
        <v>94</v>
      </c>
      <c r="J68">
        <v>2.35</v>
      </c>
      <c r="K68" t="s">
        <v>33</v>
      </c>
      <c r="L68" t="s">
        <v>13981</v>
      </c>
      <c r="M68" t="s">
        <v>14038</v>
      </c>
      <c r="N68" t="s">
        <v>14245</v>
      </c>
      <c r="O68" t="s">
        <v>14174</v>
      </c>
      <c r="P68" t="s">
        <v>14246</v>
      </c>
      <c r="Q68">
        <v>2009</v>
      </c>
      <c r="R68" t="s">
        <v>72</v>
      </c>
      <c r="S68">
        <v>2</v>
      </c>
      <c r="T68">
        <v>175000000</v>
      </c>
      <c r="U68">
        <v>198332128</v>
      </c>
      <c r="V68">
        <f t="shared" ref="V68:V131" si="3">U68-T68</f>
        <v>23332128</v>
      </c>
      <c r="W68" t="s">
        <v>372</v>
      </c>
      <c r="X68">
        <v>6.5</v>
      </c>
      <c r="Y68">
        <v>219</v>
      </c>
      <c r="Z68">
        <v>114553</v>
      </c>
      <c r="AA68">
        <v>187</v>
      </c>
      <c r="AB68">
        <v>0</v>
      </c>
      <c r="AC68">
        <v>11</v>
      </c>
      <c r="AD68">
        <v>1000</v>
      </c>
      <c r="AE68">
        <v>973</v>
      </c>
      <c r="AF68">
        <v>459</v>
      </c>
      <c r="AG68">
        <v>2579</v>
      </c>
      <c r="AH68" t="s">
        <v>980</v>
      </c>
      <c r="AI68" t="s">
        <v>718</v>
      </c>
      <c r="AJ68" t="s">
        <v>20925</v>
      </c>
      <c r="AK68" t="s">
        <v>1432</v>
      </c>
      <c r="AL68" t="s">
        <v>20926</v>
      </c>
      <c r="AM68" t="s">
        <v>13700</v>
      </c>
      <c r="AP68">
        <f t="shared" si="2"/>
        <v>6</v>
      </c>
    </row>
    <row r="69" spans="1:42" x14ac:dyDescent="0.3">
      <c r="A69" s="1">
        <v>68</v>
      </c>
      <c r="B69" t="s">
        <v>373</v>
      </c>
      <c r="C69" t="s">
        <v>27</v>
      </c>
      <c r="D69" t="s">
        <v>193</v>
      </c>
      <c r="E69" t="s">
        <v>77</v>
      </c>
      <c r="F69" t="s">
        <v>233</v>
      </c>
      <c r="G69" t="s">
        <v>193</v>
      </c>
      <c r="H69" t="s">
        <v>32</v>
      </c>
      <c r="I69">
        <v>126</v>
      </c>
      <c r="J69">
        <v>2.35</v>
      </c>
      <c r="K69" t="s">
        <v>33</v>
      </c>
      <c r="L69" t="s">
        <v>14247</v>
      </c>
      <c r="M69" t="s">
        <v>14248</v>
      </c>
      <c r="N69" t="s">
        <v>14249</v>
      </c>
      <c r="O69" t="s">
        <v>14250</v>
      </c>
      <c r="P69" t="s">
        <v>14251</v>
      </c>
      <c r="Q69">
        <v>2008</v>
      </c>
      <c r="R69" t="s">
        <v>34</v>
      </c>
      <c r="S69">
        <v>3</v>
      </c>
      <c r="T69">
        <v>140000000</v>
      </c>
      <c r="U69">
        <v>318298180</v>
      </c>
      <c r="V69">
        <f t="shared" si="3"/>
        <v>178298180</v>
      </c>
      <c r="W69" t="s">
        <v>374</v>
      </c>
      <c r="X69">
        <v>7.9</v>
      </c>
      <c r="Y69">
        <v>486</v>
      </c>
      <c r="Z69">
        <v>696338</v>
      </c>
      <c r="AA69">
        <v>1055</v>
      </c>
      <c r="AB69">
        <v>10000</v>
      </c>
      <c r="AC69">
        <v>4000</v>
      </c>
      <c r="AD69">
        <v>21000</v>
      </c>
      <c r="AE69">
        <v>12000</v>
      </c>
      <c r="AF69">
        <v>4000</v>
      </c>
      <c r="AG69">
        <v>39252</v>
      </c>
      <c r="AH69" t="s">
        <v>980</v>
      </c>
      <c r="AI69" t="s">
        <v>718</v>
      </c>
      <c r="AJ69" t="s">
        <v>13700</v>
      </c>
      <c r="AP69">
        <f t="shared" si="2"/>
        <v>3</v>
      </c>
    </row>
    <row r="70" spans="1:42" x14ac:dyDescent="0.3">
      <c r="A70" s="1">
        <v>69</v>
      </c>
      <c r="B70" t="s">
        <v>375</v>
      </c>
      <c r="C70" t="s">
        <v>27</v>
      </c>
      <c r="D70" t="s">
        <v>376</v>
      </c>
      <c r="E70" t="s">
        <v>377</v>
      </c>
      <c r="F70" t="s">
        <v>155</v>
      </c>
      <c r="G70" t="s">
        <v>307</v>
      </c>
      <c r="H70" t="s">
        <v>32</v>
      </c>
      <c r="I70">
        <v>126</v>
      </c>
      <c r="J70">
        <v>1.85</v>
      </c>
      <c r="K70" t="s">
        <v>33</v>
      </c>
      <c r="L70" t="s">
        <v>14252</v>
      </c>
      <c r="M70" t="s">
        <v>14253</v>
      </c>
      <c r="N70" t="s">
        <v>14254</v>
      </c>
      <c r="O70" t="s">
        <v>14255</v>
      </c>
      <c r="P70" t="s">
        <v>14028</v>
      </c>
      <c r="Q70">
        <v>2011</v>
      </c>
      <c r="R70" t="s">
        <v>72</v>
      </c>
      <c r="S70">
        <v>0</v>
      </c>
      <c r="T70">
        <v>170000000</v>
      </c>
      <c r="U70">
        <v>73820094</v>
      </c>
      <c r="V70">
        <f t="shared" si="3"/>
        <v>-96179906</v>
      </c>
      <c r="W70" t="s">
        <v>378</v>
      </c>
      <c r="X70">
        <v>7.5</v>
      </c>
      <c r="Y70">
        <v>682</v>
      </c>
      <c r="Z70">
        <v>245333</v>
      </c>
      <c r="AA70">
        <v>678</v>
      </c>
      <c r="AB70">
        <v>42000</v>
      </c>
      <c r="AC70">
        <v>17000</v>
      </c>
      <c r="AD70">
        <v>17000</v>
      </c>
      <c r="AE70">
        <v>16000</v>
      </c>
      <c r="AF70">
        <v>1000</v>
      </c>
      <c r="AG70">
        <v>36017</v>
      </c>
      <c r="AH70" t="s">
        <v>718</v>
      </c>
      <c r="AI70" t="s">
        <v>2420</v>
      </c>
      <c r="AJ70" t="s">
        <v>20926</v>
      </c>
      <c r="AK70" t="s">
        <v>20928</v>
      </c>
      <c r="AP70">
        <f t="shared" si="2"/>
        <v>4</v>
      </c>
    </row>
    <row r="71" spans="1:42" x14ac:dyDescent="0.3">
      <c r="A71" s="1">
        <v>70</v>
      </c>
      <c r="B71" t="s">
        <v>379</v>
      </c>
      <c r="C71" t="s">
        <v>27</v>
      </c>
      <c r="D71" t="s">
        <v>127</v>
      </c>
      <c r="E71" t="s">
        <v>128</v>
      </c>
      <c r="F71" t="s">
        <v>380</v>
      </c>
      <c r="G71" t="s">
        <v>381</v>
      </c>
      <c r="H71" t="s">
        <v>32</v>
      </c>
      <c r="I71">
        <v>106</v>
      </c>
      <c r="J71">
        <v>1.85</v>
      </c>
      <c r="K71" t="s">
        <v>33</v>
      </c>
      <c r="L71" t="s">
        <v>14256</v>
      </c>
      <c r="M71" t="s">
        <v>14257</v>
      </c>
      <c r="N71" t="s">
        <v>14249</v>
      </c>
      <c r="O71" t="s">
        <v>14255</v>
      </c>
      <c r="P71" t="s">
        <v>14258</v>
      </c>
      <c r="Q71">
        <v>1999</v>
      </c>
      <c r="R71" t="s">
        <v>34</v>
      </c>
      <c r="S71">
        <v>2</v>
      </c>
      <c r="T71">
        <v>170000000</v>
      </c>
      <c r="U71">
        <v>113745408</v>
      </c>
      <c r="V71">
        <f t="shared" si="3"/>
        <v>-56254592</v>
      </c>
      <c r="W71" t="s">
        <v>382</v>
      </c>
      <c r="X71">
        <v>4.8</v>
      </c>
      <c r="Y71">
        <v>85</v>
      </c>
      <c r="Z71">
        <v>129601</v>
      </c>
      <c r="AA71">
        <v>648</v>
      </c>
      <c r="AB71">
        <v>0</v>
      </c>
      <c r="AC71">
        <v>188</v>
      </c>
      <c r="AD71">
        <v>10000</v>
      </c>
      <c r="AE71">
        <v>4000</v>
      </c>
      <c r="AF71">
        <v>582</v>
      </c>
      <c r="AG71">
        <v>15870</v>
      </c>
      <c r="AH71" t="s">
        <v>980</v>
      </c>
      <c r="AI71" t="s">
        <v>1432</v>
      </c>
      <c r="AJ71" t="s">
        <v>13700</v>
      </c>
      <c r="AK71" t="s">
        <v>10951</v>
      </c>
      <c r="AP71">
        <f t="shared" si="2"/>
        <v>4</v>
      </c>
    </row>
    <row r="72" spans="1:42" x14ac:dyDescent="0.3">
      <c r="A72" s="1">
        <v>71</v>
      </c>
      <c r="B72" t="s">
        <v>383</v>
      </c>
      <c r="C72" t="s">
        <v>27</v>
      </c>
      <c r="D72" t="s">
        <v>384</v>
      </c>
      <c r="E72" t="s">
        <v>385</v>
      </c>
      <c r="F72" t="s">
        <v>386</v>
      </c>
      <c r="G72" t="s">
        <v>387</v>
      </c>
      <c r="H72" t="s">
        <v>32</v>
      </c>
      <c r="I72">
        <v>112</v>
      </c>
      <c r="J72">
        <v>2.35</v>
      </c>
      <c r="K72" t="s">
        <v>33</v>
      </c>
      <c r="L72" t="s">
        <v>14049</v>
      </c>
      <c r="M72" t="s">
        <v>14259</v>
      </c>
      <c r="N72" t="s">
        <v>14260</v>
      </c>
      <c r="O72" t="s">
        <v>14261</v>
      </c>
      <c r="P72" t="s">
        <v>14262</v>
      </c>
      <c r="Q72">
        <v>2008</v>
      </c>
      <c r="R72" t="s">
        <v>34</v>
      </c>
      <c r="S72">
        <v>2</v>
      </c>
      <c r="T72">
        <v>145000000</v>
      </c>
      <c r="U72">
        <v>102176165</v>
      </c>
      <c r="V72">
        <f t="shared" si="3"/>
        <v>-42823835</v>
      </c>
      <c r="W72" t="s">
        <v>388</v>
      </c>
      <c r="X72">
        <v>5.2</v>
      </c>
      <c r="Y72">
        <v>264</v>
      </c>
      <c r="Z72">
        <v>117927</v>
      </c>
      <c r="AA72">
        <v>501</v>
      </c>
      <c r="AB72">
        <v>0</v>
      </c>
      <c r="AC72">
        <v>357</v>
      </c>
      <c r="AD72">
        <v>5000</v>
      </c>
      <c r="AE72">
        <v>3000</v>
      </c>
      <c r="AF72">
        <v>595</v>
      </c>
      <c r="AG72">
        <v>9131</v>
      </c>
      <c r="AH72" t="s">
        <v>980</v>
      </c>
      <c r="AI72" t="s">
        <v>718</v>
      </c>
      <c r="AJ72" t="s">
        <v>20924</v>
      </c>
      <c r="AK72" t="s">
        <v>4493</v>
      </c>
      <c r="AL72" t="s">
        <v>13161</v>
      </c>
      <c r="AP72">
        <f t="shared" si="2"/>
        <v>5</v>
      </c>
    </row>
    <row r="73" spans="1:42" x14ac:dyDescent="0.3">
      <c r="A73" s="1">
        <v>72</v>
      </c>
      <c r="B73" t="s">
        <v>389</v>
      </c>
      <c r="C73" t="s">
        <v>27</v>
      </c>
      <c r="D73" t="s">
        <v>390</v>
      </c>
      <c r="E73" t="s">
        <v>128</v>
      </c>
      <c r="F73" t="s">
        <v>391</v>
      </c>
      <c r="G73" t="s">
        <v>392</v>
      </c>
      <c r="H73" t="s">
        <v>32</v>
      </c>
      <c r="I73">
        <v>123</v>
      </c>
      <c r="J73">
        <v>2.35</v>
      </c>
      <c r="K73" t="s">
        <v>33</v>
      </c>
      <c r="L73" t="s">
        <v>13997</v>
      </c>
      <c r="M73" t="s">
        <v>14224</v>
      </c>
      <c r="N73" t="s">
        <v>11383</v>
      </c>
      <c r="O73" t="s">
        <v>14263</v>
      </c>
      <c r="P73" t="s">
        <v>14099</v>
      </c>
      <c r="Q73">
        <v>2016</v>
      </c>
      <c r="R73" t="s">
        <v>34</v>
      </c>
      <c r="S73">
        <v>8</v>
      </c>
      <c r="T73">
        <v>175000000</v>
      </c>
      <c r="U73">
        <v>161087183</v>
      </c>
      <c r="V73">
        <f t="shared" si="3"/>
        <v>-13912817</v>
      </c>
      <c r="W73" t="s">
        <v>393</v>
      </c>
      <c r="X73">
        <v>6.9</v>
      </c>
      <c r="Y73">
        <v>418</v>
      </c>
      <c r="Z73">
        <v>118992</v>
      </c>
      <c r="AA73">
        <v>971</v>
      </c>
      <c r="AB73">
        <v>80000</v>
      </c>
      <c r="AC73">
        <v>452</v>
      </c>
      <c r="AD73">
        <v>10000</v>
      </c>
      <c r="AE73">
        <v>336</v>
      </c>
      <c r="AF73">
        <v>329</v>
      </c>
      <c r="AG73">
        <v>11287</v>
      </c>
      <c r="AH73" t="s">
        <v>980</v>
      </c>
      <c r="AI73" t="s">
        <v>718</v>
      </c>
      <c r="AJ73" t="s">
        <v>1432</v>
      </c>
      <c r="AK73" t="s">
        <v>13700</v>
      </c>
      <c r="AP73">
        <f t="shared" si="2"/>
        <v>4</v>
      </c>
    </row>
    <row r="74" spans="1:42" x14ac:dyDescent="0.3">
      <c r="A74" s="1">
        <v>73</v>
      </c>
      <c r="B74" t="s">
        <v>394</v>
      </c>
      <c r="C74" t="s">
        <v>27</v>
      </c>
      <c r="D74" t="s">
        <v>395</v>
      </c>
      <c r="E74" t="s">
        <v>396</v>
      </c>
      <c r="F74" t="s">
        <v>360</v>
      </c>
      <c r="G74" t="s">
        <v>397</v>
      </c>
      <c r="H74" t="s">
        <v>32</v>
      </c>
      <c r="I74">
        <v>96</v>
      </c>
      <c r="J74">
        <v>2.35</v>
      </c>
      <c r="K74" t="s">
        <v>33</v>
      </c>
      <c r="L74" t="s">
        <v>14214</v>
      </c>
      <c r="M74" t="s">
        <v>14264</v>
      </c>
      <c r="N74" t="s">
        <v>14265</v>
      </c>
      <c r="O74" t="s">
        <v>14266</v>
      </c>
      <c r="P74" t="s">
        <v>14267</v>
      </c>
      <c r="Q74">
        <v>2007</v>
      </c>
      <c r="R74" t="s">
        <v>72</v>
      </c>
      <c r="S74">
        <v>0</v>
      </c>
      <c r="T74">
        <v>175000000</v>
      </c>
      <c r="U74">
        <v>100289690</v>
      </c>
      <c r="V74">
        <f t="shared" si="3"/>
        <v>-74710310</v>
      </c>
      <c r="W74" t="s">
        <v>398</v>
      </c>
      <c r="X74">
        <v>5.4</v>
      </c>
      <c r="Y74">
        <v>186</v>
      </c>
      <c r="Z74">
        <v>115099</v>
      </c>
      <c r="AA74">
        <v>257</v>
      </c>
      <c r="AB74">
        <v>2000</v>
      </c>
      <c r="AC74">
        <v>293</v>
      </c>
      <c r="AD74">
        <v>87000</v>
      </c>
      <c r="AE74">
        <v>11000</v>
      </c>
      <c r="AF74">
        <v>7000</v>
      </c>
      <c r="AG74">
        <v>108016</v>
      </c>
      <c r="AH74" t="s">
        <v>1432</v>
      </c>
      <c r="AI74" t="s">
        <v>20926</v>
      </c>
      <c r="AJ74" t="s">
        <v>20924</v>
      </c>
      <c r="AP74">
        <f t="shared" si="2"/>
        <v>3</v>
      </c>
    </row>
    <row r="75" spans="1:42" x14ac:dyDescent="0.3">
      <c r="A75" s="1">
        <v>74</v>
      </c>
      <c r="B75" t="s">
        <v>399</v>
      </c>
      <c r="C75" t="s">
        <v>27</v>
      </c>
      <c r="D75" t="s">
        <v>400</v>
      </c>
      <c r="E75" t="s">
        <v>401</v>
      </c>
      <c r="F75" t="s">
        <v>402</v>
      </c>
      <c r="G75" t="s">
        <v>403</v>
      </c>
      <c r="H75" t="s">
        <v>32</v>
      </c>
      <c r="I75">
        <v>113</v>
      </c>
      <c r="J75">
        <v>2.35</v>
      </c>
      <c r="K75" t="s">
        <v>33</v>
      </c>
      <c r="L75" t="s">
        <v>13981</v>
      </c>
      <c r="M75" t="s">
        <v>14268</v>
      </c>
      <c r="N75" t="s">
        <v>14269</v>
      </c>
      <c r="O75" t="s">
        <v>14270</v>
      </c>
      <c r="P75" t="s">
        <v>14271</v>
      </c>
      <c r="Q75">
        <v>2014</v>
      </c>
      <c r="R75" t="s">
        <v>34</v>
      </c>
      <c r="S75">
        <v>1</v>
      </c>
      <c r="T75">
        <v>178000000</v>
      </c>
      <c r="U75">
        <v>100189501</v>
      </c>
      <c r="V75">
        <f t="shared" si="3"/>
        <v>-77810499</v>
      </c>
      <c r="W75" t="s">
        <v>404</v>
      </c>
      <c r="X75">
        <v>7.9</v>
      </c>
      <c r="Y75">
        <v>585</v>
      </c>
      <c r="Z75">
        <v>431620</v>
      </c>
      <c r="AA75">
        <v>741</v>
      </c>
      <c r="AB75">
        <v>77000</v>
      </c>
      <c r="AC75">
        <v>218</v>
      </c>
      <c r="AD75">
        <v>10000</v>
      </c>
      <c r="AE75">
        <v>854</v>
      </c>
      <c r="AF75">
        <v>509</v>
      </c>
      <c r="AG75">
        <v>12652</v>
      </c>
      <c r="AH75" t="s">
        <v>980</v>
      </c>
      <c r="AI75" t="s">
        <v>718</v>
      </c>
      <c r="AJ75" t="s">
        <v>13700</v>
      </c>
      <c r="AP75">
        <f t="shared" si="2"/>
        <v>3</v>
      </c>
    </row>
    <row r="76" spans="1:42" x14ac:dyDescent="0.3">
      <c r="A76" s="1">
        <v>75</v>
      </c>
      <c r="B76" t="s">
        <v>405</v>
      </c>
      <c r="C76" t="s">
        <v>27</v>
      </c>
      <c r="D76" t="s">
        <v>406</v>
      </c>
      <c r="E76" t="s">
        <v>407</v>
      </c>
      <c r="F76" t="s">
        <v>408</v>
      </c>
      <c r="G76" t="s">
        <v>409</v>
      </c>
      <c r="H76" t="s">
        <v>32</v>
      </c>
      <c r="I76">
        <v>105</v>
      </c>
      <c r="J76">
        <v>1.85</v>
      </c>
      <c r="K76" t="s">
        <v>33</v>
      </c>
      <c r="L76" t="s">
        <v>13963</v>
      </c>
      <c r="M76" t="s">
        <v>14272</v>
      </c>
      <c r="N76" t="s">
        <v>14273</v>
      </c>
      <c r="O76" t="s">
        <v>14274</v>
      </c>
      <c r="P76" t="s">
        <v>14275</v>
      </c>
      <c r="Q76">
        <v>1995</v>
      </c>
      <c r="R76" t="s">
        <v>34</v>
      </c>
      <c r="S76">
        <v>0</v>
      </c>
      <c r="T76">
        <v>175000000</v>
      </c>
      <c r="U76">
        <v>88246220</v>
      </c>
      <c r="V76">
        <f t="shared" si="3"/>
        <v>-86753780</v>
      </c>
      <c r="W76" t="s">
        <v>410</v>
      </c>
      <c r="X76">
        <v>6.1</v>
      </c>
      <c r="Y76">
        <v>91</v>
      </c>
      <c r="Z76">
        <v>144337</v>
      </c>
      <c r="AA76">
        <v>309</v>
      </c>
      <c r="AB76">
        <v>0</v>
      </c>
      <c r="AC76">
        <v>58</v>
      </c>
      <c r="AD76">
        <v>711</v>
      </c>
      <c r="AE76">
        <v>60</v>
      </c>
      <c r="AF76">
        <v>60</v>
      </c>
      <c r="AG76">
        <v>1004</v>
      </c>
      <c r="AH76" t="s">
        <v>980</v>
      </c>
      <c r="AI76" t="s">
        <v>718</v>
      </c>
      <c r="AJ76" t="s">
        <v>13700</v>
      </c>
      <c r="AK76" t="s">
        <v>13161</v>
      </c>
      <c r="AP76">
        <f t="shared" si="2"/>
        <v>4</v>
      </c>
    </row>
    <row r="77" spans="1:42" x14ac:dyDescent="0.3">
      <c r="A77" s="1">
        <v>76</v>
      </c>
      <c r="B77" t="s">
        <v>411</v>
      </c>
      <c r="C77" t="s">
        <v>27</v>
      </c>
      <c r="D77" t="s">
        <v>412</v>
      </c>
      <c r="E77" t="s">
        <v>53</v>
      </c>
      <c r="F77" t="s">
        <v>413</v>
      </c>
      <c r="G77" t="s">
        <v>414</v>
      </c>
      <c r="H77" t="s">
        <v>32</v>
      </c>
      <c r="I77">
        <v>118</v>
      </c>
      <c r="J77">
        <v>2.35</v>
      </c>
      <c r="K77" t="s">
        <v>33</v>
      </c>
      <c r="L77" t="s">
        <v>14276</v>
      </c>
      <c r="M77" t="s">
        <v>14277</v>
      </c>
      <c r="N77" t="s">
        <v>14278</v>
      </c>
      <c r="O77" t="s">
        <v>14028</v>
      </c>
      <c r="P77" t="s">
        <v>14279</v>
      </c>
      <c r="Q77">
        <v>2009</v>
      </c>
      <c r="R77" t="s">
        <v>34</v>
      </c>
      <c r="S77">
        <v>4</v>
      </c>
      <c r="T77">
        <v>175000000</v>
      </c>
      <c r="U77">
        <v>150167630</v>
      </c>
      <c r="V77">
        <f t="shared" si="3"/>
        <v>-24832370</v>
      </c>
      <c r="W77" t="s">
        <v>415</v>
      </c>
      <c r="X77">
        <v>5.8</v>
      </c>
      <c r="Y77">
        <v>250</v>
      </c>
      <c r="Z77">
        <v>174578</v>
      </c>
      <c r="AA77">
        <v>534</v>
      </c>
      <c r="AB77">
        <v>0</v>
      </c>
      <c r="AC77">
        <v>208</v>
      </c>
      <c r="AD77">
        <v>23000</v>
      </c>
      <c r="AE77">
        <v>2000</v>
      </c>
      <c r="AF77">
        <v>570</v>
      </c>
      <c r="AG77">
        <v>26683</v>
      </c>
      <c r="AH77" t="s">
        <v>980</v>
      </c>
      <c r="AI77" t="s">
        <v>718</v>
      </c>
      <c r="AJ77" t="s">
        <v>13700</v>
      </c>
      <c r="AK77" t="s">
        <v>13161</v>
      </c>
      <c r="AP77">
        <f t="shared" si="2"/>
        <v>4</v>
      </c>
    </row>
    <row r="78" spans="1:42" x14ac:dyDescent="0.3">
      <c r="A78" s="1">
        <v>77</v>
      </c>
      <c r="B78" t="s">
        <v>416</v>
      </c>
      <c r="C78" t="s">
        <v>27</v>
      </c>
      <c r="D78" t="s">
        <v>363</v>
      </c>
      <c r="E78" t="s">
        <v>369</v>
      </c>
      <c r="F78" t="s">
        <v>417</v>
      </c>
      <c r="G78" t="s">
        <v>418</v>
      </c>
      <c r="H78" t="s">
        <v>32</v>
      </c>
      <c r="I78">
        <v>95</v>
      </c>
      <c r="J78">
        <v>1.85</v>
      </c>
      <c r="K78" t="s">
        <v>33</v>
      </c>
      <c r="L78" t="s">
        <v>14280</v>
      </c>
      <c r="M78" t="s">
        <v>14281</v>
      </c>
      <c r="N78" t="s">
        <v>14282</v>
      </c>
      <c r="O78" t="s">
        <v>14283</v>
      </c>
      <c r="P78" t="s">
        <v>14284</v>
      </c>
      <c r="Q78">
        <v>2015</v>
      </c>
      <c r="R78" t="s">
        <v>72</v>
      </c>
      <c r="S78">
        <v>1</v>
      </c>
      <c r="T78">
        <v>175000000</v>
      </c>
      <c r="U78">
        <v>356454367</v>
      </c>
      <c r="V78">
        <f t="shared" si="3"/>
        <v>181454367</v>
      </c>
      <c r="W78" t="s">
        <v>419</v>
      </c>
      <c r="X78">
        <v>8.3000000000000007</v>
      </c>
      <c r="Y78">
        <v>536</v>
      </c>
      <c r="Z78">
        <v>345198</v>
      </c>
      <c r="AA78">
        <v>773</v>
      </c>
      <c r="AB78">
        <v>118000</v>
      </c>
      <c r="AC78">
        <v>0</v>
      </c>
      <c r="AD78">
        <v>1000</v>
      </c>
      <c r="AE78">
        <v>767</v>
      </c>
      <c r="AF78">
        <v>384</v>
      </c>
      <c r="AG78">
        <v>2944</v>
      </c>
      <c r="AH78" t="s">
        <v>718</v>
      </c>
      <c r="AI78" t="s">
        <v>20925</v>
      </c>
      <c r="AJ78" t="s">
        <v>1432</v>
      </c>
      <c r="AK78" t="s">
        <v>2420</v>
      </c>
      <c r="AL78" t="s">
        <v>20926</v>
      </c>
      <c r="AM78" t="s">
        <v>20924</v>
      </c>
      <c r="AP78">
        <f t="shared" si="2"/>
        <v>6</v>
      </c>
    </row>
    <row r="79" spans="1:42" x14ac:dyDescent="0.3">
      <c r="A79" s="1">
        <v>78</v>
      </c>
      <c r="B79" t="s">
        <v>420</v>
      </c>
      <c r="C79" t="s">
        <v>27</v>
      </c>
      <c r="D79" t="s">
        <v>193</v>
      </c>
      <c r="E79" t="s">
        <v>78</v>
      </c>
      <c r="F79" t="s">
        <v>421</v>
      </c>
      <c r="G79" t="s">
        <v>422</v>
      </c>
      <c r="H79" t="s">
        <v>47</v>
      </c>
      <c r="I79">
        <v>106</v>
      </c>
      <c r="J79">
        <v>1.85</v>
      </c>
      <c r="K79" t="s">
        <v>33</v>
      </c>
      <c r="L79" t="s">
        <v>14285</v>
      </c>
      <c r="M79" t="s">
        <v>14229</v>
      </c>
      <c r="N79" t="s">
        <v>14286</v>
      </c>
      <c r="O79" t="s">
        <v>14287</v>
      </c>
      <c r="P79" t="s">
        <v>14288</v>
      </c>
      <c r="Q79">
        <v>2016</v>
      </c>
      <c r="R79" t="s">
        <v>72</v>
      </c>
      <c r="S79">
        <v>0</v>
      </c>
      <c r="T79">
        <v>175000000</v>
      </c>
      <c r="U79">
        <v>362645141</v>
      </c>
      <c r="V79">
        <f t="shared" si="3"/>
        <v>187645141</v>
      </c>
      <c r="W79" t="s">
        <v>423</v>
      </c>
      <c r="X79">
        <v>7.8</v>
      </c>
      <c r="Y79">
        <v>370</v>
      </c>
      <c r="Z79">
        <v>106072</v>
      </c>
      <c r="AA79">
        <v>398</v>
      </c>
      <c r="AB79">
        <v>65000</v>
      </c>
      <c r="AC79">
        <v>4000</v>
      </c>
      <c r="AD79">
        <v>19000</v>
      </c>
      <c r="AE79">
        <v>13000</v>
      </c>
      <c r="AF79">
        <v>591</v>
      </c>
      <c r="AG79">
        <v>32921</v>
      </c>
      <c r="AH79" t="s">
        <v>718</v>
      </c>
      <c r="AI79" t="s">
        <v>2420</v>
      </c>
      <c r="AJ79" t="s">
        <v>20926</v>
      </c>
      <c r="AK79" t="s">
        <v>20924</v>
      </c>
      <c r="AP79">
        <f t="shared" si="2"/>
        <v>4</v>
      </c>
    </row>
    <row r="80" spans="1:42" x14ac:dyDescent="0.3">
      <c r="A80" s="1">
        <v>79</v>
      </c>
      <c r="B80" t="s">
        <v>424</v>
      </c>
      <c r="C80" t="s">
        <v>27</v>
      </c>
      <c r="D80" t="s">
        <v>193</v>
      </c>
      <c r="E80" t="s">
        <v>77</v>
      </c>
      <c r="F80" t="s">
        <v>78</v>
      </c>
      <c r="G80" t="s">
        <v>193</v>
      </c>
      <c r="H80" t="s">
        <v>32</v>
      </c>
      <c r="I80">
        <v>124</v>
      </c>
      <c r="J80">
        <v>2.35</v>
      </c>
      <c r="K80" t="s">
        <v>33</v>
      </c>
      <c r="L80" t="s">
        <v>14289</v>
      </c>
      <c r="M80" t="s">
        <v>14290</v>
      </c>
      <c r="N80" t="s">
        <v>14291</v>
      </c>
      <c r="O80" t="s">
        <v>14018</v>
      </c>
      <c r="P80" t="s">
        <v>14292</v>
      </c>
      <c r="Q80">
        <v>2010</v>
      </c>
      <c r="R80" t="s">
        <v>34</v>
      </c>
      <c r="S80">
        <v>4</v>
      </c>
      <c r="T80">
        <v>200000000</v>
      </c>
      <c r="U80">
        <v>312057433</v>
      </c>
      <c r="V80">
        <f t="shared" si="3"/>
        <v>112057433</v>
      </c>
      <c r="W80" t="s">
        <v>425</v>
      </c>
      <c r="X80">
        <v>7</v>
      </c>
      <c r="Y80">
        <v>453</v>
      </c>
      <c r="Z80">
        <v>522371</v>
      </c>
      <c r="AA80">
        <v>723</v>
      </c>
      <c r="AB80">
        <v>18000</v>
      </c>
      <c r="AC80">
        <v>4000</v>
      </c>
      <c r="AD80">
        <v>21000</v>
      </c>
      <c r="AE80">
        <v>19000</v>
      </c>
      <c r="AF80">
        <v>4000</v>
      </c>
      <c r="AG80">
        <v>48638</v>
      </c>
      <c r="AH80" t="s">
        <v>980</v>
      </c>
      <c r="AI80" t="s">
        <v>718</v>
      </c>
      <c r="AJ80" t="s">
        <v>13700</v>
      </c>
      <c r="AP80">
        <f t="shared" si="2"/>
        <v>3</v>
      </c>
    </row>
    <row r="81" spans="1:42" x14ac:dyDescent="0.3">
      <c r="A81" s="1">
        <v>80</v>
      </c>
      <c r="B81" t="s">
        <v>426</v>
      </c>
      <c r="C81" t="s">
        <v>27</v>
      </c>
      <c r="D81" t="s">
        <v>427</v>
      </c>
      <c r="E81" t="s">
        <v>76</v>
      </c>
      <c r="F81" t="s">
        <v>428</v>
      </c>
      <c r="G81" t="s">
        <v>123</v>
      </c>
      <c r="H81" t="s">
        <v>32</v>
      </c>
      <c r="I81">
        <v>132</v>
      </c>
      <c r="J81">
        <v>2.35</v>
      </c>
      <c r="K81" t="s">
        <v>33</v>
      </c>
      <c r="L81" t="s">
        <v>14293</v>
      </c>
      <c r="M81" t="s">
        <v>14294</v>
      </c>
      <c r="N81" t="s">
        <v>14128</v>
      </c>
      <c r="O81" t="s">
        <v>14107</v>
      </c>
      <c r="P81" t="s">
        <v>14295</v>
      </c>
      <c r="Q81">
        <v>2012</v>
      </c>
      <c r="R81" t="s">
        <v>34</v>
      </c>
      <c r="S81">
        <v>0</v>
      </c>
      <c r="T81">
        <v>170000000</v>
      </c>
      <c r="U81">
        <v>155111815</v>
      </c>
      <c r="V81">
        <f t="shared" si="3"/>
        <v>-14888185</v>
      </c>
      <c r="W81" t="s">
        <v>429</v>
      </c>
      <c r="X81">
        <v>6.1</v>
      </c>
      <c r="Y81">
        <v>416</v>
      </c>
      <c r="Z81">
        <v>228554</v>
      </c>
      <c r="AA81">
        <v>710</v>
      </c>
      <c r="AB81">
        <v>53000</v>
      </c>
      <c r="AC81">
        <v>274</v>
      </c>
      <c r="AD81">
        <v>26000</v>
      </c>
      <c r="AE81">
        <v>17000</v>
      </c>
      <c r="AF81">
        <v>11000</v>
      </c>
      <c r="AG81">
        <v>72881</v>
      </c>
      <c r="AH81" t="s">
        <v>980</v>
      </c>
      <c r="AI81" t="s">
        <v>718</v>
      </c>
      <c r="AJ81" t="s">
        <v>2420</v>
      </c>
      <c r="AK81" t="s">
        <v>20924</v>
      </c>
      <c r="AP81">
        <f t="shared" si="2"/>
        <v>4</v>
      </c>
    </row>
    <row r="82" spans="1:42" x14ac:dyDescent="0.3">
      <c r="A82" s="1">
        <v>81</v>
      </c>
      <c r="B82" t="s">
        <v>430</v>
      </c>
      <c r="C82" t="s">
        <v>27</v>
      </c>
      <c r="D82" t="s">
        <v>431</v>
      </c>
      <c r="E82" t="s">
        <v>432</v>
      </c>
      <c r="F82" t="s">
        <v>433</v>
      </c>
      <c r="G82" t="s">
        <v>434</v>
      </c>
      <c r="H82" t="s">
        <v>32</v>
      </c>
      <c r="I82">
        <v>97</v>
      </c>
      <c r="J82">
        <v>2.35</v>
      </c>
      <c r="K82" t="s">
        <v>33</v>
      </c>
      <c r="L82" t="s">
        <v>14296</v>
      </c>
      <c r="M82" t="s">
        <v>14297</v>
      </c>
      <c r="N82" t="s">
        <v>14298</v>
      </c>
      <c r="O82" t="s">
        <v>14036</v>
      </c>
      <c r="P82" t="s">
        <v>14299</v>
      </c>
      <c r="Q82">
        <v>2014</v>
      </c>
      <c r="R82" t="s">
        <v>72</v>
      </c>
      <c r="S82">
        <v>2</v>
      </c>
      <c r="T82">
        <v>180000000</v>
      </c>
      <c r="U82">
        <v>241407328</v>
      </c>
      <c r="V82">
        <f t="shared" si="3"/>
        <v>61407328</v>
      </c>
      <c r="W82" t="s">
        <v>435</v>
      </c>
      <c r="X82">
        <v>7</v>
      </c>
      <c r="Y82">
        <v>401</v>
      </c>
      <c r="Z82">
        <v>252257</v>
      </c>
      <c r="AA82">
        <v>634</v>
      </c>
      <c r="AB82">
        <v>89000</v>
      </c>
      <c r="AC82">
        <v>171</v>
      </c>
      <c r="AD82">
        <v>11000</v>
      </c>
      <c r="AE82">
        <v>2000</v>
      </c>
      <c r="AF82">
        <v>846</v>
      </c>
      <c r="AG82">
        <v>15516</v>
      </c>
      <c r="AH82" t="s">
        <v>980</v>
      </c>
      <c r="AI82" t="s">
        <v>718</v>
      </c>
      <c r="AJ82" t="s">
        <v>20926</v>
      </c>
      <c r="AK82" t="s">
        <v>20924</v>
      </c>
      <c r="AL82" t="s">
        <v>12756</v>
      </c>
      <c r="AP82">
        <f t="shared" si="2"/>
        <v>5</v>
      </c>
    </row>
    <row r="83" spans="1:42" x14ac:dyDescent="0.3">
      <c r="A83" s="1">
        <v>82</v>
      </c>
      <c r="B83" t="s">
        <v>436</v>
      </c>
      <c r="C83" t="s">
        <v>27</v>
      </c>
      <c r="D83" t="s">
        <v>437</v>
      </c>
      <c r="E83" t="s">
        <v>340</v>
      </c>
      <c r="F83" t="s">
        <v>182</v>
      </c>
      <c r="G83" t="s">
        <v>438</v>
      </c>
      <c r="H83" t="s">
        <v>32</v>
      </c>
      <c r="I83">
        <v>130</v>
      </c>
      <c r="J83">
        <v>1.85</v>
      </c>
      <c r="K83" t="s">
        <v>33</v>
      </c>
      <c r="L83" t="s">
        <v>14300</v>
      </c>
      <c r="M83" t="s">
        <v>14301</v>
      </c>
      <c r="N83" t="s">
        <v>14302</v>
      </c>
      <c r="O83" t="s">
        <v>14303</v>
      </c>
      <c r="P83" t="s">
        <v>10010</v>
      </c>
      <c r="Q83">
        <v>2014</v>
      </c>
      <c r="R83" t="s">
        <v>34</v>
      </c>
      <c r="S83">
        <v>0</v>
      </c>
      <c r="T83">
        <v>170000000</v>
      </c>
      <c r="U83">
        <v>208543795</v>
      </c>
      <c r="V83">
        <f t="shared" si="3"/>
        <v>38543795</v>
      </c>
      <c r="W83" t="s">
        <v>439</v>
      </c>
      <c r="X83">
        <v>7.6</v>
      </c>
      <c r="Y83">
        <v>521</v>
      </c>
      <c r="Z83">
        <v>317542</v>
      </c>
      <c r="AA83">
        <v>620</v>
      </c>
      <c r="AB83">
        <v>45000</v>
      </c>
      <c r="AC83">
        <v>198</v>
      </c>
      <c r="AD83">
        <v>10000</v>
      </c>
      <c r="AE83">
        <v>2000</v>
      </c>
      <c r="AF83">
        <v>884</v>
      </c>
      <c r="AG83">
        <v>14363</v>
      </c>
      <c r="AH83" t="s">
        <v>980</v>
      </c>
      <c r="AI83" t="s">
        <v>718</v>
      </c>
      <c r="AJ83" t="s">
        <v>2420</v>
      </c>
      <c r="AK83" t="s">
        <v>13700</v>
      </c>
      <c r="AP83">
        <f t="shared" si="2"/>
        <v>4</v>
      </c>
    </row>
    <row r="84" spans="1:42" x14ac:dyDescent="0.3">
      <c r="A84" s="1">
        <v>84</v>
      </c>
      <c r="B84" t="s">
        <v>440</v>
      </c>
      <c r="C84" t="s">
        <v>27</v>
      </c>
      <c r="D84" t="s">
        <v>441</v>
      </c>
      <c r="E84" t="s">
        <v>442</v>
      </c>
      <c r="F84" t="s">
        <v>443</v>
      </c>
      <c r="G84" t="s">
        <v>444</v>
      </c>
      <c r="H84" t="s">
        <v>32</v>
      </c>
      <c r="I84">
        <v>128</v>
      </c>
      <c r="J84">
        <v>2.35</v>
      </c>
      <c r="K84" t="s">
        <v>33</v>
      </c>
      <c r="L84" t="s">
        <v>14082</v>
      </c>
      <c r="M84" t="s">
        <v>14304</v>
      </c>
      <c r="N84" t="s">
        <v>14305</v>
      </c>
      <c r="O84" t="s">
        <v>14306</v>
      </c>
      <c r="P84" t="s">
        <v>14307</v>
      </c>
      <c r="Q84">
        <v>2013</v>
      </c>
      <c r="R84" t="s">
        <v>34</v>
      </c>
      <c r="S84">
        <v>2</v>
      </c>
      <c r="T84">
        <v>175000000</v>
      </c>
      <c r="U84">
        <v>38297305</v>
      </c>
      <c r="V84">
        <f t="shared" si="3"/>
        <v>-136702695</v>
      </c>
      <c r="W84" t="s">
        <v>445</v>
      </c>
      <c r="X84">
        <v>6.3</v>
      </c>
      <c r="Y84">
        <v>218</v>
      </c>
      <c r="Z84">
        <v>116994</v>
      </c>
      <c r="AA84">
        <v>324</v>
      </c>
      <c r="AB84">
        <v>35000</v>
      </c>
      <c r="AC84">
        <v>47</v>
      </c>
      <c r="AD84">
        <v>18000</v>
      </c>
      <c r="AE84">
        <v>1000</v>
      </c>
      <c r="AF84">
        <v>982</v>
      </c>
      <c r="AG84">
        <v>20965</v>
      </c>
      <c r="AH84" t="s">
        <v>980</v>
      </c>
      <c r="AI84" t="s">
        <v>718</v>
      </c>
      <c r="AJ84" t="s">
        <v>2420</v>
      </c>
      <c r="AK84" t="s">
        <v>20924</v>
      </c>
      <c r="AP84">
        <f t="shared" si="2"/>
        <v>4</v>
      </c>
    </row>
    <row r="85" spans="1:42" x14ac:dyDescent="0.3">
      <c r="A85" s="1">
        <v>85</v>
      </c>
      <c r="B85" t="s">
        <v>446</v>
      </c>
      <c r="C85" t="s">
        <v>27</v>
      </c>
      <c r="D85" t="s">
        <v>170</v>
      </c>
      <c r="E85" t="s">
        <v>78</v>
      </c>
      <c r="F85" t="s">
        <v>171</v>
      </c>
      <c r="G85" t="s">
        <v>447</v>
      </c>
      <c r="H85" t="s">
        <v>32</v>
      </c>
      <c r="I85">
        <v>136</v>
      </c>
      <c r="J85">
        <v>2.35</v>
      </c>
      <c r="K85" t="s">
        <v>33</v>
      </c>
      <c r="L85" t="s">
        <v>14142</v>
      </c>
      <c r="M85" t="s">
        <v>14308</v>
      </c>
      <c r="N85" t="s">
        <v>14309</v>
      </c>
      <c r="O85" t="s">
        <v>14310</v>
      </c>
      <c r="P85" t="s">
        <v>14311</v>
      </c>
      <c r="Q85">
        <v>2014</v>
      </c>
      <c r="R85" t="s">
        <v>34</v>
      </c>
      <c r="S85">
        <v>1</v>
      </c>
      <c r="T85">
        <v>170000000</v>
      </c>
      <c r="U85">
        <v>259746958</v>
      </c>
      <c r="V85">
        <f t="shared" si="3"/>
        <v>89746958</v>
      </c>
      <c r="W85" t="s">
        <v>448</v>
      </c>
      <c r="X85">
        <v>7.8</v>
      </c>
      <c r="Y85">
        <v>576</v>
      </c>
      <c r="Z85">
        <v>496749</v>
      </c>
      <c r="AA85">
        <v>742</v>
      </c>
      <c r="AB85">
        <v>55000</v>
      </c>
      <c r="AC85">
        <v>94</v>
      </c>
      <c r="AD85">
        <v>19000</v>
      </c>
      <c r="AE85">
        <v>11000</v>
      </c>
      <c r="AF85">
        <v>2000</v>
      </c>
      <c r="AG85">
        <v>36188</v>
      </c>
      <c r="AH85" t="s">
        <v>980</v>
      </c>
      <c r="AI85" t="s">
        <v>718</v>
      </c>
      <c r="AJ85" t="s">
        <v>13700</v>
      </c>
      <c r="AP85">
        <f t="shared" si="2"/>
        <v>3</v>
      </c>
    </row>
    <row r="86" spans="1:42" x14ac:dyDescent="0.3">
      <c r="A86" s="1">
        <v>86</v>
      </c>
      <c r="B86" t="s">
        <v>449</v>
      </c>
      <c r="C86" t="s">
        <v>27</v>
      </c>
      <c r="D86" t="s">
        <v>450</v>
      </c>
      <c r="E86" t="s">
        <v>451</v>
      </c>
      <c r="F86" t="s">
        <v>452</v>
      </c>
      <c r="G86" t="s">
        <v>453</v>
      </c>
      <c r="H86" t="s">
        <v>32</v>
      </c>
      <c r="I86">
        <v>93</v>
      </c>
      <c r="J86">
        <v>2.35</v>
      </c>
      <c r="K86" t="s">
        <v>33</v>
      </c>
      <c r="L86" t="s">
        <v>14312</v>
      </c>
      <c r="M86" t="s">
        <v>14313</v>
      </c>
      <c r="N86" t="s">
        <v>14199</v>
      </c>
      <c r="O86" t="s">
        <v>14314</v>
      </c>
      <c r="P86" t="s">
        <v>14315</v>
      </c>
      <c r="Q86">
        <v>2010</v>
      </c>
      <c r="R86" t="s">
        <v>72</v>
      </c>
      <c r="S86">
        <v>2</v>
      </c>
      <c r="T86">
        <v>165000000</v>
      </c>
      <c r="U86">
        <v>238371987</v>
      </c>
      <c r="V86">
        <f t="shared" si="3"/>
        <v>73371987</v>
      </c>
      <c r="W86" t="s">
        <v>454</v>
      </c>
      <c r="X86">
        <v>6.4</v>
      </c>
      <c r="Y86">
        <v>226</v>
      </c>
      <c r="Z86">
        <v>138661</v>
      </c>
      <c r="AA86">
        <v>173</v>
      </c>
      <c r="AB86">
        <v>0</v>
      </c>
      <c r="AC86">
        <v>31</v>
      </c>
      <c r="AD86">
        <v>4000</v>
      </c>
      <c r="AE86">
        <v>225</v>
      </c>
      <c r="AF86">
        <v>213</v>
      </c>
      <c r="AG86">
        <v>4628</v>
      </c>
      <c r="AH86" t="s">
        <v>718</v>
      </c>
      <c r="AI86" t="s">
        <v>20925</v>
      </c>
      <c r="AJ86" t="s">
        <v>1432</v>
      </c>
      <c r="AK86" t="s">
        <v>20926</v>
      </c>
      <c r="AL86" t="s">
        <v>20924</v>
      </c>
      <c r="AP86">
        <f t="shared" si="2"/>
        <v>5</v>
      </c>
    </row>
    <row r="87" spans="1:42" x14ac:dyDescent="0.3">
      <c r="A87" s="1">
        <v>87</v>
      </c>
      <c r="B87" t="s">
        <v>455</v>
      </c>
      <c r="C87" t="s">
        <v>27</v>
      </c>
      <c r="D87" t="s">
        <v>456</v>
      </c>
      <c r="E87" t="s">
        <v>182</v>
      </c>
      <c r="F87" t="s">
        <v>457</v>
      </c>
      <c r="G87" t="s">
        <v>458</v>
      </c>
      <c r="H87" t="s">
        <v>32</v>
      </c>
      <c r="I87">
        <v>130</v>
      </c>
      <c r="J87">
        <v>2.2000000000000002</v>
      </c>
      <c r="K87" t="s">
        <v>33</v>
      </c>
      <c r="L87" t="s">
        <v>14316</v>
      </c>
      <c r="M87" t="s">
        <v>14317</v>
      </c>
      <c r="N87" t="s">
        <v>14249</v>
      </c>
      <c r="O87" t="s">
        <v>14318</v>
      </c>
      <c r="P87" t="s">
        <v>14168</v>
      </c>
      <c r="Q87">
        <v>2015</v>
      </c>
      <c r="R87" t="s">
        <v>72</v>
      </c>
      <c r="S87">
        <v>2</v>
      </c>
      <c r="T87">
        <v>190000000</v>
      </c>
      <c r="U87">
        <v>93417865</v>
      </c>
      <c r="V87">
        <f t="shared" si="3"/>
        <v>-96582135</v>
      </c>
      <c r="W87" t="s">
        <v>459</v>
      </c>
      <c r="X87">
        <v>6.5</v>
      </c>
      <c r="Y87">
        <v>443</v>
      </c>
      <c r="Z87">
        <v>128306</v>
      </c>
      <c r="AA87">
        <v>497</v>
      </c>
      <c r="AB87">
        <v>37000</v>
      </c>
      <c r="AC87">
        <v>663</v>
      </c>
      <c r="AD87">
        <v>2000</v>
      </c>
      <c r="AE87">
        <v>638</v>
      </c>
      <c r="AF87">
        <v>604</v>
      </c>
      <c r="AG87">
        <v>5046</v>
      </c>
      <c r="AH87" t="s">
        <v>980</v>
      </c>
      <c r="AI87" t="s">
        <v>718</v>
      </c>
      <c r="AJ87" t="s">
        <v>20926</v>
      </c>
      <c r="AK87" t="s">
        <v>20928</v>
      </c>
      <c r="AL87" t="s">
        <v>13700</v>
      </c>
      <c r="AP87">
        <f t="shared" si="2"/>
        <v>5</v>
      </c>
    </row>
    <row r="88" spans="1:42" x14ac:dyDescent="0.3">
      <c r="A88" s="1">
        <v>88</v>
      </c>
      <c r="B88" t="s">
        <v>460</v>
      </c>
      <c r="C88" t="s">
        <v>27</v>
      </c>
      <c r="D88" t="s">
        <v>461</v>
      </c>
      <c r="E88" t="s">
        <v>462</v>
      </c>
      <c r="F88" t="s">
        <v>463</v>
      </c>
      <c r="G88" t="s">
        <v>464</v>
      </c>
      <c r="H88" t="s">
        <v>32</v>
      </c>
      <c r="I88">
        <v>102</v>
      </c>
      <c r="J88">
        <v>2.39</v>
      </c>
      <c r="K88" t="s">
        <v>33</v>
      </c>
      <c r="L88" t="s">
        <v>14319</v>
      </c>
      <c r="M88" t="s">
        <v>14320</v>
      </c>
      <c r="N88" t="s">
        <v>14321</v>
      </c>
      <c r="O88" t="s">
        <v>14188</v>
      </c>
      <c r="P88" t="s">
        <v>14000</v>
      </c>
      <c r="Q88">
        <v>2014</v>
      </c>
      <c r="R88" t="s">
        <v>72</v>
      </c>
      <c r="S88">
        <v>0</v>
      </c>
      <c r="T88">
        <v>165000000</v>
      </c>
      <c r="U88">
        <v>222487711</v>
      </c>
      <c r="V88">
        <f t="shared" si="3"/>
        <v>57487711</v>
      </c>
      <c r="W88" t="s">
        <v>465</v>
      </c>
      <c r="X88">
        <v>7.9</v>
      </c>
      <c r="Y88">
        <v>384</v>
      </c>
      <c r="Z88">
        <v>279093</v>
      </c>
      <c r="AA88">
        <v>433</v>
      </c>
      <c r="AB88">
        <v>41000</v>
      </c>
      <c r="AC88">
        <v>38</v>
      </c>
      <c r="AD88">
        <v>756</v>
      </c>
      <c r="AE88">
        <v>719</v>
      </c>
      <c r="AF88">
        <v>562</v>
      </c>
      <c r="AG88">
        <v>2963</v>
      </c>
      <c r="AH88" t="s">
        <v>980</v>
      </c>
      <c r="AI88" t="s">
        <v>718</v>
      </c>
      <c r="AJ88" t="s">
        <v>20925</v>
      </c>
      <c r="AK88" t="s">
        <v>1432</v>
      </c>
      <c r="AL88" t="s">
        <v>2420</v>
      </c>
      <c r="AM88" t="s">
        <v>20926</v>
      </c>
      <c r="AN88" t="s">
        <v>13700</v>
      </c>
      <c r="AP88">
        <f t="shared" si="2"/>
        <v>7</v>
      </c>
    </row>
    <row r="89" spans="1:42" x14ac:dyDescent="0.3">
      <c r="A89" s="1">
        <v>89</v>
      </c>
      <c r="B89" t="s">
        <v>466</v>
      </c>
      <c r="C89" t="s">
        <v>27</v>
      </c>
      <c r="D89" t="s">
        <v>467</v>
      </c>
      <c r="E89" t="s">
        <v>468</v>
      </c>
      <c r="F89" t="s">
        <v>469</v>
      </c>
      <c r="G89" t="s">
        <v>470</v>
      </c>
      <c r="H89" t="s">
        <v>32</v>
      </c>
      <c r="I89">
        <v>101</v>
      </c>
      <c r="J89">
        <v>2.35</v>
      </c>
      <c r="K89" t="s">
        <v>33</v>
      </c>
      <c r="L89" t="s">
        <v>14135</v>
      </c>
      <c r="M89" t="s">
        <v>14322</v>
      </c>
      <c r="N89" t="s">
        <v>14323</v>
      </c>
      <c r="O89" t="s">
        <v>14036</v>
      </c>
      <c r="P89" t="s">
        <v>14324</v>
      </c>
      <c r="Q89">
        <v>2012</v>
      </c>
      <c r="R89" t="s">
        <v>72</v>
      </c>
      <c r="S89">
        <v>1</v>
      </c>
      <c r="T89">
        <v>165000000</v>
      </c>
      <c r="U89">
        <v>189412677</v>
      </c>
      <c r="V89">
        <f t="shared" si="3"/>
        <v>24412677</v>
      </c>
      <c r="W89" t="s">
        <v>471</v>
      </c>
      <c r="X89">
        <v>7.8</v>
      </c>
      <c r="Y89">
        <v>377</v>
      </c>
      <c r="Z89">
        <v>272534</v>
      </c>
      <c r="AA89">
        <v>345</v>
      </c>
      <c r="AB89">
        <v>40000</v>
      </c>
      <c r="AC89">
        <v>66</v>
      </c>
      <c r="AD89">
        <v>975</v>
      </c>
      <c r="AE89">
        <v>931</v>
      </c>
      <c r="AF89">
        <v>833</v>
      </c>
      <c r="AG89">
        <v>4451</v>
      </c>
      <c r="AH89" t="s">
        <v>718</v>
      </c>
      <c r="AI89" t="s">
        <v>20925</v>
      </c>
      <c r="AJ89" t="s">
        <v>1432</v>
      </c>
      <c r="AK89" t="s">
        <v>20926</v>
      </c>
      <c r="AL89" t="s">
        <v>13700</v>
      </c>
      <c r="AP89">
        <f t="shared" si="2"/>
        <v>5</v>
      </c>
    </row>
    <row r="90" spans="1:42" x14ac:dyDescent="0.3">
      <c r="A90" s="1">
        <v>90</v>
      </c>
      <c r="B90" t="s">
        <v>472</v>
      </c>
      <c r="C90" t="s">
        <v>27</v>
      </c>
      <c r="D90" t="s">
        <v>337</v>
      </c>
      <c r="E90" t="s">
        <v>250</v>
      </c>
      <c r="F90" t="s">
        <v>473</v>
      </c>
      <c r="G90" t="s">
        <v>474</v>
      </c>
      <c r="H90" t="s">
        <v>32</v>
      </c>
      <c r="I90">
        <v>100</v>
      </c>
      <c r="J90">
        <v>2.35</v>
      </c>
      <c r="K90" t="s">
        <v>33</v>
      </c>
      <c r="L90" t="s">
        <v>14325</v>
      </c>
      <c r="M90" t="s">
        <v>14220</v>
      </c>
      <c r="N90" t="s">
        <v>14221</v>
      </c>
      <c r="O90" t="s">
        <v>14326</v>
      </c>
      <c r="P90" t="s">
        <v>14028</v>
      </c>
      <c r="Q90">
        <v>2004</v>
      </c>
      <c r="R90" t="s">
        <v>212</v>
      </c>
      <c r="S90">
        <v>0</v>
      </c>
      <c r="T90">
        <v>165000000</v>
      </c>
      <c r="U90">
        <v>665426</v>
      </c>
      <c r="V90">
        <f t="shared" si="3"/>
        <v>-164334574</v>
      </c>
      <c r="W90" t="s">
        <v>475</v>
      </c>
      <c r="X90">
        <v>6.6</v>
      </c>
      <c r="Y90">
        <v>188</v>
      </c>
      <c r="Z90">
        <v>120798</v>
      </c>
      <c r="AA90">
        <v>444</v>
      </c>
      <c r="AB90">
        <v>10000</v>
      </c>
      <c r="AC90">
        <v>0</v>
      </c>
      <c r="AD90">
        <v>15000</v>
      </c>
      <c r="AE90">
        <v>726</v>
      </c>
      <c r="AF90">
        <v>267</v>
      </c>
      <c r="AG90">
        <v>16264</v>
      </c>
      <c r="AH90" t="s">
        <v>718</v>
      </c>
      <c r="AI90" t="s">
        <v>20925</v>
      </c>
      <c r="AJ90" t="s">
        <v>20926</v>
      </c>
      <c r="AK90" t="s">
        <v>20924</v>
      </c>
      <c r="AP90">
        <f t="shared" si="2"/>
        <v>4</v>
      </c>
    </row>
    <row r="91" spans="1:42" x14ac:dyDescent="0.3">
      <c r="A91" s="1">
        <v>91</v>
      </c>
      <c r="B91" t="s">
        <v>476</v>
      </c>
      <c r="C91" t="s">
        <v>27</v>
      </c>
      <c r="D91" t="s">
        <v>331</v>
      </c>
      <c r="E91" t="s">
        <v>477</v>
      </c>
      <c r="F91" t="s">
        <v>478</v>
      </c>
      <c r="G91" t="s">
        <v>479</v>
      </c>
      <c r="H91" t="s">
        <v>32</v>
      </c>
      <c r="I91">
        <v>120</v>
      </c>
      <c r="J91">
        <v>2.35</v>
      </c>
      <c r="K91" t="s">
        <v>33</v>
      </c>
      <c r="L91" t="s">
        <v>13981</v>
      </c>
      <c r="M91" t="s">
        <v>14040</v>
      </c>
      <c r="N91" t="s">
        <v>14327</v>
      </c>
      <c r="O91" t="s">
        <v>14328</v>
      </c>
      <c r="P91" t="s">
        <v>14329</v>
      </c>
      <c r="Q91">
        <v>2016</v>
      </c>
      <c r="R91" t="s">
        <v>34</v>
      </c>
      <c r="S91">
        <v>0</v>
      </c>
      <c r="T91">
        <v>165000000</v>
      </c>
      <c r="U91">
        <v>102315545</v>
      </c>
      <c r="V91">
        <f t="shared" si="3"/>
        <v>-62684455</v>
      </c>
      <c r="W91" t="s">
        <v>480</v>
      </c>
      <c r="X91">
        <v>5.5</v>
      </c>
      <c r="Y91">
        <v>286</v>
      </c>
      <c r="Z91">
        <v>58137</v>
      </c>
      <c r="AA91">
        <v>520</v>
      </c>
      <c r="AB91">
        <v>67000</v>
      </c>
      <c r="AC91">
        <v>776</v>
      </c>
      <c r="AD91">
        <v>890</v>
      </c>
      <c r="AE91">
        <v>812</v>
      </c>
      <c r="AF91">
        <v>535</v>
      </c>
      <c r="AG91">
        <v>3233</v>
      </c>
      <c r="AH91" t="s">
        <v>980</v>
      </c>
      <c r="AI91" t="s">
        <v>718</v>
      </c>
      <c r="AJ91" t="s">
        <v>13700</v>
      </c>
      <c r="AP91">
        <f t="shared" si="2"/>
        <v>3</v>
      </c>
    </row>
    <row r="92" spans="1:42" x14ac:dyDescent="0.3">
      <c r="A92" s="1">
        <v>92</v>
      </c>
      <c r="B92" t="s">
        <v>481</v>
      </c>
      <c r="C92" t="s">
        <v>27</v>
      </c>
      <c r="D92" t="s">
        <v>482</v>
      </c>
      <c r="E92" t="s">
        <v>483</v>
      </c>
      <c r="F92" t="s">
        <v>484</v>
      </c>
      <c r="G92" t="s">
        <v>485</v>
      </c>
      <c r="H92" t="s">
        <v>32</v>
      </c>
      <c r="I92">
        <v>98</v>
      </c>
      <c r="J92">
        <v>2.35</v>
      </c>
      <c r="K92" t="s">
        <v>33</v>
      </c>
      <c r="L92" t="s">
        <v>14330</v>
      </c>
      <c r="M92" t="s">
        <v>14074</v>
      </c>
      <c r="N92" t="s">
        <v>14331</v>
      </c>
      <c r="O92" t="s">
        <v>14332</v>
      </c>
      <c r="P92" t="s">
        <v>14333</v>
      </c>
      <c r="Q92">
        <v>2010</v>
      </c>
      <c r="R92" t="s">
        <v>72</v>
      </c>
      <c r="S92">
        <v>0</v>
      </c>
      <c r="T92">
        <v>165000000</v>
      </c>
      <c r="U92">
        <v>217387997</v>
      </c>
      <c r="V92">
        <f t="shared" si="3"/>
        <v>52387997</v>
      </c>
      <c r="W92" t="s">
        <v>486</v>
      </c>
      <c r="X92">
        <v>8.1999999999999993</v>
      </c>
      <c r="Y92">
        <v>288</v>
      </c>
      <c r="Z92">
        <v>485430</v>
      </c>
      <c r="AA92">
        <v>492</v>
      </c>
      <c r="AB92">
        <v>33000</v>
      </c>
      <c r="AC92">
        <v>255</v>
      </c>
      <c r="AD92">
        <v>18000</v>
      </c>
      <c r="AE92">
        <v>953</v>
      </c>
      <c r="AF92">
        <v>759</v>
      </c>
      <c r="AG92">
        <v>20453</v>
      </c>
      <c r="AH92" t="s">
        <v>718</v>
      </c>
      <c r="AI92" t="s">
        <v>20925</v>
      </c>
      <c r="AJ92" t="s">
        <v>20926</v>
      </c>
      <c r="AK92" t="s">
        <v>20924</v>
      </c>
      <c r="AP92">
        <f t="shared" si="2"/>
        <v>4</v>
      </c>
    </row>
    <row r="93" spans="1:42" x14ac:dyDescent="0.3">
      <c r="A93" s="1">
        <v>93</v>
      </c>
      <c r="B93" t="s">
        <v>487</v>
      </c>
      <c r="C93" t="s">
        <v>27</v>
      </c>
      <c r="D93" t="s">
        <v>488</v>
      </c>
      <c r="E93" t="s">
        <v>489</v>
      </c>
      <c r="F93" t="s">
        <v>71</v>
      </c>
      <c r="G93" t="s">
        <v>490</v>
      </c>
      <c r="H93" t="s">
        <v>32</v>
      </c>
      <c r="I93">
        <v>109</v>
      </c>
      <c r="J93">
        <v>2.35</v>
      </c>
      <c r="K93" t="s">
        <v>33</v>
      </c>
      <c r="L93" t="s">
        <v>14334</v>
      </c>
      <c r="M93" t="s">
        <v>14335</v>
      </c>
      <c r="N93" t="s">
        <v>13963</v>
      </c>
      <c r="O93" t="s">
        <v>14120</v>
      </c>
      <c r="P93" t="s">
        <v>14155</v>
      </c>
      <c r="Q93">
        <v>2003</v>
      </c>
      <c r="R93" t="s">
        <v>491</v>
      </c>
      <c r="S93">
        <v>0</v>
      </c>
      <c r="T93">
        <v>200000000</v>
      </c>
      <c r="U93">
        <v>150350192</v>
      </c>
      <c r="V93">
        <f t="shared" si="3"/>
        <v>-49649808</v>
      </c>
      <c r="W93" t="s">
        <v>492</v>
      </c>
      <c r="X93">
        <v>6.4</v>
      </c>
      <c r="Y93">
        <v>280</v>
      </c>
      <c r="Z93">
        <v>305340</v>
      </c>
      <c r="AA93">
        <v>1676</v>
      </c>
      <c r="AB93">
        <v>0</v>
      </c>
      <c r="AC93">
        <v>84</v>
      </c>
      <c r="AD93">
        <v>648</v>
      </c>
      <c r="AE93">
        <v>284</v>
      </c>
      <c r="AF93">
        <v>191</v>
      </c>
      <c r="AG93">
        <v>1769</v>
      </c>
      <c r="AH93" t="s">
        <v>980</v>
      </c>
      <c r="AI93" t="s">
        <v>13700</v>
      </c>
      <c r="AP93">
        <f t="shared" si="2"/>
        <v>2</v>
      </c>
    </row>
    <row r="94" spans="1:42" x14ac:dyDescent="0.3">
      <c r="A94" s="1">
        <v>94</v>
      </c>
      <c r="B94" t="s">
        <v>493</v>
      </c>
      <c r="C94" t="s">
        <v>27</v>
      </c>
      <c r="D94" t="s">
        <v>494</v>
      </c>
      <c r="E94" t="s">
        <v>495</v>
      </c>
      <c r="F94" t="s">
        <v>262</v>
      </c>
      <c r="G94" t="s">
        <v>496</v>
      </c>
      <c r="H94" t="s">
        <v>32</v>
      </c>
      <c r="I94">
        <v>121</v>
      </c>
      <c r="J94">
        <v>2.35</v>
      </c>
      <c r="K94" t="s">
        <v>33</v>
      </c>
      <c r="L94" t="s">
        <v>14336</v>
      </c>
      <c r="M94" t="s">
        <v>14337</v>
      </c>
      <c r="N94" t="s">
        <v>14338</v>
      </c>
      <c r="O94" t="s">
        <v>14339</v>
      </c>
      <c r="P94" t="s">
        <v>14340</v>
      </c>
      <c r="Q94">
        <v>2014</v>
      </c>
      <c r="R94" t="s">
        <v>34</v>
      </c>
      <c r="S94">
        <v>3</v>
      </c>
      <c r="T94">
        <v>170000000</v>
      </c>
      <c r="U94">
        <v>333130696</v>
      </c>
      <c r="V94">
        <f t="shared" si="3"/>
        <v>163130696</v>
      </c>
      <c r="W94" t="s">
        <v>497</v>
      </c>
      <c r="X94">
        <v>8.1</v>
      </c>
      <c r="Y94">
        <v>653</v>
      </c>
      <c r="Z94">
        <v>682155</v>
      </c>
      <c r="AA94">
        <v>1097</v>
      </c>
      <c r="AB94">
        <v>96000</v>
      </c>
      <c r="AC94">
        <v>571</v>
      </c>
      <c r="AD94">
        <v>14000</v>
      </c>
      <c r="AE94">
        <v>14000</v>
      </c>
      <c r="AF94">
        <v>3000</v>
      </c>
      <c r="AG94">
        <v>32438</v>
      </c>
      <c r="AH94" t="s">
        <v>980</v>
      </c>
      <c r="AI94" t="s">
        <v>718</v>
      </c>
      <c r="AJ94" t="s">
        <v>13700</v>
      </c>
      <c r="AP94">
        <f t="shared" si="2"/>
        <v>3</v>
      </c>
    </row>
    <row r="95" spans="1:42" x14ac:dyDescent="0.3">
      <c r="A95" s="1">
        <v>95</v>
      </c>
      <c r="B95" t="s">
        <v>498</v>
      </c>
      <c r="C95" t="s">
        <v>27</v>
      </c>
      <c r="D95" t="s">
        <v>50</v>
      </c>
      <c r="E95" t="s">
        <v>499</v>
      </c>
      <c r="F95" t="s">
        <v>198</v>
      </c>
      <c r="G95" t="s">
        <v>500</v>
      </c>
      <c r="H95" t="s">
        <v>32</v>
      </c>
      <c r="I95">
        <v>105</v>
      </c>
      <c r="J95">
        <v>2.35</v>
      </c>
      <c r="K95" t="s">
        <v>33</v>
      </c>
      <c r="L95" t="s">
        <v>14341</v>
      </c>
      <c r="M95" t="s">
        <v>11383</v>
      </c>
      <c r="N95" t="s">
        <v>14342</v>
      </c>
      <c r="O95" t="s">
        <v>14343</v>
      </c>
      <c r="P95" t="s">
        <v>14344</v>
      </c>
      <c r="Q95">
        <v>2014</v>
      </c>
      <c r="R95" t="s">
        <v>34</v>
      </c>
      <c r="S95">
        <v>1</v>
      </c>
      <c r="T95">
        <v>165000000</v>
      </c>
      <c r="U95">
        <v>187991439</v>
      </c>
      <c r="V95">
        <f t="shared" si="3"/>
        <v>22991439</v>
      </c>
      <c r="W95" t="s">
        <v>501</v>
      </c>
      <c r="X95">
        <v>8.6</v>
      </c>
      <c r="Y95">
        <v>712</v>
      </c>
      <c r="Z95">
        <v>928227</v>
      </c>
      <c r="AA95">
        <v>2725</v>
      </c>
      <c r="AB95">
        <v>349000</v>
      </c>
      <c r="AC95">
        <v>22000</v>
      </c>
      <c r="AD95">
        <v>11000</v>
      </c>
      <c r="AE95">
        <v>11000</v>
      </c>
      <c r="AF95">
        <v>6000</v>
      </c>
      <c r="AG95">
        <v>31488</v>
      </c>
      <c r="AH95" t="s">
        <v>718</v>
      </c>
      <c r="AI95" t="s">
        <v>2420</v>
      </c>
      <c r="AJ95" t="s">
        <v>13700</v>
      </c>
      <c r="AP95">
        <f t="shared" si="2"/>
        <v>3</v>
      </c>
    </row>
    <row r="96" spans="1:42" x14ac:dyDescent="0.3">
      <c r="A96" s="1">
        <v>96</v>
      </c>
      <c r="B96" t="s">
        <v>502</v>
      </c>
      <c r="C96" t="s">
        <v>27</v>
      </c>
      <c r="D96" t="s">
        <v>50</v>
      </c>
      <c r="E96" t="s">
        <v>165</v>
      </c>
      <c r="F96" t="s">
        <v>51</v>
      </c>
      <c r="G96" t="s">
        <v>53</v>
      </c>
      <c r="H96" t="s">
        <v>32</v>
      </c>
      <c r="I96">
        <v>148</v>
      </c>
      <c r="J96">
        <v>2.35</v>
      </c>
      <c r="K96" t="s">
        <v>33</v>
      </c>
      <c r="L96" t="s">
        <v>14345</v>
      </c>
      <c r="M96" t="s">
        <v>14346</v>
      </c>
      <c r="N96" t="s">
        <v>14347</v>
      </c>
      <c r="O96" t="s">
        <v>14348</v>
      </c>
      <c r="P96" t="s">
        <v>14349</v>
      </c>
      <c r="Q96">
        <v>2010</v>
      </c>
      <c r="R96" t="s">
        <v>34</v>
      </c>
      <c r="S96">
        <v>0</v>
      </c>
      <c r="T96">
        <v>160000000</v>
      </c>
      <c r="U96">
        <v>292568851</v>
      </c>
      <c r="V96">
        <f t="shared" si="3"/>
        <v>132568851</v>
      </c>
      <c r="W96" t="s">
        <v>503</v>
      </c>
      <c r="X96">
        <v>8.8000000000000007</v>
      </c>
      <c r="Y96">
        <v>642</v>
      </c>
      <c r="Z96">
        <v>1468200</v>
      </c>
      <c r="AA96">
        <v>2803</v>
      </c>
      <c r="AB96">
        <v>175000</v>
      </c>
      <c r="AC96">
        <v>22000</v>
      </c>
      <c r="AD96">
        <v>29000</v>
      </c>
      <c r="AE96">
        <v>27000</v>
      </c>
      <c r="AF96">
        <v>23000</v>
      </c>
      <c r="AG96">
        <v>81115</v>
      </c>
      <c r="AH96" t="s">
        <v>980</v>
      </c>
      <c r="AI96" t="s">
        <v>718</v>
      </c>
      <c r="AJ96" t="s">
        <v>13700</v>
      </c>
      <c r="AK96" t="s">
        <v>13161</v>
      </c>
      <c r="AP96">
        <f t="shared" si="2"/>
        <v>4</v>
      </c>
    </row>
    <row r="97" spans="1:42" x14ac:dyDescent="0.3">
      <c r="A97" s="1">
        <v>98</v>
      </c>
      <c r="B97" t="s">
        <v>504</v>
      </c>
      <c r="C97" t="s">
        <v>27</v>
      </c>
      <c r="D97" t="s">
        <v>133</v>
      </c>
      <c r="E97" t="s">
        <v>134</v>
      </c>
      <c r="F97" t="s">
        <v>135</v>
      </c>
      <c r="G97" t="s">
        <v>136</v>
      </c>
      <c r="H97" t="s">
        <v>32</v>
      </c>
      <c r="I97">
        <v>105</v>
      </c>
      <c r="J97">
        <v>2.35</v>
      </c>
      <c r="K97" t="s">
        <v>33</v>
      </c>
      <c r="L97" t="s">
        <v>14330</v>
      </c>
      <c r="M97" t="s">
        <v>14063</v>
      </c>
      <c r="N97" t="s">
        <v>14051</v>
      </c>
      <c r="O97" t="s">
        <v>14053</v>
      </c>
      <c r="P97" t="s">
        <v>14350</v>
      </c>
      <c r="Q97">
        <v>2012</v>
      </c>
      <c r="R97" t="s">
        <v>34</v>
      </c>
      <c r="S97">
        <v>0</v>
      </c>
      <c r="T97">
        <v>180000000</v>
      </c>
      <c r="U97">
        <v>303001229</v>
      </c>
      <c r="V97">
        <f t="shared" si="3"/>
        <v>123001229</v>
      </c>
      <c r="W97" t="s">
        <v>505</v>
      </c>
      <c r="X97">
        <v>7.9</v>
      </c>
      <c r="Y97">
        <v>645</v>
      </c>
      <c r="Z97">
        <v>637246</v>
      </c>
      <c r="AA97">
        <v>1367</v>
      </c>
      <c r="AB97">
        <v>166000</v>
      </c>
      <c r="AC97">
        <v>0</v>
      </c>
      <c r="AD97">
        <v>5000</v>
      </c>
      <c r="AE97">
        <v>972</v>
      </c>
      <c r="AF97">
        <v>773</v>
      </c>
      <c r="AG97">
        <v>9152</v>
      </c>
      <c r="AH97" t="s">
        <v>718</v>
      </c>
      <c r="AI97" t="s">
        <v>20924</v>
      </c>
      <c r="AP97">
        <f t="shared" si="2"/>
        <v>2</v>
      </c>
    </row>
    <row r="98" spans="1:42" x14ac:dyDescent="0.3">
      <c r="A98" s="1">
        <v>99</v>
      </c>
      <c r="B98" t="s">
        <v>506</v>
      </c>
      <c r="C98" t="s">
        <v>27</v>
      </c>
      <c r="D98" t="s">
        <v>384</v>
      </c>
      <c r="E98" t="s">
        <v>261</v>
      </c>
      <c r="F98" t="s">
        <v>262</v>
      </c>
      <c r="G98" t="s">
        <v>507</v>
      </c>
      <c r="H98" t="s">
        <v>32</v>
      </c>
      <c r="I98">
        <v>106</v>
      </c>
      <c r="J98">
        <v>2.35</v>
      </c>
      <c r="K98" t="s">
        <v>33</v>
      </c>
      <c r="L98" t="s">
        <v>14351</v>
      </c>
      <c r="M98" t="s">
        <v>14352</v>
      </c>
      <c r="N98" t="s">
        <v>14126</v>
      </c>
      <c r="O98" t="s">
        <v>14353</v>
      </c>
      <c r="P98" t="s">
        <v>14354</v>
      </c>
      <c r="Q98">
        <v>2001</v>
      </c>
      <c r="R98" t="s">
        <v>34</v>
      </c>
      <c r="S98">
        <v>2</v>
      </c>
      <c r="T98">
        <v>38000000</v>
      </c>
      <c r="U98">
        <v>144512310</v>
      </c>
      <c r="V98">
        <f t="shared" si="3"/>
        <v>106512310</v>
      </c>
      <c r="W98" t="s">
        <v>508</v>
      </c>
      <c r="X98">
        <v>6.7</v>
      </c>
      <c r="Y98">
        <v>187</v>
      </c>
      <c r="Z98">
        <v>272223</v>
      </c>
      <c r="AA98">
        <v>988</v>
      </c>
      <c r="AB98">
        <v>14000</v>
      </c>
      <c r="AC98">
        <v>357</v>
      </c>
      <c r="AD98">
        <v>23000</v>
      </c>
      <c r="AE98">
        <v>14000</v>
      </c>
      <c r="AF98">
        <v>4000</v>
      </c>
      <c r="AG98">
        <v>45327</v>
      </c>
      <c r="AH98" t="s">
        <v>980</v>
      </c>
      <c r="AI98" t="s">
        <v>20931</v>
      </c>
      <c r="AJ98" t="s">
        <v>13161</v>
      </c>
      <c r="AP98">
        <f t="shared" si="2"/>
        <v>3</v>
      </c>
    </row>
    <row r="99" spans="1:42" x14ac:dyDescent="0.3">
      <c r="A99" s="1">
        <v>100</v>
      </c>
      <c r="B99" t="s">
        <v>509</v>
      </c>
      <c r="C99" t="s">
        <v>27</v>
      </c>
      <c r="D99" t="s">
        <v>510</v>
      </c>
      <c r="E99" t="s">
        <v>266</v>
      </c>
      <c r="F99" t="s">
        <v>511</v>
      </c>
      <c r="G99" t="s">
        <v>512</v>
      </c>
      <c r="H99" t="s">
        <v>32</v>
      </c>
      <c r="I99">
        <v>105</v>
      </c>
      <c r="J99">
        <v>2.35</v>
      </c>
      <c r="K99" t="s">
        <v>33</v>
      </c>
      <c r="L99" t="s">
        <v>14355</v>
      </c>
      <c r="M99" t="s">
        <v>14356</v>
      </c>
      <c r="N99" t="s">
        <v>14357</v>
      </c>
      <c r="O99" t="s">
        <v>14358</v>
      </c>
      <c r="P99" t="s">
        <v>14359</v>
      </c>
      <c r="Q99">
        <v>2008</v>
      </c>
      <c r="R99" t="s">
        <v>34</v>
      </c>
      <c r="S99">
        <v>2</v>
      </c>
      <c r="T99">
        <v>150000000</v>
      </c>
      <c r="U99">
        <v>127490802</v>
      </c>
      <c r="V99">
        <f t="shared" si="3"/>
        <v>-22509198</v>
      </c>
      <c r="W99" t="s">
        <v>513</v>
      </c>
      <c r="X99">
        <v>7.8</v>
      </c>
      <c r="Y99">
        <v>362</v>
      </c>
      <c r="Z99">
        <v>459346</v>
      </c>
      <c r="AA99">
        <v>822</v>
      </c>
      <c r="AB99">
        <v>23000</v>
      </c>
      <c r="AC99">
        <v>21000</v>
      </c>
      <c r="AD99">
        <v>11000</v>
      </c>
      <c r="AE99">
        <v>1000</v>
      </c>
      <c r="AF99">
        <v>919</v>
      </c>
      <c r="AG99">
        <v>13333</v>
      </c>
      <c r="AH99" t="s">
        <v>2420</v>
      </c>
      <c r="AI99" t="s">
        <v>20924</v>
      </c>
      <c r="AJ99" t="s">
        <v>12756</v>
      </c>
      <c r="AP99">
        <f t="shared" si="2"/>
        <v>3</v>
      </c>
    </row>
    <row r="100" spans="1:42" x14ac:dyDescent="0.3">
      <c r="A100" s="1">
        <v>101</v>
      </c>
      <c r="B100" t="s">
        <v>514</v>
      </c>
      <c r="C100" t="s">
        <v>27</v>
      </c>
      <c r="D100" t="s">
        <v>515</v>
      </c>
      <c r="E100" t="s">
        <v>270</v>
      </c>
      <c r="F100" t="s">
        <v>355</v>
      </c>
      <c r="G100" t="s">
        <v>332</v>
      </c>
      <c r="H100" t="s">
        <v>32</v>
      </c>
      <c r="I100">
        <v>132</v>
      </c>
      <c r="J100">
        <v>2.35</v>
      </c>
      <c r="K100" t="s">
        <v>33</v>
      </c>
      <c r="L100" t="s">
        <v>14360</v>
      </c>
      <c r="M100" t="s">
        <v>14361</v>
      </c>
      <c r="N100" t="s">
        <v>14110</v>
      </c>
      <c r="O100" t="s">
        <v>14362</v>
      </c>
      <c r="P100" t="s">
        <v>14005</v>
      </c>
      <c r="Q100">
        <v>2011</v>
      </c>
      <c r="R100" t="s">
        <v>34</v>
      </c>
      <c r="S100">
        <v>3</v>
      </c>
      <c r="T100">
        <v>160000000</v>
      </c>
      <c r="U100">
        <v>146405371</v>
      </c>
      <c r="V100">
        <f t="shared" si="3"/>
        <v>-13594629</v>
      </c>
      <c r="W100" t="s">
        <v>516</v>
      </c>
      <c r="X100">
        <v>7.8</v>
      </c>
      <c r="Y100">
        <v>500</v>
      </c>
      <c r="Z100">
        <v>518537</v>
      </c>
      <c r="AA100">
        <v>698</v>
      </c>
      <c r="AB100">
        <v>54000</v>
      </c>
      <c r="AC100">
        <v>905</v>
      </c>
      <c r="AD100">
        <v>34000</v>
      </c>
      <c r="AE100">
        <v>13000</v>
      </c>
      <c r="AF100">
        <v>1000</v>
      </c>
      <c r="AG100">
        <v>50983</v>
      </c>
      <c r="AH100" t="s">
        <v>980</v>
      </c>
      <c r="AI100" t="s">
        <v>718</v>
      </c>
      <c r="AJ100" t="s">
        <v>13700</v>
      </c>
      <c r="AP100">
        <f t="shared" si="2"/>
        <v>3</v>
      </c>
    </row>
    <row r="101" spans="1:42" x14ac:dyDescent="0.3">
      <c r="A101" s="1">
        <v>102</v>
      </c>
      <c r="B101" t="s">
        <v>517</v>
      </c>
      <c r="C101" t="s">
        <v>27</v>
      </c>
      <c r="D101" t="s">
        <v>518</v>
      </c>
      <c r="E101" t="s">
        <v>270</v>
      </c>
      <c r="F101" t="s">
        <v>519</v>
      </c>
      <c r="G101" t="s">
        <v>520</v>
      </c>
      <c r="H101" t="s">
        <v>32</v>
      </c>
      <c r="I101">
        <v>137</v>
      </c>
      <c r="J101">
        <v>2.35</v>
      </c>
      <c r="K101" t="s">
        <v>33</v>
      </c>
      <c r="L101" t="s">
        <v>14363</v>
      </c>
      <c r="M101" t="s">
        <v>14164</v>
      </c>
      <c r="N101" t="s">
        <v>14364</v>
      </c>
      <c r="O101" t="s">
        <v>14365</v>
      </c>
      <c r="P101" t="s">
        <v>14366</v>
      </c>
      <c r="Q101">
        <v>2015</v>
      </c>
      <c r="R101" t="s">
        <v>34</v>
      </c>
      <c r="S101">
        <v>1</v>
      </c>
      <c r="T101">
        <v>160000000</v>
      </c>
      <c r="U101">
        <v>281666058</v>
      </c>
      <c r="V101">
        <f t="shared" si="3"/>
        <v>121666058</v>
      </c>
      <c r="W101" t="s">
        <v>521</v>
      </c>
      <c r="X101">
        <v>6.6</v>
      </c>
      <c r="Y101">
        <v>389</v>
      </c>
      <c r="Z101">
        <v>166137</v>
      </c>
      <c r="AA101">
        <v>383</v>
      </c>
      <c r="AB101">
        <v>38000</v>
      </c>
      <c r="AC101">
        <v>508</v>
      </c>
      <c r="AD101">
        <v>34000</v>
      </c>
      <c r="AE101">
        <v>22000</v>
      </c>
      <c r="AF101">
        <v>14000</v>
      </c>
      <c r="AG101">
        <v>81385</v>
      </c>
      <c r="AH101" t="s">
        <v>718</v>
      </c>
      <c r="AI101" t="s">
        <v>13700</v>
      </c>
      <c r="AP101">
        <f t="shared" si="2"/>
        <v>2</v>
      </c>
    </row>
    <row r="102" spans="1:42" x14ac:dyDescent="0.3">
      <c r="A102" s="1">
        <v>103</v>
      </c>
      <c r="B102" t="s">
        <v>522</v>
      </c>
      <c r="C102" t="s">
        <v>27</v>
      </c>
      <c r="D102" t="s">
        <v>523</v>
      </c>
      <c r="E102" t="s">
        <v>524</v>
      </c>
      <c r="F102" t="s">
        <v>525</v>
      </c>
      <c r="G102" t="s">
        <v>526</v>
      </c>
      <c r="H102" t="s">
        <v>32</v>
      </c>
      <c r="I102">
        <v>109</v>
      </c>
      <c r="J102">
        <v>2.35</v>
      </c>
      <c r="K102" t="s">
        <v>33</v>
      </c>
      <c r="L102" t="s">
        <v>14367</v>
      </c>
      <c r="M102" t="s">
        <v>14368</v>
      </c>
      <c r="N102" t="s">
        <v>14003</v>
      </c>
      <c r="O102" t="s">
        <v>14369</v>
      </c>
      <c r="P102" t="s">
        <v>14331</v>
      </c>
      <c r="Q102">
        <v>2010</v>
      </c>
      <c r="R102" t="s">
        <v>72</v>
      </c>
      <c r="S102">
        <v>0</v>
      </c>
      <c r="T102">
        <v>150000000</v>
      </c>
      <c r="U102">
        <v>63143812</v>
      </c>
      <c r="V102">
        <f t="shared" si="3"/>
        <v>-86856188</v>
      </c>
      <c r="W102" t="s">
        <v>527</v>
      </c>
      <c r="X102">
        <v>6.1</v>
      </c>
      <c r="Y102">
        <v>235</v>
      </c>
      <c r="Z102">
        <v>124185</v>
      </c>
      <c r="AA102">
        <v>238</v>
      </c>
      <c r="AB102">
        <v>11000</v>
      </c>
      <c r="AC102">
        <v>226</v>
      </c>
      <c r="AD102">
        <v>12000</v>
      </c>
      <c r="AE102">
        <v>418</v>
      </c>
      <c r="AF102">
        <v>370</v>
      </c>
      <c r="AG102">
        <v>13388</v>
      </c>
      <c r="AH102" t="s">
        <v>980</v>
      </c>
      <c r="AI102" t="s">
        <v>718</v>
      </c>
      <c r="AJ102" t="s">
        <v>20926</v>
      </c>
      <c r="AK102" t="s">
        <v>20924</v>
      </c>
      <c r="AP102">
        <f t="shared" si="2"/>
        <v>4</v>
      </c>
    </row>
    <row r="103" spans="1:42" x14ac:dyDescent="0.3">
      <c r="A103" s="1">
        <v>104</v>
      </c>
      <c r="B103" t="s">
        <v>528</v>
      </c>
      <c r="C103" t="s">
        <v>27</v>
      </c>
      <c r="D103" t="s">
        <v>529</v>
      </c>
      <c r="E103" t="s">
        <v>396</v>
      </c>
      <c r="F103" t="s">
        <v>530</v>
      </c>
      <c r="G103" t="s">
        <v>531</v>
      </c>
      <c r="H103" t="s">
        <v>32</v>
      </c>
      <c r="I103">
        <v>98</v>
      </c>
      <c r="J103">
        <v>2.35</v>
      </c>
      <c r="K103" t="s">
        <v>33</v>
      </c>
      <c r="L103" t="s">
        <v>14370</v>
      </c>
      <c r="M103" t="s">
        <v>14138</v>
      </c>
      <c r="N103" t="s">
        <v>14371</v>
      </c>
      <c r="O103" t="s">
        <v>14372</v>
      </c>
      <c r="P103" t="s">
        <v>14275</v>
      </c>
      <c r="Q103">
        <v>2006</v>
      </c>
      <c r="R103" t="s">
        <v>34</v>
      </c>
      <c r="S103">
        <v>0</v>
      </c>
      <c r="T103">
        <v>160000000</v>
      </c>
      <c r="U103">
        <v>60655503</v>
      </c>
      <c r="V103">
        <f t="shared" si="3"/>
        <v>-99344497</v>
      </c>
      <c r="W103" t="s">
        <v>532</v>
      </c>
      <c r="X103">
        <v>5.6</v>
      </c>
      <c r="Y103">
        <v>231</v>
      </c>
      <c r="Z103">
        <v>82380</v>
      </c>
      <c r="AA103">
        <v>629</v>
      </c>
      <c r="AB103">
        <v>0</v>
      </c>
      <c r="AC103">
        <v>249</v>
      </c>
      <c r="AD103">
        <v>87000</v>
      </c>
      <c r="AE103">
        <v>2000</v>
      </c>
      <c r="AF103">
        <v>702</v>
      </c>
      <c r="AG103">
        <v>92456</v>
      </c>
      <c r="AH103" t="s">
        <v>980</v>
      </c>
      <c r="AI103" t="s">
        <v>718</v>
      </c>
      <c r="AJ103" t="s">
        <v>2420</v>
      </c>
      <c r="AK103" t="s">
        <v>13161</v>
      </c>
      <c r="AP103">
        <f t="shared" si="2"/>
        <v>4</v>
      </c>
    </row>
    <row r="104" spans="1:42" x14ac:dyDescent="0.3">
      <c r="A104" s="1">
        <v>105</v>
      </c>
      <c r="B104" t="s">
        <v>533</v>
      </c>
      <c r="C104" t="s">
        <v>27</v>
      </c>
      <c r="D104" t="s">
        <v>534</v>
      </c>
      <c r="E104" t="s">
        <v>38</v>
      </c>
      <c r="F104" t="s">
        <v>82</v>
      </c>
      <c r="G104" t="s">
        <v>198</v>
      </c>
      <c r="H104" t="s">
        <v>32</v>
      </c>
      <c r="I104">
        <v>113</v>
      </c>
      <c r="J104">
        <v>1.85</v>
      </c>
      <c r="K104" t="s">
        <v>33</v>
      </c>
      <c r="L104" t="s">
        <v>14373</v>
      </c>
      <c r="M104" t="s">
        <v>14297</v>
      </c>
      <c r="N104" t="s">
        <v>14374</v>
      </c>
      <c r="O104" t="s">
        <v>14107</v>
      </c>
      <c r="P104" t="s">
        <v>10010</v>
      </c>
      <c r="Q104">
        <v>2016</v>
      </c>
      <c r="R104" t="s">
        <v>72</v>
      </c>
      <c r="S104">
        <v>1</v>
      </c>
      <c r="T104">
        <v>170000000</v>
      </c>
      <c r="U104">
        <v>76846624</v>
      </c>
      <c r="V104">
        <f t="shared" si="3"/>
        <v>-93153376</v>
      </c>
      <c r="W104" t="s">
        <v>535</v>
      </c>
      <c r="X104">
        <v>6.4</v>
      </c>
      <c r="Y104">
        <v>218</v>
      </c>
      <c r="Z104">
        <v>21352</v>
      </c>
      <c r="AA104">
        <v>131</v>
      </c>
      <c r="AB104">
        <v>30000</v>
      </c>
      <c r="AC104">
        <v>33</v>
      </c>
      <c r="AD104">
        <v>40000</v>
      </c>
      <c r="AE104">
        <v>25000</v>
      </c>
      <c r="AF104">
        <v>11000</v>
      </c>
      <c r="AG104">
        <v>80806</v>
      </c>
      <c r="AH104" t="s">
        <v>718</v>
      </c>
      <c r="AI104" t="s">
        <v>20926</v>
      </c>
      <c r="AJ104" t="s">
        <v>20924</v>
      </c>
      <c r="AP104">
        <f t="shared" si="2"/>
        <v>3</v>
      </c>
    </row>
    <row r="105" spans="1:42" x14ac:dyDescent="0.3">
      <c r="A105" s="1">
        <v>106</v>
      </c>
      <c r="B105" t="s">
        <v>536</v>
      </c>
      <c r="C105" t="s">
        <v>27</v>
      </c>
      <c r="D105" t="s">
        <v>537</v>
      </c>
      <c r="E105" t="s">
        <v>538</v>
      </c>
      <c r="F105" t="s">
        <v>539</v>
      </c>
      <c r="G105" t="s">
        <v>540</v>
      </c>
      <c r="H105" t="s">
        <v>32</v>
      </c>
      <c r="I105">
        <v>93</v>
      </c>
      <c r="J105">
        <v>1.85</v>
      </c>
      <c r="K105" t="s">
        <v>33</v>
      </c>
      <c r="L105" t="s">
        <v>14375</v>
      </c>
      <c r="M105" t="s">
        <v>14294</v>
      </c>
      <c r="N105" t="s">
        <v>14376</v>
      </c>
      <c r="O105" t="s">
        <v>13985</v>
      </c>
      <c r="P105" t="s">
        <v>14377</v>
      </c>
      <c r="Q105">
        <v>2007</v>
      </c>
      <c r="R105" t="s">
        <v>72</v>
      </c>
      <c r="S105">
        <v>2</v>
      </c>
      <c r="T105">
        <v>160000000</v>
      </c>
      <c r="U105">
        <v>320706665</v>
      </c>
      <c r="V105">
        <f t="shared" si="3"/>
        <v>160706665</v>
      </c>
      <c r="W105" t="s">
        <v>541</v>
      </c>
      <c r="X105">
        <v>6.1</v>
      </c>
      <c r="Y105">
        <v>227</v>
      </c>
      <c r="Z105">
        <v>211971</v>
      </c>
      <c r="AA105">
        <v>326</v>
      </c>
      <c r="AB105">
        <v>0</v>
      </c>
      <c r="AC105">
        <v>50</v>
      </c>
      <c r="AD105">
        <v>3000</v>
      </c>
      <c r="AE105">
        <v>795</v>
      </c>
      <c r="AF105">
        <v>692</v>
      </c>
      <c r="AG105">
        <v>4705</v>
      </c>
      <c r="AH105" t="s">
        <v>718</v>
      </c>
      <c r="AI105" t="s">
        <v>20925</v>
      </c>
      <c r="AJ105" t="s">
        <v>1432</v>
      </c>
      <c r="AK105" t="s">
        <v>20926</v>
      </c>
      <c r="AL105" t="s">
        <v>20924</v>
      </c>
      <c r="AP105">
        <f t="shared" si="2"/>
        <v>5</v>
      </c>
    </row>
    <row r="106" spans="1:42" x14ac:dyDescent="0.3">
      <c r="A106" s="1">
        <v>107</v>
      </c>
      <c r="B106" t="s">
        <v>542</v>
      </c>
      <c r="C106" t="s">
        <v>27</v>
      </c>
      <c r="D106" t="s">
        <v>543</v>
      </c>
      <c r="E106" t="s">
        <v>544</v>
      </c>
      <c r="F106" t="s">
        <v>545</v>
      </c>
      <c r="G106" t="s">
        <v>546</v>
      </c>
      <c r="H106" t="s">
        <v>32</v>
      </c>
      <c r="I106">
        <v>123</v>
      </c>
      <c r="J106">
        <v>2.35</v>
      </c>
      <c r="K106" t="s">
        <v>33</v>
      </c>
      <c r="L106" t="s">
        <v>14378</v>
      </c>
      <c r="M106" t="s">
        <v>14379</v>
      </c>
      <c r="N106" t="s">
        <v>14380</v>
      </c>
      <c r="O106" t="s">
        <v>14053</v>
      </c>
      <c r="P106" t="s">
        <v>14066</v>
      </c>
      <c r="Q106">
        <v>2016</v>
      </c>
      <c r="R106" t="s">
        <v>34</v>
      </c>
      <c r="S106">
        <v>0</v>
      </c>
      <c r="T106">
        <v>160000000</v>
      </c>
      <c r="U106">
        <v>46978995</v>
      </c>
      <c r="V106">
        <f t="shared" si="3"/>
        <v>-113021005</v>
      </c>
      <c r="W106" t="s">
        <v>547</v>
      </c>
      <c r="X106">
        <v>7.3</v>
      </c>
      <c r="Y106">
        <v>275</v>
      </c>
      <c r="Z106">
        <v>111609</v>
      </c>
      <c r="AA106">
        <v>781</v>
      </c>
      <c r="AB106">
        <v>89000</v>
      </c>
      <c r="AC106">
        <v>0</v>
      </c>
      <c r="AD106">
        <v>3000</v>
      </c>
      <c r="AE106">
        <v>716</v>
      </c>
      <c r="AF106">
        <v>648</v>
      </c>
      <c r="AG106">
        <v>5505</v>
      </c>
      <c r="AH106" t="s">
        <v>980</v>
      </c>
      <c r="AI106" t="s">
        <v>718</v>
      </c>
      <c r="AJ106" t="s">
        <v>20924</v>
      </c>
      <c r="AP106">
        <f t="shared" si="2"/>
        <v>3</v>
      </c>
    </row>
    <row r="107" spans="1:42" x14ac:dyDescent="0.3">
      <c r="A107" s="1">
        <v>108</v>
      </c>
      <c r="B107" t="s">
        <v>548</v>
      </c>
      <c r="C107" t="s">
        <v>27</v>
      </c>
      <c r="D107" t="s">
        <v>549</v>
      </c>
      <c r="E107" t="s">
        <v>63</v>
      </c>
      <c r="F107" t="s">
        <v>550</v>
      </c>
      <c r="G107" t="s">
        <v>551</v>
      </c>
      <c r="H107" t="s">
        <v>32</v>
      </c>
      <c r="I107">
        <v>126</v>
      </c>
      <c r="J107">
        <v>2.35</v>
      </c>
      <c r="K107" t="s">
        <v>33</v>
      </c>
      <c r="L107" t="s">
        <v>14381</v>
      </c>
      <c r="M107" t="s">
        <v>14382</v>
      </c>
      <c r="N107" t="s">
        <v>13963</v>
      </c>
      <c r="O107" t="s">
        <v>14188</v>
      </c>
      <c r="P107" t="s">
        <v>14383</v>
      </c>
      <c r="Q107">
        <v>2015</v>
      </c>
      <c r="R107" t="s">
        <v>34</v>
      </c>
      <c r="S107">
        <v>2</v>
      </c>
      <c r="T107">
        <v>155000000</v>
      </c>
      <c r="U107">
        <v>89732035</v>
      </c>
      <c r="V107">
        <f t="shared" si="3"/>
        <v>-65267965</v>
      </c>
      <c r="W107" t="s">
        <v>552</v>
      </c>
      <c r="X107">
        <v>6.6</v>
      </c>
      <c r="Y107">
        <v>474</v>
      </c>
      <c r="Z107">
        <v>188457</v>
      </c>
      <c r="AA107">
        <v>867</v>
      </c>
      <c r="AB107">
        <v>82000</v>
      </c>
      <c r="AC107">
        <v>230</v>
      </c>
      <c r="AD107">
        <v>24000</v>
      </c>
      <c r="AE107">
        <v>10000</v>
      </c>
      <c r="AF107">
        <v>2000</v>
      </c>
      <c r="AG107">
        <v>38873</v>
      </c>
      <c r="AH107" t="s">
        <v>980</v>
      </c>
      <c r="AI107" t="s">
        <v>718</v>
      </c>
      <c r="AJ107" t="s">
        <v>13700</v>
      </c>
      <c r="AP107">
        <f t="shared" si="2"/>
        <v>3</v>
      </c>
    </row>
    <row r="108" spans="1:42" x14ac:dyDescent="0.3">
      <c r="A108" s="1">
        <v>109</v>
      </c>
      <c r="B108" t="s">
        <v>553</v>
      </c>
      <c r="C108" t="s">
        <v>27</v>
      </c>
      <c r="D108" t="s">
        <v>554</v>
      </c>
      <c r="E108" t="s">
        <v>555</v>
      </c>
      <c r="F108" t="s">
        <v>352</v>
      </c>
      <c r="G108" t="s">
        <v>556</v>
      </c>
      <c r="H108" t="s">
        <v>32</v>
      </c>
      <c r="I108">
        <v>113</v>
      </c>
      <c r="J108">
        <v>1.78</v>
      </c>
      <c r="K108" t="s">
        <v>33</v>
      </c>
      <c r="L108" t="s">
        <v>14330</v>
      </c>
      <c r="M108" t="s">
        <v>14036</v>
      </c>
      <c r="N108" t="s">
        <v>14384</v>
      </c>
      <c r="O108" t="s">
        <v>14070</v>
      </c>
      <c r="P108" t="s">
        <v>14139</v>
      </c>
      <c r="Q108">
        <v>2010</v>
      </c>
      <c r="R108" t="s">
        <v>72</v>
      </c>
      <c r="S108">
        <v>4</v>
      </c>
      <c r="T108">
        <v>155000000</v>
      </c>
      <c r="U108">
        <v>104383624</v>
      </c>
      <c r="V108">
        <f t="shared" si="3"/>
        <v>-50616376</v>
      </c>
      <c r="W108" t="s">
        <v>557</v>
      </c>
      <c r="X108">
        <v>6.3</v>
      </c>
      <c r="Y108">
        <v>228</v>
      </c>
      <c r="Z108">
        <v>106446</v>
      </c>
      <c r="AA108">
        <v>227</v>
      </c>
      <c r="AB108">
        <v>11000</v>
      </c>
      <c r="AC108">
        <v>150</v>
      </c>
      <c r="AD108">
        <v>531</v>
      </c>
      <c r="AE108">
        <v>82</v>
      </c>
      <c r="AF108">
        <v>59</v>
      </c>
      <c r="AG108">
        <v>764</v>
      </c>
      <c r="AH108" t="s">
        <v>718</v>
      </c>
      <c r="AI108" t="s">
        <v>20926</v>
      </c>
      <c r="AJ108" t="s">
        <v>20924</v>
      </c>
      <c r="AP108">
        <f t="shared" si="2"/>
        <v>3</v>
      </c>
    </row>
    <row r="109" spans="1:42" x14ac:dyDescent="0.3">
      <c r="A109" s="1">
        <v>110</v>
      </c>
      <c r="B109" t="s">
        <v>558</v>
      </c>
      <c r="C109" t="s">
        <v>559</v>
      </c>
      <c r="D109" t="s">
        <v>215</v>
      </c>
      <c r="E109" t="s">
        <v>560</v>
      </c>
      <c r="F109" t="s">
        <v>561</v>
      </c>
      <c r="G109" t="s">
        <v>562</v>
      </c>
      <c r="H109" t="s">
        <v>32</v>
      </c>
      <c r="I109">
        <v>105</v>
      </c>
      <c r="J109">
        <v>2.35</v>
      </c>
      <c r="K109" t="s">
        <v>33</v>
      </c>
      <c r="L109" t="s">
        <v>14385</v>
      </c>
      <c r="M109" t="s">
        <v>14386</v>
      </c>
      <c r="N109" t="s">
        <v>14387</v>
      </c>
      <c r="O109" t="s">
        <v>14388</v>
      </c>
      <c r="P109" t="s">
        <v>14389</v>
      </c>
      <c r="Q109">
        <v>2001</v>
      </c>
      <c r="R109" t="s">
        <v>34</v>
      </c>
      <c r="S109">
        <v>0</v>
      </c>
      <c r="T109">
        <v>140000000</v>
      </c>
      <c r="U109">
        <v>198539855</v>
      </c>
      <c r="V109">
        <f t="shared" si="3"/>
        <v>58539855</v>
      </c>
      <c r="W109" t="s">
        <v>563</v>
      </c>
      <c r="X109">
        <v>6.1</v>
      </c>
      <c r="Y109">
        <v>191</v>
      </c>
      <c r="Z109">
        <v>254111</v>
      </c>
      <c r="AA109">
        <v>1999</v>
      </c>
      <c r="AB109">
        <v>0</v>
      </c>
      <c r="AC109">
        <v>0</v>
      </c>
      <c r="AD109">
        <v>3000</v>
      </c>
      <c r="AE109">
        <v>961</v>
      </c>
      <c r="AF109">
        <v>691</v>
      </c>
      <c r="AG109">
        <v>5401</v>
      </c>
      <c r="AH109" t="s">
        <v>980</v>
      </c>
      <c r="AI109" t="s">
        <v>2420</v>
      </c>
      <c r="AJ109" t="s">
        <v>20929</v>
      </c>
      <c r="AK109" t="s">
        <v>12756</v>
      </c>
      <c r="AL109" t="s">
        <v>6750</v>
      </c>
      <c r="AP109">
        <f t="shared" si="2"/>
        <v>5</v>
      </c>
    </row>
    <row r="110" spans="1:42" x14ac:dyDescent="0.3">
      <c r="A110" s="1">
        <v>111</v>
      </c>
      <c r="B110" t="s">
        <v>564</v>
      </c>
      <c r="C110" t="s">
        <v>27</v>
      </c>
      <c r="D110" t="s">
        <v>215</v>
      </c>
      <c r="E110" t="s">
        <v>565</v>
      </c>
      <c r="F110" t="s">
        <v>566</v>
      </c>
      <c r="G110" t="s">
        <v>217</v>
      </c>
      <c r="H110" t="s">
        <v>32</v>
      </c>
      <c r="I110">
        <v>144</v>
      </c>
      <c r="J110">
        <v>2.35</v>
      </c>
      <c r="K110" t="s">
        <v>33</v>
      </c>
      <c r="L110" t="s">
        <v>14390</v>
      </c>
      <c r="M110" t="s">
        <v>14118</v>
      </c>
      <c r="N110" t="s">
        <v>14119</v>
      </c>
      <c r="O110" t="s">
        <v>14391</v>
      </c>
      <c r="P110" t="s">
        <v>14392</v>
      </c>
      <c r="Q110">
        <v>2007</v>
      </c>
      <c r="R110" t="s">
        <v>34</v>
      </c>
      <c r="S110">
        <v>0</v>
      </c>
      <c r="T110">
        <v>150000000</v>
      </c>
      <c r="U110">
        <v>318759914</v>
      </c>
      <c r="V110">
        <f t="shared" si="3"/>
        <v>168759914</v>
      </c>
      <c r="W110" t="s">
        <v>567</v>
      </c>
      <c r="X110">
        <v>7.1</v>
      </c>
      <c r="Y110">
        <v>396</v>
      </c>
      <c r="Z110">
        <v>513158</v>
      </c>
      <c r="AA110">
        <v>1782</v>
      </c>
      <c r="AB110">
        <v>8000</v>
      </c>
      <c r="AC110">
        <v>0</v>
      </c>
      <c r="AD110">
        <v>662</v>
      </c>
      <c r="AE110">
        <v>599</v>
      </c>
      <c r="AF110">
        <v>581</v>
      </c>
      <c r="AG110">
        <v>2333</v>
      </c>
      <c r="AH110" t="s">
        <v>980</v>
      </c>
      <c r="AI110" t="s">
        <v>718</v>
      </c>
      <c r="AJ110" t="s">
        <v>13700</v>
      </c>
      <c r="AP110">
        <f t="shared" si="2"/>
        <v>3</v>
      </c>
    </row>
    <row r="111" spans="1:42" x14ac:dyDescent="0.3">
      <c r="A111" s="1">
        <v>112</v>
      </c>
      <c r="B111" t="s">
        <v>568</v>
      </c>
      <c r="C111" t="s">
        <v>27</v>
      </c>
      <c r="D111" t="s">
        <v>569</v>
      </c>
      <c r="E111" t="s">
        <v>570</v>
      </c>
      <c r="F111" t="s">
        <v>432</v>
      </c>
      <c r="G111" t="s">
        <v>571</v>
      </c>
      <c r="H111" t="s">
        <v>572</v>
      </c>
      <c r="I111">
        <v>105</v>
      </c>
      <c r="J111">
        <v>2.35</v>
      </c>
      <c r="K111" t="s">
        <v>33</v>
      </c>
      <c r="L111" t="s">
        <v>14393</v>
      </c>
      <c r="M111" t="s">
        <v>14394</v>
      </c>
      <c r="N111" t="s">
        <v>14395</v>
      </c>
      <c r="O111" t="s">
        <v>14396</v>
      </c>
      <c r="P111" t="s">
        <v>14036</v>
      </c>
      <c r="Q111">
        <v>2004</v>
      </c>
      <c r="R111" t="s">
        <v>491</v>
      </c>
      <c r="S111">
        <v>3</v>
      </c>
      <c r="T111">
        <v>155000000</v>
      </c>
      <c r="U111">
        <v>34293771</v>
      </c>
      <c r="V111">
        <f t="shared" si="3"/>
        <v>-120706229</v>
      </c>
      <c r="W111" t="s">
        <v>573</v>
      </c>
      <c r="X111">
        <v>5.5</v>
      </c>
      <c r="Y111">
        <v>248</v>
      </c>
      <c r="Z111">
        <v>138863</v>
      </c>
      <c r="AA111">
        <v>1390</v>
      </c>
      <c r="AB111">
        <v>0</v>
      </c>
      <c r="AC111">
        <v>0</v>
      </c>
      <c r="AD111">
        <v>12000</v>
      </c>
      <c r="AE111">
        <v>11000</v>
      </c>
      <c r="AF111">
        <v>591</v>
      </c>
      <c r="AG111">
        <v>24598</v>
      </c>
      <c r="AH111" t="s">
        <v>980</v>
      </c>
      <c r="AI111" t="s">
        <v>718</v>
      </c>
      <c r="AJ111" t="s">
        <v>20932</v>
      </c>
      <c r="AK111" t="s">
        <v>2420</v>
      </c>
      <c r="AL111" t="s">
        <v>20929</v>
      </c>
      <c r="AM111" t="s">
        <v>12756</v>
      </c>
      <c r="AN111" t="s">
        <v>6750</v>
      </c>
      <c r="AP111">
        <f t="shared" si="2"/>
        <v>7</v>
      </c>
    </row>
    <row r="112" spans="1:42" x14ac:dyDescent="0.3">
      <c r="A112" s="1">
        <v>113</v>
      </c>
      <c r="B112" t="s">
        <v>574</v>
      </c>
      <c r="C112" t="s">
        <v>27</v>
      </c>
      <c r="D112" t="s">
        <v>81</v>
      </c>
      <c r="E112" t="s">
        <v>575</v>
      </c>
      <c r="F112" t="s">
        <v>83</v>
      </c>
      <c r="G112" t="s">
        <v>576</v>
      </c>
      <c r="H112" t="s">
        <v>47</v>
      </c>
      <c r="I112">
        <v>138</v>
      </c>
      <c r="J112">
        <v>2.35</v>
      </c>
      <c r="K112" t="s">
        <v>33</v>
      </c>
      <c r="L112" t="s">
        <v>14040</v>
      </c>
      <c r="M112" t="s">
        <v>14128</v>
      </c>
      <c r="N112" t="s">
        <v>14397</v>
      </c>
      <c r="O112" t="s">
        <v>14398</v>
      </c>
      <c r="P112" t="s">
        <v>14350</v>
      </c>
      <c r="Q112">
        <v>2007</v>
      </c>
      <c r="R112" t="s">
        <v>34</v>
      </c>
      <c r="S112">
        <v>3</v>
      </c>
      <c r="T112">
        <v>150000000</v>
      </c>
      <c r="U112">
        <v>292000866</v>
      </c>
      <c r="V112">
        <f t="shared" si="3"/>
        <v>142000866</v>
      </c>
      <c r="W112" t="s">
        <v>577</v>
      </c>
      <c r="X112">
        <v>7.5</v>
      </c>
      <c r="Y112">
        <v>329</v>
      </c>
      <c r="Z112">
        <v>355137</v>
      </c>
      <c r="AA112">
        <v>1108</v>
      </c>
      <c r="AB112">
        <v>0</v>
      </c>
      <c r="AC112">
        <v>282</v>
      </c>
      <c r="AD112">
        <v>21000</v>
      </c>
      <c r="AE112">
        <v>11000</v>
      </c>
      <c r="AF112">
        <v>687</v>
      </c>
      <c r="AG112">
        <v>33433</v>
      </c>
      <c r="AH112" t="s">
        <v>718</v>
      </c>
      <c r="AI112" t="s">
        <v>20926</v>
      </c>
      <c r="AJ112" t="s">
        <v>20924</v>
      </c>
      <c r="AK112" t="s">
        <v>20928</v>
      </c>
      <c r="AP112">
        <f t="shared" si="2"/>
        <v>4</v>
      </c>
    </row>
    <row r="113" spans="1:42" x14ac:dyDescent="0.3">
      <c r="A113" s="1">
        <v>114</v>
      </c>
      <c r="B113" t="s">
        <v>578</v>
      </c>
      <c r="C113" t="s">
        <v>27</v>
      </c>
      <c r="D113" t="s">
        <v>290</v>
      </c>
      <c r="E113" t="s">
        <v>575</v>
      </c>
      <c r="F113" t="s">
        <v>83</v>
      </c>
      <c r="G113" t="s">
        <v>84</v>
      </c>
      <c r="H113" t="s">
        <v>47</v>
      </c>
      <c r="I113">
        <v>157</v>
      </c>
      <c r="J113">
        <v>2.35</v>
      </c>
      <c r="K113" t="s">
        <v>33</v>
      </c>
      <c r="L113" t="s">
        <v>14285</v>
      </c>
      <c r="M113" t="s">
        <v>14399</v>
      </c>
      <c r="N113" t="s">
        <v>14128</v>
      </c>
      <c r="O113" t="s">
        <v>14307</v>
      </c>
      <c r="P113" t="s">
        <v>14350</v>
      </c>
      <c r="Q113">
        <v>2005</v>
      </c>
      <c r="R113" t="s">
        <v>34</v>
      </c>
      <c r="S113">
        <v>1</v>
      </c>
      <c r="T113">
        <v>150000000</v>
      </c>
      <c r="U113">
        <v>289994397</v>
      </c>
      <c r="V113">
        <f t="shared" si="3"/>
        <v>139994397</v>
      </c>
      <c r="W113" t="s">
        <v>579</v>
      </c>
      <c r="X113">
        <v>7.6</v>
      </c>
      <c r="Y113">
        <v>295</v>
      </c>
      <c r="Z113">
        <v>385670</v>
      </c>
      <c r="AA113">
        <v>1896</v>
      </c>
      <c r="AB113">
        <v>0</v>
      </c>
      <c r="AC113">
        <v>179</v>
      </c>
      <c r="AD113">
        <v>21000</v>
      </c>
      <c r="AE113">
        <v>11000</v>
      </c>
      <c r="AF113">
        <v>10000</v>
      </c>
      <c r="AG113">
        <v>53413</v>
      </c>
      <c r="AH113" t="s">
        <v>718</v>
      </c>
      <c r="AI113" t="s">
        <v>20926</v>
      </c>
      <c r="AJ113" t="s">
        <v>20924</v>
      </c>
      <c r="AK113" t="s">
        <v>20928</v>
      </c>
      <c r="AP113">
        <f t="shared" si="2"/>
        <v>4</v>
      </c>
    </row>
    <row r="114" spans="1:42" x14ac:dyDescent="0.3">
      <c r="A114" s="1">
        <v>115</v>
      </c>
      <c r="B114" t="s">
        <v>580</v>
      </c>
      <c r="C114" t="s">
        <v>27</v>
      </c>
      <c r="D114" t="s">
        <v>174</v>
      </c>
      <c r="E114" t="s">
        <v>128</v>
      </c>
      <c r="F114" t="s">
        <v>581</v>
      </c>
      <c r="G114" t="s">
        <v>279</v>
      </c>
      <c r="H114" t="s">
        <v>32</v>
      </c>
      <c r="I114">
        <v>102</v>
      </c>
      <c r="J114">
        <v>2.35</v>
      </c>
      <c r="K114" t="s">
        <v>33</v>
      </c>
      <c r="L114" t="s">
        <v>14400</v>
      </c>
      <c r="M114" t="s">
        <v>14401</v>
      </c>
      <c r="N114" t="s">
        <v>14048</v>
      </c>
      <c r="O114" t="s">
        <v>14000</v>
      </c>
      <c r="P114" t="s">
        <v>14402</v>
      </c>
      <c r="Q114">
        <v>2008</v>
      </c>
      <c r="R114" t="s">
        <v>34</v>
      </c>
      <c r="S114">
        <v>0</v>
      </c>
      <c r="T114">
        <v>150000000</v>
      </c>
      <c r="U114">
        <v>227946274</v>
      </c>
      <c r="V114">
        <f t="shared" si="3"/>
        <v>77946274</v>
      </c>
      <c r="W114" t="s">
        <v>582</v>
      </c>
      <c r="X114">
        <v>6.4</v>
      </c>
      <c r="Y114">
        <v>318</v>
      </c>
      <c r="Z114">
        <v>343648</v>
      </c>
      <c r="AA114">
        <v>590</v>
      </c>
      <c r="AB114">
        <v>0</v>
      </c>
      <c r="AC114">
        <v>532</v>
      </c>
      <c r="AD114">
        <v>10000</v>
      </c>
      <c r="AE114">
        <v>9000</v>
      </c>
      <c r="AF114">
        <v>979</v>
      </c>
      <c r="AG114">
        <v>21584</v>
      </c>
      <c r="AH114" t="s">
        <v>980</v>
      </c>
      <c r="AI114" t="s">
        <v>2420</v>
      </c>
      <c r="AP114">
        <f t="shared" si="2"/>
        <v>2</v>
      </c>
    </row>
    <row r="115" spans="1:42" x14ac:dyDescent="0.3">
      <c r="A115" s="1">
        <v>116</v>
      </c>
      <c r="B115" t="s">
        <v>583</v>
      </c>
      <c r="C115" t="s">
        <v>27</v>
      </c>
      <c r="D115" t="s">
        <v>518</v>
      </c>
      <c r="E115" t="s">
        <v>128</v>
      </c>
      <c r="F115" t="s">
        <v>584</v>
      </c>
      <c r="G115" t="s">
        <v>585</v>
      </c>
      <c r="H115" t="s">
        <v>32</v>
      </c>
      <c r="I115">
        <v>104</v>
      </c>
      <c r="J115">
        <v>2.35</v>
      </c>
      <c r="K115" t="s">
        <v>33</v>
      </c>
      <c r="L115" t="s">
        <v>14403</v>
      </c>
      <c r="M115" t="s">
        <v>14162</v>
      </c>
      <c r="N115" t="s">
        <v>14303</v>
      </c>
      <c r="O115" t="s">
        <v>14404</v>
      </c>
      <c r="P115" t="s">
        <v>14405</v>
      </c>
      <c r="Q115">
        <v>2007</v>
      </c>
      <c r="R115" t="s">
        <v>34</v>
      </c>
      <c r="S115">
        <v>0</v>
      </c>
      <c r="T115">
        <v>150000000</v>
      </c>
      <c r="U115">
        <v>256386216</v>
      </c>
      <c r="V115">
        <f t="shared" si="3"/>
        <v>106386216</v>
      </c>
      <c r="W115" t="s">
        <v>586</v>
      </c>
      <c r="X115">
        <v>7.2</v>
      </c>
      <c r="Y115">
        <v>323</v>
      </c>
      <c r="Z115">
        <v>530870</v>
      </c>
      <c r="AA115">
        <v>1413</v>
      </c>
      <c r="AB115">
        <v>11000</v>
      </c>
      <c r="AC115">
        <v>508</v>
      </c>
      <c r="AD115">
        <v>10000</v>
      </c>
      <c r="AE115">
        <v>1000</v>
      </c>
      <c r="AF115">
        <v>558</v>
      </c>
      <c r="AG115">
        <v>13076</v>
      </c>
      <c r="AH115" t="s">
        <v>2420</v>
      </c>
      <c r="AI115" t="s">
        <v>4493</v>
      </c>
      <c r="AJ115" t="s">
        <v>13700</v>
      </c>
      <c r="AP115">
        <f t="shared" si="2"/>
        <v>3</v>
      </c>
    </row>
    <row r="116" spans="1:42" x14ac:dyDescent="0.3">
      <c r="A116" s="1">
        <v>117</v>
      </c>
      <c r="B116" t="s">
        <v>587</v>
      </c>
      <c r="C116" t="s">
        <v>27</v>
      </c>
      <c r="D116" t="s">
        <v>197</v>
      </c>
      <c r="E116" t="s">
        <v>38</v>
      </c>
      <c r="F116" t="s">
        <v>155</v>
      </c>
      <c r="G116" t="s">
        <v>588</v>
      </c>
      <c r="H116" t="s">
        <v>32</v>
      </c>
      <c r="I116">
        <v>115</v>
      </c>
      <c r="J116">
        <v>1.85</v>
      </c>
      <c r="K116" t="s">
        <v>33</v>
      </c>
      <c r="L116" t="s">
        <v>14406</v>
      </c>
      <c r="M116" t="s">
        <v>14407</v>
      </c>
      <c r="N116" t="s">
        <v>14408</v>
      </c>
      <c r="O116" t="s">
        <v>14409</v>
      </c>
      <c r="P116" t="s">
        <v>14410</v>
      </c>
      <c r="Q116">
        <v>2005</v>
      </c>
      <c r="R116" t="s">
        <v>72</v>
      </c>
      <c r="S116">
        <v>3</v>
      </c>
      <c r="T116">
        <v>150000000</v>
      </c>
      <c r="U116">
        <v>206456431</v>
      </c>
      <c r="V116">
        <f t="shared" si="3"/>
        <v>56456431</v>
      </c>
      <c r="W116" t="s">
        <v>589</v>
      </c>
      <c r="X116">
        <v>6.7</v>
      </c>
      <c r="Y116">
        <v>276</v>
      </c>
      <c r="Z116">
        <v>320284</v>
      </c>
      <c r="AA116">
        <v>1361</v>
      </c>
      <c r="AB116">
        <v>0</v>
      </c>
      <c r="AC116">
        <v>13000</v>
      </c>
      <c r="AD116">
        <v>40000</v>
      </c>
      <c r="AE116">
        <v>16000</v>
      </c>
      <c r="AF116">
        <v>588</v>
      </c>
      <c r="AG116">
        <v>57844</v>
      </c>
      <c r="AH116" t="s">
        <v>718</v>
      </c>
      <c r="AI116" t="s">
        <v>1432</v>
      </c>
      <c r="AJ116" t="s">
        <v>20926</v>
      </c>
      <c r="AK116" t="s">
        <v>20924</v>
      </c>
      <c r="AP116">
        <f t="shared" si="2"/>
        <v>4</v>
      </c>
    </row>
    <row r="117" spans="1:42" x14ac:dyDescent="0.3">
      <c r="A117" s="1">
        <v>118</v>
      </c>
      <c r="B117" t="s">
        <v>590</v>
      </c>
      <c r="C117" t="s">
        <v>27</v>
      </c>
      <c r="D117" t="s">
        <v>456</v>
      </c>
      <c r="E117" t="s">
        <v>591</v>
      </c>
      <c r="F117" t="s">
        <v>251</v>
      </c>
      <c r="G117" t="s">
        <v>592</v>
      </c>
      <c r="H117" t="s">
        <v>32</v>
      </c>
      <c r="I117">
        <v>111</v>
      </c>
      <c r="J117">
        <v>2.35</v>
      </c>
      <c r="K117" t="s">
        <v>33</v>
      </c>
      <c r="L117" t="s">
        <v>14411</v>
      </c>
      <c r="M117" t="s">
        <v>14412</v>
      </c>
      <c r="N117" t="s">
        <v>14212</v>
      </c>
      <c r="O117" t="s">
        <v>14413</v>
      </c>
      <c r="P117" t="s">
        <v>14414</v>
      </c>
      <c r="Q117">
        <v>2007</v>
      </c>
      <c r="R117" t="s">
        <v>212</v>
      </c>
      <c r="S117">
        <v>0</v>
      </c>
      <c r="T117">
        <v>150000000</v>
      </c>
      <c r="U117">
        <v>206435493</v>
      </c>
      <c r="V117">
        <f t="shared" si="3"/>
        <v>56435493</v>
      </c>
      <c r="W117" t="s">
        <v>593</v>
      </c>
      <c r="X117">
        <v>8</v>
      </c>
      <c r="Y117">
        <v>318</v>
      </c>
      <c r="Z117">
        <v>473887</v>
      </c>
      <c r="AA117">
        <v>626</v>
      </c>
      <c r="AB117">
        <v>10000</v>
      </c>
      <c r="AC117">
        <v>663</v>
      </c>
      <c r="AD117">
        <v>1000</v>
      </c>
      <c r="AE117">
        <v>1000</v>
      </c>
      <c r="AF117">
        <v>954</v>
      </c>
      <c r="AG117">
        <v>4764</v>
      </c>
      <c r="AH117" t="s">
        <v>20925</v>
      </c>
      <c r="AI117" t="s">
        <v>1432</v>
      </c>
      <c r="AJ117" t="s">
        <v>20926</v>
      </c>
      <c r="AK117" t="s">
        <v>20924</v>
      </c>
      <c r="AP117">
        <f t="shared" si="2"/>
        <v>4</v>
      </c>
    </row>
    <row r="118" spans="1:42" x14ac:dyDescent="0.3">
      <c r="A118" s="1">
        <v>119</v>
      </c>
      <c r="B118" t="s">
        <v>594</v>
      </c>
      <c r="C118" t="s">
        <v>27</v>
      </c>
      <c r="D118" t="s">
        <v>50</v>
      </c>
      <c r="E118" t="s">
        <v>52</v>
      </c>
      <c r="F118" t="s">
        <v>175</v>
      </c>
      <c r="G118" t="s">
        <v>360</v>
      </c>
      <c r="H118" t="s">
        <v>32</v>
      </c>
      <c r="I118">
        <v>128</v>
      </c>
      <c r="J118">
        <v>2.35</v>
      </c>
      <c r="K118" t="s">
        <v>33</v>
      </c>
      <c r="L118" t="s">
        <v>14415</v>
      </c>
      <c r="M118" t="s">
        <v>14416</v>
      </c>
      <c r="N118" t="s">
        <v>14417</v>
      </c>
      <c r="O118" t="s">
        <v>14418</v>
      </c>
      <c r="P118" t="s">
        <v>14419</v>
      </c>
      <c r="Q118">
        <v>2005</v>
      </c>
      <c r="R118" t="s">
        <v>34</v>
      </c>
      <c r="S118">
        <v>0</v>
      </c>
      <c r="T118">
        <v>150000000</v>
      </c>
      <c r="U118">
        <v>205343774</v>
      </c>
      <c r="V118">
        <f t="shared" si="3"/>
        <v>55343774</v>
      </c>
      <c r="W118" t="s">
        <v>595</v>
      </c>
      <c r="X118">
        <v>8.3000000000000007</v>
      </c>
      <c r="Y118">
        <v>478</v>
      </c>
      <c r="Z118">
        <v>980946</v>
      </c>
      <c r="AA118">
        <v>2685</v>
      </c>
      <c r="AB118">
        <v>15000</v>
      </c>
      <c r="AC118">
        <v>22000</v>
      </c>
      <c r="AD118">
        <v>23000</v>
      </c>
      <c r="AE118">
        <v>14000</v>
      </c>
      <c r="AF118">
        <v>11000</v>
      </c>
      <c r="AG118">
        <v>59558</v>
      </c>
      <c r="AH118" t="s">
        <v>980</v>
      </c>
      <c r="AI118" t="s">
        <v>718</v>
      </c>
      <c r="AP118">
        <f t="shared" si="2"/>
        <v>2</v>
      </c>
    </row>
    <row r="119" spans="1:42" x14ac:dyDescent="0.3">
      <c r="A119" s="1">
        <v>120</v>
      </c>
      <c r="B119" t="s">
        <v>596</v>
      </c>
      <c r="C119" t="s">
        <v>27</v>
      </c>
      <c r="D119" t="s">
        <v>597</v>
      </c>
      <c r="E119" t="s">
        <v>598</v>
      </c>
      <c r="F119" t="s">
        <v>599</v>
      </c>
      <c r="G119" t="s">
        <v>600</v>
      </c>
      <c r="H119" t="s">
        <v>32</v>
      </c>
      <c r="I119">
        <v>89</v>
      </c>
      <c r="J119">
        <v>1.85</v>
      </c>
      <c r="K119" t="s">
        <v>33</v>
      </c>
      <c r="L119" t="s">
        <v>14227</v>
      </c>
      <c r="M119" t="s">
        <v>14420</v>
      </c>
      <c r="N119" t="s">
        <v>14403</v>
      </c>
      <c r="O119" t="s">
        <v>10010</v>
      </c>
      <c r="P119" t="s">
        <v>14421</v>
      </c>
      <c r="Q119">
        <v>2008</v>
      </c>
      <c r="R119" t="s">
        <v>72</v>
      </c>
      <c r="S119">
        <v>0</v>
      </c>
      <c r="T119">
        <v>150000000</v>
      </c>
      <c r="U119">
        <v>179982968</v>
      </c>
      <c r="V119">
        <f t="shared" si="3"/>
        <v>29982968</v>
      </c>
      <c r="W119" t="s">
        <v>601</v>
      </c>
      <c r="X119">
        <v>6.7</v>
      </c>
      <c r="Y119">
        <v>167</v>
      </c>
      <c r="Z119">
        <v>146019</v>
      </c>
      <c r="AA119">
        <v>119</v>
      </c>
      <c r="AB119">
        <v>0</v>
      </c>
      <c r="AC119">
        <v>35</v>
      </c>
      <c r="AD119">
        <v>1000</v>
      </c>
      <c r="AE119">
        <v>851</v>
      </c>
      <c r="AF119">
        <v>436</v>
      </c>
      <c r="AG119">
        <v>3285</v>
      </c>
      <c r="AH119" t="s">
        <v>980</v>
      </c>
      <c r="AI119" t="s">
        <v>718</v>
      </c>
      <c r="AJ119" t="s">
        <v>20925</v>
      </c>
      <c r="AK119" t="s">
        <v>1432</v>
      </c>
      <c r="AL119" t="s">
        <v>20926</v>
      </c>
      <c r="AP119">
        <f t="shared" si="2"/>
        <v>5</v>
      </c>
    </row>
    <row r="120" spans="1:42" x14ac:dyDescent="0.3">
      <c r="A120" s="1">
        <v>121</v>
      </c>
      <c r="B120" t="s">
        <v>602</v>
      </c>
      <c r="C120" t="s">
        <v>27</v>
      </c>
      <c r="D120" t="s">
        <v>603</v>
      </c>
      <c r="E120" t="s">
        <v>604</v>
      </c>
      <c r="F120" t="s">
        <v>605</v>
      </c>
      <c r="G120" t="s">
        <v>606</v>
      </c>
      <c r="H120" t="s">
        <v>32</v>
      </c>
      <c r="I120">
        <v>105</v>
      </c>
      <c r="J120">
        <v>2.35</v>
      </c>
      <c r="K120" t="s">
        <v>33</v>
      </c>
      <c r="L120" t="s">
        <v>14422</v>
      </c>
      <c r="M120" t="s">
        <v>14423</v>
      </c>
      <c r="N120" t="s">
        <v>14424</v>
      </c>
      <c r="O120" t="s">
        <v>14425</v>
      </c>
      <c r="P120" t="s">
        <v>14426</v>
      </c>
      <c r="Q120">
        <v>2009</v>
      </c>
      <c r="R120" t="s">
        <v>72</v>
      </c>
      <c r="S120">
        <v>2</v>
      </c>
      <c r="T120">
        <v>150000000</v>
      </c>
      <c r="U120">
        <v>177243721</v>
      </c>
      <c r="V120">
        <f t="shared" si="3"/>
        <v>27243721</v>
      </c>
      <c r="W120" t="s">
        <v>607</v>
      </c>
      <c r="X120">
        <v>5.9</v>
      </c>
      <c r="Y120">
        <v>185</v>
      </c>
      <c r="Z120">
        <v>130272</v>
      </c>
      <c r="AA120">
        <v>209</v>
      </c>
      <c r="AB120">
        <v>2000</v>
      </c>
      <c r="AC120">
        <v>189</v>
      </c>
      <c r="AD120">
        <v>49000</v>
      </c>
      <c r="AE120">
        <v>3000</v>
      </c>
      <c r="AF120">
        <v>1000</v>
      </c>
      <c r="AG120">
        <v>54039</v>
      </c>
      <c r="AH120" t="s">
        <v>718</v>
      </c>
      <c r="AI120" t="s">
        <v>1432</v>
      </c>
      <c r="AJ120" t="s">
        <v>20926</v>
      </c>
      <c r="AK120" t="s">
        <v>20924</v>
      </c>
      <c r="AP120">
        <f t="shared" si="2"/>
        <v>4</v>
      </c>
    </row>
    <row r="121" spans="1:42" x14ac:dyDescent="0.3">
      <c r="A121" s="1">
        <v>122</v>
      </c>
      <c r="B121" t="s">
        <v>608</v>
      </c>
      <c r="C121" t="s">
        <v>27</v>
      </c>
      <c r="D121" t="s">
        <v>609</v>
      </c>
      <c r="E121" t="s">
        <v>202</v>
      </c>
      <c r="F121" t="s">
        <v>244</v>
      </c>
      <c r="G121" t="s">
        <v>610</v>
      </c>
      <c r="H121" t="s">
        <v>32</v>
      </c>
      <c r="I121">
        <v>119</v>
      </c>
      <c r="J121">
        <v>2.35</v>
      </c>
      <c r="K121" t="s">
        <v>33</v>
      </c>
      <c r="L121" t="s">
        <v>14049</v>
      </c>
      <c r="M121" t="s">
        <v>14427</v>
      </c>
      <c r="N121" t="s">
        <v>14428</v>
      </c>
      <c r="O121" t="s">
        <v>14429</v>
      </c>
      <c r="P121" t="s">
        <v>14430</v>
      </c>
      <c r="Q121">
        <v>2009</v>
      </c>
      <c r="R121" t="s">
        <v>34</v>
      </c>
      <c r="S121">
        <v>0</v>
      </c>
      <c r="T121">
        <v>150000000</v>
      </c>
      <c r="U121">
        <v>179883016</v>
      </c>
      <c r="V121">
        <f t="shared" si="3"/>
        <v>29883016</v>
      </c>
      <c r="W121" t="s">
        <v>611</v>
      </c>
      <c r="X121">
        <v>6.7</v>
      </c>
      <c r="Y121">
        <v>350</v>
      </c>
      <c r="Z121">
        <v>361924</v>
      </c>
      <c r="AA121">
        <v>641</v>
      </c>
      <c r="AB121">
        <v>0</v>
      </c>
      <c r="AC121">
        <v>151</v>
      </c>
      <c r="AD121">
        <v>20000</v>
      </c>
      <c r="AE121">
        <v>16000</v>
      </c>
      <c r="AF121">
        <v>2000</v>
      </c>
      <c r="AG121">
        <v>40054</v>
      </c>
      <c r="AH121" t="s">
        <v>980</v>
      </c>
      <c r="AI121" t="s">
        <v>718</v>
      </c>
      <c r="AJ121" t="s">
        <v>20924</v>
      </c>
      <c r="AK121" t="s">
        <v>13700</v>
      </c>
      <c r="AL121" t="s">
        <v>13161</v>
      </c>
      <c r="AP121">
        <f t="shared" si="2"/>
        <v>5</v>
      </c>
    </row>
    <row r="122" spans="1:42" x14ac:dyDescent="0.3">
      <c r="A122" s="1">
        <v>123</v>
      </c>
      <c r="B122" t="s">
        <v>612</v>
      </c>
      <c r="C122" t="s">
        <v>27</v>
      </c>
      <c r="D122" t="s">
        <v>343</v>
      </c>
      <c r="E122" t="s">
        <v>613</v>
      </c>
      <c r="F122" t="s">
        <v>614</v>
      </c>
      <c r="G122" t="s">
        <v>615</v>
      </c>
      <c r="H122" t="s">
        <v>287</v>
      </c>
      <c r="I122">
        <v>129</v>
      </c>
      <c r="J122">
        <v>2.35</v>
      </c>
      <c r="K122" t="s">
        <v>33</v>
      </c>
      <c r="L122" t="s">
        <v>14040</v>
      </c>
      <c r="M122" t="s">
        <v>14010</v>
      </c>
      <c r="N122" t="s">
        <v>14431</v>
      </c>
      <c r="O122" t="s">
        <v>13963</v>
      </c>
      <c r="P122" t="s">
        <v>14120</v>
      </c>
      <c r="Q122">
        <v>2003</v>
      </c>
      <c r="R122" t="s">
        <v>491</v>
      </c>
      <c r="S122">
        <v>0</v>
      </c>
      <c r="T122">
        <v>150000000</v>
      </c>
      <c r="U122">
        <v>139259759</v>
      </c>
      <c r="V122">
        <f t="shared" si="3"/>
        <v>-10740241</v>
      </c>
      <c r="W122" t="s">
        <v>616</v>
      </c>
      <c r="X122">
        <v>6.7</v>
      </c>
      <c r="Y122">
        <v>245</v>
      </c>
      <c r="Z122">
        <v>364948</v>
      </c>
      <c r="AA122">
        <v>2121</v>
      </c>
      <c r="AB122">
        <v>0</v>
      </c>
      <c r="AC122">
        <v>0</v>
      </c>
      <c r="AD122">
        <v>309</v>
      </c>
      <c r="AE122">
        <v>269</v>
      </c>
      <c r="AF122">
        <v>233</v>
      </c>
      <c r="AG122">
        <v>1062</v>
      </c>
      <c r="AH122" t="s">
        <v>980</v>
      </c>
      <c r="AI122" t="s">
        <v>13700</v>
      </c>
      <c r="AP122">
        <f t="shared" si="2"/>
        <v>2</v>
      </c>
    </row>
    <row r="123" spans="1:42" x14ac:dyDescent="0.3">
      <c r="A123" s="1">
        <v>124</v>
      </c>
      <c r="B123" t="s">
        <v>617</v>
      </c>
      <c r="C123" t="s">
        <v>27</v>
      </c>
      <c r="D123" t="s">
        <v>618</v>
      </c>
      <c r="E123" t="s">
        <v>619</v>
      </c>
      <c r="F123" t="s">
        <v>620</v>
      </c>
      <c r="G123" t="s">
        <v>621</v>
      </c>
      <c r="H123" t="s">
        <v>32</v>
      </c>
      <c r="I123">
        <v>102</v>
      </c>
      <c r="J123">
        <v>2.2400000000000002</v>
      </c>
      <c r="K123" t="s">
        <v>33</v>
      </c>
      <c r="L123" t="s">
        <v>14128</v>
      </c>
      <c r="M123" t="s">
        <v>14432</v>
      </c>
      <c r="N123" t="s">
        <v>14433</v>
      </c>
      <c r="O123" t="s">
        <v>14234</v>
      </c>
      <c r="P123" t="s">
        <v>14434</v>
      </c>
      <c r="Q123">
        <v>2013</v>
      </c>
      <c r="R123" t="s">
        <v>72</v>
      </c>
      <c r="S123">
        <v>0</v>
      </c>
      <c r="T123">
        <v>150000000</v>
      </c>
      <c r="U123">
        <v>400736600</v>
      </c>
      <c r="V123">
        <f t="shared" si="3"/>
        <v>250736600</v>
      </c>
      <c r="W123" t="s">
        <v>622</v>
      </c>
      <c r="X123">
        <v>7.6</v>
      </c>
      <c r="Y123">
        <v>406</v>
      </c>
      <c r="Z123">
        <v>421658</v>
      </c>
      <c r="AA123">
        <v>904</v>
      </c>
      <c r="AB123">
        <v>58000</v>
      </c>
      <c r="AC123">
        <v>69</v>
      </c>
      <c r="AD123">
        <v>1000</v>
      </c>
      <c r="AE123">
        <v>523</v>
      </c>
      <c r="AF123">
        <v>490</v>
      </c>
      <c r="AG123">
        <v>2582</v>
      </c>
      <c r="AH123" t="s">
        <v>718</v>
      </c>
      <c r="AI123" t="s">
        <v>20925</v>
      </c>
      <c r="AJ123" t="s">
        <v>1432</v>
      </c>
      <c r="AK123" t="s">
        <v>20926</v>
      </c>
      <c r="AL123" t="s">
        <v>20924</v>
      </c>
      <c r="AM123" t="s">
        <v>20927</v>
      </c>
      <c r="AP123">
        <f t="shared" si="2"/>
        <v>6</v>
      </c>
    </row>
    <row r="124" spans="1:42" x14ac:dyDescent="0.3">
      <c r="A124" s="1">
        <v>125</v>
      </c>
      <c r="B124" t="s">
        <v>623</v>
      </c>
      <c r="C124" t="s">
        <v>27</v>
      </c>
      <c r="D124" t="s">
        <v>343</v>
      </c>
      <c r="E124" t="s">
        <v>624</v>
      </c>
      <c r="F124" t="s">
        <v>625</v>
      </c>
      <c r="G124" t="s">
        <v>626</v>
      </c>
      <c r="H124" t="s">
        <v>32</v>
      </c>
      <c r="I124">
        <v>138</v>
      </c>
      <c r="J124">
        <v>2.35</v>
      </c>
      <c r="K124" t="s">
        <v>33</v>
      </c>
      <c r="L124" t="s">
        <v>14435</v>
      </c>
      <c r="M124" t="s">
        <v>14436</v>
      </c>
      <c r="N124" t="s">
        <v>14437</v>
      </c>
      <c r="O124" t="s">
        <v>14438</v>
      </c>
      <c r="P124" t="s">
        <v>14439</v>
      </c>
      <c r="Q124">
        <v>2003</v>
      </c>
      <c r="R124" t="s">
        <v>491</v>
      </c>
      <c r="S124">
        <v>0</v>
      </c>
      <c r="T124">
        <v>150000000</v>
      </c>
      <c r="U124">
        <v>281492479</v>
      </c>
      <c r="V124">
        <f t="shared" si="3"/>
        <v>131492479</v>
      </c>
      <c r="W124" t="s">
        <v>627</v>
      </c>
      <c r="X124">
        <v>7.2</v>
      </c>
      <c r="Y124">
        <v>275</v>
      </c>
      <c r="Z124">
        <v>421818</v>
      </c>
      <c r="AA124">
        <v>2789</v>
      </c>
      <c r="AB124">
        <v>0</v>
      </c>
      <c r="AC124">
        <v>0</v>
      </c>
      <c r="AD124">
        <v>234</v>
      </c>
      <c r="AE124">
        <v>198</v>
      </c>
      <c r="AF124">
        <v>30</v>
      </c>
      <c r="AG124">
        <v>534</v>
      </c>
      <c r="AH124" t="s">
        <v>980</v>
      </c>
      <c r="AI124" t="s">
        <v>13700</v>
      </c>
      <c r="AP124">
        <f t="shared" si="2"/>
        <v>2</v>
      </c>
    </row>
    <row r="125" spans="1:42" x14ac:dyDescent="0.3">
      <c r="A125" s="1">
        <v>126</v>
      </c>
      <c r="B125" t="s">
        <v>628</v>
      </c>
      <c r="C125" t="s">
        <v>27</v>
      </c>
      <c r="D125" t="s">
        <v>549</v>
      </c>
      <c r="E125" t="s">
        <v>76</v>
      </c>
      <c r="F125" t="s">
        <v>629</v>
      </c>
      <c r="G125" t="s">
        <v>570</v>
      </c>
      <c r="H125" t="s">
        <v>32</v>
      </c>
      <c r="I125">
        <v>112</v>
      </c>
      <c r="J125">
        <v>2.35</v>
      </c>
      <c r="K125" t="s">
        <v>33</v>
      </c>
      <c r="L125" t="s">
        <v>14440</v>
      </c>
      <c r="M125" t="s">
        <v>14187</v>
      </c>
      <c r="N125" t="s">
        <v>14441</v>
      </c>
      <c r="O125" t="s">
        <v>14139</v>
      </c>
      <c r="P125" t="s">
        <v>14442</v>
      </c>
      <c r="Q125">
        <v>2013</v>
      </c>
      <c r="R125" t="s">
        <v>34</v>
      </c>
      <c r="S125">
        <v>3</v>
      </c>
      <c r="T125">
        <v>170000000</v>
      </c>
      <c r="U125">
        <v>206360018</v>
      </c>
      <c r="V125">
        <f t="shared" si="3"/>
        <v>36360018</v>
      </c>
      <c r="W125" t="s">
        <v>630</v>
      </c>
      <c r="X125">
        <v>7.1</v>
      </c>
      <c r="Y125">
        <v>486</v>
      </c>
      <c r="Z125">
        <v>414070</v>
      </c>
      <c r="AA125">
        <v>532</v>
      </c>
      <c r="AB125">
        <v>63000</v>
      </c>
      <c r="AC125">
        <v>230</v>
      </c>
      <c r="AD125">
        <v>26000</v>
      </c>
      <c r="AE125">
        <v>20000</v>
      </c>
      <c r="AF125">
        <v>12000</v>
      </c>
      <c r="AG125">
        <v>59803</v>
      </c>
      <c r="AH125" t="s">
        <v>980</v>
      </c>
      <c r="AI125" t="s">
        <v>718</v>
      </c>
      <c r="AJ125" t="s">
        <v>20924</v>
      </c>
      <c r="AP125">
        <f t="shared" si="2"/>
        <v>3</v>
      </c>
    </row>
    <row r="126" spans="1:42" x14ac:dyDescent="0.3">
      <c r="A126" s="1">
        <v>127</v>
      </c>
      <c r="B126" t="s">
        <v>631</v>
      </c>
      <c r="C126" t="s">
        <v>27</v>
      </c>
      <c r="D126" t="s">
        <v>632</v>
      </c>
      <c r="E126" t="s">
        <v>51</v>
      </c>
      <c r="F126" t="s">
        <v>581</v>
      </c>
      <c r="G126" t="s">
        <v>633</v>
      </c>
      <c r="H126" t="s">
        <v>287</v>
      </c>
      <c r="I126">
        <v>120</v>
      </c>
      <c r="J126">
        <v>2.35</v>
      </c>
      <c r="K126" t="s">
        <v>33</v>
      </c>
      <c r="L126" t="s">
        <v>14443</v>
      </c>
      <c r="M126" t="s">
        <v>14444</v>
      </c>
      <c r="N126" t="s">
        <v>14138</v>
      </c>
      <c r="O126" t="s">
        <v>14445</v>
      </c>
      <c r="P126" t="s">
        <v>14303</v>
      </c>
      <c r="Q126">
        <v>2015</v>
      </c>
      <c r="R126" t="s">
        <v>491</v>
      </c>
      <c r="S126">
        <v>0</v>
      </c>
      <c r="T126">
        <v>150000000</v>
      </c>
      <c r="U126">
        <v>153629485</v>
      </c>
      <c r="V126">
        <f t="shared" si="3"/>
        <v>3629485</v>
      </c>
      <c r="W126" t="s">
        <v>634</v>
      </c>
      <c r="X126">
        <v>8.1</v>
      </c>
      <c r="Y126">
        <v>739</v>
      </c>
      <c r="Z126">
        <v>552503</v>
      </c>
      <c r="AA126">
        <v>1588</v>
      </c>
      <c r="AB126">
        <v>191000</v>
      </c>
      <c r="AC126">
        <v>750</v>
      </c>
      <c r="AD126">
        <v>27000</v>
      </c>
      <c r="AE126">
        <v>9000</v>
      </c>
      <c r="AF126">
        <v>943</v>
      </c>
      <c r="AG126">
        <v>40025</v>
      </c>
      <c r="AH126" t="s">
        <v>980</v>
      </c>
      <c r="AI126" t="s">
        <v>718</v>
      </c>
      <c r="AJ126" t="s">
        <v>13700</v>
      </c>
      <c r="AK126" t="s">
        <v>13161</v>
      </c>
      <c r="AP126">
        <f t="shared" si="2"/>
        <v>4</v>
      </c>
    </row>
    <row r="127" spans="1:42" x14ac:dyDescent="0.3">
      <c r="A127" s="1">
        <v>128</v>
      </c>
      <c r="B127" t="s">
        <v>635</v>
      </c>
      <c r="C127" t="s">
        <v>27</v>
      </c>
      <c r="D127" t="s">
        <v>636</v>
      </c>
      <c r="E127" t="s">
        <v>250</v>
      </c>
      <c r="F127" t="s">
        <v>637</v>
      </c>
      <c r="G127" t="s">
        <v>638</v>
      </c>
      <c r="H127" t="s">
        <v>32</v>
      </c>
      <c r="I127">
        <v>146</v>
      </c>
      <c r="J127">
        <v>2.35</v>
      </c>
      <c r="K127" t="s">
        <v>33</v>
      </c>
      <c r="L127" t="s">
        <v>14446</v>
      </c>
      <c r="M127" t="s">
        <v>14447</v>
      </c>
      <c r="N127" t="s">
        <v>14448</v>
      </c>
      <c r="O127" t="s">
        <v>14449</v>
      </c>
      <c r="P127" t="s">
        <v>14450</v>
      </c>
      <c r="Q127">
        <v>2009</v>
      </c>
      <c r="R127" t="s">
        <v>34</v>
      </c>
      <c r="S127">
        <v>2</v>
      </c>
      <c r="T127">
        <v>150000000</v>
      </c>
      <c r="U127">
        <v>133375846</v>
      </c>
      <c r="V127">
        <f t="shared" si="3"/>
        <v>-16624154</v>
      </c>
      <c r="W127" t="s">
        <v>639</v>
      </c>
      <c r="X127">
        <v>6.7</v>
      </c>
      <c r="Y127">
        <v>298</v>
      </c>
      <c r="Z127">
        <v>207839</v>
      </c>
      <c r="AA127">
        <v>435</v>
      </c>
      <c r="AB127">
        <v>0</v>
      </c>
      <c r="AC127">
        <v>2000</v>
      </c>
      <c r="AD127">
        <v>15000</v>
      </c>
      <c r="AE127">
        <v>745</v>
      </c>
      <c r="AF127">
        <v>294</v>
      </c>
      <c r="AG127">
        <v>16948</v>
      </c>
      <c r="AH127" t="s">
        <v>20928</v>
      </c>
      <c r="AI127" t="s">
        <v>13161</v>
      </c>
      <c r="AP127">
        <f t="shared" si="2"/>
        <v>2</v>
      </c>
    </row>
    <row r="128" spans="1:42" x14ac:dyDescent="0.3">
      <c r="A128" s="1">
        <v>129</v>
      </c>
      <c r="B128" t="s">
        <v>640</v>
      </c>
      <c r="C128" t="s">
        <v>27</v>
      </c>
      <c r="D128" t="s">
        <v>641</v>
      </c>
      <c r="E128" t="s">
        <v>76</v>
      </c>
      <c r="F128" t="s">
        <v>629</v>
      </c>
      <c r="G128" t="s">
        <v>570</v>
      </c>
      <c r="H128" t="s">
        <v>32</v>
      </c>
      <c r="I128">
        <v>115</v>
      </c>
      <c r="J128">
        <v>2.35</v>
      </c>
      <c r="K128" t="s">
        <v>33</v>
      </c>
      <c r="L128" t="s">
        <v>14040</v>
      </c>
      <c r="M128" t="s">
        <v>13999</v>
      </c>
      <c r="N128" t="s">
        <v>14098</v>
      </c>
      <c r="O128" t="s">
        <v>14441</v>
      </c>
      <c r="P128" t="s">
        <v>14451</v>
      </c>
      <c r="Q128">
        <v>2011</v>
      </c>
      <c r="R128" t="s">
        <v>34</v>
      </c>
      <c r="S128">
        <v>1</v>
      </c>
      <c r="T128">
        <v>150000000</v>
      </c>
      <c r="U128">
        <v>181015141</v>
      </c>
      <c r="V128">
        <f t="shared" si="3"/>
        <v>31015141</v>
      </c>
      <c r="W128" t="s">
        <v>642</v>
      </c>
      <c r="X128">
        <v>7</v>
      </c>
      <c r="Y128">
        <v>516</v>
      </c>
      <c r="Z128">
        <v>536314</v>
      </c>
      <c r="AA128">
        <v>738</v>
      </c>
      <c r="AB128">
        <v>63000</v>
      </c>
      <c r="AC128">
        <v>0</v>
      </c>
      <c r="AD128">
        <v>26000</v>
      </c>
      <c r="AE128">
        <v>20000</v>
      </c>
      <c r="AF128">
        <v>12000</v>
      </c>
      <c r="AG128">
        <v>60059</v>
      </c>
      <c r="AH128" t="s">
        <v>980</v>
      </c>
      <c r="AI128" t="s">
        <v>718</v>
      </c>
      <c r="AJ128" t="s">
        <v>20924</v>
      </c>
      <c r="AP128">
        <f t="shared" si="2"/>
        <v>3</v>
      </c>
    </row>
    <row r="129" spans="1:42" x14ac:dyDescent="0.3">
      <c r="A129" s="1">
        <v>130</v>
      </c>
      <c r="B129" t="s">
        <v>643</v>
      </c>
      <c r="C129" t="s">
        <v>27</v>
      </c>
      <c r="D129" t="s">
        <v>644</v>
      </c>
      <c r="E129" t="s">
        <v>377</v>
      </c>
      <c r="F129" t="s">
        <v>645</v>
      </c>
      <c r="G129" t="s">
        <v>646</v>
      </c>
      <c r="H129" t="s">
        <v>32</v>
      </c>
      <c r="I129">
        <v>96</v>
      </c>
      <c r="J129">
        <v>1.85</v>
      </c>
      <c r="K129" t="s">
        <v>33</v>
      </c>
      <c r="L129" t="s">
        <v>14452</v>
      </c>
      <c r="M129" t="s">
        <v>14453</v>
      </c>
      <c r="N129" t="s">
        <v>14454</v>
      </c>
      <c r="O129" t="s">
        <v>14403</v>
      </c>
      <c r="P129" t="s">
        <v>14455</v>
      </c>
      <c r="Q129">
        <v>2008</v>
      </c>
      <c r="R129" t="s">
        <v>72</v>
      </c>
      <c r="S129">
        <v>0</v>
      </c>
      <c r="T129">
        <v>150000000</v>
      </c>
      <c r="U129">
        <v>114053579</v>
      </c>
      <c r="V129">
        <f t="shared" si="3"/>
        <v>-35946421</v>
      </c>
      <c r="W129" t="s">
        <v>647</v>
      </c>
      <c r="X129">
        <v>6.9</v>
      </c>
      <c r="Y129">
        <v>225</v>
      </c>
      <c r="Z129">
        <v>146766</v>
      </c>
      <c r="AA129">
        <v>178</v>
      </c>
      <c r="AB129">
        <v>0</v>
      </c>
      <c r="AC129">
        <v>59</v>
      </c>
      <c r="AD129">
        <v>17000</v>
      </c>
      <c r="AE129">
        <v>759</v>
      </c>
      <c r="AF129">
        <v>699</v>
      </c>
      <c r="AG129">
        <v>20007</v>
      </c>
      <c r="AH129" t="s">
        <v>718</v>
      </c>
      <c r="AI129" t="s">
        <v>20925</v>
      </c>
      <c r="AJ129" t="s">
        <v>1432</v>
      </c>
      <c r="AK129" t="s">
        <v>2420</v>
      </c>
      <c r="AL129" t="s">
        <v>20926</v>
      </c>
      <c r="AP129">
        <f t="shared" si="2"/>
        <v>5</v>
      </c>
    </row>
    <row r="130" spans="1:42" x14ac:dyDescent="0.3">
      <c r="A130" s="1">
        <v>131</v>
      </c>
      <c r="B130" t="s">
        <v>648</v>
      </c>
      <c r="C130" t="s">
        <v>27</v>
      </c>
      <c r="D130" t="s">
        <v>649</v>
      </c>
      <c r="E130" t="s">
        <v>650</v>
      </c>
      <c r="F130" t="s">
        <v>651</v>
      </c>
      <c r="G130" t="s">
        <v>652</v>
      </c>
      <c r="H130" t="s">
        <v>32</v>
      </c>
      <c r="I130">
        <v>88</v>
      </c>
      <c r="J130">
        <v>2.35</v>
      </c>
      <c r="K130" t="s">
        <v>33</v>
      </c>
      <c r="L130" t="s">
        <v>14456</v>
      </c>
      <c r="M130" t="s">
        <v>14457</v>
      </c>
      <c r="N130" t="s">
        <v>14458</v>
      </c>
      <c r="O130" t="s">
        <v>14459</v>
      </c>
      <c r="P130" t="s">
        <v>14460</v>
      </c>
      <c r="Q130">
        <v>2009</v>
      </c>
      <c r="R130" t="s">
        <v>72</v>
      </c>
      <c r="S130">
        <v>0</v>
      </c>
      <c r="T130">
        <v>150000000</v>
      </c>
      <c r="U130">
        <v>119420252</v>
      </c>
      <c r="V130">
        <f t="shared" si="3"/>
        <v>-30579748</v>
      </c>
      <c r="W130" t="s">
        <v>653</v>
      </c>
      <c r="X130">
        <v>5.0999999999999996</v>
      </c>
      <c r="Y130">
        <v>145</v>
      </c>
      <c r="Z130">
        <v>33042</v>
      </c>
      <c r="AA130">
        <v>90</v>
      </c>
      <c r="AB130">
        <v>0</v>
      </c>
      <c r="AC130">
        <v>12</v>
      </c>
      <c r="AD130">
        <v>730</v>
      </c>
      <c r="AE130">
        <v>607</v>
      </c>
      <c r="AF130">
        <v>182</v>
      </c>
      <c r="AG130">
        <v>2217</v>
      </c>
      <c r="AH130" t="s">
        <v>980</v>
      </c>
      <c r="AI130" t="s">
        <v>718</v>
      </c>
      <c r="AJ130" t="s">
        <v>20925</v>
      </c>
      <c r="AK130" t="s">
        <v>1432</v>
      </c>
      <c r="AL130" t="s">
        <v>20926</v>
      </c>
      <c r="AM130" t="s">
        <v>20924</v>
      </c>
      <c r="AN130" t="s">
        <v>13700</v>
      </c>
      <c r="AP130">
        <f t="shared" si="2"/>
        <v>7</v>
      </c>
    </row>
    <row r="131" spans="1:42" x14ac:dyDescent="0.3">
      <c r="A131" s="1">
        <v>132</v>
      </c>
      <c r="B131" t="s">
        <v>654</v>
      </c>
      <c r="C131" t="s">
        <v>27</v>
      </c>
      <c r="D131" t="s">
        <v>655</v>
      </c>
      <c r="E131" t="s">
        <v>175</v>
      </c>
      <c r="F131" t="s">
        <v>656</v>
      </c>
      <c r="G131" t="s">
        <v>657</v>
      </c>
      <c r="H131" t="s">
        <v>32</v>
      </c>
      <c r="I131">
        <v>99</v>
      </c>
      <c r="J131">
        <v>1.85</v>
      </c>
      <c r="K131" t="s">
        <v>33</v>
      </c>
      <c r="L131" t="s">
        <v>14461</v>
      </c>
      <c r="M131" t="s">
        <v>14462</v>
      </c>
      <c r="N131" t="s">
        <v>14463</v>
      </c>
      <c r="O131" t="s">
        <v>14464</v>
      </c>
      <c r="P131" t="s">
        <v>14465</v>
      </c>
      <c r="Q131">
        <v>2012</v>
      </c>
      <c r="R131" t="s">
        <v>34</v>
      </c>
      <c r="S131">
        <v>0</v>
      </c>
      <c r="T131">
        <v>150000000</v>
      </c>
      <c r="U131">
        <v>83640426</v>
      </c>
      <c r="V131">
        <f t="shared" si="3"/>
        <v>-66359574</v>
      </c>
      <c r="W131" t="s">
        <v>658</v>
      </c>
      <c r="X131">
        <v>5.8</v>
      </c>
      <c r="Y131">
        <v>310</v>
      </c>
      <c r="Z131">
        <v>152826</v>
      </c>
      <c r="AA131">
        <v>253</v>
      </c>
      <c r="AB131">
        <v>19000</v>
      </c>
      <c r="AC131">
        <v>473</v>
      </c>
      <c r="AD131">
        <v>14000</v>
      </c>
      <c r="AE131">
        <v>897</v>
      </c>
      <c r="AF131">
        <v>502</v>
      </c>
      <c r="AG131">
        <v>16184</v>
      </c>
      <c r="AH131" t="s">
        <v>980</v>
      </c>
      <c r="AI131" t="s">
        <v>718</v>
      </c>
      <c r="AJ131" t="s">
        <v>20924</v>
      </c>
      <c r="AP131">
        <f t="shared" ref="AP131:AP194" si="4">COUNTA(AH131:AO131)</f>
        <v>3</v>
      </c>
    </row>
    <row r="132" spans="1:42" x14ac:dyDescent="0.3">
      <c r="A132" s="1">
        <v>133</v>
      </c>
      <c r="B132" t="s">
        <v>659</v>
      </c>
      <c r="C132" t="s">
        <v>27</v>
      </c>
      <c r="D132" t="s">
        <v>197</v>
      </c>
      <c r="E132" t="s">
        <v>38</v>
      </c>
      <c r="F132" t="s">
        <v>377</v>
      </c>
      <c r="G132" t="s">
        <v>155</v>
      </c>
      <c r="H132" t="s">
        <v>32</v>
      </c>
      <c r="I132">
        <v>113</v>
      </c>
      <c r="J132">
        <v>1.85</v>
      </c>
      <c r="K132" t="s">
        <v>33</v>
      </c>
      <c r="L132" t="s">
        <v>14466</v>
      </c>
      <c r="M132" t="s">
        <v>14467</v>
      </c>
      <c r="N132" t="s">
        <v>14468</v>
      </c>
      <c r="O132" t="s">
        <v>14469</v>
      </c>
      <c r="P132" t="s">
        <v>14470</v>
      </c>
      <c r="Q132">
        <v>2012</v>
      </c>
      <c r="R132" t="s">
        <v>34</v>
      </c>
      <c r="S132">
        <v>7</v>
      </c>
      <c r="T132">
        <v>100000000</v>
      </c>
      <c r="U132">
        <v>79711678</v>
      </c>
      <c r="V132">
        <f t="shared" ref="V132:V195" si="5">U132-T132</f>
        <v>-20288322</v>
      </c>
      <c r="W132" t="s">
        <v>660</v>
      </c>
      <c r="X132">
        <v>6.2</v>
      </c>
      <c r="Y132">
        <v>526</v>
      </c>
      <c r="Z132">
        <v>199039</v>
      </c>
      <c r="AA132">
        <v>479</v>
      </c>
      <c r="AB132">
        <v>82000</v>
      </c>
      <c r="AC132">
        <v>13000</v>
      </c>
      <c r="AD132">
        <v>40000</v>
      </c>
      <c r="AE132">
        <v>17000</v>
      </c>
      <c r="AF132">
        <v>16000</v>
      </c>
      <c r="AG132">
        <v>80849</v>
      </c>
      <c r="AH132" t="s">
        <v>1432</v>
      </c>
      <c r="AI132" t="s">
        <v>20924</v>
      </c>
      <c r="AJ132" t="s">
        <v>4493</v>
      </c>
      <c r="AP132">
        <f t="shared" si="4"/>
        <v>3</v>
      </c>
    </row>
    <row r="133" spans="1:42" x14ac:dyDescent="0.3">
      <c r="A133" s="1">
        <v>134</v>
      </c>
      <c r="B133" t="s">
        <v>661</v>
      </c>
      <c r="C133" t="s">
        <v>27</v>
      </c>
      <c r="D133" t="s">
        <v>662</v>
      </c>
      <c r="E133" t="s">
        <v>401</v>
      </c>
      <c r="F133" t="s">
        <v>663</v>
      </c>
      <c r="G133" t="s">
        <v>664</v>
      </c>
      <c r="H133" t="s">
        <v>665</v>
      </c>
      <c r="I133">
        <v>131</v>
      </c>
      <c r="J133">
        <v>2.35</v>
      </c>
      <c r="K133" t="s">
        <v>33</v>
      </c>
      <c r="L133" t="s">
        <v>14228</v>
      </c>
      <c r="M133" t="s">
        <v>14471</v>
      </c>
      <c r="N133" t="s">
        <v>14171</v>
      </c>
      <c r="O133" t="s">
        <v>14472</v>
      </c>
      <c r="P133" t="s">
        <v>13974</v>
      </c>
      <c r="Q133">
        <v>2015</v>
      </c>
      <c r="R133" t="s">
        <v>34</v>
      </c>
      <c r="S133">
        <v>0</v>
      </c>
      <c r="T133">
        <v>150000000</v>
      </c>
      <c r="U133">
        <v>195000874</v>
      </c>
      <c r="V133">
        <f t="shared" si="5"/>
        <v>45000874</v>
      </c>
      <c r="W133" t="s">
        <v>666</v>
      </c>
      <c r="X133">
        <v>7.4</v>
      </c>
      <c r="Y133">
        <v>465</v>
      </c>
      <c r="Z133">
        <v>232187</v>
      </c>
      <c r="AA133">
        <v>440</v>
      </c>
      <c r="AB133">
        <v>47000</v>
      </c>
      <c r="AC133">
        <v>188</v>
      </c>
      <c r="AD133">
        <v>10000</v>
      </c>
      <c r="AE133">
        <v>10000</v>
      </c>
      <c r="AF133">
        <v>641</v>
      </c>
      <c r="AG133">
        <v>21840</v>
      </c>
      <c r="AH133" t="s">
        <v>980</v>
      </c>
      <c r="AI133" t="s">
        <v>718</v>
      </c>
      <c r="AJ133" t="s">
        <v>13161</v>
      </c>
      <c r="AP133">
        <f t="shared" si="4"/>
        <v>3</v>
      </c>
    </row>
    <row r="134" spans="1:42" x14ac:dyDescent="0.3">
      <c r="A134" s="1">
        <v>135</v>
      </c>
      <c r="B134" t="s">
        <v>667</v>
      </c>
      <c r="C134" t="s">
        <v>27</v>
      </c>
      <c r="D134" t="s">
        <v>668</v>
      </c>
      <c r="E134" t="s">
        <v>570</v>
      </c>
      <c r="F134" t="s">
        <v>669</v>
      </c>
      <c r="G134" t="s">
        <v>670</v>
      </c>
      <c r="H134" t="s">
        <v>32</v>
      </c>
      <c r="I134">
        <v>119</v>
      </c>
      <c r="J134">
        <v>1.85</v>
      </c>
      <c r="K134" t="s">
        <v>33</v>
      </c>
      <c r="L134" t="s">
        <v>14473</v>
      </c>
      <c r="M134" t="s">
        <v>14096</v>
      </c>
      <c r="N134" t="s">
        <v>14474</v>
      </c>
      <c r="O134" t="s">
        <v>14475</v>
      </c>
      <c r="P134" t="s">
        <v>14476</v>
      </c>
      <c r="Q134">
        <v>2010</v>
      </c>
      <c r="R134" t="s">
        <v>491</v>
      </c>
      <c r="S134">
        <v>0</v>
      </c>
      <c r="T134">
        <v>150000000</v>
      </c>
      <c r="U134">
        <v>61937495</v>
      </c>
      <c r="V134">
        <f t="shared" si="5"/>
        <v>-88062505</v>
      </c>
      <c r="W134" t="s">
        <v>671</v>
      </c>
      <c r="X134">
        <v>5.8</v>
      </c>
      <c r="Y134">
        <v>357</v>
      </c>
      <c r="Z134">
        <v>89442</v>
      </c>
      <c r="AA134">
        <v>432</v>
      </c>
      <c r="AB134">
        <v>0</v>
      </c>
      <c r="AC134">
        <v>394</v>
      </c>
      <c r="AD134">
        <v>12000</v>
      </c>
      <c r="AE134">
        <v>490</v>
      </c>
      <c r="AF134">
        <v>162</v>
      </c>
      <c r="AG134">
        <v>13071</v>
      </c>
      <c r="AH134" t="s">
        <v>2420</v>
      </c>
      <c r="AI134" t="s">
        <v>20924</v>
      </c>
      <c r="AJ134" t="s">
        <v>4493</v>
      </c>
      <c r="AK134" t="s">
        <v>13161</v>
      </c>
      <c r="AP134">
        <f t="shared" si="4"/>
        <v>4</v>
      </c>
    </row>
    <row r="135" spans="1:42" x14ac:dyDescent="0.3">
      <c r="A135" s="1">
        <v>136</v>
      </c>
      <c r="B135" t="s">
        <v>672</v>
      </c>
      <c r="C135" t="s">
        <v>27</v>
      </c>
      <c r="D135" t="s">
        <v>673</v>
      </c>
      <c r="E135" t="s">
        <v>674</v>
      </c>
      <c r="F135" t="s">
        <v>675</v>
      </c>
      <c r="G135" t="s">
        <v>676</v>
      </c>
      <c r="H135" t="s">
        <v>32</v>
      </c>
      <c r="I135">
        <v>91</v>
      </c>
      <c r="J135">
        <v>1.85</v>
      </c>
      <c r="K135" t="s">
        <v>33</v>
      </c>
      <c r="L135" t="s">
        <v>14477</v>
      </c>
      <c r="M135" t="s">
        <v>14478</v>
      </c>
      <c r="N135" t="s">
        <v>14479</v>
      </c>
      <c r="O135" t="s">
        <v>14480</v>
      </c>
      <c r="P135" t="s">
        <v>14481</v>
      </c>
      <c r="Q135">
        <v>2007</v>
      </c>
      <c r="R135" t="s">
        <v>72</v>
      </c>
      <c r="S135">
        <v>0</v>
      </c>
      <c r="T135">
        <v>150000000</v>
      </c>
      <c r="U135">
        <v>126597121</v>
      </c>
      <c r="V135">
        <f t="shared" si="5"/>
        <v>-23402879</v>
      </c>
      <c r="W135" t="s">
        <v>677</v>
      </c>
      <c r="X135">
        <v>6.2</v>
      </c>
      <c r="Y135">
        <v>194</v>
      </c>
      <c r="Z135">
        <v>105902</v>
      </c>
      <c r="AA135">
        <v>206</v>
      </c>
      <c r="AB135">
        <v>0</v>
      </c>
      <c r="AC135">
        <v>58</v>
      </c>
      <c r="AD135">
        <v>2000</v>
      </c>
      <c r="AE135">
        <v>852</v>
      </c>
      <c r="AF135">
        <v>826</v>
      </c>
      <c r="AG135">
        <v>6576</v>
      </c>
      <c r="AH135" t="s">
        <v>718</v>
      </c>
      <c r="AI135" t="s">
        <v>20925</v>
      </c>
      <c r="AJ135" t="s">
        <v>1432</v>
      </c>
      <c r="AK135" t="s">
        <v>20926</v>
      </c>
      <c r="AP135">
        <f t="shared" si="4"/>
        <v>4</v>
      </c>
    </row>
    <row r="136" spans="1:42" x14ac:dyDescent="0.3">
      <c r="A136" s="1">
        <v>137</v>
      </c>
      <c r="B136" t="s">
        <v>678</v>
      </c>
      <c r="C136" t="s">
        <v>27</v>
      </c>
      <c r="D136" t="s">
        <v>679</v>
      </c>
      <c r="E136" t="s">
        <v>432</v>
      </c>
      <c r="F136" t="s">
        <v>340</v>
      </c>
      <c r="G136" t="s">
        <v>680</v>
      </c>
      <c r="H136" t="s">
        <v>32</v>
      </c>
      <c r="I136">
        <v>90</v>
      </c>
      <c r="J136">
        <v>2.35</v>
      </c>
      <c r="K136" t="s">
        <v>33</v>
      </c>
      <c r="L136" t="s">
        <v>14259</v>
      </c>
      <c r="M136" t="s">
        <v>14482</v>
      </c>
      <c r="N136" t="s">
        <v>14483</v>
      </c>
      <c r="O136" t="s">
        <v>14484</v>
      </c>
      <c r="P136" t="s">
        <v>14485</v>
      </c>
      <c r="Q136">
        <v>2011</v>
      </c>
      <c r="R136" t="s">
        <v>72</v>
      </c>
      <c r="S136">
        <v>0</v>
      </c>
      <c r="T136">
        <v>150000000</v>
      </c>
      <c r="U136">
        <v>165230261</v>
      </c>
      <c r="V136">
        <f t="shared" si="5"/>
        <v>15230261</v>
      </c>
      <c r="W136" t="s">
        <v>681</v>
      </c>
      <c r="X136">
        <v>7.3</v>
      </c>
      <c r="Y136">
        <v>284</v>
      </c>
      <c r="Z136">
        <v>182718</v>
      </c>
      <c r="AA136">
        <v>209</v>
      </c>
      <c r="AB136">
        <v>20000</v>
      </c>
      <c r="AC136">
        <v>90</v>
      </c>
      <c r="AD136">
        <v>11000</v>
      </c>
      <c r="AE136">
        <v>10000</v>
      </c>
      <c r="AF136">
        <v>15</v>
      </c>
      <c r="AG136">
        <v>21015</v>
      </c>
      <c r="AH136" t="s">
        <v>980</v>
      </c>
      <c r="AI136" t="s">
        <v>718</v>
      </c>
      <c r="AJ136" t="s">
        <v>20925</v>
      </c>
      <c r="AK136" t="s">
        <v>1432</v>
      </c>
      <c r="AL136" t="s">
        <v>20926</v>
      </c>
      <c r="AP136">
        <f t="shared" si="4"/>
        <v>5</v>
      </c>
    </row>
    <row r="137" spans="1:42" x14ac:dyDescent="0.3">
      <c r="A137" s="1">
        <v>138</v>
      </c>
      <c r="B137" t="s">
        <v>682</v>
      </c>
      <c r="C137" t="s">
        <v>27</v>
      </c>
      <c r="D137" t="s">
        <v>683</v>
      </c>
      <c r="E137" t="s">
        <v>684</v>
      </c>
      <c r="F137" t="s">
        <v>685</v>
      </c>
      <c r="G137" t="s">
        <v>686</v>
      </c>
      <c r="H137" t="s">
        <v>32</v>
      </c>
      <c r="I137">
        <v>103</v>
      </c>
      <c r="J137">
        <v>2.35</v>
      </c>
      <c r="K137" t="s">
        <v>33</v>
      </c>
      <c r="L137" t="s">
        <v>13962</v>
      </c>
      <c r="M137" t="s">
        <v>14285</v>
      </c>
      <c r="N137" t="s">
        <v>14299</v>
      </c>
      <c r="O137" t="s">
        <v>14486</v>
      </c>
      <c r="P137" t="s">
        <v>14275</v>
      </c>
      <c r="Q137">
        <v>2010</v>
      </c>
      <c r="R137" t="s">
        <v>72</v>
      </c>
      <c r="S137">
        <v>0</v>
      </c>
      <c r="T137">
        <v>150000000</v>
      </c>
      <c r="U137">
        <v>131564731</v>
      </c>
      <c r="V137">
        <f t="shared" si="5"/>
        <v>-18435269</v>
      </c>
      <c r="W137" t="s">
        <v>687</v>
      </c>
      <c r="X137">
        <v>4.2</v>
      </c>
      <c r="Y137">
        <v>280</v>
      </c>
      <c r="Z137">
        <v>118951</v>
      </c>
      <c r="AA137">
        <v>1382</v>
      </c>
      <c r="AB137">
        <v>18000</v>
      </c>
      <c r="AC137">
        <v>0</v>
      </c>
      <c r="AD137">
        <v>1000</v>
      </c>
      <c r="AE137">
        <v>756</v>
      </c>
      <c r="AF137">
        <v>346</v>
      </c>
      <c r="AG137">
        <v>2857</v>
      </c>
      <c r="AH137" t="s">
        <v>980</v>
      </c>
      <c r="AI137" t="s">
        <v>718</v>
      </c>
      <c r="AJ137" t="s">
        <v>20926</v>
      </c>
      <c r="AK137" t="s">
        <v>20924</v>
      </c>
      <c r="AP137">
        <f t="shared" si="4"/>
        <v>4</v>
      </c>
    </row>
    <row r="138" spans="1:42" x14ac:dyDescent="0.3">
      <c r="A138" s="1">
        <v>139</v>
      </c>
      <c r="B138" t="s">
        <v>688</v>
      </c>
      <c r="C138" t="s">
        <v>27</v>
      </c>
      <c r="D138" t="s">
        <v>273</v>
      </c>
      <c r="E138" t="s">
        <v>519</v>
      </c>
      <c r="F138" t="s">
        <v>401</v>
      </c>
      <c r="G138" t="s">
        <v>279</v>
      </c>
      <c r="H138" t="s">
        <v>32</v>
      </c>
      <c r="I138">
        <v>124</v>
      </c>
      <c r="J138">
        <v>2.35</v>
      </c>
      <c r="K138" t="s">
        <v>33</v>
      </c>
      <c r="L138" t="s">
        <v>14487</v>
      </c>
      <c r="M138" t="s">
        <v>14488</v>
      </c>
      <c r="N138" t="s">
        <v>14171</v>
      </c>
      <c r="O138" t="s">
        <v>14154</v>
      </c>
      <c r="P138" t="s">
        <v>14489</v>
      </c>
      <c r="Q138">
        <v>2006</v>
      </c>
      <c r="R138" t="s">
        <v>34</v>
      </c>
      <c r="S138">
        <v>0</v>
      </c>
      <c r="T138">
        <v>150000000</v>
      </c>
      <c r="U138">
        <v>133382309</v>
      </c>
      <c r="V138">
        <f t="shared" si="5"/>
        <v>-16617691</v>
      </c>
      <c r="W138" t="s">
        <v>689</v>
      </c>
      <c r="X138">
        <v>6.9</v>
      </c>
      <c r="Y138">
        <v>310</v>
      </c>
      <c r="Z138">
        <v>256695</v>
      </c>
      <c r="AA138">
        <v>871</v>
      </c>
      <c r="AB138">
        <v>0</v>
      </c>
      <c r="AC138">
        <v>14000</v>
      </c>
      <c r="AD138">
        <v>22000</v>
      </c>
      <c r="AE138">
        <v>10000</v>
      </c>
      <c r="AF138">
        <v>979</v>
      </c>
      <c r="AG138">
        <v>34817</v>
      </c>
      <c r="AH138" t="s">
        <v>980</v>
      </c>
      <c r="AI138" t="s">
        <v>718</v>
      </c>
      <c r="AJ138" t="s">
        <v>13161</v>
      </c>
      <c r="AP138">
        <f t="shared" si="4"/>
        <v>3</v>
      </c>
    </row>
    <row r="139" spans="1:42" x14ac:dyDescent="0.3">
      <c r="A139" s="1">
        <v>140</v>
      </c>
      <c r="B139" t="s">
        <v>690</v>
      </c>
      <c r="C139" t="s">
        <v>27</v>
      </c>
      <c r="D139" t="s">
        <v>331</v>
      </c>
      <c r="E139" t="s">
        <v>344</v>
      </c>
      <c r="F139" t="s">
        <v>691</v>
      </c>
      <c r="G139" t="s">
        <v>692</v>
      </c>
      <c r="H139" t="s">
        <v>32</v>
      </c>
      <c r="I139">
        <v>131</v>
      </c>
      <c r="J139">
        <v>2.35</v>
      </c>
      <c r="K139" t="s">
        <v>33</v>
      </c>
      <c r="L139" t="s">
        <v>14490</v>
      </c>
      <c r="M139" t="s">
        <v>14217</v>
      </c>
      <c r="N139" t="s">
        <v>14491</v>
      </c>
      <c r="O139" t="s">
        <v>14492</v>
      </c>
      <c r="P139" t="s">
        <v>14493</v>
      </c>
      <c r="Q139">
        <v>2013</v>
      </c>
      <c r="R139" t="s">
        <v>34</v>
      </c>
      <c r="S139">
        <v>2</v>
      </c>
      <c r="T139">
        <v>150000000</v>
      </c>
      <c r="U139">
        <v>73103784</v>
      </c>
      <c r="V139">
        <f t="shared" si="5"/>
        <v>-76896216</v>
      </c>
      <c r="W139" t="s">
        <v>693</v>
      </c>
      <c r="X139">
        <v>6.4</v>
      </c>
      <c r="Y139">
        <v>339</v>
      </c>
      <c r="Z139">
        <v>164238</v>
      </c>
      <c r="AA139">
        <v>434</v>
      </c>
      <c r="AB139">
        <v>33000</v>
      </c>
      <c r="AC139">
        <v>776</v>
      </c>
      <c r="AD139">
        <v>17000</v>
      </c>
      <c r="AE139">
        <v>551</v>
      </c>
      <c r="AF139">
        <v>256</v>
      </c>
      <c r="AG139">
        <v>18204</v>
      </c>
      <c r="AH139" t="s">
        <v>980</v>
      </c>
      <c r="AI139" t="s">
        <v>2420</v>
      </c>
      <c r="AJ139" t="s">
        <v>13161</v>
      </c>
      <c r="AP139">
        <f t="shared" si="4"/>
        <v>3</v>
      </c>
    </row>
    <row r="140" spans="1:42" x14ac:dyDescent="0.3">
      <c r="A140" s="1">
        <v>141</v>
      </c>
      <c r="B140" t="s">
        <v>694</v>
      </c>
      <c r="C140" t="s">
        <v>27</v>
      </c>
      <c r="D140" t="s">
        <v>695</v>
      </c>
      <c r="E140" t="s">
        <v>696</v>
      </c>
      <c r="F140" t="s">
        <v>697</v>
      </c>
      <c r="G140" t="s">
        <v>698</v>
      </c>
      <c r="H140" t="s">
        <v>32</v>
      </c>
      <c r="I140">
        <v>88</v>
      </c>
      <c r="J140">
        <v>2.35</v>
      </c>
      <c r="K140" t="s">
        <v>33</v>
      </c>
      <c r="L140" t="s">
        <v>14325</v>
      </c>
      <c r="M140" t="s">
        <v>14494</v>
      </c>
      <c r="N140" t="s">
        <v>14154</v>
      </c>
      <c r="O140" t="s">
        <v>14188</v>
      </c>
      <c r="P140" t="s">
        <v>14495</v>
      </c>
      <c r="Q140">
        <v>2011</v>
      </c>
      <c r="R140" t="s">
        <v>72</v>
      </c>
      <c r="S140">
        <v>0</v>
      </c>
      <c r="T140">
        <v>150000000</v>
      </c>
      <c r="U140">
        <v>21379315</v>
      </c>
      <c r="V140">
        <f t="shared" si="5"/>
        <v>-128620685</v>
      </c>
      <c r="W140" t="s">
        <v>699</v>
      </c>
      <c r="X140">
        <v>5.4</v>
      </c>
      <c r="Y140">
        <v>132</v>
      </c>
      <c r="Z140">
        <v>17590</v>
      </c>
      <c r="AA140">
        <v>112</v>
      </c>
      <c r="AB140">
        <v>0</v>
      </c>
      <c r="AC140">
        <v>25</v>
      </c>
      <c r="AD140">
        <v>921</v>
      </c>
      <c r="AE140">
        <v>562</v>
      </c>
      <c r="AF140">
        <v>433</v>
      </c>
      <c r="AG140">
        <v>2652</v>
      </c>
      <c r="AH140" t="s">
        <v>980</v>
      </c>
      <c r="AI140" t="s">
        <v>718</v>
      </c>
      <c r="AJ140" t="s">
        <v>20925</v>
      </c>
      <c r="AK140" t="s">
        <v>1432</v>
      </c>
      <c r="AL140" t="s">
        <v>20926</v>
      </c>
      <c r="AM140" t="s">
        <v>13700</v>
      </c>
      <c r="AP140">
        <f t="shared" si="4"/>
        <v>6</v>
      </c>
    </row>
    <row r="141" spans="1:42" x14ac:dyDescent="0.3">
      <c r="A141" s="1">
        <v>142</v>
      </c>
      <c r="B141" t="s">
        <v>700</v>
      </c>
      <c r="C141" t="s">
        <v>27</v>
      </c>
      <c r="D141" t="s">
        <v>701</v>
      </c>
      <c r="E141" t="s">
        <v>202</v>
      </c>
      <c r="F141" t="s">
        <v>166</v>
      </c>
      <c r="G141" t="s">
        <v>702</v>
      </c>
      <c r="H141" t="s">
        <v>47</v>
      </c>
      <c r="I141">
        <v>85</v>
      </c>
      <c r="J141">
        <v>1.85</v>
      </c>
      <c r="K141" t="s">
        <v>33</v>
      </c>
      <c r="L141" t="s">
        <v>14496</v>
      </c>
      <c r="M141" t="s">
        <v>14497</v>
      </c>
      <c r="N141" t="s">
        <v>14413</v>
      </c>
      <c r="O141" t="s">
        <v>14498</v>
      </c>
      <c r="P141" t="s">
        <v>14499</v>
      </c>
      <c r="Q141">
        <v>2006</v>
      </c>
      <c r="R141" t="s">
        <v>72</v>
      </c>
      <c r="S141">
        <v>0</v>
      </c>
      <c r="T141">
        <v>149000000</v>
      </c>
      <c r="U141">
        <v>64459316</v>
      </c>
      <c r="V141">
        <f t="shared" si="5"/>
        <v>-84540684</v>
      </c>
      <c r="W141" t="s">
        <v>703</v>
      </c>
      <c r="X141">
        <v>6.7</v>
      </c>
      <c r="Y141">
        <v>135</v>
      </c>
      <c r="Z141">
        <v>85086</v>
      </c>
      <c r="AA141">
        <v>122</v>
      </c>
      <c r="AB141">
        <v>0</v>
      </c>
      <c r="AC141">
        <v>42</v>
      </c>
      <c r="AD141">
        <v>20000</v>
      </c>
      <c r="AE141">
        <v>14000</v>
      </c>
      <c r="AF141">
        <v>586</v>
      </c>
      <c r="AG141">
        <v>35161</v>
      </c>
      <c r="AH141" t="s">
        <v>718</v>
      </c>
      <c r="AI141" t="s">
        <v>20925</v>
      </c>
      <c r="AJ141" t="s">
        <v>1432</v>
      </c>
      <c r="AK141" t="s">
        <v>20926</v>
      </c>
      <c r="AP141">
        <f t="shared" si="4"/>
        <v>4</v>
      </c>
    </row>
    <row r="142" spans="1:42" x14ac:dyDescent="0.3">
      <c r="A142" s="1">
        <v>143</v>
      </c>
      <c r="B142" t="s">
        <v>704</v>
      </c>
      <c r="C142" t="s">
        <v>27</v>
      </c>
      <c r="D142" t="s">
        <v>705</v>
      </c>
      <c r="E142" t="s">
        <v>202</v>
      </c>
      <c r="F142" t="s">
        <v>706</v>
      </c>
      <c r="G142" t="s">
        <v>707</v>
      </c>
      <c r="H142" t="s">
        <v>32</v>
      </c>
      <c r="I142">
        <v>111</v>
      </c>
      <c r="J142">
        <v>2.35</v>
      </c>
      <c r="K142" t="s">
        <v>33</v>
      </c>
      <c r="L142" t="s">
        <v>14500</v>
      </c>
      <c r="M142" t="s">
        <v>14501</v>
      </c>
      <c r="N142" t="s">
        <v>14502</v>
      </c>
      <c r="O142" t="s">
        <v>14503</v>
      </c>
      <c r="P142" t="s">
        <v>14504</v>
      </c>
      <c r="Q142">
        <v>2015</v>
      </c>
      <c r="R142" t="s">
        <v>72</v>
      </c>
      <c r="S142">
        <v>4</v>
      </c>
      <c r="T142">
        <v>150000000</v>
      </c>
      <c r="U142">
        <v>34964818</v>
      </c>
      <c r="V142">
        <f t="shared" si="5"/>
        <v>-115035182</v>
      </c>
      <c r="W142" t="s">
        <v>708</v>
      </c>
      <c r="X142">
        <v>5.8</v>
      </c>
      <c r="Y142">
        <v>256</v>
      </c>
      <c r="Z142">
        <v>39956</v>
      </c>
      <c r="AA142">
        <v>186</v>
      </c>
      <c r="AB142">
        <v>24000</v>
      </c>
      <c r="AC142">
        <v>456</v>
      </c>
      <c r="AD142">
        <v>20000</v>
      </c>
      <c r="AE142">
        <v>548</v>
      </c>
      <c r="AF142">
        <v>394</v>
      </c>
      <c r="AG142">
        <v>21393</v>
      </c>
      <c r="AH142" t="s">
        <v>718</v>
      </c>
      <c r="AI142" t="s">
        <v>20926</v>
      </c>
      <c r="AJ142" t="s">
        <v>20924</v>
      </c>
      <c r="AP142">
        <f t="shared" si="4"/>
        <v>3</v>
      </c>
    </row>
    <row r="143" spans="1:42" x14ac:dyDescent="0.3">
      <c r="A143" s="1">
        <v>144</v>
      </c>
      <c r="B143" t="s">
        <v>709</v>
      </c>
      <c r="C143" t="s">
        <v>27</v>
      </c>
      <c r="D143" t="s">
        <v>710</v>
      </c>
      <c r="E143" t="s">
        <v>711</v>
      </c>
      <c r="F143" t="s">
        <v>712</v>
      </c>
      <c r="G143" t="s">
        <v>713</v>
      </c>
      <c r="H143" t="s">
        <v>32</v>
      </c>
      <c r="I143">
        <v>92</v>
      </c>
      <c r="J143">
        <v>1.85</v>
      </c>
      <c r="K143" t="s">
        <v>33</v>
      </c>
      <c r="L143" t="s">
        <v>14453</v>
      </c>
      <c r="M143" t="s">
        <v>14505</v>
      </c>
      <c r="N143" t="s">
        <v>14249</v>
      </c>
      <c r="O143" t="s">
        <v>14506</v>
      </c>
      <c r="P143" t="s">
        <v>14168</v>
      </c>
      <c r="Q143">
        <v>2014</v>
      </c>
      <c r="R143" t="s">
        <v>72</v>
      </c>
      <c r="S143">
        <v>2</v>
      </c>
      <c r="T143">
        <v>145000000</v>
      </c>
      <c r="U143">
        <v>111505642</v>
      </c>
      <c r="V143">
        <f t="shared" si="5"/>
        <v>-33494358</v>
      </c>
      <c r="W143" t="s">
        <v>714</v>
      </c>
      <c r="X143">
        <v>6.9</v>
      </c>
      <c r="Y143">
        <v>196</v>
      </c>
      <c r="Z143">
        <v>47900</v>
      </c>
      <c r="AA143">
        <v>130</v>
      </c>
      <c r="AB143">
        <v>11000</v>
      </c>
      <c r="AC143">
        <v>50</v>
      </c>
      <c r="AD143">
        <v>3000</v>
      </c>
      <c r="AE143">
        <v>1000</v>
      </c>
      <c r="AF143">
        <v>517</v>
      </c>
      <c r="AG143">
        <v>5810</v>
      </c>
      <c r="AH143" t="s">
        <v>718</v>
      </c>
      <c r="AI143" t="s">
        <v>20925</v>
      </c>
      <c r="AJ143" t="s">
        <v>1432</v>
      </c>
      <c r="AK143" t="s">
        <v>20926</v>
      </c>
      <c r="AL143" t="s">
        <v>13700</v>
      </c>
      <c r="AP143">
        <f t="shared" si="4"/>
        <v>5</v>
      </c>
    </row>
    <row r="144" spans="1:42" x14ac:dyDescent="0.3">
      <c r="A144" s="1">
        <v>145</v>
      </c>
      <c r="B144" t="s">
        <v>715</v>
      </c>
      <c r="C144" t="s">
        <v>27</v>
      </c>
      <c r="D144" t="s">
        <v>529</v>
      </c>
      <c r="E144" t="s">
        <v>266</v>
      </c>
      <c r="F144" t="s">
        <v>39</v>
      </c>
      <c r="G144" t="s">
        <v>716</v>
      </c>
      <c r="H144" t="s">
        <v>32</v>
      </c>
      <c r="I144">
        <v>105</v>
      </c>
      <c r="J144">
        <v>2.35</v>
      </c>
      <c r="K144" t="s">
        <v>33</v>
      </c>
      <c r="L144" t="s">
        <v>14395</v>
      </c>
      <c r="M144" t="s">
        <v>14507</v>
      </c>
      <c r="N144" t="s">
        <v>14376</v>
      </c>
      <c r="O144" t="s">
        <v>14508</v>
      </c>
      <c r="P144" t="s">
        <v>14509</v>
      </c>
      <c r="Q144">
        <v>2004</v>
      </c>
      <c r="R144" t="s">
        <v>491</v>
      </c>
      <c r="S144">
        <v>2</v>
      </c>
      <c r="T144">
        <v>175000000</v>
      </c>
      <c r="U144">
        <v>133228348</v>
      </c>
      <c r="V144">
        <f t="shared" si="5"/>
        <v>-41771652</v>
      </c>
      <c r="W144" t="s">
        <v>717</v>
      </c>
      <c r="X144">
        <v>7.2</v>
      </c>
      <c r="Y144">
        <v>220</v>
      </c>
      <c r="Z144">
        <v>381672</v>
      </c>
      <c r="AA144">
        <v>1694</v>
      </c>
      <c r="AB144">
        <v>0</v>
      </c>
      <c r="AC144">
        <v>249</v>
      </c>
      <c r="AD144">
        <v>11000</v>
      </c>
      <c r="AE144">
        <v>5000</v>
      </c>
      <c r="AF144">
        <v>844</v>
      </c>
      <c r="AG144">
        <v>17944</v>
      </c>
      <c r="AH144" t="s">
        <v>718</v>
      </c>
      <c r="AP144">
        <f t="shared" si="4"/>
        <v>1</v>
      </c>
    </row>
    <row r="145" spans="1:42" x14ac:dyDescent="0.3">
      <c r="A145" s="1">
        <v>146</v>
      </c>
      <c r="B145" t="s">
        <v>719</v>
      </c>
      <c r="C145" t="s">
        <v>27</v>
      </c>
      <c r="D145" t="s">
        <v>597</v>
      </c>
      <c r="E145" t="s">
        <v>599</v>
      </c>
      <c r="F145" t="s">
        <v>720</v>
      </c>
      <c r="G145" t="s">
        <v>600</v>
      </c>
      <c r="H145" t="s">
        <v>32</v>
      </c>
      <c r="I145">
        <v>93</v>
      </c>
      <c r="J145">
        <v>1.85</v>
      </c>
      <c r="K145" t="s">
        <v>33</v>
      </c>
      <c r="L145" t="s">
        <v>14510</v>
      </c>
      <c r="M145" t="s">
        <v>14127</v>
      </c>
      <c r="N145" t="s">
        <v>14511</v>
      </c>
      <c r="O145" t="s">
        <v>14512</v>
      </c>
      <c r="P145" t="s">
        <v>14513</v>
      </c>
      <c r="Q145">
        <v>2012</v>
      </c>
      <c r="R145" t="s">
        <v>72</v>
      </c>
      <c r="S145">
        <v>0</v>
      </c>
      <c r="T145">
        <v>145000000</v>
      </c>
      <c r="U145">
        <v>216366733</v>
      </c>
      <c r="V145">
        <f t="shared" si="5"/>
        <v>71366733</v>
      </c>
      <c r="W145" t="s">
        <v>721</v>
      </c>
      <c r="X145">
        <v>6.9</v>
      </c>
      <c r="Y145">
        <v>211</v>
      </c>
      <c r="Z145">
        <v>119213</v>
      </c>
      <c r="AA145">
        <v>154</v>
      </c>
      <c r="AB145">
        <v>17000</v>
      </c>
      <c r="AC145">
        <v>35</v>
      </c>
      <c r="AD145">
        <v>851</v>
      </c>
      <c r="AE145">
        <v>770</v>
      </c>
      <c r="AF145">
        <v>436</v>
      </c>
      <c r="AG145">
        <v>2444</v>
      </c>
      <c r="AH145" t="s">
        <v>718</v>
      </c>
      <c r="AI145" t="s">
        <v>20925</v>
      </c>
      <c r="AJ145" t="s">
        <v>1432</v>
      </c>
      <c r="AK145" t="s">
        <v>20926</v>
      </c>
      <c r="AP145">
        <f t="shared" si="4"/>
        <v>4</v>
      </c>
    </row>
    <row r="146" spans="1:42" x14ac:dyDescent="0.3">
      <c r="A146" s="1">
        <v>147</v>
      </c>
      <c r="B146" t="s">
        <v>722</v>
      </c>
      <c r="C146" t="s">
        <v>559</v>
      </c>
      <c r="D146" t="s">
        <v>723</v>
      </c>
      <c r="E146" t="s">
        <v>724</v>
      </c>
      <c r="F146" t="s">
        <v>725</v>
      </c>
      <c r="G146" t="s">
        <v>726</v>
      </c>
      <c r="H146" t="s">
        <v>47</v>
      </c>
      <c r="I146">
        <v>133</v>
      </c>
      <c r="J146">
        <v>2.35</v>
      </c>
      <c r="K146" t="s">
        <v>33</v>
      </c>
      <c r="L146" t="s">
        <v>14514</v>
      </c>
      <c r="M146" t="s">
        <v>14515</v>
      </c>
      <c r="N146" t="s">
        <v>14516</v>
      </c>
      <c r="O146" t="s">
        <v>14517</v>
      </c>
      <c r="P146" t="s">
        <v>14518</v>
      </c>
      <c r="Q146">
        <v>2002</v>
      </c>
      <c r="R146" t="s">
        <v>34</v>
      </c>
      <c r="S146">
        <v>0</v>
      </c>
      <c r="T146">
        <v>142000000</v>
      </c>
      <c r="U146">
        <v>160201106</v>
      </c>
      <c r="V146">
        <f t="shared" si="5"/>
        <v>18201106</v>
      </c>
      <c r="W146" t="s">
        <v>727</v>
      </c>
      <c r="X146">
        <v>6.1</v>
      </c>
      <c r="Y146">
        <v>264</v>
      </c>
      <c r="Z146">
        <v>169914</v>
      </c>
      <c r="AA146">
        <v>1185</v>
      </c>
      <c r="AB146">
        <v>0</v>
      </c>
      <c r="AC146">
        <v>93</v>
      </c>
      <c r="AD146">
        <v>769</v>
      </c>
      <c r="AE146">
        <v>766</v>
      </c>
      <c r="AF146">
        <v>746</v>
      </c>
      <c r="AG146">
        <v>2538</v>
      </c>
      <c r="AH146" t="s">
        <v>980</v>
      </c>
      <c r="AI146" t="s">
        <v>718</v>
      </c>
      <c r="AJ146" t="s">
        <v>13161</v>
      </c>
      <c r="AP146">
        <f t="shared" si="4"/>
        <v>3</v>
      </c>
    </row>
    <row r="147" spans="1:42" x14ac:dyDescent="0.3">
      <c r="A147" s="1">
        <v>148</v>
      </c>
      <c r="B147" t="s">
        <v>728</v>
      </c>
      <c r="C147" t="s">
        <v>27</v>
      </c>
      <c r="D147" t="s">
        <v>729</v>
      </c>
      <c r="E147" t="s">
        <v>730</v>
      </c>
      <c r="F147" t="s">
        <v>731</v>
      </c>
      <c r="G147" t="s">
        <v>732</v>
      </c>
      <c r="H147" t="s">
        <v>32</v>
      </c>
      <c r="I147">
        <v>116</v>
      </c>
      <c r="J147">
        <v>2.35</v>
      </c>
      <c r="K147" t="s">
        <v>33</v>
      </c>
      <c r="L147" t="s">
        <v>14222</v>
      </c>
      <c r="M147" t="s">
        <v>14519</v>
      </c>
      <c r="N147" t="s">
        <v>14520</v>
      </c>
      <c r="O147" t="s">
        <v>14230</v>
      </c>
      <c r="P147" t="s">
        <v>14032</v>
      </c>
      <c r="Q147">
        <v>2016</v>
      </c>
      <c r="R147" t="s">
        <v>34</v>
      </c>
      <c r="S147">
        <v>4</v>
      </c>
      <c r="T147">
        <v>144000000</v>
      </c>
      <c r="U147">
        <v>118099659</v>
      </c>
      <c r="V147">
        <f t="shared" si="5"/>
        <v>-25900341</v>
      </c>
      <c r="W147" t="s">
        <v>733</v>
      </c>
      <c r="X147">
        <v>5.5</v>
      </c>
      <c r="Y147">
        <v>464</v>
      </c>
      <c r="Z147">
        <v>69757</v>
      </c>
      <c r="AA147">
        <v>1211</v>
      </c>
      <c r="AB147">
        <v>62000</v>
      </c>
      <c r="AC147">
        <v>176</v>
      </c>
      <c r="AD147">
        <v>783</v>
      </c>
      <c r="AE147">
        <v>370</v>
      </c>
      <c r="AF147">
        <v>322</v>
      </c>
      <c r="AG147">
        <v>2097</v>
      </c>
      <c r="AH147" t="s">
        <v>980</v>
      </c>
      <c r="AI147" t="s">
        <v>1432</v>
      </c>
      <c r="AJ147" t="s">
        <v>20924</v>
      </c>
      <c r="AK147" t="s">
        <v>13700</v>
      </c>
      <c r="AP147">
        <f t="shared" si="4"/>
        <v>4</v>
      </c>
    </row>
    <row r="148" spans="1:42" x14ac:dyDescent="0.3">
      <c r="A148" s="1">
        <v>149</v>
      </c>
      <c r="B148" t="s">
        <v>734</v>
      </c>
      <c r="C148" t="s">
        <v>27</v>
      </c>
      <c r="D148" t="s">
        <v>215</v>
      </c>
      <c r="E148" t="s">
        <v>735</v>
      </c>
      <c r="F148" t="s">
        <v>209</v>
      </c>
      <c r="G148" t="s">
        <v>736</v>
      </c>
      <c r="H148" t="s">
        <v>32</v>
      </c>
      <c r="I148">
        <v>153</v>
      </c>
      <c r="J148">
        <v>2.35</v>
      </c>
      <c r="K148" t="s">
        <v>33</v>
      </c>
      <c r="L148" t="s">
        <v>14521</v>
      </c>
      <c r="M148" t="s">
        <v>14522</v>
      </c>
      <c r="N148" t="s">
        <v>13972</v>
      </c>
      <c r="O148" t="s">
        <v>14523</v>
      </c>
      <c r="P148" t="s">
        <v>14337</v>
      </c>
      <c r="Q148">
        <v>1998</v>
      </c>
      <c r="R148" t="s">
        <v>34</v>
      </c>
      <c r="S148">
        <v>0</v>
      </c>
      <c r="T148">
        <v>140000000</v>
      </c>
      <c r="U148">
        <v>201573391</v>
      </c>
      <c r="V148">
        <f t="shared" si="5"/>
        <v>61573391</v>
      </c>
      <c r="W148" t="s">
        <v>737</v>
      </c>
      <c r="X148">
        <v>6.6</v>
      </c>
      <c r="Y148">
        <v>167</v>
      </c>
      <c r="Z148">
        <v>322395</v>
      </c>
      <c r="AA148">
        <v>1171</v>
      </c>
      <c r="AB148">
        <v>11000</v>
      </c>
      <c r="AC148">
        <v>0</v>
      </c>
      <c r="AD148">
        <v>13000</v>
      </c>
      <c r="AE148">
        <v>12000</v>
      </c>
      <c r="AF148">
        <v>537</v>
      </c>
      <c r="AG148">
        <v>26029</v>
      </c>
      <c r="AH148" t="s">
        <v>980</v>
      </c>
      <c r="AI148" t="s">
        <v>718</v>
      </c>
      <c r="AJ148" t="s">
        <v>13700</v>
      </c>
      <c r="AK148" t="s">
        <v>13161</v>
      </c>
      <c r="AP148">
        <f t="shared" si="4"/>
        <v>4</v>
      </c>
    </row>
    <row r="149" spans="1:42" x14ac:dyDescent="0.3">
      <c r="A149" s="1">
        <v>150</v>
      </c>
      <c r="B149" t="s">
        <v>738</v>
      </c>
      <c r="C149" t="s">
        <v>27</v>
      </c>
      <c r="D149" t="s">
        <v>127</v>
      </c>
      <c r="E149" t="s">
        <v>128</v>
      </c>
      <c r="F149" t="s">
        <v>739</v>
      </c>
      <c r="G149" t="s">
        <v>676</v>
      </c>
      <c r="H149" t="s">
        <v>32</v>
      </c>
      <c r="I149">
        <v>88</v>
      </c>
      <c r="J149">
        <v>1.85</v>
      </c>
      <c r="K149" t="s">
        <v>33</v>
      </c>
      <c r="L149" t="s">
        <v>13981</v>
      </c>
      <c r="M149" t="s">
        <v>14524</v>
      </c>
      <c r="N149" t="s">
        <v>14525</v>
      </c>
      <c r="O149" t="s">
        <v>14046</v>
      </c>
      <c r="P149" t="s">
        <v>14526</v>
      </c>
      <c r="Q149">
        <v>2002</v>
      </c>
      <c r="R149" t="s">
        <v>34</v>
      </c>
      <c r="S149">
        <v>2</v>
      </c>
      <c r="T149">
        <v>140000000</v>
      </c>
      <c r="U149">
        <v>190418803</v>
      </c>
      <c r="V149">
        <f t="shared" si="5"/>
        <v>50418803</v>
      </c>
      <c r="W149" t="s">
        <v>740</v>
      </c>
      <c r="X149">
        <v>6.1</v>
      </c>
      <c r="Y149">
        <v>208</v>
      </c>
      <c r="Z149">
        <v>270207</v>
      </c>
      <c r="AA149">
        <v>606</v>
      </c>
      <c r="AB149">
        <v>2000</v>
      </c>
      <c r="AC149">
        <v>188</v>
      </c>
      <c r="AD149">
        <v>10000</v>
      </c>
      <c r="AE149">
        <v>3000</v>
      </c>
      <c r="AF149">
        <v>826</v>
      </c>
      <c r="AG149">
        <v>14823</v>
      </c>
      <c r="AH149" t="s">
        <v>980</v>
      </c>
      <c r="AI149" t="s">
        <v>718</v>
      </c>
      <c r="AJ149" t="s">
        <v>1432</v>
      </c>
      <c r="AK149" t="s">
        <v>20926</v>
      </c>
      <c r="AL149" t="s">
        <v>20924</v>
      </c>
      <c r="AM149" t="s">
        <v>20928</v>
      </c>
      <c r="AN149" t="s">
        <v>13700</v>
      </c>
      <c r="AP149">
        <f t="shared" si="4"/>
        <v>7</v>
      </c>
    </row>
    <row r="150" spans="1:42" x14ac:dyDescent="0.3">
      <c r="A150" s="1">
        <v>151</v>
      </c>
      <c r="B150" t="s">
        <v>741</v>
      </c>
      <c r="C150" t="s">
        <v>27</v>
      </c>
      <c r="D150" t="s">
        <v>337</v>
      </c>
      <c r="E150" t="s">
        <v>338</v>
      </c>
      <c r="F150" t="s">
        <v>570</v>
      </c>
      <c r="G150" t="s">
        <v>742</v>
      </c>
      <c r="H150" t="s">
        <v>32</v>
      </c>
      <c r="I150">
        <v>115</v>
      </c>
      <c r="J150">
        <v>2.35</v>
      </c>
      <c r="K150" t="s">
        <v>33</v>
      </c>
      <c r="L150" t="s">
        <v>14527</v>
      </c>
      <c r="M150" t="s">
        <v>14528</v>
      </c>
      <c r="N150" t="s">
        <v>14036</v>
      </c>
      <c r="O150" t="s">
        <v>14529</v>
      </c>
      <c r="P150" t="s">
        <v>14139</v>
      </c>
      <c r="Q150">
        <v>2007</v>
      </c>
      <c r="R150" t="s">
        <v>34</v>
      </c>
      <c r="S150">
        <v>1</v>
      </c>
      <c r="T150">
        <v>150000000</v>
      </c>
      <c r="U150">
        <v>82161969</v>
      </c>
      <c r="V150">
        <f t="shared" si="5"/>
        <v>-67838031</v>
      </c>
      <c r="W150" t="s">
        <v>743</v>
      </c>
      <c r="X150">
        <v>6.3</v>
      </c>
      <c r="Y150">
        <v>287</v>
      </c>
      <c r="Z150">
        <v>142440</v>
      </c>
      <c r="AA150">
        <v>505</v>
      </c>
      <c r="AB150">
        <v>3000</v>
      </c>
      <c r="AC150">
        <v>0</v>
      </c>
      <c r="AD150">
        <v>18000</v>
      </c>
      <c r="AE150">
        <v>12000</v>
      </c>
      <c r="AF150">
        <v>964</v>
      </c>
      <c r="AG150">
        <v>31523</v>
      </c>
      <c r="AH150" t="s">
        <v>980</v>
      </c>
      <c r="AI150" t="s">
        <v>718</v>
      </c>
      <c r="AJ150" t="s">
        <v>20925</v>
      </c>
      <c r="AK150" t="s">
        <v>20924</v>
      </c>
      <c r="AP150">
        <f t="shared" si="4"/>
        <v>4</v>
      </c>
    </row>
    <row r="151" spans="1:42" x14ac:dyDescent="0.3">
      <c r="A151" s="1">
        <v>152</v>
      </c>
      <c r="B151" t="s">
        <v>744</v>
      </c>
      <c r="C151" t="s">
        <v>27</v>
      </c>
      <c r="D151" t="s">
        <v>745</v>
      </c>
      <c r="E151" t="s">
        <v>63</v>
      </c>
      <c r="F151" t="s">
        <v>432</v>
      </c>
      <c r="G151" t="s">
        <v>746</v>
      </c>
      <c r="H151" t="s">
        <v>32</v>
      </c>
      <c r="I151">
        <v>95</v>
      </c>
      <c r="J151">
        <v>2.35</v>
      </c>
      <c r="K151" t="s">
        <v>33</v>
      </c>
      <c r="L151" t="s">
        <v>14259</v>
      </c>
      <c r="M151" t="s">
        <v>14482</v>
      </c>
      <c r="N151" t="s">
        <v>14483</v>
      </c>
      <c r="O151" t="s">
        <v>14530</v>
      </c>
      <c r="P151" t="s">
        <v>14333</v>
      </c>
      <c r="Q151">
        <v>2016</v>
      </c>
      <c r="R151" t="s">
        <v>72</v>
      </c>
      <c r="S151">
        <v>0</v>
      </c>
      <c r="T151">
        <v>145000000</v>
      </c>
      <c r="U151">
        <v>143523463</v>
      </c>
      <c r="V151">
        <f t="shared" si="5"/>
        <v>-1476537</v>
      </c>
      <c r="W151" t="s">
        <v>747</v>
      </c>
      <c r="X151">
        <v>7.2</v>
      </c>
      <c r="Y151">
        <v>210</v>
      </c>
      <c r="Z151">
        <v>64322</v>
      </c>
      <c r="AA151">
        <v>145</v>
      </c>
      <c r="AB151">
        <v>24000</v>
      </c>
      <c r="AC151">
        <v>5</v>
      </c>
      <c r="AD151">
        <v>24000</v>
      </c>
      <c r="AE151">
        <v>11000</v>
      </c>
      <c r="AF151">
        <v>967</v>
      </c>
      <c r="AG151">
        <v>36095</v>
      </c>
      <c r="AH151" t="s">
        <v>980</v>
      </c>
      <c r="AI151" t="s">
        <v>718</v>
      </c>
      <c r="AJ151" t="s">
        <v>20925</v>
      </c>
      <c r="AK151" t="s">
        <v>1432</v>
      </c>
      <c r="AL151" t="s">
        <v>20926</v>
      </c>
      <c r="AP151">
        <f t="shared" si="4"/>
        <v>5</v>
      </c>
    </row>
    <row r="152" spans="1:42" x14ac:dyDescent="0.3">
      <c r="A152" s="1">
        <v>153</v>
      </c>
      <c r="B152" t="s">
        <v>748</v>
      </c>
      <c r="C152" t="s">
        <v>27</v>
      </c>
      <c r="D152" t="s">
        <v>456</v>
      </c>
      <c r="E152" t="s">
        <v>401</v>
      </c>
      <c r="F152" t="s">
        <v>663</v>
      </c>
      <c r="G152" t="s">
        <v>749</v>
      </c>
      <c r="H152" t="s">
        <v>32</v>
      </c>
      <c r="I152">
        <v>133</v>
      </c>
      <c r="J152">
        <v>2.35</v>
      </c>
      <c r="K152" t="s">
        <v>33</v>
      </c>
      <c r="L152" t="s">
        <v>14531</v>
      </c>
      <c r="M152" t="s">
        <v>14532</v>
      </c>
      <c r="N152" t="s">
        <v>14533</v>
      </c>
      <c r="O152" t="s">
        <v>14534</v>
      </c>
      <c r="P152" t="s">
        <v>13975</v>
      </c>
      <c r="Q152">
        <v>2011</v>
      </c>
      <c r="R152" t="s">
        <v>34</v>
      </c>
      <c r="S152">
        <v>3</v>
      </c>
      <c r="T152">
        <v>145000000</v>
      </c>
      <c r="U152">
        <v>209364921</v>
      </c>
      <c r="V152">
        <f t="shared" si="5"/>
        <v>64364921</v>
      </c>
      <c r="W152" t="s">
        <v>750</v>
      </c>
      <c r="X152">
        <v>7.4</v>
      </c>
      <c r="Y152">
        <v>432</v>
      </c>
      <c r="Z152">
        <v>365104</v>
      </c>
      <c r="AA152">
        <v>512</v>
      </c>
      <c r="AB152">
        <v>35000</v>
      </c>
      <c r="AC152">
        <v>663</v>
      </c>
      <c r="AD152">
        <v>10000</v>
      </c>
      <c r="AE152">
        <v>10000</v>
      </c>
      <c r="AF152">
        <v>690</v>
      </c>
      <c r="AG152">
        <v>21768</v>
      </c>
      <c r="AH152" t="s">
        <v>980</v>
      </c>
      <c r="AI152" t="s">
        <v>718</v>
      </c>
      <c r="AJ152" t="s">
        <v>13161</v>
      </c>
      <c r="AP152">
        <f t="shared" si="4"/>
        <v>3</v>
      </c>
    </row>
    <row r="153" spans="1:42" x14ac:dyDescent="0.3">
      <c r="A153" s="1">
        <v>154</v>
      </c>
      <c r="B153" t="s">
        <v>751</v>
      </c>
      <c r="C153" t="s">
        <v>27</v>
      </c>
      <c r="D153" t="s">
        <v>752</v>
      </c>
      <c r="E153" t="s">
        <v>202</v>
      </c>
      <c r="F153" t="s">
        <v>753</v>
      </c>
      <c r="G153" t="s">
        <v>754</v>
      </c>
      <c r="H153" t="s">
        <v>32</v>
      </c>
      <c r="I153">
        <v>97</v>
      </c>
      <c r="J153">
        <v>1.85</v>
      </c>
      <c r="K153" t="s">
        <v>33</v>
      </c>
      <c r="L153" t="s">
        <v>14535</v>
      </c>
      <c r="M153" t="s">
        <v>14019</v>
      </c>
      <c r="N153" t="s">
        <v>14067</v>
      </c>
      <c r="O153" t="s">
        <v>14403</v>
      </c>
      <c r="P153" t="s">
        <v>14536</v>
      </c>
      <c r="Q153">
        <v>2012</v>
      </c>
      <c r="R153" t="s">
        <v>72</v>
      </c>
      <c r="S153">
        <v>0</v>
      </c>
      <c r="T153">
        <v>145000000</v>
      </c>
      <c r="U153">
        <v>103400692</v>
      </c>
      <c r="V153">
        <f t="shared" si="5"/>
        <v>-41599308</v>
      </c>
      <c r="W153" t="s">
        <v>755</v>
      </c>
      <c r="X153">
        <v>7.3</v>
      </c>
      <c r="Y153">
        <v>256</v>
      </c>
      <c r="Z153">
        <v>123553</v>
      </c>
      <c r="AA153">
        <v>174</v>
      </c>
      <c r="AB153">
        <v>25000</v>
      </c>
      <c r="AC153">
        <v>52</v>
      </c>
      <c r="AD153">
        <v>20000</v>
      </c>
      <c r="AE153">
        <v>315</v>
      </c>
      <c r="AF153">
        <v>161</v>
      </c>
      <c r="AG153">
        <v>20645</v>
      </c>
      <c r="AH153" t="s">
        <v>718</v>
      </c>
      <c r="AI153" t="s">
        <v>20925</v>
      </c>
      <c r="AJ153" t="s">
        <v>20926</v>
      </c>
      <c r="AK153" t="s">
        <v>20924</v>
      </c>
      <c r="AP153">
        <f t="shared" si="4"/>
        <v>4</v>
      </c>
    </row>
    <row r="154" spans="1:42" x14ac:dyDescent="0.3">
      <c r="A154" s="1">
        <v>155</v>
      </c>
      <c r="B154" t="s">
        <v>756</v>
      </c>
      <c r="C154" t="s">
        <v>27</v>
      </c>
      <c r="D154" t="s">
        <v>757</v>
      </c>
      <c r="E154" t="s">
        <v>758</v>
      </c>
      <c r="F154" t="s">
        <v>759</v>
      </c>
      <c r="G154" t="s">
        <v>760</v>
      </c>
      <c r="H154" t="s">
        <v>32</v>
      </c>
      <c r="I154">
        <v>90</v>
      </c>
      <c r="J154">
        <v>2.35</v>
      </c>
      <c r="K154" t="s">
        <v>33</v>
      </c>
      <c r="L154" t="s">
        <v>14537</v>
      </c>
      <c r="M154" t="s">
        <v>14538</v>
      </c>
      <c r="N154" t="s">
        <v>14539</v>
      </c>
      <c r="O154" t="s">
        <v>14540</v>
      </c>
      <c r="P154" t="s">
        <v>14541</v>
      </c>
      <c r="Q154">
        <v>2005</v>
      </c>
      <c r="R154" t="s">
        <v>34</v>
      </c>
      <c r="S154">
        <v>1</v>
      </c>
      <c r="T154">
        <v>100000000</v>
      </c>
      <c r="U154">
        <v>110332737</v>
      </c>
      <c r="V154">
        <f t="shared" si="5"/>
        <v>10332737</v>
      </c>
      <c r="W154" t="s">
        <v>761</v>
      </c>
      <c r="X154">
        <v>6.1</v>
      </c>
      <c r="Y154">
        <v>135</v>
      </c>
      <c r="Z154">
        <v>110788</v>
      </c>
      <c r="AA154">
        <v>258</v>
      </c>
      <c r="AB154">
        <v>2000</v>
      </c>
      <c r="AC154">
        <v>23</v>
      </c>
      <c r="AD154">
        <v>957</v>
      </c>
      <c r="AE154">
        <v>550</v>
      </c>
      <c r="AF154">
        <v>233</v>
      </c>
      <c r="AG154">
        <v>1997</v>
      </c>
      <c r="AH154" t="s">
        <v>1432</v>
      </c>
      <c r="AI154" t="s">
        <v>20931</v>
      </c>
      <c r="AP154">
        <f t="shared" si="4"/>
        <v>2</v>
      </c>
    </row>
    <row r="155" spans="1:42" x14ac:dyDescent="0.3">
      <c r="A155" s="1">
        <v>156</v>
      </c>
      <c r="B155" t="s">
        <v>762</v>
      </c>
      <c r="C155" t="s">
        <v>27</v>
      </c>
      <c r="D155" t="s">
        <v>763</v>
      </c>
      <c r="E155" t="s">
        <v>401</v>
      </c>
      <c r="F155" t="s">
        <v>764</v>
      </c>
      <c r="G155" t="s">
        <v>765</v>
      </c>
      <c r="H155" t="s">
        <v>32</v>
      </c>
      <c r="I155">
        <v>154</v>
      </c>
      <c r="J155">
        <v>2.35</v>
      </c>
      <c r="K155" t="s">
        <v>33</v>
      </c>
      <c r="L155" t="s">
        <v>14044</v>
      </c>
      <c r="M155" t="s">
        <v>14260</v>
      </c>
      <c r="N155" t="s">
        <v>14542</v>
      </c>
      <c r="O155" t="s">
        <v>14543</v>
      </c>
      <c r="P155" t="s">
        <v>14305</v>
      </c>
      <c r="Q155">
        <v>2003</v>
      </c>
      <c r="R155" t="s">
        <v>491</v>
      </c>
      <c r="S155">
        <v>1</v>
      </c>
      <c r="T155">
        <v>140000000</v>
      </c>
      <c r="U155">
        <v>111110575</v>
      </c>
      <c r="V155">
        <f t="shared" si="5"/>
        <v>-28889425</v>
      </c>
      <c r="W155" t="s">
        <v>766</v>
      </c>
      <c r="X155">
        <v>7.7</v>
      </c>
      <c r="Y155">
        <v>190</v>
      </c>
      <c r="Z155">
        <v>317166</v>
      </c>
      <c r="AA155">
        <v>928</v>
      </c>
      <c r="AB155">
        <v>0</v>
      </c>
      <c r="AC155">
        <v>380</v>
      </c>
      <c r="AD155">
        <v>10000</v>
      </c>
      <c r="AE155">
        <v>956</v>
      </c>
      <c r="AF155">
        <v>445</v>
      </c>
      <c r="AG155">
        <v>11945</v>
      </c>
      <c r="AH155" t="s">
        <v>980</v>
      </c>
      <c r="AI155" t="s">
        <v>2420</v>
      </c>
      <c r="AJ155" t="s">
        <v>20929</v>
      </c>
      <c r="AK155" t="s">
        <v>6750</v>
      </c>
      <c r="AP155">
        <f t="shared" si="4"/>
        <v>4</v>
      </c>
    </row>
    <row r="156" spans="1:42" x14ac:dyDescent="0.3">
      <c r="A156" s="1">
        <v>157</v>
      </c>
      <c r="B156" t="s">
        <v>767</v>
      </c>
      <c r="C156" t="s">
        <v>27</v>
      </c>
      <c r="D156" t="s">
        <v>146</v>
      </c>
      <c r="E156" t="s">
        <v>52</v>
      </c>
      <c r="F156" t="s">
        <v>768</v>
      </c>
      <c r="G156" t="s">
        <v>769</v>
      </c>
      <c r="H156" t="s">
        <v>47</v>
      </c>
      <c r="I156">
        <v>150</v>
      </c>
      <c r="J156">
        <v>2.35</v>
      </c>
      <c r="K156" t="s">
        <v>33</v>
      </c>
      <c r="L156" t="s">
        <v>14544</v>
      </c>
      <c r="M156" t="s">
        <v>14545</v>
      </c>
      <c r="N156" t="s">
        <v>14546</v>
      </c>
      <c r="O156" t="s">
        <v>14547</v>
      </c>
      <c r="P156" t="s">
        <v>14548</v>
      </c>
      <c r="Q156">
        <v>2014</v>
      </c>
      <c r="R156" t="s">
        <v>34</v>
      </c>
      <c r="S156">
        <v>0</v>
      </c>
      <c r="T156">
        <v>140000000</v>
      </c>
      <c r="U156">
        <v>65007045</v>
      </c>
      <c r="V156">
        <f t="shared" si="5"/>
        <v>-74992955</v>
      </c>
      <c r="W156" t="s">
        <v>770</v>
      </c>
      <c r="X156">
        <v>6.1</v>
      </c>
      <c r="Y156">
        <v>314</v>
      </c>
      <c r="Z156">
        <v>128682</v>
      </c>
      <c r="AA156">
        <v>657</v>
      </c>
      <c r="AB156">
        <v>51000</v>
      </c>
      <c r="AC156">
        <v>0</v>
      </c>
      <c r="AD156">
        <v>23000</v>
      </c>
      <c r="AE156">
        <v>893</v>
      </c>
      <c r="AF156">
        <v>748</v>
      </c>
      <c r="AG156">
        <v>26490</v>
      </c>
      <c r="AH156" t="s">
        <v>980</v>
      </c>
      <c r="AI156" t="s">
        <v>718</v>
      </c>
      <c r="AJ156" t="s">
        <v>2420</v>
      </c>
      <c r="AP156">
        <f t="shared" si="4"/>
        <v>3</v>
      </c>
    </row>
    <row r="157" spans="1:42" x14ac:dyDescent="0.3">
      <c r="A157" s="1">
        <v>158</v>
      </c>
      <c r="B157" t="s">
        <v>771</v>
      </c>
      <c r="C157" t="s">
        <v>27</v>
      </c>
      <c r="D157" t="s">
        <v>273</v>
      </c>
      <c r="E157" t="s">
        <v>76</v>
      </c>
      <c r="F157" t="s">
        <v>772</v>
      </c>
      <c r="G157" t="s">
        <v>275</v>
      </c>
      <c r="H157" t="s">
        <v>32</v>
      </c>
      <c r="I157">
        <v>127</v>
      </c>
      <c r="J157">
        <v>2.35</v>
      </c>
      <c r="K157" t="s">
        <v>33</v>
      </c>
      <c r="L157" t="s">
        <v>14019</v>
      </c>
      <c r="M157" t="s">
        <v>13963</v>
      </c>
      <c r="N157" t="s">
        <v>14549</v>
      </c>
      <c r="O157" t="s">
        <v>14203</v>
      </c>
      <c r="P157" t="s">
        <v>14550</v>
      </c>
      <c r="Q157">
        <v>2009</v>
      </c>
      <c r="R157" t="s">
        <v>34</v>
      </c>
      <c r="S157">
        <v>0</v>
      </c>
      <c r="T157">
        <v>150000000</v>
      </c>
      <c r="U157">
        <v>257704099</v>
      </c>
      <c r="V157">
        <f t="shared" si="5"/>
        <v>107704099</v>
      </c>
      <c r="W157" t="s">
        <v>773</v>
      </c>
      <c r="X157">
        <v>8</v>
      </c>
      <c r="Y157">
        <v>518</v>
      </c>
      <c r="Z157">
        <v>504419</v>
      </c>
      <c r="AA157">
        <v>1559</v>
      </c>
      <c r="AB157">
        <v>19000</v>
      </c>
      <c r="AC157">
        <v>14000</v>
      </c>
      <c r="AD157">
        <v>26000</v>
      </c>
      <c r="AE157">
        <v>12000</v>
      </c>
      <c r="AF157">
        <v>981</v>
      </c>
      <c r="AG157">
        <v>39284</v>
      </c>
      <c r="AH157" t="s">
        <v>980</v>
      </c>
      <c r="AI157" t="s">
        <v>718</v>
      </c>
      <c r="AJ157" t="s">
        <v>13700</v>
      </c>
      <c r="AP157">
        <f t="shared" si="4"/>
        <v>3</v>
      </c>
    </row>
    <row r="158" spans="1:42" x14ac:dyDescent="0.3">
      <c r="A158" s="1">
        <v>159</v>
      </c>
      <c r="B158" t="s">
        <v>774</v>
      </c>
      <c r="C158" t="s">
        <v>27</v>
      </c>
      <c r="D158" t="s">
        <v>62</v>
      </c>
      <c r="E158" t="s">
        <v>63</v>
      </c>
      <c r="F158" t="s">
        <v>64</v>
      </c>
      <c r="G158" t="s">
        <v>65</v>
      </c>
      <c r="H158" t="s">
        <v>32</v>
      </c>
      <c r="I158">
        <v>121</v>
      </c>
      <c r="J158">
        <v>1.85</v>
      </c>
      <c r="K158" t="s">
        <v>33</v>
      </c>
      <c r="L158" t="s">
        <v>14551</v>
      </c>
      <c r="M158" t="s">
        <v>14552</v>
      </c>
      <c r="N158" t="s">
        <v>14056</v>
      </c>
      <c r="O158" t="s">
        <v>13987</v>
      </c>
      <c r="P158" t="s">
        <v>14000</v>
      </c>
      <c r="Q158">
        <v>2002</v>
      </c>
      <c r="R158" t="s">
        <v>34</v>
      </c>
      <c r="S158">
        <v>0</v>
      </c>
      <c r="T158">
        <v>139000000</v>
      </c>
      <c r="U158">
        <v>403706375</v>
      </c>
      <c r="V158">
        <f t="shared" si="5"/>
        <v>264706375</v>
      </c>
      <c r="W158" t="s">
        <v>775</v>
      </c>
      <c r="X158">
        <v>7.3</v>
      </c>
      <c r="Y158">
        <v>291</v>
      </c>
      <c r="Z158">
        <v>544665</v>
      </c>
      <c r="AA158">
        <v>2012</v>
      </c>
      <c r="AB158">
        <v>5000</v>
      </c>
      <c r="AC158">
        <v>0</v>
      </c>
      <c r="AD158">
        <v>24000</v>
      </c>
      <c r="AE158">
        <v>11000</v>
      </c>
      <c r="AF158">
        <v>4000</v>
      </c>
      <c r="AG158">
        <v>40484</v>
      </c>
      <c r="AH158" t="s">
        <v>980</v>
      </c>
      <c r="AI158" t="s">
        <v>718</v>
      </c>
      <c r="AJ158" t="s">
        <v>20924</v>
      </c>
      <c r="AK158" t="s">
        <v>12756</v>
      </c>
      <c r="AP158">
        <f t="shared" si="4"/>
        <v>4</v>
      </c>
    </row>
    <row r="159" spans="1:42" x14ac:dyDescent="0.3">
      <c r="A159" s="1">
        <v>160</v>
      </c>
      <c r="B159" t="s">
        <v>776</v>
      </c>
      <c r="C159" t="s">
        <v>27</v>
      </c>
      <c r="D159" t="s">
        <v>482</v>
      </c>
      <c r="E159" t="s">
        <v>483</v>
      </c>
      <c r="F159" t="s">
        <v>496</v>
      </c>
      <c r="G159" t="s">
        <v>484</v>
      </c>
      <c r="H159" t="s">
        <v>32</v>
      </c>
      <c r="I159">
        <v>102</v>
      </c>
      <c r="J159">
        <v>2.35</v>
      </c>
      <c r="K159" t="s">
        <v>33</v>
      </c>
      <c r="L159" t="s">
        <v>14330</v>
      </c>
      <c r="M159" t="s">
        <v>14505</v>
      </c>
      <c r="N159" t="s">
        <v>14553</v>
      </c>
      <c r="O159" t="s">
        <v>14554</v>
      </c>
      <c r="P159" t="s">
        <v>14332</v>
      </c>
      <c r="Q159">
        <v>2014</v>
      </c>
      <c r="R159" t="s">
        <v>72</v>
      </c>
      <c r="S159">
        <v>5</v>
      </c>
      <c r="T159">
        <v>145000000</v>
      </c>
      <c r="U159">
        <v>176997107</v>
      </c>
      <c r="V159">
        <f t="shared" si="5"/>
        <v>31997107</v>
      </c>
      <c r="W159" t="s">
        <v>777</v>
      </c>
      <c r="X159">
        <v>7.9</v>
      </c>
      <c r="Y159">
        <v>292</v>
      </c>
      <c r="Z159">
        <v>221128</v>
      </c>
      <c r="AA159">
        <v>343</v>
      </c>
      <c r="AB159">
        <v>46000</v>
      </c>
      <c r="AC159">
        <v>255</v>
      </c>
      <c r="AD159">
        <v>18000</v>
      </c>
      <c r="AE159">
        <v>3000</v>
      </c>
      <c r="AF159">
        <v>953</v>
      </c>
      <c r="AG159">
        <v>23378</v>
      </c>
      <c r="AH159" t="s">
        <v>980</v>
      </c>
      <c r="AI159" t="s">
        <v>718</v>
      </c>
      <c r="AJ159" t="s">
        <v>20925</v>
      </c>
      <c r="AK159" t="s">
        <v>1432</v>
      </c>
      <c r="AL159" t="s">
        <v>20926</v>
      </c>
      <c r="AM159" t="s">
        <v>20924</v>
      </c>
      <c r="AP159">
        <f t="shared" si="4"/>
        <v>6</v>
      </c>
    </row>
    <row r="160" spans="1:42" x14ac:dyDescent="0.3">
      <c r="A160" s="1">
        <v>161</v>
      </c>
      <c r="B160" t="s">
        <v>778</v>
      </c>
      <c r="C160" t="s">
        <v>27</v>
      </c>
      <c r="D160" t="s">
        <v>779</v>
      </c>
      <c r="E160" t="s">
        <v>483</v>
      </c>
      <c r="F160" t="s">
        <v>780</v>
      </c>
      <c r="G160" t="s">
        <v>781</v>
      </c>
      <c r="H160" t="s">
        <v>32</v>
      </c>
      <c r="I160">
        <v>126</v>
      </c>
      <c r="J160">
        <v>2.35</v>
      </c>
      <c r="K160" t="s">
        <v>33</v>
      </c>
      <c r="L160" t="s">
        <v>14555</v>
      </c>
      <c r="M160" t="s">
        <v>14544</v>
      </c>
      <c r="N160" t="s">
        <v>14556</v>
      </c>
      <c r="O160" t="s">
        <v>14557</v>
      </c>
      <c r="P160" t="s">
        <v>14558</v>
      </c>
      <c r="Q160">
        <v>2016</v>
      </c>
      <c r="R160" t="s">
        <v>34</v>
      </c>
      <c r="S160">
        <v>4</v>
      </c>
      <c r="T160">
        <v>140000000</v>
      </c>
      <c r="U160">
        <v>31141074</v>
      </c>
      <c r="V160">
        <f t="shared" si="5"/>
        <v>-108858926</v>
      </c>
      <c r="W160" t="s">
        <v>782</v>
      </c>
      <c r="X160">
        <v>5.5</v>
      </c>
      <c r="Y160">
        <v>184</v>
      </c>
      <c r="Z160">
        <v>51892</v>
      </c>
      <c r="AA160">
        <v>273</v>
      </c>
      <c r="AB160">
        <v>24000</v>
      </c>
      <c r="AC160">
        <v>295</v>
      </c>
      <c r="AD160">
        <v>18000</v>
      </c>
      <c r="AE160">
        <v>934</v>
      </c>
      <c r="AF160">
        <v>284</v>
      </c>
      <c r="AG160">
        <v>19769</v>
      </c>
      <c r="AH160" t="s">
        <v>980</v>
      </c>
      <c r="AI160" t="s">
        <v>718</v>
      </c>
      <c r="AJ160" t="s">
        <v>20924</v>
      </c>
      <c r="AP160">
        <f t="shared" si="4"/>
        <v>3</v>
      </c>
    </row>
    <row r="161" spans="1:42" x14ac:dyDescent="0.3">
      <c r="A161" s="1">
        <v>162</v>
      </c>
      <c r="B161" t="s">
        <v>783</v>
      </c>
      <c r="C161" t="s">
        <v>27</v>
      </c>
      <c r="D161" t="s">
        <v>384</v>
      </c>
      <c r="E161" t="s">
        <v>784</v>
      </c>
      <c r="F161" t="s">
        <v>785</v>
      </c>
      <c r="G161" t="s">
        <v>786</v>
      </c>
      <c r="H161" t="s">
        <v>32</v>
      </c>
      <c r="I161">
        <v>121</v>
      </c>
      <c r="J161">
        <v>2.35</v>
      </c>
      <c r="K161" t="s">
        <v>33</v>
      </c>
      <c r="L161" t="s">
        <v>13996</v>
      </c>
      <c r="M161" t="s">
        <v>14082</v>
      </c>
      <c r="N161" t="s">
        <v>14559</v>
      </c>
      <c r="O161" t="s">
        <v>14560</v>
      </c>
      <c r="P161" t="s">
        <v>14186</v>
      </c>
      <c r="Q161">
        <v>2005</v>
      </c>
      <c r="R161" t="s">
        <v>34</v>
      </c>
      <c r="S161">
        <v>0</v>
      </c>
      <c r="T161">
        <v>135000000</v>
      </c>
      <c r="U161">
        <v>31704416</v>
      </c>
      <c r="V161">
        <f t="shared" si="5"/>
        <v>-103295584</v>
      </c>
      <c r="W161" t="s">
        <v>787</v>
      </c>
      <c r="X161">
        <v>5</v>
      </c>
      <c r="Y161">
        <v>145</v>
      </c>
      <c r="Z161">
        <v>45455</v>
      </c>
      <c r="AA161">
        <v>388</v>
      </c>
      <c r="AB161">
        <v>0</v>
      </c>
      <c r="AC161">
        <v>357</v>
      </c>
      <c r="AD161">
        <v>820</v>
      </c>
      <c r="AE161">
        <v>780</v>
      </c>
      <c r="AF161">
        <v>653</v>
      </c>
      <c r="AG161">
        <v>2705</v>
      </c>
      <c r="AH161" t="s">
        <v>980</v>
      </c>
      <c r="AI161" t="s">
        <v>718</v>
      </c>
      <c r="AJ161" t="s">
        <v>13700</v>
      </c>
      <c r="AK161" t="s">
        <v>13161</v>
      </c>
      <c r="AP161">
        <f t="shared" si="4"/>
        <v>4</v>
      </c>
    </row>
    <row r="162" spans="1:42" x14ac:dyDescent="0.3">
      <c r="A162" s="1">
        <v>163</v>
      </c>
      <c r="B162" t="s">
        <v>788</v>
      </c>
      <c r="C162" t="s">
        <v>27</v>
      </c>
      <c r="D162" t="s">
        <v>87</v>
      </c>
      <c r="E162" t="s">
        <v>789</v>
      </c>
      <c r="F162" t="s">
        <v>790</v>
      </c>
      <c r="G162" t="s">
        <v>791</v>
      </c>
      <c r="H162" t="s">
        <v>32</v>
      </c>
      <c r="I162">
        <v>105</v>
      </c>
      <c r="J162">
        <v>2.35</v>
      </c>
      <c r="K162" t="s">
        <v>33</v>
      </c>
      <c r="L162" t="s">
        <v>14142</v>
      </c>
      <c r="M162" t="s">
        <v>14561</v>
      </c>
      <c r="N162" t="s">
        <v>14562</v>
      </c>
      <c r="O162" t="s">
        <v>14563</v>
      </c>
      <c r="P162" t="s">
        <v>14564</v>
      </c>
      <c r="Q162">
        <v>2009</v>
      </c>
      <c r="R162" t="s">
        <v>491</v>
      </c>
      <c r="S162">
        <v>1</v>
      </c>
      <c r="T162">
        <v>130000000</v>
      </c>
      <c r="U162">
        <v>107503316</v>
      </c>
      <c r="V162">
        <f t="shared" si="5"/>
        <v>-22496684</v>
      </c>
      <c r="W162" t="s">
        <v>792</v>
      </c>
      <c r="X162">
        <v>7.7</v>
      </c>
      <c r="Y162">
        <v>451</v>
      </c>
      <c r="Z162">
        <v>392474</v>
      </c>
      <c r="AA162">
        <v>1229</v>
      </c>
      <c r="AB162">
        <v>18000</v>
      </c>
      <c r="AC162">
        <v>0</v>
      </c>
      <c r="AD162">
        <v>986</v>
      </c>
      <c r="AE162">
        <v>745</v>
      </c>
      <c r="AF162">
        <v>413</v>
      </c>
      <c r="AG162">
        <v>2530</v>
      </c>
      <c r="AH162" t="s">
        <v>980</v>
      </c>
      <c r="AI162" t="s">
        <v>2420</v>
      </c>
      <c r="AJ162" t="s">
        <v>20928</v>
      </c>
      <c r="AK162" t="s">
        <v>13700</v>
      </c>
      <c r="AP162">
        <f t="shared" si="4"/>
        <v>4</v>
      </c>
    </row>
    <row r="163" spans="1:42" x14ac:dyDescent="0.3">
      <c r="A163" s="1">
        <v>164</v>
      </c>
      <c r="B163" t="s">
        <v>793</v>
      </c>
      <c r="C163" t="s">
        <v>27</v>
      </c>
      <c r="D163" t="s">
        <v>794</v>
      </c>
      <c r="E163" t="s">
        <v>385</v>
      </c>
      <c r="F163" t="s">
        <v>795</v>
      </c>
      <c r="G163" t="s">
        <v>796</v>
      </c>
      <c r="H163" t="s">
        <v>32</v>
      </c>
      <c r="I163">
        <v>127</v>
      </c>
      <c r="J163">
        <v>2.35</v>
      </c>
      <c r="K163" t="s">
        <v>33</v>
      </c>
      <c r="L163" t="s">
        <v>14482</v>
      </c>
      <c r="M163" t="s">
        <v>14565</v>
      </c>
      <c r="N163" t="s">
        <v>14320</v>
      </c>
      <c r="O163" t="s">
        <v>14566</v>
      </c>
      <c r="P163" t="s">
        <v>14213</v>
      </c>
      <c r="Q163">
        <v>1998</v>
      </c>
      <c r="R163" t="s">
        <v>491</v>
      </c>
      <c r="S163">
        <v>2</v>
      </c>
      <c r="T163">
        <v>140000000</v>
      </c>
      <c r="U163">
        <v>129734803</v>
      </c>
      <c r="V163">
        <f t="shared" si="5"/>
        <v>-10265197</v>
      </c>
      <c r="W163" t="s">
        <v>797</v>
      </c>
      <c r="X163">
        <v>6.6</v>
      </c>
      <c r="Y163">
        <v>141</v>
      </c>
      <c r="Z163">
        <v>127497</v>
      </c>
      <c r="AA163">
        <v>287</v>
      </c>
      <c r="AB163">
        <v>0</v>
      </c>
      <c r="AC163">
        <v>503</v>
      </c>
      <c r="AD163">
        <v>5000</v>
      </c>
      <c r="AE163">
        <v>808</v>
      </c>
      <c r="AF163">
        <v>91</v>
      </c>
      <c r="AG163">
        <v>6171</v>
      </c>
      <c r="AH163" t="s">
        <v>980</v>
      </c>
      <c r="AI163" t="s">
        <v>20931</v>
      </c>
      <c r="AJ163" t="s">
        <v>13161</v>
      </c>
      <c r="AP163">
        <f t="shared" si="4"/>
        <v>3</v>
      </c>
    </row>
    <row r="164" spans="1:42" x14ac:dyDescent="0.3">
      <c r="A164" s="1">
        <v>165</v>
      </c>
      <c r="B164" t="s">
        <v>798</v>
      </c>
      <c r="C164" t="s">
        <v>27</v>
      </c>
      <c r="D164" t="s">
        <v>799</v>
      </c>
      <c r="E164" t="s">
        <v>800</v>
      </c>
      <c r="F164" t="s">
        <v>801</v>
      </c>
      <c r="G164" t="s">
        <v>802</v>
      </c>
      <c r="H164" t="s">
        <v>32</v>
      </c>
      <c r="I164">
        <v>138</v>
      </c>
      <c r="J164">
        <v>1.85</v>
      </c>
      <c r="K164" t="s">
        <v>33</v>
      </c>
      <c r="L164" t="s">
        <v>14567</v>
      </c>
      <c r="M164" t="s">
        <v>14568</v>
      </c>
      <c r="N164" t="s">
        <v>14023</v>
      </c>
      <c r="O164" t="s">
        <v>14569</v>
      </c>
      <c r="P164" t="s">
        <v>14570</v>
      </c>
      <c r="Q164">
        <v>2003</v>
      </c>
      <c r="R164" t="s">
        <v>34</v>
      </c>
      <c r="S164">
        <v>0</v>
      </c>
      <c r="T164">
        <v>137000000</v>
      </c>
      <c r="U164">
        <v>132122995</v>
      </c>
      <c r="V164">
        <f t="shared" si="5"/>
        <v>-4877005</v>
      </c>
      <c r="W164" t="s">
        <v>803</v>
      </c>
      <c r="X164">
        <v>5.7</v>
      </c>
      <c r="Y164">
        <v>267</v>
      </c>
      <c r="Z164">
        <v>212106</v>
      </c>
      <c r="AA164">
        <v>1445</v>
      </c>
      <c r="AB164">
        <v>0</v>
      </c>
      <c r="AC164">
        <v>0</v>
      </c>
      <c r="AD164">
        <v>820</v>
      </c>
      <c r="AE164">
        <v>300</v>
      </c>
      <c r="AF164">
        <v>258</v>
      </c>
      <c r="AG164">
        <v>1814</v>
      </c>
      <c r="AH164" t="s">
        <v>980</v>
      </c>
      <c r="AI164" t="s">
        <v>13700</v>
      </c>
      <c r="AP164">
        <f t="shared" si="4"/>
        <v>2</v>
      </c>
    </row>
    <row r="165" spans="1:42" x14ac:dyDescent="0.3">
      <c r="A165" s="1">
        <v>166</v>
      </c>
      <c r="B165" t="s">
        <v>804</v>
      </c>
      <c r="C165" t="s">
        <v>27</v>
      </c>
      <c r="D165" t="s">
        <v>805</v>
      </c>
      <c r="E165" t="s">
        <v>344</v>
      </c>
      <c r="F165" t="s">
        <v>806</v>
      </c>
      <c r="G165" t="s">
        <v>780</v>
      </c>
      <c r="H165" t="s">
        <v>32</v>
      </c>
      <c r="I165">
        <v>122</v>
      </c>
      <c r="J165">
        <v>2.35</v>
      </c>
      <c r="K165" t="s">
        <v>33</v>
      </c>
      <c r="L165" t="s">
        <v>14257</v>
      </c>
      <c r="M165" t="s">
        <v>14277</v>
      </c>
      <c r="N165" t="s">
        <v>14320</v>
      </c>
      <c r="O165" t="s">
        <v>14571</v>
      </c>
      <c r="P165" t="s">
        <v>14217</v>
      </c>
      <c r="Q165">
        <v>2013</v>
      </c>
      <c r="R165" t="s">
        <v>34</v>
      </c>
      <c r="S165">
        <v>6</v>
      </c>
      <c r="T165">
        <v>130000000</v>
      </c>
      <c r="U165">
        <v>122512052</v>
      </c>
      <c r="V165">
        <f t="shared" si="5"/>
        <v>-7487948</v>
      </c>
      <c r="W165" t="s">
        <v>807</v>
      </c>
      <c r="X165">
        <v>5.8</v>
      </c>
      <c r="Y165">
        <v>351</v>
      </c>
      <c r="Z165">
        <v>146352</v>
      </c>
      <c r="AA165">
        <v>288</v>
      </c>
      <c r="AB165">
        <v>42000</v>
      </c>
      <c r="AC165">
        <v>209</v>
      </c>
      <c r="AD165">
        <v>17000</v>
      </c>
      <c r="AE165">
        <v>12000</v>
      </c>
      <c r="AF165">
        <v>934</v>
      </c>
      <c r="AG165">
        <v>31958</v>
      </c>
      <c r="AH165" t="s">
        <v>980</v>
      </c>
      <c r="AI165" t="s">
        <v>718</v>
      </c>
      <c r="AJ165" t="s">
        <v>13700</v>
      </c>
      <c r="AK165" t="s">
        <v>13161</v>
      </c>
      <c r="AP165">
        <f t="shared" si="4"/>
        <v>4</v>
      </c>
    </row>
    <row r="166" spans="1:42" x14ac:dyDescent="0.3">
      <c r="A166" s="1">
        <v>167</v>
      </c>
      <c r="B166" t="s">
        <v>808</v>
      </c>
      <c r="C166" t="s">
        <v>27</v>
      </c>
      <c r="D166" t="s">
        <v>809</v>
      </c>
      <c r="E166" t="s">
        <v>499</v>
      </c>
      <c r="F166" t="s">
        <v>370</v>
      </c>
      <c r="G166" t="s">
        <v>364</v>
      </c>
      <c r="H166" t="s">
        <v>47</v>
      </c>
      <c r="I166">
        <v>124</v>
      </c>
      <c r="J166">
        <v>2.35</v>
      </c>
      <c r="K166" t="s">
        <v>33</v>
      </c>
      <c r="L166" t="s">
        <v>14572</v>
      </c>
      <c r="M166" t="s">
        <v>14427</v>
      </c>
      <c r="N166" t="s">
        <v>14444</v>
      </c>
      <c r="O166" t="s">
        <v>14573</v>
      </c>
      <c r="P166" t="s">
        <v>14077</v>
      </c>
      <c r="Q166">
        <v>2005</v>
      </c>
      <c r="R166" t="s">
        <v>34</v>
      </c>
      <c r="S166">
        <v>3</v>
      </c>
      <c r="T166">
        <v>130000000</v>
      </c>
      <c r="U166">
        <v>68642452</v>
      </c>
      <c r="V166">
        <f t="shared" si="5"/>
        <v>-61357548</v>
      </c>
      <c r="W166" t="s">
        <v>810</v>
      </c>
      <c r="X166">
        <v>6</v>
      </c>
      <c r="Y166">
        <v>163</v>
      </c>
      <c r="Z166">
        <v>77673</v>
      </c>
      <c r="AA166">
        <v>463</v>
      </c>
      <c r="AB166">
        <v>0</v>
      </c>
      <c r="AC166">
        <v>42</v>
      </c>
      <c r="AD166">
        <v>11000</v>
      </c>
      <c r="AE166">
        <v>973</v>
      </c>
      <c r="AF166">
        <v>848</v>
      </c>
      <c r="AG166">
        <v>13073</v>
      </c>
      <c r="AH166" t="s">
        <v>980</v>
      </c>
      <c r="AI166" t="s">
        <v>718</v>
      </c>
      <c r="AJ166" t="s">
        <v>1432</v>
      </c>
      <c r="AK166" t="s">
        <v>13161</v>
      </c>
      <c r="AP166">
        <f t="shared" si="4"/>
        <v>4</v>
      </c>
    </row>
    <row r="167" spans="1:42" x14ac:dyDescent="0.3">
      <c r="A167" s="1">
        <v>168</v>
      </c>
      <c r="B167" t="s">
        <v>811</v>
      </c>
      <c r="C167" t="s">
        <v>27</v>
      </c>
      <c r="D167" t="s">
        <v>812</v>
      </c>
      <c r="E167" t="s">
        <v>209</v>
      </c>
      <c r="F167" t="s">
        <v>813</v>
      </c>
      <c r="G167" t="s">
        <v>814</v>
      </c>
      <c r="H167" t="s">
        <v>32</v>
      </c>
      <c r="I167">
        <v>106</v>
      </c>
      <c r="J167">
        <v>1.85</v>
      </c>
      <c r="K167" t="s">
        <v>33</v>
      </c>
      <c r="L167" t="s">
        <v>14257</v>
      </c>
      <c r="M167" t="s">
        <v>14290</v>
      </c>
      <c r="N167" t="s">
        <v>14098</v>
      </c>
      <c r="O167" t="s">
        <v>14042</v>
      </c>
      <c r="P167" t="s">
        <v>14574</v>
      </c>
      <c r="Q167">
        <v>2001</v>
      </c>
      <c r="R167" t="s">
        <v>34</v>
      </c>
      <c r="S167">
        <v>1</v>
      </c>
      <c r="T167">
        <v>137000000</v>
      </c>
      <c r="U167">
        <v>32131830</v>
      </c>
      <c r="V167">
        <f t="shared" si="5"/>
        <v>-104868170</v>
      </c>
      <c r="W167" t="s">
        <v>815</v>
      </c>
      <c r="X167">
        <v>6.4</v>
      </c>
      <c r="Y167">
        <v>166</v>
      </c>
      <c r="Z167">
        <v>72259</v>
      </c>
      <c r="AA167">
        <v>788</v>
      </c>
      <c r="AB167">
        <v>0</v>
      </c>
      <c r="AC167">
        <v>6</v>
      </c>
      <c r="AD167">
        <v>12000</v>
      </c>
      <c r="AE167">
        <v>2000</v>
      </c>
      <c r="AF167">
        <v>422</v>
      </c>
      <c r="AG167">
        <v>15015</v>
      </c>
      <c r="AH167" t="s">
        <v>980</v>
      </c>
      <c r="AI167" t="s">
        <v>718</v>
      </c>
      <c r="AJ167" t="s">
        <v>20925</v>
      </c>
      <c r="AK167" t="s">
        <v>20924</v>
      </c>
      <c r="AL167" t="s">
        <v>12756</v>
      </c>
      <c r="AM167" t="s">
        <v>13700</v>
      </c>
      <c r="AP167">
        <f t="shared" si="4"/>
        <v>6</v>
      </c>
    </row>
    <row r="168" spans="1:42" x14ac:dyDescent="0.3">
      <c r="A168" s="1">
        <v>169</v>
      </c>
      <c r="B168" t="s">
        <v>816</v>
      </c>
      <c r="C168" t="s">
        <v>27</v>
      </c>
      <c r="D168" t="s">
        <v>668</v>
      </c>
      <c r="E168" t="s">
        <v>171</v>
      </c>
      <c r="F168" t="s">
        <v>544</v>
      </c>
      <c r="G168" t="s">
        <v>447</v>
      </c>
      <c r="H168" t="s">
        <v>32</v>
      </c>
      <c r="I168">
        <v>124</v>
      </c>
      <c r="J168">
        <v>2.35</v>
      </c>
      <c r="K168" t="s">
        <v>33</v>
      </c>
      <c r="L168" t="s">
        <v>14575</v>
      </c>
      <c r="M168" t="s">
        <v>13998</v>
      </c>
      <c r="N168" t="s">
        <v>14098</v>
      </c>
      <c r="O168" t="s">
        <v>14576</v>
      </c>
      <c r="P168" t="s">
        <v>14577</v>
      </c>
      <c r="Q168">
        <v>2011</v>
      </c>
      <c r="R168" t="s">
        <v>34</v>
      </c>
      <c r="S168">
        <v>0</v>
      </c>
      <c r="T168">
        <v>140000000</v>
      </c>
      <c r="U168">
        <v>176636816</v>
      </c>
      <c r="V168">
        <f t="shared" si="5"/>
        <v>36636816</v>
      </c>
      <c r="W168" t="s">
        <v>817</v>
      </c>
      <c r="X168">
        <v>6.9</v>
      </c>
      <c r="Y168">
        <v>510</v>
      </c>
      <c r="Z168">
        <v>508818</v>
      </c>
      <c r="AA168">
        <v>679</v>
      </c>
      <c r="AB168">
        <v>46000</v>
      </c>
      <c r="AC168">
        <v>394</v>
      </c>
      <c r="AD168">
        <v>11000</v>
      </c>
      <c r="AE168">
        <v>3000</v>
      </c>
      <c r="AF168">
        <v>2000</v>
      </c>
      <c r="AG168">
        <v>19761</v>
      </c>
      <c r="AH168" t="s">
        <v>980</v>
      </c>
      <c r="AI168" t="s">
        <v>718</v>
      </c>
      <c r="AJ168" t="s">
        <v>13700</v>
      </c>
      <c r="AP168">
        <f t="shared" si="4"/>
        <v>3</v>
      </c>
    </row>
    <row r="169" spans="1:42" x14ac:dyDescent="0.3">
      <c r="A169" s="1">
        <v>170</v>
      </c>
      <c r="B169" t="s">
        <v>818</v>
      </c>
      <c r="C169" t="s">
        <v>27</v>
      </c>
      <c r="D169" t="s">
        <v>554</v>
      </c>
      <c r="E169" t="s">
        <v>725</v>
      </c>
      <c r="F169" t="s">
        <v>819</v>
      </c>
      <c r="G169" t="s">
        <v>820</v>
      </c>
      <c r="H169" t="s">
        <v>47</v>
      </c>
      <c r="I169">
        <v>128</v>
      </c>
      <c r="J169">
        <v>2.35</v>
      </c>
      <c r="K169" t="s">
        <v>33</v>
      </c>
      <c r="L169" t="s">
        <v>14578</v>
      </c>
      <c r="M169" t="s">
        <v>14579</v>
      </c>
      <c r="N169" t="s">
        <v>14098</v>
      </c>
      <c r="O169" t="s">
        <v>13975</v>
      </c>
      <c r="P169" t="s">
        <v>14580</v>
      </c>
      <c r="Q169">
        <v>1999</v>
      </c>
      <c r="R169" t="s">
        <v>34</v>
      </c>
      <c r="S169">
        <v>2</v>
      </c>
      <c r="T169">
        <v>135000000</v>
      </c>
      <c r="U169">
        <v>126930660</v>
      </c>
      <c r="V169">
        <f t="shared" si="5"/>
        <v>-8069340</v>
      </c>
      <c r="W169" t="s">
        <v>821</v>
      </c>
      <c r="X169">
        <v>6.4</v>
      </c>
      <c r="Y169">
        <v>197</v>
      </c>
      <c r="Z169">
        <v>157519</v>
      </c>
      <c r="AA169">
        <v>683</v>
      </c>
      <c r="AB169">
        <v>2000</v>
      </c>
      <c r="AC169">
        <v>150</v>
      </c>
      <c r="AD169">
        <v>766</v>
      </c>
      <c r="AE169">
        <v>536</v>
      </c>
      <c r="AF169">
        <v>244</v>
      </c>
      <c r="AG169">
        <v>2037</v>
      </c>
      <c r="AH169" t="s">
        <v>980</v>
      </c>
      <c r="AI169" t="s">
        <v>718</v>
      </c>
      <c r="AJ169" t="s">
        <v>13161</v>
      </c>
      <c r="AP169">
        <f t="shared" si="4"/>
        <v>3</v>
      </c>
    </row>
    <row r="170" spans="1:42" x14ac:dyDescent="0.3">
      <c r="A170" s="1">
        <v>171</v>
      </c>
      <c r="B170" t="s">
        <v>822</v>
      </c>
      <c r="C170" t="s">
        <v>27</v>
      </c>
      <c r="D170" t="s">
        <v>823</v>
      </c>
      <c r="E170" t="s">
        <v>824</v>
      </c>
      <c r="F170" t="s">
        <v>825</v>
      </c>
      <c r="G170" t="s">
        <v>826</v>
      </c>
      <c r="H170" t="s">
        <v>32</v>
      </c>
      <c r="I170">
        <v>138</v>
      </c>
      <c r="J170">
        <v>2.35</v>
      </c>
      <c r="K170" t="s">
        <v>33</v>
      </c>
      <c r="L170" t="s">
        <v>14581</v>
      </c>
      <c r="M170" t="s">
        <v>14582</v>
      </c>
      <c r="N170" t="s">
        <v>14583</v>
      </c>
      <c r="O170" t="s">
        <v>14584</v>
      </c>
      <c r="P170" t="s">
        <v>14077</v>
      </c>
      <c r="Q170">
        <v>2003</v>
      </c>
      <c r="R170" t="s">
        <v>34</v>
      </c>
      <c r="S170">
        <v>1</v>
      </c>
      <c r="T170">
        <v>150000000</v>
      </c>
      <c r="U170">
        <v>93926386</v>
      </c>
      <c r="V170">
        <f t="shared" si="5"/>
        <v>-56073614</v>
      </c>
      <c r="W170" t="s">
        <v>827</v>
      </c>
      <c r="X170">
        <v>7.4</v>
      </c>
      <c r="Y170">
        <v>244</v>
      </c>
      <c r="Z170">
        <v>168207</v>
      </c>
      <c r="AA170">
        <v>684</v>
      </c>
      <c r="AB170">
        <v>0</v>
      </c>
      <c r="AC170">
        <v>608</v>
      </c>
      <c r="AD170">
        <v>613</v>
      </c>
      <c r="AE170">
        <v>172</v>
      </c>
      <c r="AF170">
        <v>168</v>
      </c>
      <c r="AG170">
        <v>1205</v>
      </c>
      <c r="AH170" t="s">
        <v>980</v>
      </c>
      <c r="AI170" t="s">
        <v>718</v>
      </c>
      <c r="AJ170" t="s">
        <v>2420</v>
      </c>
      <c r="AK170" t="s">
        <v>20929</v>
      </c>
      <c r="AL170" t="s">
        <v>6750</v>
      </c>
      <c r="AP170">
        <f t="shared" si="4"/>
        <v>5</v>
      </c>
    </row>
    <row r="171" spans="1:42" x14ac:dyDescent="0.3">
      <c r="A171" s="1">
        <v>172</v>
      </c>
      <c r="B171" t="s">
        <v>828</v>
      </c>
      <c r="C171" t="s">
        <v>27</v>
      </c>
      <c r="D171" t="s">
        <v>829</v>
      </c>
      <c r="E171" t="s">
        <v>575</v>
      </c>
      <c r="F171" t="s">
        <v>428</v>
      </c>
      <c r="G171" t="s">
        <v>830</v>
      </c>
      <c r="H171" t="s">
        <v>32</v>
      </c>
      <c r="I171">
        <v>115</v>
      </c>
      <c r="J171">
        <v>2.35</v>
      </c>
      <c r="K171" t="s">
        <v>33</v>
      </c>
      <c r="L171" t="s">
        <v>14040</v>
      </c>
      <c r="M171" t="s">
        <v>14068</v>
      </c>
      <c r="N171" t="s">
        <v>14165</v>
      </c>
      <c r="O171" t="s">
        <v>14585</v>
      </c>
      <c r="P171" t="s">
        <v>14586</v>
      </c>
      <c r="Q171">
        <v>2012</v>
      </c>
      <c r="R171" t="s">
        <v>34</v>
      </c>
      <c r="S171">
        <v>3</v>
      </c>
      <c r="T171">
        <v>120000000</v>
      </c>
      <c r="U171">
        <v>292298923</v>
      </c>
      <c r="V171">
        <f t="shared" si="5"/>
        <v>172298923</v>
      </c>
      <c r="W171" t="s">
        <v>831</v>
      </c>
      <c r="X171">
        <v>5.5</v>
      </c>
      <c r="Y171">
        <v>322</v>
      </c>
      <c r="Z171">
        <v>185394</v>
      </c>
      <c r="AA171">
        <v>329</v>
      </c>
      <c r="AB171">
        <v>65000</v>
      </c>
      <c r="AC171">
        <v>386</v>
      </c>
      <c r="AD171">
        <v>21000</v>
      </c>
      <c r="AE171">
        <v>17000</v>
      </c>
      <c r="AF171">
        <v>12000</v>
      </c>
      <c r="AG171">
        <v>59177</v>
      </c>
      <c r="AH171" t="s">
        <v>718</v>
      </c>
      <c r="AI171" t="s">
        <v>2420</v>
      </c>
      <c r="AJ171" t="s">
        <v>20924</v>
      </c>
      <c r="AK171" t="s">
        <v>12756</v>
      </c>
      <c r="AP171">
        <f t="shared" si="4"/>
        <v>4</v>
      </c>
    </row>
    <row r="172" spans="1:42" x14ac:dyDescent="0.3">
      <c r="A172" s="1">
        <v>173</v>
      </c>
      <c r="B172" t="s">
        <v>832</v>
      </c>
      <c r="C172" t="s">
        <v>27</v>
      </c>
      <c r="D172" t="s">
        <v>632</v>
      </c>
      <c r="E172" t="s">
        <v>604</v>
      </c>
      <c r="F172" t="s">
        <v>266</v>
      </c>
      <c r="G172" t="s">
        <v>256</v>
      </c>
      <c r="H172" t="s">
        <v>287</v>
      </c>
      <c r="I172">
        <v>100</v>
      </c>
      <c r="J172">
        <v>2.35</v>
      </c>
      <c r="K172" t="s">
        <v>33</v>
      </c>
      <c r="L172" t="s">
        <v>14587</v>
      </c>
      <c r="M172" t="s">
        <v>13144</v>
      </c>
      <c r="N172" t="s">
        <v>14588</v>
      </c>
      <c r="O172" t="s">
        <v>14513</v>
      </c>
      <c r="P172" t="s">
        <v>10010</v>
      </c>
      <c r="Q172">
        <v>2011</v>
      </c>
      <c r="R172" t="s">
        <v>72</v>
      </c>
      <c r="S172">
        <v>0</v>
      </c>
      <c r="T172">
        <v>135000000</v>
      </c>
      <c r="U172">
        <v>63992328</v>
      </c>
      <c r="V172">
        <f t="shared" si="5"/>
        <v>-71007672</v>
      </c>
      <c r="W172" t="s">
        <v>833</v>
      </c>
      <c r="X172">
        <v>5.9</v>
      </c>
      <c r="Y172">
        <v>156</v>
      </c>
      <c r="Z172">
        <v>32399</v>
      </c>
      <c r="AA172">
        <v>79</v>
      </c>
      <c r="AB172">
        <v>0</v>
      </c>
      <c r="AC172">
        <v>750</v>
      </c>
      <c r="AD172">
        <v>49000</v>
      </c>
      <c r="AE172">
        <v>11000</v>
      </c>
      <c r="AF172">
        <v>988</v>
      </c>
      <c r="AG172">
        <v>62644</v>
      </c>
      <c r="AH172" t="s">
        <v>20925</v>
      </c>
      <c r="AI172" t="s">
        <v>1432</v>
      </c>
      <c r="AJ172" t="s">
        <v>20926</v>
      </c>
      <c r="AK172" t="s">
        <v>20927</v>
      </c>
      <c r="AP172">
        <f t="shared" si="4"/>
        <v>4</v>
      </c>
    </row>
    <row r="173" spans="1:42" x14ac:dyDescent="0.3">
      <c r="A173" s="1">
        <v>174</v>
      </c>
      <c r="B173" t="s">
        <v>834</v>
      </c>
      <c r="C173" t="s">
        <v>27</v>
      </c>
      <c r="D173" t="s">
        <v>835</v>
      </c>
      <c r="E173" t="s">
        <v>711</v>
      </c>
      <c r="F173" t="s">
        <v>836</v>
      </c>
      <c r="G173" t="s">
        <v>148</v>
      </c>
      <c r="H173" t="s">
        <v>32</v>
      </c>
      <c r="I173">
        <v>135</v>
      </c>
      <c r="J173">
        <v>2.35</v>
      </c>
      <c r="K173" t="s">
        <v>33</v>
      </c>
      <c r="L173" t="s">
        <v>14589</v>
      </c>
      <c r="M173" t="s">
        <v>14590</v>
      </c>
      <c r="N173" t="s">
        <v>14591</v>
      </c>
      <c r="O173" t="s">
        <v>13999</v>
      </c>
      <c r="P173" t="s">
        <v>14592</v>
      </c>
      <c r="Q173">
        <v>2008</v>
      </c>
      <c r="R173" t="s">
        <v>34</v>
      </c>
      <c r="S173">
        <v>0</v>
      </c>
      <c r="T173">
        <v>150000000</v>
      </c>
      <c r="U173">
        <v>134518390</v>
      </c>
      <c r="V173">
        <f t="shared" si="5"/>
        <v>-15481610</v>
      </c>
      <c r="W173" t="s">
        <v>837</v>
      </c>
      <c r="X173">
        <v>6.8</v>
      </c>
      <c r="Y173">
        <v>354</v>
      </c>
      <c r="Z173">
        <v>326286</v>
      </c>
      <c r="AA173">
        <v>643</v>
      </c>
      <c r="AB173">
        <v>0</v>
      </c>
      <c r="AC173">
        <v>255</v>
      </c>
      <c r="AD173">
        <v>3000</v>
      </c>
      <c r="AE173">
        <v>1000</v>
      </c>
      <c r="AF173">
        <v>882</v>
      </c>
      <c r="AG173">
        <v>5811</v>
      </c>
      <c r="AH173" t="s">
        <v>980</v>
      </c>
      <c r="AI173" t="s">
        <v>718</v>
      </c>
      <c r="AJ173" t="s">
        <v>13700</v>
      </c>
      <c r="AP173">
        <f t="shared" si="4"/>
        <v>3</v>
      </c>
    </row>
    <row r="174" spans="1:42" x14ac:dyDescent="0.3">
      <c r="A174" s="1">
        <v>176</v>
      </c>
      <c r="B174" t="s">
        <v>838</v>
      </c>
      <c r="C174" t="s">
        <v>27</v>
      </c>
      <c r="D174" t="s">
        <v>305</v>
      </c>
      <c r="E174" t="s">
        <v>839</v>
      </c>
      <c r="F174" t="s">
        <v>840</v>
      </c>
      <c r="G174" t="s">
        <v>841</v>
      </c>
      <c r="H174" t="s">
        <v>47</v>
      </c>
      <c r="I174">
        <v>117</v>
      </c>
      <c r="J174">
        <v>2.35</v>
      </c>
      <c r="K174" t="s">
        <v>33</v>
      </c>
      <c r="L174" t="s">
        <v>14593</v>
      </c>
      <c r="M174" t="s">
        <v>14594</v>
      </c>
      <c r="N174" t="s">
        <v>14174</v>
      </c>
      <c r="O174" t="s">
        <v>14595</v>
      </c>
      <c r="P174" t="s">
        <v>14107</v>
      </c>
      <c r="Q174">
        <v>2016</v>
      </c>
      <c r="R174" t="s">
        <v>72</v>
      </c>
      <c r="S174">
        <v>0</v>
      </c>
      <c r="T174">
        <v>140000000</v>
      </c>
      <c r="U174">
        <v>52792307</v>
      </c>
      <c r="V174">
        <f t="shared" si="5"/>
        <v>-87207693</v>
      </c>
      <c r="W174" t="s">
        <v>842</v>
      </c>
      <c r="X174">
        <v>6.8</v>
      </c>
      <c r="Y174">
        <v>252</v>
      </c>
      <c r="Z174">
        <v>12572</v>
      </c>
      <c r="AA174">
        <v>106</v>
      </c>
      <c r="AB174">
        <v>27000</v>
      </c>
      <c r="AC174">
        <v>14000</v>
      </c>
      <c r="AD174">
        <v>535</v>
      </c>
      <c r="AE174">
        <v>400</v>
      </c>
      <c r="AF174">
        <v>358</v>
      </c>
      <c r="AG174">
        <v>1950</v>
      </c>
      <c r="AH174" t="s">
        <v>718</v>
      </c>
      <c r="AI174" t="s">
        <v>20926</v>
      </c>
      <c r="AJ174" t="s">
        <v>20924</v>
      </c>
      <c r="AP174">
        <f t="shared" si="4"/>
        <v>3</v>
      </c>
    </row>
    <row r="175" spans="1:42" x14ac:dyDescent="0.3">
      <c r="A175" s="1">
        <v>177</v>
      </c>
      <c r="B175" t="s">
        <v>843</v>
      </c>
      <c r="C175" t="s">
        <v>27</v>
      </c>
      <c r="D175" t="s">
        <v>844</v>
      </c>
      <c r="E175" t="s">
        <v>165</v>
      </c>
      <c r="F175" t="s">
        <v>51</v>
      </c>
      <c r="G175" t="s">
        <v>845</v>
      </c>
      <c r="H175" t="s">
        <v>32</v>
      </c>
      <c r="I175">
        <v>156</v>
      </c>
      <c r="J175">
        <v>2.35</v>
      </c>
      <c r="K175" t="s">
        <v>33</v>
      </c>
      <c r="L175" t="s">
        <v>14596</v>
      </c>
      <c r="M175" t="s">
        <v>14597</v>
      </c>
      <c r="N175" t="s">
        <v>14598</v>
      </c>
      <c r="O175" t="s">
        <v>14018</v>
      </c>
      <c r="P175" t="s">
        <v>14599</v>
      </c>
      <c r="Q175">
        <v>2015</v>
      </c>
      <c r="R175" t="s">
        <v>491</v>
      </c>
      <c r="S175">
        <v>0</v>
      </c>
      <c r="T175">
        <v>135000000</v>
      </c>
      <c r="U175">
        <v>183635922</v>
      </c>
      <c r="V175">
        <f t="shared" si="5"/>
        <v>48635922</v>
      </c>
      <c r="W175" t="s">
        <v>846</v>
      </c>
      <c r="X175">
        <v>8.1</v>
      </c>
      <c r="Y175">
        <v>556</v>
      </c>
      <c r="Z175">
        <v>406020</v>
      </c>
      <c r="AA175">
        <v>1188</v>
      </c>
      <c r="AB175">
        <v>190000</v>
      </c>
      <c r="AC175">
        <v>0</v>
      </c>
      <c r="AD175">
        <v>29000</v>
      </c>
      <c r="AE175">
        <v>27000</v>
      </c>
      <c r="AF175">
        <v>733</v>
      </c>
      <c r="AG175">
        <v>57108</v>
      </c>
      <c r="AH175" t="s">
        <v>718</v>
      </c>
      <c r="AI175" t="s">
        <v>2420</v>
      </c>
      <c r="AJ175" t="s">
        <v>13161</v>
      </c>
      <c r="AK175" t="s">
        <v>10951</v>
      </c>
      <c r="AP175">
        <f t="shared" si="4"/>
        <v>4</v>
      </c>
    </row>
    <row r="176" spans="1:42" x14ac:dyDescent="0.3">
      <c r="A176" s="1">
        <v>178</v>
      </c>
      <c r="B176" t="s">
        <v>847</v>
      </c>
      <c r="C176" t="s">
        <v>27</v>
      </c>
      <c r="D176" t="s">
        <v>848</v>
      </c>
      <c r="E176" t="s">
        <v>244</v>
      </c>
      <c r="F176" t="s">
        <v>849</v>
      </c>
      <c r="G176" t="s">
        <v>850</v>
      </c>
      <c r="H176" t="s">
        <v>32</v>
      </c>
      <c r="I176">
        <v>96</v>
      </c>
      <c r="J176">
        <v>2.35</v>
      </c>
      <c r="K176" t="s">
        <v>33</v>
      </c>
      <c r="L176" t="s">
        <v>14600</v>
      </c>
      <c r="M176" t="s">
        <v>14601</v>
      </c>
      <c r="N176" t="s">
        <v>14602</v>
      </c>
      <c r="O176" t="s">
        <v>14603</v>
      </c>
      <c r="P176" t="s">
        <v>14604</v>
      </c>
      <c r="Q176">
        <v>2013</v>
      </c>
      <c r="R176" t="s">
        <v>72</v>
      </c>
      <c r="S176">
        <v>0</v>
      </c>
      <c r="T176">
        <v>135000000</v>
      </c>
      <c r="U176">
        <v>83024900</v>
      </c>
      <c r="V176">
        <f t="shared" si="5"/>
        <v>-51975100</v>
      </c>
      <c r="W176" t="s">
        <v>851</v>
      </c>
      <c r="X176">
        <v>6.5</v>
      </c>
      <c r="Y176">
        <v>166</v>
      </c>
      <c r="Z176">
        <v>62424</v>
      </c>
      <c r="AA176">
        <v>90</v>
      </c>
      <c r="AB176">
        <v>13000</v>
      </c>
      <c r="AC176">
        <v>13</v>
      </c>
      <c r="AD176">
        <v>16000</v>
      </c>
      <c r="AE176">
        <v>881</v>
      </c>
      <c r="AF176">
        <v>463</v>
      </c>
      <c r="AG176">
        <v>17416</v>
      </c>
      <c r="AH176" t="s">
        <v>718</v>
      </c>
      <c r="AI176" t="s">
        <v>20925</v>
      </c>
      <c r="AJ176" t="s">
        <v>1432</v>
      </c>
      <c r="AK176" t="s">
        <v>20926</v>
      </c>
      <c r="AL176" t="s">
        <v>20930</v>
      </c>
      <c r="AP176">
        <f t="shared" si="4"/>
        <v>5</v>
      </c>
    </row>
    <row r="177" spans="1:42" x14ac:dyDescent="0.3">
      <c r="A177" s="1">
        <v>179</v>
      </c>
      <c r="B177" t="s">
        <v>852</v>
      </c>
      <c r="C177" t="s">
        <v>27</v>
      </c>
      <c r="D177" t="s">
        <v>37</v>
      </c>
      <c r="E177" t="s">
        <v>38</v>
      </c>
      <c r="F177" t="s">
        <v>307</v>
      </c>
      <c r="G177" t="s">
        <v>853</v>
      </c>
      <c r="H177" t="s">
        <v>32</v>
      </c>
      <c r="I177">
        <v>107</v>
      </c>
      <c r="J177">
        <v>2.35</v>
      </c>
      <c r="K177" t="s">
        <v>33</v>
      </c>
      <c r="L177" t="s">
        <v>14605</v>
      </c>
      <c r="M177" t="s">
        <v>14054</v>
      </c>
      <c r="N177" t="s">
        <v>14606</v>
      </c>
      <c r="O177" t="s">
        <v>14275</v>
      </c>
      <c r="P177" t="s">
        <v>14607</v>
      </c>
      <c r="Q177">
        <v>2011</v>
      </c>
      <c r="R177" t="s">
        <v>72</v>
      </c>
      <c r="S177">
        <v>0</v>
      </c>
      <c r="T177">
        <v>135000000</v>
      </c>
      <c r="U177">
        <v>123207194</v>
      </c>
      <c r="V177">
        <f t="shared" si="5"/>
        <v>-11792806</v>
      </c>
      <c r="W177" t="s">
        <v>854</v>
      </c>
      <c r="X177">
        <v>7.2</v>
      </c>
      <c r="Y177">
        <v>362</v>
      </c>
      <c r="Z177">
        <v>183208</v>
      </c>
      <c r="AA177">
        <v>337</v>
      </c>
      <c r="AB177">
        <v>26000</v>
      </c>
      <c r="AC177">
        <v>563</v>
      </c>
      <c r="AD177">
        <v>40000</v>
      </c>
      <c r="AE177">
        <v>1000</v>
      </c>
      <c r="AF177">
        <v>939</v>
      </c>
      <c r="AG177">
        <v>43291</v>
      </c>
      <c r="AH177" t="s">
        <v>718</v>
      </c>
      <c r="AI177" t="s">
        <v>20925</v>
      </c>
      <c r="AJ177" t="s">
        <v>1432</v>
      </c>
      <c r="AK177" t="s">
        <v>20926</v>
      </c>
      <c r="AL177" t="s">
        <v>10951</v>
      </c>
      <c r="AP177">
        <f t="shared" si="4"/>
        <v>5</v>
      </c>
    </row>
    <row r="178" spans="1:42" x14ac:dyDescent="0.3">
      <c r="A178" s="1">
        <v>180</v>
      </c>
      <c r="B178" t="s">
        <v>855</v>
      </c>
      <c r="C178" t="s">
        <v>27</v>
      </c>
      <c r="D178" t="s">
        <v>597</v>
      </c>
      <c r="E178" t="s">
        <v>274</v>
      </c>
      <c r="F178" t="s">
        <v>856</v>
      </c>
      <c r="G178" t="s">
        <v>857</v>
      </c>
      <c r="H178" t="s">
        <v>32</v>
      </c>
      <c r="I178">
        <v>92</v>
      </c>
      <c r="J178">
        <v>1.85</v>
      </c>
      <c r="K178" t="s">
        <v>33</v>
      </c>
      <c r="L178" t="s">
        <v>14608</v>
      </c>
      <c r="M178" t="s">
        <v>14609</v>
      </c>
      <c r="N178" t="s">
        <v>13974</v>
      </c>
      <c r="O178" t="s">
        <v>14610</v>
      </c>
      <c r="P178" t="s">
        <v>14611</v>
      </c>
      <c r="Q178">
        <v>2014</v>
      </c>
      <c r="R178" t="s">
        <v>72</v>
      </c>
      <c r="S178">
        <v>0</v>
      </c>
      <c r="T178">
        <v>132000000</v>
      </c>
      <c r="U178">
        <v>83348920</v>
      </c>
      <c r="V178">
        <f t="shared" si="5"/>
        <v>-48651080</v>
      </c>
      <c r="W178" t="s">
        <v>858</v>
      </c>
      <c r="X178">
        <v>6.7</v>
      </c>
      <c r="Y178">
        <v>153</v>
      </c>
      <c r="Z178">
        <v>60230</v>
      </c>
      <c r="AA178">
        <v>118</v>
      </c>
      <c r="AB178">
        <v>11000</v>
      </c>
      <c r="AC178">
        <v>35</v>
      </c>
      <c r="AD178">
        <v>19000</v>
      </c>
      <c r="AE178">
        <v>411</v>
      </c>
      <c r="AF178">
        <v>179</v>
      </c>
      <c r="AG178">
        <v>19963</v>
      </c>
      <c r="AH178" t="s">
        <v>718</v>
      </c>
      <c r="AI178" t="s">
        <v>20925</v>
      </c>
      <c r="AJ178" t="s">
        <v>1432</v>
      </c>
      <c r="AK178" t="s">
        <v>20926</v>
      </c>
      <c r="AP178">
        <f t="shared" si="4"/>
        <v>4</v>
      </c>
    </row>
    <row r="179" spans="1:42" x14ac:dyDescent="0.3">
      <c r="A179" s="1">
        <v>181</v>
      </c>
      <c r="B179" t="s">
        <v>859</v>
      </c>
      <c r="C179" t="s">
        <v>27</v>
      </c>
      <c r="D179" t="s">
        <v>860</v>
      </c>
      <c r="E179" t="s">
        <v>861</v>
      </c>
      <c r="F179" t="s">
        <v>656</v>
      </c>
      <c r="G179" t="s">
        <v>186</v>
      </c>
      <c r="H179" t="s">
        <v>32</v>
      </c>
      <c r="I179">
        <v>115</v>
      </c>
      <c r="J179">
        <v>2.35</v>
      </c>
      <c r="K179" t="s">
        <v>33</v>
      </c>
      <c r="L179" t="s">
        <v>14014</v>
      </c>
      <c r="M179" t="s">
        <v>14360</v>
      </c>
      <c r="N179" t="s">
        <v>14612</v>
      </c>
      <c r="O179" t="s">
        <v>14613</v>
      </c>
      <c r="P179" t="s">
        <v>14282</v>
      </c>
      <c r="Q179">
        <v>2007</v>
      </c>
      <c r="R179" t="s">
        <v>34</v>
      </c>
      <c r="S179">
        <v>0</v>
      </c>
      <c r="T179">
        <v>110000000</v>
      </c>
      <c r="U179">
        <v>227137090</v>
      </c>
      <c r="V179">
        <f t="shared" si="5"/>
        <v>117137090</v>
      </c>
      <c r="W179" t="s">
        <v>862</v>
      </c>
      <c r="X179">
        <v>8.1</v>
      </c>
      <c r="Y179">
        <v>329</v>
      </c>
      <c r="Z179">
        <v>491077</v>
      </c>
      <c r="AA179">
        <v>820</v>
      </c>
      <c r="AB179">
        <v>0</v>
      </c>
      <c r="AC179">
        <v>521</v>
      </c>
      <c r="AD179">
        <v>13000</v>
      </c>
      <c r="AE179">
        <v>897</v>
      </c>
      <c r="AF179">
        <v>883</v>
      </c>
      <c r="AG179">
        <v>17369</v>
      </c>
      <c r="AH179" t="s">
        <v>980</v>
      </c>
      <c r="AI179" t="s">
        <v>20928</v>
      </c>
      <c r="AJ179" t="s">
        <v>13161</v>
      </c>
      <c r="AP179">
        <f t="shared" si="4"/>
        <v>3</v>
      </c>
    </row>
    <row r="180" spans="1:42" x14ac:dyDescent="0.3">
      <c r="A180" s="1">
        <v>182</v>
      </c>
      <c r="B180" t="s">
        <v>863</v>
      </c>
      <c r="C180" t="s">
        <v>27</v>
      </c>
      <c r="D180" t="s">
        <v>864</v>
      </c>
      <c r="E180" t="s">
        <v>432</v>
      </c>
      <c r="F180" t="s">
        <v>746</v>
      </c>
      <c r="G180" t="s">
        <v>697</v>
      </c>
      <c r="H180" t="s">
        <v>32</v>
      </c>
      <c r="I180">
        <v>92</v>
      </c>
      <c r="J180">
        <v>2.35</v>
      </c>
      <c r="K180" t="s">
        <v>33</v>
      </c>
      <c r="L180" t="s">
        <v>14482</v>
      </c>
      <c r="M180" t="s">
        <v>14614</v>
      </c>
      <c r="N180" t="s">
        <v>14615</v>
      </c>
      <c r="O180" t="s">
        <v>14483</v>
      </c>
      <c r="P180" t="s">
        <v>14616</v>
      </c>
      <c r="Q180">
        <v>2008</v>
      </c>
      <c r="R180" t="s">
        <v>72</v>
      </c>
      <c r="S180">
        <v>0</v>
      </c>
      <c r="T180">
        <v>130000000</v>
      </c>
      <c r="U180">
        <v>215395021</v>
      </c>
      <c r="V180">
        <f t="shared" si="5"/>
        <v>85395021</v>
      </c>
      <c r="W180" t="s">
        <v>865</v>
      </c>
      <c r="X180">
        <v>7.6</v>
      </c>
      <c r="Y180">
        <v>266</v>
      </c>
      <c r="Z180">
        <v>307029</v>
      </c>
      <c r="AA180">
        <v>360</v>
      </c>
      <c r="AB180">
        <v>6000</v>
      </c>
      <c r="AC180">
        <v>54</v>
      </c>
      <c r="AD180">
        <v>11000</v>
      </c>
      <c r="AE180">
        <v>967</v>
      </c>
      <c r="AF180">
        <v>562</v>
      </c>
      <c r="AG180">
        <v>12754</v>
      </c>
      <c r="AH180" t="s">
        <v>980</v>
      </c>
      <c r="AI180" t="s">
        <v>718</v>
      </c>
      <c r="AJ180" t="s">
        <v>20925</v>
      </c>
      <c r="AK180" t="s">
        <v>1432</v>
      </c>
      <c r="AL180" t="s">
        <v>20926</v>
      </c>
      <c r="AP180">
        <f t="shared" si="4"/>
        <v>5</v>
      </c>
    </row>
    <row r="181" spans="1:42" x14ac:dyDescent="0.3">
      <c r="A181" s="1">
        <v>183</v>
      </c>
      <c r="B181" t="s">
        <v>866</v>
      </c>
      <c r="C181" t="s">
        <v>27</v>
      </c>
      <c r="D181" t="s">
        <v>867</v>
      </c>
      <c r="E181" t="s">
        <v>182</v>
      </c>
      <c r="F181" t="s">
        <v>447</v>
      </c>
      <c r="G181" t="s">
        <v>868</v>
      </c>
      <c r="H181" t="s">
        <v>32</v>
      </c>
      <c r="I181">
        <v>117</v>
      </c>
      <c r="J181">
        <v>1.85</v>
      </c>
      <c r="K181" t="s">
        <v>33</v>
      </c>
      <c r="L181" t="s">
        <v>14617</v>
      </c>
      <c r="M181" t="s">
        <v>14618</v>
      </c>
      <c r="N181" t="s">
        <v>14539</v>
      </c>
      <c r="O181" t="s">
        <v>14619</v>
      </c>
      <c r="P181" t="s">
        <v>14620</v>
      </c>
      <c r="Q181">
        <v>2015</v>
      </c>
      <c r="R181" t="s">
        <v>34</v>
      </c>
      <c r="S181">
        <v>6</v>
      </c>
      <c r="T181">
        <v>130000000</v>
      </c>
      <c r="U181">
        <v>180191634</v>
      </c>
      <c r="V181">
        <f t="shared" si="5"/>
        <v>50191634</v>
      </c>
      <c r="W181" t="s">
        <v>869</v>
      </c>
      <c r="X181">
        <v>7.4</v>
      </c>
      <c r="Y181">
        <v>517</v>
      </c>
      <c r="Z181">
        <v>313866</v>
      </c>
      <c r="AA181">
        <v>549</v>
      </c>
      <c r="AB181">
        <v>61000</v>
      </c>
      <c r="AC181">
        <v>235</v>
      </c>
      <c r="AD181">
        <v>2000</v>
      </c>
      <c r="AE181">
        <v>2000</v>
      </c>
      <c r="AF181">
        <v>680</v>
      </c>
      <c r="AG181">
        <v>5730</v>
      </c>
      <c r="AH181" t="s">
        <v>980</v>
      </c>
      <c r="AI181" t="s">
        <v>718</v>
      </c>
      <c r="AJ181" t="s">
        <v>1432</v>
      </c>
      <c r="AK181" t="s">
        <v>13700</v>
      </c>
      <c r="AP181">
        <f t="shared" si="4"/>
        <v>4</v>
      </c>
    </row>
    <row r="182" spans="1:42" x14ac:dyDescent="0.3">
      <c r="A182" s="1">
        <v>184</v>
      </c>
      <c r="B182" t="s">
        <v>870</v>
      </c>
      <c r="C182" t="s">
        <v>27</v>
      </c>
      <c r="D182" t="s">
        <v>518</v>
      </c>
      <c r="E182" t="s">
        <v>270</v>
      </c>
      <c r="F182" t="s">
        <v>520</v>
      </c>
      <c r="G182" t="s">
        <v>871</v>
      </c>
      <c r="H182" t="s">
        <v>32</v>
      </c>
      <c r="I182">
        <v>146</v>
      </c>
      <c r="J182">
        <v>2.35</v>
      </c>
      <c r="K182" t="s">
        <v>33</v>
      </c>
      <c r="L182" t="s">
        <v>14217</v>
      </c>
      <c r="M182" t="s">
        <v>14234</v>
      </c>
      <c r="N182" t="s">
        <v>14621</v>
      </c>
      <c r="O182" t="s">
        <v>14492</v>
      </c>
      <c r="P182" t="s">
        <v>14622</v>
      </c>
      <c r="Q182">
        <v>2013</v>
      </c>
      <c r="R182" t="s">
        <v>34</v>
      </c>
      <c r="S182">
        <v>1</v>
      </c>
      <c r="T182">
        <v>130000000</v>
      </c>
      <c r="U182">
        <v>424645577</v>
      </c>
      <c r="V182">
        <f t="shared" si="5"/>
        <v>294645577</v>
      </c>
      <c r="W182" t="s">
        <v>872</v>
      </c>
      <c r="X182">
        <v>7.6</v>
      </c>
      <c r="Y182">
        <v>502</v>
      </c>
      <c r="Z182">
        <v>498397</v>
      </c>
      <c r="AA182">
        <v>706</v>
      </c>
      <c r="AB182">
        <v>82000</v>
      </c>
      <c r="AC182">
        <v>508</v>
      </c>
      <c r="AD182">
        <v>34000</v>
      </c>
      <c r="AE182">
        <v>14000</v>
      </c>
      <c r="AF182">
        <v>523</v>
      </c>
      <c r="AG182">
        <v>49355</v>
      </c>
      <c r="AH182" t="s">
        <v>718</v>
      </c>
      <c r="AI182" t="s">
        <v>13700</v>
      </c>
      <c r="AJ182" t="s">
        <v>13161</v>
      </c>
      <c r="AP182">
        <f t="shared" si="4"/>
        <v>3</v>
      </c>
    </row>
    <row r="183" spans="1:42" x14ac:dyDescent="0.3">
      <c r="A183" s="1">
        <v>185</v>
      </c>
      <c r="B183" t="s">
        <v>873</v>
      </c>
      <c r="C183" t="s">
        <v>27</v>
      </c>
      <c r="D183" t="s">
        <v>874</v>
      </c>
      <c r="E183" t="s">
        <v>875</v>
      </c>
      <c r="F183" t="s">
        <v>876</v>
      </c>
      <c r="G183" t="s">
        <v>877</v>
      </c>
      <c r="H183" t="s">
        <v>32</v>
      </c>
      <c r="I183">
        <v>94</v>
      </c>
      <c r="J183">
        <v>1.85</v>
      </c>
      <c r="K183" t="s">
        <v>33</v>
      </c>
      <c r="L183" t="s">
        <v>14623</v>
      </c>
      <c r="M183" t="s">
        <v>14038</v>
      </c>
      <c r="N183" t="s">
        <v>14443</v>
      </c>
      <c r="O183" t="s">
        <v>14624</v>
      </c>
      <c r="P183" t="s">
        <v>14625</v>
      </c>
      <c r="Q183">
        <v>2015</v>
      </c>
      <c r="R183" t="s">
        <v>72</v>
      </c>
      <c r="S183">
        <v>0</v>
      </c>
      <c r="T183">
        <v>135000000</v>
      </c>
      <c r="U183">
        <v>177343675</v>
      </c>
      <c r="V183">
        <f t="shared" si="5"/>
        <v>42343675</v>
      </c>
      <c r="W183" t="s">
        <v>878</v>
      </c>
      <c r="X183">
        <v>6.7</v>
      </c>
      <c r="Y183">
        <v>165</v>
      </c>
      <c r="Z183">
        <v>70121</v>
      </c>
      <c r="AA183">
        <v>214</v>
      </c>
      <c r="AB183">
        <v>26000</v>
      </c>
      <c r="AC183">
        <v>12</v>
      </c>
      <c r="AD183">
        <v>17000</v>
      </c>
      <c r="AE183">
        <v>523</v>
      </c>
      <c r="AF183">
        <v>183</v>
      </c>
      <c r="AG183">
        <v>17883</v>
      </c>
      <c r="AH183" t="s">
        <v>718</v>
      </c>
      <c r="AI183" t="s">
        <v>20925</v>
      </c>
      <c r="AJ183" t="s">
        <v>1432</v>
      </c>
      <c r="AK183" t="s">
        <v>20926</v>
      </c>
      <c r="AL183" t="s">
        <v>20924</v>
      </c>
      <c r="AM183" t="s">
        <v>13700</v>
      </c>
      <c r="AP183">
        <f t="shared" si="4"/>
        <v>6</v>
      </c>
    </row>
    <row r="184" spans="1:42" x14ac:dyDescent="0.3">
      <c r="A184" s="1">
        <v>186</v>
      </c>
      <c r="B184" t="s">
        <v>879</v>
      </c>
      <c r="C184" t="s">
        <v>27</v>
      </c>
      <c r="D184" t="s">
        <v>305</v>
      </c>
      <c r="E184" t="s">
        <v>401</v>
      </c>
      <c r="F184" t="s">
        <v>880</v>
      </c>
      <c r="G184" t="s">
        <v>881</v>
      </c>
      <c r="H184" t="s">
        <v>32</v>
      </c>
      <c r="I184">
        <v>116</v>
      </c>
      <c r="J184">
        <v>1.85</v>
      </c>
      <c r="K184" t="s">
        <v>33</v>
      </c>
      <c r="L184" t="s">
        <v>13981</v>
      </c>
      <c r="M184" t="s">
        <v>14431</v>
      </c>
      <c r="N184" t="s">
        <v>14626</v>
      </c>
      <c r="O184" t="s">
        <v>14599</v>
      </c>
      <c r="P184" t="s">
        <v>14627</v>
      </c>
      <c r="Q184">
        <v>2005</v>
      </c>
      <c r="R184" t="s">
        <v>34</v>
      </c>
      <c r="S184">
        <v>0</v>
      </c>
      <c r="T184">
        <v>132000000</v>
      </c>
      <c r="U184">
        <v>234277056</v>
      </c>
      <c r="V184">
        <f t="shared" si="5"/>
        <v>102277056</v>
      </c>
      <c r="W184" t="s">
        <v>882</v>
      </c>
      <c r="X184">
        <v>6.5</v>
      </c>
      <c r="Y184">
        <v>401</v>
      </c>
      <c r="Z184">
        <v>334345</v>
      </c>
      <c r="AA184">
        <v>2741</v>
      </c>
      <c r="AB184">
        <v>0</v>
      </c>
      <c r="AC184">
        <v>14000</v>
      </c>
      <c r="AD184">
        <v>10000</v>
      </c>
      <c r="AE184">
        <v>1000</v>
      </c>
      <c r="AF184">
        <v>807</v>
      </c>
      <c r="AG184">
        <v>12758</v>
      </c>
      <c r="AH184" t="s">
        <v>718</v>
      </c>
      <c r="AI184" t="s">
        <v>13700</v>
      </c>
      <c r="AJ184" t="s">
        <v>13161</v>
      </c>
      <c r="AP184">
        <f t="shared" si="4"/>
        <v>3</v>
      </c>
    </row>
    <row r="185" spans="1:42" x14ac:dyDescent="0.3">
      <c r="A185" s="1">
        <v>187</v>
      </c>
      <c r="B185" t="s">
        <v>883</v>
      </c>
      <c r="C185" t="s">
        <v>27</v>
      </c>
      <c r="D185" t="s">
        <v>215</v>
      </c>
      <c r="E185" t="s">
        <v>128</v>
      </c>
      <c r="F185" t="s">
        <v>884</v>
      </c>
      <c r="G185" t="s">
        <v>885</v>
      </c>
      <c r="H185" t="s">
        <v>32</v>
      </c>
      <c r="I185">
        <v>147</v>
      </c>
      <c r="J185">
        <v>2.35</v>
      </c>
      <c r="K185" t="s">
        <v>33</v>
      </c>
      <c r="L185" t="s">
        <v>14628</v>
      </c>
      <c r="M185" t="s">
        <v>14629</v>
      </c>
      <c r="N185" t="s">
        <v>14630</v>
      </c>
      <c r="O185" t="s">
        <v>14631</v>
      </c>
      <c r="P185" t="s">
        <v>14632</v>
      </c>
      <c r="Q185">
        <v>2003</v>
      </c>
      <c r="R185" t="s">
        <v>491</v>
      </c>
      <c r="S185">
        <v>1</v>
      </c>
      <c r="T185">
        <v>130000000</v>
      </c>
      <c r="U185">
        <v>138396624</v>
      </c>
      <c r="V185">
        <f t="shared" si="5"/>
        <v>8396624</v>
      </c>
      <c r="W185" t="s">
        <v>886</v>
      </c>
      <c r="X185">
        <v>6.6</v>
      </c>
      <c r="Y185">
        <v>94</v>
      </c>
      <c r="Z185">
        <v>178126</v>
      </c>
      <c r="AA185">
        <v>511</v>
      </c>
      <c r="AB185">
        <v>0</v>
      </c>
      <c r="AC185">
        <v>0</v>
      </c>
      <c r="AD185">
        <v>10000</v>
      </c>
      <c r="AE185">
        <v>898</v>
      </c>
      <c r="AF185">
        <v>877</v>
      </c>
      <c r="AG185">
        <v>12954</v>
      </c>
      <c r="AH185" t="s">
        <v>980</v>
      </c>
      <c r="AI185" t="s">
        <v>1432</v>
      </c>
      <c r="AJ185" t="s">
        <v>20931</v>
      </c>
      <c r="AK185" t="s">
        <v>13161</v>
      </c>
      <c r="AP185">
        <f t="shared" si="4"/>
        <v>4</v>
      </c>
    </row>
    <row r="186" spans="1:42" x14ac:dyDescent="0.3">
      <c r="A186" s="1">
        <v>188</v>
      </c>
      <c r="B186" t="s">
        <v>887</v>
      </c>
      <c r="C186" t="s">
        <v>27</v>
      </c>
      <c r="D186" t="s">
        <v>537</v>
      </c>
      <c r="E186" t="s">
        <v>380</v>
      </c>
      <c r="F186" t="s">
        <v>888</v>
      </c>
      <c r="G186" t="s">
        <v>889</v>
      </c>
      <c r="H186" t="s">
        <v>32</v>
      </c>
      <c r="I186">
        <v>90</v>
      </c>
      <c r="J186">
        <v>2.35</v>
      </c>
      <c r="K186" t="s">
        <v>33</v>
      </c>
      <c r="L186" t="s">
        <v>14633</v>
      </c>
      <c r="M186" t="s">
        <v>14479</v>
      </c>
      <c r="N186" t="s">
        <v>14068</v>
      </c>
      <c r="O186" t="s">
        <v>14634</v>
      </c>
      <c r="P186" t="s">
        <v>14635</v>
      </c>
      <c r="Q186">
        <v>2011</v>
      </c>
      <c r="R186" t="s">
        <v>72</v>
      </c>
      <c r="S186">
        <v>0</v>
      </c>
      <c r="T186">
        <v>130000000</v>
      </c>
      <c r="U186">
        <v>149234747</v>
      </c>
      <c r="V186">
        <f t="shared" si="5"/>
        <v>19234747</v>
      </c>
      <c r="W186" t="s">
        <v>890</v>
      </c>
      <c r="X186">
        <v>6.7</v>
      </c>
      <c r="Y186">
        <v>246</v>
      </c>
      <c r="Z186">
        <v>114287</v>
      </c>
      <c r="AA186">
        <v>137</v>
      </c>
      <c r="AB186">
        <v>16000</v>
      </c>
      <c r="AC186">
        <v>50</v>
      </c>
      <c r="AD186">
        <v>4000</v>
      </c>
      <c r="AE186">
        <v>442</v>
      </c>
      <c r="AF186">
        <v>397</v>
      </c>
      <c r="AG186">
        <v>5046</v>
      </c>
      <c r="AH186" t="s">
        <v>980</v>
      </c>
      <c r="AI186" t="s">
        <v>718</v>
      </c>
      <c r="AJ186" t="s">
        <v>20925</v>
      </c>
      <c r="AK186" t="s">
        <v>1432</v>
      </c>
      <c r="AL186" t="s">
        <v>20926</v>
      </c>
      <c r="AM186" t="s">
        <v>20924</v>
      </c>
      <c r="AP186">
        <f t="shared" si="4"/>
        <v>6</v>
      </c>
    </row>
    <row r="187" spans="1:42" x14ac:dyDescent="0.3">
      <c r="A187" s="1">
        <v>189</v>
      </c>
      <c r="B187" t="s">
        <v>891</v>
      </c>
      <c r="C187" t="s">
        <v>27</v>
      </c>
      <c r="D187" t="s">
        <v>892</v>
      </c>
      <c r="E187" t="s">
        <v>432</v>
      </c>
      <c r="F187" t="s">
        <v>531</v>
      </c>
      <c r="G187" t="s">
        <v>893</v>
      </c>
      <c r="H187" t="s">
        <v>32</v>
      </c>
      <c r="I187">
        <v>101</v>
      </c>
      <c r="J187">
        <v>2.35</v>
      </c>
      <c r="K187" t="s">
        <v>33</v>
      </c>
      <c r="L187" t="s">
        <v>14360</v>
      </c>
      <c r="M187" t="s">
        <v>14445</v>
      </c>
      <c r="N187" t="s">
        <v>14534</v>
      </c>
      <c r="O187" t="s">
        <v>14636</v>
      </c>
      <c r="P187" t="s">
        <v>14637</v>
      </c>
      <c r="Q187">
        <v>2010</v>
      </c>
      <c r="R187" t="s">
        <v>34</v>
      </c>
      <c r="S187">
        <v>1</v>
      </c>
      <c r="T187">
        <v>110000000</v>
      </c>
      <c r="U187">
        <v>118311368</v>
      </c>
      <c r="V187">
        <f t="shared" si="5"/>
        <v>8311368</v>
      </c>
      <c r="W187" t="s">
        <v>894</v>
      </c>
      <c r="X187">
        <v>6.4</v>
      </c>
      <c r="Y187">
        <v>330</v>
      </c>
      <c r="Z187">
        <v>245621</v>
      </c>
      <c r="AA187">
        <v>514</v>
      </c>
      <c r="AB187">
        <v>23000</v>
      </c>
      <c r="AC187">
        <v>176</v>
      </c>
      <c r="AD187">
        <v>11000</v>
      </c>
      <c r="AE187">
        <v>702</v>
      </c>
      <c r="AF187">
        <v>282</v>
      </c>
      <c r="AG187">
        <v>12406</v>
      </c>
      <c r="AH187" t="s">
        <v>980</v>
      </c>
      <c r="AI187" t="s">
        <v>20931</v>
      </c>
      <c r="AJ187" t="s">
        <v>20928</v>
      </c>
      <c r="AK187" t="s">
        <v>13161</v>
      </c>
      <c r="AP187">
        <f t="shared" si="4"/>
        <v>4</v>
      </c>
    </row>
    <row r="188" spans="1:42" x14ac:dyDescent="0.3">
      <c r="A188" s="1">
        <v>190</v>
      </c>
      <c r="B188" t="s">
        <v>895</v>
      </c>
      <c r="C188" t="s">
        <v>27</v>
      </c>
      <c r="D188" t="s">
        <v>896</v>
      </c>
      <c r="E188" t="s">
        <v>570</v>
      </c>
      <c r="F188" t="s">
        <v>897</v>
      </c>
      <c r="G188" t="s">
        <v>898</v>
      </c>
      <c r="H188" t="s">
        <v>32</v>
      </c>
      <c r="I188">
        <v>138</v>
      </c>
      <c r="J188">
        <v>1.85</v>
      </c>
      <c r="K188" t="s">
        <v>33</v>
      </c>
      <c r="L188" t="s">
        <v>14214</v>
      </c>
      <c r="M188" t="s">
        <v>14267</v>
      </c>
      <c r="N188" t="s">
        <v>14638</v>
      </c>
      <c r="O188" t="s">
        <v>14275</v>
      </c>
      <c r="P188" t="s">
        <v>14639</v>
      </c>
      <c r="Q188">
        <v>2014</v>
      </c>
      <c r="R188" t="s">
        <v>34</v>
      </c>
      <c r="S188">
        <v>2</v>
      </c>
      <c r="T188">
        <v>125000000</v>
      </c>
      <c r="U188">
        <v>101160529</v>
      </c>
      <c r="V188">
        <f t="shared" si="5"/>
        <v>-23839471</v>
      </c>
      <c r="W188" t="s">
        <v>899</v>
      </c>
      <c r="X188">
        <v>5.8</v>
      </c>
      <c r="Y188">
        <v>434</v>
      </c>
      <c r="Z188">
        <v>200022</v>
      </c>
      <c r="AA188">
        <v>1240</v>
      </c>
      <c r="AB188">
        <v>71000</v>
      </c>
      <c r="AC188">
        <v>0</v>
      </c>
      <c r="AD188">
        <v>12000</v>
      </c>
      <c r="AE188">
        <v>9000</v>
      </c>
      <c r="AF188">
        <v>8000</v>
      </c>
      <c r="AG188">
        <v>32355</v>
      </c>
      <c r="AH188" t="s">
        <v>980</v>
      </c>
      <c r="AI188" t="s">
        <v>718</v>
      </c>
      <c r="AJ188" t="s">
        <v>2420</v>
      </c>
      <c r="AP188">
        <f t="shared" si="4"/>
        <v>3</v>
      </c>
    </row>
    <row r="189" spans="1:42" x14ac:dyDescent="0.3">
      <c r="A189" s="1">
        <v>191</v>
      </c>
      <c r="B189" t="s">
        <v>900</v>
      </c>
      <c r="C189" t="s">
        <v>27</v>
      </c>
      <c r="D189" t="s">
        <v>305</v>
      </c>
      <c r="E189" t="s">
        <v>901</v>
      </c>
      <c r="F189" t="s">
        <v>902</v>
      </c>
      <c r="G189" t="s">
        <v>903</v>
      </c>
      <c r="H189" t="s">
        <v>32</v>
      </c>
      <c r="I189">
        <v>107</v>
      </c>
      <c r="J189">
        <v>2.35</v>
      </c>
      <c r="K189" t="s">
        <v>33</v>
      </c>
      <c r="L189" t="s">
        <v>14044</v>
      </c>
      <c r="M189" t="s">
        <v>14640</v>
      </c>
      <c r="N189" t="s">
        <v>14077</v>
      </c>
      <c r="O189" t="s">
        <v>14641</v>
      </c>
      <c r="P189" t="s">
        <v>14642</v>
      </c>
      <c r="Q189">
        <v>2011</v>
      </c>
      <c r="R189" t="s">
        <v>72</v>
      </c>
      <c r="S189">
        <v>1</v>
      </c>
      <c r="T189">
        <v>135000000</v>
      </c>
      <c r="U189">
        <v>77564037</v>
      </c>
      <c r="V189">
        <f t="shared" si="5"/>
        <v>-57435963</v>
      </c>
      <c r="W189" t="s">
        <v>904</v>
      </c>
      <c r="X189">
        <v>7.4</v>
      </c>
      <c r="Y189">
        <v>440</v>
      </c>
      <c r="Z189">
        <v>177383</v>
      </c>
      <c r="AA189">
        <v>447</v>
      </c>
      <c r="AB189">
        <v>44000</v>
      </c>
      <c r="AC189">
        <v>14000</v>
      </c>
      <c r="AD189">
        <v>2000</v>
      </c>
      <c r="AE189">
        <v>871</v>
      </c>
      <c r="AF189">
        <v>845</v>
      </c>
      <c r="AG189">
        <v>4631</v>
      </c>
      <c r="AH189" t="s">
        <v>980</v>
      </c>
      <c r="AI189" t="s">
        <v>718</v>
      </c>
      <c r="AJ189" t="s">
        <v>20926</v>
      </c>
      <c r="AK189" t="s">
        <v>20928</v>
      </c>
      <c r="AP189">
        <f t="shared" si="4"/>
        <v>4</v>
      </c>
    </row>
    <row r="190" spans="1:42" x14ac:dyDescent="0.3">
      <c r="A190" s="1">
        <v>192</v>
      </c>
      <c r="B190" t="s">
        <v>905</v>
      </c>
      <c r="C190" t="s">
        <v>27</v>
      </c>
      <c r="D190" t="s">
        <v>906</v>
      </c>
      <c r="E190" t="s">
        <v>83</v>
      </c>
      <c r="F190" t="s">
        <v>340</v>
      </c>
      <c r="G190" t="s">
        <v>84</v>
      </c>
      <c r="H190" t="s">
        <v>47</v>
      </c>
      <c r="I190">
        <v>142</v>
      </c>
      <c r="J190">
        <v>2.35</v>
      </c>
      <c r="K190" t="s">
        <v>33</v>
      </c>
      <c r="L190" t="s">
        <v>14128</v>
      </c>
      <c r="M190" t="s">
        <v>14643</v>
      </c>
      <c r="N190" t="s">
        <v>14644</v>
      </c>
      <c r="O190" t="s">
        <v>14645</v>
      </c>
      <c r="P190" t="s">
        <v>14350</v>
      </c>
      <c r="Q190">
        <v>2004</v>
      </c>
      <c r="R190" t="s">
        <v>72</v>
      </c>
      <c r="S190">
        <v>3</v>
      </c>
      <c r="T190">
        <v>130000000</v>
      </c>
      <c r="U190">
        <v>249358727</v>
      </c>
      <c r="V190">
        <f t="shared" si="5"/>
        <v>119358727</v>
      </c>
      <c r="W190" t="s">
        <v>907</v>
      </c>
      <c r="X190">
        <v>7.8</v>
      </c>
      <c r="Y190">
        <v>274</v>
      </c>
      <c r="Z190">
        <v>382255</v>
      </c>
      <c r="AA190">
        <v>1504</v>
      </c>
      <c r="AB190">
        <v>11000</v>
      </c>
      <c r="AC190">
        <v>0</v>
      </c>
      <c r="AD190">
        <v>11000</v>
      </c>
      <c r="AE190">
        <v>10000</v>
      </c>
      <c r="AF190">
        <v>10000</v>
      </c>
      <c r="AG190">
        <v>33284</v>
      </c>
      <c r="AH190" t="s">
        <v>718</v>
      </c>
      <c r="AI190" t="s">
        <v>20926</v>
      </c>
      <c r="AJ190" t="s">
        <v>20924</v>
      </c>
      <c r="AK190" t="s">
        <v>20928</v>
      </c>
      <c r="AP190">
        <f t="shared" si="4"/>
        <v>4</v>
      </c>
    </row>
    <row r="191" spans="1:42" x14ac:dyDescent="0.3">
      <c r="A191" s="1">
        <v>193</v>
      </c>
      <c r="B191" t="s">
        <v>287</v>
      </c>
      <c r="C191" t="s">
        <v>27</v>
      </c>
      <c r="D191" t="s">
        <v>284</v>
      </c>
      <c r="E191" t="s">
        <v>613</v>
      </c>
      <c r="F191" t="s">
        <v>781</v>
      </c>
      <c r="G191" t="s">
        <v>908</v>
      </c>
      <c r="H191" t="s">
        <v>287</v>
      </c>
      <c r="I191">
        <v>105</v>
      </c>
      <c r="J191">
        <v>2.35</v>
      </c>
      <c r="K191" t="s">
        <v>33</v>
      </c>
      <c r="L191" t="s">
        <v>14443</v>
      </c>
      <c r="M191" t="s">
        <v>14646</v>
      </c>
      <c r="N191" t="s">
        <v>14647</v>
      </c>
      <c r="O191" t="s">
        <v>14648</v>
      </c>
      <c r="P191" t="s">
        <v>14649</v>
      </c>
      <c r="Q191">
        <v>2008</v>
      </c>
      <c r="R191" t="s">
        <v>34</v>
      </c>
      <c r="S191">
        <v>0</v>
      </c>
      <c r="T191">
        <v>130000000</v>
      </c>
      <c r="U191">
        <v>49551662</v>
      </c>
      <c r="V191">
        <f t="shared" si="5"/>
        <v>-80448338</v>
      </c>
      <c r="W191" t="s">
        <v>909</v>
      </c>
      <c r="X191">
        <v>6.6</v>
      </c>
      <c r="Y191">
        <v>245</v>
      </c>
      <c r="Z191">
        <v>102338</v>
      </c>
      <c r="AA191">
        <v>450</v>
      </c>
      <c r="AB191">
        <v>0</v>
      </c>
      <c r="AC191">
        <v>1000</v>
      </c>
      <c r="AD191">
        <v>309</v>
      </c>
      <c r="AE191">
        <v>284</v>
      </c>
      <c r="AF191">
        <v>165</v>
      </c>
      <c r="AG191">
        <v>921</v>
      </c>
      <c r="AH191" t="s">
        <v>718</v>
      </c>
      <c r="AI191" t="s">
        <v>2420</v>
      </c>
      <c r="AJ191" t="s">
        <v>12756</v>
      </c>
      <c r="AK191" t="s">
        <v>6750</v>
      </c>
      <c r="AP191">
        <f t="shared" si="4"/>
        <v>4</v>
      </c>
    </row>
    <row r="192" spans="1:42" x14ac:dyDescent="0.3">
      <c r="A192" s="1">
        <v>194</v>
      </c>
      <c r="B192" t="s">
        <v>910</v>
      </c>
      <c r="C192" t="s">
        <v>27</v>
      </c>
      <c r="D192" t="s">
        <v>683</v>
      </c>
      <c r="E192" t="s">
        <v>128</v>
      </c>
      <c r="F192" t="s">
        <v>633</v>
      </c>
      <c r="G192" t="s">
        <v>216</v>
      </c>
      <c r="H192" t="s">
        <v>32</v>
      </c>
      <c r="I192">
        <v>100</v>
      </c>
      <c r="J192">
        <v>2.35</v>
      </c>
      <c r="K192" t="s">
        <v>33</v>
      </c>
      <c r="L192" t="s">
        <v>14082</v>
      </c>
      <c r="M192" t="s">
        <v>14650</v>
      </c>
      <c r="N192" t="s">
        <v>14651</v>
      </c>
      <c r="O192" t="s">
        <v>14533</v>
      </c>
      <c r="P192" t="s">
        <v>14652</v>
      </c>
      <c r="Q192">
        <v>2013</v>
      </c>
      <c r="R192" t="s">
        <v>34</v>
      </c>
      <c r="S192">
        <v>0</v>
      </c>
      <c r="T192">
        <v>130000000</v>
      </c>
      <c r="U192">
        <v>60522097</v>
      </c>
      <c r="V192">
        <f t="shared" si="5"/>
        <v>-69477903</v>
      </c>
      <c r="W192" t="s">
        <v>911</v>
      </c>
      <c r="X192">
        <v>4.9000000000000004</v>
      </c>
      <c r="Y192">
        <v>349</v>
      </c>
      <c r="Z192">
        <v>158720</v>
      </c>
      <c r="AA192">
        <v>744</v>
      </c>
      <c r="AB192">
        <v>37000</v>
      </c>
      <c r="AC192">
        <v>0</v>
      </c>
      <c r="AD192">
        <v>10000</v>
      </c>
      <c r="AE192">
        <v>943</v>
      </c>
      <c r="AF192">
        <v>894</v>
      </c>
      <c r="AG192">
        <v>14168</v>
      </c>
      <c r="AH192" t="s">
        <v>980</v>
      </c>
      <c r="AI192" t="s">
        <v>718</v>
      </c>
      <c r="AJ192" t="s">
        <v>13700</v>
      </c>
      <c r="AP192">
        <f t="shared" si="4"/>
        <v>3</v>
      </c>
    </row>
    <row r="193" spans="1:42" x14ac:dyDescent="0.3">
      <c r="A193" s="1">
        <v>195</v>
      </c>
      <c r="B193" t="s">
        <v>912</v>
      </c>
      <c r="C193" t="s">
        <v>27</v>
      </c>
      <c r="D193" t="s">
        <v>913</v>
      </c>
      <c r="E193" t="s">
        <v>914</v>
      </c>
      <c r="F193" t="s">
        <v>915</v>
      </c>
      <c r="G193" t="s">
        <v>916</v>
      </c>
      <c r="H193" t="s">
        <v>32</v>
      </c>
      <c r="I193">
        <v>82</v>
      </c>
      <c r="J193">
        <v>1.85</v>
      </c>
      <c r="K193" t="s">
        <v>33</v>
      </c>
      <c r="L193" t="s">
        <v>14479</v>
      </c>
      <c r="M193" t="s">
        <v>14653</v>
      </c>
      <c r="N193" t="s">
        <v>14512</v>
      </c>
      <c r="O193" t="s">
        <v>14654</v>
      </c>
      <c r="P193" t="s">
        <v>14655</v>
      </c>
      <c r="Q193">
        <v>2000</v>
      </c>
      <c r="R193" t="s">
        <v>72</v>
      </c>
      <c r="S193">
        <v>1</v>
      </c>
      <c r="T193">
        <v>127500000</v>
      </c>
      <c r="U193">
        <v>137748063</v>
      </c>
      <c r="V193">
        <f t="shared" si="5"/>
        <v>10248063</v>
      </c>
      <c r="W193" t="s">
        <v>917</v>
      </c>
      <c r="X193">
        <v>6.5</v>
      </c>
      <c r="Y193">
        <v>145</v>
      </c>
      <c r="Z193">
        <v>38438</v>
      </c>
      <c r="AA193">
        <v>241</v>
      </c>
      <c r="AB193">
        <v>0</v>
      </c>
      <c r="AC193">
        <v>0</v>
      </c>
      <c r="AD193">
        <v>1000</v>
      </c>
      <c r="AE193">
        <v>558</v>
      </c>
      <c r="AF193">
        <v>388</v>
      </c>
      <c r="AG193">
        <v>2945</v>
      </c>
      <c r="AH193" t="s">
        <v>718</v>
      </c>
      <c r="AI193" t="s">
        <v>20925</v>
      </c>
      <c r="AJ193" t="s">
        <v>20926</v>
      </c>
      <c r="AK193" t="s">
        <v>13161</v>
      </c>
      <c r="AP193">
        <f t="shared" si="4"/>
        <v>4</v>
      </c>
    </row>
    <row r="194" spans="1:42" x14ac:dyDescent="0.3">
      <c r="A194" s="1">
        <v>197</v>
      </c>
      <c r="B194" t="s">
        <v>918</v>
      </c>
      <c r="C194" t="s">
        <v>27</v>
      </c>
      <c r="D194" t="s">
        <v>603</v>
      </c>
      <c r="E194" t="s">
        <v>604</v>
      </c>
      <c r="F194" t="s">
        <v>605</v>
      </c>
      <c r="G194" t="s">
        <v>606</v>
      </c>
      <c r="H194" t="s">
        <v>32</v>
      </c>
      <c r="I194">
        <v>98</v>
      </c>
      <c r="J194">
        <v>1.85</v>
      </c>
      <c r="K194" t="s">
        <v>33</v>
      </c>
      <c r="L194" t="s">
        <v>14424</v>
      </c>
      <c r="M194" t="s">
        <v>14656</v>
      </c>
      <c r="N194" t="s">
        <v>14657</v>
      </c>
      <c r="O194" t="s">
        <v>14158</v>
      </c>
      <c r="P194" t="s">
        <v>14658</v>
      </c>
      <c r="Q194">
        <v>2014</v>
      </c>
      <c r="R194" t="s">
        <v>72</v>
      </c>
      <c r="S194">
        <v>7</v>
      </c>
      <c r="T194">
        <v>127000000</v>
      </c>
      <c r="U194">
        <v>113733726</v>
      </c>
      <c r="V194">
        <f t="shared" si="5"/>
        <v>-13266274</v>
      </c>
      <c r="W194" t="s">
        <v>919</v>
      </c>
      <c r="X194">
        <v>6.2</v>
      </c>
      <c r="Y194">
        <v>154</v>
      </c>
      <c r="Z194">
        <v>67223</v>
      </c>
      <c r="AA194">
        <v>126</v>
      </c>
      <c r="AB194">
        <v>11000</v>
      </c>
      <c r="AC194">
        <v>189</v>
      </c>
      <c r="AD194">
        <v>49000</v>
      </c>
      <c r="AE194">
        <v>3000</v>
      </c>
      <c r="AF194">
        <v>1000</v>
      </c>
      <c r="AG194">
        <v>53587</v>
      </c>
      <c r="AH194" t="s">
        <v>718</v>
      </c>
      <c r="AI194" t="s">
        <v>1432</v>
      </c>
      <c r="AJ194" t="s">
        <v>20926</v>
      </c>
      <c r="AK194" t="s">
        <v>20924</v>
      </c>
      <c r="AP194">
        <f t="shared" si="4"/>
        <v>4</v>
      </c>
    </row>
    <row r="195" spans="1:42" x14ac:dyDescent="0.3">
      <c r="A195" s="1">
        <v>198</v>
      </c>
      <c r="B195" t="s">
        <v>920</v>
      </c>
      <c r="C195" t="s">
        <v>27</v>
      </c>
      <c r="D195" t="s">
        <v>921</v>
      </c>
      <c r="E195" t="s">
        <v>63</v>
      </c>
      <c r="F195" t="s">
        <v>266</v>
      </c>
      <c r="G195" t="s">
        <v>922</v>
      </c>
      <c r="H195" t="s">
        <v>32</v>
      </c>
      <c r="I195">
        <v>95</v>
      </c>
      <c r="J195">
        <v>2.35</v>
      </c>
      <c r="K195" t="s">
        <v>33</v>
      </c>
      <c r="L195" t="s">
        <v>14040</v>
      </c>
      <c r="M195" t="s">
        <v>14659</v>
      </c>
      <c r="N195" t="s">
        <v>14146</v>
      </c>
      <c r="O195" t="s">
        <v>14048</v>
      </c>
      <c r="P195" t="s">
        <v>14000</v>
      </c>
      <c r="Q195">
        <v>2010</v>
      </c>
      <c r="R195" t="s">
        <v>72</v>
      </c>
      <c r="S195">
        <v>3</v>
      </c>
      <c r="T195">
        <v>130000000</v>
      </c>
      <c r="U195">
        <v>148337537</v>
      </c>
      <c r="V195">
        <f t="shared" si="5"/>
        <v>18337537</v>
      </c>
      <c r="W195" t="s">
        <v>923</v>
      </c>
      <c r="X195">
        <v>7.3</v>
      </c>
      <c r="Y195">
        <v>233</v>
      </c>
      <c r="Z195">
        <v>172754</v>
      </c>
      <c r="AA195">
        <v>187</v>
      </c>
      <c r="AB195">
        <v>13000</v>
      </c>
      <c r="AC195">
        <v>96</v>
      </c>
      <c r="AD195">
        <v>24000</v>
      </c>
      <c r="AE195">
        <v>11000</v>
      </c>
      <c r="AF195">
        <v>8000</v>
      </c>
      <c r="AG195">
        <v>46120</v>
      </c>
      <c r="AH195" t="s">
        <v>980</v>
      </c>
      <c r="AI195" t="s">
        <v>20925</v>
      </c>
      <c r="AJ195" t="s">
        <v>1432</v>
      </c>
      <c r="AK195" t="s">
        <v>20926</v>
      </c>
      <c r="AL195" t="s">
        <v>13700</v>
      </c>
      <c r="AP195">
        <f t="shared" ref="AP195:AP258" si="6">COUNTA(AH195:AO195)</f>
        <v>5</v>
      </c>
    </row>
    <row r="196" spans="1:42" x14ac:dyDescent="0.3">
      <c r="A196" s="1">
        <v>199</v>
      </c>
      <c r="B196" t="s">
        <v>924</v>
      </c>
      <c r="C196" t="s">
        <v>27</v>
      </c>
      <c r="D196" t="s">
        <v>925</v>
      </c>
      <c r="E196" t="s">
        <v>83</v>
      </c>
      <c r="F196" t="s">
        <v>576</v>
      </c>
      <c r="G196" t="s">
        <v>926</v>
      </c>
      <c r="H196" t="s">
        <v>47</v>
      </c>
      <c r="I196">
        <v>105</v>
      </c>
      <c r="J196">
        <v>2.35</v>
      </c>
      <c r="K196" t="s">
        <v>33</v>
      </c>
      <c r="L196" t="s">
        <v>8429</v>
      </c>
      <c r="M196" t="s">
        <v>14660</v>
      </c>
      <c r="N196" t="s">
        <v>14661</v>
      </c>
      <c r="O196" t="s">
        <v>14662</v>
      </c>
      <c r="P196" t="s">
        <v>14350</v>
      </c>
      <c r="Q196">
        <v>2001</v>
      </c>
      <c r="R196" t="s">
        <v>72</v>
      </c>
      <c r="S196">
        <v>4</v>
      </c>
      <c r="T196">
        <v>125000000</v>
      </c>
      <c r="U196">
        <v>317557891</v>
      </c>
      <c r="V196">
        <f t="shared" ref="V196:V259" si="7">U196-T196</f>
        <v>192557891</v>
      </c>
      <c r="W196" t="s">
        <v>927</v>
      </c>
      <c r="X196">
        <v>7.5</v>
      </c>
      <c r="Y196">
        <v>258</v>
      </c>
      <c r="Z196">
        <v>444683</v>
      </c>
      <c r="AA196">
        <v>1571</v>
      </c>
      <c r="AB196">
        <v>16000</v>
      </c>
      <c r="AC196">
        <v>0</v>
      </c>
      <c r="AD196">
        <v>11000</v>
      </c>
      <c r="AE196">
        <v>687</v>
      </c>
      <c r="AF196">
        <v>645</v>
      </c>
      <c r="AG196">
        <v>13191</v>
      </c>
      <c r="AH196" t="s">
        <v>718</v>
      </c>
      <c r="AI196" t="s">
        <v>20926</v>
      </c>
      <c r="AJ196" t="s">
        <v>20924</v>
      </c>
      <c r="AP196">
        <f t="shared" si="6"/>
        <v>3</v>
      </c>
    </row>
    <row r="197" spans="1:42" x14ac:dyDescent="0.3">
      <c r="A197" s="1">
        <v>200</v>
      </c>
      <c r="B197" t="s">
        <v>928</v>
      </c>
      <c r="C197" t="s">
        <v>27</v>
      </c>
      <c r="D197" t="s">
        <v>929</v>
      </c>
      <c r="E197" t="s">
        <v>244</v>
      </c>
      <c r="F197" t="s">
        <v>233</v>
      </c>
      <c r="G197" t="s">
        <v>930</v>
      </c>
      <c r="H197" t="s">
        <v>32</v>
      </c>
      <c r="I197">
        <v>96</v>
      </c>
      <c r="J197">
        <v>2.35</v>
      </c>
      <c r="K197" t="s">
        <v>33</v>
      </c>
      <c r="L197" t="s">
        <v>14663</v>
      </c>
      <c r="M197" t="s">
        <v>14664</v>
      </c>
      <c r="N197" t="s">
        <v>14665</v>
      </c>
      <c r="O197" t="s">
        <v>14666</v>
      </c>
      <c r="P197" t="s">
        <v>14667</v>
      </c>
      <c r="Q197">
        <v>2013</v>
      </c>
      <c r="R197" t="s">
        <v>34</v>
      </c>
      <c r="S197">
        <v>2</v>
      </c>
      <c r="T197">
        <v>130000000</v>
      </c>
      <c r="U197">
        <v>33592415</v>
      </c>
      <c r="V197">
        <f t="shared" si="7"/>
        <v>-96407585</v>
      </c>
      <c r="W197" t="s">
        <v>931</v>
      </c>
      <c r="X197">
        <v>5.6</v>
      </c>
      <c r="Y197">
        <v>208</v>
      </c>
      <c r="Z197">
        <v>91640</v>
      </c>
      <c r="AA197">
        <v>210</v>
      </c>
      <c r="AB197">
        <v>20000</v>
      </c>
      <c r="AC197">
        <v>124</v>
      </c>
      <c r="AD197">
        <v>16000</v>
      </c>
      <c r="AE197">
        <v>12000</v>
      </c>
      <c r="AF197">
        <v>1000</v>
      </c>
      <c r="AG197">
        <v>31549</v>
      </c>
      <c r="AH197" t="s">
        <v>980</v>
      </c>
      <c r="AI197" t="s">
        <v>1432</v>
      </c>
      <c r="AJ197" t="s">
        <v>20924</v>
      </c>
      <c r="AP197">
        <f t="shared" si="6"/>
        <v>3</v>
      </c>
    </row>
    <row r="198" spans="1:42" x14ac:dyDescent="0.3">
      <c r="A198" s="1">
        <v>201</v>
      </c>
      <c r="B198" t="s">
        <v>932</v>
      </c>
      <c r="C198" t="s">
        <v>27</v>
      </c>
      <c r="D198" t="s">
        <v>37</v>
      </c>
      <c r="E198" t="s">
        <v>38</v>
      </c>
      <c r="F198" t="s">
        <v>39</v>
      </c>
      <c r="G198" t="s">
        <v>40</v>
      </c>
      <c r="H198" t="s">
        <v>32</v>
      </c>
      <c r="I198">
        <v>143</v>
      </c>
      <c r="J198">
        <v>2.35</v>
      </c>
      <c r="K198" t="s">
        <v>33</v>
      </c>
      <c r="L198" t="s">
        <v>14668</v>
      </c>
      <c r="M198" t="s">
        <v>14296</v>
      </c>
      <c r="N198" t="s">
        <v>14669</v>
      </c>
      <c r="O198" t="s">
        <v>13970</v>
      </c>
      <c r="P198" t="s">
        <v>14667</v>
      </c>
      <c r="Q198">
        <v>2003</v>
      </c>
      <c r="R198" t="s">
        <v>34</v>
      </c>
      <c r="S198">
        <v>3</v>
      </c>
      <c r="T198">
        <v>140000000</v>
      </c>
      <c r="U198">
        <v>305388685</v>
      </c>
      <c r="V198">
        <f t="shared" si="7"/>
        <v>165388685</v>
      </c>
      <c r="W198" t="s">
        <v>933</v>
      </c>
      <c r="X198">
        <v>8.1</v>
      </c>
      <c r="Y198">
        <v>271</v>
      </c>
      <c r="Z198">
        <v>809474</v>
      </c>
      <c r="AA198">
        <v>2113</v>
      </c>
      <c r="AB198">
        <v>10000</v>
      </c>
      <c r="AC198">
        <v>563</v>
      </c>
      <c r="AD198">
        <v>40000</v>
      </c>
      <c r="AE198">
        <v>5000</v>
      </c>
      <c r="AF198">
        <v>1000</v>
      </c>
      <c r="AG198">
        <v>48184</v>
      </c>
      <c r="AH198" t="s">
        <v>980</v>
      </c>
      <c r="AI198" t="s">
        <v>718</v>
      </c>
      <c r="AJ198" t="s">
        <v>20924</v>
      </c>
      <c r="AP198">
        <f t="shared" si="6"/>
        <v>3</v>
      </c>
    </row>
    <row r="199" spans="1:42" x14ac:dyDescent="0.3">
      <c r="A199" s="1">
        <v>203</v>
      </c>
      <c r="B199" t="s">
        <v>934</v>
      </c>
      <c r="C199" t="s">
        <v>27</v>
      </c>
      <c r="D199" t="s">
        <v>518</v>
      </c>
      <c r="E199" t="s">
        <v>270</v>
      </c>
      <c r="F199" t="s">
        <v>519</v>
      </c>
      <c r="G199" t="s">
        <v>520</v>
      </c>
      <c r="H199" t="s">
        <v>32</v>
      </c>
      <c r="I199">
        <v>123</v>
      </c>
      <c r="J199">
        <v>2.35</v>
      </c>
      <c r="K199" t="s">
        <v>33</v>
      </c>
      <c r="L199" t="s">
        <v>14670</v>
      </c>
      <c r="M199" t="s">
        <v>14671</v>
      </c>
      <c r="N199" t="s">
        <v>14365</v>
      </c>
      <c r="O199" t="s">
        <v>14122</v>
      </c>
      <c r="P199" t="s">
        <v>14622</v>
      </c>
      <c r="Q199">
        <v>2014</v>
      </c>
      <c r="R199" t="s">
        <v>34</v>
      </c>
      <c r="S199">
        <v>1</v>
      </c>
      <c r="T199">
        <v>125000000</v>
      </c>
      <c r="U199">
        <v>337103873</v>
      </c>
      <c r="V199">
        <f t="shared" si="7"/>
        <v>212103873</v>
      </c>
      <c r="W199" t="s">
        <v>935</v>
      </c>
      <c r="X199">
        <v>6.7</v>
      </c>
      <c r="Y199">
        <v>403</v>
      </c>
      <c r="Z199">
        <v>305008</v>
      </c>
      <c r="AA199">
        <v>591</v>
      </c>
      <c r="AB199">
        <v>52000</v>
      </c>
      <c r="AC199">
        <v>508</v>
      </c>
      <c r="AD199">
        <v>34000</v>
      </c>
      <c r="AE199">
        <v>22000</v>
      </c>
      <c r="AF199">
        <v>14000</v>
      </c>
      <c r="AG199">
        <v>81385</v>
      </c>
      <c r="AH199" t="s">
        <v>718</v>
      </c>
      <c r="AI199" t="s">
        <v>13700</v>
      </c>
      <c r="AJ199" t="s">
        <v>13161</v>
      </c>
      <c r="AP199">
        <f t="shared" si="6"/>
        <v>3</v>
      </c>
    </row>
    <row r="200" spans="1:42" x14ac:dyDescent="0.3">
      <c r="A200" s="1">
        <v>204</v>
      </c>
      <c r="B200" t="s">
        <v>936</v>
      </c>
      <c r="C200" t="s">
        <v>27</v>
      </c>
      <c r="D200" t="s">
        <v>636</v>
      </c>
      <c r="E200" t="s">
        <v>250</v>
      </c>
      <c r="F200" t="s">
        <v>937</v>
      </c>
      <c r="G200" t="s">
        <v>938</v>
      </c>
      <c r="H200" t="s">
        <v>32</v>
      </c>
      <c r="I200">
        <v>105</v>
      </c>
      <c r="J200">
        <v>2.35</v>
      </c>
      <c r="K200" t="s">
        <v>33</v>
      </c>
      <c r="L200" t="s">
        <v>14672</v>
      </c>
      <c r="M200" t="s">
        <v>14673</v>
      </c>
      <c r="N200" t="s">
        <v>14674</v>
      </c>
      <c r="O200" t="s">
        <v>14675</v>
      </c>
      <c r="P200" t="s">
        <v>14676</v>
      </c>
      <c r="Q200">
        <v>2006</v>
      </c>
      <c r="R200" t="s">
        <v>34</v>
      </c>
      <c r="S200">
        <v>2</v>
      </c>
      <c r="T200">
        <v>125000000</v>
      </c>
      <c r="U200">
        <v>217536138</v>
      </c>
      <c r="V200">
        <f t="shared" si="7"/>
        <v>92536138</v>
      </c>
      <c r="W200" t="s">
        <v>939</v>
      </c>
      <c r="X200">
        <v>6.6</v>
      </c>
      <c r="Y200">
        <v>294</v>
      </c>
      <c r="Z200">
        <v>314253</v>
      </c>
      <c r="AA200">
        <v>1966</v>
      </c>
      <c r="AB200">
        <v>0</v>
      </c>
      <c r="AC200">
        <v>2000</v>
      </c>
      <c r="AD200">
        <v>15000</v>
      </c>
      <c r="AE200">
        <v>574</v>
      </c>
      <c r="AF200">
        <v>362</v>
      </c>
      <c r="AG200">
        <v>16008</v>
      </c>
      <c r="AH200" t="s">
        <v>20928</v>
      </c>
      <c r="AI200" t="s">
        <v>13161</v>
      </c>
      <c r="AP200">
        <f t="shared" si="6"/>
        <v>2</v>
      </c>
    </row>
    <row r="201" spans="1:42" x14ac:dyDescent="0.3">
      <c r="A201" s="1">
        <v>205</v>
      </c>
      <c r="B201" t="s">
        <v>940</v>
      </c>
      <c r="C201" t="s">
        <v>27</v>
      </c>
      <c r="D201" t="s">
        <v>941</v>
      </c>
      <c r="E201" t="s">
        <v>942</v>
      </c>
      <c r="F201" t="s">
        <v>943</v>
      </c>
      <c r="G201" t="s">
        <v>944</v>
      </c>
      <c r="H201" t="s">
        <v>32</v>
      </c>
      <c r="I201">
        <v>101</v>
      </c>
      <c r="J201">
        <v>2.35</v>
      </c>
      <c r="K201" t="s">
        <v>33</v>
      </c>
      <c r="L201" t="s">
        <v>14677</v>
      </c>
      <c r="M201" t="s">
        <v>14678</v>
      </c>
      <c r="N201" t="s">
        <v>14679</v>
      </c>
      <c r="O201" t="s">
        <v>14229</v>
      </c>
      <c r="P201" t="s">
        <v>14175</v>
      </c>
      <c r="Q201">
        <v>2014</v>
      </c>
      <c r="R201" t="s">
        <v>212</v>
      </c>
      <c r="S201">
        <v>0</v>
      </c>
      <c r="T201">
        <v>103000000</v>
      </c>
      <c r="U201">
        <v>131536019</v>
      </c>
      <c r="V201">
        <f t="shared" si="7"/>
        <v>28536019</v>
      </c>
      <c r="W201" t="s">
        <v>945</v>
      </c>
      <c r="X201">
        <v>6.4</v>
      </c>
      <c r="Y201">
        <v>159</v>
      </c>
      <c r="Z201">
        <v>58498</v>
      </c>
      <c r="AA201">
        <v>99</v>
      </c>
      <c r="AB201">
        <v>0</v>
      </c>
      <c r="AC201">
        <v>107</v>
      </c>
      <c r="AD201">
        <v>688</v>
      </c>
      <c r="AE201">
        <v>237</v>
      </c>
      <c r="AF201">
        <v>56</v>
      </c>
      <c r="AG201">
        <v>1031</v>
      </c>
      <c r="AH201" t="s">
        <v>718</v>
      </c>
      <c r="AI201" t="s">
        <v>20925</v>
      </c>
      <c r="AJ201" t="s">
        <v>1432</v>
      </c>
      <c r="AK201" t="s">
        <v>20926</v>
      </c>
      <c r="AL201" t="s">
        <v>20927</v>
      </c>
      <c r="AP201">
        <f t="shared" si="6"/>
        <v>5</v>
      </c>
    </row>
    <row r="202" spans="1:42" x14ac:dyDescent="0.3">
      <c r="A202" s="1">
        <v>206</v>
      </c>
      <c r="B202" t="s">
        <v>946</v>
      </c>
      <c r="C202" t="s">
        <v>27</v>
      </c>
      <c r="D202" t="s">
        <v>93</v>
      </c>
      <c r="E202" t="s">
        <v>202</v>
      </c>
      <c r="F202" t="s">
        <v>947</v>
      </c>
      <c r="G202" t="s">
        <v>948</v>
      </c>
      <c r="H202" t="s">
        <v>205</v>
      </c>
      <c r="I202">
        <v>134</v>
      </c>
      <c r="J202">
        <v>2.35</v>
      </c>
      <c r="K202" t="s">
        <v>33</v>
      </c>
      <c r="L202" t="s">
        <v>14110</v>
      </c>
      <c r="M202" t="s">
        <v>14048</v>
      </c>
      <c r="N202" t="s">
        <v>14005</v>
      </c>
      <c r="O202" t="s">
        <v>14397</v>
      </c>
      <c r="P202" t="s">
        <v>14113</v>
      </c>
      <c r="Q202">
        <v>2003</v>
      </c>
      <c r="R202" t="s">
        <v>34</v>
      </c>
      <c r="S202">
        <v>4</v>
      </c>
      <c r="T202">
        <v>110000000</v>
      </c>
      <c r="U202">
        <v>214948780</v>
      </c>
      <c r="V202">
        <f t="shared" si="7"/>
        <v>104948780</v>
      </c>
      <c r="W202" t="s">
        <v>949</v>
      </c>
      <c r="X202">
        <v>7.5</v>
      </c>
      <c r="Y202">
        <v>289</v>
      </c>
      <c r="Z202">
        <v>405973</v>
      </c>
      <c r="AA202">
        <v>1055</v>
      </c>
      <c r="AB202">
        <v>0</v>
      </c>
      <c r="AC202">
        <v>0</v>
      </c>
      <c r="AD202">
        <v>20000</v>
      </c>
      <c r="AE202">
        <v>505</v>
      </c>
      <c r="AF202">
        <v>346</v>
      </c>
      <c r="AG202">
        <v>20952</v>
      </c>
      <c r="AH202" t="s">
        <v>980</v>
      </c>
      <c r="AI202" t="s">
        <v>718</v>
      </c>
      <c r="AJ202" t="s">
        <v>20924</v>
      </c>
      <c r="AK202" t="s">
        <v>13700</v>
      </c>
      <c r="AL202" t="s">
        <v>13161</v>
      </c>
      <c r="AP202">
        <f t="shared" si="6"/>
        <v>5</v>
      </c>
    </row>
    <row r="203" spans="1:42" x14ac:dyDescent="0.3">
      <c r="A203" s="1">
        <v>207</v>
      </c>
      <c r="B203" t="s">
        <v>950</v>
      </c>
      <c r="C203" t="s">
        <v>27</v>
      </c>
      <c r="D203" t="s">
        <v>316</v>
      </c>
      <c r="E203" t="s">
        <v>261</v>
      </c>
      <c r="F203" t="s">
        <v>262</v>
      </c>
      <c r="G203" t="s">
        <v>806</v>
      </c>
      <c r="H203" t="s">
        <v>32</v>
      </c>
      <c r="I203">
        <v>132</v>
      </c>
      <c r="J203">
        <v>2.35</v>
      </c>
      <c r="K203" t="s">
        <v>33</v>
      </c>
      <c r="L203" t="s">
        <v>14680</v>
      </c>
      <c r="M203" t="s">
        <v>14630</v>
      </c>
      <c r="N203" t="s">
        <v>14681</v>
      </c>
      <c r="O203" t="s">
        <v>14539</v>
      </c>
      <c r="P203" t="s">
        <v>14666</v>
      </c>
      <c r="Q203">
        <v>2011</v>
      </c>
      <c r="R203" t="s">
        <v>34</v>
      </c>
      <c r="S203">
        <v>3</v>
      </c>
      <c r="T203">
        <v>125000000</v>
      </c>
      <c r="U203">
        <v>209805005</v>
      </c>
      <c r="V203">
        <f t="shared" si="7"/>
        <v>84805005</v>
      </c>
      <c r="W203" t="s">
        <v>951</v>
      </c>
      <c r="X203">
        <v>7.3</v>
      </c>
      <c r="Y203">
        <v>342</v>
      </c>
      <c r="Z203">
        <v>284792</v>
      </c>
      <c r="AA203">
        <v>366</v>
      </c>
      <c r="AB203">
        <v>54000</v>
      </c>
      <c r="AC203">
        <v>681</v>
      </c>
      <c r="AD203">
        <v>23000</v>
      </c>
      <c r="AE203">
        <v>14000</v>
      </c>
      <c r="AF203">
        <v>12000</v>
      </c>
      <c r="AG203">
        <v>55345</v>
      </c>
      <c r="AH203" t="s">
        <v>980</v>
      </c>
      <c r="AI203" t="s">
        <v>20931</v>
      </c>
      <c r="AJ203" t="s">
        <v>13161</v>
      </c>
      <c r="AP203">
        <f t="shared" si="6"/>
        <v>3</v>
      </c>
    </row>
    <row r="204" spans="1:42" x14ac:dyDescent="0.3">
      <c r="A204" s="1">
        <v>208</v>
      </c>
      <c r="B204" t="s">
        <v>952</v>
      </c>
      <c r="C204" t="s">
        <v>27</v>
      </c>
      <c r="D204" t="s">
        <v>953</v>
      </c>
      <c r="E204" t="s">
        <v>77</v>
      </c>
      <c r="F204" t="s">
        <v>279</v>
      </c>
      <c r="G204" t="s">
        <v>954</v>
      </c>
      <c r="H204" t="s">
        <v>32</v>
      </c>
      <c r="I204">
        <v>129</v>
      </c>
      <c r="J204">
        <v>2.35</v>
      </c>
      <c r="K204" t="s">
        <v>33</v>
      </c>
      <c r="L204" t="s">
        <v>14682</v>
      </c>
      <c r="M204" t="s">
        <v>14683</v>
      </c>
      <c r="N204" t="s">
        <v>14684</v>
      </c>
      <c r="O204" t="s">
        <v>14685</v>
      </c>
      <c r="P204" t="s">
        <v>14028</v>
      </c>
      <c r="Q204">
        <v>2011</v>
      </c>
      <c r="R204" t="s">
        <v>34</v>
      </c>
      <c r="S204">
        <v>2</v>
      </c>
      <c r="T204">
        <v>125000000</v>
      </c>
      <c r="U204">
        <v>186830669</v>
      </c>
      <c r="V204">
        <f t="shared" si="7"/>
        <v>61830669</v>
      </c>
      <c r="W204" t="s">
        <v>955</v>
      </c>
      <c r="X204">
        <v>7.5</v>
      </c>
      <c r="Y204">
        <v>382</v>
      </c>
      <c r="Z204">
        <v>338635</v>
      </c>
      <c r="AA204">
        <v>412</v>
      </c>
      <c r="AB204">
        <v>39000</v>
      </c>
      <c r="AC204">
        <v>0</v>
      </c>
      <c r="AD204">
        <v>21000</v>
      </c>
      <c r="AE204">
        <v>979</v>
      </c>
      <c r="AF204">
        <v>154</v>
      </c>
      <c r="AG204">
        <v>22403</v>
      </c>
      <c r="AH204" t="s">
        <v>980</v>
      </c>
      <c r="AI204" t="s">
        <v>718</v>
      </c>
      <c r="AJ204" t="s">
        <v>20931</v>
      </c>
      <c r="AK204" t="s">
        <v>20928</v>
      </c>
      <c r="AL204" t="s">
        <v>13161</v>
      </c>
      <c r="AP204">
        <f t="shared" si="6"/>
        <v>5</v>
      </c>
    </row>
    <row r="205" spans="1:42" x14ac:dyDescent="0.3">
      <c r="A205" s="1">
        <v>209</v>
      </c>
      <c r="B205" t="s">
        <v>956</v>
      </c>
      <c r="C205" t="s">
        <v>27</v>
      </c>
      <c r="D205" t="s">
        <v>835</v>
      </c>
      <c r="E205" t="s">
        <v>175</v>
      </c>
      <c r="F205" t="s">
        <v>511</v>
      </c>
      <c r="G205" t="s">
        <v>957</v>
      </c>
      <c r="H205" t="s">
        <v>32</v>
      </c>
      <c r="I205">
        <v>106</v>
      </c>
      <c r="J205">
        <v>2.35</v>
      </c>
      <c r="K205" t="s">
        <v>33</v>
      </c>
      <c r="L205" t="s">
        <v>14686</v>
      </c>
      <c r="M205" t="s">
        <v>14687</v>
      </c>
      <c r="N205" t="s">
        <v>14688</v>
      </c>
      <c r="O205" t="s">
        <v>14689</v>
      </c>
      <c r="P205" t="s">
        <v>14465</v>
      </c>
      <c r="Q205">
        <v>2010</v>
      </c>
      <c r="R205" t="s">
        <v>34</v>
      </c>
      <c r="S205">
        <v>0</v>
      </c>
      <c r="T205">
        <v>125000000</v>
      </c>
      <c r="U205">
        <v>163192114</v>
      </c>
      <c r="V205">
        <f t="shared" si="7"/>
        <v>38192114</v>
      </c>
      <c r="W205" t="s">
        <v>958</v>
      </c>
      <c r="X205">
        <v>5.8</v>
      </c>
      <c r="Y205">
        <v>344</v>
      </c>
      <c r="Z205">
        <v>229679</v>
      </c>
      <c r="AA205">
        <v>637</v>
      </c>
      <c r="AB205">
        <v>15000</v>
      </c>
      <c r="AC205">
        <v>255</v>
      </c>
      <c r="AD205">
        <v>14000</v>
      </c>
      <c r="AE205">
        <v>1000</v>
      </c>
      <c r="AF205">
        <v>850</v>
      </c>
      <c r="AG205">
        <v>18003</v>
      </c>
      <c r="AH205" t="s">
        <v>980</v>
      </c>
      <c r="AI205" t="s">
        <v>718</v>
      </c>
      <c r="AJ205" t="s">
        <v>20924</v>
      </c>
      <c r="AP205">
        <f t="shared" si="6"/>
        <v>3</v>
      </c>
    </row>
    <row r="206" spans="1:42" x14ac:dyDescent="0.3">
      <c r="A206" s="1">
        <v>210</v>
      </c>
      <c r="B206" t="s">
        <v>959</v>
      </c>
      <c r="C206" t="s">
        <v>27</v>
      </c>
      <c r="D206" t="s">
        <v>960</v>
      </c>
      <c r="E206" t="s">
        <v>961</v>
      </c>
      <c r="F206" t="s">
        <v>962</v>
      </c>
      <c r="G206" t="s">
        <v>963</v>
      </c>
      <c r="H206" t="s">
        <v>32</v>
      </c>
      <c r="I206">
        <v>113</v>
      </c>
      <c r="J206">
        <v>1.85</v>
      </c>
      <c r="K206" t="s">
        <v>33</v>
      </c>
      <c r="L206" t="s">
        <v>14345</v>
      </c>
      <c r="M206" t="s">
        <v>14690</v>
      </c>
      <c r="N206" t="s">
        <v>14691</v>
      </c>
      <c r="O206" t="s">
        <v>14282</v>
      </c>
      <c r="P206" t="s">
        <v>14692</v>
      </c>
      <c r="Q206">
        <v>1990</v>
      </c>
      <c r="R206" t="s">
        <v>491</v>
      </c>
      <c r="S206">
        <v>0</v>
      </c>
      <c r="T206">
        <v>65000000</v>
      </c>
      <c r="U206">
        <v>119412921</v>
      </c>
      <c r="V206">
        <f t="shared" si="7"/>
        <v>54412921</v>
      </c>
      <c r="W206" t="s">
        <v>964</v>
      </c>
      <c r="X206">
        <v>7.5</v>
      </c>
      <c r="Y206">
        <v>196</v>
      </c>
      <c r="Z206">
        <v>240241</v>
      </c>
      <c r="AA206">
        <v>391</v>
      </c>
      <c r="AB206">
        <v>0</v>
      </c>
      <c r="AC206">
        <v>719</v>
      </c>
      <c r="AD206">
        <v>605</v>
      </c>
      <c r="AE206">
        <v>308</v>
      </c>
      <c r="AF206">
        <v>217</v>
      </c>
      <c r="AG206">
        <v>1441</v>
      </c>
      <c r="AH206" t="s">
        <v>980</v>
      </c>
      <c r="AI206" t="s">
        <v>13700</v>
      </c>
      <c r="AP206">
        <f t="shared" si="6"/>
        <v>2</v>
      </c>
    </row>
    <row r="207" spans="1:42" x14ac:dyDescent="0.3">
      <c r="A207" s="1">
        <v>211</v>
      </c>
      <c r="B207" t="s">
        <v>965</v>
      </c>
      <c r="C207" t="s">
        <v>27</v>
      </c>
      <c r="D207" t="s">
        <v>966</v>
      </c>
      <c r="E207" t="s">
        <v>903</v>
      </c>
      <c r="F207" t="s">
        <v>967</v>
      </c>
      <c r="G207" t="s">
        <v>968</v>
      </c>
      <c r="H207" t="s">
        <v>32</v>
      </c>
      <c r="I207">
        <v>102</v>
      </c>
      <c r="J207">
        <v>2.35</v>
      </c>
      <c r="K207" t="s">
        <v>33</v>
      </c>
      <c r="L207" t="s">
        <v>14693</v>
      </c>
      <c r="M207" t="s">
        <v>14040</v>
      </c>
      <c r="N207" t="s">
        <v>14268</v>
      </c>
      <c r="O207" t="s">
        <v>14332</v>
      </c>
      <c r="P207" t="s">
        <v>14139</v>
      </c>
      <c r="Q207">
        <v>1999</v>
      </c>
      <c r="R207" t="s">
        <v>491</v>
      </c>
      <c r="S207">
        <v>1</v>
      </c>
      <c r="T207">
        <v>85000000</v>
      </c>
      <c r="U207">
        <v>32694788</v>
      </c>
      <c r="V207">
        <f t="shared" si="7"/>
        <v>-52305212</v>
      </c>
      <c r="W207" t="s">
        <v>969</v>
      </c>
      <c r="X207">
        <v>6.6</v>
      </c>
      <c r="Y207">
        <v>85</v>
      </c>
      <c r="Z207">
        <v>101411</v>
      </c>
      <c r="AA207">
        <v>546</v>
      </c>
      <c r="AB207">
        <v>0</v>
      </c>
      <c r="AC207">
        <v>323</v>
      </c>
      <c r="AD207">
        <v>845</v>
      </c>
      <c r="AE207">
        <v>372</v>
      </c>
      <c r="AF207">
        <v>241</v>
      </c>
      <c r="AG207">
        <v>1815</v>
      </c>
      <c r="AH207" t="s">
        <v>980</v>
      </c>
      <c r="AI207" t="s">
        <v>718</v>
      </c>
      <c r="AJ207" t="s">
        <v>20929</v>
      </c>
      <c r="AP207">
        <f t="shared" si="6"/>
        <v>3</v>
      </c>
    </row>
    <row r="208" spans="1:42" x14ac:dyDescent="0.3">
      <c r="A208" s="1">
        <v>212</v>
      </c>
      <c r="B208" t="s">
        <v>970</v>
      </c>
      <c r="C208" t="s">
        <v>27</v>
      </c>
      <c r="D208" t="s">
        <v>971</v>
      </c>
      <c r="E208" t="s">
        <v>663</v>
      </c>
      <c r="F208" t="s">
        <v>972</v>
      </c>
      <c r="G208" t="s">
        <v>973</v>
      </c>
      <c r="H208" t="s">
        <v>32</v>
      </c>
      <c r="I208">
        <v>135</v>
      </c>
      <c r="J208">
        <v>2.35</v>
      </c>
      <c r="K208" t="s">
        <v>33</v>
      </c>
      <c r="L208" t="s">
        <v>14039</v>
      </c>
      <c r="M208" t="s">
        <v>14360</v>
      </c>
      <c r="N208" t="s">
        <v>14694</v>
      </c>
      <c r="O208" t="s">
        <v>14695</v>
      </c>
      <c r="P208" t="s">
        <v>14288</v>
      </c>
      <c r="Q208">
        <v>2012</v>
      </c>
      <c r="R208" t="s">
        <v>34</v>
      </c>
      <c r="S208">
        <v>0</v>
      </c>
      <c r="T208">
        <v>125000000</v>
      </c>
      <c r="U208">
        <v>113165635</v>
      </c>
      <c r="V208">
        <f t="shared" si="7"/>
        <v>-11834365</v>
      </c>
      <c r="W208" t="s">
        <v>974</v>
      </c>
      <c r="X208">
        <v>6.7</v>
      </c>
      <c r="Y208">
        <v>436</v>
      </c>
      <c r="Z208">
        <v>229823</v>
      </c>
      <c r="AA208">
        <v>504</v>
      </c>
      <c r="AB208">
        <v>31000</v>
      </c>
      <c r="AC208">
        <v>209</v>
      </c>
      <c r="AD208">
        <v>10000</v>
      </c>
      <c r="AE208">
        <v>826</v>
      </c>
      <c r="AF208">
        <v>602</v>
      </c>
      <c r="AG208">
        <v>12175</v>
      </c>
      <c r="AH208" t="s">
        <v>980</v>
      </c>
      <c r="AI208" t="s">
        <v>718</v>
      </c>
      <c r="AJ208" t="s">
        <v>13161</v>
      </c>
      <c r="AP208">
        <f t="shared" si="6"/>
        <v>3</v>
      </c>
    </row>
    <row r="209" spans="1:42" x14ac:dyDescent="0.3">
      <c r="A209" s="1">
        <v>213</v>
      </c>
      <c r="B209" t="s">
        <v>975</v>
      </c>
      <c r="C209" t="s">
        <v>27</v>
      </c>
      <c r="D209" t="s">
        <v>976</v>
      </c>
      <c r="E209" t="s">
        <v>977</v>
      </c>
      <c r="F209" t="s">
        <v>477</v>
      </c>
      <c r="G209" t="s">
        <v>978</v>
      </c>
      <c r="H209" t="s">
        <v>32</v>
      </c>
      <c r="I209">
        <v>125</v>
      </c>
      <c r="J209">
        <v>1.85</v>
      </c>
      <c r="K209" t="s">
        <v>33</v>
      </c>
      <c r="L209" t="s">
        <v>14696</v>
      </c>
      <c r="M209" t="s">
        <v>14224</v>
      </c>
      <c r="N209" t="s">
        <v>14590</v>
      </c>
      <c r="O209" t="s">
        <v>14697</v>
      </c>
      <c r="P209" t="s">
        <v>14417</v>
      </c>
      <c r="Q209">
        <v>1997</v>
      </c>
      <c r="R209" t="s">
        <v>34</v>
      </c>
      <c r="S209">
        <v>3</v>
      </c>
      <c r="T209">
        <v>125000000</v>
      </c>
      <c r="U209">
        <v>107285004</v>
      </c>
      <c r="V209">
        <f t="shared" si="7"/>
        <v>-17714996</v>
      </c>
      <c r="W209" t="s">
        <v>979</v>
      </c>
      <c r="X209">
        <v>3.7</v>
      </c>
      <c r="Y209">
        <v>183</v>
      </c>
      <c r="Z209">
        <v>189855</v>
      </c>
      <c r="AA209">
        <v>1018</v>
      </c>
      <c r="AB209">
        <v>0</v>
      </c>
      <c r="AC209">
        <v>541</v>
      </c>
      <c r="AD209">
        <v>920</v>
      </c>
      <c r="AE209">
        <v>890</v>
      </c>
      <c r="AF209">
        <v>409</v>
      </c>
      <c r="AG209">
        <v>2699</v>
      </c>
      <c r="AH209" t="s">
        <v>980</v>
      </c>
      <c r="AP209">
        <f t="shared" si="6"/>
        <v>1</v>
      </c>
    </row>
    <row r="210" spans="1:42" x14ac:dyDescent="0.3">
      <c r="A210" s="1">
        <v>214</v>
      </c>
      <c r="B210" t="s">
        <v>981</v>
      </c>
      <c r="C210" t="s">
        <v>27</v>
      </c>
      <c r="D210" t="s">
        <v>636</v>
      </c>
      <c r="E210" t="s">
        <v>982</v>
      </c>
      <c r="F210" t="s">
        <v>983</v>
      </c>
      <c r="G210" t="s">
        <v>984</v>
      </c>
      <c r="H210" t="s">
        <v>32</v>
      </c>
      <c r="I210">
        <v>110</v>
      </c>
      <c r="J210">
        <v>1.85</v>
      </c>
      <c r="K210" t="s">
        <v>33</v>
      </c>
      <c r="L210" t="s">
        <v>14019</v>
      </c>
      <c r="M210" t="s">
        <v>14220</v>
      </c>
      <c r="N210" t="s">
        <v>14698</v>
      </c>
      <c r="O210" t="s">
        <v>14699</v>
      </c>
      <c r="P210" t="s">
        <v>14700</v>
      </c>
      <c r="Q210">
        <v>2000</v>
      </c>
      <c r="R210" t="s">
        <v>72</v>
      </c>
      <c r="S210">
        <v>0</v>
      </c>
      <c r="T210">
        <v>123000000</v>
      </c>
      <c r="U210">
        <v>260031035</v>
      </c>
      <c r="V210">
        <f t="shared" si="7"/>
        <v>137031035</v>
      </c>
      <c r="W210" t="s">
        <v>985</v>
      </c>
      <c r="X210">
        <v>6</v>
      </c>
      <c r="Y210">
        <v>175</v>
      </c>
      <c r="Z210">
        <v>141414</v>
      </c>
      <c r="AA210">
        <v>482</v>
      </c>
      <c r="AB210">
        <v>0</v>
      </c>
      <c r="AC210">
        <v>2000</v>
      </c>
      <c r="AD210">
        <v>1000</v>
      </c>
      <c r="AE210">
        <v>722</v>
      </c>
      <c r="AF210">
        <v>636</v>
      </c>
      <c r="AG210">
        <v>4146</v>
      </c>
      <c r="AH210" t="s">
        <v>1432</v>
      </c>
      <c r="AI210" t="s">
        <v>20926</v>
      </c>
      <c r="AJ210" t="s">
        <v>20924</v>
      </c>
      <c r="AP210">
        <f t="shared" si="6"/>
        <v>3</v>
      </c>
    </row>
    <row r="211" spans="1:42" x14ac:dyDescent="0.3">
      <c r="A211" s="1">
        <v>215</v>
      </c>
      <c r="B211" t="s">
        <v>986</v>
      </c>
      <c r="C211" t="s">
        <v>27</v>
      </c>
      <c r="D211" t="s">
        <v>331</v>
      </c>
      <c r="E211" t="s">
        <v>291</v>
      </c>
      <c r="F211" t="s">
        <v>413</v>
      </c>
      <c r="G211" t="s">
        <v>478</v>
      </c>
      <c r="H211" t="s">
        <v>32</v>
      </c>
      <c r="I211">
        <v>124</v>
      </c>
      <c r="J211">
        <v>2.35</v>
      </c>
      <c r="K211" t="s">
        <v>33</v>
      </c>
      <c r="L211" t="s">
        <v>14701</v>
      </c>
      <c r="M211" t="s">
        <v>14270</v>
      </c>
      <c r="N211" t="s">
        <v>14702</v>
      </c>
      <c r="O211" t="s">
        <v>14703</v>
      </c>
      <c r="P211" t="s">
        <v>14704</v>
      </c>
      <c r="Q211">
        <v>2004</v>
      </c>
      <c r="R211" t="s">
        <v>34</v>
      </c>
      <c r="S211">
        <v>0</v>
      </c>
      <c r="T211">
        <v>125000000</v>
      </c>
      <c r="U211">
        <v>186739919</v>
      </c>
      <c r="V211">
        <f t="shared" si="7"/>
        <v>61739919</v>
      </c>
      <c r="W211" t="s">
        <v>987</v>
      </c>
      <c r="X211">
        <v>6.4</v>
      </c>
      <c r="Y211">
        <v>239</v>
      </c>
      <c r="Z211">
        <v>333248</v>
      </c>
      <c r="AA211">
        <v>1159</v>
      </c>
      <c r="AB211">
        <v>19000</v>
      </c>
      <c r="AC211">
        <v>776</v>
      </c>
      <c r="AD211">
        <v>15000</v>
      </c>
      <c r="AE211">
        <v>2000</v>
      </c>
      <c r="AF211">
        <v>812</v>
      </c>
      <c r="AG211">
        <v>20553</v>
      </c>
      <c r="AH211" t="s">
        <v>980</v>
      </c>
      <c r="AI211" t="s">
        <v>718</v>
      </c>
      <c r="AJ211" t="s">
        <v>13700</v>
      </c>
      <c r="AK211" t="s">
        <v>13161</v>
      </c>
      <c r="AP211">
        <f t="shared" si="6"/>
        <v>4</v>
      </c>
    </row>
    <row r="212" spans="1:42" x14ac:dyDescent="0.3">
      <c r="A212" s="1">
        <v>216</v>
      </c>
      <c r="B212" t="s">
        <v>988</v>
      </c>
      <c r="C212" t="s">
        <v>27</v>
      </c>
      <c r="D212" t="s">
        <v>989</v>
      </c>
      <c r="E212" t="s">
        <v>401</v>
      </c>
      <c r="F212" t="s">
        <v>990</v>
      </c>
      <c r="G212" t="s">
        <v>786</v>
      </c>
      <c r="H212" t="s">
        <v>32</v>
      </c>
      <c r="I212">
        <v>123</v>
      </c>
      <c r="J212">
        <v>2.35</v>
      </c>
      <c r="K212" t="s">
        <v>33</v>
      </c>
      <c r="L212" t="s">
        <v>14590</v>
      </c>
      <c r="M212" t="s">
        <v>14171</v>
      </c>
      <c r="N212" t="s">
        <v>13975</v>
      </c>
      <c r="O212" t="s">
        <v>14349</v>
      </c>
      <c r="P212" t="s">
        <v>14405</v>
      </c>
      <c r="Q212">
        <v>2000</v>
      </c>
      <c r="R212" t="s">
        <v>34</v>
      </c>
      <c r="S212">
        <v>0</v>
      </c>
      <c r="T212">
        <v>125000000</v>
      </c>
      <c r="U212">
        <v>215397307</v>
      </c>
      <c r="V212">
        <f t="shared" si="7"/>
        <v>90397307</v>
      </c>
      <c r="W212" t="s">
        <v>991</v>
      </c>
      <c r="X212">
        <v>6.1</v>
      </c>
      <c r="Y212">
        <v>237</v>
      </c>
      <c r="Z212">
        <v>242188</v>
      </c>
      <c r="AA212">
        <v>1426</v>
      </c>
      <c r="AB212">
        <v>0</v>
      </c>
      <c r="AC212">
        <v>610</v>
      </c>
      <c r="AD212">
        <v>10000</v>
      </c>
      <c r="AE212">
        <v>794</v>
      </c>
      <c r="AF212">
        <v>653</v>
      </c>
      <c r="AG212">
        <v>11930</v>
      </c>
      <c r="AH212" t="s">
        <v>980</v>
      </c>
      <c r="AI212" t="s">
        <v>718</v>
      </c>
      <c r="AJ212" t="s">
        <v>13161</v>
      </c>
      <c r="AP212">
        <f t="shared" si="6"/>
        <v>3</v>
      </c>
    </row>
    <row r="213" spans="1:42" x14ac:dyDescent="0.3">
      <c r="A213" s="1">
        <v>217</v>
      </c>
      <c r="B213" t="s">
        <v>992</v>
      </c>
      <c r="C213" t="s">
        <v>27</v>
      </c>
      <c r="D213" t="s">
        <v>529</v>
      </c>
      <c r="E213" t="s">
        <v>993</v>
      </c>
      <c r="F213" t="s">
        <v>994</v>
      </c>
      <c r="G213" t="s">
        <v>995</v>
      </c>
      <c r="H213" t="s">
        <v>32</v>
      </c>
      <c r="I213">
        <v>130</v>
      </c>
      <c r="J213">
        <v>2.35</v>
      </c>
      <c r="K213" t="s">
        <v>33</v>
      </c>
      <c r="L213" t="s">
        <v>14096</v>
      </c>
      <c r="M213" t="s">
        <v>14705</v>
      </c>
      <c r="N213" t="s">
        <v>14706</v>
      </c>
      <c r="O213" t="s">
        <v>14273</v>
      </c>
      <c r="P213" t="s">
        <v>14626</v>
      </c>
      <c r="Q213">
        <v>2000</v>
      </c>
      <c r="R213" t="s">
        <v>34</v>
      </c>
      <c r="S213">
        <v>0</v>
      </c>
      <c r="T213">
        <v>140000000</v>
      </c>
      <c r="U213">
        <v>182618434</v>
      </c>
      <c r="V213">
        <f t="shared" si="7"/>
        <v>42618434</v>
      </c>
      <c r="W213" t="s">
        <v>996</v>
      </c>
      <c r="X213">
        <v>6.4</v>
      </c>
      <c r="Y213">
        <v>231</v>
      </c>
      <c r="Z213">
        <v>133076</v>
      </c>
      <c r="AA213">
        <v>779</v>
      </c>
      <c r="AB213">
        <v>0</v>
      </c>
      <c r="AC213">
        <v>249</v>
      </c>
      <c r="AD213">
        <v>784</v>
      </c>
      <c r="AE213">
        <v>638</v>
      </c>
      <c r="AF213">
        <v>461</v>
      </c>
      <c r="AG213">
        <v>2684</v>
      </c>
      <c r="AH213" t="s">
        <v>980</v>
      </c>
      <c r="AI213" t="s">
        <v>718</v>
      </c>
      <c r="AJ213" t="s">
        <v>2420</v>
      </c>
      <c r="AK213" t="s">
        <v>13161</v>
      </c>
      <c r="AP213">
        <f t="shared" si="6"/>
        <v>4</v>
      </c>
    </row>
    <row r="214" spans="1:42" x14ac:dyDescent="0.3">
      <c r="A214" s="1">
        <v>218</v>
      </c>
      <c r="B214" t="s">
        <v>997</v>
      </c>
      <c r="C214" t="s">
        <v>27</v>
      </c>
      <c r="D214" t="s">
        <v>998</v>
      </c>
      <c r="E214" t="s">
        <v>171</v>
      </c>
      <c r="F214" t="s">
        <v>999</v>
      </c>
      <c r="G214" t="s">
        <v>531</v>
      </c>
      <c r="H214" t="s">
        <v>32</v>
      </c>
      <c r="I214">
        <v>92</v>
      </c>
      <c r="J214">
        <v>2.35</v>
      </c>
      <c r="K214" t="s">
        <v>33</v>
      </c>
      <c r="L214" t="s">
        <v>14707</v>
      </c>
      <c r="M214" t="s">
        <v>14172</v>
      </c>
      <c r="N214" t="s">
        <v>14708</v>
      </c>
      <c r="O214" t="s">
        <v>14637</v>
      </c>
      <c r="P214" t="s">
        <v>14709</v>
      </c>
      <c r="Q214">
        <v>2007</v>
      </c>
      <c r="R214" t="s">
        <v>72</v>
      </c>
      <c r="S214">
        <v>3</v>
      </c>
      <c r="T214">
        <v>130000000</v>
      </c>
      <c r="U214">
        <v>131920333</v>
      </c>
      <c r="V214">
        <f t="shared" si="7"/>
        <v>1920333</v>
      </c>
      <c r="W214" t="s">
        <v>1000</v>
      </c>
      <c r="X214">
        <v>5.6</v>
      </c>
      <c r="Y214">
        <v>262</v>
      </c>
      <c r="Z214">
        <v>213275</v>
      </c>
      <c r="AA214">
        <v>436</v>
      </c>
      <c r="AB214">
        <v>0</v>
      </c>
      <c r="AC214">
        <v>167</v>
      </c>
      <c r="AD214">
        <v>11000</v>
      </c>
      <c r="AE214">
        <v>2000</v>
      </c>
      <c r="AF214">
        <v>702</v>
      </c>
      <c r="AG214">
        <v>15302</v>
      </c>
      <c r="AH214" t="s">
        <v>980</v>
      </c>
      <c r="AI214" t="s">
        <v>718</v>
      </c>
      <c r="AJ214" t="s">
        <v>13700</v>
      </c>
      <c r="AK214" t="s">
        <v>13161</v>
      </c>
      <c r="AP214">
        <f t="shared" si="6"/>
        <v>4</v>
      </c>
    </row>
    <row r="215" spans="1:42" x14ac:dyDescent="0.3">
      <c r="A215" s="1">
        <v>219</v>
      </c>
      <c r="B215" t="s">
        <v>1001</v>
      </c>
      <c r="C215" t="s">
        <v>27</v>
      </c>
      <c r="D215" t="s">
        <v>799</v>
      </c>
      <c r="E215" t="s">
        <v>1002</v>
      </c>
      <c r="F215" t="s">
        <v>841</v>
      </c>
      <c r="G215" t="s">
        <v>1003</v>
      </c>
      <c r="H215" t="s">
        <v>32</v>
      </c>
      <c r="I215">
        <v>127</v>
      </c>
      <c r="J215">
        <v>1.85</v>
      </c>
      <c r="K215" t="s">
        <v>33</v>
      </c>
      <c r="L215" t="s">
        <v>14510</v>
      </c>
      <c r="M215" t="s">
        <v>14710</v>
      </c>
      <c r="N215" t="s">
        <v>14711</v>
      </c>
      <c r="O215" t="s">
        <v>14712</v>
      </c>
      <c r="P215" t="s">
        <v>14287</v>
      </c>
      <c r="Q215">
        <v>2012</v>
      </c>
      <c r="R215" t="s">
        <v>72</v>
      </c>
      <c r="S215">
        <v>0</v>
      </c>
      <c r="T215">
        <v>120000000</v>
      </c>
      <c r="U215">
        <v>124976634</v>
      </c>
      <c r="V215">
        <f t="shared" si="7"/>
        <v>4976634</v>
      </c>
      <c r="W215" t="s">
        <v>1004</v>
      </c>
      <c r="X215">
        <v>8</v>
      </c>
      <c r="Y215">
        <v>552</v>
      </c>
      <c r="Z215">
        <v>440084</v>
      </c>
      <c r="AA215">
        <v>755</v>
      </c>
      <c r="AB215">
        <v>122000</v>
      </c>
      <c r="AC215">
        <v>0</v>
      </c>
      <c r="AD215">
        <v>774</v>
      </c>
      <c r="AE215">
        <v>358</v>
      </c>
      <c r="AF215">
        <v>341</v>
      </c>
      <c r="AG215">
        <v>2121</v>
      </c>
      <c r="AH215" t="s">
        <v>718</v>
      </c>
      <c r="AI215" t="s">
        <v>2420</v>
      </c>
      <c r="AJ215" t="s">
        <v>20924</v>
      </c>
      <c r="AP215">
        <f t="shared" si="6"/>
        <v>3</v>
      </c>
    </row>
    <row r="216" spans="1:42" x14ac:dyDescent="0.3">
      <c r="A216" s="1">
        <v>220</v>
      </c>
      <c r="B216" t="s">
        <v>1005</v>
      </c>
      <c r="C216" t="s">
        <v>27</v>
      </c>
      <c r="D216" t="s">
        <v>1006</v>
      </c>
      <c r="E216" t="s">
        <v>524</v>
      </c>
      <c r="F216" t="s">
        <v>1007</v>
      </c>
      <c r="G216" t="s">
        <v>1008</v>
      </c>
      <c r="H216" t="s">
        <v>32</v>
      </c>
      <c r="I216">
        <v>123</v>
      </c>
      <c r="J216">
        <v>2.35</v>
      </c>
      <c r="K216" t="s">
        <v>33</v>
      </c>
      <c r="L216" t="s">
        <v>14713</v>
      </c>
      <c r="M216" t="s">
        <v>14714</v>
      </c>
      <c r="N216" t="s">
        <v>14715</v>
      </c>
      <c r="O216" t="s">
        <v>14222</v>
      </c>
      <c r="P216" t="s">
        <v>14716</v>
      </c>
      <c r="Q216">
        <v>2007</v>
      </c>
      <c r="R216" t="s">
        <v>34</v>
      </c>
      <c r="S216">
        <v>1</v>
      </c>
      <c r="T216">
        <v>110000000</v>
      </c>
      <c r="U216">
        <v>115802596</v>
      </c>
      <c r="V216">
        <f t="shared" si="7"/>
        <v>5802596</v>
      </c>
      <c r="W216" t="s">
        <v>1009</v>
      </c>
      <c r="X216">
        <v>5.2</v>
      </c>
      <c r="Y216">
        <v>276</v>
      </c>
      <c r="Z216">
        <v>182661</v>
      </c>
      <c r="AA216">
        <v>681</v>
      </c>
      <c r="AB216">
        <v>0</v>
      </c>
      <c r="AC216">
        <v>160</v>
      </c>
      <c r="AD216">
        <v>12000</v>
      </c>
      <c r="AE216">
        <v>701</v>
      </c>
      <c r="AF216">
        <v>402</v>
      </c>
      <c r="AG216">
        <v>14017</v>
      </c>
      <c r="AH216" t="s">
        <v>980</v>
      </c>
      <c r="AI216" t="s">
        <v>20924</v>
      </c>
      <c r="AJ216" t="s">
        <v>13161</v>
      </c>
      <c r="AP216">
        <f t="shared" si="6"/>
        <v>3</v>
      </c>
    </row>
    <row r="217" spans="1:42" x14ac:dyDescent="0.3">
      <c r="A217" s="1">
        <v>221</v>
      </c>
      <c r="B217" t="s">
        <v>1010</v>
      </c>
      <c r="C217" t="s">
        <v>27</v>
      </c>
      <c r="D217" t="s">
        <v>860</v>
      </c>
      <c r="E217" t="s">
        <v>861</v>
      </c>
      <c r="F217" t="s">
        <v>1011</v>
      </c>
      <c r="G217" t="s">
        <v>1012</v>
      </c>
      <c r="H217" t="s">
        <v>47</v>
      </c>
      <c r="I217">
        <v>123</v>
      </c>
      <c r="J217">
        <v>2.35</v>
      </c>
      <c r="K217" t="s">
        <v>33</v>
      </c>
      <c r="L217" t="s">
        <v>14717</v>
      </c>
      <c r="M217" t="s">
        <v>14718</v>
      </c>
      <c r="N217" t="s">
        <v>14360</v>
      </c>
      <c r="O217" t="s">
        <v>14361</v>
      </c>
      <c r="P217" t="s">
        <v>14719</v>
      </c>
      <c r="Q217">
        <v>2016</v>
      </c>
      <c r="R217" t="s">
        <v>34</v>
      </c>
      <c r="S217">
        <v>0</v>
      </c>
      <c r="T217">
        <v>120000000</v>
      </c>
      <c r="U217">
        <v>108521835</v>
      </c>
      <c r="V217">
        <f t="shared" si="7"/>
        <v>-11478165</v>
      </c>
      <c r="W217" t="s">
        <v>1013</v>
      </c>
      <c r="X217">
        <v>7.1</v>
      </c>
      <c r="Y217">
        <v>267</v>
      </c>
      <c r="Z217">
        <v>40123</v>
      </c>
      <c r="AA217">
        <v>297</v>
      </c>
      <c r="AB217">
        <v>31000</v>
      </c>
      <c r="AC217">
        <v>521</v>
      </c>
      <c r="AD217">
        <v>13000</v>
      </c>
      <c r="AE217">
        <v>365</v>
      </c>
      <c r="AF217">
        <v>265</v>
      </c>
      <c r="AG217">
        <v>13752</v>
      </c>
      <c r="AH217" t="s">
        <v>980</v>
      </c>
      <c r="AI217" t="s">
        <v>13161</v>
      </c>
      <c r="AP217">
        <f t="shared" si="6"/>
        <v>2</v>
      </c>
    </row>
    <row r="218" spans="1:42" x14ac:dyDescent="0.3">
      <c r="A218" s="1">
        <v>222</v>
      </c>
      <c r="B218" t="s">
        <v>1014</v>
      </c>
      <c r="C218" t="s">
        <v>27</v>
      </c>
      <c r="D218" t="s">
        <v>255</v>
      </c>
      <c r="E218" t="s">
        <v>1015</v>
      </c>
      <c r="F218" t="s">
        <v>598</v>
      </c>
      <c r="G218" t="s">
        <v>1016</v>
      </c>
      <c r="H218" t="s">
        <v>32</v>
      </c>
      <c r="I218">
        <v>107</v>
      </c>
      <c r="J218">
        <v>2.35</v>
      </c>
      <c r="K218" t="s">
        <v>33</v>
      </c>
      <c r="L218" t="s">
        <v>14720</v>
      </c>
      <c r="M218" t="s">
        <v>14448</v>
      </c>
      <c r="N218" t="s">
        <v>14147</v>
      </c>
      <c r="O218" t="s">
        <v>14721</v>
      </c>
      <c r="P218" t="s">
        <v>14722</v>
      </c>
      <c r="Q218">
        <v>2003</v>
      </c>
      <c r="R218" t="s">
        <v>34</v>
      </c>
      <c r="S218">
        <v>0</v>
      </c>
      <c r="T218">
        <v>120000000</v>
      </c>
      <c r="U218">
        <v>100685880</v>
      </c>
      <c r="V218">
        <f t="shared" si="7"/>
        <v>-19314120</v>
      </c>
      <c r="W218" t="s">
        <v>1017</v>
      </c>
      <c r="X218">
        <v>4.8</v>
      </c>
      <c r="Y218">
        <v>102</v>
      </c>
      <c r="Z218">
        <v>100821</v>
      </c>
      <c r="AA218">
        <v>554</v>
      </c>
      <c r="AB218">
        <v>0</v>
      </c>
      <c r="AC218">
        <v>368</v>
      </c>
      <c r="AD218">
        <v>2000</v>
      </c>
      <c r="AE218">
        <v>1000</v>
      </c>
      <c r="AF218">
        <v>1000</v>
      </c>
      <c r="AG218">
        <v>4046</v>
      </c>
      <c r="AH218" t="s">
        <v>980</v>
      </c>
      <c r="AI218" t="s">
        <v>718</v>
      </c>
      <c r="AJ218" t="s">
        <v>1432</v>
      </c>
      <c r="AK218" t="s">
        <v>20931</v>
      </c>
      <c r="AP218">
        <f t="shared" si="6"/>
        <v>4</v>
      </c>
    </row>
    <row r="219" spans="1:42" x14ac:dyDescent="0.3">
      <c r="A219" s="1">
        <v>223</v>
      </c>
      <c r="B219" t="s">
        <v>1018</v>
      </c>
      <c r="C219" t="s">
        <v>27</v>
      </c>
      <c r="D219" t="s">
        <v>146</v>
      </c>
      <c r="E219" t="s">
        <v>355</v>
      </c>
      <c r="F219" t="s">
        <v>581</v>
      </c>
      <c r="G219" t="s">
        <v>664</v>
      </c>
      <c r="H219" t="s">
        <v>32</v>
      </c>
      <c r="I219">
        <v>124</v>
      </c>
      <c r="J219">
        <v>2.35</v>
      </c>
      <c r="K219" t="s">
        <v>33</v>
      </c>
      <c r="L219" t="s">
        <v>14723</v>
      </c>
      <c r="M219" t="s">
        <v>14724</v>
      </c>
      <c r="N219" t="s">
        <v>14146</v>
      </c>
      <c r="O219" t="s">
        <v>14725</v>
      </c>
      <c r="P219" t="s">
        <v>14726</v>
      </c>
      <c r="Q219">
        <v>2012</v>
      </c>
      <c r="R219" t="s">
        <v>491</v>
      </c>
      <c r="S219">
        <v>0</v>
      </c>
      <c r="T219">
        <v>130000000</v>
      </c>
      <c r="U219">
        <v>126464904</v>
      </c>
      <c r="V219">
        <f t="shared" si="7"/>
        <v>-3535096</v>
      </c>
      <c r="W219" t="s">
        <v>1019</v>
      </c>
      <c r="X219">
        <v>7</v>
      </c>
      <c r="Y219">
        <v>775</v>
      </c>
      <c r="Z219">
        <v>456260</v>
      </c>
      <c r="AA219">
        <v>2326</v>
      </c>
      <c r="AB219">
        <v>97000</v>
      </c>
      <c r="AC219">
        <v>0</v>
      </c>
      <c r="AD219">
        <v>13000</v>
      </c>
      <c r="AE219">
        <v>9000</v>
      </c>
      <c r="AF219">
        <v>641</v>
      </c>
      <c r="AG219">
        <v>24098</v>
      </c>
      <c r="AH219" t="s">
        <v>718</v>
      </c>
      <c r="AI219" t="s">
        <v>20928</v>
      </c>
      <c r="AJ219" t="s">
        <v>13700</v>
      </c>
      <c r="AP219">
        <f t="shared" si="6"/>
        <v>3</v>
      </c>
    </row>
    <row r="220" spans="1:42" x14ac:dyDescent="0.3">
      <c r="A220" s="1">
        <v>224</v>
      </c>
      <c r="B220" t="s">
        <v>1020</v>
      </c>
      <c r="C220" t="s">
        <v>27</v>
      </c>
      <c r="D220" t="s">
        <v>710</v>
      </c>
      <c r="E220" t="s">
        <v>1021</v>
      </c>
      <c r="F220" t="s">
        <v>69</v>
      </c>
      <c r="G220" t="s">
        <v>1022</v>
      </c>
      <c r="H220" t="s">
        <v>32</v>
      </c>
      <c r="I220">
        <v>77</v>
      </c>
      <c r="J220">
        <v>1.85</v>
      </c>
      <c r="K220" t="s">
        <v>33</v>
      </c>
      <c r="L220" t="s">
        <v>14727</v>
      </c>
      <c r="M220" t="s">
        <v>14728</v>
      </c>
      <c r="N220" t="s">
        <v>14729</v>
      </c>
      <c r="O220" t="s">
        <v>14730</v>
      </c>
      <c r="P220" t="s">
        <v>14731</v>
      </c>
      <c r="Q220">
        <v>2002</v>
      </c>
      <c r="R220" t="s">
        <v>72</v>
      </c>
      <c r="S220">
        <v>0</v>
      </c>
      <c r="T220">
        <v>120000000</v>
      </c>
      <c r="U220">
        <v>64736114</v>
      </c>
      <c r="V220">
        <f t="shared" si="7"/>
        <v>-55263886</v>
      </c>
      <c r="W220" t="s">
        <v>1023</v>
      </c>
      <c r="X220">
        <v>5.4</v>
      </c>
      <c r="Y220">
        <v>71</v>
      </c>
      <c r="Z220">
        <v>36471</v>
      </c>
      <c r="AA220">
        <v>69</v>
      </c>
      <c r="AB220">
        <v>459</v>
      </c>
      <c r="AC220">
        <v>50</v>
      </c>
      <c r="AD220">
        <v>886</v>
      </c>
      <c r="AE220">
        <v>799</v>
      </c>
      <c r="AF220">
        <v>537</v>
      </c>
      <c r="AG220">
        <v>2682</v>
      </c>
      <c r="AH220" t="s">
        <v>718</v>
      </c>
      <c r="AI220" t="s">
        <v>20925</v>
      </c>
      <c r="AJ220" t="s">
        <v>1432</v>
      </c>
      <c r="AK220" t="s">
        <v>20926</v>
      </c>
      <c r="AL220" t="s">
        <v>20924</v>
      </c>
      <c r="AP220">
        <f t="shared" si="6"/>
        <v>5</v>
      </c>
    </row>
    <row r="221" spans="1:42" x14ac:dyDescent="0.3">
      <c r="A221" s="1">
        <v>225</v>
      </c>
      <c r="B221" t="s">
        <v>1024</v>
      </c>
      <c r="C221" t="s">
        <v>27</v>
      </c>
      <c r="D221" t="s">
        <v>1025</v>
      </c>
      <c r="E221" t="s">
        <v>861</v>
      </c>
      <c r="F221" t="s">
        <v>433</v>
      </c>
      <c r="G221" t="s">
        <v>584</v>
      </c>
      <c r="H221" t="s">
        <v>32</v>
      </c>
      <c r="I221">
        <v>109</v>
      </c>
      <c r="J221">
        <v>2.35</v>
      </c>
      <c r="K221" t="s">
        <v>33</v>
      </c>
      <c r="L221" t="s">
        <v>14732</v>
      </c>
      <c r="M221" t="s">
        <v>14733</v>
      </c>
      <c r="N221" t="s">
        <v>14734</v>
      </c>
      <c r="O221" t="s">
        <v>14735</v>
      </c>
      <c r="P221" t="s">
        <v>14736</v>
      </c>
      <c r="Q221">
        <v>2013</v>
      </c>
      <c r="R221" t="s">
        <v>491</v>
      </c>
      <c r="S221">
        <v>0</v>
      </c>
      <c r="T221">
        <v>115000000</v>
      </c>
      <c r="U221">
        <v>93050117</v>
      </c>
      <c r="V221">
        <f t="shared" si="7"/>
        <v>-21949883</v>
      </c>
      <c r="W221" t="s">
        <v>1026</v>
      </c>
      <c r="X221">
        <v>6.6</v>
      </c>
      <c r="Y221">
        <v>476</v>
      </c>
      <c r="Z221">
        <v>338087</v>
      </c>
      <c r="AA221">
        <v>814</v>
      </c>
      <c r="AB221">
        <v>61000</v>
      </c>
      <c r="AC221">
        <v>662</v>
      </c>
      <c r="AD221">
        <v>13000</v>
      </c>
      <c r="AE221">
        <v>2000</v>
      </c>
      <c r="AF221">
        <v>1000</v>
      </c>
      <c r="AG221">
        <v>17689</v>
      </c>
      <c r="AH221" t="s">
        <v>980</v>
      </c>
      <c r="AI221" t="s">
        <v>2420</v>
      </c>
      <c r="AJ221" t="s">
        <v>13700</v>
      </c>
      <c r="AK221" t="s">
        <v>13161</v>
      </c>
      <c r="AP221">
        <f t="shared" si="6"/>
        <v>4</v>
      </c>
    </row>
    <row r="222" spans="1:42" x14ac:dyDescent="0.3">
      <c r="A222" s="1">
        <v>226</v>
      </c>
      <c r="B222" t="s">
        <v>1027</v>
      </c>
      <c r="C222" t="s">
        <v>27</v>
      </c>
      <c r="D222" t="s">
        <v>1028</v>
      </c>
      <c r="E222" t="s">
        <v>262</v>
      </c>
      <c r="F222" t="s">
        <v>957</v>
      </c>
      <c r="G222" t="s">
        <v>1029</v>
      </c>
      <c r="H222" t="s">
        <v>32</v>
      </c>
      <c r="I222">
        <v>134</v>
      </c>
      <c r="J222">
        <v>2.35</v>
      </c>
      <c r="K222" t="s">
        <v>33</v>
      </c>
      <c r="L222" t="s">
        <v>14336</v>
      </c>
      <c r="M222" t="s">
        <v>14138</v>
      </c>
      <c r="N222" t="s">
        <v>14737</v>
      </c>
      <c r="O222" t="s">
        <v>14146</v>
      </c>
      <c r="P222" t="s">
        <v>14139</v>
      </c>
      <c r="Q222">
        <v>2004</v>
      </c>
      <c r="R222" t="s">
        <v>34</v>
      </c>
      <c r="S222">
        <v>0</v>
      </c>
      <c r="T222">
        <v>105000000</v>
      </c>
      <c r="U222">
        <v>57637485</v>
      </c>
      <c r="V222">
        <f t="shared" si="7"/>
        <v>-47362515</v>
      </c>
      <c r="W222" t="s">
        <v>1030</v>
      </c>
      <c r="X222">
        <v>6.7</v>
      </c>
      <c r="Y222">
        <v>207</v>
      </c>
      <c r="Z222">
        <v>183909</v>
      </c>
      <c r="AA222">
        <v>666</v>
      </c>
      <c r="AB222">
        <v>0</v>
      </c>
      <c r="AC222">
        <v>123</v>
      </c>
      <c r="AD222">
        <v>14000</v>
      </c>
      <c r="AE222">
        <v>850</v>
      </c>
      <c r="AF222">
        <v>567</v>
      </c>
      <c r="AG222">
        <v>17159</v>
      </c>
      <c r="AH222" t="s">
        <v>980</v>
      </c>
      <c r="AI222" t="s">
        <v>718</v>
      </c>
      <c r="AJ222" t="s">
        <v>13700</v>
      </c>
      <c r="AK222" t="s">
        <v>13161</v>
      </c>
      <c r="AP222">
        <f t="shared" si="6"/>
        <v>4</v>
      </c>
    </row>
    <row r="223" spans="1:42" x14ac:dyDescent="0.3">
      <c r="A223" s="1">
        <v>227</v>
      </c>
      <c r="B223" t="s">
        <v>1031</v>
      </c>
      <c r="C223" t="s">
        <v>27</v>
      </c>
      <c r="D223" t="s">
        <v>1032</v>
      </c>
      <c r="E223" t="s">
        <v>340</v>
      </c>
      <c r="F223" t="s">
        <v>1033</v>
      </c>
      <c r="G223" t="s">
        <v>1034</v>
      </c>
      <c r="H223" t="s">
        <v>32</v>
      </c>
      <c r="I223">
        <v>117</v>
      </c>
      <c r="J223">
        <v>2.35</v>
      </c>
      <c r="K223" t="s">
        <v>33</v>
      </c>
      <c r="L223" t="s">
        <v>14738</v>
      </c>
      <c r="M223" t="s">
        <v>14666</v>
      </c>
      <c r="N223" t="s">
        <v>14739</v>
      </c>
      <c r="O223" t="s">
        <v>14188</v>
      </c>
      <c r="P223" t="s">
        <v>14740</v>
      </c>
      <c r="Q223">
        <v>2014</v>
      </c>
      <c r="R223" t="s">
        <v>34</v>
      </c>
      <c r="S223">
        <v>0</v>
      </c>
      <c r="T223">
        <v>100000000</v>
      </c>
      <c r="U223">
        <v>58607007</v>
      </c>
      <c r="V223">
        <f t="shared" si="7"/>
        <v>-41392993</v>
      </c>
      <c r="W223" t="s">
        <v>1035</v>
      </c>
      <c r="X223">
        <v>6.2</v>
      </c>
      <c r="Y223">
        <v>492</v>
      </c>
      <c r="Z223">
        <v>182899</v>
      </c>
      <c r="AA223">
        <v>630</v>
      </c>
      <c r="AB223">
        <v>60000</v>
      </c>
      <c r="AC223">
        <v>294</v>
      </c>
      <c r="AD223">
        <v>10000</v>
      </c>
      <c r="AE223">
        <v>2000</v>
      </c>
      <c r="AF223">
        <v>1000</v>
      </c>
      <c r="AG223">
        <v>14161</v>
      </c>
      <c r="AH223" t="s">
        <v>980</v>
      </c>
      <c r="AI223" t="s">
        <v>20931</v>
      </c>
      <c r="AJ223" t="s">
        <v>13700</v>
      </c>
      <c r="AK223" t="s">
        <v>13161</v>
      </c>
      <c r="AP223">
        <f t="shared" si="6"/>
        <v>4</v>
      </c>
    </row>
    <row r="224" spans="1:42" x14ac:dyDescent="0.3">
      <c r="A224" s="1">
        <v>228</v>
      </c>
      <c r="B224" t="s">
        <v>1036</v>
      </c>
      <c r="C224" t="s">
        <v>27</v>
      </c>
      <c r="D224" t="s">
        <v>343</v>
      </c>
      <c r="E224" t="s">
        <v>1037</v>
      </c>
      <c r="F224" t="s">
        <v>1038</v>
      </c>
      <c r="G224" t="s">
        <v>1039</v>
      </c>
      <c r="H224" t="s">
        <v>32</v>
      </c>
      <c r="I224">
        <v>135</v>
      </c>
      <c r="J224">
        <v>2.35</v>
      </c>
      <c r="K224" t="s">
        <v>33</v>
      </c>
      <c r="L224" t="s">
        <v>14741</v>
      </c>
      <c r="M224" t="s">
        <v>14742</v>
      </c>
      <c r="N224" t="s">
        <v>14143</v>
      </c>
      <c r="O224" t="s">
        <v>14743</v>
      </c>
      <c r="P224" t="s">
        <v>14744</v>
      </c>
      <c r="Q224">
        <v>2008</v>
      </c>
      <c r="R224" t="s">
        <v>72</v>
      </c>
      <c r="S224">
        <v>0</v>
      </c>
      <c r="T224">
        <v>120000000</v>
      </c>
      <c r="U224">
        <v>43929341</v>
      </c>
      <c r="V224">
        <f t="shared" si="7"/>
        <v>-76070659</v>
      </c>
      <c r="W224" t="s">
        <v>1040</v>
      </c>
      <c r="X224">
        <v>6.1</v>
      </c>
      <c r="Y224">
        <v>284</v>
      </c>
      <c r="Z224">
        <v>57873</v>
      </c>
      <c r="AA224">
        <v>414</v>
      </c>
      <c r="AB224">
        <v>0</v>
      </c>
      <c r="AC224">
        <v>0</v>
      </c>
      <c r="AD224">
        <v>690</v>
      </c>
      <c r="AE224">
        <v>107</v>
      </c>
      <c r="AF224">
        <v>87</v>
      </c>
      <c r="AG224">
        <v>902</v>
      </c>
      <c r="AH224" t="s">
        <v>980</v>
      </c>
      <c r="AI224" t="s">
        <v>20926</v>
      </c>
      <c r="AJ224" t="s">
        <v>20930</v>
      </c>
      <c r="AP224">
        <f t="shared" si="6"/>
        <v>3</v>
      </c>
    </row>
    <row r="225" spans="1:42" x14ac:dyDescent="0.3">
      <c r="A225" s="1">
        <v>229</v>
      </c>
      <c r="B225" t="s">
        <v>1041</v>
      </c>
      <c r="C225" t="s">
        <v>27</v>
      </c>
      <c r="D225" t="s">
        <v>1042</v>
      </c>
      <c r="E225" t="s">
        <v>1043</v>
      </c>
      <c r="F225" t="s">
        <v>1044</v>
      </c>
      <c r="G225" t="s">
        <v>1045</v>
      </c>
      <c r="H225" t="s">
        <v>32</v>
      </c>
      <c r="I225">
        <v>121</v>
      </c>
      <c r="J225">
        <v>1.85</v>
      </c>
      <c r="K225" t="s">
        <v>33</v>
      </c>
      <c r="L225" t="s">
        <v>14745</v>
      </c>
      <c r="M225" t="s">
        <v>14746</v>
      </c>
      <c r="N225" t="s">
        <v>14003</v>
      </c>
      <c r="O225" t="s">
        <v>14747</v>
      </c>
      <c r="P225" t="s">
        <v>14748</v>
      </c>
      <c r="Q225">
        <v>2010</v>
      </c>
      <c r="R225" t="s">
        <v>34</v>
      </c>
      <c r="S225">
        <v>4</v>
      </c>
      <c r="T225">
        <v>120000000</v>
      </c>
      <c r="U225">
        <v>30212620</v>
      </c>
      <c r="V225">
        <f t="shared" si="7"/>
        <v>-89787380</v>
      </c>
      <c r="W225" t="s">
        <v>1046</v>
      </c>
      <c r="X225">
        <v>5.3</v>
      </c>
      <c r="Y225">
        <v>168</v>
      </c>
      <c r="Z225">
        <v>35066</v>
      </c>
      <c r="AA225">
        <v>196</v>
      </c>
      <c r="AB225">
        <v>0</v>
      </c>
      <c r="AC225">
        <v>274</v>
      </c>
      <c r="AD225">
        <v>273</v>
      </c>
      <c r="AE225">
        <v>216</v>
      </c>
      <c r="AF225">
        <v>157</v>
      </c>
      <c r="AG225">
        <v>993</v>
      </c>
      <c r="AH225" t="s">
        <v>1432</v>
      </c>
      <c r="AI225" t="s">
        <v>2420</v>
      </c>
      <c r="AJ225" t="s">
        <v>12756</v>
      </c>
      <c r="AP225">
        <f t="shared" si="6"/>
        <v>3</v>
      </c>
    </row>
    <row r="226" spans="1:42" x14ac:dyDescent="0.3">
      <c r="A226" s="1">
        <v>230</v>
      </c>
      <c r="B226" t="s">
        <v>1047</v>
      </c>
      <c r="C226" t="s">
        <v>27</v>
      </c>
      <c r="D226" t="s">
        <v>1048</v>
      </c>
      <c r="E226" t="s">
        <v>401</v>
      </c>
      <c r="F226" t="s">
        <v>1049</v>
      </c>
      <c r="G226" t="s">
        <v>885</v>
      </c>
      <c r="H226" t="s">
        <v>32</v>
      </c>
      <c r="I226">
        <v>117</v>
      </c>
      <c r="J226">
        <v>2.35</v>
      </c>
      <c r="K226" t="s">
        <v>33</v>
      </c>
      <c r="L226" t="s">
        <v>14718</v>
      </c>
      <c r="M226" t="s">
        <v>14720</v>
      </c>
      <c r="N226" t="s">
        <v>14749</v>
      </c>
      <c r="O226" t="s">
        <v>13974</v>
      </c>
      <c r="P226" t="s">
        <v>14750</v>
      </c>
      <c r="Q226">
        <v>2010</v>
      </c>
      <c r="R226" t="s">
        <v>34</v>
      </c>
      <c r="S226">
        <v>0</v>
      </c>
      <c r="T226">
        <v>117000000</v>
      </c>
      <c r="U226">
        <v>76418654</v>
      </c>
      <c r="V226">
        <f t="shared" si="7"/>
        <v>-40581346</v>
      </c>
      <c r="W226" t="s">
        <v>1050</v>
      </c>
      <c r="X226">
        <v>6.3</v>
      </c>
      <c r="Y226">
        <v>283</v>
      </c>
      <c r="Z226">
        <v>148280</v>
      </c>
      <c r="AA226">
        <v>348</v>
      </c>
      <c r="AB226">
        <v>11000</v>
      </c>
      <c r="AC226">
        <v>446</v>
      </c>
      <c r="AD226">
        <v>10000</v>
      </c>
      <c r="AE226">
        <v>973</v>
      </c>
      <c r="AF226">
        <v>877</v>
      </c>
      <c r="AG226">
        <v>12731</v>
      </c>
      <c r="AH226" t="s">
        <v>980</v>
      </c>
      <c r="AI226" t="s">
        <v>1432</v>
      </c>
      <c r="AJ226" t="s">
        <v>12756</v>
      </c>
      <c r="AP226">
        <f t="shared" si="6"/>
        <v>3</v>
      </c>
    </row>
    <row r="227" spans="1:42" x14ac:dyDescent="0.3">
      <c r="A227" s="1">
        <v>231</v>
      </c>
      <c r="B227" t="s">
        <v>1051</v>
      </c>
      <c r="C227" t="s">
        <v>27</v>
      </c>
      <c r="D227" t="s">
        <v>232</v>
      </c>
      <c r="E227" t="s">
        <v>360</v>
      </c>
      <c r="F227" t="s">
        <v>401</v>
      </c>
      <c r="G227" t="s">
        <v>1052</v>
      </c>
      <c r="H227" t="s">
        <v>32</v>
      </c>
      <c r="I227">
        <v>124</v>
      </c>
      <c r="J227">
        <v>2.35</v>
      </c>
      <c r="K227" t="s">
        <v>33</v>
      </c>
      <c r="L227" t="s">
        <v>14751</v>
      </c>
      <c r="M227" t="s">
        <v>14694</v>
      </c>
      <c r="N227" t="s">
        <v>14752</v>
      </c>
      <c r="O227" t="s">
        <v>14303</v>
      </c>
      <c r="P227" t="s">
        <v>14753</v>
      </c>
      <c r="Q227">
        <v>2013</v>
      </c>
      <c r="R227" t="s">
        <v>34</v>
      </c>
      <c r="S227">
        <v>0</v>
      </c>
      <c r="T227">
        <v>120000000</v>
      </c>
      <c r="U227">
        <v>89021735</v>
      </c>
      <c r="V227">
        <f t="shared" si="7"/>
        <v>-30978265</v>
      </c>
      <c r="W227" t="s">
        <v>1053</v>
      </c>
      <c r="X227">
        <v>7</v>
      </c>
      <c r="Y227">
        <v>539</v>
      </c>
      <c r="Z227">
        <v>387436</v>
      </c>
      <c r="AA227">
        <v>892</v>
      </c>
      <c r="AB227">
        <v>71000</v>
      </c>
      <c r="AC227">
        <v>364</v>
      </c>
      <c r="AD227">
        <v>11000</v>
      </c>
      <c r="AE227">
        <v>10000</v>
      </c>
      <c r="AF227">
        <v>1000</v>
      </c>
      <c r="AG227">
        <v>22004</v>
      </c>
      <c r="AH227" t="s">
        <v>980</v>
      </c>
      <c r="AI227" t="s">
        <v>718</v>
      </c>
      <c r="AJ227" t="s">
        <v>20928</v>
      </c>
      <c r="AK227" t="s">
        <v>13700</v>
      </c>
      <c r="AP227">
        <f t="shared" si="6"/>
        <v>4</v>
      </c>
    </row>
    <row r="228" spans="1:42" x14ac:dyDescent="0.3">
      <c r="A228" s="1">
        <v>232</v>
      </c>
      <c r="B228" t="s">
        <v>1054</v>
      </c>
      <c r="C228" t="s">
        <v>27</v>
      </c>
      <c r="D228" t="s">
        <v>1055</v>
      </c>
      <c r="E228" t="s">
        <v>629</v>
      </c>
      <c r="F228" t="s">
        <v>155</v>
      </c>
      <c r="G228" t="s">
        <v>1056</v>
      </c>
      <c r="H228" t="s">
        <v>32</v>
      </c>
      <c r="I228">
        <v>140</v>
      </c>
      <c r="J228">
        <v>2.35</v>
      </c>
      <c r="K228" t="s">
        <v>33</v>
      </c>
      <c r="L228" t="s">
        <v>14754</v>
      </c>
      <c r="M228" t="s">
        <v>14755</v>
      </c>
      <c r="N228" t="s">
        <v>14756</v>
      </c>
      <c r="O228" t="s">
        <v>14757</v>
      </c>
      <c r="P228" t="s">
        <v>14586</v>
      </c>
      <c r="Q228">
        <v>2005</v>
      </c>
      <c r="R228" t="s">
        <v>34</v>
      </c>
      <c r="S228">
        <v>4</v>
      </c>
      <c r="T228">
        <v>113000000</v>
      </c>
      <c r="U228">
        <v>380262555</v>
      </c>
      <c r="V228">
        <f t="shared" si="7"/>
        <v>267262555</v>
      </c>
      <c r="W228" t="s">
        <v>1057</v>
      </c>
      <c r="X228">
        <v>7.6</v>
      </c>
      <c r="Y228">
        <v>359</v>
      </c>
      <c r="Z228">
        <v>520104</v>
      </c>
      <c r="AA228">
        <v>3286</v>
      </c>
      <c r="AB228">
        <v>10000</v>
      </c>
      <c r="AC228">
        <v>0</v>
      </c>
      <c r="AD228">
        <v>20000</v>
      </c>
      <c r="AE228">
        <v>16000</v>
      </c>
      <c r="AF228">
        <v>4000</v>
      </c>
      <c r="AG228">
        <v>44042</v>
      </c>
      <c r="AH228" t="s">
        <v>980</v>
      </c>
      <c r="AI228" t="s">
        <v>718</v>
      </c>
      <c r="AJ228" t="s">
        <v>20924</v>
      </c>
      <c r="AK228" t="s">
        <v>13700</v>
      </c>
      <c r="AP228">
        <f t="shared" si="6"/>
        <v>4</v>
      </c>
    </row>
    <row r="229" spans="1:42" x14ac:dyDescent="0.3">
      <c r="A229" s="1">
        <v>233</v>
      </c>
      <c r="B229" t="s">
        <v>1058</v>
      </c>
      <c r="C229" t="s">
        <v>27</v>
      </c>
      <c r="D229" t="s">
        <v>1055</v>
      </c>
      <c r="E229" t="s">
        <v>629</v>
      </c>
      <c r="F229" t="s">
        <v>155</v>
      </c>
      <c r="G229" t="s">
        <v>1056</v>
      </c>
      <c r="H229" t="s">
        <v>32</v>
      </c>
      <c r="I229">
        <v>142</v>
      </c>
      <c r="J229">
        <v>1.78</v>
      </c>
      <c r="K229" t="s">
        <v>33</v>
      </c>
      <c r="L229" t="s">
        <v>14320</v>
      </c>
      <c r="M229" t="s">
        <v>14758</v>
      </c>
      <c r="N229" t="s">
        <v>14759</v>
      </c>
      <c r="O229" t="s">
        <v>14760</v>
      </c>
      <c r="P229" t="s">
        <v>14761</v>
      </c>
      <c r="Q229">
        <v>2002</v>
      </c>
      <c r="R229" t="s">
        <v>72</v>
      </c>
      <c r="S229">
        <v>3</v>
      </c>
      <c r="T229">
        <v>115000000</v>
      </c>
      <c r="U229">
        <v>310675583</v>
      </c>
      <c r="V229">
        <f t="shared" si="7"/>
        <v>195675583</v>
      </c>
      <c r="W229" t="s">
        <v>1059</v>
      </c>
      <c r="X229">
        <v>6.7</v>
      </c>
      <c r="Y229">
        <v>284</v>
      </c>
      <c r="Z229">
        <v>464310</v>
      </c>
      <c r="AA229">
        <v>3516</v>
      </c>
      <c r="AB229">
        <v>0</v>
      </c>
      <c r="AC229">
        <v>0</v>
      </c>
      <c r="AD229">
        <v>20000</v>
      </c>
      <c r="AE229">
        <v>16000</v>
      </c>
      <c r="AF229">
        <v>4000</v>
      </c>
      <c r="AG229">
        <v>42990</v>
      </c>
      <c r="AH229" t="s">
        <v>980</v>
      </c>
      <c r="AI229" t="s">
        <v>718</v>
      </c>
      <c r="AJ229" t="s">
        <v>20924</v>
      </c>
      <c r="AK229" t="s">
        <v>13700</v>
      </c>
      <c r="AP229">
        <f t="shared" si="6"/>
        <v>4</v>
      </c>
    </row>
    <row r="230" spans="1:42" x14ac:dyDescent="0.3">
      <c r="A230" s="1">
        <v>234</v>
      </c>
      <c r="B230" t="s">
        <v>1060</v>
      </c>
      <c r="C230" t="s">
        <v>27</v>
      </c>
      <c r="D230" t="s">
        <v>363</v>
      </c>
      <c r="E230" t="s">
        <v>209</v>
      </c>
      <c r="F230" t="s">
        <v>251</v>
      </c>
      <c r="G230" t="s">
        <v>1061</v>
      </c>
      <c r="H230" t="s">
        <v>32</v>
      </c>
      <c r="I230">
        <v>92</v>
      </c>
      <c r="J230">
        <v>1.85</v>
      </c>
      <c r="K230" t="s">
        <v>33</v>
      </c>
      <c r="L230" t="s">
        <v>14068</v>
      </c>
      <c r="M230" t="s">
        <v>14608</v>
      </c>
      <c r="N230" t="s">
        <v>14023</v>
      </c>
      <c r="O230" t="s">
        <v>14762</v>
      </c>
      <c r="P230" t="s">
        <v>14763</v>
      </c>
      <c r="Q230">
        <v>2001</v>
      </c>
      <c r="R230" t="s">
        <v>212</v>
      </c>
      <c r="S230">
        <v>0</v>
      </c>
      <c r="T230">
        <v>115000000</v>
      </c>
      <c r="U230">
        <v>289907418</v>
      </c>
      <c r="V230">
        <f t="shared" si="7"/>
        <v>174907418</v>
      </c>
      <c r="W230" t="s">
        <v>1062</v>
      </c>
      <c r="X230">
        <v>8.1</v>
      </c>
      <c r="Y230">
        <v>250</v>
      </c>
      <c r="Z230">
        <v>585659</v>
      </c>
      <c r="AA230">
        <v>593</v>
      </c>
      <c r="AB230">
        <v>0</v>
      </c>
      <c r="AC230">
        <v>0</v>
      </c>
      <c r="AD230">
        <v>12000</v>
      </c>
      <c r="AE230">
        <v>1000</v>
      </c>
      <c r="AF230">
        <v>773</v>
      </c>
      <c r="AG230">
        <v>15013</v>
      </c>
      <c r="AH230" t="s">
        <v>718</v>
      </c>
      <c r="AI230" t="s">
        <v>20925</v>
      </c>
      <c r="AJ230" t="s">
        <v>1432</v>
      </c>
      <c r="AK230" t="s">
        <v>20926</v>
      </c>
      <c r="AL230" t="s">
        <v>20924</v>
      </c>
      <c r="AP230">
        <f t="shared" si="6"/>
        <v>5</v>
      </c>
    </row>
    <row r="231" spans="1:42" x14ac:dyDescent="0.3">
      <c r="A231" s="1">
        <v>235</v>
      </c>
      <c r="B231" t="s">
        <v>1063</v>
      </c>
      <c r="C231" t="s">
        <v>27</v>
      </c>
      <c r="D231" t="s">
        <v>1048</v>
      </c>
      <c r="E231" t="s">
        <v>202</v>
      </c>
      <c r="F231" t="s">
        <v>1064</v>
      </c>
      <c r="G231" t="s">
        <v>1065</v>
      </c>
      <c r="H231" t="s">
        <v>32</v>
      </c>
      <c r="I231">
        <v>138</v>
      </c>
      <c r="J231">
        <v>2.35</v>
      </c>
      <c r="K231" t="s">
        <v>33</v>
      </c>
      <c r="L231" t="s">
        <v>14764</v>
      </c>
      <c r="M231" t="s">
        <v>14765</v>
      </c>
      <c r="N231" t="s">
        <v>14766</v>
      </c>
      <c r="O231" t="s">
        <v>14767</v>
      </c>
      <c r="P231" t="s">
        <v>14768</v>
      </c>
      <c r="Q231">
        <v>2013</v>
      </c>
      <c r="R231" t="s">
        <v>34</v>
      </c>
      <c r="S231">
        <v>1</v>
      </c>
      <c r="T231">
        <v>120000000</v>
      </c>
      <c r="U231">
        <v>132550960</v>
      </c>
      <c r="V231">
        <f t="shared" si="7"/>
        <v>12550960</v>
      </c>
      <c r="W231" t="s">
        <v>1066</v>
      </c>
      <c r="X231">
        <v>6.7</v>
      </c>
      <c r="Y231">
        <v>440</v>
      </c>
      <c r="Z231">
        <v>328067</v>
      </c>
      <c r="AA231">
        <v>533</v>
      </c>
      <c r="AB231">
        <v>68000</v>
      </c>
      <c r="AC231">
        <v>446</v>
      </c>
      <c r="AD231">
        <v>20000</v>
      </c>
      <c r="AE231">
        <v>992</v>
      </c>
      <c r="AF231">
        <v>929</v>
      </c>
      <c r="AG231">
        <v>23755</v>
      </c>
      <c r="AH231" t="s">
        <v>980</v>
      </c>
      <c r="AI231" t="s">
        <v>718</v>
      </c>
      <c r="AJ231" t="s">
        <v>13700</v>
      </c>
      <c r="AK231" t="s">
        <v>13161</v>
      </c>
      <c r="AP231">
        <f t="shared" si="6"/>
        <v>4</v>
      </c>
    </row>
    <row r="232" spans="1:42" x14ac:dyDescent="0.3">
      <c r="A232" s="1">
        <v>236</v>
      </c>
      <c r="B232" t="s">
        <v>1067</v>
      </c>
      <c r="C232" t="s">
        <v>27</v>
      </c>
      <c r="D232" t="s">
        <v>1055</v>
      </c>
      <c r="E232" t="s">
        <v>629</v>
      </c>
      <c r="F232" t="s">
        <v>175</v>
      </c>
      <c r="G232" t="s">
        <v>1068</v>
      </c>
      <c r="H232" t="s">
        <v>32</v>
      </c>
      <c r="I232">
        <v>136</v>
      </c>
      <c r="J232">
        <v>2.35</v>
      </c>
      <c r="K232" t="s">
        <v>33</v>
      </c>
      <c r="L232" t="s">
        <v>13981</v>
      </c>
      <c r="M232" t="s">
        <v>14769</v>
      </c>
      <c r="N232" t="s">
        <v>14687</v>
      </c>
      <c r="O232" t="s">
        <v>14770</v>
      </c>
      <c r="P232" t="s">
        <v>14771</v>
      </c>
      <c r="Q232">
        <v>1999</v>
      </c>
      <c r="R232" t="s">
        <v>72</v>
      </c>
      <c r="S232">
        <v>1</v>
      </c>
      <c r="T232">
        <v>115000000</v>
      </c>
      <c r="U232">
        <v>474544677</v>
      </c>
      <c r="V232">
        <f t="shared" si="7"/>
        <v>359544677</v>
      </c>
      <c r="W232" t="s">
        <v>1069</v>
      </c>
      <c r="X232">
        <v>6.5</v>
      </c>
      <c r="Y232">
        <v>320</v>
      </c>
      <c r="Z232">
        <v>534658</v>
      </c>
      <c r="AA232">
        <v>3597</v>
      </c>
      <c r="AB232">
        <v>13000</v>
      </c>
      <c r="AC232">
        <v>0</v>
      </c>
      <c r="AD232">
        <v>20000</v>
      </c>
      <c r="AE232">
        <v>14000</v>
      </c>
      <c r="AF232">
        <v>1000</v>
      </c>
      <c r="AG232">
        <v>37723</v>
      </c>
      <c r="AH232" t="s">
        <v>980</v>
      </c>
      <c r="AI232" t="s">
        <v>718</v>
      </c>
      <c r="AJ232" t="s">
        <v>20924</v>
      </c>
      <c r="AK232" t="s">
        <v>13700</v>
      </c>
      <c r="AP232">
        <f t="shared" si="6"/>
        <v>4</v>
      </c>
    </row>
    <row r="233" spans="1:42" x14ac:dyDescent="0.3">
      <c r="A233" s="1">
        <v>237</v>
      </c>
      <c r="B233" t="s">
        <v>1070</v>
      </c>
      <c r="C233" t="s">
        <v>27</v>
      </c>
      <c r="D233" t="s">
        <v>1071</v>
      </c>
      <c r="E233" t="s">
        <v>244</v>
      </c>
      <c r="F233" t="s">
        <v>141</v>
      </c>
      <c r="G233" t="s">
        <v>524</v>
      </c>
      <c r="H233" t="s">
        <v>32</v>
      </c>
      <c r="I233">
        <v>98</v>
      </c>
      <c r="J233">
        <v>2.35</v>
      </c>
      <c r="K233" t="s">
        <v>33</v>
      </c>
      <c r="L233" t="s">
        <v>14772</v>
      </c>
      <c r="M233" t="s">
        <v>14773</v>
      </c>
      <c r="N233" t="s">
        <v>14712</v>
      </c>
      <c r="O233" t="s">
        <v>14774</v>
      </c>
      <c r="P233" t="s">
        <v>14599</v>
      </c>
      <c r="Q233">
        <v>2013</v>
      </c>
      <c r="R233" t="s">
        <v>72</v>
      </c>
      <c r="S233">
        <v>3</v>
      </c>
      <c r="T233">
        <v>135000000</v>
      </c>
      <c r="U233">
        <v>187165546</v>
      </c>
      <c r="V233">
        <f t="shared" si="7"/>
        <v>52165546</v>
      </c>
      <c r="W233" t="s">
        <v>1072</v>
      </c>
      <c r="X233">
        <v>7.3</v>
      </c>
      <c r="Y233">
        <v>257</v>
      </c>
      <c r="Z233">
        <v>150618</v>
      </c>
      <c r="AA233">
        <v>195</v>
      </c>
      <c r="AB233">
        <v>28000</v>
      </c>
      <c r="AC233">
        <v>16</v>
      </c>
      <c r="AD233">
        <v>16000</v>
      </c>
      <c r="AE233">
        <v>15000</v>
      </c>
      <c r="AF233">
        <v>12000</v>
      </c>
      <c r="AG233">
        <v>43286</v>
      </c>
      <c r="AH233" t="s">
        <v>718</v>
      </c>
      <c r="AI233" t="s">
        <v>20925</v>
      </c>
      <c r="AJ233" t="s">
        <v>1432</v>
      </c>
      <c r="AK233" t="s">
        <v>20926</v>
      </c>
      <c r="AL233" t="s">
        <v>20924</v>
      </c>
      <c r="AP233">
        <f t="shared" si="6"/>
        <v>5</v>
      </c>
    </row>
    <row r="234" spans="1:42" x14ac:dyDescent="0.3">
      <c r="A234" s="1">
        <v>239</v>
      </c>
      <c r="B234" t="s">
        <v>1073</v>
      </c>
      <c r="C234" t="s">
        <v>27</v>
      </c>
      <c r="D234" t="s">
        <v>989</v>
      </c>
      <c r="E234" t="s">
        <v>524</v>
      </c>
      <c r="F234" t="s">
        <v>1074</v>
      </c>
      <c r="G234" t="s">
        <v>1075</v>
      </c>
      <c r="H234" t="s">
        <v>32</v>
      </c>
      <c r="I234">
        <v>153</v>
      </c>
      <c r="J234">
        <v>2.35</v>
      </c>
      <c r="K234" t="s">
        <v>33</v>
      </c>
      <c r="L234" t="s">
        <v>14775</v>
      </c>
      <c r="M234" t="s">
        <v>14776</v>
      </c>
      <c r="N234" t="s">
        <v>14777</v>
      </c>
      <c r="O234" t="s">
        <v>14778</v>
      </c>
      <c r="P234" t="s">
        <v>14779</v>
      </c>
      <c r="Q234">
        <v>2002</v>
      </c>
      <c r="R234" t="s">
        <v>491</v>
      </c>
      <c r="S234">
        <v>0</v>
      </c>
      <c r="T234">
        <v>115000000</v>
      </c>
      <c r="U234">
        <v>40911830</v>
      </c>
      <c r="V234">
        <f t="shared" si="7"/>
        <v>-74088170</v>
      </c>
      <c r="W234" t="s">
        <v>1076</v>
      </c>
      <c r="X234">
        <v>6</v>
      </c>
      <c r="Y234">
        <v>152</v>
      </c>
      <c r="Z234">
        <v>55994</v>
      </c>
      <c r="AA234">
        <v>454</v>
      </c>
      <c r="AB234">
        <v>0</v>
      </c>
      <c r="AC234">
        <v>610</v>
      </c>
      <c r="AD234">
        <v>12000</v>
      </c>
      <c r="AE234">
        <v>836</v>
      </c>
      <c r="AF234">
        <v>617</v>
      </c>
      <c r="AG234">
        <v>15046</v>
      </c>
      <c r="AH234" t="s">
        <v>980</v>
      </c>
      <c r="AI234" t="s">
        <v>2420</v>
      </c>
      <c r="AJ234" t="s">
        <v>6750</v>
      </c>
      <c r="AP234">
        <f t="shared" si="6"/>
        <v>3</v>
      </c>
    </row>
    <row r="235" spans="1:42" x14ac:dyDescent="0.3">
      <c r="A235" s="1">
        <v>240</v>
      </c>
      <c r="B235" t="s">
        <v>1077</v>
      </c>
      <c r="C235" t="s">
        <v>27</v>
      </c>
      <c r="D235" t="s">
        <v>1078</v>
      </c>
      <c r="E235" t="s">
        <v>76</v>
      </c>
      <c r="F235" t="s">
        <v>123</v>
      </c>
      <c r="G235" t="s">
        <v>581</v>
      </c>
      <c r="H235" t="s">
        <v>32</v>
      </c>
      <c r="I235">
        <v>120</v>
      </c>
      <c r="J235">
        <v>2.35</v>
      </c>
      <c r="K235" t="s">
        <v>33</v>
      </c>
      <c r="L235" t="s">
        <v>13992</v>
      </c>
      <c r="M235" t="s">
        <v>14297</v>
      </c>
      <c r="N235" t="s">
        <v>14294</v>
      </c>
      <c r="O235" t="s">
        <v>14730</v>
      </c>
      <c r="P235" t="s">
        <v>10010</v>
      </c>
      <c r="Q235">
        <v>2016</v>
      </c>
      <c r="R235" t="s">
        <v>34</v>
      </c>
      <c r="S235">
        <v>2</v>
      </c>
      <c r="T235">
        <v>115000000</v>
      </c>
      <c r="U235">
        <v>47952020</v>
      </c>
      <c r="V235">
        <f t="shared" si="7"/>
        <v>-67047980</v>
      </c>
      <c r="W235" t="s">
        <v>1079</v>
      </c>
      <c r="X235">
        <v>6.1</v>
      </c>
      <c r="Y235">
        <v>231</v>
      </c>
      <c r="Z235">
        <v>37750</v>
      </c>
      <c r="AA235">
        <v>134</v>
      </c>
      <c r="AB235">
        <v>16000</v>
      </c>
      <c r="AC235">
        <v>19</v>
      </c>
      <c r="AD235">
        <v>26000</v>
      </c>
      <c r="AE235">
        <v>11000</v>
      </c>
      <c r="AF235">
        <v>9000</v>
      </c>
      <c r="AG235">
        <v>46719</v>
      </c>
      <c r="AH235" t="s">
        <v>980</v>
      </c>
      <c r="AI235" t="s">
        <v>718</v>
      </c>
      <c r="AJ235" t="s">
        <v>2420</v>
      </c>
      <c r="AK235" t="s">
        <v>20924</v>
      </c>
      <c r="AP235">
        <f t="shared" si="6"/>
        <v>4</v>
      </c>
    </row>
    <row r="236" spans="1:42" x14ac:dyDescent="0.3">
      <c r="A236" s="1">
        <v>241</v>
      </c>
      <c r="B236" t="s">
        <v>1080</v>
      </c>
      <c r="C236" t="s">
        <v>27</v>
      </c>
      <c r="D236" t="s">
        <v>655</v>
      </c>
      <c r="E236" t="s">
        <v>1081</v>
      </c>
      <c r="F236" t="s">
        <v>1082</v>
      </c>
      <c r="G236" t="s">
        <v>1083</v>
      </c>
      <c r="H236" t="s">
        <v>32</v>
      </c>
      <c r="I236">
        <v>101</v>
      </c>
      <c r="J236">
        <v>2.35</v>
      </c>
      <c r="K236" t="s">
        <v>33</v>
      </c>
      <c r="L236" t="s">
        <v>14780</v>
      </c>
      <c r="M236" t="s">
        <v>14110</v>
      </c>
      <c r="N236" t="s">
        <v>14571</v>
      </c>
      <c r="O236" t="s">
        <v>14498</v>
      </c>
      <c r="P236" t="s">
        <v>14781</v>
      </c>
      <c r="Q236">
        <v>2014</v>
      </c>
      <c r="R236" t="s">
        <v>34</v>
      </c>
      <c r="S236">
        <v>0</v>
      </c>
      <c r="T236">
        <v>125000000</v>
      </c>
      <c r="U236">
        <v>190871240</v>
      </c>
      <c r="V236">
        <f t="shared" si="7"/>
        <v>65871240</v>
      </c>
      <c r="W236" t="s">
        <v>1084</v>
      </c>
      <c r="X236">
        <v>5.9</v>
      </c>
      <c r="Y236">
        <v>348</v>
      </c>
      <c r="Z236">
        <v>167085</v>
      </c>
      <c r="AA236">
        <v>491</v>
      </c>
      <c r="AB236">
        <v>62000</v>
      </c>
      <c r="AC236">
        <v>473</v>
      </c>
      <c r="AD236">
        <v>833</v>
      </c>
      <c r="AE236">
        <v>809</v>
      </c>
      <c r="AF236">
        <v>429</v>
      </c>
      <c r="AG236">
        <v>2690</v>
      </c>
      <c r="AH236" t="s">
        <v>980</v>
      </c>
      <c r="AI236" t="s">
        <v>718</v>
      </c>
      <c r="AJ236" t="s">
        <v>1432</v>
      </c>
      <c r="AK236" t="s">
        <v>13700</v>
      </c>
      <c r="AP236">
        <f t="shared" si="6"/>
        <v>4</v>
      </c>
    </row>
    <row r="237" spans="1:42" x14ac:dyDescent="0.3">
      <c r="A237" s="1">
        <v>242</v>
      </c>
      <c r="B237" t="s">
        <v>1085</v>
      </c>
      <c r="C237" t="s">
        <v>27</v>
      </c>
      <c r="D237" t="s">
        <v>906</v>
      </c>
      <c r="E237" t="s">
        <v>1086</v>
      </c>
      <c r="F237" t="s">
        <v>1087</v>
      </c>
      <c r="G237" t="s">
        <v>1088</v>
      </c>
      <c r="H237" t="s">
        <v>47</v>
      </c>
      <c r="I237">
        <v>91</v>
      </c>
      <c r="J237">
        <v>2.35</v>
      </c>
      <c r="K237" t="s">
        <v>33</v>
      </c>
      <c r="L237" t="s">
        <v>14019</v>
      </c>
      <c r="M237" t="s">
        <v>14782</v>
      </c>
      <c r="N237" t="s">
        <v>14783</v>
      </c>
      <c r="O237" t="s">
        <v>14172</v>
      </c>
      <c r="P237" t="s">
        <v>14784</v>
      </c>
      <c r="Q237">
        <v>2013</v>
      </c>
      <c r="R237" t="s">
        <v>34</v>
      </c>
      <c r="S237">
        <v>0</v>
      </c>
      <c r="T237">
        <v>100000000</v>
      </c>
      <c r="U237">
        <v>274084951</v>
      </c>
      <c r="V237">
        <f t="shared" si="7"/>
        <v>174084951</v>
      </c>
      <c r="W237" t="s">
        <v>1089</v>
      </c>
      <c r="X237">
        <v>7.8</v>
      </c>
      <c r="Y237">
        <v>738</v>
      </c>
      <c r="Z237">
        <v>582917</v>
      </c>
      <c r="AA237">
        <v>1885</v>
      </c>
      <c r="AB237">
        <v>147000</v>
      </c>
      <c r="AC237">
        <v>0</v>
      </c>
      <c r="AD237">
        <v>39</v>
      </c>
      <c r="AE237">
        <v>23</v>
      </c>
      <c r="AF237">
        <v>13</v>
      </c>
      <c r="AG237">
        <v>87</v>
      </c>
      <c r="AH237" t="s">
        <v>718</v>
      </c>
      <c r="AI237" t="s">
        <v>2420</v>
      </c>
      <c r="AJ237" t="s">
        <v>13700</v>
      </c>
      <c r="AK237" t="s">
        <v>13161</v>
      </c>
      <c r="AP237">
        <f t="shared" si="6"/>
        <v>4</v>
      </c>
    </row>
    <row r="238" spans="1:42" x14ac:dyDescent="0.3">
      <c r="A238" s="1">
        <v>243</v>
      </c>
      <c r="B238" t="s">
        <v>1090</v>
      </c>
      <c r="C238" t="s">
        <v>27</v>
      </c>
      <c r="D238" t="s">
        <v>1091</v>
      </c>
      <c r="E238" t="s">
        <v>1092</v>
      </c>
      <c r="F238" t="s">
        <v>1093</v>
      </c>
      <c r="G238" t="s">
        <v>326</v>
      </c>
      <c r="H238" t="s">
        <v>32</v>
      </c>
      <c r="I238">
        <v>108</v>
      </c>
      <c r="J238">
        <v>2.35</v>
      </c>
      <c r="K238" t="s">
        <v>33</v>
      </c>
      <c r="L238" t="s">
        <v>14785</v>
      </c>
      <c r="M238" t="s">
        <v>14138</v>
      </c>
      <c r="N238" t="s">
        <v>14786</v>
      </c>
      <c r="O238" t="s">
        <v>14787</v>
      </c>
      <c r="P238" t="s">
        <v>14788</v>
      </c>
      <c r="Q238">
        <v>1997</v>
      </c>
      <c r="R238" t="s">
        <v>34</v>
      </c>
      <c r="S238">
        <v>1</v>
      </c>
      <c r="T238">
        <v>116000000</v>
      </c>
      <c r="U238">
        <v>67155742</v>
      </c>
      <c r="V238">
        <f t="shared" si="7"/>
        <v>-48844258</v>
      </c>
      <c r="W238" t="s">
        <v>1094</v>
      </c>
      <c r="X238">
        <v>5.8</v>
      </c>
      <c r="Y238">
        <v>93</v>
      </c>
      <c r="Z238">
        <v>62271</v>
      </c>
      <c r="AA238">
        <v>277</v>
      </c>
      <c r="AB238">
        <v>0</v>
      </c>
      <c r="AC238">
        <v>79</v>
      </c>
      <c r="AD238">
        <v>650</v>
      </c>
      <c r="AE238">
        <v>293</v>
      </c>
      <c r="AF238">
        <v>268</v>
      </c>
      <c r="AG238">
        <v>1569</v>
      </c>
      <c r="AH238" t="s">
        <v>980</v>
      </c>
      <c r="AI238" t="s">
        <v>718</v>
      </c>
      <c r="AJ238" t="s">
        <v>13161</v>
      </c>
      <c r="AP238">
        <f t="shared" si="6"/>
        <v>3</v>
      </c>
    </row>
    <row r="239" spans="1:42" x14ac:dyDescent="0.3">
      <c r="A239" s="1">
        <v>244</v>
      </c>
      <c r="B239" t="s">
        <v>1095</v>
      </c>
      <c r="C239" t="s">
        <v>27</v>
      </c>
      <c r="D239" t="s">
        <v>1096</v>
      </c>
      <c r="E239" t="s">
        <v>1097</v>
      </c>
      <c r="F239" t="s">
        <v>1081</v>
      </c>
      <c r="G239" t="s">
        <v>69</v>
      </c>
      <c r="H239" t="s">
        <v>32</v>
      </c>
      <c r="I239">
        <v>112</v>
      </c>
      <c r="J239">
        <v>2.35</v>
      </c>
      <c r="K239" t="s">
        <v>33</v>
      </c>
      <c r="L239" t="s">
        <v>13997</v>
      </c>
      <c r="M239" t="s">
        <v>14033</v>
      </c>
      <c r="N239" t="s">
        <v>14413</v>
      </c>
      <c r="O239" t="s">
        <v>10010</v>
      </c>
      <c r="P239" t="s">
        <v>14781</v>
      </c>
      <c r="Q239">
        <v>2016</v>
      </c>
      <c r="R239" t="s">
        <v>34</v>
      </c>
      <c r="S239">
        <v>0</v>
      </c>
      <c r="T239">
        <v>135000000</v>
      </c>
      <c r="U239">
        <v>81638674</v>
      </c>
      <c r="V239">
        <f t="shared" si="7"/>
        <v>-53361326</v>
      </c>
      <c r="W239" t="s">
        <v>1098</v>
      </c>
      <c r="X239">
        <v>6.3</v>
      </c>
      <c r="Y239">
        <v>181</v>
      </c>
      <c r="Z239">
        <v>17533</v>
      </c>
      <c r="AA239">
        <v>115</v>
      </c>
      <c r="AB239">
        <v>12000</v>
      </c>
      <c r="AC239">
        <v>13</v>
      </c>
      <c r="AD239">
        <v>5000</v>
      </c>
      <c r="AE239">
        <v>833</v>
      </c>
      <c r="AF239">
        <v>799</v>
      </c>
      <c r="AG239">
        <v>8306</v>
      </c>
      <c r="AH239" t="s">
        <v>980</v>
      </c>
      <c r="AI239" t="s">
        <v>718</v>
      </c>
      <c r="AJ239" t="s">
        <v>1432</v>
      </c>
      <c r="AK239" t="s">
        <v>13700</v>
      </c>
      <c r="AP239">
        <f t="shared" si="6"/>
        <v>4</v>
      </c>
    </row>
    <row r="240" spans="1:42" x14ac:dyDescent="0.3">
      <c r="A240" s="1">
        <v>245</v>
      </c>
      <c r="B240" t="s">
        <v>1099</v>
      </c>
      <c r="C240" t="s">
        <v>27</v>
      </c>
      <c r="D240" t="s">
        <v>1100</v>
      </c>
      <c r="E240" t="s">
        <v>1101</v>
      </c>
      <c r="F240" t="s">
        <v>1102</v>
      </c>
      <c r="G240" t="s">
        <v>1103</v>
      </c>
      <c r="H240" t="s">
        <v>32</v>
      </c>
      <c r="I240">
        <v>100</v>
      </c>
      <c r="J240">
        <v>2.35</v>
      </c>
      <c r="K240" t="s">
        <v>33</v>
      </c>
      <c r="L240" t="s">
        <v>14082</v>
      </c>
      <c r="M240" t="s">
        <v>14224</v>
      </c>
      <c r="N240" t="s">
        <v>14187</v>
      </c>
      <c r="O240" t="s">
        <v>14789</v>
      </c>
      <c r="P240" t="s">
        <v>14790</v>
      </c>
      <c r="Q240">
        <v>2015</v>
      </c>
      <c r="R240" t="s">
        <v>34</v>
      </c>
      <c r="S240">
        <v>3</v>
      </c>
      <c r="T240">
        <v>120000000</v>
      </c>
      <c r="U240">
        <v>56114221</v>
      </c>
      <c r="V240">
        <f t="shared" si="7"/>
        <v>-63885779</v>
      </c>
      <c r="W240" t="s">
        <v>1104</v>
      </c>
      <c r="X240">
        <v>4.3</v>
      </c>
      <c r="Y240">
        <v>369</v>
      </c>
      <c r="Z240">
        <v>110486</v>
      </c>
      <c r="AA240">
        <v>695</v>
      </c>
      <c r="AB240">
        <v>41000</v>
      </c>
      <c r="AC240">
        <v>128</v>
      </c>
      <c r="AD240">
        <v>596</v>
      </c>
      <c r="AE240">
        <v>360</v>
      </c>
      <c r="AF240">
        <v>78</v>
      </c>
      <c r="AG240">
        <v>1261</v>
      </c>
      <c r="AH240" t="s">
        <v>980</v>
      </c>
      <c r="AI240" t="s">
        <v>718</v>
      </c>
      <c r="AJ240" t="s">
        <v>13700</v>
      </c>
      <c r="AP240">
        <f t="shared" si="6"/>
        <v>3</v>
      </c>
    </row>
    <row r="241" spans="1:42" x14ac:dyDescent="0.3">
      <c r="A241" s="1">
        <v>246</v>
      </c>
      <c r="B241" t="s">
        <v>1105</v>
      </c>
      <c r="C241" t="s">
        <v>27</v>
      </c>
      <c r="D241" t="s">
        <v>603</v>
      </c>
      <c r="E241" t="s">
        <v>604</v>
      </c>
      <c r="F241" t="s">
        <v>605</v>
      </c>
      <c r="G241" t="s">
        <v>606</v>
      </c>
      <c r="H241" t="s">
        <v>32</v>
      </c>
      <c r="I241">
        <v>108</v>
      </c>
      <c r="J241">
        <v>1.85</v>
      </c>
      <c r="K241" t="s">
        <v>33</v>
      </c>
      <c r="L241" t="s">
        <v>14159</v>
      </c>
      <c r="M241" t="s">
        <v>14424</v>
      </c>
      <c r="N241" t="s">
        <v>14791</v>
      </c>
      <c r="O241" t="s">
        <v>14657</v>
      </c>
      <c r="P241" t="s">
        <v>14792</v>
      </c>
      <c r="Q241">
        <v>2006</v>
      </c>
      <c r="R241" t="s">
        <v>72</v>
      </c>
      <c r="S241">
        <v>2</v>
      </c>
      <c r="T241">
        <v>110000000</v>
      </c>
      <c r="U241">
        <v>250863268</v>
      </c>
      <c r="V241">
        <f t="shared" si="7"/>
        <v>140863268</v>
      </c>
      <c r="W241" t="s">
        <v>1106</v>
      </c>
      <c r="X241">
        <v>6.4</v>
      </c>
      <c r="Y241">
        <v>179</v>
      </c>
      <c r="Z241">
        <v>234480</v>
      </c>
      <c r="AA241">
        <v>444</v>
      </c>
      <c r="AB241">
        <v>3000</v>
      </c>
      <c r="AC241">
        <v>189</v>
      </c>
      <c r="AD241">
        <v>49000</v>
      </c>
      <c r="AE241">
        <v>3000</v>
      </c>
      <c r="AF241">
        <v>1000</v>
      </c>
      <c r="AG241">
        <v>55486</v>
      </c>
      <c r="AH241" t="s">
        <v>980</v>
      </c>
      <c r="AI241" t="s">
        <v>718</v>
      </c>
      <c r="AJ241" t="s">
        <v>1432</v>
      </c>
      <c r="AK241" t="s">
        <v>20926</v>
      </c>
      <c r="AL241" t="s">
        <v>20924</v>
      </c>
      <c r="AP241">
        <f t="shared" si="6"/>
        <v>5</v>
      </c>
    </row>
    <row r="242" spans="1:42" x14ac:dyDescent="0.3">
      <c r="A242" s="1">
        <v>247</v>
      </c>
      <c r="B242" t="s">
        <v>1107</v>
      </c>
      <c r="C242" t="s">
        <v>27</v>
      </c>
      <c r="D242" t="s">
        <v>1108</v>
      </c>
      <c r="E242" t="s">
        <v>806</v>
      </c>
      <c r="F242" t="s">
        <v>999</v>
      </c>
      <c r="G242" t="s">
        <v>1109</v>
      </c>
      <c r="H242" t="s">
        <v>32</v>
      </c>
      <c r="I242">
        <v>114</v>
      </c>
      <c r="J242">
        <v>2.35</v>
      </c>
      <c r="K242" t="s">
        <v>33</v>
      </c>
      <c r="L242" t="s">
        <v>14793</v>
      </c>
      <c r="M242" t="s">
        <v>14794</v>
      </c>
      <c r="N242" t="s">
        <v>14712</v>
      </c>
      <c r="O242" t="s">
        <v>14703</v>
      </c>
      <c r="P242" t="s">
        <v>14795</v>
      </c>
      <c r="Q242">
        <v>2015</v>
      </c>
      <c r="R242" t="s">
        <v>34</v>
      </c>
      <c r="S242">
        <v>0</v>
      </c>
      <c r="T242">
        <v>110000000</v>
      </c>
      <c r="U242">
        <v>155181732</v>
      </c>
      <c r="V242">
        <f t="shared" si="7"/>
        <v>45181732</v>
      </c>
      <c r="W242" t="s">
        <v>1110</v>
      </c>
      <c r="X242">
        <v>6.1</v>
      </c>
      <c r="Y242">
        <v>358</v>
      </c>
      <c r="Z242">
        <v>147497</v>
      </c>
      <c r="AA242">
        <v>499</v>
      </c>
      <c r="AB242">
        <v>52000</v>
      </c>
      <c r="AC242">
        <v>62</v>
      </c>
      <c r="AD242">
        <v>12000</v>
      </c>
      <c r="AE242">
        <v>2000</v>
      </c>
      <c r="AF242">
        <v>884</v>
      </c>
      <c r="AG242">
        <v>16718</v>
      </c>
      <c r="AH242" t="s">
        <v>980</v>
      </c>
      <c r="AI242" t="s">
        <v>718</v>
      </c>
      <c r="AJ242" t="s">
        <v>2420</v>
      </c>
      <c r="AK242" t="s">
        <v>13161</v>
      </c>
      <c r="AP242">
        <f t="shared" si="6"/>
        <v>4</v>
      </c>
    </row>
    <row r="243" spans="1:42" x14ac:dyDescent="0.3">
      <c r="A243" s="1">
        <v>248</v>
      </c>
      <c r="B243" t="s">
        <v>1111</v>
      </c>
      <c r="C243" t="s">
        <v>27</v>
      </c>
      <c r="D243" t="s">
        <v>1112</v>
      </c>
      <c r="E243" t="s">
        <v>1113</v>
      </c>
      <c r="F243" t="s">
        <v>725</v>
      </c>
      <c r="G243" t="s">
        <v>1114</v>
      </c>
      <c r="H243" t="s">
        <v>47</v>
      </c>
      <c r="I243">
        <v>119</v>
      </c>
      <c r="J243">
        <v>2.35</v>
      </c>
      <c r="K243" t="s">
        <v>33</v>
      </c>
      <c r="L243" t="s">
        <v>14796</v>
      </c>
      <c r="M243" t="s">
        <v>14797</v>
      </c>
      <c r="N243" t="s">
        <v>14309</v>
      </c>
      <c r="O243" t="s">
        <v>14017</v>
      </c>
      <c r="P243" t="s">
        <v>14798</v>
      </c>
      <c r="Q243">
        <v>1997</v>
      </c>
      <c r="R243" t="s">
        <v>34</v>
      </c>
      <c r="S243">
        <v>3</v>
      </c>
      <c r="T243">
        <v>110000000</v>
      </c>
      <c r="U243">
        <v>125332007</v>
      </c>
      <c r="V243">
        <f t="shared" si="7"/>
        <v>15332007</v>
      </c>
      <c r="W243" t="s">
        <v>1115</v>
      </c>
      <c r="X243">
        <v>6.5</v>
      </c>
      <c r="Y243">
        <v>160</v>
      </c>
      <c r="Z243">
        <v>149680</v>
      </c>
      <c r="AA243">
        <v>328</v>
      </c>
      <c r="AB243">
        <v>0</v>
      </c>
      <c r="AC243">
        <v>55</v>
      </c>
      <c r="AD243">
        <v>811</v>
      </c>
      <c r="AE243">
        <v>766</v>
      </c>
      <c r="AF243">
        <v>387</v>
      </c>
      <c r="AG243">
        <v>2958</v>
      </c>
      <c r="AH243" t="s">
        <v>980</v>
      </c>
      <c r="AI243" t="s">
        <v>718</v>
      </c>
      <c r="AJ243" t="s">
        <v>13161</v>
      </c>
      <c r="AP243">
        <f t="shared" si="6"/>
        <v>3</v>
      </c>
    </row>
    <row r="244" spans="1:42" x14ac:dyDescent="0.3">
      <c r="A244" s="1">
        <v>249</v>
      </c>
      <c r="B244" t="s">
        <v>1116</v>
      </c>
      <c r="C244" t="s">
        <v>27</v>
      </c>
      <c r="D244" t="s">
        <v>331</v>
      </c>
      <c r="E244" t="s">
        <v>359</v>
      </c>
      <c r="F244" t="s">
        <v>1117</v>
      </c>
      <c r="G244" t="s">
        <v>107</v>
      </c>
      <c r="H244" t="s">
        <v>32</v>
      </c>
      <c r="I244">
        <v>142</v>
      </c>
      <c r="J244">
        <v>2.35</v>
      </c>
      <c r="K244" t="s">
        <v>33</v>
      </c>
      <c r="L244" t="s">
        <v>14799</v>
      </c>
      <c r="M244" t="s">
        <v>14578</v>
      </c>
      <c r="N244" t="s">
        <v>14212</v>
      </c>
      <c r="O244" t="s">
        <v>14635</v>
      </c>
      <c r="P244" t="s">
        <v>14800</v>
      </c>
      <c r="Q244">
        <v>2000</v>
      </c>
      <c r="R244" t="s">
        <v>491</v>
      </c>
      <c r="S244">
        <v>1</v>
      </c>
      <c r="T244">
        <v>110000000</v>
      </c>
      <c r="U244">
        <v>113330342</v>
      </c>
      <c r="V244">
        <f t="shared" si="7"/>
        <v>3330342</v>
      </c>
      <c r="W244" t="s">
        <v>1118</v>
      </c>
      <c r="X244">
        <v>7.1</v>
      </c>
      <c r="Y244">
        <v>192</v>
      </c>
      <c r="Z244">
        <v>207613</v>
      </c>
      <c r="AA244">
        <v>1144</v>
      </c>
      <c r="AB244">
        <v>4000</v>
      </c>
      <c r="AC244">
        <v>776</v>
      </c>
      <c r="AD244">
        <v>13000</v>
      </c>
      <c r="AE244">
        <v>2000</v>
      </c>
      <c r="AF244">
        <v>1000</v>
      </c>
      <c r="AG244">
        <v>19454</v>
      </c>
      <c r="AH244" t="s">
        <v>980</v>
      </c>
      <c r="AI244" t="s">
        <v>2420</v>
      </c>
      <c r="AJ244" t="s">
        <v>20929</v>
      </c>
      <c r="AK244" t="s">
        <v>6750</v>
      </c>
      <c r="AP244">
        <f t="shared" si="6"/>
        <v>4</v>
      </c>
    </row>
    <row r="245" spans="1:42" x14ac:dyDescent="0.3">
      <c r="A245" s="1">
        <v>250</v>
      </c>
      <c r="B245" t="s">
        <v>1119</v>
      </c>
      <c r="C245" t="s">
        <v>27</v>
      </c>
      <c r="D245" t="s">
        <v>1120</v>
      </c>
      <c r="E245" t="s">
        <v>266</v>
      </c>
      <c r="F245" t="s">
        <v>1121</v>
      </c>
      <c r="G245" t="s">
        <v>1122</v>
      </c>
      <c r="H245" t="s">
        <v>32</v>
      </c>
      <c r="I245">
        <v>125</v>
      </c>
      <c r="J245">
        <v>2.35</v>
      </c>
      <c r="K245" t="s">
        <v>33</v>
      </c>
      <c r="L245" t="s">
        <v>11383</v>
      </c>
      <c r="M245" t="s">
        <v>14539</v>
      </c>
      <c r="N245" t="s">
        <v>14801</v>
      </c>
      <c r="O245" t="s">
        <v>10010</v>
      </c>
      <c r="P245" t="s">
        <v>14349</v>
      </c>
      <c r="Q245">
        <v>2004</v>
      </c>
      <c r="R245" t="s">
        <v>34</v>
      </c>
      <c r="S245">
        <v>0</v>
      </c>
      <c r="T245">
        <v>110000000</v>
      </c>
      <c r="U245">
        <v>125531634</v>
      </c>
      <c r="V245">
        <f t="shared" si="7"/>
        <v>15531634</v>
      </c>
      <c r="W245" t="s">
        <v>1123</v>
      </c>
      <c r="X245">
        <v>6.4</v>
      </c>
      <c r="Y245">
        <v>198</v>
      </c>
      <c r="Z245">
        <v>284852</v>
      </c>
      <c r="AA245">
        <v>627</v>
      </c>
      <c r="AB245">
        <v>0</v>
      </c>
      <c r="AC245">
        <v>0</v>
      </c>
      <c r="AD245">
        <v>11000</v>
      </c>
      <c r="AE245">
        <v>8000</v>
      </c>
      <c r="AF245">
        <v>350</v>
      </c>
      <c r="AG245">
        <v>19359</v>
      </c>
      <c r="AH245" t="s">
        <v>20931</v>
      </c>
      <c r="AI245" t="s">
        <v>13161</v>
      </c>
      <c r="AP245">
        <f t="shared" si="6"/>
        <v>2</v>
      </c>
    </row>
    <row r="246" spans="1:42" x14ac:dyDescent="0.3">
      <c r="A246" s="1">
        <v>251</v>
      </c>
      <c r="B246" t="s">
        <v>1124</v>
      </c>
      <c r="C246" t="s">
        <v>27</v>
      </c>
      <c r="D246" t="s">
        <v>400</v>
      </c>
      <c r="E246" t="s">
        <v>266</v>
      </c>
      <c r="F246" t="s">
        <v>432</v>
      </c>
      <c r="G246" t="s">
        <v>1125</v>
      </c>
      <c r="H246" t="s">
        <v>32</v>
      </c>
      <c r="I246">
        <v>126</v>
      </c>
      <c r="J246">
        <v>2.35</v>
      </c>
      <c r="K246" t="s">
        <v>33</v>
      </c>
      <c r="L246" t="s">
        <v>14039</v>
      </c>
      <c r="M246" t="s">
        <v>14802</v>
      </c>
      <c r="N246" t="s">
        <v>14459</v>
      </c>
      <c r="O246" t="s">
        <v>14540</v>
      </c>
      <c r="P246" t="s">
        <v>14803</v>
      </c>
      <c r="Q246">
        <v>2005</v>
      </c>
      <c r="R246" t="s">
        <v>34</v>
      </c>
      <c r="S246">
        <v>2</v>
      </c>
      <c r="T246">
        <v>120000000</v>
      </c>
      <c r="U246">
        <v>186336103</v>
      </c>
      <c r="V246">
        <f t="shared" si="7"/>
        <v>66336103</v>
      </c>
      <c r="W246" t="s">
        <v>1126</v>
      </c>
      <c r="X246">
        <v>6.5</v>
      </c>
      <c r="Y246">
        <v>233</v>
      </c>
      <c r="Z246">
        <v>348861</v>
      </c>
      <c r="AA246">
        <v>798</v>
      </c>
      <c r="AB246">
        <v>0</v>
      </c>
      <c r="AC246">
        <v>218</v>
      </c>
      <c r="AD246">
        <v>11000</v>
      </c>
      <c r="AE246">
        <v>11000</v>
      </c>
      <c r="AF246">
        <v>322</v>
      </c>
      <c r="AG246">
        <v>22722</v>
      </c>
      <c r="AH246" t="s">
        <v>980</v>
      </c>
      <c r="AI246" t="s">
        <v>1432</v>
      </c>
      <c r="AJ246" t="s">
        <v>20931</v>
      </c>
      <c r="AK246" t="s">
        <v>12756</v>
      </c>
      <c r="AL246" t="s">
        <v>13161</v>
      </c>
      <c r="AP246">
        <f t="shared" si="6"/>
        <v>5</v>
      </c>
    </row>
    <row r="247" spans="1:42" x14ac:dyDescent="0.3">
      <c r="A247" s="1">
        <v>252</v>
      </c>
      <c r="B247" t="s">
        <v>1127</v>
      </c>
      <c r="C247" t="s">
        <v>27</v>
      </c>
      <c r="D247" t="s">
        <v>929</v>
      </c>
      <c r="E247" t="s">
        <v>166</v>
      </c>
      <c r="F247" t="s">
        <v>1128</v>
      </c>
      <c r="G247" t="s">
        <v>1129</v>
      </c>
      <c r="H247" t="s">
        <v>32</v>
      </c>
      <c r="I247">
        <v>119</v>
      </c>
      <c r="J247">
        <v>2.35</v>
      </c>
      <c r="K247" t="s">
        <v>33</v>
      </c>
      <c r="L247" t="s">
        <v>14804</v>
      </c>
      <c r="M247" t="s">
        <v>14805</v>
      </c>
      <c r="N247" t="s">
        <v>14806</v>
      </c>
      <c r="O247" t="s">
        <v>14807</v>
      </c>
      <c r="P247" t="s">
        <v>14808</v>
      </c>
      <c r="Q247">
        <v>2015</v>
      </c>
      <c r="R247" t="s">
        <v>34</v>
      </c>
      <c r="S247">
        <v>0</v>
      </c>
      <c r="T247">
        <v>110000000</v>
      </c>
      <c r="U247">
        <v>129995817</v>
      </c>
      <c r="V247">
        <f t="shared" si="7"/>
        <v>19995817</v>
      </c>
      <c r="W247" t="s">
        <v>1130</v>
      </c>
      <c r="X247">
        <v>6.3</v>
      </c>
      <c r="Y247">
        <v>263</v>
      </c>
      <c r="Z247">
        <v>154621</v>
      </c>
      <c r="AA247">
        <v>258</v>
      </c>
      <c r="AB247">
        <v>27000</v>
      </c>
      <c r="AC247">
        <v>124</v>
      </c>
      <c r="AD247">
        <v>14000</v>
      </c>
      <c r="AE247">
        <v>5000</v>
      </c>
      <c r="AF247">
        <v>1000</v>
      </c>
      <c r="AG247">
        <v>22622</v>
      </c>
      <c r="AH247" t="s">
        <v>718</v>
      </c>
      <c r="AI247" t="s">
        <v>13700</v>
      </c>
      <c r="AJ247" t="s">
        <v>13161</v>
      </c>
      <c r="AP247">
        <f t="shared" si="6"/>
        <v>3</v>
      </c>
    </row>
    <row r="248" spans="1:42" x14ac:dyDescent="0.3">
      <c r="A248" s="1">
        <v>253</v>
      </c>
      <c r="B248" t="s">
        <v>1131</v>
      </c>
      <c r="C248" t="s">
        <v>559</v>
      </c>
      <c r="D248" t="s">
        <v>376</v>
      </c>
      <c r="E248" t="s">
        <v>165</v>
      </c>
      <c r="F248" t="s">
        <v>1132</v>
      </c>
      <c r="G248" t="s">
        <v>1133</v>
      </c>
      <c r="H248" t="s">
        <v>32</v>
      </c>
      <c r="I248">
        <v>105</v>
      </c>
      <c r="J248">
        <v>2.35</v>
      </c>
      <c r="K248" t="s">
        <v>33</v>
      </c>
      <c r="L248" t="s">
        <v>14809</v>
      </c>
      <c r="M248" t="s">
        <v>14810</v>
      </c>
      <c r="N248" t="s">
        <v>14431</v>
      </c>
      <c r="O248" t="s">
        <v>14811</v>
      </c>
      <c r="P248" t="s">
        <v>14812</v>
      </c>
      <c r="Q248">
        <v>2004</v>
      </c>
      <c r="R248" t="s">
        <v>34</v>
      </c>
      <c r="S248">
        <v>0</v>
      </c>
      <c r="T248">
        <v>110000000</v>
      </c>
      <c r="U248">
        <v>102608827</v>
      </c>
      <c r="V248">
        <f t="shared" si="7"/>
        <v>-7391173</v>
      </c>
      <c r="W248" t="s">
        <v>1134</v>
      </c>
      <c r="X248">
        <v>7.5</v>
      </c>
      <c r="Y248">
        <v>267</v>
      </c>
      <c r="Z248">
        <v>264318</v>
      </c>
      <c r="AA248">
        <v>799</v>
      </c>
      <c r="AB248">
        <v>0</v>
      </c>
      <c r="AC248">
        <v>17000</v>
      </c>
      <c r="AD248">
        <v>29000</v>
      </c>
      <c r="AE248">
        <v>3000</v>
      </c>
      <c r="AF248">
        <v>827</v>
      </c>
      <c r="AG248">
        <v>34582</v>
      </c>
      <c r="AH248" t="s">
        <v>20932</v>
      </c>
      <c r="AI248" t="s">
        <v>2420</v>
      </c>
      <c r="AP248">
        <f t="shared" si="6"/>
        <v>2</v>
      </c>
    </row>
    <row r="249" spans="1:42" x14ac:dyDescent="0.3">
      <c r="A249" s="1">
        <v>254</v>
      </c>
      <c r="B249" t="s">
        <v>1135</v>
      </c>
      <c r="C249" t="s">
        <v>27</v>
      </c>
      <c r="D249" t="s">
        <v>368</v>
      </c>
      <c r="E249" t="s">
        <v>1136</v>
      </c>
      <c r="F249" t="s">
        <v>1137</v>
      </c>
      <c r="G249" t="s">
        <v>1138</v>
      </c>
      <c r="H249" t="s">
        <v>32</v>
      </c>
      <c r="I249">
        <v>85</v>
      </c>
      <c r="J249">
        <v>2.35</v>
      </c>
      <c r="K249" t="s">
        <v>33</v>
      </c>
      <c r="L249" t="s">
        <v>14813</v>
      </c>
      <c r="M249" t="s">
        <v>14019</v>
      </c>
      <c r="N249" t="s">
        <v>14814</v>
      </c>
      <c r="O249" t="s">
        <v>14815</v>
      </c>
      <c r="P249" t="s">
        <v>14816</v>
      </c>
      <c r="Q249">
        <v>2010</v>
      </c>
      <c r="R249" t="s">
        <v>72</v>
      </c>
      <c r="S249">
        <v>1</v>
      </c>
      <c r="T249">
        <v>112000000</v>
      </c>
      <c r="U249">
        <v>42776259</v>
      </c>
      <c r="V249">
        <f t="shared" si="7"/>
        <v>-69223741</v>
      </c>
      <c r="W249" t="s">
        <v>1139</v>
      </c>
      <c r="X249">
        <v>4.9000000000000004</v>
      </c>
      <c r="Y249">
        <v>184</v>
      </c>
      <c r="Z249">
        <v>53160</v>
      </c>
      <c r="AA249">
        <v>121</v>
      </c>
      <c r="AB249">
        <v>0</v>
      </c>
      <c r="AC249">
        <v>11</v>
      </c>
      <c r="AD249">
        <v>480</v>
      </c>
      <c r="AE249">
        <v>392</v>
      </c>
      <c r="AF249">
        <v>116</v>
      </c>
      <c r="AG249">
        <v>1173</v>
      </c>
      <c r="AH249" t="s">
        <v>718</v>
      </c>
      <c r="AI249" t="s">
        <v>1432</v>
      </c>
      <c r="AJ249" t="s">
        <v>20926</v>
      </c>
      <c r="AK249" t="s">
        <v>20924</v>
      </c>
      <c r="AP249">
        <f t="shared" si="6"/>
        <v>4</v>
      </c>
    </row>
    <row r="250" spans="1:42" x14ac:dyDescent="0.3">
      <c r="A250" s="1">
        <v>255</v>
      </c>
      <c r="B250" t="s">
        <v>1140</v>
      </c>
      <c r="C250" t="s">
        <v>27</v>
      </c>
      <c r="D250" t="s">
        <v>1141</v>
      </c>
      <c r="E250" t="s">
        <v>44</v>
      </c>
      <c r="F250" t="s">
        <v>107</v>
      </c>
      <c r="G250" t="s">
        <v>1142</v>
      </c>
      <c r="H250" t="s">
        <v>32</v>
      </c>
      <c r="I250">
        <v>119</v>
      </c>
      <c r="J250">
        <v>2.35</v>
      </c>
      <c r="K250" t="s">
        <v>33</v>
      </c>
      <c r="L250" t="s">
        <v>14817</v>
      </c>
      <c r="M250" t="s">
        <v>14482</v>
      </c>
      <c r="N250" t="s">
        <v>14178</v>
      </c>
      <c r="O250" t="s">
        <v>14250</v>
      </c>
      <c r="P250" t="s">
        <v>14000</v>
      </c>
      <c r="Q250">
        <v>2011</v>
      </c>
      <c r="R250" t="s">
        <v>34</v>
      </c>
      <c r="S250">
        <v>0</v>
      </c>
      <c r="T250">
        <v>120000000</v>
      </c>
      <c r="U250">
        <v>98780042</v>
      </c>
      <c r="V250">
        <f t="shared" si="7"/>
        <v>-21219958</v>
      </c>
      <c r="W250" t="s">
        <v>1143</v>
      </c>
      <c r="X250">
        <v>5.8</v>
      </c>
      <c r="Y250">
        <v>447</v>
      </c>
      <c r="Z250">
        <v>136019</v>
      </c>
      <c r="AA250">
        <v>443</v>
      </c>
      <c r="AB250">
        <v>14000</v>
      </c>
      <c r="AC250">
        <v>1000</v>
      </c>
      <c r="AD250">
        <v>11000</v>
      </c>
      <c r="AE250">
        <v>1000</v>
      </c>
      <c r="AF250">
        <v>741</v>
      </c>
      <c r="AG250">
        <v>13391</v>
      </c>
      <c r="AH250" t="s">
        <v>980</v>
      </c>
      <c r="AI250" t="s">
        <v>1432</v>
      </c>
      <c r="AJ250" t="s">
        <v>20931</v>
      </c>
      <c r="AK250" t="s">
        <v>13700</v>
      </c>
      <c r="AL250" t="s">
        <v>13161</v>
      </c>
      <c r="AP250">
        <f t="shared" si="6"/>
        <v>5</v>
      </c>
    </row>
    <row r="251" spans="1:42" x14ac:dyDescent="0.3">
      <c r="A251" s="1">
        <v>257</v>
      </c>
      <c r="B251" t="s">
        <v>1144</v>
      </c>
      <c r="C251" t="s">
        <v>27</v>
      </c>
      <c r="D251" t="s">
        <v>1145</v>
      </c>
      <c r="E251" t="s">
        <v>156</v>
      </c>
      <c r="F251" t="s">
        <v>1146</v>
      </c>
      <c r="G251" t="s">
        <v>836</v>
      </c>
      <c r="H251" t="s">
        <v>32</v>
      </c>
      <c r="I251">
        <v>102</v>
      </c>
      <c r="J251">
        <v>2.35</v>
      </c>
      <c r="K251" t="s">
        <v>33</v>
      </c>
      <c r="L251" t="s">
        <v>14049</v>
      </c>
      <c r="M251" t="s">
        <v>14818</v>
      </c>
      <c r="N251" t="s">
        <v>14819</v>
      </c>
      <c r="O251" t="s">
        <v>14395</v>
      </c>
      <c r="P251" t="s">
        <v>14560</v>
      </c>
      <c r="Q251">
        <v>2014</v>
      </c>
      <c r="R251" t="s">
        <v>491</v>
      </c>
      <c r="S251">
        <v>0</v>
      </c>
      <c r="T251">
        <v>110000000</v>
      </c>
      <c r="U251">
        <v>106369117</v>
      </c>
      <c r="V251">
        <f t="shared" si="7"/>
        <v>-3630883</v>
      </c>
      <c r="W251" t="s">
        <v>1147</v>
      </c>
      <c r="X251">
        <v>6.2</v>
      </c>
      <c r="Y251">
        <v>366</v>
      </c>
      <c r="Z251">
        <v>225273</v>
      </c>
      <c r="AA251">
        <v>523</v>
      </c>
      <c r="AB251">
        <v>71000</v>
      </c>
      <c r="AC251">
        <v>263</v>
      </c>
      <c r="AD251">
        <v>6000</v>
      </c>
      <c r="AE251">
        <v>1000</v>
      </c>
      <c r="AF251">
        <v>1000</v>
      </c>
      <c r="AG251">
        <v>10583</v>
      </c>
      <c r="AH251" t="s">
        <v>980</v>
      </c>
      <c r="AI251" t="s">
        <v>2420</v>
      </c>
      <c r="AJ251" t="s">
        <v>20924</v>
      </c>
      <c r="AK251" t="s">
        <v>6750</v>
      </c>
      <c r="AP251">
        <f t="shared" si="6"/>
        <v>4</v>
      </c>
    </row>
    <row r="252" spans="1:42" x14ac:dyDescent="0.3">
      <c r="A252" s="1">
        <v>258</v>
      </c>
      <c r="B252" t="s">
        <v>1148</v>
      </c>
      <c r="C252" t="s">
        <v>27</v>
      </c>
      <c r="D252" t="s">
        <v>1149</v>
      </c>
      <c r="E252" t="s">
        <v>1150</v>
      </c>
      <c r="F252" t="s">
        <v>1151</v>
      </c>
      <c r="G252" t="s">
        <v>1152</v>
      </c>
      <c r="H252" t="s">
        <v>32</v>
      </c>
      <c r="I252">
        <v>103</v>
      </c>
      <c r="J252">
        <v>1.78</v>
      </c>
      <c r="K252" t="s">
        <v>33</v>
      </c>
      <c r="L252" t="s">
        <v>14820</v>
      </c>
      <c r="M252" t="s">
        <v>14821</v>
      </c>
      <c r="N252" t="s">
        <v>14403</v>
      </c>
      <c r="O252" t="s">
        <v>14175</v>
      </c>
      <c r="P252" t="s">
        <v>14822</v>
      </c>
      <c r="Q252">
        <v>2011</v>
      </c>
      <c r="R252" t="s">
        <v>72</v>
      </c>
      <c r="S252">
        <v>3</v>
      </c>
      <c r="T252">
        <v>110000000</v>
      </c>
      <c r="U252">
        <v>142614158</v>
      </c>
      <c r="V252">
        <f t="shared" si="7"/>
        <v>32614158</v>
      </c>
      <c r="W252" t="s">
        <v>1153</v>
      </c>
      <c r="X252">
        <v>5.5</v>
      </c>
      <c r="Y252">
        <v>172</v>
      </c>
      <c r="Z252">
        <v>66593</v>
      </c>
      <c r="AA252">
        <v>153</v>
      </c>
      <c r="AB252">
        <v>31000</v>
      </c>
      <c r="AC252">
        <v>67</v>
      </c>
      <c r="AD252">
        <v>383</v>
      </c>
      <c r="AE252">
        <v>113</v>
      </c>
      <c r="AF252">
        <v>111</v>
      </c>
      <c r="AG252">
        <v>692</v>
      </c>
      <c r="AH252" t="s">
        <v>718</v>
      </c>
      <c r="AI252" t="s">
        <v>20925</v>
      </c>
      <c r="AJ252" t="s">
        <v>1432</v>
      </c>
      <c r="AK252" t="s">
        <v>20926</v>
      </c>
      <c r="AL252" t="s">
        <v>20924</v>
      </c>
      <c r="AP252">
        <f t="shared" si="6"/>
        <v>5</v>
      </c>
    </row>
    <row r="253" spans="1:42" x14ac:dyDescent="0.3">
      <c r="A253" s="1">
        <v>259</v>
      </c>
      <c r="B253" t="s">
        <v>1154</v>
      </c>
      <c r="C253" t="s">
        <v>27</v>
      </c>
      <c r="D253" t="s">
        <v>1155</v>
      </c>
      <c r="E253" t="s">
        <v>209</v>
      </c>
      <c r="F253" t="s">
        <v>1156</v>
      </c>
      <c r="G253" t="s">
        <v>1157</v>
      </c>
      <c r="H253" t="s">
        <v>32</v>
      </c>
      <c r="I253">
        <v>76</v>
      </c>
      <c r="J253">
        <v>1.78</v>
      </c>
      <c r="K253" t="s">
        <v>33</v>
      </c>
      <c r="L253" t="s">
        <v>14646</v>
      </c>
      <c r="M253" t="s">
        <v>14823</v>
      </c>
      <c r="N253" t="s">
        <v>14824</v>
      </c>
      <c r="O253" t="s">
        <v>14825</v>
      </c>
      <c r="P253" t="s">
        <v>14826</v>
      </c>
      <c r="Q253">
        <v>2004</v>
      </c>
      <c r="R253" t="s">
        <v>72</v>
      </c>
      <c r="S253">
        <v>0</v>
      </c>
      <c r="T253">
        <v>110000000</v>
      </c>
      <c r="U253">
        <v>50026353</v>
      </c>
      <c r="V253">
        <f t="shared" si="7"/>
        <v>-59973647</v>
      </c>
      <c r="W253" t="s">
        <v>1158</v>
      </c>
      <c r="X253">
        <v>5.4</v>
      </c>
      <c r="Y253">
        <v>104</v>
      </c>
      <c r="Z253">
        <v>13581</v>
      </c>
      <c r="AA253">
        <v>88</v>
      </c>
      <c r="AB253">
        <v>304</v>
      </c>
      <c r="AC253">
        <v>6</v>
      </c>
      <c r="AD253">
        <v>12000</v>
      </c>
      <c r="AE253">
        <v>513</v>
      </c>
      <c r="AF253">
        <v>421</v>
      </c>
      <c r="AG253">
        <v>13607</v>
      </c>
      <c r="AH253" t="s">
        <v>20925</v>
      </c>
      <c r="AI253" t="s">
        <v>1432</v>
      </c>
      <c r="AJ253" t="s">
        <v>20926</v>
      </c>
      <c r="AK253" t="s">
        <v>20933</v>
      </c>
      <c r="AL253" t="s">
        <v>10951</v>
      </c>
      <c r="AP253">
        <f t="shared" si="6"/>
        <v>5</v>
      </c>
    </row>
    <row r="254" spans="1:42" x14ac:dyDescent="0.3">
      <c r="A254" s="1">
        <v>260</v>
      </c>
      <c r="B254" t="s">
        <v>1159</v>
      </c>
      <c r="C254" t="s">
        <v>27</v>
      </c>
      <c r="D254" t="s">
        <v>929</v>
      </c>
      <c r="E254" t="s">
        <v>160</v>
      </c>
      <c r="F254" t="s">
        <v>1128</v>
      </c>
      <c r="G254" t="s">
        <v>633</v>
      </c>
      <c r="H254" t="s">
        <v>32</v>
      </c>
      <c r="I254">
        <v>120</v>
      </c>
      <c r="J254">
        <v>2.35</v>
      </c>
      <c r="K254" t="s">
        <v>33</v>
      </c>
      <c r="L254" t="s">
        <v>14670</v>
      </c>
      <c r="M254" t="s">
        <v>14164</v>
      </c>
      <c r="N254" t="s">
        <v>14827</v>
      </c>
      <c r="O254" t="s">
        <v>14708</v>
      </c>
      <c r="P254" t="s">
        <v>14637</v>
      </c>
      <c r="Q254">
        <v>2016</v>
      </c>
      <c r="R254" t="s">
        <v>34</v>
      </c>
      <c r="S254">
        <v>3</v>
      </c>
      <c r="T254">
        <v>110000000</v>
      </c>
      <c r="U254">
        <v>66002193</v>
      </c>
      <c r="V254">
        <f t="shared" si="7"/>
        <v>-43997807</v>
      </c>
      <c r="W254" t="s">
        <v>1160</v>
      </c>
      <c r="X254">
        <v>5.8</v>
      </c>
      <c r="Y254">
        <v>181</v>
      </c>
      <c r="Z254">
        <v>44296</v>
      </c>
      <c r="AA254">
        <v>144</v>
      </c>
      <c r="AB254">
        <v>12000</v>
      </c>
      <c r="AC254">
        <v>124</v>
      </c>
      <c r="AD254">
        <v>6000</v>
      </c>
      <c r="AE254">
        <v>5000</v>
      </c>
      <c r="AF254">
        <v>943</v>
      </c>
      <c r="AG254">
        <v>12452</v>
      </c>
      <c r="AH254" t="s">
        <v>980</v>
      </c>
      <c r="AI254" t="s">
        <v>718</v>
      </c>
      <c r="AJ254" t="s">
        <v>20928</v>
      </c>
      <c r="AK254" t="s">
        <v>13700</v>
      </c>
      <c r="AL254" t="s">
        <v>13161</v>
      </c>
      <c r="AP254">
        <f t="shared" si="6"/>
        <v>5</v>
      </c>
    </row>
    <row r="255" spans="1:42" x14ac:dyDescent="0.3">
      <c r="A255" s="1">
        <v>261</v>
      </c>
      <c r="B255" t="s">
        <v>1161</v>
      </c>
      <c r="C255" t="s">
        <v>27</v>
      </c>
      <c r="D255" t="s">
        <v>603</v>
      </c>
      <c r="E255" t="s">
        <v>202</v>
      </c>
      <c r="F255" t="s">
        <v>1162</v>
      </c>
      <c r="G255" t="s">
        <v>1163</v>
      </c>
      <c r="H255" t="s">
        <v>32</v>
      </c>
      <c r="I255">
        <v>127</v>
      </c>
      <c r="J255">
        <v>2.35</v>
      </c>
      <c r="K255" t="s">
        <v>33</v>
      </c>
      <c r="L255" t="s">
        <v>14828</v>
      </c>
      <c r="M255" t="s">
        <v>14829</v>
      </c>
      <c r="N255" t="s">
        <v>14830</v>
      </c>
      <c r="O255" t="s">
        <v>14188</v>
      </c>
      <c r="P255" t="s">
        <v>14831</v>
      </c>
      <c r="Q255">
        <v>2011</v>
      </c>
      <c r="R255" t="s">
        <v>34</v>
      </c>
      <c r="S255">
        <v>1</v>
      </c>
      <c r="T255">
        <v>110000000</v>
      </c>
      <c r="U255">
        <v>85463309</v>
      </c>
      <c r="V255">
        <f t="shared" si="7"/>
        <v>-24536691</v>
      </c>
      <c r="W255" t="s">
        <v>1164</v>
      </c>
      <c r="X255">
        <v>7.1</v>
      </c>
      <c r="Y255">
        <v>327</v>
      </c>
      <c r="Z255">
        <v>254841</v>
      </c>
      <c r="AA255">
        <v>426</v>
      </c>
      <c r="AB255">
        <v>36000</v>
      </c>
      <c r="AC255">
        <v>189</v>
      </c>
      <c r="AD255">
        <v>20000</v>
      </c>
      <c r="AE255">
        <v>929</v>
      </c>
      <c r="AF255">
        <v>544</v>
      </c>
      <c r="AG255">
        <v>22254</v>
      </c>
      <c r="AH255" t="s">
        <v>980</v>
      </c>
      <c r="AI255" t="s">
        <v>2420</v>
      </c>
      <c r="AJ255" t="s">
        <v>13700</v>
      </c>
      <c r="AK255" t="s">
        <v>20930</v>
      </c>
      <c r="AP255">
        <f t="shared" si="6"/>
        <v>4</v>
      </c>
    </row>
    <row r="256" spans="1:42" x14ac:dyDescent="0.3">
      <c r="A256" s="1">
        <v>262</v>
      </c>
      <c r="B256" t="s">
        <v>1165</v>
      </c>
      <c r="C256" t="s">
        <v>27</v>
      </c>
      <c r="D256" t="s">
        <v>1149</v>
      </c>
      <c r="E256" t="s">
        <v>1166</v>
      </c>
      <c r="F256" t="s">
        <v>1167</v>
      </c>
      <c r="G256" t="s">
        <v>1168</v>
      </c>
      <c r="H256" t="s">
        <v>32</v>
      </c>
      <c r="I256">
        <v>105</v>
      </c>
      <c r="J256">
        <v>1.85</v>
      </c>
      <c r="K256" t="s">
        <v>33</v>
      </c>
      <c r="L256" t="s">
        <v>14742</v>
      </c>
      <c r="M256" t="s">
        <v>14019</v>
      </c>
      <c r="N256" t="s">
        <v>14175</v>
      </c>
      <c r="O256" t="s">
        <v>10010</v>
      </c>
      <c r="P256" t="s">
        <v>14822</v>
      </c>
      <c r="Q256">
        <v>2013</v>
      </c>
      <c r="R256" t="s">
        <v>72</v>
      </c>
      <c r="S256">
        <v>3</v>
      </c>
      <c r="T256">
        <v>105000000</v>
      </c>
      <c r="U256">
        <v>71017784</v>
      </c>
      <c r="V256">
        <f t="shared" si="7"/>
        <v>-33982216</v>
      </c>
      <c r="W256" t="s">
        <v>1169</v>
      </c>
      <c r="X256">
        <v>5.4</v>
      </c>
      <c r="Y256">
        <v>125</v>
      </c>
      <c r="Z256">
        <v>27257</v>
      </c>
      <c r="AA256">
        <v>59</v>
      </c>
      <c r="AB256">
        <v>0</v>
      </c>
      <c r="AC256">
        <v>67</v>
      </c>
      <c r="AD256">
        <v>681</v>
      </c>
      <c r="AE256">
        <v>71</v>
      </c>
      <c r="AF256">
        <v>40</v>
      </c>
      <c r="AG256">
        <v>914</v>
      </c>
      <c r="AH256" t="s">
        <v>718</v>
      </c>
      <c r="AI256" t="s">
        <v>20925</v>
      </c>
      <c r="AJ256" t="s">
        <v>1432</v>
      </c>
      <c r="AK256" t="s">
        <v>20926</v>
      </c>
      <c r="AL256" t="s">
        <v>20924</v>
      </c>
      <c r="AP256">
        <f t="shared" si="6"/>
        <v>5</v>
      </c>
    </row>
    <row r="257" spans="1:42" x14ac:dyDescent="0.3">
      <c r="A257" s="1">
        <v>263</v>
      </c>
      <c r="B257" t="s">
        <v>1170</v>
      </c>
      <c r="C257" t="s">
        <v>27</v>
      </c>
      <c r="D257" t="s">
        <v>1171</v>
      </c>
      <c r="E257" t="s">
        <v>1172</v>
      </c>
      <c r="F257" t="s">
        <v>245</v>
      </c>
      <c r="G257" t="s">
        <v>1173</v>
      </c>
      <c r="H257" t="s">
        <v>32</v>
      </c>
      <c r="I257">
        <v>121</v>
      </c>
      <c r="J257">
        <v>2.35</v>
      </c>
      <c r="K257" t="s">
        <v>33</v>
      </c>
      <c r="L257" t="s">
        <v>14832</v>
      </c>
      <c r="M257" t="s">
        <v>14833</v>
      </c>
      <c r="N257" t="s">
        <v>14370</v>
      </c>
      <c r="O257" t="s">
        <v>14834</v>
      </c>
      <c r="P257" t="s">
        <v>14835</v>
      </c>
      <c r="Q257">
        <v>1997</v>
      </c>
      <c r="R257" t="s">
        <v>34</v>
      </c>
      <c r="S257">
        <v>0</v>
      </c>
      <c r="T257">
        <v>160000000</v>
      </c>
      <c r="U257">
        <v>48068396</v>
      </c>
      <c r="V257">
        <f t="shared" si="7"/>
        <v>-111931604</v>
      </c>
      <c r="W257" t="s">
        <v>1174</v>
      </c>
      <c r="X257">
        <v>3.7</v>
      </c>
      <c r="Y257">
        <v>79</v>
      </c>
      <c r="Z257">
        <v>60573</v>
      </c>
      <c r="AA257">
        <v>248</v>
      </c>
      <c r="AB257">
        <v>894</v>
      </c>
      <c r="AC257">
        <v>101</v>
      </c>
      <c r="AD257">
        <v>673</v>
      </c>
      <c r="AE257">
        <v>368</v>
      </c>
      <c r="AF257">
        <v>202</v>
      </c>
      <c r="AG257">
        <v>2027</v>
      </c>
      <c r="AH257" t="s">
        <v>980</v>
      </c>
      <c r="AI257" t="s">
        <v>20931</v>
      </c>
      <c r="AJ257" t="s">
        <v>12756</v>
      </c>
      <c r="AK257" t="s">
        <v>13161</v>
      </c>
      <c r="AP257">
        <f t="shared" si="6"/>
        <v>4</v>
      </c>
    </row>
    <row r="258" spans="1:42" x14ac:dyDescent="0.3">
      <c r="A258" s="1">
        <v>264</v>
      </c>
      <c r="B258" t="s">
        <v>1175</v>
      </c>
      <c r="C258" t="s">
        <v>27</v>
      </c>
      <c r="D258" t="s">
        <v>609</v>
      </c>
      <c r="E258" t="s">
        <v>306</v>
      </c>
      <c r="F258" t="s">
        <v>1176</v>
      </c>
      <c r="G258" t="s">
        <v>1177</v>
      </c>
      <c r="H258" t="s">
        <v>32</v>
      </c>
      <c r="I258">
        <v>114</v>
      </c>
      <c r="J258">
        <v>2.35</v>
      </c>
      <c r="K258" t="s">
        <v>33</v>
      </c>
      <c r="L258" t="s">
        <v>13981</v>
      </c>
      <c r="M258" t="s">
        <v>13963</v>
      </c>
      <c r="N258" t="s">
        <v>14671</v>
      </c>
      <c r="O258" t="s">
        <v>14836</v>
      </c>
      <c r="P258" t="s">
        <v>14331</v>
      </c>
      <c r="Q258">
        <v>2013</v>
      </c>
      <c r="R258" t="s">
        <v>34</v>
      </c>
      <c r="S258">
        <v>4</v>
      </c>
      <c r="T258">
        <v>110000000</v>
      </c>
      <c r="U258">
        <v>61656849</v>
      </c>
      <c r="V258">
        <f t="shared" si="7"/>
        <v>-48343151</v>
      </c>
      <c r="W258" t="s">
        <v>1178</v>
      </c>
      <c r="X258">
        <v>6.7</v>
      </c>
      <c r="Y258">
        <v>326</v>
      </c>
      <c r="Z258">
        <v>184561</v>
      </c>
      <c r="AA258">
        <v>554</v>
      </c>
      <c r="AB258">
        <v>123000</v>
      </c>
      <c r="AC258">
        <v>151</v>
      </c>
      <c r="AD258">
        <v>11000</v>
      </c>
      <c r="AE258">
        <v>635</v>
      </c>
      <c r="AF258">
        <v>430</v>
      </c>
      <c r="AG258">
        <v>12908</v>
      </c>
      <c r="AH258" t="s">
        <v>980</v>
      </c>
      <c r="AI258" t="s">
        <v>13700</v>
      </c>
      <c r="AP258">
        <f t="shared" si="6"/>
        <v>2</v>
      </c>
    </row>
    <row r="259" spans="1:42" x14ac:dyDescent="0.3">
      <c r="A259" s="1">
        <v>265</v>
      </c>
      <c r="B259" t="s">
        <v>1179</v>
      </c>
      <c r="C259" t="s">
        <v>27</v>
      </c>
      <c r="D259" t="s">
        <v>1180</v>
      </c>
      <c r="E259" t="s">
        <v>735</v>
      </c>
      <c r="F259" t="s">
        <v>1181</v>
      </c>
      <c r="G259" t="s">
        <v>1182</v>
      </c>
      <c r="H259" t="s">
        <v>32</v>
      </c>
      <c r="I259">
        <v>129</v>
      </c>
      <c r="J259">
        <v>2.35</v>
      </c>
      <c r="K259" t="s">
        <v>33</v>
      </c>
      <c r="L259" t="s">
        <v>14720</v>
      </c>
      <c r="M259" t="s">
        <v>14837</v>
      </c>
      <c r="N259" t="s">
        <v>14328</v>
      </c>
      <c r="O259" t="s">
        <v>14666</v>
      </c>
      <c r="P259" t="s">
        <v>13975</v>
      </c>
      <c r="Q259">
        <v>2007</v>
      </c>
      <c r="R259" t="s">
        <v>34</v>
      </c>
      <c r="S259">
        <v>1</v>
      </c>
      <c r="T259">
        <v>110000000</v>
      </c>
      <c r="U259">
        <v>134520804</v>
      </c>
      <c r="V259">
        <f t="shared" si="7"/>
        <v>24520804</v>
      </c>
      <c r="W259" t="s">
        <v>1183</v>
      </c>
      <c r="X259">
        <v>7.2</v>
      </c>
      <c r="Y259">
        <v>354</v>
      </c>
      <c r="Z259">
        <v>336235</v>
      </c>
      <c r="AA259">
        <v>782</v>
      </c>
      <c r="AB259">
        <v>0</v>
      </c>
      <c r="AC259">
        <v>235</v>
      </c>
      <c r="AD259">
        <v>13000</v>
      </c>
      <c r="AE259">
        <v>300</v>
      </c>
      <c r="AF259">
        <v>297</v>
      </c>
      <c r="AG259">
        <v>13961</v>
      </c>
      <c r="AH259" t="s">
        <v>980</v>
      </c>
      <c r="AI259" t="s">
        <v>718</v>
      </c>
      <c r="AJ259" t="s">
        <v>13161</v>
      </c>
      <c r="AP259">
        <f t="shared" ref="AP259:AP322" si="8">COUNTA(AH259:AO259)</f>
        <v>3</v>
      </c>
    </row>
    <row r="260" spans="1:42" x14ac:dyDescent="0.3">
      <c r="A260" s="1">
        <v>266</v>
      </c>
      <c r="B260" t="s">
        <v>1184</v>
      </c>
      <c r="C260" t="s">
        <v>27</v>
      </c>
      <c r="D260" t="s">
        <v>133</v>
      </c>
      <c r="E260" t="s">
        <v>155</v>
      </c>
      <c r="F260" t="s">
        <v>39</v>
      </c>
      <c r="G260" t="s">
        <v>1185</v>
      </c>
      <c r="H260" t="s">
        <v>137</v>
      </c>
      <c r="I260">
        <v>105</v>
      </c>
      <c r="J260">
        <v>2.35</v>
      </c>
      <c r="K260" t="s">
        <v>33</v>
      </c>
      <c r="L260" t="s">
        <v>14050</v>
      </c>
      <c r="M260" t="s">
        <v>14051</v>
      </c>
      <c r="N260" t="s">
        <v>14052</v>
      </c>
      <c r="O260" t="s">
        <v>14070</v>
      </c>
      <c r="P260" t="s">
        <v>14147</v>
      </c>
      <c r="Q260">
        <v>2001</v>
      </c>
      <c r="R260" t="s">
        <v>34</v>
      </c>
      <c r="S260">
        <v>2</v>
      </c>
      <c r="T260">
        <v>93000000</v>
      </c>
      <c r="U260">
        <v>313837577</v>
      </c>
      <c r="V260">
        <f t="shared" ref="V260:V323" si="9">U260-T260</f>
        <v>220837577</v>
      </c>
      <c r="W260" t="s">
        <v>1186</v>
      </c>
      <c r="X260">
        <v>8.8000000000000007</v>
      </c>
      <c r="Y260">
        <v>297</v>
      </c>
      <c r="Z260">
        <v>1238746</v>
      </c>
      <c r="AA260">
        <v>5060</v>
      </c>
      <c r="AB260">
        <v>21000</v>
      </c>
      <c r="AC260">
        <v>0</v>
      </c>
      <c r="AD260">
        <v>16000</v>
      </c>
      <c r="AE260">
        <v>5000</v>
      </c>
      <c r="AF260">
        <v>857</v>
      </c>
      <c r="AG260">
        <v>22342</v>
      </c>
      <c r="AH260" t="s">
        <v>980</v>
      </c>
      <c r="AI260" t="s">
        <v>718</v>
      </c>
      <c r="AJ260" t="s">
        <v>2420</v>
      </c>
      <c r="AK260" t="s">
        <v>20924</v>
      </c>
      <c r="AP260">
        <f t="shared" si="8"/>
        <v>4</v>
      </c>
    </row>
    <row r="261" spans="1:42" x14ac:dyDescent="0.3">
      <c r="A261" s="1">
        <v>267</v>
      </c>
      <c r="B261" t="s">
        <v>1187</v>
      </c>
      <c r="C261" t="s">
        <v>27</v>
      </c>
      <c r="D261" t="s">
        <v>1188</v>
      </c>
      <c r="E261" t="s">
        <v>308</v>
      </c>
      <c r="F261" t="s">
        <v>606</v>
      </c>
      <c r="G261" t="s">
        <v>1189</v>
      </c>
      <c r="H261" t="s">
        <v>32</v>
      </c>
      <c r="I261">
        <v>120</v>
      </c>
      <c r="J261">
        <v>2.35</v>
      </c>
      <c r="K261" t="s">
        <v>33</v>
      </c>
      <c r="L261" t="s">
        <v>14838</v>
      </c>
      <c r="M261" t="s">
        <v>14839</v>
      </c>
      <c r="N261" t="s">
        <v>14249</v>
      </c>
      <c r="O261" t="s">
        <v>14320</v>
      </c>
      <c r="P261" t="s">
        <v>14028</v>
      </c>
      <c r="Q261">
        <v>2004</v>
      </c>
      <c r="R261" t="s">
        <v>72</v>
      </c>
      <c r="S261">
        <v>0</v>
      </c>
      <c r="T261">
        <v>110000000</v>
      </c>
      <c r="U261">
        <v>24004159</v>
      </c>
      <c r="V261">
        <f t="shared" si="9"/>
        <v>-85995841</v>
      </c>
      <c r="W261" t="s">
        <v>1190</v>
      </c>
      <c r="X261">
        <v>5.8</v>
      </c>
      <c r="Y261">
        <v>188</v>
      </c>
      <c r="Z261">
        <v>68720</v>
      </c>
      <c r="AA261">
        <v>191</v>
      </c>
      <c r="AB261">
        <v>0</v>
      </c>
      <c r="AC261">
        <v>153</v>
      </c>
      <c r="AD261">
        <v>1000</v>
      </c>
      <c r="AE261">
        <v>1000</v>
      </c>
      <c r="AF261">
        <v>447</v>
      </c>
      <c r="AG261">
        <v>3175</v>
      </c>
      <c r="AH261" t="s">
        <v>980</v>
      </c>
      <c r="AI261" t="s">
        <v>718</v>
      </c>
      <c r="AJ261" t="s">
        <v>1432</v>
      </c>
      <c r="AP261">
        <f t="shared" si="8"/>
        <v>3</v>
      </c>
    </row>
    <row r="262" spans="1:42" x14ac:dyDescent="0.3">
      <c r="A262" s="1">
        <v>268</v>
      </c>
      <c r="B262" t="s">
        <v>1191</v>
      </c>
      <c r="C262" t="s">
        <v>559</v>
      </c>
      <c r="D262" t="s">
        <v>1192</v>
      </c>
      <c r="E262" t="s">
        <v>128</v>
      </c>
      <c r="F262" t="s">
        <v>599</v>
      </c>
      <c r="G262" t="s">
        <v>785</v>
      </c>
      <c r="H262" t="s">
        <v>32</v>
      </c>
      <c r="I262">
        <v>105</v>
      </c>
      <c r="J262">
        <v>2.35</v>
      </c>
      <c r="K262" t="s">
        <v>33</v>
      </c>
      <c r="L262" t="s">
        <v>14840</v>
      </c>
      <c r="M262" t="s">
        <v>14841</v>
      </c>
      <c r="N262" t="s">
        <v>14842</v>
      </c>
      <c r="O262" t="s">
        <v>14843</v>
      </c>
      <c r="P262" t="s">
        <v>14844</v>
      </c>
      <c r="Q262">
        <v>2001</v>
      </c>
      <c r="R262" t="s">
        <v>491</v>
      </c>
      <c r="S262">
        <v>1</v>
      </c>
      <c r="T262">
        <v>107000000</v>
      </c>
      <c r="U262">
        <v>58183966</v>
      </c>
      <c r="V262">
        <f t="shared" si="9"/>
        <v>-48816034</v>
      </c>
      <c r="W262" t="s">
        <v>1193</v>
      </c>
      <c r="X262">
        <v>6.8</v>
      </c>
      <c r="Y262">
        <v>174</v>
      </c>
      <c r="Z262">
        <v>79186</v>
      </c>
      <c r="AA262">
        <v>386</v>
      </c>
      <c r="AB262">
        <v>0</v>
      </c>
      <c r="AC262">
        <v>0</v>
      </c>
      <c r="AD262">
        <v>10000</v>
      </c>
      <c r="AE262">
        <v>851</v>
      </c>
      <c r="AF262">
        <v>780</v>
      </c>
      <c r="AG262">
        <v>14196</v>
      </c>
      <c r="AH262" t="s">
        <v>20932</v>
      </c>
      <c r="AI262" t="s">
        <v>2420</v>
      </c>
      <c r="AJ262" t="s">
        <v>20930</v>
      </c>
      <c r="AP262">
        <f t="shared" si="8"/>
        <v>3</v>
      </c>
    </row>
    <row r="263" spans="1:42" x14ac:dyDescent="0.3">
      <c r="A263" s="1">
        <v>269</v>
      </c>
      <c r="B263" t="s">
        <v>1194</v>
      </c>
      <c r="C263" t="s">
        <v>27</v>
      </c>
      <c r="D263" t="s">
        <v>1195</v>
      </c>
      <c r="E263" t="s">
        <v>211</v>
      </c>
      <c r="F263" t="s">
        <v>1196</v>
      </c>
      <c r="G263" t="s">
        <v>1197</v>
      </c>
      <c r="H263" t="s">
        <v>32</v>
      </c>
      <c r="I263">
        <v>82</v>
      </c>
      <c r="J263">
        <v>1.85</v>
      </c>
      <c r="K263" t="s">
        <v>33</v>
      </c>
      <c r="L263" t="s">
        <v>14845</v>
      </c>
      <c r="M263" t="s">
        <v>14452</v>
      </c>
      <c r="N263" t="s">
        <v>14846</v>
      </c>
      <c r="O263" t="s">
        <v>14847</v>
      </c>
      <c r="P263" t="s">
        <v>14848</v>
      </c>
      <c r="Q263">
        <v>2003</v>
      </c>
      <c r="R263" t="s">
        <v>72</v>
      </c>
      <c r="S263">
        <v>1</v>
      </c>
      <c r="T263">
        <v>109000000</v>
      </c>
      <c r="U263">
        <v>100446895</v>
      </c>
      <c r="V263">
        <f t="shared" si="9"/>
        <v>-8553105</v>
      </c>
      <c r="W263" t="s">
        <v>1198</v>
      </c>
      <c r="X263">
        <v>3.8</v>
      </c>
      <c r="Y263">
        <v>109</v>
      </c>
      <c r="Z263">
        <v>36033</v>
      </c>
      <c r="AA263">
        <v>456</v>
      </c>
      <c r="AB263">
        <v>946</v>
      </c>
      <c r="AC263">
        <v>34</v>
      </c>
      <c r="AD263">
        <v>760</v>
      </c>
      <c r="AE263">
        <v>743</v>
      </c>
      <c r="AF263">
        <v>434</v>
      </c>
      <c r="AG263">
        <v>2762</v>
      </c>
      <c r="AH263" t="s">
        <v>718</v>
      </c>
      <c r="AI263" t="s">
        <v>1432</v>
      </c>
      <c r="AJ263" t="s">
        <v>20926</v>
      </c>
      <c r="AK263" t="s">
        <v>20924</v>
      </c>
      <c r="AP263">
        <f t="shared" si="8"/>
        <v>4</v>
      </c>
    </row>
    <row r="264" spans="1:42" x14ac:dyDescent="0.3">
      <c r="A264" s="1">
        <v>270</v>
      </c>
      <c r="B264" t="s">
        <v>1199</v>
      </c>
      <c r="C264" t="s">
        <v>27</v>
      </c>
      <c r="D264" t="s">
        <v>779</v>
      </c>
      <c r="E264" t="s">
        <v>128</v>
      </c>
      <c r="F264" t="s">
        <v>275</v>
      </c>
      <c r="G264" t="s">
        <v>1200</v>
      </c>
      <c r="H264" t="s">
        <v>32</v>
      </c>
      <c r="I264">
        <v>115</v>
      </c>
      <c r="J264">
        <v>2.35</v>
      </c>
      <c r="K264" t="s">
        <v>33</v>
      </c>
      <c r="L264" t="s">
        <v>14849</v>
      </c>
      <c r="M264" t="s">
        <v>14850</v>
      </c>
      <c r="N264" t="s">
        <v>14851</v>
      </c>
      <c r="O264" t="s">
        <v>14852</v>
      </c>
      <c r="P264" t="s">
        <v>14391</v>
      </c>
      <c r="Q264">
        <v>2004</v>
      </c>
      <c r="R264" t="s">
        <v>34</v>
      </c>
      <c r="S264">
        <v>1</v>
      </c>
      <c r="T264">
        <v>120000000</v>
      </c>
      <c r="U264">
        <v>144795350</v>
      </c>
      <c r="V264">
        <f t="shared" si="9"/>
        <v>24795350</v>
      </c>
      <c r="W264" t="s">
        <v>1201</v>
      </c>
      <c r="X264">
        <v>7.1</v>
      </c>
      <c r="Y264">
        <v>225</v>
      </c>
      <c r="Z264">
        <v>387632</v>
      </c>
      <c r="AA264">
        <v>789</v>
      </c>
      <c r="AB264">
        <v>0</v>
      </c>
      <c r="AC264">
        <v>295</v>
      </c>
      <c r="AD264">
        <v>10000</v>
      </c>
      <c r="AE264">
        <v>981</v>
      </c>
      <c r="AF264">
        <v>466</v>
      </c>
      <c r="AG264">
        <v>12068</v>
      </c>
      <c r="AH264" t="s">
        <v>980</v>
      </c>
      <c r="AI264" t="s">
        <v>20928</v>
      </c>
      <c r="AJ264" t="s">
        <v>13700</v>
      </c>
      <c r="AK264" t="s">
        <v>13161</v>
      </c>
      <c r="AP264">
        <f t="shared" si="8"/>
        <v>4</v>
      </c>
    </row>
    <row r="265" spans="1:42" x14ac:dyDescent="0.3">
      <c r="A265" s="1">
        <v>271</v>
      </c>
      <c r="B265" t="s">
        <v>1202</v>
      </c>
      <c r="C265" t="s">
        <v>27</v>
      </c>
      <c r="D265" t="s">
        <v>146</v>
      </c>
      <c r="E265" t="s">
        <v>175</v>
      </c>
      <c r="F265" t="s">
        <v>39</v>
      </c>
      <c r="G265" t="s">
        <v>1203</v>
      </c>
      <c r="H265" t="s">
        <v>32</v>
      </c>
      <c r="I265">
        <v>105</v>
      </c>
      <c r="J265">
        <v>2.35</v>
      </c>
      <c r="K265" t="s">
        <v>33</v>
      </c>
      <c r="L265" t="s">
        <v>14853</v>
      </c>
      <c r="M265" t="s">
        <v>14854</v>
      </c>
      <c r="N265" t="s">
        <v>14855</v>
      </c>
      <c r="O265" t="s">
        <v>14856</v>
      </c>
      <c r="P265" t="s">
        <v>14857</v>
      </c>
      <c r="Q265">
        <v>2005</v>
      </c>
      <c r="R265" t="s">
        <v>491</v>
      </c>
      <c r="S265">
        <v>1</v>
      </c>
      <c r="T265">
        <v>130000000</v>
      </c>
      <c r="U265">
        <v>47396698</v>
      </c>
      <c r="V265">
        <f t="shared" si="9"/>
        <v>-82603302</v>
      </c>
      <c r="W265" t="s">
        <v>1204</v>
      </c>
      <c r="X265">
        <v>7.2</v>
      </c>
      <c r="Y265">
        <v>239</v>
      </c>
      <c r="Z265">
        <v>217373</v>
      </c>
      <c r="AA265">
        <v>942</v>
      </c>
      <c r="AB265">
        <v>0</v>
      </c>
      <c r="AC265">
        <v>0</v>
      </c>
      <c r="AD265">
        <v>14000</v>
      </c>
      <c r="AE265">
        <v>5000</v>
      </c>
      <c r="AF265">
        <v>195</v>
      </c>
      <c r="AG265">
        <v>19600</v>
      </c>
      <c r="AH265" t="s">
        <v>980</v>
      </c>
      <c r="AI265" t="s">
        <v>718</v>
      </c>
      <c r="AJ265" t="s">
        <v>2420</v>
      </c>
      <c r="AK265" t="s">
        <v>20929</v>
      </c>
      <c r="AL265" t="s">
        <v>6750</v>
      </c>
      <c r="AP265">
        <f t="shared" si="8"/>
        <v>5</v>
      </c>
    </row>
    <row r="266" spans="1:42" x14ac:dyDescent="0.3">
      <c r="A266" s="1">
        <v>272</v>
      </c>
      <c r="B266" t="s">
        <v>1205</v>
      </c>
      <c r="C266" t="s">
        <v>27</v>
      </c>
      <c r="D266" t="s">
        <v>710</v>
      </c>
      <c r="E266" t="s">
        <v>1206</v>
      </c>
      <c r="F266" t="s">
        <v>1021</v>
      </c>
      <c r="G266" t="s">
        <v>1207</v>
      </c>
      <c r="H266" t="s">
        <v>572</v>
      </c>
      <c r="I266">
        <v>84</v>
      </c>
      <c r="J266">
        <v>1.85</v>
      </c>
      <c r="K266" t="s">
        <v>33</v>
      </c>
      <c r="L266" t="s">
        <v>14019</v>
      </c>
      <c r="M266" t="s">
        <v>14452</v>
      </c>
      <c r="N266" t="s">
        <v>14858</v>
      </c>
      <c r="O266" t="s">
        <v>14384</v>
      </c>
      <c r="P266" t="s">
        <v>14859</v>
      </c>
      <c r="Q266">
        <v>1999</v>
      </c>
      <c r="R266" t="s">
        <v>72</v>
      </c>
      <c r="S266">
        <v>0</v>
      </c>
      <c r="T266">
        <v>133000000</v>
      </c>
      <c r="U266">
        <v>140015224</v>
      </c>
      <c r="V266">
        <f t="shared" si="9"/>
        <v>7015224</v>
      </c>
      <c r="W266" t="s">
        <v>1208</v>
      </c>
      <c r="X266">
        <v>5.9</v>
      </c>
      <c r="Y266">
        <v>101</v>
      </c>
      <c r="Z266">
        <v>94172</v>
      </c>
      <c r="AA266">
        <v>179</v>
      </c>
      <c r="AB266">
        <v>0</v>
      </c>
      <c r="AC266">
        <v>50</v>
      </c>
      <c r="AD266">
        <v>979</v>
      </c>
      <c r="AE266">
        <v>886</v>
      </c>
      <c r="AF266">
        <v>692</v>
      </c>
      <c r="AG266">
        <v>3382</v>
      </c>
      <c r="AH266" t="s">
        <v>718</v>
      </c>
      <c r="AI266" t="s">
        <v>1432</v>
      </c>
      <c r="AJ266" t="s">
        <v>20926</v>
      </c>
      <c r="AK266" t="s">
        <v>20924</v>
      </c>
      <c r="AP266">
        <f t="shared" si="8"/>
        <v>4</v>
      </c>
    </row>
    <row r="267" spans="1:42" x14ac:dyDescent="0.3">
      <c r="A267" s="1">
        <v>273</v>
      </c>
      <c r="B267" t="s">
        <v>1209</v>
      </c>
      <c r="C267" t="s">
        <v>27</v>
      </c>
      <c r="D267" t="s">
        <v>1210</v>
      </c>
      <c r="E267" t="s">
        <v>675</v>
      </c>
      <c r="F267" t="s">
        <v>1211</v>
      </c>
      <c r="G267" t="s">
        <v>1212</v>
      </c>
      <c r="H267" t="s">
        <v>32</v>
      </c>
      <c r="I267">
        <v>97</v>
      </c>
      <c r="J267">
        <v>1.85</v>
      </c>
      <c r="K267" t="s">
        <v>33</v>
      </c>
      <c r="L267" t="s">
        <v>14860</v>
      </c>
      <c r="M267" t="s">
        <v>14347</v>
      </c>
      <c r="N267" t="s">
        <v>14497</v>
      </c>
      <c r="O267" t="s">
        <v>14861</v>
      </c>
      <c r="P267" t="s">
        <v>14862</v>
      </c>
      <c r="Q267">
        <v>2009</v>
      </c>
      <c r="R267" t="s">
        <v>212</v>
      </c>
      <c r="S267">
        <v>0</v>
      </c>
      <c r="T267">
        <v>105000000</v>
      </c>
      <c r="U267">
        <v>104374107</v>
      </c>
      <c r="V267">
        <f t="shared" si="9"/>
        <v>-625893</v>
      </c>
      <c r="W267" t="s">
        <v>1213</v>
      </c>
      <c r="X267">
        <v>7.1</v>
      </c>
      <c r="Y267">
        <v>228</v>
      </c>
      <c r="Z267">
        <v>89351</v>
      </c>
      <c r="AA267">
        <v>214</v>
      </c>
      <c r="AB267">
        <v>5000</v>
      </c>
      <c r="AC267">
        <v>63</v>
      </c>
      <c r="AD267">
        <v>852</v>
      </c>
      <c r="AE267">
        <v>578</v>
      </c>
      <c r="AF267">
        <v>525</v>
      </c>
      <c r="AG267">
        <v>2480</v>
      </c>
      <c r="AH267" t="s">
        <v>20925</v>
      </c>
      <c r="AI267" t="s">
        <v>20926</v>
      </c>
      <c r="AJ267" t="s">
        <v>20924</v>
      </c>
      <c r="AK267" t="s">
        <v>20927</v>
      </c>
      <c r="AL267" t="s">
        <v>12756</v>
      </c>
      <c r="AP267">
        <f t="shared" si="8"/>
        <v>5</v>
      </c>
    </row>
    <row r="268" spans="1:42" x14ac:dyDescent="0.3">
      <c r="A268" s="1">
        <v>274</v>
      </c>
      <c r="B268" t="s">
        <v>1214</v>
      </c>
      <c r="C268" t="s">
        <v>27</v>
      </c>
      <c r="D268" t="s">
        <v>146</v>
      </c>
      <c r="E268" t="s">
        <v>861</v>
      </c>
      <c r="F268" t="s">
        <v>1215</v>
      </c>
      <c r="G268" t="s">
        <v>1216</v>
      </c>
      <c r="H268" t="s">
        <v>32</v>
      </c>
      <c r="I268">
        <v>151</v>
      </c>
      <c r="J268">
        <v>2.35</v>
      </c>
      <c r="K268" t="s">
        <v>33</v>
      </c>
      <c r="L268" t="s">
        <v>14522</v>
      </c>
      <c r="M268" t="s">
        <v>14863</v>
      </c>
      <c r="N268" t="s">
        <v>14864</v>
      </c>
      <c r="O268" t="s">
        <v>14865</v>
      </c>
      <c r="P268" t="s">
        <v>14866</v>
      </c>
      <c r="Q268">
        <v>2015</v>
      </c>
      <c r="R268" t="s">
        <v>34</v>
      </c>
      <c r="S268">
        <v>1</v>
      </c>
      <c r="T268">
        <v>108000000</v>
      </c>
      <c r="U268">
        <v>228430993</v>
      </c>
      <c r="V268">
        <f t="shared" si="9"/>
        <v>120430993</v>
      </c>
      <c r="W268" t="s">
        <v>1217</v>
      </c>
      <c r="X268">
        <v>8.1</v>
      </c>
      <c r="Y268">
        <v>568</v>
      </c>
      <c r="Z268">
        <v>472488</v>
      </c>
      <c r="AA268">
        <v>1023</v>
      </c>
      <c r="AB268">
        <v>153000</v>
      </c>
      <c r="AC268">
        <v>0</v>
      </c>
      <c r="AD268">
        <v>13000</v>
      </c>
      <c r="AE268">
        <v>801</v>
      </c>
      <c r="AF268">
        <v>372</v>
      </c>
      <c r="AG268">
        <v>14831</v>
      </c>
      <c r="AH268" t="s">
        <v>718</v>
      </c>
      <c r="AI268" t="s">
        <v>2420</v>
      </c>
      <c r="AJ268" t="s">
        <v>13700</v>
      </c>
      <c r="AP268">
        <f t="shared" si="8"/>
        <v>3</v>
      </c>
    </row>
    <row r="269" spans="1:42" x14ac:dyDescent="0.3">
      <c r="A269" s="1">
        <v>275</v>
      </c>
      <c r="B269" t="s">
        <v>1218</v>
      </c>
      <c r="C269" t="s">
        <v>27</v>
      </c>
      <c r="D269" t="s">
        <v>215</v>
      </c>
      <c r="E269" t="s">
        <v>78</v>
      </c>
      <c r="F269" t="s">
        <v>209</v>
      </c>
      <c r="G269" t="s">
        <v>496</v>
      </c>
      <c r="H269" t="s">
        <v>32</v>
      </c>
      <c r="I269">
        <v>136</v>
      </c>
      <c r="J269">
        <v>2.35</v>
      </c>
      <c r="K269" t="s">
        <v>33</v>
      </c>
      <c r="L269" t="s">
        <v>14867</v>
      </c>
      <c r="M269" t="s">
        <v>14868</v>
      </c>
      <c r="N269" t="s">
        <v>14138</v>
      </c>
      <c r="O269" t="s">
        <v>14074</v>
      </c>
      <c r="P269" t="s">
        <v>14869</v>
      </c>
      <c r="Q269">
        <v>2005</v>
      </c>
      <c r="R269" t="s">
        <v>34</v>
      </c>
      <c r="S269">
        <v>1</v>
      </c>
      <c r="T269">
        <v>126000000</v>
      </c>
      <c r="U269">
        <v>35799026</v>
      </c>
      <c r="V269">
        <f t="shared" si="9"/>
        <v>-90200974</v>
      </c>
      <c r="W269" t="s">
        <v>1219</v>
      </c>
      <c r="X269">
        <v>6.9</v>
      </c>
      <c r="Y269">
        <v>257</v>
      </c>
      <c r="Z269">
        <v>263329</v>
      </c>
      <c r="AA269">
        <v>899</v>
      </c>
      <c r="AB269">
        <v>0</v>
      </c>
      <c r="AC269">
        <v>0</v>
      </c>
      <c r="AD269">
        <v>19000</v>
      </c>
      <c r="AE269">
        <v>12000</v>
      </c>
      <c r="AF269">
        <v>3000</v>
      </c>
      <c r="AG269">
        <v>34839</v>
      </c>
      <c r="AH269" t="s">
        <v>980</v>
      </c>
      <c r="AI269" t="s">
        <v>718</v>
      </c>
      <c r="AJ269" t="s">
        <v>12756</v>
      </c>
      <c r="AK269" t="s">
        <v>13700</v>
      </c>
      <c r="AL269" t="s">
        <v>13161</v>
      </c>
      <c r="AP269">
        <f t="shared" si="8"/>
        <v>5</v>
      </c>
    </row>
    <row r="270" spans="1:42" x14ac:dyDescent="0.3">
      <c r="A270" s="1">
        <v>276</v>
      </c>
      <c r="B270" t="s">
        <v>1220</v>
      </c>
      <c r="C270" t="s">
        <v>27</v>
      </c>
      <c r="D270" t="s">
        <v>1221</v>
      </c>
      <c r="E270" t="s">
        <v>1222</v>
      </c>
      <c r="F270" t="s">
        <v>1223</v>
      </c>
      <c r="G270" t="s">
        <v>422</v>
      </c>
      <c r="H270" s="4" t="s">
        <v>32</v>
      </c>
      <c r="I270">
        <v>104</v>
      </c>
      <c r="J270">
        <v>1.85</v>
      </c>
      <c r="K270" t="s">
        <v>33</v>
      </c>
      <c r="L270" t="s">
        <v>14870</v>
      </c>
      <c r="M270" t="s">
        <v>14871</v>
      </c>
      <c r="N270" t="s">
        <v>14872</v>
      </c>
      <c r="O270" t="s">
        <v>14068</v>
      </c>
      <c r="P270" t="s">
        <v>14873</v>
      </c>
      <c r="Q270">
        <v>2001</v>
      </c>
      <c r="R270" t="s">
        <v>491</v>
      </c>
      <c r="S270">
        <v>0</v>
      </c>
      <c r="T270">
        <v>90000000</v>
      </c>
      <c r="U270">
        <v>6712451</v>
      </c>
      <c r="V270">
        <f t="shared" si="9"/>
        <v>-83287549</v>
      </c>
      <c r="W270" t="s">
        <v>1224</v>
      </c>
      <c r="X270">
        <v>4.4000000000000004</v>
      </c>
      <c r="Y270">
        <v>62</v>
      </c>
      <c r="Z270">
        <v>4102</v>
      </c>
      <c r="AA270">
        <v>89</v>
      </c>
      <c r="AB270">
        <v>53</v>
      </c>
      <c r="AC270">
        <v>23</v>
      </c>
      <c r="AD270">
        <v>752</v>
      </c>
      <c r="AE270">
        <v>631</v>
      </c>
      <c r="AF270">
        <v>591</v>
      </c>
      <c r="AG270">
        <v>3133</v>
      </c>
      <c r="AH270" t="s">
        <v>1432</v>
      </c>
      <c r="AI270" t="s">
        <v>12756</v>
      </c>
      <c r="AP270">
        <f t="shared" si="8"/>
        <v>2</v>
      </c>
    </row>
    <row r="271" spans="1:42" x14ac:dyDescent="0.3">
      <c r="A271" s="1">
        <v>277</v>
      </c>
      <c r="B271" t="s">
        <v>1225</v>
      </c>
      <c r="C271" t="s">
        <v>27</v>
      </c>
      <c r="D271" t="s">
        <v>1226</v>
      </c>
      <c r="E271" t="s">
        <v>524</v>
      </c>
      <c r="F271" t="s">
        <v>432</v>
      </c>
      <c r="G271" t="s">
        <v>1227</v>
      </c>
      <c r="H271" t="s">
        <v>32</v>
      </c>
      <c r="I271">
        <v>127</v>
      </c>
      <c r="J271">
        <v>2.35</v>
      </c>
      <c r="K271" t="s">
        <v>33</v>
      </c>
      <c r="L271" t="s">
        <v>14874</v>
      </c>
      <c r="M271" t="s">
        <v>14875</v>
      </c>
      <c r="N271" t="s">
        <v>14876</v>
      </c>
      <c r="O271" t="s">
        <v>14877</v>
      </c>
      <c r="P271" t="s">
        <v>14349</v>
      </c>
      <c r="Q271">
        <v>2000</v>
      </c>
      <c r="R271" t="s">
        <v>34</v>
      </c>
      <c r="S271">
        <v>1</v>
      </c>
      <c r="T271">
        <v>90000000</v>
      </c>
      <c r="U271">
        <v>101643008</v>
      </c>
      <c r="V271">
        <f t="shared" si="9"/>
        <v>11643008</v>
      </c>
      <c r="W271" t="s">
        <v>1228</v>
      </c>
      <c r="X271">
        <v>6.5</v>
      </c>
      <c r="Y271">
        <v>175</v>
      </c>
      <c r="Z271">
        <v>218341</v>
      </c>
      <c r="AA271">
        <v>498</v>
      </c>
      <c r="AB271">
        <v>0</v>
      </c>
      <c r="AC271">
        <v>57</v>
      </c>
      <c r="AD271">
        <v>12000</v>
      </c>
      <c r="AE271">
        <v>11000</v>
      </c>
      <c r="AF271">
        <v>3000</v>
      </c>
      <c r="AG271">
        <v>29069</v>
      </c>
      <c r="AH271" t="s">
        <v>980</v>
      </c>
      <c r="AI271" t="s">
        <v>20931</v>
      </c>
      <c r="AJ271" t="s">
        <v>13161</v>
      </c>
      <c r="AP271">
        <f t="shared" si="8"/>
        <v>3</v>
      </c>
    </row>
    <row r="272" spans="1:42" x14ac:dyDescent="0.3">
      <c r="A272" s="1">
        <v>278</v>
      </c>
      <c r="B272" t="s">
        <v>1229</v>
      </c>
      <c r="C272" t="s">
        <v>27</v>
      </c>
      <c r="D272" t="s">
        <v>146</v>
      </c>
      <c r="E272" t="s">
        <v>496</v>
      </c>
      <c r="F272" t="s">
        <v>1230</v>
      </c>
      <c r="G272" t="s">
        <v>1231</v>
      </c>
      <c r="H272" t="s">
        <v>32</v>
      </c>
      <c r="I272">
        <v>105</v>
      </c>
      <c r="J272">
        <v>2.35</v>
      </c>
      <c r="K272" t="s">
        <v>33</v>
      </c>
      <c r="L272" t="s">
        <v>14878</v>
      </c>
      <c r="M272" t="s">
        <v>14001</v>
      </c>
      <c r="N272" t="s">
        <v>14268</v>
      </c>
      <c r="O272" t="s">
        <v>14879</v>
      </c>
      <c r="P272" t="s">
        <v>14880</v>
      </c>
      <c r="Q272">
        <v>2000</v>
      </c>
      <c r="R272" t="s">
        <v>491</v>
      </c>
      <c r="S272">
        <v>0</v>
      </c>
      <c r="T272">
        <v>103000000</v>
      </c>
      <c r="U272">
        <v>187670866</v>
      </c>
      <c r="V272">
        <f t="shared" si="9"/>
        <v>84670866</v>
      </c>
      <c r="W272" t="s">
        <v>1232</v>
      </c>
      <c r="X272">
        <v>8.5</v>
      </c>
      <c r="Y272">
        <v>265</v>
      </c>
      <c r="Z272">
        <v>982637</v>
      </c>
      <c r="AA272">
        <v>2368</v>
      </c>
      <c r="AB272">
        <v>21000</v>
      </c>
      <c r="AC272">
        <v>0</v>
      </c>
      <c r="AD272">
        <v>3000</v>
      </c>
      <c r="AE272">
        <v>933</v>
      </c>
      <c r="AF272">
        <v>695</v>
      </c>
      <c r="AG272">
        <v>6521</v>
      </c>
      <c r="AH272" t="s">
        <v>980</v>
      </c>
      <c r="AI272" t="s">
        <v>2420</v>
      </c>
      <c r="AJ272" t="s">
        <v>12756</v>
      </c>
      <c r="AP272">
        <f t="shared" si="8"/>
        <v>3</v>
      </c>
    </row>
    <row r="273" spans="1:42" x14ac:dyDescent="0.3">
      <c r="A273" s="1">
        <v>279</v>
      </c>
      <c r="B273" t="s">
        <v>1233</v>
      </c>
      <c r="C273" t="s">
        <v>27</v>
      </c>
      <c r="D273" t="s">
        <v>305</v>
      </c>
      <c r="E273" t="s">
        <v>401</v>
      </c>
      <c r="F273" t="s">
        <v>1234</v>
      </c>
      <c r="G273" t="s">
        <v>1235</v>
      </c>
      <c r="H273" t="s">
        <v>32</v>
      </c>
      <c r="I273">
        <v>145</v>
      </c>
      <c r="J273">
        <v>2.35</v>
      </c>
      <c r="K273" t="s">
        <v>33</v>
      </c>
      <c r="L273" t="s">
        <v>13963</v>
      </c>
      <c r="M273" t="s">
        <v>14448</v>
      </c>
      <c r="N273" t="s">
        <v>14881</v>
      </c>
      <c r="O273" t="s">
        <v>14882</v>
      </c>
      <c r="P273" t="s">
        <v>14883</v>
      </c>
      <c r="Q273">
        <v>2002</v>
      </c>
      <c r="R273" t="s">
        <v>34</v>
      </c>
      <c r="S273">
        <v>0</v>
      </c>
      <c r="T273">
        <v>102000000</v>
      </c>
      <c r="U273">
        <v>132014112</v>
      </c>
      <c r="V273">
        <f t="shared" si="9"/>
        <v>30014112</v>
      </c>
      <c r="W273" t="s">
        <v>1236</v>
      </c>
      <c r="X273">
        <v>7.7</v>
      </c>
      <c r="Y273">
        <v>252</v>
      </c>
      <c r="Z273">
        <v>399651</v>
      </c>
      <c r="AA273">
        <v>1331</v>
      </c>
      <c r="AB273">
        <v>0</v>
      </c>
      <c r="AC273">
        <v>14000</v>
      </c>
      <c r="AD273">
        <v>10000</v>
      </c>
      <c r="AE273">
        <v>798</v>
      </c>
      <c r="AF273">
        <v>533</v>
      </c>
      <c r="AG273">
        <v>12546</v>
      </c>
      <c r="AH273" t="s">
        <v>980</v>
      </c>
      <c r="AI273" t="s">
        <v>20928</v>
      </c>
      <c r="AJ273" t="s">
        <v>13700</v>
      </c>
      <c r="AK273" t="s">
        <v>13161</v>
      </c>
      <c r="AP273">
        <f t="shared" si="8"/>
        <v>4</v>
      </c>
    </row>
    <row r="274" spans="1:42" x14ac:dyDescent="0.3">
      <c r="A274" s="1">
        <v>280</v>
      </c>
      <c r="B274" t="s">
        <v>1237</v>
      </c>
      <c r="C274" t="s">
        <v>27</v>
      </c>
      <c r="D274" t="s">
        <v>925</v>
      </c>
      <c r="E274" t="s">
        <v>83</v>
      </c>
      <c r="F274" t="s">
        <v>84</v>
      </c>
      <c r="G274" t="s">
        <v>897</v>
      </c>
      <c r="H274" t="s">
        <v>47</v>
      </c>
      <c r="I274">
        <v>105</v>
      </c>
      <c r="J274">
        <v>2.35</v>
      </c>
      <c r="K274" t="s">
        <v>33</v>
      </c>
      <c r="L274" t="s">
        <v>14884</v>
      </c>
      <c r="M274" t="s">
        <v>14885</v>
      </c>
      <c r="N274" t="s">
        <v>14886</v>
      </c>
      <c r="O274" t="s">
        <v>14023</v>
      </c>
      <c r="P274" t="s">
        <v>14887</v>
      </c>
      <c r="Q274">
        <v>2002</v>
      </c>
      <c r="R274" t="s">
        <v>72</v>
      </c>
      <c r="S274">
        <v>1</v>
      </c>
      <c r="T274">
        <v>100000000</v>
      </c>
      <c r="U274">
        <v>261970615</v>
      </c>
      <c r="V274">
        <f t="shared" si="9"/>
        <v>161970615</v>
      </c>
      <c r="W274" t="s">
        <v>1238</v>
      </c>
      <c r="X274">
        <v>7.4</v>
      </c>
      <c r="Y274">
        <v>232</v>
      </c>
      <c r="Z274">
        <v>387616</v>
      </c>
      <c r="AA274">
        <v>858</v>
      </c>
      <c r="AB274">
        <v>0</v>
      </c>
      <c r="AC274">
        <v>0</v>
      </c>
      <c r="AD274">
        <v>11000</v>
      </c>
      <c r="AE274">
        <v>10000</v>
      </c>
      <c r="AF274">
        <v>9000</v>
      </c>
      <c r="AG274">
        <v>35672</v>
      </c>
      <c r="AH274" t="s">
        <v>718</v>
      </c>
      <c r="AI274" t="s">
        <v>20926</v>
      </c>
      <c r="AJ274" t="s">
        <v>20924</v>
      </c>
      <c r="AK274" t="s">
        <v>20928</v>
      </c>
      <c r="AP274">
        <f t="shared" si="8"/>
        <v>4</v>
      </c>
    </row>
    <row r="275" spans="1:42" x14ac:dyDescent="0.3">
      <c r="A275" s="1">
        <v>281</v>
      </c>
      <c r="B275" t="s">
        <v>1239</v>
      </c>
      <c r="C275" t="s">
        <v>559</v>
      </c>
      <c r="D275" t="s">
        <v>243</v>
      </c>
      <c r="E275" t="s">
        <v>156</v>
      </c>
      <c r="F275" t="s">
        <v>1240</v>
      </c>
      <c r="G275" t="s">
        <v>1241</v>
      </c>
      <c r="H275" t="s">
        <v>47</v>
      </c>
      <c r="I275">
        <v>144</v>
      </c>
      <c r="J275">
        <v>2.35</v>
      </c>
      <c r="K275" t="s">
        <v>33</v>
      </c>
      <c r="L275" t="s">
        <v>14888</v>
      </c>
      <c r="M275" t="s">
        <v>13973</v>
      </c>
      <c r="N275" t="s">
        <v>14889</v>
      </c>
      <c r="O275" t="s">
        <v>14890</v>
      </c>
      <c r="P275" t="s">
        <v>13975</v>
      </c>
      <c r="Q275">
        <v>2006</v>
      </c>
      <c r="R275" t="s">
        <v>34</v>
      </c>
      <c r="S275">
        <v>1</v>
      </c>
      <c r="T275">
        <v>150000000</v>
      </c>
      <c r="U275">
        <v>167007184</v>
      </c>
      <c r="V275">
        <f t="shared" si="9"/>
        <v>17007184</v>
      </c>
      <c r="W275" t="s">
        <v>1242</v>
      </c>
      <c r="X275">
        <v>8</v>
      </c>
      <c r="Y275">
        <v>400</v>
      </c>
      <c r="Z275">
        <v>470483</v>
      </c>
      <c r="AA275">
        <v>2301</v>
      </c>
      <c r="AB275">
        <v>0</v>
      </c>
      <c r="AC275">
        <v>258</v>
      </c>
      <c r="AD275">
        <v>6000</v>
      </c>
      <c r="AE275">
        <v>1000</v>
      </c>
      <c r="AF275">
        <v>834</v>
      </c>
      <c r="AG275">
        <v>9125</v>
      </c>
      <c r="AH275" t="s">
        <v>980</v>
      </c>
      <c r="AI275" t="s">
        <v>718</v>
      </c>
      <c r="AJ275" t="s">
        <v>13161</v>
      </c>
      <c r="AP275">
        <f t="shared" si="8"/>
        <v>3</v>
      </c>
    </row>
    <row r="276" spans="1:42" x14ac:dyDescent="0.3">
      <c r="A276" s="1">
        <v>282</v>
      </c>
      <c r="B276" t="s">
        <v>1243</v>
      </c>
      <c r="C276" t="s">
        <v>27</v>
      </c>
      <c r="D276" t="s">
        <v>197</v>
      </c>
      <c r="E276" t="s">
        <v>443</v>
      </c>
      <c r="F276" t="s">
        <v>1244</v>
      </c>
      <c r="G276" t="s">
        <v>1245</v>
      </c>
      <c r="H276" t="s">
        <v>32</v>
      </c>
      <c r="I276">
        <v>119</v>
      </c>
      <c r="J276">
        <v>2.35</v>
      </c>
      <c r="K276" t="s">
        <v>33</v>
      </c>
      <c r="L276" t="s">
        <v>14522</v>
      </c>
      <c r="M276" t="s">
        <v>14891</v>
      </c>
      <c r="N276" t="s">
        <v>14146</v>
      </c>
      <c r="O276" t="s">
        <v>14771</v>
      </c>
      <c r="P276" t="s">
        <v>14892</v>
      </c>
      <c r="Q276">
        <v>2001</v>
      </c>
      <c r="R276" t="s">
        <v>34</v>
      </c>
      <c r="S276">
        <v>0</v>
      </c>
      <c r="T276">
        <v>100000000</v>
      </c>
      <c r="U276">
        <v>180011740</v>
      </c>
      <c r="V276">
        <f t="shared" si="9"/>
        <v>80011740</v>
      </c>
      <c r="W276" t="s">
        <v>1246</v>
      </c>
      <c r="X276">
        <v>5.7</v>
      </c>
      <c r="Y276">
        <v>230</v>
      </c>
      <c r="Z276">
        <v>177725</v>
      </c>
      <c r="AA276">
        <v>1368</v>
      </c>
      <c r="AB276">
        <v>0</v>
      </c>
      <c r="AC276">
        <v>13000</v>
      </c>
      <c r="AD276">
        <v>1000</v>
      </c>
      <c r="AE276">
        <v>658</v>
      </c>
      <c r="AF276">
        <v>567</v>
      </c>
      <c r="AG276">
        <v>2776</v>
      </c>
      <c r="AH276" t="s">
        <v>980</v>
      </c>
      <c r="AI276" t="s">
        <v>718</v>
      </c>
      <c r="AJ276" t="s">
        <v>13700</v>
      </c>
      <c r="AK276" t="s">
        <v>13161</v>
      </c>
      <c r="AP276">
        <f t="shared" si="8"/>
        <v>4</v>
      </c>
    </row>
    <row r="277" spans="1:42" x14ac:dyDescent="0.3">
      <c r="A277" s="1">
        <v>283</v>
      </c>
      <c r="B277" t="s">
        <v>1247</v>
      </c>
      <c r="C277" t="s">
        <v>27</v>
      </c>
      <c r="D277" t="s">
        <v>28</v>
      </c>
      <c r="E277" t="s">
        <v>785</v>
      </c>
      <c r="F277" t="s">
        <v>1248</v>
      </c>
      <c r="G277" t="s">
        <v>1249</v>
      </c>
      <c r="H277" t="s">
        <v>32</v>
      </c>
      <c r="I277">
        <v>153</v>
      </c>
      <c r="J277">
        <v>2.35</v>
      </c>
      <c r="K277" t="s">
        <v>33</v>
      </c>
      <c r="L277" t="s">
        <v>13963</v>
      </c>
      <c r="M277" t="s">
        <v>14893</v>
      </c>
      <c r="N277" t="s">
        <v>14894</v>
      </c>
      <c r="O277" t="s">
        <v>14895</v>
      </c>
      <c r="P277" t="s">
        <v>14168</v>
      </c>
      <c r="Q277">
        <v>1991</v>
      </c>
      <c r="R277" t="s">
        <v>491</v>
      </c>
      <c r="S277">
        <v>0</v>
      </c>
      <c r="T277">
        <v>102000000</v>
      </c>
      <c r="U277">
        <v>204843350</v>
      </c>
      <c r="V277">
        <f t="shared" si="9"/>
        <v>102843350</v>
      </c>
      <c r="W277" t="s">
        <v>1250</v>
      </c>
      <c r="X277">
        <v>8.5</v>
      </c>
      <c r="Y277">
        <v>210</v>
      </c>
      <c r="Z277">
        <v>744891</v>
      </c>
      <c r="AA277">
        <v>983</v>
      </c>
      <c r="AB277">
        <v>13000</v>
      </c>
      <c r="AC277">
        <v>0</v>
      </c>
      <c r="AD277">
        <v>780</v>
      </c>
      <c r="AE277">
        <v>604</v>
      </c>
      <c r="AF277">
        <v>539</v>
      </c>
      <c r="AG277">
        <v>2829</v>
      </c>
      <c r="AH277" t="s">
        <v>980</v>
      </c>
      <c r="AI277" t="s">
        <v>13700</v>
      </c>
      <c r="AP277">
        <f t="shared" si="8"/>
        <v>2</v>
      </c>
    </row>
    <row r="278" spans="1:42" x14ac:dyDescent="0.3">
      <c r="A278" s="1">
        <v>284</v>
      </c>
      <c r="B278" t="s">
        <v>1251</v>
      </c>
      <c r="C278" t="s">
        <v>27</v>
      </c>
      <c r="D278" t="s">
        <v>1192</v>
      </c>
      <c r="E278" t="s">
        <v>38</v>
      </c>
      <c r="F278" t="s">
        <v>52</v>
      </c>
      <c r="G278" t="s">
        <v>124</v>
      </c>
      <c r="H278" t="s">
        <v>32</v>
      </c>
      <c r="I278">
        <v>140</v>
      </c>
      <c r="J278">
        <v>2.35</v>
      </c>
      <c r="K278" t="s">
        <v>33</v>
      </c>
      <c r="L278" t="s">
        <v>14896</v>
      </c>
      <c r="M278" t="s">
        <v>14897</v>
      </c>
      <c r="N278" t="s">
        <v>14898</v>
      </c>
      <c r="O278" t="s">
        <v>14720</v>
      </c>
      <c r="P278" t="s">
        <v>14899</v>
      </c>
      <c r="Q278">
        <v>2009</v>
      </c>
      <c r="R278" t="s">
        <v>491</v>
      </c>
      <c r="S278">
        <v>1</v>
      </c>
      <c r="T278">
        <v>100000000</v>
      </c>
      <c r="U278">
        <v>97030725</v>
      </c>
      <c r="V278">
        <f t="shared" si="9"/>
        <v>-2969275</v>
      </c>
      <c r="W278" t="s">
        <v>1252</v>
      </c>
      <c r="X278">
        <v>7</v>
      </c>
      <c r="Y278">
        <v>357</v>
      </c>
      <c r="Z278">
        <v>230931</v>
      </c>
      <c r="AA278">
        <v>585</v>
      </c>
      <c r="AB278">
        <v>0</v>
      </c>
      <c r="AC278">
        <v>0</v>
      </c>
      <c r="AD278">
        <v>40000</v>
      </c>
      <c r="AE278">
        <v>23000</v>
      </c>
      <c r="AF278">
        <v>1000</v>
      </c>
      <c r="AG278">
        <v>64599</v>
      </c>
      <c r="AH278" t="s">
        <v>20932</v>
      </c>
      <c r="AI278" t="s">
        <v>20931</v>
      </c>
      <c r="AJ278" t="s">
        <v>2420</v>
      </c>
      <c r="AK278" t="s">
        <v>20929</v>
      </c>
      <c r="AL278" t="s">
        <v>12756</v>
      </c>
      <c r="AP278">
        <f t="shared" si="8"/>
        <v>5</v>
      </c>
    </row>
    <row r="279" spans="1:42" x14ac:dyDescent="0.3">
      <c r="A279" s="1">
        <v>285</v>
      </c>
      <c r="B279" t="s">
        <v>1253</v>
      </c>
      <c r="C279" t="s">
        <v>27</v>
      </c>
      <c r="D279" t="s">
        <v>146</v>
      </c>
      <c r="E279" t="s">
        <v>1254</v>
      </c>
      <c r="F279" t="s">
        <v>1255</v>
      </c>
      <c r="G279" t="s">
        <v>1256</v>
      </c>
      <c r="H279" t="s">
        <v>32</v>
      </c>
      <c r="I279">
        <v>105</v>
      </c>
      <c r="J279">
        <v>1.85</v>
      </c>
      <c r="K279" t="s">
        <v>33</v>
      </c>
      <c r="L279" t="s">
        <v>14096</v>
      </c>
      <c r="M279" t="s">
        <v>14900</v>
      </c>
      <c r="N279" t="s">
        <v>14901</v>
      </c>
      <c r="O279" t="s">
        <v>14902</v>
      </c>
      <c r="P279" t="s">
        <v>14903</v>
      </c>
      <c r="Q279">
        <v>2007</v>
      </c>
      <c r="R279" t="s">
        <v>491</v>
      </c>
      <c r="S279">
        <v>0</v>
      </c>
      <c r="T279">
        <v>100000000</v>
      </c>
      <c r="U279">
        <v>130127620</v>
      </c>
      <c r="V279">
        <f t="shared" si="9"/>
        <v>30127620</v>
      </c>
      <c r="W279" t="s">
        <v>1257</v>
      </c>
      <c r="X279">
        <v>7.8</v>
      </c>
      <c r="Y279">
        <v>300</v>
      </c>
      <c r="Z279">
        <v>324671</v>
      </c>
      <c r="AA279">
        <v>458</v>
      </c>
      <c r="AB279">
        <v>0</v>
      </c>
      <c r="AC279">
        <v>0</v>
      </c>
      <c r="AD279">
        <v>18000</v>
      </c>
      <c r="AE279">
        <v>782</v>
      </c>
      <c r="AF279">
        <v>561</v>
      </c>
      <c r="AG279">
        <v>20354</v>
      </c>
      <c r="AH279" t="s">
        <v>20932</v>
      </c>
      <c r="AI279" t="s">
        <v>20931</v>
      </c>
      <c r="AJ279" t="s">
        <v>2420</v>
      </c>
      <c r="AP279">
        <f t="shared" si="8"/>
        <v>3</v>
      </c>
    </row>
    <row r="280" spans="1:42" x14ac:dyDescent="0.3">
      <c r="A280" s="1">
        <v>286</v>
      </c>
      <c r="B280" t="s">
        <v>1258</v>
      </c>
      <c r="C280" t="s">
        <v>27</v>
      </c>
      <c r="D280" t="s">
        <v>28</v>
      </c>
      <c r="E280" t="s">
        <v>1259</v>
      </c>
      <c r="F280" t="s">
        <v>1260</v>
      </c>
      <c r="G280" t="s">
        <v>1261</v>
      </c>
      <c r="H280" t="s">
        <v>32</v>
      </c>
      <c r="I280">
        <v>141</v>
      </c>
      <c r="J280">
        <v>2.35</v>
      </c>
      <c r="K280" t="s">
        <v>33</v>
      </c>
      <c r="L280" t="s">
        <v>13973</v>
      </c>
      <c r="M280" t="s">
        <v>14459</v>
      </c>
      <c r="N280" t="s">
        <v>14904</v>
      </c>
      <c r="O280" t="s">
        <v>13974</v>
      </c>
      <c r="P280" t="s">
        <v>14905</v>
      </c>
      <c r="Q280">
        <v>1994</v>
      </c>
      <c r="R280" t="s">
        <v>491</v>
      </c>
      <c r="S280">
        <v>0</v>
      </c>
      <c r="T280">
        <v>115000000</v>
      </c>
      <c r="U280">
        <v>146282411</v>
      </c>
      <c r="V280">
        <f t="shared" si="9"/>
        <v>31282411</v>
      </c>
      <c r="W280" t="s">
        <v>1262</v>
      </c>
      <c r="X280">
        <v>7.2</v>
      </c>
      <c r="Y280">
        <v>94</v>
      </c>
      <c r="Z280">
        <v>190439</v>
      </c>
      <c r="AA280">
        <v>351</v>
      </c>
      <c r="AB280">
        <v>0</v>
      </c>
      <c r="AC280">
        <v>0</v>
      </c>
      <c r="AD280">
        <v>2000</v>
      </c>
      <c r="AE280">
        <v>1000</v>
      </c>
      <c r="AF280">
        <v>618</v>
      </c>
      <c r="AG280">
        <v>4528</v>
      </c>
      <c r="AH280" t="s">
        <v>980</v>
      </c>
      <c r="AI280" t="s">
        <v>1432</v>
      </c>
      <c r="AJ280" t="s">
        <v>13161</v>
      </c>
      <c r="AP280">
        <f t="shared" si="8"/>
        <v>3</v>
      </c>
    </row>
    <row r="281" spans="1:42" x14ac:dyDescent="0.3">
      <c r="A281" s="1">
        <v>287</v>
      </c>
      <c r="B281" t="s">
        <v>1263</v>
      </c>
      <c r="C281" t="s">
        <v>27</v>
      </c>
      <c r="D281" t="s">
        <v>1264</v>
      </c>
      <c r="E281" t="s">
        <v>1254</v>
      </c>
      <c r="F281" t="s">
        <v>218</v>
      </c>
      <c r="G281" t="s">
        <v>1265</v>
      </c>
      <c r="H281" t="s">
        <v>32</v>
      </c>
      <c r="I281">
        <v>106</v>
      </c>
      <c r="J281">
        <v>2.35</v>
      </c>
      <c r="K281" t="s">
        <v>33</v>
      </c>
      <c r="L281" t="s">
        <v>14906</v>
      </c>
      <c r="M281" t="s">
        <v>14907</v>
      </c>
      <c r="N281" t="s">
        <v>14908</v>
      </c>
      <c r="O281" t="s">
        <v>14909</v>
      </c>
      <c r="P281" t="s">
        <v>14028</v>
      </c>
      <c r="Q281">
        <v>2009</v>
      </c>
      <c r="R281" t="s">
        <v>491</v>
      </c>
      <c r="S281">
        <v>1</v>
      </c>
      <c r="T281">
        <v>100000000</v>
      </c>
      <c r="U281">
        <v>65452312</v>
      </c>
      <c r="V281">
        <f t="shared" si="9"/>
        <v>-34547688</v>
      </c>
      <c r="W281" t="s">
        <v>1266</v>
      </c>
      <c r="X281">
        <v>6.4</v>
      </c>
      <c r="Y281">
        <v>267</v>
      </c>
      <c r="Z281">
        <v>149998</v>
      </c>
      <c r="AA281">
        <v>285</v>
      </c>
      <c r="AB281">
        <v>0</v>
      </c>
      <c r="AC281">
        <v>12000</v>
      </c>
      <c r="AD281">
        <v>18000</v>
      </c>
      <c r="AE281">
        <v>464</v>
      </c>
      <c r="AF281">
        <v>385</v>
      </c>
      <c r="AG281">
        <v>19906</v>
      </c>
      <c r="AH281" t="s">
        <v>980</v>
      </c>
      <c r="AI281" t="s">
        <v>20931</v>
      </c>
      <c r="AJ281" t="s">
        <v>13161</v>
      </c>
      <c r="AP281">
        <f t="shared" si="8"/>
        <v>3</v>
      </c>
    </row>
    <row r="282" spans="1:42" x14ac:dyDescent="0.3">
      <c r="A282" s="1">
        <v>288</v>
      </c>
      <c r="B282" t="s">
        <v>1267</v>
      </c>
      <c r="C282" t="s">
        <v>27</v>
      </c>
      <c r="D282" t="s">
        <v>1268</v>
      </c>
      <c r="E282" t="s">
        <v>1269</v>
      </c>
      <c r="F282" t="s">
        <v>1270</v>
      </c>
      <c r="G282" t="s">
        <v>1271</v>
      </c>
      <c r="H282" t="s">
        <v>32</v>
      </c>
      <c r="I282">
        <v>98</v>
      </c>
      <c r="J282">
        <v>1.85</v>
      </c>
      <c r="K282" t="s">
        <v>33</v>
      </c>
      <c r="L282" t="s">
        <v>14660</v>
      </c>
      <c r="M282" t="s">
        <v>14224</v>
      </c>
      <c r="N282" t="s">
        <v>14910</v>
      </c>
      <c r="O282" t="s">
        <v>14911</v>
      </c>
      <c r="P282" t="s">
        <v>14912</v>
      </c>
      <c r="Q282">
        <v>2010</v>
      </c>
      <c r="R282" t="s">
        <v>34</v>
      </c>
      <c r="S282">
        <v>10</v>
      </c>
      <c r="T282">
        <v>100000000</v>
      </c>
      <c r="U282">
        <v>148383780</v>
      </c>
      <c r="V282">
        <f t="shared" si="9"/>
        <v>48383780</v>
      </c>
      <c r="W282" t="s">
        <v>1272</v>
      </c>
      <c r="X282">
        <v>5.5</v>
      </c>
      <c r="Y282">
        <v>180</v>
      </c>
      <c r="Z282">
        <v>85531</v>
      </c>
      <c r="AA282">
        <v>152</v>
      </c>
      <c r="AB282">
        <v>0</v>
      </c>
      <c r="AC282">
        <v>80</v>
      </c>
      <c r="AD282">
        <v>22000</v>
      </c>
      <c r="AE282">
        <v>713</v>
      </c>
      <c r="AF282">
        <v>708</v>
      </c>
      <c r="AG282">
        <v>24082</v>
      </c>
      <c r="AH282" t="s">
        <v>1432</v>
      </c>
      <c r="AI282" t="s">
        <v>12756</v>
      </c>
      <c r="AP282">
        <f t="shared" si="8"/>
        <v>2</v>
      </c>
    </row>
    <row r="283" spans="1:42" x14ac:dyDescent="0.3">
      <c r="A283" s="1">
        <v>289</v>
      </c>
      <c r="B283" t="s">
        <v>1273</v>
      </c>
      <c r="C283" t="s">
        <v>27</v>
      </c>
      <c r="D283" t="s">
        <v>1274</v>
      </c>
      <c r="E283" t="s">
        <v>806</v>
      </c>
      <c r="F283" t="s">
        <v>922</v>
      </c>
      <c r="G283" t="s">
        <v>1275</v>
      </c>
      <c r="H283" t="s">
        <v>32</v>
      </c>
      <c r="I283">
        <v>116</v>
      </c>
      <c r="J283">
        <v>2.35</v>
      </c>
      <c r="K283" t="s">
        <v>33</v>
      </c>
      <c r="L283" t="s">
        <v>14913</v>
      </c>
      <c r="M283" t="s">
        <v>14914</v>
      </c>
      <c r="N283" t="s">
        <v>14684</v>
      </c>
      <c r="O283" t="s">
        <v>14403</v>
      </c>
      <c r="P283" t="s">
        <v>14666</v>
      </c>
      <c r="Q283">
        <v>2010</v>
      </c>
      <c r="R283" t="s">
        <v>34</v>
      </c>
      <c r="S283">
        <v>2</v>
      </c>
      <c r="T283">
        <v>100000000</v>
      </c>
      <c r="U283">
        <v>119219978</v>
      </c>
      <c r="V283">
        <f t="shared" si="9"/>
        <v>19219978</v>
      </c>
      <c r="W283" t="s">
        <v>1276</v>
      </c>
      <c r="X283">
        <v>6.7</v>
      </c>
      <c r="Y283">
        <v>265</v>
      </c>
      <c r="Z283">
        <v>189806</v>
      </c>
      <c r="AA283">
        <v>316</v>
      </c>
      <c r="AB283">
        <v>16000</v>
      </c>
      <c r="AC283">
        <v>285</v>
      </c>
      <c r="AD283">
        <v>12000</v>
      </c>
      <c r="AE283">
        <v>8000</v>
      </c>
      <c r="AF283">
        <v>107</v>
      </c>
      <c r="AG283">
        <v>20233</v>
      </c>
      <c r="AH283" t="s">
        <v>980</v>
      </c>
      <c r="AI283" t="s">
        <v>1432</v>
      </c>
      <c r="AJ283" t="s">
        <v>20931</v>
      </c>
      <c r="AP283">
        <f t="shared" si="8"/>
        <v>3</v>
      </c>
    </row>
    <row r="284" spans="1:42" x14ac:dyDescent="0.3">
      <c r="A284" s="1">
        <v>290</v>
      </c>
      <c r="B284" t="s">
        <v>1277</v>
      </c>
      <c r="C284" t="s">
        <v>27</v>
      </c>
      <c r="D284" t="s">
        <v>1278</v>
      </c>
      <c r="E284" t="s">
        <v>1279</v>
      </c>
      <c r="F284" t="s">
        <v>1061</v>
      </c>
      <c r="G284" t="s">
        <v>1280</v>
      </c>
      <c r="H284" t="s">
        <v>32</v>
      </c>
      <c r="I284">
        <v>115</v>
      </c>
      <c r="J284">
        <v>2.35</v>
      </c>
      <c r="K284" t="s">
        <v>33</v>
      </c>
      <c r="L284" t="s">
        <v>14915</v>
      </c>
      <c r="M284" t="s">
        <v>14916</v>
      </c>
      <c r="N284" t="s">
        <v>14472</v>
      </c>
      <c r="O284" t="s">
        <v>14917</v>
      </c>
      <c r="P284" t="s">
        <v>14722</v>
      </c>
      <c r="Q284">
        <v>1996</v>
      </c>
      <c r="R284" t="s">
        <v>491</v>
      </c>
      <c r="S284">
        <v>1</v>
      </c>
      <c r="T284">
        <v>100000000</v>
      </c>
      <c r="U284">
        <v>101228120</v>
      </c>
      <c r="V284">
        <f t="shared" si="9"/>
        <v>1228120</v>
      </c>
      <c r="W284" t="s">
        <v>1281</v>
      </c>
      <c r="X284">
        <v>6.1</v>
      </c>
      <c r="Y284">
        <v>81</v>
      </c>
      <c r="Z284">
        <v>84424</v>
      </c>
      <c r="AA284">
        <v>131</v>
      </c>
      <c r="AB284">
        <v>0</v>
      </c>
      <c r="AC284">
        <v>55</v>
      </c>
      <c r="AD284">
        <v>1000</v>
      </c>
      <c r="AE284">
        <v>773</v>
      </c>
      <c r="AF284">
        <v>383</v>
      </c>
      <c r="AG284">
        <v>3454</v>
      </c>
      <c r="AH284" t="s">
        <v>980</v>
      </c>
      <c r="AI284" t="s">
        <v>2420</v>
      </c>
      <c r="AJ284" t="s">
        <v>20928</v>
      </c>
      <c r="AK284" t="s">
        <v>13161</v>
      </c>
      <c r="AP284">
        <f t="shared" si="8"/>
        <v>4</v>
      </c>
    </row>
    <row r="285" spans="1:42" x14ac:dyDescent="0.3">
      <c r="A285" s="1">
        <v>291</v>
      </c>
      <c r="B285" t="s">
        <v>1282</v>
      </c>
      <c r="C285" t="s">
        <v>27</v>
      </c>
      <c r="D285" t="s">
        <v>1283</v>
      </c>
      <c r="E285" t="s">
        <v>165</v>
      </c>
      <c r="F285" t="s">
        <v>44</v>
      </c>
      <c r="G285" t="s">
        <v>1012</v>
      </c>
      <c r="H285" t="s">
        <v>32</v>
      </c>
      <c r="I285">
        <v>105</v>
      </c>
      <c r="J285">
        <v>2.35</v>
      </c>
      <c r="K285" t="s">
        <v>33</v>
      </c>
      <c r="L285" t="s">
        <v>14918</v>
      </c>
      <c r="M285" t="s">
        <v>14919</v>
      </c>
      <c r="N285" t="s">
        <v>14920</v>
      </c>
      <c r="O285" t="s">
        <v>14921</v>
      </c>
      <c r="P285" t="s">
        <v>14922</v>
      </c>
      <c r="Q285">
        <v>2012</v>
      </c>
      <c r="R285" t="s">
        <v>491</v>
      </c>
      <c r="S285">
        <v>1</v>
      </c>
      <c r="T285">
        <v>100000000</v>
      </c>
      <c r="U285">
        <v>162804648</v>
      </c>
      <c r="V285">
        <f t="shared" si="9"/>
        <v>62804648</v>
      </c>
      <c r="W285" t="s">
        <v>1284</v>
      </c>
      <c r="X285">
        <v>8.5</v>
      </c>
      <c r="Y285">
        <v>765</v>
      </c>
      <c r="Z285">
        <v>955174</v>
      </c>
      <c r="AA285">
        <v>1193</v>
      </c>
      <c r="AB285">
        <v>199000</v>
      </c>
      <c r="AC285">
        <v>16000</v>
      </c>
      <c r="AD285">
        <v>29000</v>
      </c>
      <c r="AE285">
        <v>11000</v>
      </c>
      <c r="AF285">
        <v>265</v>
      </c>
      <c r="AG285">
        <v>40978</v>
      </c>
      <c r="AH285" t="s">
        <v>2420</v>
      </c>
      <c r="AI285" t="s">
        <v>10951</v>
      </c>
      <c r="AP285">
        <f t="shared" si="8"/>
        <v>2</v>
      </c>
    </row>
    <row r="286" spans="1:42" x14ac:dyDescent="0.3">
      <c r="A286" s="1">
        <v>292</v>
      </c>
      <c r="B286" t="s">
        <v>1285</v>
      </c>
      <c r="C286" t="s">
        <v>27</v>
      </c>
      <c r="D286" t="s">
        <v>1286</v>
      </c>
      <c r="E286" t="s">
        <v>1015</v>
      </c>
      <c r="F286" t="s">
        <v>1287</v>
      </c>
      <c r="G286" t="s">
        <v>1288</v>
      </c>
      <c r="H286" t="s">
        <v>32</v>
      </c>
      <c r="I286">
        <v>91</v>
      </c>
      <c r="J286">
        <v>1.78</v>
      </c>
      <c r="K286" t="s">
        <v>33</v>
      </c>
      <c r="L286" t="s">
        <v>14923</v>
      </c>
      <c r="M286" t="s">
        <v>14924</v>
      </c>
      <c r="N286" t="s">
        <v>14683</v>
      </c>
      <c r="O286" t="s">
        <v>14925</v>
      </c>
      <c r="P286" t="s">
        <v>14926</v>
      </c>
      <c r="Q286">
        <v>1996</v>
      </c>
      <c r="R286" t="s">
        <v>212</v>
      </c>
      <c r="S286">
        <v>0</v>
      </c>
      <c r="T286">
        <v>100000000</v>
      </c>
      <c r="U286">
        <v>100117603</v>
      </c>
      <c r="V286">
        <f t="shared" si="9"/>
        <v>117603</v>
      </c>
      <c r="W286" t="s">
        <v>1289</v>
      </c>
      <c r="X286">
        <v>6.9</v>
      </c>
      <c r="Y286">
        <v>80</v>
      </c>
      <c r="Z286">
        <v>102933</v>
      </c>
      <c r="AA286">
        <v>230</v>
      </c>
      <c r="AB286">
        <v>0</v>
      </c>
      <c r="AC286">
        <v>21</v>
      </c>
      <c r="AD286">
        <v>2000</v>
      </c>
      <c r="AE286">
        <v>700</v>
      </c>
      <c r="AF286">
        <v>542</v>
      </c>
      <c r="AG286">
        <v>4842</v>
      </c>
      <c r="AH286" t="s">
        <v>20925</v>
      </c>
      <c r="AI286" t="s">
        <v>2420</v>
      </c>
      <c r="AJ286" t="s">
        <v>20926</v>
      </c>
      <c r="AK286" t="s">
        <v>20927</v>
      </c>
      <c r="AL286" t="s">
        <v>12756</v>
      </c>
      <c r="AP286">
        <f t="shared" si="8"/>
        <v>5</v>
      </c>
    </row>
    <row r="287" spans="1:42" x14ac:dyDescent="0.3">
      <c r="A287" s="1">
        <v>293</v>
      </c>
      <c r="B287" t="s">
        <v>1290</v>
      </c>
      <c r="C287" t="s">
        <v>27</v>
      </c>
      <c r="D287" t="s">
        <v>1291</v>
      </c>
      <c r="E287" t="s">
        <v>1292</v>
      </c>
      <c r="F287" t="s">
        <v>1293</v>
      </c>
      <c r="G287" t="s">
        <v>1294</v>
      </c>
      <c r="H287" t="s">
        <v>32</v>
      </c>
      <c r="I287">
        <v>78</v>
      </c>
      <c r="J287">
        <v>1.66</v>
      </c>
      <c r="K287" t="s">
        <v>33</v>
      </c>
      <c r="L287" t="s">
        <v>14589</v>
      </c>
      <c r="M287" t="s">
        <v>13993</v>
      </c>
      <c r="N287" t="s">
        <v>14260</v>
      </c>
      <c r="O287" t="s">
        <v>14858</v>
      </c>
      <c r="P287" t="s">
        <v>14927</v>
      </c>
      <c r="Q287">
        <v>2000</v>
      </c>
      <c r="R287" t="s">
        <v>212</v>
      </c>
      <c r="S287">
        <v>1</v>
      </c>
      <c r="T287">
        <v>100000000</v>
      </c>
      <c r="U287">
        <v>89296573</v>
      </c>
      <c r="V287">
        <f t="shared" si="9"/>
        <v>-10703427</v>
      </c>
      <c r="W287" t="s">
        <v>1295</v>
      </c>
      <c r="X287">
        <v>7.3</v>
      </c>
      <c r="Y287">
        <v>141</v>
      </c>
      <c r="Z287">
        <v>128285</v>
      </c>
      <c r="AA287">
        <v>297</v>
      </c>
      <c r="AB287">
        <v>0</v>
      </c>
      <c r="AC287">
        <v>10</v>
      </c>
      <c r="AD287">
        <v>558</v>
      </c>
      <c r="AE287">
        <v>452</v>
      </c>
      <c r="AF287">
        <v>253</v>
      </c>
      <c r="AG287">
        <v>2039</v>
      </c>
      <c r="AH287" t="s">
        <v>718</v>
      </c>
      <c r="AI287" t="s">
        <v>20925</v>
      </c>
      <c r="AJ287" t="s">
        <v>1432</v>
      </c>
      <c r="AK287" t="s">
        <v>20926</v>
      </c>
      <c r="AL287" t="s">
        <v>20924</v>
      </c>
      <c r="AP287">
        <f t="shared" si="8"/>
        <v>5</v>
      </c>
    </row>
    <row r="288" spans="1:42" x14ac:dyDescent="0.3">
      <c r="A288" s="1">
        <v>294</v>
      </c>
      <c r="B288" t="s">
        <v>1296</v>
      </c>
      <c r="C288" t="s">
        <v>27</v>
      </c>
      <c r="D288" t="s">
        <v>1297</v>
      </c>
      <c r="E288" t="s">
        <v>260</v>
      </c>
      <c r="F288" t="s">
        <v>1298</v>
      </c>
      <c r="G288" t="s">
        <v>735</v>
      </c>
      <c r="H288" t="s">
        <v>32</v>
      </c>
      <c r="I288">
        <v>103</v>
      </c>
      <c r="J288">
        <v>2.35</v>
      </c>
      <c r="K288" t="s">
        <v>33</v>
      </c>
      <c r="L288" t="s">
        <v>14928</v>
      </c>
      <c r="M288" t="s">
        <v>14907</v>
      </c>
      <c r="N288" t="s">
        <v>14929</v>
      </c>
      <c r="O288" t="s">
        <v>14930</v>
      </c>
      <c r="P288" t="s">
        <v>14018</v>
      </c>
      <c r="Q288">
        <v>2012</v>
      </c>
      <c r="R288" t="s">
        <v>491</v>
      </c>
      <c r="S288">
        <v>3</v>
      </c>
      <c r="T288">
        <v>92000000</v>
      </c>
      <c r="U288">
        <v>85017401</v>
      </c>
      <c r="V288">
        <f t="shared" si="9"/>
        <v>-6982599</v>
      </c>
      <c r="W288" t="s">
        <v>1299</v>
      </c>
      <c r="X288">
        <v>6.7</v>
      </c>
      <c r="Y288">
        <v>383</v>
      </c>
      <c r="Z288">
        <v>246803</v>
      </c>
      <c r="AA288">
        <v>474</v>
      </c>
      <c r="AB288">
        <v>108000</v>
      </c>
      <c r="AC288">
        <v>165</v>
      </c>
      <c r="AD288">
        <v>26000</v>
      </c>
      <c r="AE288">
        <v>13000</v>
      </c>
      <c r="AF288">
        <v>13000</v>
      </c>
      <c r="AG288">
        <v>57881</v>
      </c>
      <c r="AH288" t="s">
        <v>980</v>
      </c>
      <c r="AI288" t="s">
        <v>718</v>
      </c>
      <c r="AJ288" t="s">
        <v>13161</v>
      </c>
      <c r="AP288">
        <f t="shared" si="8"/>
        <v>3</v>
      </c>
    </row>
    <row r="289" spans="1:42" x14ac:dyDescent="0.3">
      <c r="A289" s="1">
        <v>295</v>
      </c>
      <c r="B289" t="s">
        <v>1300</v>
      </c>
      <c r="C289" t="s">
        <v>27</v>
      </c>
      <c r="D289" t="s">
        <v>523</v>
      </c>
      <c r="E289" t="s">
        <v>524</v>
      </c>
      <c r="F289" t="s">
        <v>1301</v>
      </c>
      <c r="G289" t="s">
        <v>1302</v>
      </c>
      <c r="H289" t="s">
        <v>32</v>
      </c>
      <c r="I289">
        <v>131</v>
      </c>
      <c r="J289">
        <v>2.35</v>
      </c>
      <c r="K289" t="s">
        <v>33</v>
      </c>
      <c r="L289" t="s">
        <v>14931</v>
      </c>
      <c r="M289" t="s">
        <v>14932</v>
      </c>
      <c r="N289" t="s">
        <v>14642</v>
      </c>
      <c r="O289" t="s">
        <v>14933</v>
      </c>
      <c r="P289" t="s">
        <v>14934</v>
      </c>
      <c r="Q289">
        <v>2004</v>
      </c>
      <c r="R289" t="s">
        <v>72</v>
      </c>
      <c r="S289">
        <v>0</v>
      </c>
      <c r="T289">
        <v>100000000</v>
      </c>
      <c r="U289">
        <v>173005002</v>
      </c>
      <c r="V289">
        <f t="shared" si="9"/>
        <v>73005002</v>
      </c>
      <c r="W289" t="s">
        <v>1303</v>
      </c>
      <c r="X289">
        <v>6.9</v>
      </c>
      <c r="Y289">
        <v>193</v>
      </c>
      <c r="Z289">
        <v>255447</v>
      </c>
      <c r="AA289">
        <v>692</v>
      </c>
      <c r="AB289">
        <v>0</v>
      </c>
      <c r="AC289">
        <v>226</v>
      </c>
      <c r="AD289">
        <v>12000</v>
      </c>
      <c r="AE289">
        <v>625</v>
      </c>
      <c r="AF289">
        <v>341</v>
      </c>
      <c r="AG289">
        <v>13679</v>
      </c>
      <c r="AH289" t="s">
        <v>980</v>
      </c>
      <c r="AI289" t="s">
        <v>718</v>
      </c>
      <c r="AJ289" t="s">
        <v>1432</v>
      </c>
      <c r="AK289" t="s">
        <v>20926</v>
      </c>
      <c r="AL289" t="s">
        <v>20928</v>
      </c>
      <c r="AP289">
        <f t="shared" si="8"/>
        <v>5</v>
      </c>
    </row>
    <row r="290" spans="1:42" x14ac:dyDescent="0.3">
      <c r="A290" s="1">
        <v>296</v>
      </c>
      <c r="B290" t="s">
        <v>1304</v>
      </c>
      <c r="C290" t="s">
        <v>559</v>
      </c>
      <c r="D290" t="s">
        <v>1305</v>
      </c>
      <c r="E290" t="s">
        <v>496</v>
      </c>
      <c r="F290" t="s">
        <v>1306</v>
      </c>
      <c r="G290" t="s">
        <v>1307</v>
      </c>
      <c r="H290" t="s">
        <v>32</v>
      </c>
      <c r="I290">
        <v>104</v>
      </c>
      <c r="J290">
        <v>2.35</v>
      </c>
      <c r="K290" t="s">
        <v>33</v>
      </c>
      <c r="L290" t="s">
        <v>14330</v>
      </c>
      <c r="M290" t="s">
        <v>14935</v>
      </c>
      <c r="N290" t="s">
        <v>14380</v>
      </c>
      <c r="O290" t="s">
        <v>14936</v>
      </c>
      <c r="P290" t="s">
        <v>14392</v>
      </c>
      <c r="Q290">
        <v>2006</v>
      </c>
      <c r="R290" t="s">
        <v>72</v>
      </c>
      <c r="S290">
        <v>0</v>
      </c>
      <c r="T290">
        <v>100000000</v>
      </c>
      <c r="U290">
        <v>75030163</v>
      </c>
      <c r="V290">
        <f t="shared" si="9"/>
        <v>-24969837</v>
      </c>
      <c r="W290" t="s">
        <v>1308</v>
      </c>
      <c r="X290">
        <v>5.0999999999999996</v>
      </c>
      <c r="Y290">
        <v>170</v>
      </c>
      <c r="Z290">
        <v>108076</v>
      </c>
      <c r="AA290">
        <v>1690</v>
      </c>
      <c r="AB290">
        <v>0</v>
      </c>
      <c r="AC290">
        <v>14</v>
      </c>
      <c r="AD290">
        <v>3000</v>
      </c>
      <c r="AE290">
        <v>762</v>
      </c>
      <c r="AF290">
        <v>203</v>
      </c>
      <c r="AG290">
        <v>4487</v>
      </c>
      <c r="AH290" t="s">
        <v>980</v>
      </c>
      <c r="AI290" t="s">
        <v>718</v>
      </c>
      <c r="AJ290" t="s">
        <v>20926</v>
      </c>
      <c r="AK290" t="s">
        <v>20924</v>
      </c>
      <c r="AP290">
        <f t="shared" si="8"/>
        <v>4</v>
      </c>
    </row>
    <row r="291" spans="1:42" x14ac:dyDescent="0.3">
      <c r="A291" s="1">
        <v>297</v>
      </c>
      <c r="B291" t="s">
        <v>1309</v>
      </c>
      <c r="C291" t="s">
        <v>27</v>
      </c>
      <c r="D291" t="s">
        <v>1310</v>
      </c>
      <c r="E291" t="s">
        <v>1311</v>
      </c>
      <c r="F291" t="s">
        <v>1312</v>
      </c>
      <c r="G291" t="s">
        <v>1313</v>
      </c>
      <c r="H291" t="s">
        <v>572</v>
      </c>
      <c r="I291">
        <v>101</v>
      </c>
      <c r="J291">
        <v>2.35</v>
      </c>
      <c r="K291" t="s">
        <v>33</v>
      </c>
      <c r="L291" t="s">
        <v>14937</v>
      </c>
      <c r="M291" t="s">
        <v>14527</v>
      </c>
      <c r="N291" t="s">
        <v>14938</v>
      </c>
      <c r="O291" t="s">
        <v>14847</v>
      </c>
      <c r="P291" t="s">
        <v>14036</v>
      </c>
      <c r="Q291">
        <v>2009</v>
      </c>
      <c r="R291" t="s">
        <v>72</v>
      </c>
      <c r="S291">
        <v>0</v>
      </c>
      <c r="T291">
        <v>100000000</v>
      </c>
      <c r="U291">
        <v>77222184</v>
      </c>
      <c r="V291">
        <f t="shared" si="9"/>
        <v>-22777816</v>
      </c>
      <c r="W291" t="s">
        <v>1314</v>
      </c>
      <c r="X291">
        <v>6.8</v>
      </c>
      <c r="Y291">
        <v>333</v>
      </c>
      <c r="Z291">
        <v>87677</v>
      </c>
      <c r="AA291">
        <v>388</v>
      </c>
      <c r="AB291">
        <v>11000</v>
      </c>
      <c r="AC291">
        <v>0</v>
      </c>
      <c r="AD291">
        <v>925</v>
      </c>
      <c r="AE291">
        <v>468</v>
      </c>
      <c r="AF291">
        <v>279</v>
      </c>
      <c r="AG291">
        <v>1738</v>
      </c>
      <c r="AH291" t="s">
        <v>718</v>
      </c>
      <c r="AI291" t="s">
        <v>2420</v>
      </c>
      <c r="AJ291" t="s">
        <v>20926</v>
      </c>
      <c r="AK291" t="s">
        <v>20924</v>
      </c>
      <c r="AP291">
        <f t="shared" si="8"/>
        <v>4</v>
      </c>
    </row>
    <row r="292" spans="1:42" x14ac:dyDescent="0.3">
      <c r="A292" s="1">
        <v>298</v>
      </c>
      <c r="B292" t="s">
        <v>1315</v>
      </c>
      <c r="C292" t="s">
        <v>27</v>
      </c>
      <c r="D292" t="s">
        <v>1316</v>
      </c>
      <c r="E292" t="s">
        <v>520</v>
      </c>
      <c r="F292" t="s">
        <v>1317</v>
      </c>
      <c r="G292" t="s">
        <v>1318</v>
      </c>
      <c r="H292" t="s">
        <v>32</v>
      </c>
      <c r="I292">
        <v>102</v>
      </c>
      <c r="J292">
        <v>2.35</v>
      </c>
      <c r="K292" t="s">
        <v>33</v>
      </c>
      <c r="L292" t="s">
        <v>11383</v>
      </c>
      <c r="M292" t="s">
        <v>14939</v>
      </c>
      <c r="N292" t="s">
        <v>14940</v>
      </c>
      <c r="O292" t="s">
        <v>14108</v>
      </c>
      <c r="P292" t="s">
        <v>14936</v>
      </c>
      <c r="Q292">
        <v>2013</v>
      </c>
      <c r="R292" t="s">
        <v>72</v>
      </c>
      <c r="S292">
        <v>2</v>
      </c>
      <c r="T292">
        <v>100000000</v>
      </c>
      <c r="U292">
        <v>107515297</v>
      </c>
      <c r="V292">
        <f t="shared" si="9"/>
        <v>7515297</v>
      </c>
      <c r="W292" t="s">
        <v>1319</v>
      </c>
      <c r="X292">
        <v>6.7</v>
      </c>
      <c r="Y292">
        <v>203</v>
      </c>
      <c r="Z292">
        <v>85833</v>
      </c>
      <c r="AA292">
        <v>113</v>
      </c>
      <c r="AB292">
        <v>17000</v>
      </c>
      <c r="AC292">
        <v>77</v>
      </c>
      <c r="AD292">
        <v>14000</v>
      </c>
      <c r="AE292">
        <v>151</v>
      </c>
      <c r="AF292">
        <v>120</v>
      </c>
      <c r="AG292">
        <v>14552</v>
      </c>
      <c r="AH292" t="s">
        <v>718</v>
      </c>
      <c r="AI292" t="s">
        <v>20925</v>
      </c>
      <c r="AJ292" t="s">
        <v>20926</v>
      </c>
      <c r="AK292" t="s">
        <v>20924</v>
      </c>
      <c r="AP292">
        <f t="shared" si="8"/>
        <v>4</v>
      </c>
    </row>
    <row r="293" spans="1:42" x14ac:dyDescent="0.3">
      <c r="A293" s="1">
        <v>299</v>
      </c>
      <c r="B293" t="s">
        <v>1320</v>
      </c>
      <c r="C293" t="s">
        <v>27</v>
      </c>
      <c r="D293" t="s">
        <v>1321</v>
      </c>
      <c r="E293" t="s">
        <v>38</v>
      </c>
      <c r="F293" t="s">
        <v>432</v>
      </c>
      <c r="G293" t="s">
        <v>1322</v>
      </c>
      <c r="H293" t="s">
        <v>32</v>
      </c>
      <c r="I293">
        <v>103</v>
      </c>
      <c r="J293">
        <v>2.35</v>
      </c>
      <c r="K293" t="s">
        <v>33</v>
      </c>
      <c r="L293" t="s">
        <v>14941</v>
      </c>
      <c r="M293" t="s">
        <v>14942</v>
      </c>
      <c r="N293" t="s">
        <v>14943</v>
      </c>
      <c r="O293" t="s">
        <v>14944</v>
      </c>
      <c r="P293" t="s">
        <v>14945</v>
      </c>
      <c r="Q293">
        <v>2010</v>
      </c>
      <c r="R293" t="s">
        <v>34</v>
      </c>
      <c r="S293">
        <v>0</v>
      </c>
      <c r="T293">
        <v>100000000</v>
      </c>
      <c r="U293">
        <v>67631157</v>
      </c>
      <c r="V293">
        <f t="shared" si="9"/>
        <v>-32368843</v>
      </c>
      <c r="W293" t="s">
        <v>1323</v>
      </c>
      <c r="X293">
        <v>6</v>
      </c>
      <c r="Y293">
        <v>321</v>
      </c>
      <c r="Z293">
        <v>176598</v>
      </c>
      <c r="AA293">
        <v>374</v>
      </c>
      <c r="AB293">
        <v>25000</v>
      </c>
      <c r="AC293">
        <v>207</v>
      </c>
      <c r="AD293">
        <v>40000</v>
      </c>
      <c r="AE293">
        <v>11000</v>
      </c>
      <c r="AF293">
        <v>3000</v>
      </c>
      <c r="AG293">
        <v>55175</v>
      </c>
      <c r="AH293" t="s">
        <v>980</v>
      </c>
      <c r="AI293" t="s">
        <v>12756</v>
      </c>
      <c r="AJ293" t="s">
        <v>13161</v>
      </c>
      <c r="AP293">
        <f t="shared" si="8"/>
        <v>3</v>
      </c>
    </row>
    <row r="294" spans="1:42" x14ac:dyDescent="0.3">
      <c r="A294" s="1">
        <v>300</v>
      </c>
      <c r="B294" t="s">
        <v>1324</v>
      </c>
      <c r="C294" t="s">
        <v>27</v>
      </c>
      <c r="D294" t="s">
        <v>1325</v>
      </c>
      <c r="E294" t="s">
        <v>29</v>
      </c>
      <c r="F294" t="s">
        <v>1326</v>
      </c>
      <c r="G294" t="s">
        <v>1327</v>
      </c>
      <c r="H294" t="s">
        <v>32</v>
      </c>
      <c r="I294">
        <v>121</v>
      </c>
      <c r="J294">
        <v>2.35</v>
      </c>
      <c r="K294" t="s">
        <v>33</v>
      </c>
      <c r="L294" t="s">
        <v>14946</v>
      </c>
      <c r="M294" t="s">
        <v>14947</v>
      </c>
      <c r="N294" t="s">
        <v>14948</v>
      </c>
      <c r="O294" t="s">
        <v>14949</v>
      </c>
      <c r="P294" t="s">
        <v>14950</v>
      </c>
      <c r="Q294">
        <v>1999</v>
      </c>
      <c r="R294" t="s">
        <v>491</v>
      </c>
      <c r="S294">
        <v>0</v>
      </c>
      <c r="T294">
        <v>83000000</v>
      </c>
      <c r="U294">
        <v>66862068</v>
      </c>
      <c r="V294">
        <f t="shared" si="9"/>
        <v>-16137932</v>
      </c>
      <c r="W294" t="s">
        <v>1328</v>
      </c>
      <c r="X294">
        <v>5.7</v>
      </c>
      <c r="Y294">
        <v>174</v>
      </c>
      <c r="Z294">
        <v>89509</v>
      </c>
      <c r="AA294">
        <v>524</v>
      </c>
      <c r="AB294">
        <v>2000</v>
      </c>
      <c r="AC294">
        <v>0</v>
      </c>
      <c r="AD294">
        <v>1000</v>
      </c>
      <c r="AE294">
        <v>1000</v>
      </c>
      <c r="AF294">
        <v>595</v>
      </c>
      <c r="AG294">
        <v>3903</v>
      </c>
      <c r="AH294" t="s">
        <v>980</v>
      </c>
      <c r="AI294" t="s">
        <v>20924</v>
      </c>
      <c r="AJ294" t="s">
        <v>4493</v>
      </c>
      <c r="AK294" t="s">
        <v>20928</v>
      </c>
      <c r="AP294">
        <f t="shared" si="8"/>
        <v>4</v>
      </c>
    </row>
    <row r="295" spans="1:42" x14ac:dyDescent="0.3">
      <c r="A295" s="1">
        <v>301</v>
      </c>
      <c r="B295" t="s">
        <v>1329</v>
      </c>
      <c r="C295" t="s">
        <v>27</v>
      </c>
      <c r="D295" t="s">
        <v>763</v>
      </c>
      <c r="E295" t="s">
        <v>165</v>
      </c>
      <c r="F295" t="s">
        <v>496</v>
      </c>
      <c r="G295" t="s">
        <v>1330</v>
      </c>
      <c r="H295" t="s">
        <v>572</v>
      </c>
      <c r="I295">
        <v>143</v>
      </c>
      <c r="J295">
        <v>2.35</v>
      </c>
      <c r="K295" t="s">
        <v>33</v>
      </c>
      <c r="L295" t="s">
        <v>14517</v>
      </c>
      <c r="M295" t="s">
        <v>14951</v>
      </c>
      <c r="N295" t="s">
        <v>14952</v>
      </c>
      <c r="O295" t="s">
        <v>14953</v>
      </c>
      <c r="P295" t="s">
        <v>14954</v>
      </c>
      <c r="Q295">
        <v>2006</v>
      </c>
      <c r="R295" t="s">
        <v>491</v>
      </c>
      <c r="S295">
        <v>0</v>
      </c>
      <c r="T295">
        <v>100000000</v>
      </c>
      <c r="U295">
        <v>57366262</v>
      </c>
      <c r="V295">
        <f t="shared" si="9"/>
        <v>-42633738</v>
      </c>
      <c r="W295" t="s">
        <v>1331</v>
      </c>
      <c r="X295">
        <v>8</v>
      </c>
      <c r="Y295">
        <v>166</v>
      </c>
      <c r="Z295">
        <v>400292</v>
      </c>
      <c r="AA295">
        <v>657</v>
      </c>
      <c r="AB295">
        <v>14000</v>
      </c>
      <c r="AC295">
        <v>380</v>
      </c>
      <c r="AD295">
        <v>29000</v>
      </c>
      <c r="AE295">
        <v>3000</v>
      </c>
      <c r="AF295">
        <v>452</v>
      </c>
      <c r="AG295">
        <v>33160</v>
      </c>
      <c r="AH295" t="s">
        <v>718</v>
      </c>
      <c r="AI295" t="s">
        <v>2420</v>
      </c>
      <c r="AJ295" t="s">
        <v>13161</v>
      </c>
      <c r="AP295">
        <f t="shared" si="8"/>
        <v>3</v>
      </c>
    </row>
    <row r="296" spans="1:42" x14ac:dyDescent="0.3">
      <c r="A296" s="1">
        <v>302</v>
      </c>
      <c r="B296" t="s">
        <v>1332</v>
      </c>
      <c r="C296" t="s">
        <v>27</v>
      </c>
      <c r="D296" t="s">
        <v>376</v>
      </c>
      <c r="E296" t="s">
        <v>165</v>
      </c>
      <c r="F296" t="s">
        <v>499</v>
      </c>
      <c r="G296" t="s">
        <v>193</v>
      </c>
      <c r="H296" t="s">
        <v>32</v>
      </c>
      <c r="I296">
        <v>105</v>
      </c>
      <c r="J296">
        <v>2.35</v>
      </c>
      <c r="K296" t="s">
        <v>33</v>
      </c>
      <c r="L296" t="s">
        <v>14955</v>
      </c>
      <c r="M296" t="s">
        <v>14956</v>
      </c>
      <c r="N296" t="s">
        <v>14819</v>
      </c>
      <c r="O296" t="s">
        <v>14957</v>
      </c>
      <c r="P296" t="s">
        <v>14958</v>
      </c>
      <c r="Q296">
        <v>2013</v>
      </c>
      <c r="R296" t="s">
        <v>491</v>
      </c>
      <c r="S296">
        <v>3</v>
      </c>
      <c r="T296">
        <v>100000000</v>
      </c>
      <c r="U296">
        <v>116866727</v>
      </c>
      <c r="V296">
        <f t="shared" si="9"/>
        <v>16866727</v>
      </c>
      <c r="W296" t="s">
        <v>1333</v>
      </c>
      <c r="X296">
        <v>8.1999999999999993</v>
      </c>
      <c r="Y296">
        <v>606</v>
      </c>
      <c r="Z296">
        <v>780588</v>
      </c>
      <c r="AA296">
        <v>1138</v>
      </c>
      <c r="AB296">
        <v>138000</v>
      </c>
      <c r="AC296">
        <v>17000</v>
      </c>
      <c r="AD296">
        <v>29000</v>
      </c>
      <c r="AE296">
        <v>11000</v>
      </c>
      <c r="AF296">
        <v>4000</v>
      </c>
      <c r="AG296">
        <v>46057</v>
      </c>
      <c r="AH296" t="s">
        <v>20932</v>
      </c>
      <c r="AI296" t="s">
        <v>1432</v>
      </c>
      <c r="AJ296" t="s">
        <v>20931</v>
      </c>
      <c r="AK296" t="s">
        <v>2420</v>
      </c>
      <c r="AP296">
        <f t="shared" si="8"/>
        <v>4</v>
      </c>
    </row>
    <row r="297" spans="1:42" x14ac:dyDescent="0.3">
      <c r="A297" s="1">
        <v>303</v>
      </c>
      <c r="B297" t="s">
        <v>1334</v>
      </c>
      <c r="C297" t="s">
        <v>27</v>
      </c>
      <c r="D297" t="s">
        <v>976</v>
      </c>
      <c r="E297" t="s">
        <v>977</v>
      </c>
      <c r="F297" t="s">
        <v>1335</v>
      </c>
      <c r="G297" t="s">
        <v>1336</v>
      </c>
      <c r="H297" t="s">
        <v>32</v>
      </c>
      <c r="I297">
        <v>121</v>
      </c>
      <c r="J297">
        <v>1.85</v>
      </c>
      <c r="K297" t="s">
        <v>33</v>
      </c>
      <c r="L297" t="s">
        <v>14003</v>
      </c>
      <c r="M297" t="s">
        <v>14959</v>
      </c>
      <c r="N297" t="s">
        <v>14665</v>
      </c>
      <c r="O297" t="s">
        <v>14960</v>
      </c>
      <c r="P297" t="s">
        <v>14961</v>
      </c>
      <c r="Q297">
        <v>1995</v>
      </c>
      <c r="R297" t="s">
        <v>34</v>
      </c>
      <c r="S297">
        <v>4</v>
      </c>
      <c r="T297">
        <v>100000000</v>
      </c>
      <c r="U297">
        <v>184031112</v>
      </c>
      <c r="V297">
        <f t="shared" si="9"/>
        <v>84031112</v>
      </c>
      <c r="W297" t="s">
        <v>1337</v>
      </c>
      <c r="X297">
        <v>5.4</v>
      </c>
      <c r="Y297">
        <v>144</v>
      </c>
      <c r="Z297">
        <v>190786</v>
      </c>
      <c r="AA297">
        <v>539</v>
      </c>
      <c r="AB297">
        <v>0</v>
      </c>
      <c r="AC297">
        <v>541</v>
      </c>
      <c r="AD297">
        <v>920</v>
      </c>
      <c r="AE297">
        <v>710</v>
      </c>
      <c r="AF297">
        <v>680</v>
      </c>
      <c r="AG297">
        <v>2880</v>
      </c>
      <c r="AH297" t="s">
        <v>980</v>
      </c>
      <c r="AI297" t="s">
        <v>718</v>
      </c>
      <c r="AJ297" t="s">
        <v>20924</v>
      </c>
      <c r="AP297">
        <f t="shared" si="8"/>
        <v>3</v>
      </c>
    </row>
    <row r="298" spans="1:42" x14ac:dyDescent="0.3">
      <c r="A298" s="1">
        <v>304</v>
      </c>
      <c r="B298" t="s">
        <v>1338</v>
      </c>
      <c r="C298" t="s">
        <v>27</v>
      </c>
      <c r="D298" t="s">
        <v>960</v>
      </c>
      <c r="E298" t="s">
        <v>1339</v>
      </c>
      <c r="F298" t="s">
        <v>1340</v>
      </c>
      <c r="G298" t="s">
        <v>1341</v>
      </c>
      <c r="H298" t="s">
        <v>32</v>
      </c>
      <c r="I298">
        <v>129</v>
      </c>
      <c r="J298">
        <v>1.85</v>
      </c>
      <c r="K298" t="s">
        <v>33</v>
      </c>
      <c r="L298" t="s">
        <v>13981</v>
      </c>
      <c r="M298" t="s">
        <v>14962</v>
      </c>
      <c r="N298" t="s">
        <v>13963</v>
      </c>
      <c r="O298" t="s">
        <v>14290</v>
      </c>
      <c r="P298" t="s">
        <v>14146</v>
      </c>
      <c r="Q298">
        <v>1997</v>
      </c>
      <c r="R298" t="s">
        <v>491</v>
      </c>
      <c r="S298">
        <v>0</v>
      </c>
      <c r="T298">
        <v>105000000</v>
      </c>
      <c r="U298">
        <v>54700065</v>
      </c>
      <c r="V298">
        <f t="shared" si="9"/>
        <v>-50299935</v>
      </c>
      <c r="W298" t="s">
        <v>1342</v>
      </c>
      <c r="X298">
        <v>7.2</v>
      </c>
      <c r="Y298">
        <v>192</v>
      </c>
      <c r="Z298">
        <v>221521</v>
      </c>
      <c r="AA298">
        <v>1049</v>
      </c>
      <c r="AB298">
        <v>0</v>
      </c>
      <c r="AC298">
        <v>719</v>
      </c>
      <c r="AD298">
        <v>660</v>
      </c>
      <c r="AE298">
        <v>475</v>
      </c>
      <c r="AF298">
        <v>423</v>
      </c>
      <c r="AG298">
        <v>2031</v>
      </c>
      <c r="AH298" t="s">
        <v>980</v>
      </c>
      <c r="AI298" t="s">
        <v>13700</v>
      </c>
      <c r="AJ298" t="s">
        <v>6750</v>
      </c>
      <c r="AP298">
        <f t="shared" si="8"/>
        <v>3</v>
      </c>
    </row>
    <row r="299" spans="1:42" x14ac:dyDescent="0.3">
      <c r="A299" s="1">
        <v>305</v>
      </c>
      <c r="B299" t="s">
        <v>1343</v>
      </c>
      <c r="C299" t="s">
        <v>27</v>
      </c>
      <c r="D299" t="s">
        <v>1344</v>
      </c>
      <c r="E299" t="s">
        <v>250</v>
      </c>
      <c r="F299" t="s">
        <v>1345</v>
      </c>
      <c r="G299" t="s">
        <v>308</v>
      </c>
      <c r="H299" t="s">
        <v>572</v>
      </c>
      <c r="I299">
        <v>105</v>
      </c>
      <c r="J299">
        <v>2.35</v>
      </c>
      <c r="K299" t="s">
        <v>33</v>
      </c>
      <c r="L299" t="s">
        <v>14963</v>
      </c>
      <c r="M299" t="s">
        <v>13963</v>
      </c>
      <c r="N299" t="s">
        <v>14964</v>
      </c>
      <c r="O299" t="s">
        <v>14965</v>
      </c>
      <c r="P299" t="s">
        <v>14966</v>
      </c>
      <c r="Q299">
        <v>2012</v>
      </c>
      <c r="R299" t="s">
        <v>491</v>
      </c>
      <c r="S299">
        <v>5</v>
      </c>
      <c r="T299">
        <v>102000000</v>
      </c>
      <c r="U299">
        <v>27098580</v>
      </c>
      <c r="V299">
        <f t="shared" si="9"/>
        <v>-74901420</v>
      </c>
      <c r="W299" t="s">
        <v>1346</v>
      </c>
      <c r="X299">
        <v>7.5</v>
      </c>
      <c r="Y299">
        <v>511</v>
      </c>
      <c r="Z299">
        <v>284825</v>
      </c>
      <c r="AA299">
        <v>828</v>
      </c>
      <c r="AB299">
        <v>124000</v>
      </c>
      <c r="AC299">
        <v>670</v>
      </c>
      <c r="AD299">
        <v>15000</v>
      </c>
      <c r="AE299">
        <v>5000</v>
      </c>
      <c r="AF299">
        <v>1000</v>
      </c>
      <c r="AG299">
        <v>22686</v>
      </c>
      <c r="AH299" t="s">
        <v>2420</v>
      </c>
      <c r="AI299" t="s">
        <v>13700</v>
      </c>
      <c r="AP299">
        <f t="shared" si="8"/>
        <v>2</v>
      </c>
    </row>
    <row r="300" spans="1:42" x14ac:dyDescent="0.3">
      <c r="A300" s="1">
        <v>306</v>
      </c>
      <c r="B300" t="s">
        <v>1347</v>
      </c>
      <c r="C300" t="s">
        <v>27</v>
      </c>
      <c r="D300" t="s">
        <v>87</v>
      </c>
      <c r="E300" t="s">
        <v>1033</v>
      </c>
      <c r="F300" t="s">
        <v>786</v>
      </c>
      <c r="G300" t="s">
        <v>1348</v>
      </c>
      <c r="H300" t="s">
        <v>32</v>
      </c>
      <c r="I300">
        <v>101</v>
      </c>
      <c r="J300">
        <v>2.35</v>
      </c>
      <c r="K300" t="s">
        <v>33</v>
      </c>
      <c r="L300" t="s">
        <v>14967</v>
      </c>
      <c r="M300" t="s">
        <v>14138</v>
      </c>
      <c r="N300" t="s">
        <v>14968</v>
      </c>
      <c r="O300" t="s">
        <v>14969</v>
      </c>
      <c r="P300" t="s">
        <v>14042</v>
      </c>
      <c r="Q300">
        <v>2010</v>
      </c>
      <c r="R300" t="s">
        <v>72</v>
      </c>
      <c r="S300">
        <v>1</v>
      </c>
      <c r="T300">
        <v>80000000</v>
      </c>
      <c r="U300">
        <v>55673333</v>
      </c>
      <c r="V300">
        <f t="shared" si="9"/>
        <v>-24326667</v>
      </c>
      <c r="W300" t="s">
        <v>1349</v>
      </c>
      <c r="X300">
        <v>7</v>
      </c>
      <c r="Y300">
        <v>188</v>
      </c>
      <c r="Z300">
        <v>65785</v>
      </c>
      <c r="AA300">
        <v>160</v>
      </c>
      <c r="AB300">
        <v>16000</v>
      </c>
      <c r="AC300">
        <v>0</v>
      </c>
      <c r="AD300">
        <v>2000</v>
      </c>
      <c r="AE300">
        <v>653</v>
      </c>
      <c r="AF300">
        <v>577</v>
      </c>
      <c r="AG300">
        <v>4286</v>
      </c>
      <c r="AH300" t="s">
        <v>980</v>
      </c>
      <c r="AI300" t="s">
        <v>718</v>
      </c>
      <c r="AJ300" t="s">
        <v>20925</v>
      </c>
      <c r="AK300" t="s">
        <v>20926</v>
      </c>
      <c r="AL300" t="s">
        <v>20924</v>
      </c>
      <c r="AP300">
        <f t="shared" si="8"/>
        <v>5</v>
      </c>
    </row>
    <row r="301" spans="1:42" x14ac:dyDescent="0.3">
      <c r="A301" s="1">
        <v>307</v>
      </c>
      <c r="B301" t="s">
        <v>1350</v>
      </c>
      <c r="C301" t="s">
        <v>27</v>
      </c>
      <c r="D301" t="s">
        <v>1351</v>
      </c>
      <c r="E301" t="s">
        <v>1133</v>
      </c>
      <c r="F301" t="s">
        <v>1352</v>
      </c>
      <c r="G301" t="s">
        <v>1353</v>
      </c>
      <c r="H301" t="s">
        <v>32</v>
      </c>
      <c r="I301">
        <v>87</v>
      </c>
      <c r="J301">
        <v>2.35</v>
      </c>
      <c r="K301" t="s">
        <v>33</v>
      </c>
      <c r="L301" t="s">
        <v>14845</v>
      </c>
      <c r="M301" t="s">
        <v>14970</v>
      </c>
      <c r="N301" t="s">
        <v>14452</v>
      </c>
      <c r="O301" t="s">
        <v>14914</v>
      </c>
      <c r="P301" t="s">
        <v>14971</v>
      </c>
      <c r="Q301">
        <v>2004</v>
      </c>
      <c r="R301" t="s">
        <v>34</v>
      </c>
      <c r="S301">
        <v>0</v>
      </c>
      <c r="T301">
        <v>100000000</v>
      </c>
      <c r="U301">
        <v>40198710</v>
      </c>
      <c r="V301">
        <f t="shared" si="9"/>
        <v>-59801290</v>
      </c>
      <c r="W301" t="s">
        <v>1354</v>
      </c>
      <c r="X301">
        <v>3.3</v>
      </c>
      <c r="Y301">
        <v>212</v>
      </c>
      <c r="Z301">
        <v>87451</v>
      </c>
      <c r="AA301">
        <v>660</v>
      </c>
      <c r="AB301">
        <v>0</v>
      </c>
      <c r="AC301">
        <v>26</v>
      </c>
      <c r="AD301">
        <v>827</v>
      </c>
      <c r="AE301">
        <v>825</v>
      </c>
      <c r="AF301">
        <v>566</v>
      </c>
      <c r="AG301">
        <v>3144</v>
      </c>
      <c r="AH301" t="s">
        <v>980</v>
      </c>
      <c r="AI301" t="s">
        <v>20931</v>
      </c>
      <c r="AJ301" t="s">
        <v>20924</v>
      </c>
      <c r="AK301" t="s">
        <v>12756</v>
      </c>
      <c r="AL301" t="s">
        <v>13161</v>
      </c>
      <c r="AP301">
        <f t="shared" si="8"/>
        <v>5</v>
      </c>
    </row>
    <row r="302" spans="1:42" x14ac:dyDescent="0.3">
      <c r="A302" s="1">
        <v>308</v>
      </c>
      <c r="B302" t="s">
        <v>1355</v>
      </c>
      <c r="C302" t="s">
        <v>27</v>
      </c>
      <c r="D302" t="s">
        <v>201</v>
      </c>
      <c r="E302" t="s">
        <v>806</v>
      </c>
      <c r="F302" t="s">
        <v>1322</v>
      </c>
      <c r="G302" t="s">
        <v>1356</v>
      </c>
      <c r="H302" t="s">
        <v>32</v>
      </c>
      <c r="I302">
        <v>101</v>
      </c>
      <c r="J302">
        <v>2.35</v>
      </c>
      <c r="K302" t="s">
        <v>33</v>
      </c>
      <c r="L302" t="s">
        <v>14049</v>
      </c>
      <c r="M302" t="s">
        <v>14972</v>
      </c>
      <c r="N302" t="s">
        <v>14973</v>
      </c>
      <c r="O302" t="s">
        <v>14036</v>
      </c>
      <c r="P302" t="s">
        <v>14974</v>
      </c>
      <c r="Q302">
        <v>2014</v>
      </c>
      <c r="R302" t="s">
        <v>34</v>
      </c>
      <c r="S302">
        <v>0</v>
      </c>
      <c r="T302">
        <v>100000000</v>
      </c>
      <c r="U302">
        <v>72660029</v>
      </c>
      <c r="V302">
        <f t="shared" si="9"/>
        <v>-27339971</v>
      </c>
      <c r="W302" t="s">
        <v>1357</v>
      </c>
      <c r="X302">
        <v>6</v>
      </c>
      <c r="Y302">
        <v>245</v>
      </c>
      <c r="Z302">
        <v>115687</v>
      </c>
      <c r="AA302">
        <v>269</v>
      </c>
      <c r="AB302">
        <v>21000</v>
      </c>
      <c r="AC302">
        <v>420</v>
      </c>
      <c r="AD302">
        <v>12000</v>
      </c>
      <c r="AE302">
        <v>3000</v>
      </c>
      <c r="AF302">
        <v>467</v>
      </c>
      <c r="AG302">
        <v>16235</v>
      </c>
      <c r="AH302" t="s">
        <v>980</v>
      </c>
      <c r="AI302" t="s">
        <v>718</v>
      </c>
      <c r="AP302">
        <f t="shared" si="8"/>
        <v>2</v>
      </c>
    </row>
    <row r="303" spans="1:42" x14ac:dyDescent="0.3">
      <c r="A303" s="1">
        <v>309</v>
      </c>
      <c r="B303" t="s">
        <v>1358</v>
      </c>
      <c r="C303" t="s">
        <v>27</v>
      </c>
      <c r="D303" t="s">
        <v>1210</v>
      </c>
      <c r="E303" t="s">
        <v>53</v>
      </c>
      <c r="F303" t="s">
        <v>720</v>
      </c>
      <c r="G303" t="s">
        <v>1359</v>
      </c>
      <c r="H303" t="s">
        <v>32</v>
      </c>
      <c r="I303">
        <v>95</v>
      </c>
      <c r="J303">
        <v>1.5</v>
      </c>
      <c r="K303" t="s">
        <v>33</v>
      </c>
      <c r="L303" t="s">
        <v>13981</v>
      </c>
      <c r="M303" t="s">
        <v>14382</v>
      </c>
      <c r="N303" t="s">
        <v>13970</v>
      </c>
      <c r="O303" t="s">
        <v>14146</v>
      </c>
      <c r="P303" t="s">
        <v>14642</v>
      </c>
      <c r="Q303">
        <v>2002</v>
      </c>
      <c r="R303" t="s">
        <v>72</v>
      </c>
      <c r="S303">
        <v>0</v>
      </c>
      <c r="T303">
        <v>140000000</v>
      </c>
      <c r="U303">
        <v>38120554</v>
      </c>
      <c r="V303">
        <f t="shared" si="9"/>
        <v>-101879446</v>
      </c>
      <c r="W303" t="s">
        <v>1360</v>
      </c>
      <c r="X303">
        <v>7.1</v>
      </c>
      <c r="Y303">
        <v>127</v>
      </c>
      <c r="Z303">
        <v>71527</v>
      </c>
      <c r="AA303">
        <v>217</v>
      </c>
      <c r="AB303">
        <v>0</v>
      </c>
      <c r="AC303">
        <v>63</v>
      </c>
      <c r="AD303">
        <v>23000</v>
      </c>
      <c r="AE303">
        <v>770</v>
      </c>
      <c r="AF303">
        <v>720</v>
      </c>
      <c r="AG303">
        <v>26940</v>
      </c>
      <c r="AH303" t="s">
        <v>718</v>
      </c>
      <c r="AI303" t="s">
        <v>20925</v>
      </c>
      <c r="AJ303" t="s">
        <v>20926</v>
      </c>
      <c r="AK303" t="s">
        <v>13700</v>
      </c>
      <c r="AP303">
        <f t="shared" si="8"/>
        <v>4</v>
      </c>
    </row>
    <row r="304" spans="1:42" x14ac:dyDescent="0.3">
      <c r="A304" s="1">
        <v>310</v>
      </c>
      <c r="B304" t="s">
        <v>1361</v>
      </c>
      <c r="C304" t="s">
        <v>27</v>
      </c>
      <c r="D304" t="s">
        <v>1362</v>
      </c>
      <c r="E304" t="s">
        <v>922</v>
      </c>
      <c r="F304" t="s">
        <v>1363</v>
      </c>
      <c r="G304" t="s">
        <v>1364</v>
      </c>
      <c r="H304" t="s">
        <v>32</v>
      </c>
      <c r="I304">
        <v>102</v>
      </c>
      <c r="J304">
        <v>1.85</v>
      </c>
      <c r="K304" t="s">
        <v>33</v>
      </c>
      <c r="L304" t="s">
        <v>14975</v>
      </c>
      <c r="M304" t="s">
        <v>14054</v>
      </c>
      <c r="N304" t="s">
        <v>14976</v>
      </c>
      <c r="O304" t="s">
        <v>14168</v>
      </c>
      <c r="P304" t="s">
        <v>14426</v>
      </c>
      <c r="Q304">
        <v>2009</v>
      </c>
      <c r="R304" t="s">
        <v>34</v>
      </c>
      <c r="S304">
        <v>1</v>
      </c>
      <c r="T304">
        <v>100000000</v>
      </c>
      <c r="U304">
        <v>49392095</v>
      </c>
      <c r="V304">
        <f t="shared" si="9"/>
        <v>-50607905</v>
      </c>
      <c r="W304" t="s">
        <v>1365</v>
      </c>
      <c r="X304">
        <v>5.4</v>
      </c>
      <c r="Y304">
        <v>167</v>
      </c>
      <c r="Z304">
        <v>52029</v>
      </c>
      <c r="AA304">
        <v>224</v>
      </c>
      <c r="AB304">
        <v>0</v>
      </c>
      <c r="AC304">
        <v>52</v>
      </c>
      <c r="AD304">
        <v>8000</v>
      </c>
      <c r="AE304">
        <v>735</v>
      </c>
      <c r="AF304">
        <v>526</v>
      </c>
      <c r="AG304">
        <v>10552</v>
      </c>
      <c r="AH304" t="s">
        <v>718</v>
      </c>
      <c r="AI304" t="s">
        <v>1432</v>
      </c>
      <c r="AJ304" t="s">
        <v>13700</v>
      </c>
      <c r="AP304">
        <f t="shared" si="8"/>
        <v>3</v>
      </c>
    </row>
    <row r="305" spans="1:42" x14ac:dyDescent="0.3">
      <c r="A305" s="1">
        <v>311</v>
      </c>
      <c r="B305" t="s">
        <v>1366</v>
      </c>
      <c r="C305" t="s">
        <v>27</v>
      </c>
      <c r="D305" t="s">
        <v>1367</v>
      </c>
      <c r="E305" t="s">
        <v>260</v>
      </c>
      <c r="F305" t="s">
        <v>1298</v>
      </c>
      <c r="G305" t="s">
        <v>306</v>
      </c>
      <c r="H305" t="s">
        <v>32</v>
      </c>
      <c r="I305">
        <v>131</v>
      </c>
      <c r="J305">
        <v>2.35</v>
      </c>
      <c r="K305" t="s">
        <v>33</v>
      </c>
      <c r="L305" t="s">
        <v>14040</v>
      </c>
      <c r="M305" t="s">
        <v>14431</v>
      </c>
      <c r="N305" t="s">
        <v>14171</v>
      </c>
      <c r="O305" t="s">
        <v>14977</v>
      </c>
      <c r="P305" t="s">
        <v>14154</v>
      </c>
      <c r="Q305">
        <v>2014</v>
      </c>
      <c r="R305" t="s">
        <v>34</v>
      </c>
      <c r="S305">
        <v>15</v>
      </c>
      <c r="T305">
        <v>90000000</v>
      </c>
      <c r="U305">
        <v>39292022</v>
      </c>
      <c r="V305">
        <f t="shared" si="9"/>
        <v>-50707978</v>
      </c>
      <c r="W305" t="s">
        <v>1368</v>
      </c>
      <c r="X305">
        <v>6.1</v>
      </c>
      <c r="Y305">
        <v>320</v>
      </c>
      <c r="Z305">
        <v>127258</v>
      </c>
      <c r="AA305">
        <v>351</v>
      </c>
      <c r="AB305">
        <v>56000</v>
      </c>
      <c r="AC305">
        <v>385</v>
      </c>
      <c r="AD305">
        <v>26000</v>
      </c>
      <c r="AE305">
        <v>13000</v>
      </c>
      <c r="AF305">
        <v>11000</v>
      </c>
      <c r="AG305">
        <v>52610</v>
      </c>
      <c r="AH305" t="s">
        <v>980</v>
      </c>
      <c r="AI305" t="s">
        <v>718</v>
      </c>
      <c r="AJ305" t="s">
        <v>13161</v>
      </c>
      <c r="AP305">
        <f t="shared" si="8"/>
        <v>3</v>
      </c>
    </row>
    <row r="306" spans="1:42" x14ac:dyDescent="0.3">
      <c r="A306" s="1">
        <v>312</v>
      </c>
      <c r="B306" t="s">
        <v>1369</v>
      </c>
      <c r="C306" t="s">
        <v>27</v>
      </c>
      <c r="D306" t="s">
        <v>1370</v>
      </c>
      <c r="E306" t="s">
        <v>307</v>
      </c>
      <c r="F306" t="s">
        <v>656</v>
      </c>
      <c r="G306" t="s">
        <v>364</v>
      </c>
      <c r="H306" t="s">
        <v>32</v>
      </c>
      <c r="I306">
        <v>114</v>
      </c>
      <c r="J306">
        <v>2.35</v>
      </c>
      <c r="K306" t="s">
        <v>33</v>
      </c>
      <c r="L306" t="s">
        <v>14978</v>
      </c>
      <c r="M306" t="s">
        <v>14979</v>
      </c>
      <c r="N306" t="s">
        <v>14720</v>
      </c>
      <c r="O306" t="s">
        <v>14980</v>
      </c>
      <c r="P306" t="s">
        <v>14539</v>
      </c>
      <c r="Q306">
        <v>2015</v>
      </c>
      <c r="R306" t="s">
        <v>34</v>
      </c>
      <c r="S306">
        <v>1</v>
      </c>
      <c r="T306">
        <v>105000000</v>
      </c>
      <c r="U306">
        <v>28772222</v>
      </c>
      <c r="V306">
        <f t="shared" si="9"/>
        <v>-76227778</v>
      </c>
      <c r="W306" t="s">
        <v>1371</v>
      </c>
      <c r="X306">
        <v>5.3</v>
      </c>
      <c r="Y306">
        <v>163</v>
      </c>
      <c r="Z306">
        <v>33953</v>
      </c>
      <c r="AA306">
        <v>163</v>
      </c>
      <c r="AB306">
        <v>37000</v>
      </c>
      <c r="AC306">
        <v>19</v>
      </c>
      <c r="AD306">
        <v>1000</v>
      </c>
      <c r="AE306">
        <v>897</v>
      </c>
      <c r="AF306">
        <v>848</v>
      </c>
      <c r="AG306">
        <v>3962</v>
      </c>
      <c r="AH306" t="s">
        <v>980</v>
      </c>
      <c r="AI306" t="s">
        <v>20931</v>
      </c>
      <c r="AJ306" t="s">
        <v>20930</v>
      </c>
      <c r="AK306" t="s">
        <v>13161</v>
      </c>
      <c r="AP306">
        <f t="shared" si="8"/>
        <v>4</v>
      </c>
    </row>
    <row r="307" spans="1:42" x14ac:dyDescent="0.3">
      <c r="A307" s="1">
        <v>313</v>
      </c>
      <c r="B307" t="s">
        <v>1372</v>
      </c>
      <c r="C307" t="s">
        <v>27</v>
      </c>
      <c r="D307" t="s">
        <v>1373</v>
      </c>
      <c r="E307" t="s">
        <v>1374</v>
      </c>
      <c r="F307" t="s">
        <v>1375</v>
      </c>
      <c r="G307" t="s">
        <v>1376</v>
      </c>
      <c r="H307" t="s">
        <v>32</v>
      </c>
      <c r="I307">
        <v>94</v>
      </c>
      <c r="J307">
        <v>1.85</v>
      </c>
      <c r="K307" t="s">
        <v>33</v>
      </c>
      <c r="L307" t="s">
        <v>14981</v>
      </c>
      <c r="M307" t="s">
        <v>14467</v>
      </c>
      <c r="N307" t="s">
        <v>14982</v>
      </c>
      <c r="O307" t="s">
        <v>14453</v>
      </c>
      <c r="P307" t="s">
        <v>14983</v>
      </c>
      <c r="Q307">
        <v>2005</v>
      </c>
      <c r="R307" t="s">
        <v>72</v>
      </c>
      <c r="S307">
        <v>0</v>
      </c>
      <c r="T307">
        <v>84000000</v>
      </c>
      <c r="U307">
        <v>17010646</v>
      </c>
      <c r="V307">
        <f t="shared" si="9"/>
        <v>-66989354</v>
      </c>
      <c r="W307" t="s">
        <v>1377</v>
      </c>
      <c r="X307">
        <v>2.2000000000000002</v>
      </c>
      <c r="Y307">
        <v>78</v>
      </c>
      <c r="Z307">
        <v>40751</v>
      </c>
      <c r="AA307">
        <v>239</v>
      </c>
      <c r="AB307">
        <v>881</v>
      </c>
      <c r="AC307">
        <v>6</v>
      </c>
      <c r="AD307">
        <v>490</v>
      </c>
      <c r="AE307">
        <v>294</v>
      </c>
      <c r="AF307">
        <v>227</v>
      </c>
      <c r="AG307">
        <v>1195</v>
      </c>
      <c r="AH307" t="s">
        <v>1432</v>
      </c>
      <c r="AI307" t="s">
        <v>20926</v>
      </c>
      <c r="AJ307" t="s">
        <v>20924</v>
      </c>
      <c r="AP307">
        <f t="shared" si="8"/>
        <v>3</v>
      </c>
    </row>
    <row r="308" spans="1:42" x14ac:dyDescent="0.3">
      <c r="A308" s="1">
        <v>314</v>
      </c>
      <c r="B308" t="s">
        <v>1378</v>
      </c>
      <c r="C308" t="s">
        <v>27</v>
      </c>
      <c r="D308" t="s">
        <v>636</v>
      </c>
      <c r="E308" t="s">
        <v>76</v>
      </c>
      <c r="F308" t="s">
        <v>1379</v>
      </c>
      <c r="G308" t="s">
        <v>1380</v>
      </c>
      <c r="H308" t="s">
        <v>32</v>
      </c>
      <c r="I308">
        <v>122</v>
      </c>
      <c r="J308">
        <v>1.85</v>
      </c>
      <c r="K308" t="s">
        <v>33</v>
      </c>
      <c r="L308" t="s">
        <v>14984</v>
      </c>
      <c r="M308" t="s">
        <v>14077</v>
      </c>
      <c r="N308" t="s">
        <v>14985</v>
      </c>
      <c r="O308" t="s">
        <v>14986</v>
      </c>
      <c r="P308" t="s">
        <v>14987</v>
      </c>
      <c r="Q308">
        <v>2015</v>
      </c>
      <c r="R308" t="s">
        <v>34</v>
      </c>
      <c r="S308">
        <v>0</v>
      </c>
      <c r="T308">
        <v>100000000</v>
      </c>
      <c r="U308">
        <v>24985612</v>
      </c>
      <c r="V308">
        <f t="shared" si="9"/>
        <v>-75014388</v>
      </c>
      <c r="W308" t="s">
        <v>1381</v>
      </c>
      <c r="X308">
        <v>7</v>
      </c>
      <c r="Y308">
        <v>289</v>
      </c>
      <c r="Z308">
        <v>71782</v>
      </c>
      <c r="AA308">
        <v>161</v>
      </c>
      <c r="AB308">
        <v>27000</v>
      </c>
      <c r="AC308">
        <v>2000</v>
      </c>
      <c r="AD308">
        <v>26000</v>
      </c>
      <c r="AE308">
        <v>911</v>
      </c>
      <c r="AF308">
        <v>571</v>
      </c>
      <c r="AG308">
        <v>28328</v>
      </c>
      <c r="AH308" t="s">
        <v>980</v>
      </c>
      <c r="AI308" t="s">
        <v>718</v>
      </c>
      <c r="AJ308" t="s">
        <v>20932</v>
      </c>
      <c r="AK308" t="s">
        <v>2420</v>
      </c>
      <c r="AL308" t="s">
        <v>20929</v>
      </c>
      <c r="AM308" t="s">
        <v>13161</v>
      </c>
      <c r="AP308">
        <f t="shared" si="8"/>
        <v>6</v>
      </c>
    </row>
    <row r="309" spans="1:42" x14ac:dyDescent="0.3">
      <c r="A309" s="1">
        <v>315</v>
      </c>
      <c r="B309" t="s">
        <v>1382</v>
      </c>
      <c r="C309" t="s">
        <v>27</v>
      </c>
      <c r="D309" t="s">
        <v>1383</v>
      </c>
      <c r="E309" t="s">
        <v>739</v>
      </c>
      <c r="F309" t="s">
        <v>1384</v>
      </c>
      <c r="G309" t="s">
        <v>1385</v>
      </c>
      <c r="H309" t="s">
        <v>32</v>
      </c>
      <c r="I309">
        <v>95</v>
      </c>
      <c r="J309">
        <v>1.85</v>
      </c>
      <c r="K309" t="s">
        <v>33</v>
      </c>
      <c r="L309" t="s">
        <v>14888</v>
      </c>
      <c r="M309" t="s">
        <v>13963</v>
      </c>
      <c r="N309" t="s">
        <v>14988</v>
      </c>
      <c r="O309" t="s">
        <v>14190</v>
      </c>
      <c r="P309" t="s">
        <v>14989</v>
      </c>
      <c r="Q309">
        <v>2002</v>
      </c>
      <c r="R309" t="s">
        <v>34</v>
      </c>
      <c r="S309">
        <v>1</v>
      </c>
      <c r="T309">
        <v>100000000</v>
      </c>
      <c r="U309">
        <v>4411102</v>
      </c>
      <c r="V309">
        <f t="shared" si="9"/>
        <v>-95588898</v>
      </c>
      <c r="W309" t="s">
        <v>1386</v>
      </c>
      <c r="X309">
        <v>3.8</v>
      </c>
      <c r="Y309">
        <v>66</v>
      </c>
      <c r="Z309">
        <v>20295</v>
      </c>
      <c r="AA309">
        <v>164</v>
      </c>
      <c r="AB309">
        <v>416</v>
      </c>
      <c r="AC309">
        <v>31</v>
      </c>
      <c r="AD309">
        <v>3000</v>
      </c>
      <c r="AE309">
        <v>695</v>
      </c>
      <c r="AF309">
        <v>683</v>
      </c>
      <c r="AG309">
        <v>6161</v>
      </c>
      <c r="AH309" t="s">
        <v>980</v>
      </c>
      <c r="AI309" t="s">
        <v>1432</v>
      </c>
      <c r="AJ309" t="s">
        <v>13700</v>
      </c>
      <c r="AP309">
        <f t="shared" si="8"/>
        <v>3</v>
      </c>
    </row>
    <row r="310" spans="1:42" x14ac:dyDescent="0.3">
      <c r="A310" s="1">
        <v>316</v>
      </c>
      <c r="B310" t="s">
        <v>1387</v>
      </c>
      <c r="C310" t="s">
        <v>27</v>
      </c>
      <c r="D310" t="s">
        <v>860</v>
      </c>
      <c r="E310" t="s">
        <v>861</v>
      </c>
      <c r="F310" t="s">
        <v>1388</v>
      </c>
      <c r="G310" t="s">
        <v>1389</v>
      </c>
      <c r="H310" t="s">
        <v>1390</v>
      </c>
      <c r="I310">
        <v>115</v>
      </c>
      <c r="J310">
        <v>2.35</v>
      </c>
      <c r="K310" t="s">
        <v>33</v>
      </c>
      <c r="L310" t="s">
        <v>14360</v>
      </c>
      <c r="M310" t="s">
        <v>14990</v>
      </c>
      <c r="N310" t="s">
        <v>14991</v>
      </c>
      <c r="O310" t="s">
        <v>14992</v>
      </c>
      <c r="P310" t="s">
        <v>14993</v>
      </c>
      <c r="Q310">
        <v>2010</v>
      </c>
      <c r="R310" t="s">
        <v>491</v>
      </c>
      <c r="S310">
        <v>1</v>
      </c>
      <c r="T310">
        <v>100000000</v>
      </c>
      <c r="U310">
        <v>35024475</v>
      </c>
      <c r="V310">
        <f t="shared" si="9"/>
        <v>-64975525</v>
      </c>
      <c r="W310" t="s">
        <v>1391</v>
      </c>
      <c r="X310">
        <v>6.9</v>
      </c>
      <c r="Y310">
        <v>266</v>
      </c>
      <c r="Z310">
        <v>110364</v>
      </c>
      <c r="AA310">
        <v>261</v>
      </c>
      <c r="AB310">
        <v>0</v>
      </c>
      <c r="AC310">
        <v>521</v>
      </c>
      <c r="AD310">
        <v>13000</v>
      </c>
      <c r="AE310">
        <v>537</v>
      </c>
      <c r="AF310">
        <v>95</v>
      </c>
      <c r="AG310">
        <v>13761</v>
      </c>
      <c r="AH310" t="s">
        <v>980</v>
      </c>
      <c r="AI310" t="s">
        <v>2420</v>
      </c>
      <c r="AJ310" t="s">
        <v>13161</v>
      </c>
      <c r="AK310" t="s">
        <v>6750</v>
      </c>
      <c r="AP310">
        <f t="shared" si="8"/>
        <v>4</v>
      </c>
    </row>
    <row r="311" spans="1:42" x14ac:dyDescent="0.3">
      <c r="A311" s="1">
        <v>317</v>
      </c>
      <c r="B311" t="s">
        <v>1392</v>
      </c>
      <c r="C311" t="s">
        <v>27</v>
      </c>
      <c r="D311" t="s">
        <v>1393</v>
      </c>
      <c r="E311" t="s">
        <v>1394</v>
      </c>
      <c r="F311" t="s">
        <v>1395</v>
      </c>
      <c r="G311" t="s">
        <v>1396</v>
      </c>
      <c r="H311" t="s">
        <v>32</v>
      </c>
      <c r="I311">
        <v>88</v>
      </c>
      <c r="J311">
        <v>1.85</v>
      </c>
      <c r="K311" t="s">
        <v>33</v>
      </c>
      <c r="L311" t="s">
        <v>14453</v>
      </c>
      <c r="M311" t="s">
        <v>14069</v>
      </c>
      <c r="N311" t="s">
        <v>14847</v>
      </c>
      <c r="O311" t="s">
        <v>14994</v>
      </c>
      <c r="P311" t="s">
        <v>14995</v>
      </c>
      <c r="Q311">
        <v>2015</v>
      </c>
      <c r="R311" t="s">
        <v>212</v>
      </c>
      <c r="S311">
        <v>0</v>
      </c>
      <c r="T311">
        <v>99000000</v>
      </c>
      <c r="U311">
        <v>130174897</v>
      </c>
      <c r="V311">
        <f t="shared" si="9"/>
        <v>31174897</v>
      </c>
      <c r="W311" t="s">
        <v>1397</v>
      </c>
      <c r="X311">
        <v>7.2</v>
      </c>
      <c r="Y311">
        <v>208</v>
      </c>
      <c r="Z311">
        <v>27918</v>
      </c>
      <c r="AA311">
        <v>155</v>
      </c>
      <c r="AB311">
        <v>33000</v>
      </c>
      <c r="AC311">
        <v>20</v>
      </c>
      <c r="AD311">
        <v>144</v>
      </c>
      <c r="AE311">
        <v>42</v>
      </c>
      <c r="AF311">
        <v>36</v>
      </c>
      <c r="AG311">
        <v>309</v>
      </c>
      <c r="AH311" t="s">
        <v>718</v>
      </c>
      <c r="AI311" t="s">
        <v>20925</v>
      </c>
      <c r="AJ311" t="s">
        <v>1432</v>
      </c>
      <c r="AK311" t="s">
        <v>20926</v>
      </c>
      <c r="AP311">
        <f t="shared" si="8"/>
        <v>4</v>
      </c>
    </row>
    <row r="312" spans="1:42" x14ac:dyDescent="0.3">
      <c r="A312" s="1">
        <v>318</v>
      </c>
      <c r="B312" t="s">
        <v>1398</v>
      </c>
      <c r="C312" t="s">
        <v>27</v>
      </c>
      <c r="D312" t="s">
        <v>1399</v>
      </c>
      <c r="E312" t="s">
        <v>1400</v>
      </c>
      <c r="F312" t="s">
        <v>1401</v>
      </c>
      <c r="G312" t="s">
        <v>1402</v>
      </c>
      <c r="H312" t="s">
        <v>32</v>
      </c>
      <c r="I312">
        <v>110</v>
      </c>
      <c r="J312">
        <v>1.85</v>
      </c>
      <c r="K312" t="s">
        <v>33</v>
      </c>
      <c r="L312" t="s">
        <v>14034</v>
      </c>
      <c r="M312" t="s">
        <v>14996</v>
      </c>
      <c r="N312" t="s">
        <v>14720</v>
      </c>
      <c r="O312" t="s">
        <v>14997</v>
      </c>
      <c r="P312" t="s">
        <v>14676</v>
      </c>
      <c r="Q312">
        <v>1997</v>
      </c>
      <c r="R312" t="s">
        <v>72</v>
      </c>
      <c r="S312">
        <v>0</v>
      </c>
      <c r="T312">
        <v>10000000</v>
      </c>
      <c r="U312">
        <v>10200000</v>
      </c>
      <c r="V312">
        <f t="shared" si="9"/>
        <v>200000</v>
      </c>
      <c r="W312" t="s">
        <v>1403</v>
      </c>
      <c r="X312">
        <v>7.3</v>
      </c>
      <c r="Y312">
        <v>97</v>
      </c>
      <c r="Z312">
        <v>18697</v>
      </c>
      <c r="AA312">
        <v>263</v>
      </c>
      <c r="AB312">
        <v>578</v>
      </c>
      <c r="AC312">
        <v>342</v>
      </c>
      <c r="AD312">
        <v>623</v>
      </c>
      <c r="AE312">
        <v>508</v>
      </c>
      <c r="AF312">
        <v>393</v>
      </c>
      <c r="AG312">
        <v>1722</v>
      </c>
      <c r="AH312" t="s">
        <v>2420</v>
      </c>
      <c r="AI312" t="s">
        <v>20928</v>
      </c>
      <c r="AJ312" t="s">
        <v>13161</v>
      </c>
      <c r="AP312">
        <f t="shared" si="8"/>
        <v>3</v>
      </c>
    </row>
    <row r="313" spans="1:42" x14ac:dyDescent="0.3">
      <c r="A313" s="1">
        <v>319</v>
      </c>
      <c r="B313" t="s">
        <v>1404</v>
      </c>
      <c r="C313" t="s">
        <v>27</v>
      </c>
      <c r="D313" t="s">
        <v>412</v>
      </c>
      <c r="E313" t="s">
        <v>806</v>
      </c>
      <c r="F313" t="s">
        <v>386</v>
      </c>
      <c r="G313" t="s">
        <v>1405</v>
      </c>
      <c r="H313" t="s">
        <v>32</v>
      </c>
      <c r="I313">
        <v>130</v>
      </c>
      <c r="J313">
        <v>2.35</v>
      </c>
      <c r="K313" t="s">
        <v>33</v>
      </c>
      <c r="L313" t="s">
        <v>14555</v>
      </c>
      <c r="M313" t="s">
        <v>14998</v>
      </c>
      <c r="N313" t="s">
        <v>14036</v>
      </c>
      <c r="O313" t="s">
        <v>14999</v>
      </c>
      <c r="P313" t="s">
        <v>15000</v>
      </c>
      <c r="Q313">
        <v>2001</v>
      </c>
      <c r="R313" t="s">
        <v>34</v>
      </c>
      <c r="S313">
        <v>5</v>
      </c>
      <c r="T313">
        <v>98000000</v>
      </c>
      <c r="U313">
        <v>202007640</v>
      </c>
      <c r="V313">
        <f t="shared" si="9"/>
        <v>104007640</v>
      </c>
      <c r="W313" t="s">
        <v>1406</v>
      </c>
      <c r="X313">
        <v>6.3</v>
      </c>
      <c r="Y313">
        <v>202</v>
      </c>
      <c r="Z313">
        <v>248045</v>
      </c>
      <c r="AA313">
        <v>890</v>
      </c>
      <c r="AB313">
        <v>0</v>
      </c>
      <c r="AC313">
        <v>208</v>
      </c>
      <c r="AD313">
        <v>12000</v>
      </c>
      <c r="AE313">
        <v>3000</v>
      </c>
      <c r="AF313">
        <v>591</v>
      </c>
      <c r="AG313">
        <v>15972</v>
      </c>
      <c r="AH313" t="s">
        <v>980</v>
      </c>
      <c r="AI313" t="s">
        <v>718</v>
      </c>
      <c r="AJ313" t="s">
        <v>20924</v>
      </c>
      <c r="AK313" t="s">
        <v>13161</v>
      </c>
      <c r="AP313">
        <f t="shared" si="8"/>
        <v>4</v>
      </c>
    </row>
    <row r="314" spans="1:42" x14ac:dyDescent="0.3">
      <c r="A314" s="1">
        <v>320</v>
      </c>
      <c r="B314" t="s">
        <v>1407</v>
      </c>
      <c r="C314" t="s">
        <v>27</v>
      </c>
      <c r="D314" t="s">
        <v>376</v>
      </c>
      <c r="E314" t="s">
        <v>165</v>
      </c>
      <c r="F314" t="s">
        <v>175</v>
      </c>
      <c r="G314" t="s">
        <v>308</v>
      </c>
      <c r="H314" t="s">
        <v>32</v>
      </c>
      <c r="I314">
        <v>105</v>
      </c>
      <c r="J314">
        <v>2.35</v>
      </c>
      <c r="K314" t="s">
        <v>33</v>
      </c>
      <c r="L314" t="s">
        <v>15001</v>
      </c>
      <c r="M314" t="s">
        <v>14427</v>
      </c>
      <c r="N314" t="s">
        <v>14416</v>
      </c>
      <c r="O314" t="s">
        <v>14403</v>
      </c>
      <c r="P314" t="s">
        <v>14018</v>
      </c>
      <c r="Q314">
        <v>2002</v>
      </c>
      <c r="R314" t="s">
        <v>491</v>
      </c>
      <c r="S314">
        <v>3</v>
      </c>
      <c r="T314">
        <v>100000000</v>
      </c>
      <c r="U314">
        <v>77679638</v>
      </c>
      <c r="V314">
        <f t="shared" si="9"/>
        <v>-22320362</v>
      </c>
      <c r="W314" t="s">
        <v>1408</v>
      </c>
      <c r="X314">
        <v>7.5</v>
      </c>
      <c r="Y314">
        <v>233</v>
      </c>
      <c r="Z314">
        <v>314033</v>
      </c>
      <c r="AA314">
        <v>1166</v>
      </c>
      <c r="AB314">
        <v>0</v>
      </c>
      <c r="AC314">
        <v>17000</v>
      </c>
      <c r="AD314">
        <v>29000</v>
      </c>
      <c r="AE314">
        <v>14000</v>
      </c>
      <c r="AF314">
        <v>1000</v>
      </c>
      <c r="AG314">
        <v>47657</v>
      </c>
      <c r="AH314" t="s">
        <v>20931</v>
      </c>
      <c r="AI314" t="s">
        <v>2420</v>
      </c>
      <c r="AP314">
        <f t="shared" si="8"/>
        <v>2</v>
      </c>
    </row>
    <row r="315" spans="1:42" x14ac:dyDescent="0.3">
      <c r="A315" s="1">
        <v>321</v>
      </c>
      <c r="B315" t="s">
        <v>1409</v>
      </c>
      <c r="C315" t="s">
        <v>27</v>
      </c>
      <c r="D315" t="s">
        <v>1410</v>
      </c>
      <c r="E315" t="s">
        <v>52</v>
      </c>
      <c r="F315" t="s">
        <v>1411</v>
      </c>
      <c r="G315" t="s">
        <v>1412</v>
      </c>
      <c r="H315" t="s">
        <v>665</v>
      </c>
      <c r="I315">
        <v>146</v>
      </c>
      <c r="J315">
        <v>2.35</v>
      </c>
      <c r="K315" t="s">
        <v>1413</v>
      </c>
      <c r="L315" t="s">
        <v>15002</v>
      </c>
      <c r="M315" t="s">
        <v>14015</v>
      </c>
      <c r="N315" t="s">
        <v>15003</v>
      </c>
      <c r="O315" t="s">
        <v>15004</v>
      </c>
      <c r="P315" t="s">
        <v>15005</v>
      </c>
      <c r="Q315">
        <v>2011</v>
      </c>
      <c r="R315" t="s">
        <v>491</v>
      </c>
      <c r="S315">
        <v>2</v>
      </c>
      <c r="T315">
        <v>94000000</v>
      </c>
      <c r="U315">
        <v>9213</v>
      </c>
      <c r="V315">
        <f t="shared" si="9"/>
        <v>-93990787</v>
      </c>
      <c r="W315" t="s">
        <v>1414</v>
      </c>
      <c r="X315">
        <v>7.6</v>
      </c>
      <c r="Y315">
        <v>136</v>
      </c>
      <c r="Z315">
        <v>38690</v>
      </c>
      <c r="AA315">
        <v>130</v>
      </c>
      <c r="AB315">
        <v>13000</v>
      </c>
      <c r="AC315">
        <v>611</v>
      </c>
      <c r="AD315">
        <v>23000</v>
      </c>
      <c r="AE315">
        <v>196</v>
      </c>
      <c r="AF315">
        <v>28</v>
      </c>
      <c r="AG315">
        <v>23240</v>
      </c>
      <c r="AH315" t="s">
        <v>2420</v>
      </c>
      <c r="AI315" t="s">
        <v>20929</v>
      </c>
      <c r="AJ315" t="s">
        <v>12756</v>
      </c>
      <c r="AK315" t="s">
        <v>6750</v>
      </c>
      <c r="AP315">
        <f t="shared" si="8"/>
        <v>4</v>
      </c>
    </row>
    <row r="316" spans="1:42" x14ac:dyDescent="0.3">
      <c r="A316" s="1">
        <v>322</v>
      </c>
      <c r="B316" t="s">
        <v>1415</v>
      </c>
      <c r="C316" t="s">
        <v>27</v>
      </c>
      <c r="D316" t="s">
        <v>1416</v>
      </c>
      <c r="E316" t="s">
        <v>233</v>
      </c>
      <c r="F316" t="s">
        <v>1417</v>
      </c>
      <c r="G316" t="s">
        <v>1418</v>
      </c>
      <c r="H316" t="s">
        <v>32</v>
      </c>
      <c r="I316">
        <v>85</v>
      </c>
      <c r="J316">
        <v>1.85</v>
      </c>
      <c r="K316" t="s">
        <v>33</v>
      </c>
      <c r="L316" t="s">
        <v>15006</v>
      </c>
      <c r="M316" t="s">
        <v>15007</v>
      </c>
      <c r="N316" t="s">
        <v>14074</v>
      </c>
      <c r="O316" t="s">
        <v>14513</v>
      </c>
      <c r="P316" t="s">
        <v>15008</v>
      </c>
      <c r="Q316">
        <v>2007</v>
      </c>
      <c r="R316" t="s">
        <v>72</v>
      </c>
      <c r="S316">
        <v>0</v>
      </c>
      <c r="T316">
        <v>100000000</v>
      </c>
      <c r="U316">
        <v>58867694</v>
      </c>
      <c r="V316">
        <f t="shared" si="9"/>
        <v>-41132306</v>
      </c>
      <c r="W316" t="s">
        <v>1419</v>
      </c>
      <c r="X316">
        <v>6.8</v>
      </c>
      <c r="Y316">
        <v>154</v>
      </c>
      <c r="Z316">
        <v>54077</v>
      </c>
      <c r="AA316">
        <v>112</v>
      </c>
      <c r="AB316">
        <v>0</v>
      </c>
      <c r="AC316">
        <v>9</v>
      </c>
      <c r="AD316">
        <v>12000</v>
      </c>
      <c r="AE316">
        <v>11000</v>
      </c>
      <c r="AF316">
        <v>970</v>
      </c>
      <c r="AG316">
        <v>25590</v>
      </c>
      <c r="AH316" t="s">
        <v>20925</v>
      </c>
      <c r="AI316" t="s">
        <v>1432</v>
      </c>
      <c r="AJ316" t="s">
        <v>20926</v>
      </c>
      <c r="AK316" t="s">
        <v>20930</v>
      </c>
      <c r="AP316">
        <f t="shared" si="8"/>
        <v>4</v>
      </c>
    </row>
    <row r="317" spans="1:42" x14ac:dyDescent="0.3">
      <c r="A317" s="1">
        <v>323</v>
      </c>
      <c r="B317" t="s">
        <v>1420</v>
      </c>
      <c r="C317" t="s">
        <v>27</v>
      </c>
      <c r="D317" t="s">
        <v>1421</v>
      </c>
      <c r="E317" t="s">
        <v>1422</v>
      </c>
      <c r="F317" t="s">
        <v>674</v>
      </c>
      <c r="G317" t="s">
        <v>1423</v>
      </c>
      <c r="H317" t="s">
        <v>32</v>
      </c>
      <c r="I317">
        <v>93</v>
      </c>
      <c r="J317">
        <v>1.85</v>
      </c>
      <c r="K317" t="s">
        <v>33</v>
      </c>
      <c r="L317" t="s">
        <v>15009</v>
      </c>
      <c r="M317" t="s">
        <v>15010</v>
      </c>
      <c r="N317" t="s">
        <v>15011</v>
      </c>
      <c r="O317" t="s">
        <v>15012</v>
      </c>
      <c r="P317" t="s">
        <v>14218</v>
      </c>
      <c r="Q317">
        <v>2004</v>
      </c>
      <c r="R317" t="s">
        <v>34</v>
      </c>
      <c r="S317">
        <v>1</v>
      </c>
      <c r="T317">
        <v>90000000</v>
      </c>
      <c r="U317">
        <v>59475623</v>
      </c>
      <c r="V317">
        <f t="shared" si="9"/>
        <v>-30524377</v>
      </c>
      <c r="W317" t="s">
        <v>1424</v>
      </c>
      <c r="X317">
        <v>5.2</v>
      </c>
      <c r="Y317">
        <v>169</v>
      </c>
      <c r="Z317">
        <v>49739</v>
      </c>
      <c r="AA317">
        <v>407</v>
      </c>
      <c r="AB317">
        <v>0</v>
      </c>
      <c r="AC317">
        <v>0</v>
      </c>
      <c r="AD317">
        <v>11000</v>
      </c>
      <c r="AE317">
        <v>2000</v>
      </c>
      <c r="AF317">
        <v>465</v>
      </c>
      <c r="AG317">
        <v>13748</v>
      </c>
      <c r="AH317" t="s">
        <v>1432</v>
      </c>
      <c r="AI317" t="s">
        <v>13700</v>
      </c>
      <c r="AJ317" t="s">
        <v>13161</v>
      </c>
      <c r="AP317">
        <f t="shared" si="8"/>
        <v>3</v>
      </c>
    </row>
    <row r="318" spans="1:42" x14ac:dyDescent="0.3">
      <c r="A318" s="1">
        <v>324</v>
      </c>
      <c r="B318" t="s">
        <v>1425</v>
      </c>
      <c r="C318" t="s">
        <v>27</v>
      </c>
      <c r="D318" t="s">
        <v>146</v>
      </c>
      <c r="E318" t="s">
        <v>999</v>
      </c>
      <c r="F318" t="s">
        <v>784</v>
      </c>
      <c r="G318" t="s">
        <v>280</v>
      </c>
      <c r="H318" t="s">
        <v>32</v>
      </c>
      <c r="I318">
        <v>152</v>
      </c>
      <c r="J318">
        <v>2.35</v>
      </c>
      <c r="K318" t="s">
        <v>33</v>
      </c>
      <c r="L318" t="s">
        <v>14049</v>
      </c>
      <c r="M318" t="s">
        <v>15013</v>
      </c>
      <c r="N318" t="s">
        <v>15014</v>
      </c>
      <c r="O318" t="s">
        <v>15015</v>
      </c>
      <c r="P318" t="s">
        <v>15016</v>
      </c>
      <c r="Q318">
        <v>2001</v>
      </c>
      <c r="R318" t="s">
        <v>491</v>
      </c>
      <c r="S318">
        <v>0</v>
      </c>
      <c r="T318">
        <v>92000000</v>
      </c>
      <c r="U318">
        <v>108638745</v>
      </c>
      <c r="V318">
        <f t="shared" si="9"/>
        <v>16638745</v>
      </c>
      <c r="W318" t="s">
        <v>1426</v>
      </c>
      <c r="X318">
        <v>7.7</v>
      </c>
      <c r="Y318">
        <v>200</v>
      </c>
      <c r="Z318">
        <v>292022</v>
      </c>
      <c r="AA318">
        <v>1103</v>
      </c>
      <c r="AB318">
        <v>10000</v>
      </c>
      <c r="AC318">
        <v>0</v>
      </c>
      <c r="AD318">
        <v>2000</v>
      </c>
      <c r="AE318">
        <v>820</v>
      </c>
      <c r="AF318">
        <v>557</v>
      </c>
      <c r="AG318">
        <v>4270</v>
      </c>
      <c r="AH318" t="s">
        <v>2420</v>
      </c>
      <c r="AI318" t="s">
        <v>20929</v>
      </c>
      <c r="AJ318" t="s">
        <v>6750</v>
      </c>
      <c r="AP318">
        <f t="shared" si="8"/>
        <v>3</v>
      </c>
    </row>
    <row r="319" spans="1:42" x14ac:dyDescent="0.3">
      <c r="A319" s="1">
        <v>325</v>
      </c>
      <c r="B319" t="s">
        <v>1427</v>
      </c>
      <c r="C319" t="s">
        <v>27</v>
      </c>
      <c r="D319" t="s">
        <v>1428</v>
      </c>
      <c r="E319" t="s">
        <v>922</v>
      </c>
      <c r="F319" t="s">
        <v>1429</v>
      </c>
      <c r="G319" t="s">
        <v>1430</v>
      </c>
      <c r="H319" t="s">
        <v>32</v>
      </c>
      <c r="I319">
        <v>85</v>
      </c>
      <c r="J319">
        <v>1.85</v>
      </c>
      <c r="K319" t="s">
        <v>33</v>
      </c>
      <c r="L319" t="s">
        <v>15017</v>
      </c>
      <c r="M319" t="s">
        <v>14265</v>
      </c>
      <c r="N319" t="s">
        <v>15018</v>
      </c>
      <c r="O319" t="s">
        <v>15019</v>
      </c>
      <c r="P319" t="s">
        <v>15020</v>
      </c>
      <c r="Q319">
        <v>2012</v>
      </c>
      <c r="R319" t="s">
        <v>491</v>
      </c>
      <c r="S319">
        <v>0</v>
      </c>
      <c r="T319">
        <v>95000000</v>
      </c>
      <c r="U319">
        <v>86897182</v>
      </c>
      <c r="V319">
        <f t="shared" si="9"/>
        <v>-8102818</v>
      </c>
      <c r="W319" t="s">
        <v>1431</v>
      </c>
      <c r="X319">
        <v>6.2</v>
      </c>
      <c r="Y319">
        <v>255</v>
      </c>
      <c r="Z319">
        <v>106790</v>
      </c>
      <c r="AA319">
        <v>177</v>
      </c>
      <c r="AB319">
        <v>18000</v>
      </c>
      <c r="AC319">
        <v>116</v>
      </c>
      <c r="AD319">
        <v>8000</v>
      </c>
      <c r="AE319">
        <v>331</v>
      </c>
      <c r="AF319">
        <v>329</v>
      </c>
      <c r="AG319">
        <v>9271</v>
      </c>
      <c r="AH319" t="s">
        <v>1432</v>
      </c>
      <c r="AP319">
        <f t="shared" si="8"/>
        <v>1</v>
      </c>
    </row>
    <row r="320" spans="1:42" x14ac:dyDescent="0.3">
      <c r="A320" s="1">
        <v>326</v>
      </c>
      <c r="B320" t="s">
        <v>1433</v>
      </c>
      <c r="C320" t="s">
        <v>27</v>
      </c>
      <c r="D320" t="s">
        <v>1434</v>
      </c>
      <c r="E320" t="s">
        <v>1435</v>
      </c>
      <c r="F320" t="s">
        <v>735</v>
      </c>
      <c r="G320" t="s">
        <v>340</v>
      </c>
      <c r="H320" t="s">
        <v>1390</v>
      </c>
      <c r="I320">
        <v>126</v>
      </c>
      <c r="J320">
        <v>2.35</v>
      </c>
      <c r="K320" t="s">
        <v>33</v>
      </c>
      <c r="L320" t="s">
        <v>15021</v>
      </c>
      <c r="M320" t="s">
        <v>13981</v>
      </c>
      <c r="N320" t="s">
        <v>15022</v>
      </c>
      <c r="O320" t="s">
        <v>14003</v>
      </c>
      <c r="P320" t="s">
        <v>15023</v>
      </c>
      <c r="Q320">
        <v>1997</v>
      </c>
      <c r="R320" t="s">
        <v>34</v>
      </c>
      <c r="S320">
        <v>2</v>
      </c>
      <c r="T320">
        <v>93000000</v>
      </c>
      <c r="U320">
        <v>63540020</v>
      </c>
      <c r="V320">
        <f t="shared" si="9"/>
        <v>-29459980</v>
      </c>
      <c r="W320" t="s">
        <v>1436</v>
      </c>
      <c r="X320">
        <v>7.7</v>
      </c>
      <c r="Y320">
        <v>173</v>
      </c>
      <c r="Z320">
        <v>343274</v>
      </c>
      <c r="AA320">
        <v>742</v>
      </c>
      <c r="AB320">
        <v>18000</v>
      </c>
      <c r="AC320">
        <v>0</v>
      </c>
      <c r="AD320">
        <v>14000</v>
      </c>
      <c r="AE320">
        <v>13000</v>
      </c>
      <c r="AF320">
        <v>10000</v>
      </c>
      <c r="AG320">
        <v>39319</v>
      </c>
      <c r="AH320" t="s">
        <v>980</v>
      </c>
      <c r="AI320" t="s">
        <v>718</v>
      </c>
      <c r="AJ320" t="s">
        <v>13700</v>
      </c>
      <c r="AP320">
        <f t="shared" si="8"/>
        <v>3</v>
      </c>
    </row>
    <row r="321" spans="1:42" x14ac:dyDescent="0.3">
      <c r="A321" s="1">
        <v>327</v>
      </c>
      <c r="B321" t="s">
        <v>1437</v>
      </c>
      <c r="C321" t="s">
        <v>27</v>
      </c>
      <c r="D321" t="s">
        <v>1438</v>
      </c>
      <c r="E321" t="s">
        <v>1439</v>
      </c>
      <c r="F321" t="s">
        <v>1440</v>
      </c>
      <c r="G321" t="s">
        <v>1441</v>
      </c>
      <c r="H321" t="s">
        <v>32</v>
      </c>
      <c r="I321">
        <v>146</v>
      </c>
      <c r="J321">
        <v>1.85</v>
      </c>
      <c r="K321" t="s">
        <v>33</v>
      </c>
      <c r="L321" t="s">
        <v>15024</v>
      </c>
      <c r="M321" t="s">
        <v>14019</v>
      </c>
      <c r="N321" t="s">
        <v>15025</v>
      </c>
      <c r="O321" t="s">
        <v>15026</v>
      </c>
      <c r="P321" t="s">
        <v>15027</v>
      </c>
      <c r="Q321">
        <v>2010</v>
      </c>
      <c r="R321" t="s">
        <v>491</v>
      </c>
      <c r="S321">
        <v>4</v>
      </c>
      <c r="T321">
        <v>100000000</v>
      </c>
      <c r="U321">
        <v>95328937</v>
      </c>
      <c r="V321">
        <f t="shared" si="9"/>
        <v>-4671063</v>
      </c>
      <c r="W321" t="s">
        <v>1442</v>
      </c>
      <c r="X321">
        <v>4.3</v>
      </c>
      <c r="Y321">
        <v>221</v>
      </c>
      <c r="Z321">
        <v>59581</v>
      </c>
      <c r="AA321">
        <v>293</v>
      </c>
      <c r="AB321">
        <v>0</v>
      </c>
      <c r="AC321">
        <v>127</v>
      </c>
      <c r="AD321">
        <v>962</v>
      </c>
      <c r="AE321">
        <v>740</v>
      </c>
      <c r="AF321">
        <v>722</v>
      </c>
      <c r="AG321">
        <v>4555</v>
      </c>
      <c r="AH321" t="s">
        <v>1432</v>
      </c>
      <c r="AI321" t="s">
        <v>2420</v>
      </c>
      <c r="AJ321" t="s">
        <v>12756</v>
      </c>
      <c r="AP321">
        <f t="shared" si="8"/>
        <v>3</v>
      </c>
    </row>
    <row r="322" spans="1:42" x14ac:dyDescent="0.3">
      <c r="A322" s="1">
        <v>328</v>
      </c>
      <c r="B322" t="s">
        <v>1443</v>
      </c>
      <c r="C322" t="s">
        <v>27</v>
      </c>
      <c r="D322" t="s">
        <v>1444</v>
      </c>
      <c r="E322" t="s">
        <v>1445</v>
      </c>
      <c r="F322" t="s">
        <v>1446</v>
      </c>
      <c r="G322" t="s">
        <v>1447</v>
      </c>
      <c r="H322" t="s">
        <v>32</v>
      </c>
      <c r="I322">
        <v>89</v>
      </c>
      <c r="J322">
        <v>1.85</v>
      </c>
      <c r="K322" t="s">
        <v>33</v>
      </c>
      <c r="L322" t="s">
        <v>15028</v>
      </c>
      <c r="M322" t="s">
        <v>15029</v>
      </c>
      <c r="N322" t="s">
        <v>14664</v>
      </c>
      <c r="O322" t="s">
        <v>15030</v>
      </c>
      <c r="P322" t="s">
        <v>15031</v>
      </c>
      <c r="Q322">
        <v>2000</v>
      </c>
      <c r="R322" t="s">
        <v>72</v>
      </c>
      <c r="S322">
        <v>1</v>
      </c>
      <c r="T322">
        <v>95000000</v>
      </c>
      <c r="U322">
        <v>50802661</v>
      </c>
      <c r="V322">
        <f t="shared" si="9"/>
        <v>-44197339</v>
      </c>
      <c r="W322" t="s">
        <v>1448</v>
      </c>
      <c r="X322">
        <v>6.9</v>
      </c>
      <c r="Y322">
        <v>82</v>
      </c>
      <c r="Z322">
        <v>58300</v>
      </c>
      <c r="AA322">
        <v>139</v>
      </c>
      <c r="AB322">
        <v>0</v>
      </c>
      <c r="AC322">
        <v>10</v>
      </c>
      <c r="AD322">
        <v>2000</v>
      </c>
      <c r="AE322">
        <v>919</v>
      </c>
      <c r="AF322">
        <v>442</v>
      </c>
      <c r="AG322">
        <v>3372</v>
      </c>
      <c r="AH322" t="s">
        <v>718</v>
      </c>
      <c r="AI322" t="s">
        <v>20925</v>
      </c>
      <c r="AJ322" t="s">
        <v>1432</v>
      </c>
      <c r="AK322" t="s">
        <v>20926</v>
      </c>
      <c r="AL322" t="s">
        <v>12756</v>
      </c>
      <c r="AP322">
        <f t="shared" si="8"/>
        <v>5</v>
      </c>
    </row>
    <row r="323" spans="1:42" x14ac:dyDescent="0.3">
      <c r="A323" s="1">
        <v>329</v>
      </c>
      <c r="B323" t="s">
        <v>1449</v>
      </c>
      <c r="C323" t="s">
        <v>27</v>
      </c>
      <c r="D323" t="s">
        <v>1393</v>
      </c>
      <c r="E323" t="s">
        <v>115</v>
      </c>
      <c r="F323" t="s">
        <v>619</v>
      </c>
      <c r="G323" t="s">
        <v>1450</v>
      </c>
      <c r="H323" t="s">
        <v>32</v>
      </c>
      <c r="I323">
        <v>88</v>
      </c>
      <c r="J323">
        <v>2.35</v>
      </c>
      <c r="K323" t="s">
        <v>33</v>
      </c>
      <c r="L323" t="s">
        <v>15032</v>
      </c>
      <c r="M323" t="s">
        <v>15033</v>
      </c>
      <c r="N323" t="s">
        <v>15034</v>
      </c>
      <c r="O323" t="s">
        <v>14371</v>
      </c>
      <c r="P323" t="s">
        <v>13970</v>
      </c>
      <c r="Q323">
        <v>2012</v>
      </c>
      <c r="R323" t="s">
        <v>72</v>
      </c>
      <c r="S323">
        <v>0</v>
      </c>
      <c r="T323">
        <v>95000000</v>
      </c>
      <c r="U323">
        <v>161317423</v>
      </c>
      <c r="V323">
        <f t="shared" si="9"/>
        <v>66317423</v>
      </c>
      <c r="W323" t="s">
        <v>1451</v>
      </c>
      <c r="X323">
        <v>6.6</v>
      </c>
      <c r="Y323">
        <v>233</v>
      </c>
      <c r="Z323">
        <v>145321</v>
      </c>
      <c r="AA323">
        <v>139</v>
      </c>
      <c r="AB323">
        <v>14000</v>
      </c>
      <c r="AC323">
        <v>20</v>
      </c>
      <c r="AD323">
        <v>22000</v>
      </c>
      <c r="AE323">
        <v>1000</v>
      </c>
      <c r="AF323">
        <v>916</v>
      </c>
      <c r="AG323">
        <v>25354</v>
      </c>
      <c r="AH323" t="s">
        <v>718</v>
      </c>
      <c r="AI323" t="s">
        <v>20925</v>
      </c>
      <c r="AJ323" t="s">
        <v>1432</v>
      </c>
      <c r="AK323" t="s">
        <v>20926</v>
      </c>
      <c r="AP323">
        <f t="shared" ref="AP323:AP386" si="10">COUNTA(AH323:AO323)</f>
        <v>4</v>
      </c>
    </row>
    <row r="324" spans="1:42" x14ac:dyDescent="0.3">
      <c r="A324" s="1">
        <v>330</v>
      </c>
      <c r="B324" t="s">
        <v>1452</v>
      </c>
      <c r="C324" t="s">
        <v>27</v>
      </c>
      <c r="D324" t="s">
        <v>641</v>
      </c>
      <c r="E324" t="s">
        <v>447</v>
      </c>
      <c r="F324" t="s">
        <v>1453</v>
      </c>
      <c r="G324" t="s">
        <v>657</v>
      </c>
      <c r="H324" t="s">
        <v>32</v>
      </c>
      <c r="I324">
        <v>105</v>
      </c>
      <c r="J324">
        <v>2.35</v>
      </c>
      <c r="K324" t="s">
        <v>33</v>
      </c>
      <c r="L324" t="s">
        <v>15035</v>
      </c>
      <c r="M324" t="s">
        <v>15036</v>
      </c>
      <c r="N324" t="s">
        <v>15037</v>
      </c>
      <c r="O324" t="s">
        <v>14294</v>
      </c>
      <c r="P324" t="s">
        <v>15038</v>
      </c>
      <c r="Q324">
        <v>2015</v>
      </c>
      <c r="R324" t="s">
        <v>72</v>
      </c>
      <c r="S324">
        <v>1</v>
      </c>
      <c r="T324">
        <v>95000000</v>
      </c>
      <c r="U324">
        <v>201148159</v>
      </c>
      <c r="V324">
        <f t="shared" ref="V324:V387" si="11">U324-T324</f>
        <v>106148159</v>
      </c>
      <c r="W324" t="s">
        <v>1454</v>
      </c>
      <c r="X324">
        <v>7</v>
      </c>
      <c r="Y324">
        <v>343</v>
      </c>
      <c r="Z324">
        <v>103737</v>
      </c>
      <c r="AA324">
        <v>322</v>
      </c>
      <c r="AB324">
        <v>56000</v>
      </c>
      <c r="AC324">
        <v>0</v>
      </c>
      <c r="AD324">
        <v>2000</v>
      </c>
      <c r="AE324">
        <v>520</v>
      </c>
      <c r="AF324">
        <v>502</v>
      </c>
      <c r="AG324">
        <v>4671</v>
      </c>
      <c r="AH324" t="s">
        <v>2420</v>
      </c>
      <c r="AI324" t="s">
        <v>20926</v>
      </c>
      <c r="AJ324" t="s">
        <v>20924</v>
      </c>
      <c r="AK324" t="s">
        <v>12756</v>
      </c>
      <c r="AP324">
        <f t="shared" si="10"/>
        <v>4</v>
      </c>
    </row>
    <row r="325" spans="1:42" x14ac:dyDescent="0.3">
      <c r="A325" s="1">
        <v>331</v>
      </c>
      <c r="B325" t="s">
        <v>1455</v>
      </c>
      <c r="C325" t="s">
        <v>27</v>
      </c>
      <c r="D325" t="s">
        <v>133</v>
      </c>
      <c r="E325" t="s">
        <v>1456</v>
      </c>
      <c r="F325" t="s">
        <v>1457</v>
      </c>
      <c r="G325" t="s">
        <v>334</v>
      </c>
      <c r="H325" t="s">
        <v>32</v>
      </c>
      <c r="I325">
        <v>135</v>
      </c>
      <c r="J325">
        <v>2.35</v>
      </c>
      <c r="K325" t="s">
        <v>33</v>
      </c>
      <c r="L325" t="s">
        <v>15039</v>
      </c>
      <c r="M325" t="s">
        <v>15040</v>
      </c>
      <c r="N325" t="s">
        <v>15041</v>
      </c>
      <c r="O325" t="s">
        <v>15042</v>
      </c>
      <c r="P325" t="s">
        <v>14689</v>
      </c>
      <c r="Q325">
        <v>2009</v>
      </c>
      <c r="R325" t="s">
        <v>34</v>
      </c>
      <c r="S325">
        <v>1</v>
      </c>
      <c r="T325">
        <v>65000000</v>
      </c>
      <c r="U325">
        <v>43982842</v>
      </c>
      <c r="V325">
        <f t="shared" si="11"/>
        <v>-21017158</v>
      </c>
      <c r="W325" t="s">
        <v>1458</v>
      </c>
      <c r="X325">
        <v>6.7</v>
      </c>
      <c r="Y325">
        <v>308</v>
      </c>
      <c r="Z325">
        <v>125109</v>
      </c>
      <c r="AA325">
        <v>593</v>
      </c>
      <c r="AB325">
        <v>16000</v>
      </c>
      <c r="AC325">
        <v>0</v>
      </c>
      <c r="AD325">
        <v>873</v>
      </c>
      <c r="AE325">
        <v>560</v>
      </c>
      <c r="AF325">
        <v>310</v>
      </c>
      <c r="AG325">
        <v>2370</v>
      </c>
      <c r="AH325" t="s">
        <v>2420</v>
      </c>
      <c r="AI325" t="s">
        <v>20924</v>
      </c>
      <c r="AJ325" t="s">
        <v>13161</v>
      </c>
      <c r="AP325">
        <f t="shared" si="10"/>
        <v>3</v>
      </c>
    </row>
    <row r="326" spans="1:42" x14ac:dyDescent="0.3">
      <c r="A326" s="1">
        <v>332</v>
      </c>
      <c r="B326" t="s">
        <v>1459</v>
      </c>
      <c r="C326" t="s">
        <v>27</v>
      </c>
      <c r="D326" t="s">
        <v>56</v>
      </c>
      <c r="E326" t="s">
        <v>1460</v>
      </c>
      <c r="F326" t="s">
        <v>853</v>
      </c>
      <c r="G326" t="s">
        <v>69</v>
      </c>
      <c r="H326" t="s">
        <v>32</v>
      </c>
      <c r="I326">
        <v>100</v>
      </c>
      <c r="J326">
        <v>1.85</v>
      </c>
      <c r="K326" t="s">
        <v>33</v>
      </c>
      <c r="L326" t="s">
        <v>15043</v>
      </c>
      <c r="M326" t="s">
        <v>15044</v>
      </c>
      <c r="N326" t="s">
        <v>15045</v>
      </c>
      <c r="O326" t="s">
        <v>15046</v>
      </c>
      <c r="P326" t="s">
        <v>15047</v>
      </c>
      <c r="Q326">
        <v>2003</v>
      </c>
      <c r="R326" t="s">
        <v>212</v>
      </c>
      <c r="S326">
        <v>0</v>
      </c>
      <c r="T326">
        <v>94000000</v>
      </c>
      <c r="U326">
        <v>380838870</v>
      </c>
      <c r="V326">
        <f t="shared" si="11"/>
        <v>286838870</v>
      </c>
      <c r="W326" t="s">
        <v>1461</v>
      </c>
      <c r="X326">
        <v>8.1999999999999993</v>
      </c>
      <c r="Y326">
        <v>301</v>
      </c>
      <c r="Z326">
        <v>692482</v>
      </c>
      <c r="AA326">
        <v>866</v>
      </c>
      <c r="AB326">
        <v>11000</v>
      </c>
      <c r="AC326">
        <v>475</v>
      </c>
      <c r="AD326">
        <v>1000</v>
      </c>
      <c r="AE326">
        <v>939</v>
      </c>
      <c r="AF326">
        <v>799</v>
      </c>
      <c r="AG326">
        <v>5641</v>
      </c>
      <c r="AH326" t="s">
        <v>718</v>
      </c>
      <c r="AI326" t="s">
        <v>20925</v>
      </c>
      <c r="AJ326" t="s">
        <v>1432</v>
      </c>
      <c r="AK326" t="s">
        <v>20926</v>
      </c>
      <c r="AP326">
        <f t="shared" si="10"/>
        <v>4</v>
      </c>
    </row>
    <row r="327" spans="1:42" x14ac:dyDescent="0.3">
      <c r="A327" s="1">
        <v>333</v>
      </c>
      <c r="B327" t="s">
        <v>1462</v>
      </c>
      <c r="C327" t="s">
        <v>27</v>
      </c>
      <c r="D327" t="s">
        <v>133</v>
      </c>
      <c r="E327" t="s">
        <v>39</v>
      </c>
      <c r="F327" t="s">
        <v>1185</v>
      </c>
      <c r="G327" t="s">
        <v>1463</v>
      </c>
      <c r="H327" t="s">
        <v>32</v>
      </c>
      <c r="I327">
        <v>105</v>
      </c>
      <c r="J327">
        <v>2.35</v>
      </c>
      <c r="K327" t="s">
        <v>33</v>
      </c>
      <c r="L327" t="s">
        <v>14040</v>
      </c>
      <c r="M327" t="s">
        <v>14010</v>
      </c>
      <c r="N327" t="s">
        <v>14036</v>
      </c>
      <c r="O327" t="s">
        <v>14053</v>
      </c>
      <c r="P327" t="s">
        <v>14147</v>
      </c>
      <c r="Q327">
        <v>2003</v>
      </c>
      <c r="R327" t="s">
        <v>34</v>
      </c>
      <c r="S327">
        <v>2</v>
      </c>
      <c r="T327">
        <v>94000000</v>
      </c>
      <c r="U327">
        <v>377019252</v>
      </c>
      <c r="V327">
        <f t="shared" si="11"/>
        <v>283019252</v>
      </c>
      <c r="W327" t="s">
        <v>1464</v>
      </c>
      <c r="X327">
        <v>8.9</v>
      </c>
      <c r="Y327">
        <v>328</v>
      </c>
      <c r="Z327">
        <v>1215718</v>
      </c>
      <c r="AA327">
        <v>3189</v>
      </c>
      <c r="AB327">
        <v>16000</v>
      </c>
      <c r="AC327">
        <v>0</v>
      </c>
      <c r="AD327">
        <v>5000</v>
      </c>
      <c r="AE327">
        <v>857</v>
      </c>
      <c r="AF327">
        <v>416</v>
      </c>
      <c r="AG327">
        <v>6434</v>
      </c>
      <c r="AH327" t="s">
        <v>980</v>
      </c>
      <c r="AI327" t="s">
        <v>718</v>
      </c>
      <c r="AJ327" t="s">
        <v>2420</v>
      </c>
      <c r="AK327" t="s">
        <v>20924</v>
      </c>
      <c r="AP327">
        <f t="shared" si="10"/>
        <v>4</v>
      </c>
    </row>
    <row r="328" spans="1:42" x14ac:dyDescent="0.3">
      <c r="A328" s="1">
        <v>334</v>
      </c>
      <c r="B328" t="s">
        <v>1465</v>
      </c>
      <c r="C328" t="s">
        <v>27</v>
      </c>
      <c r="D328" t="s">
        <v>133</v>
      </c>
      <c r="E328" t="s">
        <v>155</v>
      </c>
      <c r="F328" t="s">
        <v>39</v>
      </c>
      <c r="G328" t="s">
        <v>1185</v>
      </c>
      <c r="H328" t="s">
        <v>32</v>
      </c>
      <c r="I328">
        <v>105</v>
      </c>
      <c r="J328">
        <v>2.35</v>
      </c>
      <c r="K328" t="s">
        <v>33</v>
      </c>
      <c r="L328" t="s">
        <v>14010</v>
      </c>
      <c r="M328" t="s">
        <v>14661</v>
      </c>
      <c r="N328" t="s">
        <v>14052</v>
      </c>
      <c r="O328" t="s">
        <v>14147</v>
      </c>
      <c r="P328" t="s">
        <v>14350</v>
      </c>
      <c r="Q328">
        <v>2002</v>
      </c>
      <c r="R328" t="s">
        <v>34</v>
      </c>
      <c r="S328">
        <v>1</v>
      </c>
      <c r="T328">
        <v>94000000</v>
      </c>
      <c r="U328">
        <v>340478898</v>
      </c>
      <c r="V328">
        <f t="shared" si="11"/>
        <v>246478898</v>
      </c>
      <c r="W328" t="s">
        <v>1466</v>
      </c>
      <c r="X328">
        <v>8.6999999999999993</v>
      </c>
      <c r="Y328">
        <v>294</v>
      </c>
      <c r="Z328">
        <v>1100446</v>
      </c>
      <c r="AA328">
        <v>2417</v>
      </c>
      <c r="AB328">
        <v>10000</v>
      </c>
      <c r="AC328">
        <v>0</v>
      </c>
      <c r="AD328">
        <v>16000</v>
      </c>
      <c r="AE328">
        <v>5000</v>
      </c>
      <c r="AF328">
        <v>857</v>
      </c>
      <c r="AG328">
        <v>23052</v>
      </c>
      <c r="AH328" t="s">
        <v>980</v>
      </c>
      <c r="AI328" t="s">
        <v>718</v>
      </c>
      <c r="AJ328" t="s">
        <v>2420</v>
      </c>
      <c r="AK328" t="s">
        <v>20924</v>
      </c>
      <c r="AP328">
        <f t="shared" si="10"/>
        <v>4</v>
      </c>
    </row>
    <row r="329" spans="1:42" x14ac:dyDescent="0.3">
      <c r="A329" s="1">
        <v>335</v>
      </c>
      <c r="B329" t="s">
        <v>1467</v>
      </c>
      <c r="C329" t="s">
        <v>27</v>
      </c>
      <c r="D329" t="s">
        <v>1468</v>
      </c>
      <c r="E329" t="s">
        <v>233</v>
      </c>
      <c r="F329" t="s">
        <v>496</v>
      </c>
      <c r="G329" t="s">
        <v>1469</v>
      </c>
      <c r="H329" t="s">
        <v>32</v>
      </c>
      <c r="I329">
        <v>102</v>
      </c>
      <c r="J329">
        <v>2.35</v>
      </c>
      <c r="K329" t="s">
        <v>33</v>
      </c>
      <c r="L329" t="s">
        <v>15048</v>
      </c>
      <c r="M329" t="s">
        <v>14528</v>
      </c>
      <c r="N329" t="s">
        <v>15049</v>
      </c>
      <c r="O329" t="s">
        <v>15050</v>
      </c>
      <c r="P329" t="s">
        <v>14131</v>
      </c>
      <c r="Q329">
        <v>2014</v>
      </c>
      <c r="R329" t="s">
        <v>34</v>
      </c>
      <c r="S329">
        <v>4</v>
      </c>
      <c r="T329">
        <v>95000000</v>
      </c>
      <c r="U329">
        <v>17176900</v>
      </c>
      <c r="V329">
        <f t="shared" si="11"/>
        <v>-77823100</v>
      </c>
      <c r="W329" t="s">
        <v>1470</v>
      </c>
      <c r="X329">
        <v>5.5</v>
      </c>
      <c r="Y329">
        <v>175</v>
      </c>
      <c r="Z329">
        <v>54501</v>
      </c>
      <c r="AA329">
        <v>154</v>
      </c>
      <c r="AB329">
        <v>16000</v>
      </c>
      <c r="AC329">
        <v>44</v>
      </c>
      <c r="AD329">
        <v>12000</v>
      </c>
      <c r="AE329">
        <v>3000</v>
      </c>
      <c r="AF329">
        <v>766</v>
      </c>
      <c r="AG329">
        <v>17098</v>
      </c>
      <c r="AH329" t="s">
        <v>980</v>
      </c>
      <c r="AI329" t="s">
        <v>718</v>
      </c>
      <c r="AJ329" t="s">
        <v>20924</v>
      </c>
      <c r="AP329">
        <f t="shared" si="10"/>
        <v>3</v>
      </c>
    </row>
    <row r="330" spans="1:42" x14ac:dyDescent="0.3">
      <c r="A330" s="1">
        <v>336</v>
      </c>
      <c r="B330" t="s">
        <v>1471</v>
      </c>
      <c r="C330" t="s">
        <v>27</v>
      </c>
      <c r="D330" t="s">
        <v>1297</v>
      </c>
      <c r="E330" t="s">
        <v>432</v>
      </c>
      <c r="F330" t="s">
        <v>403</v>
      </c>
      <c r="G330" t="s">
        <v>1472</v>
      </c>
      <c r="H330" t="s">
        <v>32</v>
      </c>
      <c r="I330">
        <v>100</v>
      </c>
      <c r="J330">
        <v>2.35</v>
      </c>
      <c r="K330" t="s">
        <v>33</v>
      </c>
      <c r="L330" t="s">
        <v>14447</v>
      </c>
      <c r="M330" t="s">
        <v>15051</v>
      </c>
      <c r="N330" t="s">
        <v>15052</v>
      </c>
      <c r="O330" t="s">
        <v>15053</v>
      </c>
      <c r="P330" t="s">
        <v>15054</v>
      </c>
      <c r="Q330">
        <v>2001</v>
      </c>
      <c r="R330" t="s">
        <v>34</v>
      </c>
      <c r="S330">
        <v>1</v>
      </c>
      <c r="T330">
        <v>115000000</v>
      </c>
      <c r="U330">
        <v>131144183</v>
      </c>
      <c r="V330">
        <f t="shared" si="11"/>
        <v>16144183</v>
      </c>
      <c r="W330" t="s">
        <v>1473</v>
      </c>
      <c r="X330">
        <v>5.7</v>
      </c>
      <c r="Y330">
        <v>199</v>
      </c>
      <c r="Z330">
        <v>157016</v>
      </c>
      <c r="AA330">
        <v>824</v>
      </c>
      <c r="AB330">
        <v>0</v>
      </c>
      <c r="AC330">
        <v>165</v>
      </c>
      <c r="AD330">
        <v>11000</v>
      </c>
      <c r="AE330">
        <v>509</v>
      </c>
      <c r="AF330">
        <v>240</v>
      </c>
      <c r="AG330">
        <v>12150</v>
      </c>
      <c r="AH330" t="s">
        <v>980</v>
      </c>
      <c r="AI330" t="s">
        <v>718</v>
      </c>
      <c r="AJ330" t="s">
        <v>20924</v>
      </c>
      <c r="AK330" t="s">
        <v>13161</v>
      </c>
      <c r="AP330">
        <f t="shared" si="10"/>
        <v>4</v>
      </c>
    </row>
    <row r="331" spans="1:42" x14ac:dyDescent="0.3">
      <c r="A331" s="1">
        <v>337</v>
      </c>
      <c r="B331" t="s">
        <v>1474</v>
      </c>
      <c r="C331" t="s">
        <v>27</v>
      </c>
      <c r="D331" t="s">
        <v>1475</v>
      </c>
      <c r="E331" t="s">
        <v>38</v>
      </c>
      <c r="F331" t="s">
        <v>360</v>
      </c>
      <c r="G331" t="s">
        <v>298</v>
      </c>
      <c r="H331" t="s">
        <v>47</v>
      </c>
      <c r="I331">
        <v>119</v>
      </c>
      <c r="J331">
        <v>2.35</v>
      </c>
      <c r="K331" t="s">
        <v>33</v>
      </c>
      <c r="L331" t="s">
        <v>13996</v>
      </c>
      <c r="M331" t="s">
        <v>15055</v>
      </c>
      <c r="N331" t="s">
        <v>15056</v>
      </c>
      <c r="O331" t="s">
        <v>14098</v>
      </c>
      <c r="P331" t="s">
        <v>14740</v>
      </c>
      <c r="Q331">
        <v>2014</v>
      </c>
      <c r="R331" t="s">
        <v>34</v>
      </c>
      <c r="S331">
        <v>1</v>
      </c>
      <c r="T331">
        <v>100000000</v>
      </c>
      <c r="U331">
        <v>23014504</v>
      </c>
      <c r="V331">
        <f t="shared" si="11"/>
        <v>-76985496</v>
      </c>
      <c r="W331" t="s">
        <v>1476</v>
      </c>
      <c r="X331">
        <v>6.3</v>
      </c>
      <c r="Y331">
        <v>355</v>
      </c>
      <c r="Z331">
        <v>172707</v>
      </c>
      <c r="AA331">
        <v>462</v>
      </c>
      <c r="AB331">
        <v>37000</v>
      </c>
      <c r="AC331">
        <v>0</v>
      </c>
      <c r="AD331">
        <v>40000</v>
      </c>
      <c r="AE331">
        <v>11000</v>
      </c>
      <c r="AF331">
        <v>968</v>
      </c>
      <c r="AG331">
        <v>54031</v>
      </c>
      <c r="AH331" t="s">
        <v>2420</v>
      </c>
      <c r="AI331" t="s">
        <v>20928</v>
      </c>
      <c r="AJ331" t="s">
        <v>12756</v>
      </c>
      <c r="AK331" t="s">
        <v>13700</v>
      </c>
      <c r="AL331" t="s">
        <v>13161</v>
      </c>
      <c r="AP331">
        <f t="shared" si="10"/>
        <v>5</v>
      </c>
    </row>
    <row r="332" spans="1:42" x14ac:dyDescent="0.3">
      <c r="A332" s="1">
        <v>338</v>
      </c>
      <c r="B332" t="s">
        <v>1477</v>
      </c>
      <c r="C332" t="s">
        <v>27</v>
      </c>
      <c r="D332" t="s">
        <v>668</v>
      </c>
      <c r="E332" t="s">
        <v>1478</v>
      </c>
      <c r="F332" t="s">
        <v>1479</v>
      </c>
      <c r="G332" t="s">
        <v>1480</v>
      </c>
      <c r="H332" t="s">
        <v>32</v>
      </c>
      <c r="I332">
        <v>92</v>
      </c>
      <c r="J332">
        <v>1.85</v>
      </c>
      <c r="K332" t="s">
        <v>33</v>
      </c>
      <c r="L332" t="s">
        <v>14086</v>
      </c>
      <c r="M332" t="s">
        <v>14074</v>
      </c>
      <c r="N332" t="s">
        <v>14089</v>
      </c>
      <c r="O332" t="s">
        <v>15057</v>
      </c>
      <c r="P332" t="s">
        <v>15058</v>
      </c>
      <c r="Q332">
        <v>2001</v>
      </c>
      <c r="R332" t="s">
        <v>34</v>
      </c>
      <c r="S332">
        <v>0</v>
      </c>
      <c r="T332">
        <v>93000000</v>
      </c>
      <c r="U332">
        <v>181166115</v>
      </c>
      <c r="V332">
        <f t="shared" si="11"/>
        <v>88166115</v>
      </c>
      <c r="W332" t="s">
        <v>1481</v>
      </c>
      <c r="X332">
        <v>5.9</v>
      </c>
      <c r="Y332">
        <v>198</v>
      </c>
      <c r="Z332">
        <v>219501</v>
      </c>
      <c r="AA332">
        <v>1236</v>
      </c>
      <c r="AB332">
        <v>0</v>
      </c>
      <c r="AC332">
        <v>394</v>
      </c>
      <c r="AD332">
        <v>693</v>
      </c>
      <c r="AE332">
        <v>595</v>
      </c>
      <c r="AF332">
        <v>527</v>
      </c>
      <c r="AG332">
        <v>2574</v>
      </c>
      <c r="AH332" t="s">
        <v>980</v>
      </c>
      <c r="AI332" t="s">
        <v>718</v>
      </c>
      <c r="AJ332" t="s">
        <v>13700</v>
      </c>
      <c r="AK332" t="s">
        <v>13161</v>
      </c>
      <c r="AP332">
        <f t="shared" si="10"/>
        <v>4</v>
      </c>
    </row>
    <row r="333" spans="1:42" x14ac:dyDescent="0.3">
      <c r="A333" s="1">
        <v>339</v>
      </c>
      <c r="B333" t="s">
        <v>1482</v>
      </c>
      <c r="C333" t="s">
        <v>27</v>
      </c>
      <c r="D333" t="s">
        <v>1483</v>
      </c>
      <c r="E333" t="s">
        <v>64</v>
      </c>
      <c r="F333" t="s">
        <v>1484</v>
      </c>
      <c r="G333" t="s">
        <v>210</v>
      </c>
      <c r="H333" t="s">
        <v>32</v>
      </c>
      <c r="I333">
        <v>105</v>
      </c>
      <c r="J333">
        <v>2.35</v>
      </c>
      <c r="K333" t="s">
        <v>33</v>
      </c>
      <c r="L333" t="s">
        <v>15059</v>
      </c>
      <c r="M333" t="s">
        <v>14300</v>
      </c>
      <c r="N333" t="s">
        <v>15060</v>
      </c>
      <c r="O333" t="s">
        <v>14285</v>
      </c>
      <c r="P333" t="s">
        <v>15061</v>
      </c>
      <c r="Q333">
        <v>2011</v>
      </c>
      <c r="R333" t="s">
        <v>34</v>
      </c>
      <c r="S333">
        <v>0</v>
      </c>
      <c r="T333">
        <v>93000000</v>
      </c>
      <c r="U333">
        <v>176740650</v>
      </c>
      <c r="V333">
        <f t="shared" si="11"/>
        <v>83740650</v>
      </c>
      <c r="W333" t="s">
        <v>1485</v>
      </c>
      <c r="X333">
        <v>7.6</v>
      </c>
      <c r="Y333">
        <v>529</v>
      </c>
      <c r="Z333">
        <v>403836</v>
      </c>
      <c r="AA333">
        <v>646</v>
      </c>
      <c r="AB333">
        <v>47000</v>
      </c>
      <c r="AC333">
        <v>81</v>
      </c>
      <c r="AD333">
        <v>11000</v>
      </c>
      <c r="AE333">
        <v>1000</v>
      </c>
      <c r="AF333">
        <v>779</v>
      </c>
      <c r="AG333">
        <v>13118</v>
      </c>
      <c r="AH333" t="s">
        <v>980</v>
      </c>
      <c r="AI333" t="s">
        <v>2420</v>
      </c>
      <c r="AJ333" t="s">
        <v>13700</v>
      </c>
      <c r="AK333" t="s">
        <v>13161</v>
      </c>
      <c r="AP333">
        <f t="shared" si="10"/>
        <v>4</v>
      </c>
    </row>
    <row r="334" spans="1:42" x14ac:dyDescent="0.3">
      <c r="A334" s="1">
        <v>340</v>
      </c>
      <c r="B334" t="s">
        <v>1486</v>
      </c>
      <c r="C334" t="s">
        <v>27</v>
      </c>
      <c r="D334" t="s">
        <v>1487</v>
      </c>
      <c r="E334" t="s">
        <v>720</v>
      </c>
      <c r="F334" t="s">
        <v>1488</v>
      </c>
      <c r="G334" t="s">
        <v>1489</v>
      </c>
      <c r="H334" t="s">
        <v>32</v>
      </c>
      <c r="I334">
        <v>107</v>
      </c>
      <c r="J334">
        <v>2.35</v>
      </c>
      <c r="K334" t="s">
        <v>33</v>
      </c>
      <c r="L334" t="s">
        <v>15062</v>
      </c>
      <c r="M334" t="s">
        <v>15063</v>
      </c>
      <c r="N334" t="s">
        <v>15064</v>
      </c>
      <c r="O334" t="s">
        <v>15065</v>
      </c>
      <c r="P334" t="s">
        <v>15066</v>
      </c>
      <c r="Q334">
        <v>2008</v>
      </c>
      <c r="R334" t="s">
        <v>72</v>
      </c>
      <c r="S334">
        <v>0</v>
      </c>
      <c r="T334">
        <v>90000000</v>
      </c>
      <c r="U334">
        <v>71148699</v>
      </c>
      <c r="V334">
        <f t="shared" si="11"/>
        <v>-18851301</v>
      </c>
      <c r="W334" t="s">
        <v>1490</v>
      </c>
      <c r="X334">
        <v>6.6</v>
      </c>
      <c r="Y334">
        <v>198</v>
      </c>
      <c r="Z334">
        <v>68935</v>
      </c>
      <c r="AA334">
        <v>125</v>
      </c>
      <c r="AB334">
        <v>0</v>
      </c>
      <c r="AC334">
        <v>70</v>
      </c>
      <c r="AD334">
        <v>770</v>
      </c>
      <c r="AE334">
        <v>419</v>
      </c>
      <c r="AF334">
        <v>330</v>
      </c>
      <c r="AG334">
        <v>1614</v>
      </c>
      <c r="AH334" t="s">
        <v>718</v>
      </c>
      <c r="AI334" t="s">
        <v>20926</v>
      </c>
      <c r="AJ334" t="s">
        <v>20924</v>
      </c>
      <c r="AP334">
        <f t="shared" si="10"/>
        <v>3</v>
      </c>
    </row>
    <row r="335" spans="1:42" x14ac:dyDescent="0.3">
      <c r="A335" s="1">
        <v>341</v>
      </c>
      <c r="B335" t="s">
        <v>1491</v>
      </c>
      <c r="C335" t="s">
        <v>27</v>
      </c>
      <c r="D335" t="s">
        <v>1492</v>
      </c>
      <c r="E335" t="s">
        <v>735</v>
      </c>
      <c r="F335" t="s">
        <v>1493</v>
      </c>
      <c r="G335" t="s">
        <v>1494</v>
      </c>
      <c r="H335" t="s">
        <v>32</v>
      </c>
      <c r="I335">
        <v>101</v>
      </c>
      <c r="J335">
        <v>1.85</v>
      </c>
      <c r="K335" t="s">
        <v>33</v>
      </c>
      <c r="L335" t="s">
        <v>13972</v>
      </c>
      <c r="M335" t="s">
        <v>14360</v>
      </c>
      <c r="N335" t="s">
        <v>15067</v>
      </c>
      <c r="O335" t="s">
        <v>14138</v>
      </c>
      <c r="P335" t="s">
        <v>14534</v>
      </c>
      <c r="Q335">
        <v>2013</v>
      </c>
      <c r="R335" t="s">
        <v>491</v>
      </c>
      <c r="S335">
        <v>2</v>
      </c>
      <c r="T335">
        <v>92000000</v>
      </c>
      <c r="U335">
        <v>67344392</v>
      </c>
      <c r="V335">
        <f t="shared" si="11"/>
        <v>-24655608</v>
      </c>
      <c r="W335" t="s">
        <v>1495</v>
      </c>
      <c r="X335">
        <v>5.3</v>
      </c>
      <c r="Y335">
        <v>412</v>
      </c>
      <c r="Z335">
        <v>165618</v>
      </c>
      <c r="AA335">
        <v>503</v>
      </c>
      <c r="AB335">
        <v>66000</v>
      </c>
      <c r="AC335">
        <v>212</v>
      </c>
      <c r="AD335">
        <v>13000</v>
      </c>
      <c r="AE335">
        <v>787</v>
      </c>
      <c r="AF335">
        <v>476</v>
      </c>
      <c r="AG335">
        <v>15481</v>
      </c>
      <c r="AH335" t="s">
        <v>980</v>
      </c>
      <c r="AI335" t="s">
        <v>13161</v>
      </c>
      <c r="AP335">
        <f t="shared" si="10"/>
        <v>2</v>
      </c>
    </row>
    <row r="336" spans="1:42" x14ac:dyDescent="0.3">
      <c r="A336" s="1">
        <v>342</v>
      </c>
      <c r="B336" t="s">
        <v>1496</v>
      </c>
      <c r="C336" t="s">
        <v>27</v>
      </c>
      <c r="D336" t="s">
        <v>1497</v>
      </c>
      <c r="E336" t="s">
        <v>413</v>
      </c>
      <c r="F336" t="s">
        <v>1049</v>
      </c>
      <c r="G336" t="s">
        <v>885</v>
      </c>
      <c r="H336" t="s">
        <v>32</v>
      </c>
      <c r="I336">
        <v>137</v>
      </c>
      <c r="J336">
        <v>2.35</v>
      </c>
      <c r="K336" t="s">
        <v>33</v>
      </c>
      <c r="L336" t="s">
        <v>14049</v>
      </c>
      <c r="M336" t="s">
        <v>14573</v>
      </c>
      <c r="N336" t="s">
        <v>14257</v>
      </c>
      <c r="O336" t="s">
        <v>15068</v>
      </c>
      <c r="P336" t="s">
        <v>14026</v>
      </c>
      <c r="Q336">
        <v>2004</v>
      </c>
      <c r="R336" t="s">
        <v>34</v>
      </c>
      <c r="S336">
        <v>0</v>
      </c>
      <c r="T336">
        <v>107000000</v>
      </c>
      <c r="U336">
        <v>22406362</v>
      </c>
      <c r="V336">
        <f t="shared" si="11"/>
        <v>-84593638</v>
      </c>
      <c r="W336" t="s">
        <v>1498</v>
      </c>
      <c r="X336">
        <v>6</v>
      </c>
      <c r="Y336">
        <v>106</v>
      </c>
      <c r="Z336">
        <v>16832</v>
      </c>
      <c r="AA336">
        <v>267</v>
      </c>
      <c r="AB336">
        <v>701</v>
      </c>
      <c r="AC336">
        <v>102</v>
      </c>
      <c r="AD336">
        <v>2000</v>
      </c>
      <c r="AE336">
        <v>973</v>
      </c>
      <c r="AF336">
        <v>877</v>
      </c>
      <c r="AG336">
        <v>5780</v>
      </c>
      <c r="AH336" t="s">
        <v>2420</v>
      </c>
      <c r="AI336" t="s">
        <v>20929</v>
      </c>
      <c r="AJ336" t="s">
        <v>6750</v>
      </c>
      <c r="AK336" t="s">
        <v>10951</v>
      </c>
      <c r="AP336">
        <f t="shared" si="10"/>
        <v>4</v>
      </c>
    </row>
    <row r="337" spans="1:42" x14ac:dyDescent="0.3">
      <c r="A337" s="1">
        <v>343</v>
      </c>
      <c r="B337" t="s">
        <v>1499</v>
      </c>
      <c r="C337" t="s">
        <v>27</v>
      </c>
      <c r="D337" t="s">
        <v>456</v>
      </c>
      <c r="E337" t="s">
        <v>1500</v>
      </c>
      <c r="F337" t="s">
        <v>1501</v>
      </c>
      <c r="G337" t="s">
        <v>1502</v>
      </c>
      <c r="H337" t="s">
        <v>32</v>
      </c>
      <c r="I337">
        <v>115</v>
      </c>
      <c r="J337">
        <v>2.35</v>
      </c>
      <c r="K337" t="s">
        <v>33</v>
      </c>
      <c r="L337" t="s">
        <v>14635</v>
      </c>
      <c r="M337" t="s">
        <v>14074</v>
      </c>
      <c r="N337" t="s">
        <v>15069</v>
      </c>
      <c r="O337" t="s">
        <v>14676</v>
      </c>
      <c r="P337" t="s">
        <v>14000</v>
      </c>
      <c r="Q337">
        <v>2004</v>
      </c>
      <c r="R337" t="s">
        <v>72</v>
      </c>
      <c r="S337">
        <v>0</v>
      </c>
      <c r="T337">
        <v>92000000</v>
      </c>
      <c r="U337">
        <v>261437578</v>
      </c>
      <c r="V337">
        <f t="shared" si="11"/>
        <v>169437578</v>
      </c>
      <c r="W337" t="s">
        <v>1503</v>
      </c>
      <c r="X337">
        <v>8</v>
      </c>
      <c r="Y337">
        <v>283</v>
      </c>
      <c r="Z337">
        <v>479166</v>
      </c>
      <c r="AA337">
        <v>815</v>
      </c>
      <c r="AB337">
        <v>0</v>
      </c>
      <c r="AC337">
        <v>663</v>
      </c>
      <c r="AD337">
        <v>1000</v>
      </c>
      <c r="AE337">
        <v>723</v>
      </c>
      <c r="AF337">
        <v>55</v>
      </c>
      <c r="AG337">
        <v>1901</v>
      </c>
      <c r="AH337" t="s">
        <v>980</v>
      </c>
      <c r="AI337" t="s">
        <v>718</v>
      </c>
      <c r="AJ337" t="s">
        <v>20925</v>
      </c>
      <c r="AK337" t="s">
        <v>20926</v>
      </c>
      <c r="AP337">
        <f t="shared" si="10"/>
        <v>4</v>
      </c>
    </row>
    <row r="338" spans="1:42" x14ac:dyDescent="0.3">
      <c r="A338" s="1">
        <v>344</v>
      </c>
      <c r="B338" t="s">
        <v>1504</v>
      </c>
      <c r="C338" t="s">
        <v>27</v>
      </c>
      <c r="D338" t="s">
        <v>1505</v>
      </c>
      <c r="E338" t="s">
        <v>1506</v>
      </c>
      <c r="F338" t="s">
        <v>96</v>
      </c>
      <c r="G338" t="s">
        <v>1507</v>
      </c>
      <c r="H338" t="s">
        <v>32</v>
      </c>
      <c r="I338">
        <v>124</v>
      </c>
      <c r="J338">
        <v>2.35</v>
      </c>
      <c r="K338" t="s">
        <v>33</v>
      </c>
      <c r="L338" t="s">
        <v>15070</v>
      </c>
      <c r="M338" t="s">
        <v>13970</v>
      </c>
      <c r="N338" t="s">
        <v>15071</v>
      </c>
      <c r="O338" t="s">
        <v>14642</v>
      </c>
      <c r="P338" t="s">
        <v>15072</v>
      </c>
      <c r="Q338">
        <v>1995</v>
      </c>
      <c r="R338" t="s">
        <v>34</v>
      </c>
      <c r="S338">
        <v>3</v>
      </c>
      <c r="T338">
        <v>98000000</v>
      </c>
      <c r="U338">
        <v>11000000</v>
      </c>
      <c r="V338">
        <f t="shared" si="11"/>
        <v>-87000000</v>
      </c>
      <c r="W338" t="s">
        <v>1508</v>
      </c>
      <c r="X338">
        <v>5.6</v>
      </c>
      <c r="Y338">
        <v>61</v>
      </c>
      <c r="Z338">
        <v>21102</v>
      </c>
      <c r="AA338">
        <v>169</v>
      </c>
      <c r="AB338">
        <v>1000</v>
      </c>
      <c r="AC338">
        <v>212</v>
      </c>
      <c r="AD338">
        <v>1000</v>
      </c>
      <c r="AE338">
        <v>903</v>
      </c>
      <c r="AF338">
        <v>810</v>
      </c>
      <c r="AG338">
        <v>3611</v>
      </c>
      <c r="AH338" t="s">
        <v>980</v>
      </c>
      <c r="AI338" t="s">
        <v>718</v>
      </c>
      <c r="AJ338" t="s">
        <v>1432</v>
      </c>
      <c r="AP338">
        <f t="shared" si="10"/>
        <v>3</v>
      </c>
    </row>
    <row r="339" spans="1:42" x14ac:dyDescent="0.3">
      <c r="A339" s="1">
        <v>345</v>
      </c>
      <c r="B339" t="s">
        <v>1509</v>
      </c>
      <c r="C339" t="s">
        <v>27</v>
      </c>
      <c r="D339" t="s">
        <v>925</v>
      </c>
      <c r="E339" t="s">
        <v>898</v>
      </c>
      <c r="F339" t="s">
        <v>739</v>
      </c>
      <c r="G339" t="s">
        <v>606</v>
      </c>
      <c r="H339" t="s">
        <v>47</v>
      </c>
      <c r="I339">
        <v>118</v>
      </c>
      <c r="J339">
        <v>2.35</v>
      </c>
      <c r="K339" t="s">
        <v>33</v>
      </c>
      <c r="L339" t="s">
        <v>14395</v>
      </c>
      <c r="M339" t="s">
        <v>15073</v>
      </c>
      <c r="N339" t="s">
        <v>15074</v>
      </c>
      <c r="O339" t="s">
        <v>15075</v>
      </c>
      <c r="P339" t="s">
        <v>14057</v>
      </c>
      <c r="Q339">
        <v>2010</v>
      </c>
      <c r="R339" t="s">
        <v>72</v>
      </c>
      <c r="S339">
        <v>0</v>
      </c>
      <c r="T339">
        <v>95000000</v>
      </c>
      <c r="U339">
        <v>88761720</v>
      </c>
      <c r="V339">
        <f t="shared" si="11"/>
        <v>-6238280</v>
      </c>
      <c r="W339" t="s">
        <v>1510</v>
      </c>
      <c r="X339">
        <v>5.9</v>
      </c>
      <c r="Y339">
        <v>217</v>
      </c>
      <c r="Z339">
        <v>141179</v>
      </c>
      <c r="AA339">
        <v>419</v>
      </c>
      <c r="AB339">
        <v>9000</v>
      </c>
      <c r="AC339">
        <v>0</v>
      </c>
      <c r="AD339">
        <v>8000</v>
      </c>
      <c r="AE339">
        <v>3000</v>
      </c>
      <c r="AF339">
        <v>1000</v>
      </c>
      <c r="AG339">
        <v>14024</v>
      </c>
      <c r="AH339" t="s">
        <v>718</v>
      </c>
      <c r="AI339" t="s">
        <v>20926</v>
      </c>
      <c r="AJ339" t="s">
        <v>20924</v>
      </c>
      <c r="AP339">
        <f t="shared" si="10"/>
        <v>3</v>
      </c>
    </row>
    <row r="340" spans="1:42" x14ac:dyDescent="0.3">
      <c r="A340" s="1">
        <v>346</v>
      </c>
      <c r="B340" t="s">
        <v>1511</v>
      </c>
      <c r="C340" t="s">
        <v>27</v>
      </c>
      <c r="D340" t="s">
        <v>127</v>
      </c>
      <c r="E340" t="s">
        <v>128</v>
      </c>
      <c r="F340" t="s">
        <v>676</v>
      </c>
      <c r="G340" t="s">
        <v>1512</v>
      </c>
      <c r="H340" t="s">
        <v>32</v>
      </c>
      <c r="I340">
        <v>98</v>
      </c>
      <c r="J340">
        <v>1.85</v>
      </c>
      <c r="K340" t="s">
        <v>33</v>
      </c>
      <c r="L340" t="s">
        <v>13981</v>
      </c>
      <c r="M340" t="s">
        <v>14019</v>
      </c>
      <c r="N340" t="s">
        <v>15076</v>
      </c>
      <c r="O340" t="s">
        <v>14988</v>
      </c>
      <c r="P340" t="s">
        <v>15077</v>
      </c>
      <c r="Q340">
        <v>1997</v>
      </c>
      <c r="R340" t="s">
        <v>34</v>
      </c>
      <c r="S340">
        <v>0</v>
      </c>
      <c r="T340">
        <v>90000000</v>
      </c>
      <c r="U340">
        <v>250147615</v>
      </c>
      <c r="V340">
        <f t="shared" si="11"/>
        <v>160147615</v>
      </c>
      <c r="W340" t="s">
        <v>1513</v>
      </c>
      <c r="X340">
        <v>7.3</v>
      </c>
      <c r="Y340">
        <v>175</v>
      </c>
      <c r="Z340">
        <v>403014</v>
      </c>
      <c r="AA340">
        <v>289</v>
      </c>
      <c r="AB340">
        <v>0</v>
      </c>
      <c r="AC340">
        <v>188</v>
      </c>
      <c r="AD340">
        <v>10000</v>
      </c>
      <c r="AE340">
        <v>826</v>
      </c>
      <c r="AF340">
        <v>602</v>
      </c>
      <c r="AG340">
        <v>12998</v>
      </c>
      <c r="AH340" t="s">
        <v>718</v>
      </c>
      <c r="AI340" t="s">
        <v>1432</v>
      </c>
      <c r="AJ340" t="s">
        <v>20926</v>
      </c>
      <c r="AK340" t="s">
        <v>20928</v>
      </c>
      <c r="AL340" t="s">
        <v>13700</v>
      </c>
      <c r="AP340">
        <f t="shared" si="10"/>
        <v>5</v>
      </c>
    </row>
    <row r="341" spans="1:42" x14ac:dyDescent="0.3">
      <c r="A341" s="1">
        <v>347</v>
      </c>
      <c r="B341" t="s">
        <v>1514</v>
      </c>
      <c r="C341" t="s">
        <v>27</v>
      </c>
      <c r="D341" t="s">
        <v>238</v>
      </c>
      <c r="E341" t="s">
        <v>250</v>
      </c>
      <c r="F341" t="s">
        <v>251</v>
      </c>
      <c r="G341" t="s">
        <v>746</v>
      </c>
      <c r="H341" t="s">
        <v>32</v>
      </c>
      <c r="I341">
        <v>82</v>
      </c>
      <c r="J341">
        <v>1.85</v>
      </c>
      <c r="K341" t="s">
        <v>33</v>
      </c>
      <c r="L341" t="s">
        <v>15078</v>
      </c>
      <c r="M341" t="s">
        <v>14453</v>
      </c>
      <c r="N341" t="s">
        <v>14068</v>
      </c>
      <c r="O341" t="s">
        <v>14154</v>
      </c>
      <c r="P341" t="s">
        <v>14152</v>
      </c>
      <c r="Q341">
        <v>1999</v>
      </c>
      <c r="R341" t="s">
        <v>212</v>
      </c>
      <c r="S341">
        <v>2</v>
      </c>
      <c r="T341">
        <v>90000000</v>
      </c>
      <c r="U341">
        <v>245823397</v>
      </c>
      <c r="V341">
        <f t="shared" si="11"/>
        <v>155823397</v>
      </c>
      <c r="W341" t="s">
        <v>1515</v>
      </c>
      <c r="X341">
        <v>7.9</v>
      </c>
      <c r="Y341">
        <v>191</v>
      </c>
      <c r="Z341">
        <v>385871</v>
      </c>
      <c r="AA341">
        <v>515</v>
      </c>
      <c r="AB341">
        <v>0</v>
      </c>
      <c r="AC341">
        <v>487</v>
      </c>
      <c r="AD341">
        <v>15000</v>
      </c>
      <c r="AE341">
        <v>1000</v>
      </c>
      <c r="AF341">
        <v>967</v>
      </c>
      <c r="AG341">
        <v>21275</v>
      </c>
      <c r="AH341" t="s">
        <v>718</v>
      </c>
      <c r="AI341" t="s">
        <v>20925</v>
      </c>
      <c r="AJ341" t="s">
        <v>1432</v>
      </c>
      <c r="AK341" t="s">
        <v>20926</v>
      </c>
      <c r="AL341" t="s">
        <v>20924</v>
      </c>
      <c r="AP341">
        <f t="shared" si="10"/>
        <v>5</v>
      </c>
    </row>
    <row r="342" spans="1:42" x14ac:dyDescent="0.3">
      <c r="A342" s="1">
        <v>348</v>
      </c>
      <c r="B342" t="s">
        <v>1516</v>
      </c>
      <c r="C342" t="s">
        <v>27</v>
      </c>
      <c r="D342" t="s">
        <v>1264</v>
      </c>
      <c r="E342" t="s">
        <v>1254</v>
      </c>
      <c r="F342" t="s">
        <v>739</v>
      </c>
      <c r="G342" t="s">
        <v>1517</v>
      </c>
      <c r="H342" t="s">
        <v>32</v>
      </c>
      <c r="I342">
        <v>98</v>
      </c>
      <c r="J342">
        <v>2.35</v>
      </c>
      <c r="K342" t="s">
        <v>33</v>
      </c>
      <c r="L342" t="s">
        <v>15079</v>
      </c>
      <c r="M342" t="s">
        <v>14533</v>
      </c>
      <c r="N342" t="s">
        <v>15080</v>
      </c>
      <c r="O342" t="s">
        <v>14028</v>
      </c>
      <c r="P342" t="s">
        <v>15081</v>
      </c>
      <c r="Q342">
        <v>2010</v>
      </c>
      <c r="R342" t="s">
        <v>34</v>
      </c>
      <c r="S342">
        <v>1</v>
      </c>
      <c r="T342">
        <v>100000000</v>
      </c>
      <c r="U342">
        <v>81557479</v>
      </c>
      <c r="V342">
        <f t="shared" si="11"/>
        <v>-18442521</v>
      </c>
      <c r="W342" t="s">
        <v>1518</v>
      </c>
      <c r="X342">
        <v>6.8</v>
      </c>
      <c r="Y342">
        <v>316</v>
      </c>
      <c r="Z342">
        <v>149947</v>
      </c>
      <c r="AA342">
        <v>326</v>
      </c>
      <c r="AB342">
        <v>18000</v>
      </c>
      <c r="AC342">
        <v>12000</v>
      </c>
      <c r="AD342">
        <v>18000</v>
      </c>
      <c r="AE342">
        <v>3000</v>
      </c>
      <c r="AF342">
        <v>1000</v>
      </c>
      <c r="AG342">
        <v>25780</v>
      </c>
      <c r="AH342" t="s">
        <v>980</v>
      </c>
      <c r="AI342" t="s">
        <v>13161</v>
      </c>
      <c r="AP342">
        <f t="shared" si="10"/>
        <v>2</v>
      </c>
    </row>
    <row r="343" spans="1:42" x14ac:dyDescent="0.3">
      <c r="A343" s="1">
        <v>349</v>
      </c>
      <c r="B343" t="s">
        <v>1519</v>
      </c>
      <c r="C343" t="s">
        <v>27</v>
      </c>
      <c r="D343" t="s">
        <v>201</v>
      </c>
      <c r="E343" t="s">
        <v>1520</v>
      </c>
      <c r="F343" t="s">
        <v>1521</v>
      </c>
      <c r="G343" t="s">
        <v>1522</v>
      </c>
      <c r="H343" t="s">
        <v>32</v>
      </c>
      <c r="I343">
        <v>90</v>
      </c>
      <c r="J343">
        <v>2.35</v>
      </c>
      <c r="K343" t="s">
        <v>33</v>
      </c>
      <c r="L343" t="s">
        <v>14496</v>
      </c>
      <c r="M343" t="s">
        <v>15082</v>
      </c>
      <c r="N343" t="s">
        <v>15083</v>
      </c>
      <c r="O343" t="s">
        <v>14213</v>
      </c>
      <c r="P343" t="s">
        <v>15084</v>
      </c>
      <c r="Q343">
        <v>2001</v>
      </c>
      <c r="R343" t="s">
        <v>34</v>
      </c>
      <c r="S343">
        <v>2</v>
      </c>
      <c r="T343">
        <v>90000000</v>
      </c>
      <c r="U343">
        <v>226138454</v>
      </c>
      <c r="V343">
        <f t="shared" si="11"/>
        <v>136138454</v>
      </c>
      <c r="W343" t="s">
        <v>1523</v>
      </c>
      <c r="X343">
        <v>6.6</v>
      </c>
      <c r="Y343">
        <v>127</v>
      </c>
      <c r="Z343">
        <v>160440</v>
      </c>
      <c r="AA343">
        <v>394</v>
      </c>
      <c r="AB343">
        <v>0</v>
      </c>
      <c r="AC343">
        <v>420</v>
      </c>
      <c r="AD343">
        <v>191</v>
      </c>
      <c r="AE343">
        <v>165</v>
      </c>
      <c r="AF343">
        <v>141</v>
      </c>
      <c r="AG343">
        <v>664</v>
      </c>
      <c r="AH343" t="s">
        <v>980</v>
      </c>
      <c r="AI343" t="s">
        <v>1432</v>
      </c>
      <c r="AJ343" t="s">
        <v>20931</v>
      </c>
      <c r="AK343" t="s">
        <v>13161</v>
      </c>
      <c r="AP343">
        <f t="shared" si="10"/>
        <v>4</v>
      </c>
    </row>
    <row r="344" spans="1:42" x14ac:dyDescent="0.3">
      <c r="A344" s="1">
        <v>350</v>
      </c>
      <c r="B344" t="s">
        <v>1524</v>
      </c>
      <c r="C344" t="s">
        <v>27</v>
      </c>
      <c r="D344" t="s">
        <v>337</v>
      </c>
      <c r="E344" t="s">
        <v>306</v>
      </c>
      <c r="F344" t="s">
        <v>1525</v>
      </c>
      <c r="G344" t="s">
        <v>1526</v>
      </c>
      <c r="H344" t="s">
        <v>32</v>
      </c>
      <c r="I344">
        <v>130</v>
      </c>
      <c r="J344">
        <v>2.35</v>
      </c>
      <c r="K344" t="s">
        <v>33</v>
      </c>
      <c r="L344" t="s">
        <v>14222</v>
      </c>
      <c r="M344" t="s">
        <v>15085</v>
      </c>
      <c r="N344" t="s">
        <v>15086</v>
      </c>
      <c r="O344" t="s">
        <v>14676</v>
      </c>
      <c r="P344" t="s">
        <v>15087</v>
      </c>
      <c r="Q344">
        <v>2000</v>
      </c>
      <c r="R344" t="s">
        <v>34</v>
      </c>
      <c r="S344">
        <v>0</v>
      </c>
      <c r="T344">
        <v>100000000</v>
      </c>
      <c r="U344">
        <v>155370362</v>
      </c>
      <c r="V344">
        <f t="shared" si="11"/>
        <v>55370362</v>
      </c>
      <c r="W344" t="s">
        <v>1527</v>
      </c>
      <c r="X344">
        <v>6.6</v>
      </c>
      <c r="Y344">
        <v>185</v>
      </c>
      <c r="Z344">
        <v>98403</v>
      </c>
      <c r="AA344">
        <v>683</v>
      </c>
      <c r="AB344">
        <v>0</v>
      </c>
      <c r="AC344">
        <v>0</v>
      </c>
      <c r="AD344">
        <v>11000</v>
      </c>
      <c r="AE344">
        <v>627</v>
      </c>
      <c r="AF344">
        <v>568</v>
      </c>
      <c r="AG344">
        <v>12890</v>
      </c>
      <c r="AH344" t="s">
        <v>2420</v>
      </c>
      <c r="AI344" t="s">
        <v>20924</v>
      </c>
      <c r="AJ344" t="s">
        <v>4493</v>
      </c>
      <c r="AK344" t="s">
        <v>20928</v>
      </c>
      <c r="AL344" t="s">
        <v>13161</v>
      </c>
      <c r="AP344">
        <f t="shared" si="10"/>
        <v>5</v>
      </c>
    </row>
    <row r="345" spans="1:42" x14ac:dyDescent="0.3">
      <c r="A345" s="1">
        <v>351</v>
      </c>
      <c r="B345" t="s">
        <v>1528</v>
      </c>
      <c r="C345" t="s">
        <v>27</v>
      </c>
      <c r="D345" t="s">
        <v>1529</v>
      </c>
      <c r="E345" t="s">
        <v>1530</v>
      </c>
      <c r="F345" t="s">
        <v>1364</v>
      </c>
      <c r="G345" t="s">
        <v>1531</v>
      </c>
      <c r="H345" t="s">
        <v>32</v>
      </c>
      <c r="I345">
        <v>90</v>
      </c>
      <c r="J345">
        <v>2.35</v>
      </c>
      <c r="K345" t="s">
        <v>33</v>
      </c>
      <c r="L345" t="s">
        <v>14412</v>
      </c>
      <c r="M345" t="s">
        <v>15088</v>
      </c>
      <c r="N345" t="s">
        <v>14787</v>
      </c>
      <c r="O345" t="s">
        <v>15089</v>
      </c>
      <c r="P345" t="s">
        <v>14704</v>
      </c>
      <c r="Q345">
        <v>2009</v>
      </c>
      <c r="R345" t="s">
        <v>72</v>
      </c>
      <c r="S345">
        <v>1</v>
      </c>
      <c r="T345">
        <v>100000000</v>
      </c>
      <c r="U345">
        <v>124870275</v>
      </c>
      <c r="V345">
        <f t="shared" si="11"/>
        <v>24870275</v>
      </c>
      <c r="W345" t="s">
        <v>1532</v>
      </c>
      <c r="X345">
        <v>7</v>
      </c>
      <c r="Y345">
        <v>191</v>
      </c>
      <c r="Z345">
        <v>152601</v>
      </c>
      <c r="AA345">
        <v>156</v>
      </c>
      <c r="AB345">
        <v>0</v>
      </c>
      <c r="AC345">
        <v>97</v>
      </c>
      <c r="AD345">
        <v>622</v>
      </c>
      <c r="AE345">
        <v>526</v>
      </c>
      <c r="AF345">
        <v>56</v>
      </c>
      <c r="AG345">
        <v>1227</v>
      </c>
      <c r="AH345" t="s">
        <v>20925</v>
      </c>
      <c r="AI345" t="s">
        <v>1432</v>
      </c>
      <c r="AJ345" t="s">
        <v>20926</v>
      </c>
      <c r="AK345" t="s">
        <v>13700</v>
      </c>
      <c r="AP345">
        <f t="shared" si="10"/>
        <v>4</v>
      </c>
    </row>
    <row r="346" spans="1:42" x14ac:dyDescent="0.3">
      <c r="A346" s="1">
        <v>352</v>
      </c>
      <c r="B346" t="s">
        <v>1533</v>
      </c>
      <c r="C346" t="s">
        <v>27</v>
      </c>
      <c r="D346" t="s">
        <v>941</v>
      </c>
      <c r="E346" t="s">
        <v>1534</v>
      </c>
      <c r="F346" t="s">
        <v>1535</v>
      </c>
      <c r="G346" t="s">
        <v>1536</v>
      </c>
      <c r="H346" t="s">
        <v>32</v>
      </c>
      <c r="I346">
        <v>94</v>
      </c>
      <c r="J346">
        <v>1.85</v>
      </c>
      <c r="K346" t="s">
        <v>33</v>
      </c>
      <c r="L346" t="s">
        <v>14479</v>
      </c>
      <c r="M346" t="s">
        <v>15090</v>
      </c>
      <c r="N346" t="s">
        <v>14154</v>
      </c>
      <c r="O346" t="s">
        <v>15091</v>
      </c>
      <c r="P346" t="s">
        <v>15092</v>
      </c>
      <c r="Q346">
        <v>2009</v>
      </c>
      <c r="R346" t="s">
        <v>72</v>
      </c>
      <c r="S346">
        <v>0</v>
      </c>
      <c r="T346">
        <v>90000000</v>
      </c>
      <c r="U346">
        <v>196573705</v>
      </c>
      <c r="V346">
        <f t="shared" si="11"/>
        <v>106573705</v>
      </c>
      <c r="W346" t="s">
        <v>1537</v>
      </c>
      <c r="X346">
        <v>7</v>
      </c>
      <c r="Y346">
        <v>188</v>
      </c>
      <c r="Z346">
        <v>166791</v>
      </c>
      <c r="AA346">
        <v>132</v>
      </c>
      <c r="AB346">
        <v>0</v>
      </c>
      <c r="AC346">
        <v>107</v>
      </c>
      <c r="AD346">
        <v>835</v>
      </c>
      <c r="AE346">
        <v>256</v>
      </c>
      <c r="AF346">
        <v>117</v>
      </c>
      <c r="AG346">
        <v>1258</v>
      </c>
      <c r="AH346" t="s">
        <v>980</v>
      </c>
      <c r="AI346" t="s">
        <v>718</v>
      </c>
      <c r="AJ346" t="s">
        <v>20925</v>
      </c>
      <c r="AK346" t="s">
        <v>1432</v>
      </c>
      <c r="AL346" t="s">
        <v>20926</v>
      </c>
      <c r="AP346">
        <f t="shared" si="10"/>
        <v>5</v>
      </c>
    </row>
    <row r="347" spans="1:42" x14ac:dyDescent="0.3">
      <c r="A347" s="1">
        <v>353</v>
      </c>
      <c r="B347" t="s">
        <v>1538</v>
      </c>
      <c r="C347" t="s">
        <v>27</v>
      </c>
      <c r="D347" t="s">
        <v>1539</v>
      </c>
      <c r="E347" t="s">
        <v>1132</v>
      </c>
      <c r="F347" t="s">
        <v>1540</v>
      </c>
      <c r="G347" t="s">
        <v>1541</v>
      </c>
      <c r="H347" t="s">
        <v>32</v>
      </c>
      <c r="I347">
        <v>114</v>
      </c>
      <c r="J347">
        <v>2.35</v>
      </c>
      <c r="K347" t="s">
        <v>33</v>
      </c>
      <c r="L347" t="s">
        <v>15093</v>
      </c>
      <c r="M347" t="s">
        <v>15094</v>
      </c>
      <c r="N347" t="s">
        <v>15095</v>
      </c>
      <c r="O347" t="s">
        <v>15096</v>
      </c>
      <c r="P347" t="s">
        <v>14616</v>
      </c>
      <c r="Q347">
        <v>2013</v>
      </c>
      <c r="R347" t="s">
        <v>72</v>
      </c>
      <c r="S347">
        <v>1</v>
      </c>
      <c r="T347">
        <v>90000000</v>
      </c>
      <c r="U347">
        <v>58229120</v>
      </c>
      <c r="V347">
        <f t="shared" si="11"/>
        <v>-31770880</v>
      </c>
      <c r="W347" t="s">
        <v>1542</v>
      </c>
      <c r="X347">
        <v>7.3</v>
      </c>
      <c r="Y347">
        <v>362</v>
      </c>
      <c r="Z347">
        <v>236421</v>
      </c>
      <c r="AA347">
        <v>515</v>
      </c>
      <c r="AB347">
        <v>70000</v>
      </c>
      <c r="AC347">
        <v>0</v>
      </c>
      <c r="AD347">
        <v>3000</v>
      </c>
      <c r="AE347">
        <v>806</v>
      </c>
      <c r="AF347">
        <v>423</v>
      </c>
      <c r="AG347">
        <v>5095</v>
      </c>
      <c r="AH347" t="s">
        <v>718</v>
      </c>
      <c r="AI347" t="s">
        <v>1432</v>
      </c>
      <c r="AJ347" t="s">
        <v>2420</v>
      </c>
      <c r="AK347" t="s">
        <v>20924</v>
      </c>
      <c r="AL347" t="s">
        <v>12756</v>
      </c>
      <c r="AP347">
        <f t="shared" si="10"/>
        <v>5</v>
      </c>
    </row>
    <row r="348" spans="1:42" x14ac:dyDescent="0.3">
      <c r="A348" s="1">
        <v>354</v>
      </c>
      <c r="B348" t="s">
        <v>1543</v>
      </c>
      <c r="C348" t="s">
        <v>27</v>
      </c>
      <c r="D348" t="s">
        <v>255</v>
      </c>
      <c r="E348" t="s">
        <v>421</v>
      </c>
      <c r="F348" t="s">
        <v>1544</v>
      </c>
      <c r="G348" t="s">
        <v>1545</v>
      </c>
      <c r="H348" t="s">
        <v>32</v>
      </c>
      <c r="I348">
        <v>94</v>
      </c>
      <c r="J348">
        <v>2.35</v>
      </c>
      <c r="K348" t="s">
        <v>33</v>
      </c>
      <c r="L348" t="s">
        <v>15097</v>
      </c>
      <c r="M348" t="s">
        <v>14019</v>
      </c>
      <c r="N348" t="s">
        <v>15098</v>
      </c>
      <c r="O348" t="s">
        <v>14858</v>
      </c>
      <c r="P348" t="s">
        <v>14320</v>
      </c>
      <c r="Q348">
        <v>2000</v>
      </c>
      <c r="R348" t="s">
        <v>34</v>
      </c>
      <c r="S348">
        <v>0</v>
      </c>
      <c r="T348">
        <v>92000000</v>
      </c>
      <c r="U348">
        <v>125305545</v>
      </c>
      <c r="V348">
        <f t="shared" si="11"/>
        <v>33305545</v>
      </c>
      <c r="W348" t="s">
        <v>1546</v>
      </c>
      <c r="X348">
        <v>5.5</v>
      </c>
      <c r="Y348">
        <v>181</v>
      </c>
      <c r="Z348">
        <v>145350</v>
      </c>
      <c r="AA348">
        <v>643</v>
      </c>
      <c r="AB348">
        <v>0</v>
      </c>
      <c r="AC348">
        <v>368</v>
      </c>
      <c r="AD348">
        <v>13000</v>
      </c>
      <c r="AE348">
        <v>1000</v>
      </c>
      <c r="AF348">
        <v>466</v>
      </c>
      <c r="AG348">
        <v>15419</v>
      </c>
      <c r="AH348" t="s">
        <v>980</v>
      </c>
      <c r="AI348" t="s">
        <v>718</v>
      </c>
      <c r="AJ348" t="s">
        <v>1432</v>
      </c>
      <c r="AK348" t="s">
        <v>20931</v>
      </c>
      <c r="AL348" t="s">
        <v>13161</v>
      </c>
      <c r="AP348">
        <f t="shared" si="10"/>
        <v>5</v>
      </c>
    </row>
    <row r="349" spans="1:42" x14ac:dyDescent="0.3">
      <c r="A349" s="1">
        <v>355</v>
      </c>
      <c r="B349" t="s">
        <v>1547</v>
      </c>
      <c r="C349" t="s">
        <v>27</v>
      </c>
      <c r="D349" t="s">
        <v>376</v>
      </c>
      <c r="E349" t="s">
        <v>165</v>
      </c>
      <c r="F349" t="s">
        <v>861</v>
      </c>
      <c r="G349" t="s">
        <v>307</v>
      </c>
      <c r="H349" t="s">
        <v>32</v>
      </c>
      <c r="I349">
        <v>151</v>
      </c>
      <c r="J349">
        <v>2.35</v>
      </c>
      <c r="K349" t="s">
        <v>33</v>
      </c>
      <c r="L349" t="s">
        <v>15099</v>
      </c>
      <c r="M349" t="s">
        <v>15100</v>
      </c>
      <c r="N349" t="s">
        <v>14666</v>
      </c>
      <c r="O349" t="s">
        <v>14632</v>
      </c>
      <c r="P349" t="s">
        <v>14354</v>
      </c>
      <c r="Q349">
        <v>2006</v>
      </c>
      <c r="R349" t="s">
        <v>491</v>
      </c>
      <c r="S349">
        <v>0</v>
      </c>
      <c r="T349">
        <v>90000000</v>
      </c>
      <c r="U349">
        <v>132373442</v>
      </c>
      <c r="V349">
        <f t="shared" si="11"/>
        <v>42373442</v>
      </c>
      <c r="W349" t="s">
        <v>1548</v>
      </c>
      <c r="X349">
        <v>8.5</v>
      </c>
      <c r="Y349">
        <v>352</v>
      </c>
      <c r="Z349">
        <v>873649</v>
      </c>
      <c r="AA349">
        <v>2054</v>
      </c>
      <c r="AB349">
        <v>29000</v>
      </c>
      <c r="AC349">
        <v>17000</v>
      </c>
      <c r="AD349">
        <v>29000</v>
      </c>
      <c r="AE349">
        <v>13000</v>
      </c>
      <c r="AF349">
        <v>1000</v>
      </c>
      <c r="AG349">
        <v>45648</v>
      </c>
      <c r="AH349" t="s">
        <v>20931</v>
      </c>
      <c r="AI349" t="s">
        <v>2420</v>
      </c>
      <c r="AJ349" t="s">
        <v>13161</v>
      </c>
      <c r="AP349">
        <f t="shared" si="10"/>
        <v>3</v>
      </c>
    </row>
    <row r="350" spans="1:42" x14ac:dyDescent="0.3">
      <c r="A350" s="1">
        <v>356</v>
      </c>
      <c r="B350" t="s">
        <v>1549</v>
      </c>
      <c r="C350" t="s">
        <v>27</v>
      </c>
      <c r="D350" t="s">
        <v>1550</v>
      </c>
      <c r="E350" t="s">
        <v>813</v>
      </c>
      <c r="F350" t="s">
        <v>1551</v>
      </c>
      <c r="G350" t="s">
        <v>1552</v>
      </c>
      <c r="H350" t="s">
        <v>32</v>
      </c>
      <c r="I350">
        <v>88</v>
      </c>
      <c r="J350">
        <v>1.66</v>
      </c>
      <c r="K350" t="s">
        <v>33</v>
      </c>
      <c r="L350" t="s">
        <v>15101</v>
      </c>
      <c r="M350" t="s">
        <v>14955</v>
      </c>
      <c r="N350" t="s">
        <v>14259</v>
      </c>
      <c r="O350" t="s">
        <v>15102</v>
      </c>
      <c r="P350" t="s">
        <v>15103</v>
      </c>
      <c r="Q350">
        <v>1998</v>
      </c>
      <c r="R350" t="s">
        <v>212</v>
      </c>
      <c r="S350">
        <v>0</v>
      </c>
      <c r="T350">
        <v>90000000</v>
      </c>
      <c r="U350">
        <v>120618403</v>
      </c>
      <c r="V350">
        <f t="shared" si="11"/>
        <v>30618403</v>
      </c>
      <c r="W350" t="s">
        <v>1553</v>
      </c>
      <c r="X350">
        <v>7.5</v>
      </c>
      <c r="Y350">
        <v>143</v>
      </c>
      <c r="Z350">
        <v>171792</v>
      </c>
      <c r="AA350">
        <v>222</v>
      </c>
      <c r="AB350">
        <v>12000</v>
      </c>
      <c r="AC350">
        <v>7</v>
      </c>
      <c r="AD350">
        <v>2000</v>
      </c>
      <c r="AE350">
        <v>500</v>
      </c>
      <c r="AF350">
        <v>484</v>
      </c>
      <c r="AG350">
        <v>4478</v>
      </c>
      <c r="AH350" t="s">
        <v>718</v>
      </c>
      <c r="AI350" t="s">
        <v>20925</v>
      </c>
      <c r="AJ350" t="s">
        <v>20926</v>
      </c>
      <c r="AK350" t="s">
        <v>20924</v>
      </c>
      <c r="AL350" t="s">
        <v>20927</v>
      </c>
      <c r="AM350" t="s">
        <v>6750</v>
      </c>
      <c r="AP350">
        <f t="shared" si="10"/>
        <v>6</v>
      </c>
    </row>
    <row r="351" spans="1:42" x14ac:dyDescent="0.3">
      <c r="A351" s="1">
        <v>357</v>
      </c>
      <c r="B351" t="s">
        <v>1554</v>
      </c>
      <c r="C351" t="s">
        <v>27</v>
      </c>
      <c r="D351" t="s">
        <v>1539</v>
      </c>
      <c r="E351" t="s">
        <v>77</v>
      </c>
      <c r="F351" t="s">
        <v>606</v>
      </c>
      <c r="G351" t="s">
        <v>1555</v>
      </c>
      <c r="H351" t="s">
        <v>32</v>
      </c>
      <c r="I351">
        <v>121</v>
      </c>
      <c r="J351">
        <v>2.35</v>
      </c>
      <c r="K351" t="s">
        <v>33</v>
      </c>
      <c r="L351" t="s">
        <v>15104</v>
      </c>
      <c r="M351" t="s">
        <v>15105</v>
      </c>
      <c r="N351" t="s">
        <v>15106</v>
      </c>
      <c r="O351" t="s">
        <v>14903</v>
      </c>
      <c r="P351" t="s">
        <v>13955</v>
      </c>
      <c r="Q351">
        <v>2008</v>
      </c>
      <c r="R351" t="s">
        <v>491</v>
      </c>
      <c r="S351">
        <v>3</v>
      </c>
      <c r="T351">
        <v>92000000</v>
      </c>
      <c r="U351">
        <v>110416702</v>
      </c>
      <c r="V351">
        <f t="shared" si="11"/>
        <v>18416702</v>
      </c>
      <c r="W351" t="s">
        <v>1556</v>
      </c>
      <c r="X351">
        <v>7</v>
      </c>
      <c r="Y351">
        <v>308</v>
      </c>
      <c r="Z351">
        <v>307539</v>
      </c>
      <c r="AA351">
        <v>577</v>
      </c>
      <c r="AB351">
        <v>0</v>
      </c>
      <c r="AC351">
        <v>0</v>
      </c>
      <c r="AD351">
        <v>21000</v>
      </c>
      <c r="AE351">
        <v>1000</v>
      </c>
      <c r="AF351">
        <v>918</v>
      </c>
      <c r="AG351">
        <v>23484</v>
      </c>
      <c r="AH351" t="s">
        <v>980</v>
      </c>
      <c r="AI351" t="s">
        <v>1432</v>
      </c>
      <c r="AP351">
        <f t="shared" si="10"/>
        <v>2</v>
      </c>
    </row>
    <row r="352" spans="1:42" x14ac:dyDescent="0.3">
      <c r="A352" s="1">
        <v>358</v>
      </c>
      <c r="B352" t="s">
        <v>1557</v>
      </c>
      <c r="C352" t="s">
        <v>27</v>
      </c>
      <c r="D352" t="s">
        <v>510</v>
      </c>
      <c r="E352" t="s">
        <v>338</v>
      </c>
      <c r="F352" t="s">
        <v>1558</v>
      </c>
      <c r="G352" t="s">
        <v>1559</v>
      </c>
      <c r="H352" t="s">
        <v>32</v>
      </c>
      <c r="I352">
        <v>105</v>
      </c>
      <c r="J352">
        <v>2.35</v>
      </c>
      <c r="K352" t="s">
        <v>33</v>
      </c>
      <c r="L352" t="s">
        <v>14471</v>
      </c>
      <c r="M352" t="s">
        <v>14837</v>
      </c>
      <c r="N352" t="s">
        <v>14684</v>
      </c>
      <c r="O352" t="s">
        <v>15107</v>
      </c>
      <c r="P352" t="s">
        <v>15108</v>
      </c>
      <c r="Q352">
        <v>2011</v>
      </c>
      <c r="R352" t="s">
        <v>491</v>
      </c>
      <c r="S352">
        <v>1</v>
      </c>
      <c r="T352">
        <v>90000000</v>
      </c>
      <c r="U352">
        <v>102515793</v>
      </c>
      <c r="V352">
        <f t="shared" si="11"/>
        <v>12515793</v>
      </c>
      <c r="W352" t="s">
        <v>1560</v>
      </c>
      <c r="X352">
        <v>7.8</v>
      </c>
      <c r="Y352">
        <v>517</v>
      </c>
      <c r="Z352">
        <v>330152</v>
      </c>
      <c r="AA352">
        <v>632</v>
      </c>
      <c r="AB352">
        <v>54000</v>
      </c>
      <c r="AC352">
        <v>21000</v>
      </c>
      <c r="AD352">
        <v>18000</v>
      </c>
      <c r="AE352">
        <v>1000</v>
      </c>
      <c r="AF352">
        <v>585</v>
      </c>
      <c r="AG352">
        <v>20388</v>
      </c>
      <c r="AH352" t="s">
        <v>20931</v>
      </c>
      <c r="AI352" t="s">
        <v>2420</v>
      </c>
      <c r="AJ352" t="s">
        <v>20928</v>
      </c>
      <c r="AK352" t="s">
        <v>13161</v>
      </c>
      <c r="AP352">
        <f t="shared" si="10"/>
        <v>4</v>
      </c>
    </row>
    <row r="353" spans="1:42" x14ac:dyDescent="0.3">
      <c r="A353" s="1">
        <v>359</v>
      </c>
      <c r="B353" t="s">
        <v>1561</v>
      </c>
      <c r="C353" t="s">
        <v>27</v>
      </c>
      <c r="D353" t="s">
        <v>966</v>
      </c>
      <c r="E353" t="s">
        <v>735</v>
      </c>
      <c r="F353" t="s">
        <v>1562</v>
      </c>
      <c r="G353" t="s">
        <v>1563</v>
      </c>
      <c r="H353" t="s">
        <v>32</v>
      </c>
      <c r="I353">
        <v>128</v>
      </c>
      <c r="J353">
        <v>2.35</v>
      </c>
      <c r="K353" t="s">
        <v>33</v>
      </c>
      <c r="L353" t="s">
        <v>13972</v>
      </c>
      <c r="M353" t="s">
        <v>14914</v>
      </c>
      <c r="N353" t="s">
        <v>14403</v>
      </c>
      <c r="O353" t="s">
        <v>14666</v>
      </c>
      <c r="P353" t="s">
        <v>13975</v>
      </c>
      <c r="Q353">
        <v>1995</v>
      </c>
      <c r="R353" t="s">
        <v>491</v>
      </c>
      <c r="S353">
        <v>1</v>
      </c>
      <c r="T353">
        <v>90000000</v>
      </c>
      <c r="U353">
        <v>100012500</v>
      </c>
      <c r="V353">
        <f t="shared" si="11"/>
        <v>10012500</v>
      </c>
      <c r="W353" t="s">
        <v>1564</v>
      </c>
      <c r="X353">
        <v>7.6</v>
      </c>
      <c r="Y353">
        <v>148</v>
      </c>
      <c r="Z353">
        <v>299258</v>
      </c>
      <c r="AA353">
        <v>346</v>
      </c>
      <c r="AB353">
        <v>0</v>
      </c>
      <c r="AC353">
        <v>323</v>
      </c>
      <c r="AD353">
        <v>13000</v>
      </c>
      <c r="AE353">
        <v>559</v>
      </c>
      <c r="AF353">
        <v>489</v>
      </c>
      <c r="AG353">
        <v>14274</v>
      </c>
      <c r="AH353" t="s">
        <v>980</v>
      </c>
      <c r="AI353" t="s">
        <v>718</v>
      </c>
      <c r="AJ353" t="s">
        <v>13161</v>
      </c>
      <c r="AP353">
        <f t="shared" si="10"/>
        <v>3</v>
      </c>
    </row>
    <row r="354" spans="1:42" x14ac:dyDescent="0.3">
      <c r="A354" s="1">
        <v>360</v>
      </c>
      <c r="B354" t="s">
        <v>1565</v>
      </c>
      <c r="C354" t="s">
        <v>27</v>
      </c>
      <c r="D354" t="s">
        <v>953</v>
      </c>
      <c r="E354" t="s">
        <v>77</v>
      </c>
      <c r="F354" t="s">
        <v>279</v>
      </c>
      <c r="G354" t="s">
        <v>1566</v>
      </c>
      <c r="H354" t="s">
        <v>32</v>
      </c>
      <c r="I354">
        <v>128</v>
      </c>
      <c r="J354">
        <v>1.85</v>
      </c>
      <c r="K354" t="s">
        <v>33</v>
      </c>
      <c r="L354" t="s">
        <v>15109</v>
      </c>
      <c r="M354" t="s">
        <v>15110</v>
      </c>
      <c r="N354" t="s">
        <v>15111</v>
      </c>
      <c r="O354" t="s">
        <v>15112</v>
      </c>
      <c r="P354" t="s">
        <v>14685</v>
      </c>
      <c r="Q354">
        <v>2009</v>
      </c>
      <c r="R354" t="s">
        <v>34</v>
      </c>
      <c r="S354">
        <v>3</v>
      </c>
      <c r="T354">
        <v>90000000</v>
      </c>
      <c r="U354">
        <v>209019489</v>
      </c>
      <c r="V354">
        <f t="shared" si="11"/>
        <v>119019489</v>
      </c>
      <c r="W354" t="s">
        <v>1567</v>
      </c>
      <c r="X354">
        <v>7.6</v>
      </c>
      <c r="Y354">
        <v>415</v>
      </c>
      <c r="Z354">
        <v>477300</v>
      </c>
      <c r="AA354">
        <v>621</v>
      </c>
      <c r="AB354">
        <v>20000</v>
      </c>
      <c r="AC354">
        <v>0</v>
      </c>
      <c r="AD354">
        <v>21000</v>
      </c>
      <c r="AE354">
        <v>979</v>
      </c>
      <c r="AF354">
        <v>727</v>
      </c>
      <c r="AG354">
        <v>23996</v>
      </c>
      <c r="AH354" t="s">
        <v>980</v>
      </c>
      <c r="AI354" t="s">
        <v>718</v>
      </c>
      <c r="AJ354" t="s">
        <v>20931</v>
      </c>
      <c r="AK354" t="s">
        <v>20928</v>
      </c>
      <c r="AL354" t="s">
        <v>13161</v>
      </c>
      <c r="AP354">
        <f t="shared" si="10"/>
        <v>5</v>
      </c>
    </row>
    <row r="355" spans="1:42" x14ac:dyDescent="0.3">
      <c r="A355" s="1">
        <v>362</v>
      </c>
      <c r="B355" t="s">
        <v>1568</v>
      </c>
      <c r="C355" t="s">
        <v>27</v>
      </c>
      <c r="D355" t="s">
        <v>1286</v>
      </c>
      <c r="E355" t="s">
        <v>772</v>
      </c>
      <c r="F355" t="s">
        <v>1569</v>
      </c>
      <c r="G355" t="s">
        <v>1570</v>
      </c>
      <c r="H355" t="s">
        <v>32</v>
      </c>
      <c r="I355">
        <v>95</v>
      </c>
      <c r="J355">
        <v>2.35</v>
      </c>
      <c r="K355" t="s">
        <v>33</v>
      </c>
      <c r="L355" t="s">
        <v>15113</v>
      </c>
      <c r="M355" t="s">
        <v>15114</v>
      </c>
      <c r="N355" t="s">
        <v>15115</v>
      </c>
      <c r="O355" t="s">
        <v>15116</v>
      </c>
      <c r="P355" t="s">
        <v>14424</v>
      </c>
      <c r="Q355">
        <v>2001</v>
      </c>
      <c r="R355" t="s">
        <v>72</v>
      </c>
      <c r="S355">
        <v>0</v>
      </c>
      <c r="T355">
        <v>120000000</v>
      </c>
      <c r="U355">
        <v>84037039</v>
      </c>
      <c r="V355">
        <f t="shared" si="11"/>
        <v>-35962961</v>
      </c>
      <c r="W355" t="s">
        <v>1571</v>
      </c>
      <c r="X355">
        <v>6.8</v>
      </c>
      <c r="Y355">
        <v>146</v>
      </c>
      <c r="Z355">
        <v>72591</v>
      </c>
      <c r="AA355">
        <v>289</v>
      </c>
      <c r="AB355">
        <v>0</v>
      </c>
      <c r="AC355">
        <v>21</v>
      </c>
      <c r="AD355">
        <v>12000</v>
      </c>
      <c r="AE355">
        <v>802</v>
      </c>
      <c r="AF355">
        <v>503</v>
      </c>
      <c r="AG355">
        <v>15237</v>
      </c>
      <c r="AH355" t="s">
        <v>980</v>
      </c>
      <c r="AI355" t="s">
        <v>718</v>
      </c>
      <c r="AJ355" t="s">
        <v>20925</v>
      </c>
      <c r="AK355" t="s">
        <v>20926</v>
      </c>
      <c r="AL355" t="s">
        <v>20924</v>
      </c>
      <c r="AM355" t="s">
        <v>13700</v>
      </c>
      <c r="AP355">
        <f t="shared" si="10"/>
        <v>6</v>
      </c>
    </row>
    <row r="356" spans="1:42" x14ac:dyDescent="0.3">
      <c r="A356" s="1">
        <v>363</v>
      </c>
      <c r="B356" t="s">
        <v>1572</v>
      </c>
      <c r="C356" t="s">
        <v>27</v>
      </c>
      <c r="D356" t="s">
        <v>1573</v>
      </c>
      <c r="E356" t="s">
        <v>1574</v>
      </c>
      <c r="F356" t="s">
        <v>1575</v>
      </c>
      <c r="G356" t="s">
        <v>1576</v>
      </c>
      <c r="H356" t="s">
        <v>32</v>
      </c>
      <c r="I356">
        <v>92</v>
      </c>
      <c r="J356">
        <v>1.85</v>
      </c>
      <c r="K356" t="s">
        <v>33</v>
      </c>
      <c r="L356" t="s">
        <v>15117</v>
      </c>
      <c r="M356" t="s">
        <v>15118</v>
      </c>
      <c r="N356" t="s">
        <v>15119</v>
      </c>
      <c r="O356" t="s">
        <v>15120</v>
      </c>
      <c r="P356" t="s">
        <v>15121</v>
      </c>
      <c r="Q356">
        <v>2015</v>
      </c>
      <c r="R356" t="s">
        <v>72</v>
      </c>
      <c r="S356">
        <v>0</v>
      </c>
      <c r="T356">
        <v>90000000</v>
      </c>
      <c r="U356">
        <v>85884815</v>
      </c>
      <c r="V356">
        <f t="shared" si="11"/>
        <v>-4115185</v>
      </c>
      <c r="W356" t="s">
        <v>1577</v>
      </c>
      <c r="X356">
        <v>5</v>
      </c>
      <c r="Y356">
        <v>70</v>
      </c>
      <c r="Z356">
        <v>9418</v>
      </c>
      <c r="AA356">
        <v>53</v>
      </c>
      <c r="AB356">
        <v>0</v>
      </c>
      <c r="AC356">
        <v>12</v>
      </c>
      <c r="AD356">
        <v>35000</v>
      </c>
      <c r="AE356">
        <v>1000</v>
      </c>
      <c r="AF356">
        <v>1000</v>
      </c>
      <c r="AG356">
        <v>38450</v>
      </c>
      <c r="AH356" t="s">
        <v>718</v>
      </c>
      <c r="AI356" t="s">
        <v>20925</v>
      </c>
      <c r="AJ356" t="s">
        <v>1432</v>
      </c>
      <c r="AK356" t="s">
        <v>20926</v>
      </c>
      <c r="AL356" t="s">
        <v>20924</v>
      </c>
      <c r="AM356" t="s">
        <v>20933</v>
      </c>
      <c r="AP356">
        <f t="shared" si="10"/>
        <v>6</v>
      </c>
    </row>
    <row r="357" spans="1:42" x14ac:dyDescent="0.3">
      <c r="A357" s="1">
        <v>364</v>
      </c>
      <c r="B357" t="s">
        <v>1578</v>
      </c>
      <c r="C357" t="s">
        <v>27</v>
      </c>
      <c r="D357" t="s">
        <v>93</v>
      </c>
      <c r="E357" t="s">
        <v>401</v>
      </c>
      <c r="F357" t="s">
        <v>107</v>
      </c>
      <c r="G357" t="s">
        <v>161</v>
      </c>
      <c r="H357" t="s">
        <v>32</v>
      </c>
      <c r="I357">
        <v>121</v>
      </c>
      <c r="J357">
        <v>1.85</v>
      </c>
      <c r="K357" t="s">
        <v>33</v>
      </c>
      <c r="L357" t="s">
        <v>15122</v>
      </c>
      <c r="M357" t="s">
        <v>14210</v>
      </c>
      <c r="N357" t="s">
        <v>14142</v>
      </c>
      <c r="O357" t="s">
        <v>14290</v>
      </c>
      <c r="P357" t="s">
        <v>15123</v>
      </c>
      <c r="Q357">
        <v>2008</v>
      </c>
      <c r="R357" t="s">
        <v>34</v>
      </c>
      <c r="S357">
        <v>0</v>
      </c>
      <c r="T357">
        <v>75000000</v>
      </c>
      <c r="U357">
        <v>83077470</v>
      </c>
      <c r="V357">
        <f t="shared" si="11"/>
        <v>8077470</v>
      </c>
      <c r="W357" t="s">
        <v>1579</v>
      </c>
      <c r="X357">
        <v>7.1</v>
      </c>
      <c r="Y357">
        <v>269</v>
      </c>
      <c r="Z357">
        <v>183247</v>
      </c>
      <c r="AA357">
        <v>440</v>
      </c>
      <c r="AB357">
        <v>0</v>
      </c>
      <c r="AC357">
        <v>0</v>
      </c>
      <c r="AD357">
        <v>10000</v>
      </c>
      <c r="AE357">
        <v>1000</v>
      </c>
      <c r="AF357">
        <v>919</v>
      </c>
      <c r="AG357">
        <v>14165</v>
      </c>
      <c r="AH357" t="s">
        <v>2420</v>
      </c>
      <c r="AI357" t="s">
        <v>20929</v>
      </c>
      <c r="AJ357" t="s">
        <v>13161</v>
      </c>
      <c r="AK357" t="s">
        <v>6750</v>
      </c>
      <c r="AP357">
        <f t="shared" si="10"/>
        <v>4</v>
      </c>
    </row>
    <row r="358" spans="1:42" x14ac:dyDescent="0.3">
      <c r="A358" s="1">
        <v>365</v>
      </c>
      <c r="B358" t="s">
        <v>1580</v>
      </c>
      <c r="C358" t="s">
        <v>27</v>
      </c>
      <c r="D358" t="s">
        <v>1581</v>
      </c>
      <c r="E358" t="s">
        <v>1582</v>
      </c>
      <c r="F358" t="s">
        <v>1583</v>
      </c>
      <c r="G358" t="s">
        <v>1584</v>
      </c>
      <c r="H358" t="s">
        <v>32</v>
      </c>
      <c r="I358">
        <v>113</v>
      </c>
      <c r="J358">
        <v>1.85</v>
      </c>
      <c r="K358" t="s">
        <v>33</v>
      </c>
      <c r="L358" t="s">
        <v>15124</v>
      </c>
      <c r="M358" t="s">
        <v>15125</v>
      </c>
      <c r="N358" t="s">
        <v>15126</v>
      </c>
      <c r="O358" t="s">
        <v>15025</v>
      </c>
      <c r="P358" t="s">
        <v>15127</v>
      </c>
      <c r="Q358">
        <v>2008</v>
      </c>
      <c r="R358" t="s">
        <v>34</v>
      </c>
      <c r="S358">
        <v>0</v>
      </c>
      <c r="T358">
        <v>90000000</v>
      </c>
      <c r="U358">
        <v>100018837</v>
      </c>
      <c r="V358">
        <f t="shared" si="11"/>
        <v>10018837</v>
      </c>
      <c r="W358" t="s">
        <v>1585</v>
      </c>
      <c r="X358">
        <v>5.5</v>
      </c>
      <c r="Y358">
        <v>198</v>
      </c>
      <c r="Z358">
        <v>156348</v>
      </c>
      <c r="AA358">
        <v>380</v>
      </c>
      <c r="AB358">
        <v>0</v>
      </c>
      <c r="AC358">
        <v>221</v>
      </c>
      <c r="AD358">
        <v>11000</v>
      </c>
      <c r="AE358">
        <v>600</v>
      </c>
      <c r="AF358">
        <v>503</v>
      </c>
      <c r="AG358">
        <v>13446</v>
      </c>
      <c r="AH358" t="s">
        <v>980</v>
      </c>
      <c r="AI358" t="s">
        <v>1432</v>
      </c>
      <c r="AP358">
        <f t="shared" si="10"/>
        <v>2</v>
      </c>
    </row>
    <row r="359" spans="1:42" x14ac:dyDescent="0.3">
      <c r="A359" s="1">
        <v>366</v>
      </c>
      <c r="B359" t="s">
        <v>1586</v>
      </c>
      <c r="C359" t="s">
        <v>27</v>
      </c>
      <c r="D359" t="s">
        <v>925</v>
      </c>
      <c r="E359" t="s">
        <v>115</v>
      </c>
      <c r="F359" t="s">
        <v>1582</v>
      </c>
      <c r="G359" t="s">
        <v>619</v>
      </c>
      <c r="H359" t="s">
        <v>32</v>
      </c>
      <c r="I359">
        <v>106</v>
      </c>
      <c r="J359">
        <v>2.35</v>
      </c>
      <c r="K359" t="s">
        <v>33</v>
      </c>
      <c r="L359" t="s">
        <v>13981</v>
      </c>
      <c r="M359" t="s">
        <v>15128</v>
      </c>
      <c r="N359" t="s">
        <v>14718</v>
      </c>
      <c r="O359" t="s">
        <v>15129</v>
      </c>
      <c r="P359" t="s">
        <v>15130</v>
      </c>
      <c r="Q359">
        <v>2015</v>
      </c>
      <c r="R359" t="s">
        <v>34</v>
      </c>
      <c r="S359">
        <v>0</v>
      </c>
      <c r="T359">
        <v>88000000</v>
      </c>
      <c r="U359">
        <v>78747585</v>
      </c>
      <c r="V359">
        <f t="shared" si="11"/>
        <v>-9252415</v>
      </c>
      <c r="W359" t="s">
        <v>1587</v>
      </c>
      <c r="X359">
        <v>5.6</v>
      </c>
      <c r="Y359">
        <v>253</v>
      </c>
      <c r="Z359">
        <v>89770</v>
      </c>
      <c r="AA359">
        <v>342</v>
      </c>
      <c r="AB359">
        <v>39000</v>
      </c>
      <c r="AC359">
        <v>0</v>
      </c>
      <c r="AD359">
        <v>22000</v>
      </c>
      <c r="AE359">
        <v>11000</v>
      </c>
      <c r="AF359">
        <v>1000</v>
      </c>
      <c r="AG359">
        <v>35367</v>
      </c>
      <c r="AH359" t="s">
        <v>980</v>
      </c>
      <c r="AI359" t="s">
        <v>20925</v>
      </c>
      <c r="AJ359" t="s">
        <v>1432</v>
      </c>
      <c r="AK359" t="s">
        <v>13700</v>
      </c>
      <c r="AP359">
        <f t="shared" si="10"/>
        <v>4</v>
      </c>
    </row>
    <row r="360" spans="1:42" x14ac:dyDescent="0.3">
      <c r="A360" s="1">
        <v>367</v>
      </c>
      <c r="B360" t="s">
        <v>1588</v>
      </c>
      <c r="C360" t="s">
        <v>27</v>
      </c>
      <c r="D360" t="s">
        <v>305</v>
      </c>
      <c r="E360" t="s">
        <v>1589</v>
      </c>
      <c r="F360" t="s">
        <v>148</v>
      </c>
      <c r="G360" t="s">
        <v>1590</v>
      </c>
      <c r="H360" t="s">
        <v>32</v>
      </c>
      <c r="I360">
        <v>146</v>
      </c>
      <c r="J360">
        <v>1.85</v>
      </c>
      <c r="K360" t="s">
        <v>33</v>
      </c>
      <c r="L360" t="s">
        <v>15131</v>
      </c>
      <c r="M360" t="s">
        <v>14325</v>
      </c>
      <c r="N360" t="s">
        <v>14298</v>
      </c>
      <c r="O360" t="s">
        <v>13963</v>
      </c>
      <c r="P360" t="s">
        <v>14188</v>
      </c>
      <c r="Q360">
        <v>2001</v>
      </c>
      <c r="R360" t="s">
        <v>34</v>
      </c>
      <c r="S360">
        <v>0</v>
      </c>
      <c r="T360">
        <v>100000000</v>
      </c>
      <c r="U360">
        <v>78616689</v>
      </c>
      <c r="V360">
        <f t="shared" si="11"/>
        <v>-21383311</v>
      </c>
      <c r="W360" t="s">
        <v>1591</v>
      </c>
      <c r="X360">
        <v>7.1</v>
      </c>
      <c r="Y360">
        <v>281</v>
      </c>
      <c r="Z360">
        <v>238747</v>
      </c>
      <c r="AA360">
        <v>2153</v>
      </c>
      <c r="AB360">
        <v>11000</v>
      </c>
      <c r="AC360">
        <v>14000</v>
      </c>
      <c r="AD360">
        <v>3000</v>
      </c>
      <c r="AE360">
        <v>882</v>
      </c>
      <c r="AF360">
        <v>681</v>
      </c>
      <c r="AG360">
        <v>6217</v>
      </c>
      <c r="AH360" t="s">
        <v>718</v>
      </c>
      <c r="AI360" t="s">
        <v>2420</v>
      </c>
      <c r="AJ360" t="s">
        <v>13700</v>
      </c>
      <c r="AP360">
        <f t="shared" si="10"/>
        <v>3</v>
      </c>
    </row>
    <row r="361" spans="1:42" x14ac:dyDescent="0.3">
      <c r="A361" s="1">
        <v>368</v>
      </c>
      <c r="B361" t="s">
        <v>1592</v>
      </c>
      <c r="C361" t="s">
        <v>27</v>
      </c>
      <c r="D361" t="s">
        <v>710</v>
      </c>
      <c r="E361" t="s">
        <v>1593</v>
      </c>
      <c r="F361" t="s">
        <v>1594</v>
      </c>
      <c r="G361" t="s">
        <v>1595</v>
      </c>
      <c r="H361" t="s">
        <v>32</v>
      </c>
      <c r="I361">
        <v>88</v>
      </c>
      <c r="J361">
        <v>2.35</v>
      </c>
      <c r="K361" t="s">
        <v>33</v>
      </c>
      <c r="L361" t="s">
        <v>15132</v>
      </c>
      <c r="M361" t="s">
        <v>15133</v>
      </c>
      <c r="N361" t="s">
        <v>14222</v>
      </c>
      <c r="O361" t="s">
        <v>15085</v>
      </c>
      <c r="P361" t="s">
        <v>15134</v>
      </c>
      <c r="Q361">
        <v>2003</v>
      </c>
      <c r="R361" t="s">
        <v>72</v>
      </c>
      <c r="S361">
        <v>0</v>
      </c>
      <c r="T361">
        <v>90000000</v>
      </c>
      <c r="U361">
        <v>75817994</v>
      </c>
      <c r="V361">
        <f t="shared" si="11"/>
        <v>-14182006</v>
      </c>
      <c r="W361" t="s">
        <v>1596</v>
      </c>
      <c r="X361">
        <v>4.9000000000000004</v>
      </c>
      <c r="Y361">
        <v>122</v>
      </c>
      <c r="Z361">
        <v>32049</v>
      </c>
      <c r="AA361">
        <v>179</v>
      </c>
      <c r="AB361">
        <v>988</v>
      </c>
      <c r="AC361">
        <v>50</v>
      </c>
      <c r="AD361">
        <v>691</v>
      </c>
      <c r="AE361">
        <v>569</v>
      </c>
      <c r="AF361">
        <v>441</v>
      </c>
      <c r="AG361">
        <v>2622</v>
      </c>
      <c r="AH361" t="s">
        <v>1432</v>
      </c>
      <c r="AI361" t="s">
        <v>20926</v>
      </c>
      <c r="AJ361" t="s">
        <v>20924</v>
      </c>
      <c r="AK361" t="s">
        <v>4493</v>
      </c>
      <c r="AL361" t="s">
        <v>20928</v>
      </c>
      <c r="AP361">
        <f t="shared" si="10"/>
        <v>5</v>
      </c>
    </row>
    <row r="362" spans="1:42" x14ac:dyDescent="0.3">
      <c r="A362" s="1">
        <v>369</v>
      </c>
      <c r="B362" t="s">
        <v>1597</v>
      </c>
      <c r="C362" t="s">
        <v>27</v>
      </c>
      <c r="D362" t="s">
        <v>337</v>
      </c>
      <c r="E362" t="s">
        <v>499</v>
      </c>
      <c r="F362" t="s">
        <v>1598</v>
      </c>
      <c r="G362" t="s">
        <v>1599</v>
      </c>
      <c r="H362" t="s">
        <v>32</v>
      </c>
      <c r="I362">
        <v>150</v>
      </c>
      <c r="J362">
        <v>2.35</v>
      </c>
      <c r="K362" t="s">
        <v>33</v>
      </c>
      <c r="L362" t="s">
        <v>15135</v>
      </c>
      <c r="M362" t="s">
        <v>15136</v>
      </c>
      <c r="N362" t="s">
        <v>15137</v>
      </c>
      <c r="O362" t="s">
        <v>14098</v>
      </c>
      <c r="P362" t="s">
        <v>15138</v>
      </c>
      <c r="Q362">
        <v>1997</v>
      </c>
      <c r="R362" t="s">
        <v>72</v>
      </c>
      <c r="S362">
        <v>2</v>
      </c>
      <c r="T362">
        <v>90000000</v>
      </c>
      <c r="U362">
        <v>100853835</v>
      </c>
      <c r="V362">
        <f t="shared" si="11"/>
        <v>10853835</v>
      </c>
      <c r="W362" t="s">
        <v>1600</v>
      </c>
      <c r="X362">
        <v>7.4</v>
      </c>
      <c r="Y362">
        <v>159</v>
      </c>
      <c r="Z362">
        <v>200556</v>
      </c>
      <c r="AA362">
        <v>611</v>
      </c>
      <c r="AB362">
        <v>15000</v>
      </c>
      <c r="AC362">
        <v>0</v>
      </c>
      <c r="AD362">
        <v>11000</v>
      </c>
      <c r="AE362">
        <v>1000</v>
      </c>
      <c r="AF362">
        <v>135</v>
      </c>
      <c r="AG362">
        <v>12289</v>
      </c>
      <c r="AH362" t="s">
        <v>2420</v>
      </c>
      <c r="AI362" t="s">
        <v>20928</v>
      </c>
      <c r="AJ362" t="s">
        <v>13700</v>
      </c>
      <c r="AK362" t="s">
        <v>13161</v>
      </c>
      <c r="AP362">
        <f t="shared" si="10"/>
        <v>4</v>
      </c>
    </row>
    <row r="363" spans="1:42" x14ac:dyDescent="0.3">
      <c r="A363" s="1">
        <v>370</v>
      </c>
      <c r="B363" t="s">
        <v>1601</v>
      </c>
      <c r="C363" t="s">
        <v>27</v>
      </c>
      <c r="D363" t="s">
        <v>960</v>
      </c>
      <c r="E363" t="s">
        <v>1602</v>
      </c>
      <c r="F363" t="s">
        <v>1603</v>
      </c>
      <c r="G363" t="s">
        <v>1541</v>
      </c>
      <c r="H363" t="s">
        <v>32</v>
      </c>
      <c r="I363">
        <v>119</v>
      </c>
      <c r="J363">
        <v>1.85</v>
      </c>
      <c r="K363" t="s">
        <v>33</v>
      </c>
      <c r="L363" t="s">
        <v>15139</v>
      </c>
      <c r="M363" t="s">
        <v>15086</v>
      </c>
      <c r="N363" t="s">
        <v>14098</v>
      </c>
      <c r="O363" t="s">
        <v>14540</v>
      </c>
      <c r="P363" t="s">
        <v>15140</v>
      </c>
      <c r="Q363">
        <v>2000</v>
      </c>
      <c r="R363" t="s">
        <v>491</v>
      </c>
      <c r="S363">
        <v>0</v>
      </c>
      <c r="T363">
        <v>95000000</v>
      </c>
      <c r="U363">
        <v>73209340</v>
      </c>
      <c r="V363">
        <f t="shared" si="11"/>
        <v>-21790660</v>
      </c>
      <c r="W363" t="s">
        <v>1604</v>
      </c>
      <c r="X363">
        <v>5.7</v>
      </c>
      <c r="Y363">
        <v>180</v>
      </c>
      <c r="Z363">
        <v>101834</v>
      </c>
      <c r="AA363">
        <v>628</v>
      </c>
      <c r="AB363">
        <v>0</v>
      </c>
      <c r="AC363">
        <v>719</v>
      </c>
      <c r="AD363">
        <v>833</v>
      </c>
      <c r="AE363">
        <v>624</v>
      </c>
      <c r="AF363">
        <v>423</v>
      </c>
      <c r="AG363">
        <v>2356</v>
      </c>
      <c r="AH363" t="s">
        <v>980</v>
      </c>
      <c r="AI363" t="s">
        <v>4493</v>
      </c>
      <c r="AJ363" t="s">
        <v>13700</v>
      </c>
      <c r="AK363" t="s">
        <v>13161</v>
      </c>
      <c r="AP363">
        <f t="shared" si="10"/>
        <v>4</v>
      </c>
    </row>
    <row r="364" spans="1:42" x14ac:dyDescent="0.3">
      <c r="A364" s="1">
        <v>371</v>
      </c>
      <c r="B364" t="s">
        <v>1605</v>
      </c>
      <c r="C364" t="s">
        <v>27</v>
      </c>
      <c r="D364" t="s">
        <v>1606</v>
      </c>
      <c r="E364" t="s">
        <v>1607</v>
      </c>
      <c r="F364" t="s">
        <v>1608</v>
      </c>
      <c r="G364" t="s">
        <v>1609</v>
      </c>
      <c r="H364" t="s">
        <v>47</v>
      </c>
      <c r="I364">
        <v>128</v>
      </c>
      <c r="J364">
        <v>2.35</v>
      </c>
      <c r="K364" t="s">
        <v>1610</v>
      </c>
      <c r="L364" t="s">
        <v>15141</v>
      </c>
      <c r="M364" t="s">
        <v>14210</v>
      </c>
      <c r="N364" t="s">
        <v>15142</v>
      </c>
      <c r="O364" t="s">
        <v>15143</v>
      </c>
      <c r="P364" t="s">
        <v>15144</v>
      </c>
      <c r="Q364">
        <v>2005</v>
      </c>
      <c r="R364" t="s">
        <v>34</v>
      </c>
      <c r="S364">
        <v>1</v>
      </c>
      <c r="T364">
        <v>80000000</v>
      </c>
      <c r="U364">
        <v>72515360</v>
      </c>
      <c r="V364">
        <f t="shared" si="11"/>
        <v>-7484640</v>
      </c>
      <c r="W364" t="s">
        <v>1611</v>
      </c>
      <c r="X364">
        <v>6.4</v>
      </c>
      <c r="Y364">
        <v>227</v>
      </c>
      <c r="Z364">
        <v>86152</v>
      </c>
      <c r="AA364">
        <v>411</v>
      </c>
      <c r="AB364">
        <v>0</v>
      </c>
      <c r="AC364">
        <v>521</v>
      </c>
      <c r="AD364">
        <v>591</v>
      </c>
      <c r="AE364">
        <v>249</v>
      </c>
      <c r="AF364">
        <v>249</v>
      </c>
      <c r="AG364">
        <v>2100</v>
      </c>
      <c r="AH364" t="s">
        <v>20931</v>
      </c>
      <c r="AI364" t="s">
        <v>20928</v>
      </c>
      <c r="AJ364" t="s">
        <v>13161</v>
      </c>
      <c r="AP364">
        <f t="shared" si="10"/>
        <v>3</v>
      </c>
    </row>
    <row r="365" spans="1:42" x14ac:dyDescent="0.3">
      <c r="A365" s="1">
        <v>372</v>
      </c>
      <c r="B365" t="s">
        <v>1612</v>
      </c>
      <c r="C365" t="s">
        <v>27</v>
      </c>
      <c r="D365" t="s">
        <v>1613</v>
      </c>
      <c r="E365" t="s">
        <v>898</v>
      </c>
      <c r="F365" t="s">
        <v>1614</v>
      </c>
      <c r="G365" t="s">
        <v>1555</v>
      </c>
      <c r="H365" t="s">
        <v>32</v>
      </c>
      <c r="I365">
        <v>106</v>
      </c>
      <c r="J365">
        <v>2.35</v>
      </c>
      <c r="K365" t="s">
        <v>33</v>
      </c>
      <c r="L365" t="s">
        <v>15145</v>
      </c>
      <c r="M365" t="s">
        <v>15146</v>
      </c>
      <c r="N365" t="s">
        <v>15147</v>
      </c>
      <c r="O365" t="s">
        <v>14273</v>
      </c>
      <c r="P365" t="s">
        <v>14340</v>
      </c>
      <c r="Q365">
        <v>2013</v>
      </c>
      <c r="R365" t="s">
        <v>72</v>
      </c>
      <c r="S365">
        <v>0</v>
      </c>
      <c r="T365">
        <v>90000000</v>
      </c>
      <c r="U365">
        <v>68558662</v>
      </c>
      <c r="V365">
        <f t="shared" si="11"/>
        <v>-21441338</v>
      </c>
      <c r="W365" t="s">
        <v>1615</v>
      </c>
      <c r="X365">
        <v>5.9</v>
      </c>
      <c r="Y365">
        <v>183</v>
      </c>
      <c r="Z365">
        <v>86627</v>
      </c>
      <c r="AA365">
        <v>204</v>
      </c>
      <c r="AB365">
        <v>28000</v>
      </c>
      <c r="AC365">
        <v>87</v>
      </c>
      <c r="AD365">
        <v>8000</v>
      </c>
      <c r="AE365">
        <v>956</v>
      </c>
      <c r="AF365">
        <v>918</v>
      </c>
      <c r="AG365">
        <v>10882</v>
      </c>
      <c r="AH365" t="s">
        <v>718</v>
      </c>
      <c r="AI365" t="s">
        <v>20926</v>
      </c>
      <c r="AJ365" t="s">
        <v>20924</v>
      </c>
      <c r="AP365">
        <f t="shared" si="10"/>
        <v>3</v>
      </c>
    </row>
    <row r="366" spans="1:42" x14ac:dyDescent="0.3">
      <c r="A366" s="1">
        <v>373</v>
      </c>
      <c r="B366" t="s">
        <v>1616</v>
      </c>
      <c r="C366" t="s">
        <v>27</v>
      </c>
      <c r="D366" t="s">
        <v>1171</v>
      </c>
      <c r="E366" t="s">
        <v>483</v>
      </c>
      <c r="F366" t="s">
        <v>432</v>
      </c>
      <c r="G366" t="s">
        <v>496</v>
      </c>
      <c r="H366" t="s">
        <v>32</v>
      </c>
      <c r="I366">
        <v>117</v>
      </c>
      <c r="J366">
        <v>2.35</v>
      </c>
      <c r="K366" t="s">
        <v>33</v>
      </c>
      <c r="L366" t="s">
        <v>15148</v>
      </c>
      <c r="M366" t="s">
        <v>15149</v>
      </c>
      <c r="N366" t="s">
        <v>15150</v>
      </c>
      <c r="O366" t="s">
        <v>15151</v>
      </c>
      <c r="P366" t="s">
        <v>15152</v>
      </c>
      <c r="Q366">
        <v>2003</v>
      </c>
      <c r="R366" t="s">
        <v>34</v>
      </c>
      <c r="S366">
        <v>1</v>
      </c>
      <c r="T366">
        <v>95000000</v>
      </c>
      <c r="U366">
        <v>65653758</v>
      </c>
      <c r="V366">
        <f t="shared" si="11"/>
        <v>-29346242</v>
      </c>
      <c r="W366" t="s">
        <v>1617</v>
      </c>
      <c r="X366">
        <v>5.5</v>
      </c>
      <c r="Y366">
        <v>157</v>
      </c>
      <c r="Z366">
        <v>102747</v>
      </c>
      <c r="AA366">
        <v>316</v>
      </c>
      <c r="AB366">
        <v>0</v>
      </c>
      <c r="AC366">
        <v>101</v>
      </c>
      <c r="AD366">
        <v>18000</v>
      </c>
      <c r="AE366">
        <v>11000</v>
      </c>
      <c r="AF366">
        <v>3000</v>
      </c>
      <c r="AG366">
        <v>33154</v>
      </c>
      <c r="AH366" t="s">
        <v>980</v>
      </c>
      <c r="AI366" t="s">
        <v>718</v>
      </c>
      <c r="AJ366" t="s">
        <v>20924</v>
      </c>
      <c r="AP366">
        <f t="shared" si="10"/>
        <v>3</v>
      </c>
    </row>
    <row r="367" spans="1:42" x14ac:dyDescent="0.3">
      <c r="A367" s="1">
        <v>374</v>
      </c>
      <c r="B367" t="s">
        <v>1618</v>
      </c>
      <c r="C367" t="s">
        <v>27</v>
      </c>
      <c r="D367" t="s">
        <v>805</v>
      </c>
      <c r="E367" t="s">
        <v>83</v>
      </c>
      <c r="F367" t="s">
        <v>360</v>
      </c>
      <c r="G367" t="s">
        <v>1619</v>
      </c>
      <c r="H367" t="s">
        <v>32</v>
      </c>
      <c r="I367">
        <v>129</v>
      </c>
      <c r="J367">
        <v>2.35</v>
      </c>
      <c r="K367" t="s">
        <v>33</v>
      </c>
      <c r="L367" t="s">
        <v>15153</v>
      </c>
      <c r="M367" t="s">
        <v>14595</v>
      </c>
      <c r="N367" t="s">
        <v>14129</v>
      </c>
      <c r="O367" t="s">
        <v>15154</v>
      </c>
      <c r="P367" t="s">
        <v>15155</v>
      </c>
      <c r="Q367">
        <v>2016</v>
      </c>
      <c r="R367" t="s">
        <v>34</v>
      </c>
      <c r="S367">
        <v>6</v>
      </c>
      <c r="T367">
        <v>90000000</v>
      </c>
      <c r="U367">
        <v>64685359</v>
      </c>
      <c r="V367">
        <f t="shared" si="11"/>
        <v>-25314641</v>
      </c>
      <c r="W367" t="s">
        <v>1620</v>
      </c>
      <c r="X367">
        <v>6.9</v>
      </c>
      <c r="Y367">
        <v>196</v>
      </c>
      <c r="Z367">
        <v>40862</v>
      </c>
      <c r="AA367">
        <v>139</v>
      </c>
      <c r="AB367">
        <v>15000</v>
      </c>
      <c r="AC367">
        <v>209</v>
      </c>
      <c r="AD367">
        <v>11000</v>
      </c>
      <c r="AE367">
        <v>11000</v>
      </c>
      <c r="AF367">
        <v>886</v>
      </c>
      <c r="AG367">
        <v>23031</v>
      </c>
      <c r="AH367" t="s">
        <v>980</v>
      </c>
      <c r="AI367" t="s">
        <v>718</v>
      </c>
      <c r="AJ367" t="s">
        <v>1432</v>
      </c>
      <c r="AK367" t="s">
        <v>20931</v>
      </c>
      <c r="AL367" t="s">
        <v>20928</v>
      </c>
      <c r="AM367" t="s">
        <v>13161</v>
      </c>
      <c r="AP367">
        <f t="shared" si="10"/>
        <v>6</v>
      </c>
    </row>
    <row r="368" spans="1:42" x14ac:dyDescent="0.3">
      <c r="A368" s="1">
        <v>375</v>
      </c>
      <c r="B368" t="s">
        <v>1621</v>
      </c>
      <c r="C368" t="s">
        <v>27</v>
      </c>
      <c r="D368" t="s">
        <v>892</v>
      </c>
      <c r="E368" t="s">
        <v>1622</v>
      </c>
      <c r="F368" t="s">
        <v>1623</v>
      </c>
      <c r="G368" t="s">
        <v>1624</v>
      </c>
      <c r="H368" t="s">
        <v>32</v>
      </c>
      <c r="I368">
        <v>116</v>
      </c>
      <c r="J368">
        <v>2.35</v>
      </c>
      <c r="K368" t="s">
        <v>33</v>
      </c>
      <c r="L368" t="s">
        <v>15156</v>
      </c>
      <c r="M368" t="s">
        <v>15157</v>
      </c>
      <c r="N368" t="s">
        <v>15158</v>
      </c>
      <c r="O368" t="s">
        <v>15159</v>
      </c>
      <c r="P368" t="s">
        <v>15160</v>
      </c>
      <c r="Q368">
        <v>1997</v>
      </c>
      <c r="R368" t="s">
        <v>34</v>
      </c>
      <c r="S368">
        <v>0</v>
      </c>
      <c r="T368">
        <v>68000000</v>
      </c>
      <c r="U368">
        <v>61355436</v>
      </c>
      <c r="V368">
        <f t="shared" si="11"/>
        <v>-6644564</v>
      </c>
      <c r="W368" t="s">
        <v>1625</v>
      </c>
      <c r="X368">
        <v>6.2</v>
      </c>
      <c r="Y368">
        <v>64</v>
      </c>
      <c r="Z368">
        <v>52136</v>
      </c>
      <c r="AA368">
        <v>184</v>
      </c>
      <c r="AB368">
        <v>0</v>
      </c>
      <c r="AC368">
        <v>176</v>
      </c>
      <c r="AD368">
        <v>192</v>
      </c>
      <c r="AE368">
        <v>117</v>
      </c>
      <c r="AF368">
        <v>84</v>
      </c>
      <c r="AG368">
        <v>475</v>
      </c>
      <c r="AH368" t="s">
        <v>980</v>
      </c>
      <c r="AI368" t="s">
        <v>718</v>
      </c>
      <c r="AJ368" t="s">
        <v>12756</v>
      </c>
      <c r="AK368" t="s">
        <v>13700</v>
      </c>
      <c r="AL368" t="s">
        <v>13161</v>
      </c>
      <c r="AP368">
        <f t="shared" si="10"/>
        <v>5</v>
      </c>
    </row>
    <row r="369" spans="1:42" x14ac:dyDescent="0.3">
      <c r="A369" s="1">
        <v>376</v>
      </c>
      <c r="B369" t="s">
        <v>1626</v>
      </c>
      <c r="C369" t="s">
        <v>27</v>
      </c>
      <c r="D369" t="s">
        <v>1264</v>
      </c>
      <c r="E369" t="s">
        <v>266</v>
      </c>
      <c r="F369" t="s">
        <v>1627</v>
      </c>
      <c r="G369" t="s">
        <v>1628</v>
      </c>
      <c r="H369" t="s">
        <v>572</v>
      </c>
      <c r="I369">
        <v>114</v>
      </c>
      <c r="J369">
        <v>2.35</v>
      </c>
      <c r="K369" t="s">
        <v>33</v>
      </c>
      <c r="L369" t="s">
        <v>14259</v>
      </c>
      <c r="M369" t="s">
        <v>14360</v>
      </c>
      <c r="N369" t="s">
        <v>15161</v>
      </c>
      <c r="O369" t="s">
        <v>15162</v>
      </c>
      <c r="P369" t="s">
        <v>14243</v>
      </c>
      <c r="Q369">
        <v>2001</v>
      </c>
      <c r="R369" t="s">
        <v>491</v>
      </c>
      <c r="S369">
        <v>2</v>
      </c>
      <c r="T369">
        <v>92000000</v>
      </c>
      <c r="U369">
        <v>26871</v>
      </c>
      <c r="V369">
        <f t="shared" si="11"/>
        <v>-91973129</v>
      </c>
      <c r="W369" t="s">
        <v>1629</v>
      </c>
      <c r="X369">
        <v>7</v>
      </c>
      <c r="Y369">
        <v>142</v>
      </c>
      <c r="Z369">
        <v>121259</v>
      </c>
      <c r="AA369">
        <v>361</v>
      </c>
      <c r="AB369">
        <v>0</v>
      </c>
      <c r="AC369">
        <v>12000</v>
      </c>
      <c r="AD369">
        <v>11000</v>
      </c>
      <c r="AE369">
        <v>577</v>
      </c>
      <c r="AF369">
        <v>307</v>
      </c>
      <c r="AG369">
        <v>12499</v>
      </c>
      <c r="AH369" t="s">
        <v>980</v>
      </c>
      <c r="AI369" t="s">
        <v>20931</v>
      </c>
      <c r="AJ369" t="s">
        <v>13161</v>
      </c>
      <c r="AP369">
        <f t="shared" si="10"/>
        <v>3</v>
      </c>
    </row>
    <row r="370" spans="1:42" x14ac:dyDescent="0.3">
      <c r="A370" s="1">
        <v>377</v>
      </c>
      <c r="B370" t="s">
        <v>1630</v>
      </c>
      <c r="C370" t="s">
        <v>27</v>
      </c>
      <c r="D370" t="s">
        <v>1631</v>
      </c>
      <c r="E370" t="s">
        <v>194</v>
      </c>
      <c r="F370" t="s">
        <v>1230</v>
      </c>
      <c r="G370" t="s">
        <v>1632</v>
      </c>
      <c r="H370" t="s">
        <v>32</v>
      </c>
      <c r="I370">
        <v>114</v>
      </c>
      <c r="J370">
        <v>2.35</v>
      </c>
      <c r="K370" t="s">
        <v>33</v>
      </c>
      <c r="L370" t="s">
        <v>14522</v>
      </c>
      <c r="M370" t="s">
        <v>13984</v>
      </c>
      <c r="N370" t="s">
        <v>15163</v>
      </c>
      <c r="O370" t="s">
        <v>14337</v>
      </c>
      <c r="P370" t="s">
        <v>15164</v>
      </c>
      <c r="Q370">
        <v>2000</v>
      </c>
      <c r="R370" t="s">
        <v>72</v>
      </c>
      <c r="S370">
        <v>0</v>
      </c>
      <c r="T370">
        <v>90000000</v>
      </c>
      <c r="U370">
        <v>60874615</v>
      </c>
      <c r="V370">
        <f t="shared" si="11"/>
        <v>-29125385</v>
      </c>
      <c r="W370" t="s">
        <v>1633</v>
      </c>
      <c r="X370">
        <v>5.6</v>
      </c>
      <c r="Y370">
        <v>181</v>
      </c>
      <c r="Z370">
        <v>60467</v>
      </c>
      <c r="AA370">
        <v>949</v>
      </c>
      <c r="AB370">
        <v>0</v>
      </c>
      <c r="AC370">
        <v>0</v>
      </c>
      <c r="AD370">
        <v>3000</v>
      </c>
      <c r="AE370">
        <v>933</v>
      </c>
      <c r="AF370">
        <v>281</v>
      </c>
      <c r="AG370">
        <v>4902</v>
      </c>
      <c r="AH370" t="s">
        <v>718</v>
      </c>
      <c r="AI370" t="s">
        <v>13700</v>
      </c>
      <c r="AJ370" t="s">
        <v>13161</v>
      </c>
      <c r="AP370">
        <f t="shared" si="10"/>
        <v>3</v>
      </c>
    </row>
    <row r="371" spans="1:42" x14ac:dyDescent="0.3">
      <c r="A371" s="1">
        <v>378</v>
      </c>
      <c r="B371" t="s">
        <v>1634</v>
      </c>
      <c r="C371" t="s">
        <v>27</v>
      </c>
      <c r="D371" t="s">
        <v>941</v>
      </c>
      <c r="E371" t="s">
        <v>198</v>
      </c>
      <c r="F371" t="s">
        <v>1635</v>
      </c>
      <c r="G371" t="s">
        <v>1636</v>
      </c>
      <c r="H371" t="s">
        <v>32</v>
      </c>
      <c r="I371">
        <v>96</v>
      </c>
      <c r="J371">
        <v>2.35</v>
      </c>
      <c r="K371" t="s">
        <v>33</v>
      </c>
      <c r="L371" t="s">
        <v>14678</v>
      </c>
      <c r="M371" t="s">
        <v>15165</v>
      </c>
      <c r="N371" t="s">
        <v>15166</v>
      </c>
      <c r="O371" t="s">
        <v>15167</v>
      </c>
      <c r="P371" t="s">
        <v>15168</v>
      </c>
      <c r="Q371">
        <v>2011</v>
      </c>
      <c r="R371" t="s">
        <v>212</v>
      </c>
      <c r="S371">
        <v>0</v>
      </c>
      <c r="T371">
        <v>90000000</v>
      </c>
      <c r="U371">
        <v>143618384</v>
      </c>
      <c r="V371">
        <f t="shared" si="11"/>
        <v>53618384</v>
      </c>
      <c r="W371" t="s">
        <v>1637</v>
      </c>
      <c r="X371">
        <v>7</v>
      </c>
      <c r="Y371">
        <v>240</v>
      </c>
      <c r="Z371">
        <v>165333</v>
      </c>
      <c r="AA371">
        <v>186</v>
      </c>
      <c r="AB371">
        <v>19000</v>
      </c>
      <c r="AC371">
        <v>107</v>
      </c>
      <c r="AD371">
        <v>11000</v>
      </c>
      <c r="AE371">
        <v>560</v>
      </c>
      <c r="AF371">
        <v>350</v>
      </c>
      <c r="AG371">
        <v>12071</v>
      </c>
      <c r="AH371" t="s">
        <v>718</v>
      </c>
      <c r="AI371" t="s">
        <v>20925</v>
      </c>
      <c r="AJ371" t="s">
        <v>1432</v>
      </c>
      <c r="AK371" t="s">
        <v>20926</v>
      </c>
      <c r="AL371" t="s">
        <v>20927</v>
      </c>
      <c r="AP371">
        <f t="shared" si="10"/>
        <v>5</v>
      </c>
    </row>
    <row r="372" spans="1:42" x14ac:dyDescent="0.3">
      <c r="A372" s="1">
        <v>379</v>
      </c>
      <c r="B372" t="s">
        <v>1638</v>
      </c>
      <c r="C372" t="s">
        <v>27</v>
      </c>
      <c r="D372" t="s">
        <v>925</v>
      </c>
      <c r="E372" t="s">
        <v>604</v>
      </c>
      <c r="F372" t="s">
        <v>332</v>
      </c>
      <c r="G372" t="s">
        <v>758</v>
      </c>
      <c r="H372" t="s">
        <v>32</v>
      </c>
      <c r="I372">
        <v>132</v>
      </c>
      <c r="J372">
        <v>1.85</v>
      </c>
      <c r="K372" t="s">
        <v>33</v>
      </c>
      <c r="L372" t="s">
        <v>15169</v>
      </c>
      <c r="M372" t="s">
        <v>15170</v>
      </c>
      <c r="N372" t="s">
        <v>13996</v>
      </c>
      <c r="O372" t="s">
        <v>15171</v>
      </c>
      <c r="P372" t="s">
        <v>14188</v>
      </c>
      <c r="Q372">
        <v>1999</v>
      </c>
      <c r="R372" t="s">
        <v>72</v>
      </c>
      <c r="S372">
        <v>0</v>
      </c>
      <c r="T372">
        <v>100000000</v>
      </c>
      <c r="U372">
        <v>58220776</v>
      </c>
      <c r="V372">
        <f t="shared" si="11"/>
        <v>-41779224</v>
      </c>
      <c r="W372" t="s">
        <v>1639</v>
      </c>
      <c r="X372">
        <v>6.8</v>
      </c>
      <c r="Y372">
        <v>93</v>
      </c>
      <c r="Z372">
        <v>87785</v>
      </c>
      <c r="AA372">
        <v>362</v>
      </c>
      <c r="AB372">
        <v>0</v>
      </c>
      <c r="AC372">
        <v>0</v>
      </c>
      <c r="AD372">
        <v>49000</v>
      </c>
      <c r="AE372">
        <v>1000</v>
      </c>
      <c r="AF372">
        <v>957</v>
      </c>
      <c r="AG372">
        <v>55254</v>
      </c>
      <c r="AH372" t="s">
        <v>1432</v>
      </c>
      <c r="AI372" t="s">
        <v>2420</v>
      </c>
      <c r="AJ372" t="s">
        <v>13700</v>
      </c>
      <c r="AP372">
        <f t="shared" si="10"/>
        <v>3</v>
      </c>
    </row>
    <row r="373" spans="1:42" x14ac:dyDescent="0.3">
      <c r="A373" s="1">
        <v>380</v>
      </c>
      <c r="B373" t="s">
        <v>1640</v>
      </c>
      <c r="C373" t="s">
        <v>27</v>
      </c>
      <c r="D373" t="s">
        <v>1641</v>
      </c>
      <c r="E373" t="s">
        <v>194</v>
      </c>
      <c r="F373" t="s">
        <v>1642</v>
      </c>
      <c r="G373" t="s">
        <v>1643</v>
      </c>
      <c r="H373" t="s">
        <v>32</v>
      </c>
      <c r="I373">
        <v>104</v>
      </c>
      <c r="J373">
        <v>1.85</v>
      </c>
      <c r="K373" t="s">
        <v>33</v>
      </c>
      <c r="L373" t="s">
        <v>14794</v>
      </c>
      <c r="M373" t="s">
        <v>14285</v>
      </c>
      <c r="N373" t="s">
        <v>14786</v>
      </c>
      <c r="O373" t="s">
        <v>14154</v>
      </c>
      <c r="P373" t="s">
        <v>14788</v>
      </c>
      <c r="Q373">
        <v>1997</v>
      </c>
      <c r="R373" t="s">
        <v>34</v>
      </c>
      <c r="S373">
        <v>0</v>
      </c>
      <c r="T373">
        <v>90000000</v>
      </c>
      <c r="U373">
        <v>47474112</v>
      </c>
      <c r="V373">
        <f t="shared" si="11"/>
        <v>-42525888</v>
      </c>
      <c r="W373" t="s">
        <v>1644</v>
      </c>
      <c r="X373">
        <v>5.4</v>
      </c>
      <c r="Y373">
        <v>84</v>
      </c>
      <c r="Z373">
        <v>58227</v>
      </c>
      <c r="AA373">
        <v>181</v>
      </c>
      <c r="AB373">
        <v>2000</v>
      </c>
      <c r="AC373">
        <v>81</v>
      </c>
      <c r="AD373">
        <v>3000</v>
      </c>
      <c r="AE373">
        <v>643</v>
      </c>
      <c r="AF373">
        <v>612</v>
      </c>
      <c r="AG373">
        <v>5062</v>
      </c>
      <c r="AH373" t="s">
        <v>980</v>
      </c>
      <c r="AI373" t="s">
        <v>2420</v>
      </c>
      <c r="AJ373" t="s">
        <v>13700</v>
      </c>
      <c r="AK373" t="s">
        <v>13161</v>
      </c>
      <c r="AP373">
        <f t="shared" si="10"/>
        <v>4</v>
      </c>
    </row>
    <row r="374" spans="1:42" x14ac:dyDescent="0.3">
      <c r="A374" s="1">
        <v>381</v>
      </c>
      <c r="B374" t="s">
        <v>1645</v>
      </c>
      <c r="C374" t="s">
        <v>27</v>
      </c>
      <c r="D374" t="s">
        <v>1646</v>
      </c>
      <c r="E374" t="s">
        <v>306</v>
      </c>
      <c r="F374" t="s">
        <v>266</v>
      </c>
      <c r="G374" t="s">
        <v>1647</v>
      </c>
      <c r="H374" t="s">
        <v>32</v>
      </c>
      <c r="I374">
        <v>111</v>
      </c>
      <c r="J374">
        <v>2.35</v>
      </c>
      <c r="K374" t="s">
        <v>33</v>
      </c>
      <c r="L374" t="s">
        <v>15162</v>
      </c>
      <c r="M374" t="s">
        <v>14448</v>
      </c>
      <c r="N374" t="s">
        <v>15172</v>
      </c>
      <c r="O374" t="s">
        <v>13979</v>
      </c>
      <c r="P374" t="s">
        <v>13975</v>
      </c>
      <c r="Q374">
        <v>1997</v>
      </c>
      <c r="R374" t="s">
        <v>491</v>
      </c>
      <c r="S374">
        <v>0</v>
      </c>
      <c r="T374">
        <v>86000000</v>
      </c>
      <c r="U374">
        <v>42877165</v>
      </c>
      <c r="V374">
        <f t="shared" si="11"/>
        <v>-43122835</v>
      </c>
      <c r="W374" t="s">
        <v>1648</v>
      </c>
      <c r="X374">
        <v>6.1</v>
      </c>
      <c r="Y374">
        <v>66</v>
      </c>
      <c r="Z374">
        <v>45602</v>
      </c>
      <c r="AA374">
        <v>114</v>
      </c>
      <c r="AB374">
        <v>979</v>
      </c>
      <c r="AC374">
        <v>79</v>
      </c>
      <c r="AD374">
        <v>11000</v>
      </c>
      <c r="AE374">
        <v>11000</v>
      </c>
      <c r="AF374">
        <v>2000</v>
      </c>
      <c r="AG374">
        <v>26088</v>
      </c>
      <c r="AH374" t="s">
        <v>980</v>
      </c>
      <c r="AI374" t="s">
        <v>20931</v>
      </c>
      <c r="AJ374" t="s">
        <v>2420</v>
      </c>
      <c r="AK374" t="s">
        <v>13161</v>
      </c>
      <c r="AP374">
        <f t="shared" si="10"/>
        <v>4</v>
      </c>
    </row>
    <row r="375" spans="1:42" x14ac:dyDescent="0.3">
      <c r="A375" s="1">
        <v>382</v>
      </c>
      <c r="B375" t="s">
        <v>1649</v>
      </c>
      <c r="C375" t="s">
        <v>27</v>
      </c>
      <c r="D375" t="s">
        <v>1650</v>
      </c>
      <c r="E375" t="s">
        <v>175</v>
      </c>
      <c r="F375" t="s">
        <v>1651</v>
      </c>
      <c r="G375" t="s">
        <v>1652</v>
      </c>
      <c r="H375" t="s">
        <v>47</v>
      </c>
      <c r="I375">
        <v>138</v>
      </c>
      <c r="J375">
        <v>2.35</v>
      </c>
      <c r="K375" t="s">
        <v>33</v>
      </c>
      <c r="L375" t="s">
        <v>15173</v>
      </c>
      <c r="M375" t="s">
        <v>15174</v>
      </c>
      <c r="N375" t="s">
        <v>15175</v>
      </c>
      <c r="O375" t="s">
        <v>14273</v>
      </c>
      <c r="P375" t="s">
        <v>15176</v>
      </c>
      <c r="Q375">
        <v>2002</v>
      </c>
      <c r="R375" t="s">
        <v>34</v>
      </c>
      <c r="S375">
        <v>1</v>
      </c>
      <c r="T375">
        <v>100000000</v>
      </c>
      <c r="U375">
        <v>35168677</v>
      </c>
      <c r="V375">
        <f t="shared" si="11"/>
        <v>-64831323</v>
      </c>
      <c r="W375" t="s">
        <v>1653</v>
      </c>
      <c r="X375">
        <v>6.7</v>
      </c>
      <c r="Y375">
        <v>136</v>
      </c>
      <c r="Z375">
        <v>49311</v>
      </c>
      <c r="AA375">
        <v>278</v>
      </c>
      <c r="AB375">
        <v>0</v>
      </c>
      <c r="AC375">
        <v>0</v>
      </c>
      <c r="AD375">
        <v>14000</v>
      </c>
      <c r="AE375">
        <v>602</v>
      </c>
      <c r="AF375">
        <v>123</v>
      </c>
      <c r="AG375">
        <v>15149</v>
      </c>
      <c r="AH375" t="s">
        <v>2420</v>
      </c>
      <c r="AI375" t="s">
        <v>20929</v>
      </c>
      <c r="AJ375" t="s">
        <v>13161</v>
      </c>
      <c r="AK375" t="s">
        <v>6750</v>
      </c>
      <c r="AP375">
        <f t="shared" si="10"/>
        <v>4</v>
      </c>
    </row>
    <row r="376" spans="1:42" x14ac:dyDescent="0.3">
      <c r="A376" s="1">
        <v>383</v>
      </c>
      <c r="B376" t="s">
        <v>1654</v>
      </c>
      <c r="C376" t="s">
        <v>27</v>
      </c>
      <c r="D376" t="s">
        <v>1655</v>
      </c>
      <c r="E376" t="s">
        <v>1656</v>
      </c>
      <c r="F376" t="s">
        <v>562</v>
      </c>
      <c r="G376" t="s">
        <v>1657</v>
      </c>
      <c r="H376" t="s">
        <v>32</v>
      </c>
      <c r="I376">
        <v>129</v>
      </c>
      <c r="J376">
        <v>2.35</v>
      </c>
      <c r="K376" t="s">
        <v>33</v>
      </c>
      <c r="L376" t="s">
        <v>15177</v>
      </c>
      <c r="M376" t="s">
        <v>15178</v>
      </c>
      <c r="N376" t="s">
        <v>15179</v>
      </c>
      <c r="O376" t="s">
        <v>14879</v>
      </c>
      <c r="P376" t="s">
        <v>15016</v>
      </c>
      <c r="Q376">
        <v>1982</v>
      </c>
      <c r="R376" t="s">
        <v>491</v>
      </c>
      <c r="S376">
        <v>0</v>
      </c>
      <c r="T376">
        <v>20000000</v>
      </c>
      <c r="U376">
        <v>37567440</v>
      </c>
      <c r="V376">
        <f t="shared" si="11"/>
        <v>17567440</v>
      </c>
      <c r="W376" t="s">
        <v>1658</v>
      </c>
      <c r="X376">
        <v>6.9</v>
      </c>
      <c r="Y376">
        <v>166</v>
      </c>
      <c r="Z376">
        <v>113065</v>
      </c>
      <c r="AA376">
        <v>337</v>
      </c>
      <c r="AB376">
        <v>0</v>
      </c>
      <c r="AC376">
        <v>468</v>
      </c>
      <c r="AD376">
        <v>919</v>
      </c>
      <c r="AE376">
        <v>691</v>
      </c>
      <c r="AF376">
        <v>183</v>
      </c>
      <c r="AG376">
        <v>2024</v>
      </c>
      <c r="AH376" t="s">
        <v>718</v>
      </c>
      <c r="AI376" t="s">
        <v>20924</v>
      </c>
      <c r="AP376">
        <f t="shared" si="10"/>
        <v>2</v>
      </c>
    </row>
    <row r="377" spans="1:42" x14ac:dyDescent="0.3">
      <c r="A377" s="1">
        <v>384</v>
      </c>
      <c r="B377" t="s">
        <v>1659</v>
      </c>
      <c r="C377" t="s">
        <v>27</v>
      </c>
      <c r="D377" t="s">
        <v>636</v>
      </c>
      <c r="E377" t="s">
        <v>1660</v>
      </c>
      <c r="F377" t="s">
        <v>1661</v>
      </c>
      <c r="G377" t="s">
        <v>1662</v>
      </c>
      <c r="H377" t="s">
        <v>32</v>
      </c>
      <c r="I377">
        <v>144</v>
      </c>
      <c r="J377">
        <v>2.35</v>
      </c>
      <c r="K377" t="s">
        <v>33</v>
      </c>
      <c r="L377" t="s">
        <v>15180</v>
      </c>
      <c r="M377" t="s">
        <v>14829</v>
      </c>
      <c r="N377" t="s">
        <v>14347</v>
      </c>
      <c r="O377" t="s">
        <v>15181</v>
      </c>
      <c r="P377" t="s">
        <v>14003</v>
      </c>
      <c r="Q377">
        <v>2005</v>
      </c>
      <c r="R377" t="s">
        <v>34</v>
      </c>
      <c r="S377">
        <v>0</v>
      </c>
      <c r="T377">
        <v>88000000</v>
      </c>
      <c r="U377">
        <v>61644321</v>
      </c>
      <c r="V377">
        <f t="shared" si="11"/>
        <v>-26355679</v>
      </c>
      <c r="W377" t="s">
        <v>1663</v>
      </c>
      <c r="X377">
        <v>8</v>
      </c>
      <c r="Y377">
        <v>201</v>
      </c>
      <c r="Z377">
        <v>148238</v>
      </c>
      <c r="AA377">
        <v>529</v>
      </c>
      <c r="AB377">
        <v>0</v>
      </c>
      <c r="AC377">
        <v>2000</v>
      </c>
      <c r="AD377">
        <v>680</v>
      </c>
      <c r="AE377">
        <v>655</v>
      </c>
      <c r="AF377">
        <v>537</v>
      </c>
      <c r="AG377">
        <v>2523</v>
      </c>
      <c r="AH377" t="s">
        <v>20932</v>
      </c>
      <c r="AI377" t="s">
        <v>2420</v>
      </c>
      <c r="AJ377" t="s">
        <v>20930</v>
      </c>
      <c r="AP377">
        <f t="shared" si="10"/>
        <v>3</v>
      </c>
    </row>
    <row r="378" spans="1:42" x14ac:dyDescent="0.3">
      <c r="A378" s="1">
        <v>385</v>
      </c>
      <c r="B378" t="s">
        <v>1664</v>
      </c>
      <c r="C378" t="s">
        <v>27</v>
      </c>
      <c r="D378" t="s">
        <v>1665</v>
      </c>
      <c r="E378" t="s">
        <v>1666</v>
      </c>
      <c r="F378" t="s">
        <v>1021</v>
      </c>
      <c r="G378" t="s">
        <v>1667</v>
      </c>
      <c r="H378" t="s">
        <v>47</v>
      </c>
      <c r="I378">
        <v>110</v>
      </c>
      <c r="J378">
        <v>2.35</v>
      </c>
      <c r="K378" t="s">
        <v>33</v>
      </c>
      <c r="L378" t="s">
        <v>14082</v>
      </c>
      <c r="M378" t="s">
        <v>14220</v>
      </c>
      <c r="N378" t="s">
        <v>14221</v>
      </c>
      <c r="O378" t="s">
        <v>14224</v>
      </c>
      <c r="P378" t="s">
        <v>15182</v>
      </c>
      <c r="Q378">
        <v>2010</v>
      </c>
      <c r="R378" t="s">
        <v>72</v>
      </c>
      <c r="S378">
        <v>0</v>
      </c>
      <c r="T378">
        <v>90000000</v>
      </c>
      <c r="U378">
        <v>190562</v>
      </c>
      <c r="V378">
        <f t="shared" si="11"/>
        <v>-89809438</v>
      </c>
      <c r="W378" t="s">
        <v>1668</v>
      </c>
      <c r="X378">
        <v>4.4000000000000004</v>
      </c>
      <c r="Y378">
        <v>47</v>
      </c>
      <c r="Z378">
        <v>2508</v>
      </c>
      <c r="AA378">
        <v>24</v>
      </c>
      <c r="AB378">
        <v>788</v>
      </c>
      <c r="AC378">
        <v>96</v>
      </c>
      <c r="AD378">
        <v>887</v>
      </c>
      <c r="AE378">
        <v>886</v>
      </c>
      <c r="AF378">
        <v>554</v>
      </c>
      <c r="AG378">
        <v>2728</v>
      </c>
      <c r="AH378" t="s">
        <v>980</v>
      </c>
      <c r="AI378" t="s">
        <v>20926</v>
      </c>
      <c r="AJ378" t="s">
        <v>20924</v>
      </c>
      <c r="AK378" t="s">
        <v>20927</v>
      </c>
      <c r="AP378">
        <f t="shared" si="10"/>
        <v>4</v>
      </c>
    </row>
    <row r="379" spans="1:42" x14ac:dyDescent="0.3">
      <c r="A379" s="1">
        <v>386</v>
      </c>
      <c r="B379" t="s">
        <v>1669</v>
      </c>
      <c r="C379" t="s">
        <v>559</v>
      </c>
      <c r="D379" t="s">
        <v>1670</v>
      </c>
      <c r="E379" t="s">
        <v>233</v>
      </c>
      <c r="F379" t="s">
        <v>1671</v>
      </c>
      <c r="G379" t="s">
        <v>566</v>
      </c>
      <c r="H379" t="s">
        <v>32</v>
      </c>
      <c r="I379">
        <v>140</v>
      </c>
      <c r="J379">
        <v>2.35</v>
      </c>
      <c r="K379" t="s">
        <v>33</v>
      </c>
      <c r="L379" t="s">
        <v>14024</v>
      </c>
      <c r="M379" t="s">
        <v>15183</v>
      </c>
      <c r="N379" t="s">
        <v>15184</v>
      </c>
      <c r="O379" t="s">
        <v>15185</v>
      </c>
      <c r="P379" t="s">
        <v>15186</v>
      </c>
      <c r="Q379">
        <v>2003</v>
      </c>
      <c r="R379" t="s">
        <v>34</v>
      </c>
      <c r="S379">
        <v>0</v>
      </c>
      <c r="T379">
        <v>87000000</v>
      </c>
      <c r="U379">
        <v>120147445</v>
      </c>
      <c r="V379">
        <f t="shared" si="11"/>
        <v>33147445</v>
      </c>
      <c r="W379" t="s">
        <v>1672</v>
      </c>
      <c r="X379">
        <v>7.3</v>
      </c>
      <c r="Y379">
        <v>175</v>
      </c>
      <c r="Z379">
        <v>57661</v>
      </c>
      <c r="AA379">
        <v>455</v>
      </c>
      <c r="AB379">
        <v>0</v>
      </c>
      <c r="AC379">
        <v>378</v>
      </c>
      <c r="AD379">
        <v>12000</v>
      </c>
      <c r="AE379">
        <v>947</v>
      </c>
      <c r="AF379">
        <v>599</v>
      </c>
      <c r="AG379">
        <v>13808</v>
      </c>
      <c r="AH379" t="s">
        <v>2420</v>
      </c>
      <c r="AI379" t="s">
        <v>20929</v>
      </c>
      <c r="AJ379" t="s">
        <v>20930</v>
      </c>
      <c r="AP379">
        <f t="shared" si="10"/>
        <v>3</v>
      </c>
    </row>
    <row r="380" spans="1:42" x14ac:dyDescent="0.3">
      <c r="A380" s="1">
        <v>387</v>
      </c>
      <c r="B380" t="s">
        <v>1673</v>
      </c>
      <c r="C380" t="s">
        <v>27</v>
      </c>
      <c r="D380" t="s">
        <v>1171</v>
      </c>
      <c r="E380" t="s">
        <v>519</v>
      </c>
      <c r="F380" t="s">
        <v>1674</v>
      </c>
      <c r="G380" t="s">
        <v>1675</v>
      </c>
      <c r="H380" t="s">
        <v>32</v>
      </c>
      <c r="I380">
        <v>113</v>
      </c>
      <c r="J380">
        <v>2.35</v>
      </c>
      <c r="K380" t="s">
        <v>33</v>
      </c>
      <c r="L380" t="s">
        <v>15187</v>
      </c>
      <c r="M380" t="s">
        <v>15188</v>
      </c>
      <c r="N380" t="s">
        <v>15189</v>
      </c>
      <c r="O380" t="s">
        <v>14626</v>
      </c>
      <c r="P380" t="s">
        <v>15190</v>
      </c>
      <c r="Q380">
        <v>1996</v>
      </c>
      <c r="R380" t="s">
        <v>34</v>
      </c>
      <c r="S380">
        <v>0</v>
      </c>
      <c r="T380">
        <v>92000000</v>
      </c>
      <c r="U380">
        <v>241688385</v>
      </c>
      <c r="V380">
        <f t="shared" si="11"/>
        <v>149688385</v>
      </c>
      <c r="W380" t="s">
        <v>1676</v>
      </c>
      <c r="X380">
        <v>6.3</v>
      </c>
      <c r="Y380">
        <v>114</v>
      </c>
      <c r="Z380">
        <v>144053</v>
      </c>
      <c r="AA380">
        <v>395</v>
      </c>
      <c r="AB380">
        <v>0</v>
      </c>
      <c r="AC380">
        <v>101</v>
      </c>
      <c r="AD380">
        <v>22000</v>
      </c>
      <c r="AE380">
        <v>946</v>
      </c>
      <c r="AF380">
        <v>848</v>
      </c>
      <c r="AG380">
        <v>26239</v>
      </c>
      <c r="AH380" t="s">
        <v>980</v>
      </c>
      <c r="AI380" t="s">
        <v>718</v>
      </c>
      <c r="AJ380" t="s">
        <v>2420</v>
      </c>
      <c r="AK380" t="s">
        <v>13161</v>
      </c>
      <c r="AP380">
        <f t="shared" si="10"/>
        <v>4</v>
      </c>
    </row>
    <row r="381" spans="1:42" x14ac:dyDescent="0.3">
      <c r="A381" s="1">
        <v>388</v>
      </c>
      <c r="B381" t="s">
        <v>1677</v>
      </c>
      <c r="C381" t="s">
        <v>27</v>
      </c>
      <c r="D381" t="s">
        <v>337</v>
      </c>
      <c r="E381" t="s">
        <v>250</v>
      </c>
      <c r="F381" t="s">
        <v>1678</v>
      </c>
      <c r="G381" t="s">
        <v>1679</v>
      </c>
      <c r="H381" t="s">
        <v>32</v>
      </c>
      <c r="I381">
        <v>143</v>
      </c>
      <c r="J381">
        <v>1.85</v>
      </c>
      <c r="K381" t="s">
        <v>33</v>
      </c>
      <c r="L381" t="s">
        <v>14220</v>
      </c>
      <c r="M381" t="s">
        <v>14074</v>
      </c>
      <c r="N381" t="s">
        <v>14003</v>
      </c>
      <c r="O381" t="s">
        <v>14599</v>
      </c>
      <c r="P381" t="s">
        <v>15191</v>
      </c>
      <c r="Q381">
        <v>2000</v>
      </c>
      <c r="R381" t="s">
        <v>34</v>
      </c>
      <c r="S381">
        <v>1</v>
      </c>
      <c r="T381">
        <v>90000000</v>
      </c>
      <c r="U381">
        <v>233630478</v>
      </c>
      <c r="V381">
        <f t="shared" si="11"/>
        <v>143630478</v>
      </c>
      <c r="W381" t="s">
        <v>1680</v>
      </c>
      <c r="X381">
        <v>7.7</v>
      </c>
      <c r="Y381">
        <v>221</v>
      </c>
      <c r="Z381">
        <v>394317</v>
      </c>
      <c r="AA381">
        <v>1051</v>
      </c>
      <c r="AB381">
        <v>23000</v>
      </c>
      <c r="AC381">
        <v>0</v>
      </c>
      <c r="AD381">
        <v>15000</v>
      </c>
      <c r="AE381">
        <v>410</v>
      </c>
      <c r="AF381">
        <v>272</v>
      </c>
      <c r="AG381">
        <v>15838</v>
      </c>
      <c r="AH381" t="s">
        <v>718</v>
      </c>
      <c r="AI381" t="s">
        <v>2420</v>
      </c>
      <c r="AJ381" t="s">
        <v>12756</v>
      </c>
      <c r="AP381">
        <f t="shared" si="10"/>
        <v>3</v>
      </c>
    </row>
    <row r="382" spans="1:42" x14ac:dyDescent="0.3">
      <c r="A382" s="1">
        <v>389</v>
      </c>
      <c r="B382" t="s">
        <v>1681</v>
      </c>
      <c r="C382" t="s">
        <v>27</v>
      </c>
      <c r="D382" t="s">
        <v>632</v>
      </c>
      <c r="E382" t="s">
        <v>604</v>
      </c>
      <c r="F382" t="s">
        <v>202</v>
      </c>
      <c r="G382" t="s">
        <v>1682</v>
      </c>
      <c r="H382" t="s">
        <v>32</v>
      </c>
      <c r="I382">
        <v>108</v>
      </c>
      <c r="J382">
        <v>2.35</v>
      </c>
      <c r="K382" t="s">
        <v>33</v>
      </c>
      <c r="L382" t="s">
        <v>15192</v>
      </c>
      <c r="M382" t="s">
        <v>15193</v>
      </c>
      <c r="N382" t="s">
        <v>14068</v>
      </c>
      <c r="O382" t="s">
        <v>14513</v>
      </c>
      <c r="P382" t="s">
        <v>15194</v>
      </c>
      <c r="Q382">
        <v>2006</v>
      </c>
      <c r="R382" t="s">
        <v>72</v>
      </c>
      <c r="S382">
        <v>0</v>
      </c>
      <c r="T382">
        <v>100000000</v>
      </c>
      <c r="U382">
        <v>197992827</v>
      </c>
      <c r="V382">
        <f t="shared" si="11"/>
        <v>97992827</v>
      </c>
      <c r="W382" t="s">
        <v>1683</v>
      </c>
      <c r="X382">
        <v>6.5</v>
      </c>
      <c r="Y382">
        <v>206</v>
      </c>
      <c r="Z382">
        <v>132501</v>
      </c>
      <c r="AA382">
        <v>548</v>
      </c>
      <c r="AB382">
        <v>0</v>
      </c>
      <c r="AC382">
        <v>750</v>
      </c>
      <c r="AD382">
        <v>49000</v>
      </c>
      <c r="AE382">
        <v>20000</v>
      </c>
      <c r="AF382">
        <v>971</v>
      </c>
      <c r="AG382">
        <v>70996</v>
      </c>
      <c r="AH382" t="s">
        <v>20925</v>
      </c>
      <c r="AI382" t="s">
        <v>1432</v>
      </c>
      <c r="AJ382" t="s">
        <v>20926</v>
      </c>
      <c r="AK382" t="s">
        <v>20933</v>
      </c>
      <c r="AL382" t="s">
        <v>12756</v>
      </c>
      <c r="AP382">
        <f t="shared" si="10"/>
        <v>5</v>
      </c>
    </row>
    <row r="383" spans="1:42" x14ac:dyDescent="0.3">
      <c r="A383" s="1">
        <v>390</v>
      </c>
      <c r="B383" t="s">
        <v>1684</v>
      </c>
      <c r="C383" t="s">
        <v>27</v>
      </c>
      <c r="D383" t="s">
        <v>860</v>
      </c>
      <c r="E383" t="s">
        <v>861</v>
      </c>
      <c r="F383" t="s">
        <v>1685</v>
      </c>
      <c r="G383" t="s">
        <v>1686</v>
      </c>
      <c r="H383" t="s">
        <v>32</v>
      </c>
      <c r="I383">
        <v>108</v>
      </c>
      <c r="J383">
        <v>2.35</v>
      </c>
      <c r="K383" t="s">
        <v>33</v>
      </c>
      <c r="L383" t="s">
        <v>14039</v>
      </c>
      <c r="M383" t="s">
        <v>15195</v>
      </c>
      <c r="N383" t="s">
        <v>14360</v>
      </c>
      <c r="O383" t="s">
        <v>15196</v>
      </c>
      <c r="P383" t="s">
        <v>14436</v>
      </c>
      <c r="Q383">
        <v>2004</v>
      </c>
      <c r="R383" t="s">
        <v>34</v>
      </c>
      <c r="S383">
        <v>1</v>
      </c>
      <c r="T383">
        <v>75000000</v>
      </c>
      <c r="U383">
        <v>176049130</v>
      </c>
      <c r="V383">
        <f t="shared" si="11"/>
        <v>101049130</v>
      </c>
      <c r="W383" t="s">
        <v>1687</v>
      </c>
      <c r="X383">
        <v>7.8</v>
      </c>
      <c r="Y383">
        <v>239</v>
      </c>
      <c r="Z383">
        <v>348232</v>
      </c>
      <c r="AA383">
        <v>806</v>
      </c>
      <c r="AB383">
        <v>0</v>
      </c>
      <c r="AC383">
        <v>521</v>
      </c>
      <c r="AD383">
        <v>13000</v>
      </c>
      <c r="AE383">
        <v>805</v>
      </c>
      <c r="AF383">
        <v>129</v>
      </c>
      <c r="AG383">
        <v>14161</v>
      </c>
      <c r="AH383" t="s">
        <v>980</v>
      </c>
      <c r="AI383" t="s">
        <v>20928</v>
      </c>
      <c r="AJ383" t="s">
        <v>13161</v>
      </c>
      <c r="AP383">
        <f t="shared" si="10"/>
        <v>3</v>
      </c>
    </row>
    <row r="384" spans="1:42" x14ac:dyDescent="0.3">
      <c r="A384" s="1">
        <v>391</v>
      </c>
      <c r="B384" t="s">
        <v>1688</v>
      </c>
      <c r="C384" t="s">
        <v>27</v>
      </c>
      <c r="D384" t="s">
        <v>529</v>
      </c>
      <c r="E384" t="s">
        <v>306</v>
      </c>
      <c r="F384" t="s">
        <v>340</v>
      </c>
      <c r="G384" t="s">
        <v>1689</v>
      </c>
      <c r="H384" t="s">
        <v>32</v>
      </c>
      <c r="I384">
        <v>124</v>
      </c>
      <c r="J384">
        <v>2.35</v>
      </c>
      <c r="K384" t="s">
        <v>33</v>
      </c>
      <c r="L384" t="s">
        <v>15197</v>
      </c>
      <c r="M384" t="s">
        <v>15198</v>
      </c>
      <c r="N384" t="s">
        <v>14907</v>
      </c>
      <c r="O384" t="s">
        <v>14217</v>
      </c>
      <c r="P384" t="s">
        <v>13975</v>
      </c>
      <c r="Q384">
        <v>1997</v>
      </c>
      <c r="R384" t="s">
        <v>491</v>
      </c>
      <c r="S384">
        <v>1</v>
      </c>
      <c r="T384">
        <v>85000000</v>
      </c>
      <c r="U384">
        <v>172620724</v>
      </c>
      <c r="V384">
        <f t="shared" si="11"/>
        <v>87620724</v>
      </c>
      <c r="W384" t="s">
        <v>1690</v>
      </c>
      <c r="X384">
        <v>6.4</v>
      </c>
      <c r="Y384">
        <v>142</v>
      </c>
      <c r="Z384">
        <v>146134</v>
      </c>
      <c r="AA384">
        <v>393</v>
      </c>
      <c r="AB384">
        <v>0</v>
      </c>
      <c r="AC384">
        <v>249</v>
      </c>
      <c r="AD384">
        <v>11000</v>
      </c>
      <c r="AE384">
        <v>10000</v>
      </c>
      <c r="AF384">
        <v>936</v>
      </c>
      <c r="AG384">
        <v>23603</v>
      </c>
      <c r="AH384" t="s">
        <v>980</v>
      </c>
      <c r="AI384" t="s">
        <v>718</v>
      </c>
      <c r="AJ384" t="s">
        <v>2420</v>
      </c>
      <c r="AK384" t="s">
        <v>13161</v>
      </c>
      <c r="AP384">
        <f t="shared" si="10"/>
        <v>4</v>
      </c>
    </row>
    <row r="385" spans="1:42" x14ac:dyDescent="0.3">
      <c r="A385" s="1">
        <v>392</v>
      </c>
      <c r="B385" t="s">
        <v>1691</v>
      </c>
      <c r="C385" t="s">
        <v>27</v>
      </c>
      <c r="D385" t="s">
        <v>1120</v>
      </c>
      <c r="E385" t="s">
        <v>266</v>
      </c>
      <c r="F385" t="s">
        <v>598</v>
      </c>
      <c r="G385" t="s">
        <v>1692</v>
      </c>
      <c r="H385" t="s">
        <v>32</v>
      </c>
      <c r="I385">
        <v>116</v>
      </c>
      <c r="J385">
        <v>2.35</v>
      </c>
      <c r="K385" t="s">
        <v>33</v>
      </c>
      <c r="L385" t="s">
        <v>15199</v>
      </c>
      <c r="M385" t="s">
        <v>14888</v>
      </c>
      <c r="N385" t="s">
        <v>15200</v>
      </c>
      <c r="O385" t="s">
        <v>15201</v>
      </c>
      <c r="P385" t="s">
        <v>15202</v>
      </c>
      <c r="Q385">
        <v>2001</v>
      </c>
      <c r="R385" t="s">
        <v>34</v>
      </c>
      <c r="S385">
        <v>4</v>
      </c>
      <c r="T385">
        <v>85000000</v>
      </c>
      <c r="U385">
        <v>183405771</v>
      </c>
      <c r="V385">
        <f t="shared" si="11"/>
        <v>98405771</v>
      </c>
      <c r="W385" t="s">
        <v>1693</v>
      </c>
      <c r="X385">
        <v>7.8</v>
      </c>
      <c r="Y385">
        <v>186</v>
      </c>
      <c r="Z385">
        <v>402645</v>
      </c>
      <c r="AA385">
        <v>845</v>
      </c>
      <c r="AB385">
        <v>0</v>
      </c>
      <c r="AC385">
        <v>0</v>
      </c>
      <c r="AD385">
        <v>11000</v>
      </c>
      <c r="AE385">
        <v>1000</v>
      </c>
      <c r="AF385">
        <v>471</v>
      </c>
      <c r="AG385">
        <v>13028</v>
      </c>
      <c r="AH385" t="s">
        <v>20931</v>
      </c>
      <c r="AI385" t="s">
        <v>13161</v>
      </c>
      <c r="AP385">
        <f t="shared" si="10"/>
        <v>2</v>
      </c>
    </row>
    <row r="386" spans="1:42" x14ac:dyDescent="0.3">
      <c r="A386" s="1">
        <v>393</v>
      </c>
      <c r="B386" t="s">
        <v>1694</v>
      </c>
      <c r="C386" t="s">
        <v>27</v>
      </c>
      <c r="D386" t="s">
        <v>1695</v>
      </c>
      <c r="E386" t="s">
        <v>1435</v>
      </c>
      <c r="F386" t="s">
        <v>898</v>
      </c>
      <c r="G386" t="s">
        <v>39</v>
      </c>
      <c r="H386" t="s">
        <v>572</v>
      </c>
      <c r="I386">
        <v>110</v>
      </c>
      <c r="J386">
        <v>2.35</v>
      </c>
      <c r="K386" t="s">
        <v>33</v>
      </c>
      <c r="L386" t="s">
        <v>14082</v>
      </c>
      <c r="M386" t="s">
        <v>15203</v>
      </c>
      <c r="N386" t="s">
        <v>14224</v>
      </c>
      <c r="O386" t="s">
        <v>15204</v>
      </c>
      <c r="P386" t="s">
        <v>15205</v>
      </c>
      <c r="Q386">
        <v>2011</v>
      </c>
      <c r="R386" t="s">
        <v>34</v>
      </c>
      <c r="S386">
        <v>8</v>
      </c>
      <c r="T386">
        <v>75000000</v>
      </c>
      <c r="U386">
        <v>20315324</v>
      </c>
      <c r="V386">
        <f t="shared" si="11"/>
        <v>-54684676</v>
      </c>
      <c r="W386" t="s">
        <v>1696</v>
      </c>
      <c r="X386">
        <v>5.8</v>
      </c>
      <c r="Y386">
        <v>228</v>
      </c>
      <c r="Z386">
        <v>88542</v>
      </c>
      <c r="AA386">
        <v>254</v>
      </c>
      <c r="AB386">
        <v>19000</v>
      </c>
      <c r="AC386">
        <v>545</v>
      </c>
      <c r="AD386">
        <v>14000</v>
      </c>
      <c r="AE386">
        <v>8000</v>
      </c>
      <c r="AF386">
        <v>5000</v>
      </c>
      <c r="AG386">
        <v>27694</v>
      </c>
      <c r="AH386" t="s">
        <v>980</v>
      </c>
      <c r="AI386" t="s">
        <v>718</v>
      </c>
      <c r="AJ386" t="s">
        <v>12756</v>
      </c>
      <c r="AP386">
        <f t="shared" si="10"/>
        <v>3</v>
      </c>
    </row>
    <row r="387" spans="1:42" x14ac:dyDescent="0.3">
      <c r="A387" s="1">
        <v>394</v>
      </c>
      <c r="B387" t="s">
        <v>1697</v>
      </c>
      <c r="C387" t="s">
        <v>27</v>
      </c>
      <c r="D387" t="s">
        <v>1698</v>
      </c>
      <c r="E387" t="s">
        <v>209</v>
      </c>
      <c r="F387" t="s">
        <v>1582</v>
      </c>
      <c r="G387" t="s">
        <v>1422</v>
      </c>
      <c r="H387" t="s">
        <v>32</v>
      </c>
      <c r="I387">
        <v>91</v>
      </c>
      <c r="J387">
        <v>1.85</v>
      </c>
      <c r="K387" t="s">
        <v>33</v>
      </c>
      <c r="L387" t="s">
        <v>15206</v>
      </c>
      <c r="M387" t="s">
        <v>15207</v>
      </c>
      <c r="N387" t="s">
        <v>15208</v>
      </c>
      <c r="O387" t="s">
        <v>14023</v>
      </c>
      <c r="P387" t="s">
        <v>15209</v>
      </c>
      <c r="Q387">
        <v>2012</v>
      </c>
      <c r="R387" t="s">
        <v>72</v>
      </c>
      <c r="S387">
        <v>2</v>
      </c>
      <c r="T387">
        <v>85000000</v>
      </c>
      <c r="U387">
        <v>148313048</v>
      </c>
      <c r="V387">
        <f t="shared" si="11"/>
        <v>63313048</v>
      </c>
      <c r="W387" t="s">
        <v>1699</v>
      </c>
      <c r="X387">
        <v>7.1</v>
      </c>
      <c r="Y387">
        <v>256</v>
      </c>
      <c r="Z387">
        <v>164148</v>
      </c>
      <c r="AA387">
        <v>168</v>
      </c>
      <c r="AB387">
        <v>28000</v>
      </c>
      <c r="AC387">
        <v>266</v>
      </c>
      <c r="AD387">
        <v>12000</v>
      </c>
      <c r="AE387">
        <v>11000</v>
      </c>
      <c r="AF387">
        <v>11000</v>
      </c>
      <c r="AG387">
        <v>37142</v>
      </c>
      <c r="AH387" t="s">
        <v>20925</v>
      </c>
      <c r="AI387" t="s">
        <v>1432</v>
      </c>
      <c r="AJ387" t="s">
        <v>20926</v>
      </c>
      <c r="AK387" t="s">
        <v>20924</v>
      </c>
      <c r="AP387">
        <f t="shared" ref="AP387:AP450" si="12">COUNTA(AH387:AO387)</f>
        <v>4</v>
      </c>
    </row>
    <row r="388" spans="1:42" x14ac:dyDescent="0.3">
      <c r="A388" s="1">
        <v>395</v>
      </c>
      <c r="B388" t="s">
        <v>1700</v>
      </c>
      <c r="C388" t="s">
        <v>27</v>
      </c>
      <c r="D388" t="s">
        <v>1701</v>
      </c>
      <c r="E388" t="s">
        <v>1702</v>
      </c>
      <c r="F388" t="s">
        <v>1703</v>
      </c>
      <c r="G388" t="s">
        <v>1704</v>
      </c>
      <c r="H388" t="s">
        <v>32</v>
      </c>
      <c r="I388">
        <v>107</v>
      </c>
      <c r="J388">
        <v>2.35</v>
      </c>
      <c r="K388" t="s">
        <v>33</v>
      </c>
      <c r="L388" t="s">
        <v>14294</v>
      </c>
      <c r="M388" t="s">
        <v>15210</v>
      </c>
      <c r="N388" t="s">
        <v>14003</v>
      </c>
      <c r="O388" t="s">
        <v>14821</v>
      </c>
      <c r="P388" t="s">
        <v>14376</v>
      </c>
      <c r="Q388">
        <v>2007</v>
      </c>
      <c r="R388" t="s">
        <v>72</v>
      </c>
      <c r="S388">
        <v>2</v>
      </c>
      <c r="T388">
        <v>85000000</v>
      </c>
      <c r="U388">
        <v>127706877</v>
      </c>
      <c r="V388">
        <f t="shared" ref="V388:V451" si="13">U388-T388</f>
        <v>42706877</v>
      </c>
      <c r="W388" t="s">
        <v>1705</v>
      </c>
      <c r="X388">
        <v>7.1</v>
      </c>
      <c r="Y388">
        <v>222</v>
      </c>
      <c r="Z388">
        <v>142496</v>
      </c>
      <c r="AA388">
        <v>399</v>
      </c>
      <c r="AB388">
        <v>0</v>
      </c>
      <c r="AC388">
        <v>36</v>
      </c>
      <c r="AD388">
        <v>283</v>
      </c>
      <c r="AE388">
        <v>142</v>
      </c>
      <c r="AF388">
        <v>118</v>
      </c>
      <c r="AG388">
        <v>662</v>
      </c>
      <c r="AH388" t="s">
        <v>20925</v>
      </c>
      <c r="AI388" t="s">
        <v>1432</v>
      </c>
      <c r="AJ388" t="s">
        <v>20926</v>
      </c>
      <c r="AK388" t="s">
        <v>20924</v>
      </c>
      <c r="AL388" t="s">
        <v>20927</v>
      </c>
      <c r="AM388" t="s">
        <v>12756</v>
      </c>
      <c r="AP388">
        <f t="shared" si="12"/>
        <v>6</v>
      </c>
    </row>
    <row r="389" spans="1:42" x14ac:dyDescent="0.3">
      <c r="A389" s="1">
        <v>397</v>
      </c>
      <c r="B389" t="s">
        <v>1706</v>
      </c>
      <c r="C389" t="s">
        <v>27</v>
      </c>
      <c r="D389" t="s">
        <v>1707</v>
      </c>
      <c r="E389" t="s">
        <v>1254</v>
      </c>
      <c r="F389" t="s">
        <v>244</v>
      </c>
      <c r="G389" t="s">
        <v>784</v>
      </c>
      <c r="H389" t="s">
        <v>32</v>
      </c>
      <c r="I389">
        <v>115</v>
      </c>
      <c r="J389">
        <v>2.35</v>
      </c>
      <c r="K389" t="s">
        <v>33</v>
      </c>
      <c r="L389" t="s">
        <v>14360</v>
      </c>
      <c r="M389" t="s">
        <v>14361</v>
      </c>
      <c r="N389" t="s">
        <v>15211</v>
      </c>
      <c r="O389" t="s">
        <v>14445</v>
      </c>
      <c r="P389" t="s">
        <v>15212</v>
      </c>
      <c r="Q389">
        <v>2012</v>
      </c>
      <c r="R389" t="s">
        <v>491</v>
      </c>
      <c r="S389">
        <v>1</v>
      </c>
      <c r="T389">
        <v>85000000</v>
      </c>
      <c r="U389">
        <v>126149655</v>
      </c>
      <c r="V389">
        <f t="shared" si="13"/>
        <v>41149655</v>
      </c>
      <c r="W389" t="s">
        <v>1708</v>
      </c>
      <c r="X389">
        <v>6.8</v>
      </c>
      <c r="Y389">
        <v>298</v>
      </c>
      <c r="Z389">
        <v>166693</v>
      </c>
      <c r="AA389">
        <v>276</v>
      </c>
      <c r="AB389">
        <v>19000</v>
      </c>
      <c r="AC389">
        <v>79</v>
      </c>
      <c r="AD389">
        <v>18000</v>
      </c>
      <c r="AE389">
        <v>16000</v>
      </c>
      <c r="AF389">
        <v>820</v>
      </c>
      <c r="AG389">
        <v>36237</v>
      </c>
      <c r="AH389" t="s">
        <v>980</v>
      </c>
      <c r="AI389" t="s">
        <v>20931</v>
      </c>
      <c r="AJ389" t="s">
        <v>20928</v>
      </c>
      <c r="AK389" t="s">
        <v>13161</v>
      </c>
      <c r="AP389">
        <f t="shared" si="12"/>
        <v>4</v>
      </c>
    </row>
    <row r="390" spans="1:42" x14ac:dyDescent="0.3">
      <c r="A390" s="1">
        <v>398</v>
      </c>
      <c r="B390" t="s">
        <v>1709</v>
      </c>
      <c r="C390" t="s">
        <v>27</v>
      </c>
      <c r="D390" t="s">
        <v>1701</v>
      </c>
      <c r="E390" t="s">
        <v>999</v>
      </c>
      <c r="F390" t="s">
        <v>539</v>
      </c>
      <c r="G390" t="s">
        <v>1710</v>
      </c>
      <c r="H390" t="s">
        <v>32</v>
      </c>
      <c r="I390">
        <v>100</v>
      </c>
      <c r="J390">
        <v>1.85</v>
      </c>
      <c r="K390" t="s">
        <v>33</v>
      </c>
      <c r="L390" t="s">
        <v>14453</v>
      </c>
      <c r="M390" t="s">
        <v>15213</v>
      </c>
      <c r="N390" t="s">
        <v>15214</v>
      </c>
      <c r="O390" t="s">
        <v>14048</v>
      </c>
      <c r="P390" t="s">
        <v>15215</v>
      </c>
      <c r="Q390">
        <v>2000</v>
      </c>
      <c r="R390" t="s">
        <v>212</v>
      </c>
      <c r="S390">
        <v>1</v>
      </c>
      <c r="T390">
        <v>85000000</v>
      </c>
      <c r="U390">
        <v>66941559</v>
      </c>
      <c r="V390">
        <f t="shared" si="13"/>
        <v>-18058441</v>
      </c>
      <c r="W390" t="s">
        <v>1711</v>
      </c>
      <c r="X390">
        <v>4.8</v>
      </c>
      <c r="Y390">
        <v>84</v>
      </c>
      <c r="Z390">
        <v>26413</v>
      </c>
      <c r="AA390">
        <v>77</v>
      </c>
      <c r="AB390">
        <v>372</v>
      </c>
      <c r="AC390">
        <v>36</v>
      </c>
      <c r="AD390">
        <v>2000</v>
      </c>
      <c r="AE390">
        <v>795</v>
      </c>
      <c r="AF390">
        <v>439</v>
      </c>
      <c r="AG390">
        <v>4182</v>
      </c>
      <c r="AH390" t="s">
        <v>718</v>
      </c>
      <c r="AI390" t="s">
        <v>1432</v>
      </c>
      <c r="AJ390" t="s">
        <v>20926</v>
      </c>
      <c r="AP390">
        <f t="shared" si="12"/>
        <v>3</v>
      </c>
    </row>
    <row r="391" spans="1:42" x14ac:dyDescent="0.3">
      <c r="A391" s="1">
        <v>399</v>
      </c>
      <c r="B391" t="s">
        <v>1712</v>
      </c>
      <c r="C391" t="s">
        <v>27</v>
      </c>
      <c r="D391" t="s">
        <v>201</v>
      </c>
      <c r="E391" t="s">
        <v>674</v>
      </c>
      <c r="F391" t="s">
        <v>1713</v>
      </c>
      <c r="G391" t="s">
        <v>479</v>
      </c>
      <c r="H391" t="s">
        <v>32</v>
      </c>
      <c r="I391">
        <v>104</v>
      </c>
      <c r="J391">
        <v>2.35</v>
      </c>
      <c r="K391" t="s">
        <v>33</v>
      </c>
      <c r="L391" t="s">
        <v>15216</v>
      </c>
      <c r="M391" t="s">
        <v>14720</v>
      </c>
      <c r="N391" t="s">
        <v>15217</v>
      </c>
      <c r="O391" t="s">
        <v>14539</v>
      </c>
      <c r="P391" t="s">
        <v>15218</v>
      </c>
      <c r="Q391">
        <v>2011</v>
      </c>
      <c r="R391" t="s">
        <v>34</v>
      </c>
      <c r="S391">
        <v>5</v>
      </c>
      <c r="T391">
        <v>75000000</v>
      </c>
      <c r="U391">
        <v>78009155</v>
      </c>
      <c r="V391">
        <f t="shared" si="13"/>
        <v>3009155</v>
      </c>
      <c r="W391" t="s">
        <v>1714</v>
      </c>
      <c r="X391">
        <v>6.2</v>
      </c>
      <c r="Y391">
        <v>236</v>
      </c>
      <c r="Z391">
        <v>110073</v>
      </c>
      <c r="AA391">
        <v>194</v>
      </c>
      <c r="AB391">
        <v>0</v>
      </c>
      <c r="AC391">
        <v>420</v>
      </c>
      <c r="AD391">
        <v>2000</v>
      </c>
      <c r="AE391">
        <v>906</v>
      </c>
      <c r="AF391">
        <v>535</v>
      </c>
      <c r="AG391">
        <v>3768</v>
      </c>
      <c r="AH391" t="s">
        <v>980</v>
      </c>
      <c r="AI391" t="s">
        <v>1432</v>
      </c>
      <c r="AJ391" t="s">
        <v>20931</v>
      </c>
      <c r="AP391">
        <f t="shared" si="12"/>
        <v>3</v>
      </c>
    </row>
    <row r="392" spans="1:42" x14ac:dyDescent="0.3">
      <c r="A392" s="1">
        <v>400</v>
      </c>
      <c r="B392" t="s">
        <v>1715</v>
      </c>
      <c r="C392" t="s">
        <v>27</v>
      </c>
      <c r="D392" t="s">
        <v>1716</v>
      </c>
      <c r="E392" t="s">
        <v>166</v>
      </c>
      <c r="F392" t="s">
        <v>1322</v>
      </c>
      <c r="G392" t="s">
        <v>1717</v>
      </c>
      <c r="H392" t="s">
        <v>32</v>
      </c>
      <c r="I392">
        <v>138</v>
      </c>
      <c r="J392">
        <v>1.85</v>
      </c>
      <c r="K392" t="s">
        <v>33</v>
      </c>
      <c r="L392" t="s">
        <v>14002</v>
      </c>
      <c r="M392" t="s">
        <v>14963</v>
      </c>
      <c r="N392" t="s">
        <v>14241</v>
      </c>
      <c r="O392" t="s">
        <v>14003</v>
      </c>
      <c r="P392" t="s">
        <v>15219</v>
      </c>
      <c r="Q392">
        <v>2006</v>
      </c>
      <c r="R392" t="s">
        <v>34</v>
      </c>
      <c r="S392">
        <v>3</v>
      </c>
      <c r="T392">
        <v>85000000</v>
      </c>
      <c r="U392">
        <v>63224849</v>
      </c>
      <c r="V392">
        <f t="shared" si="13"/>
        <v>-21775151</v>
      </c>
      <c r="W392" t="s">
        <v>1718</v>
      </c>
      <c r="X392">
        <v>6.9</v>
      </c>
      <c r="Y392">
        <v>157</v>
      </c>
      <c r="Z392">
        <v>182757</v>
      </c>
      <c r="AA392">
        <v>483</v>
      </c>
      <c r="AB392">
        <v>19000</v>
      </c>
      <c r="AC392">
        <v>278</v>
      </c>
      <c r="AD392">
        <v>14000</v>
      </c>
      <c r="AE392">
        <v>3000</v>
      </c>
      <c r="AF392">
        <v>213</v>
      </c>
      <c r="AG392">
        <v>17423</v>
      </c>
      <c r="AH392" t="s">
        <v>1432</v>
      </c>
      <c r="AI392" t="s">
        <v>12756</v>
      </c>
      <c r="AP392">
        <f t="shared" si="12"/>
        <v>2</v>
      </c>
    </row>
    <row r="393" spans="1:42" x14ac:dyDescent="0.3">
      <c r="A393" s="1">
        <v>401</v>
      </c>
      <c r="B393" t="s">
        <v>1719</v>
      </c>
      <c r="C393" t="s">
        <v>27</v>
      </c>
      <c r="D393" t="s">
        <v>1264</v>
      </c>
      <c r="E393" t="s">
        <v>128</v>
      </c>
      <c r="F393" t="s">
        <v>1339</v>
      </c>
      <c r="G393" t="s">
        <v>1720</v>
      </c>
      <c r="H393" t="s">
        <v>32</v>
      </c>
      <c r="I393">
        <v>140</v>
      </c>
      <c r="J393">
        <v>2.35</v>
      </c>
      <c r="K393" t="s">
        <v>33</v>
      </c>
      <c r="L393" t="s">
        <v>14265</v>
      </c>
      <c r="M393" t="s">
        <v>15210</v>
      </c>
      <c r="N393" t="s">
        <v>15220</v>
      </c>
      <c r="O393" t="s">
        <v>14445</v>
      </c>
      <c r="P393" t="s">
        <v>14750</v>
      </c>
      <c r="Q393">
        <v>1998</v>
      </c>
      <c r="R393" t="s">
        <v>491</v>
      </c>
      <c r="S393">
        <v>4</v>
      </c>
      <c r="T393">
        <v>90000000</v>
      </c>
      <c r="U393">
        <v>111544445</v>
      </c>
      <c r="V393">
        <f t="shared" si="13"/>
        <v>21544445</v>
      </c>
      <c r="W393" t="s">
        <v>1721</v>
      </c>
      <c r="X393">
        <v>7.3</v>
      </c>
      <c r="Y393">
        <v>81</v>
      </c>
      <c r="Z393">
        <v>188116</v>
      </c>
      <c r="AA393">
        <v>415</v>
      </c>
      <c r="AB393">
        <v>0</v>
      </c>
      <c r="AC393">
        <v>12000</v>
      </c>
      <c r="AD393">
        <v>10000</v>
      </c>
      <c r="AE393">
        <v>660</v>
      </c>
      <c r="AF393">
        <v>619</v>
      </c>
      <c r="AG393">
        <v>11951</v>
      </c>
      <c r="AH393" t="s">
        <v>980</v>
      </c>
      <c r="AI393" t="s">
        <v>20931</v>
      </c>
      <c r="AJ393" t="s">
        <v>2420</v>
      </c>
      <c r="AK393" t="s">
        <v>20928</v>
      </c>
      <c r="AL393" t="s">
        <v>13161</v>
      </c>
      <c r="AP393">
        <f t="shared" si="12"/>
        <v>5</v>
      </c>
    </row>
    <row r="394" spans="1:42" x14ac:dyDescent="0.3">
      <c r="A394" s="1">
        <v>402</v>
      </c>
      <c r="B394" t="s">
        <v>1722</v>
      </c>
      <c r="C394" t="s">
        <v>27</v>
      </c>
      <c r="D394" t="s">
        <v>1716</v>
      </c>
      <c r="E394" t="s">
        <v>1723</v>
      </c>
      <c r="F394" t="s">
        <v>1724</v>
      </c>
      <c r="G394" t="s">
        <v>1725</v>
      </c>
      <c r="H394" t="s">
        <v>32</v>
      </c>
      <c r="I394">
        <v>120</v>
      </c>
      <c r="J394">
        <v>1.85</v>
      </c>
      <c r="K394" t="s">
        <v>33</v>
      </c>
      <c r="L394" t="s">
        <v>15221</v>
      </c>
      <c r="M394" t="s">
        <v>15189</v>
      </c>
      <c r="N394" t="s">
        <v>15222</v>
      </c>
      <c r="O394" t="s">
        <v>14986</v>
      </c>
      <c r="P394" t="s">
        <v>15223</v>
      </c>
      <c r="Q394">
        <v>2009</v>
      </c>
      <c r="R394" t="s">
        <v>491</v>
      </c>
      <c r="S394">
        <v>2</v>
      </c>
      <c r="T394">
        <v>85000000</v>
      </c>
      <c r="U394">
        <v>112703470</v>
      </c>
      <c r="V394">
        <f t="shared" si="13"/>
        <v>27703470</v>
      </c>
      <c r="W394" t="s">
        <v>1726</v>
      </c>
      <c r="X394">
        <v>6.6</v>
      </c>
      <c r="Y394">
        <v>187</v>
      </c>
      <c r="Z394">
        <v>69860</v>
      </c>
      <c r="AA394">
        <v>214</v>
      </c>
      <c r="AB394">
        <v>0</v>
      </c>
      <c r="AC394">
        <v>278</v>
      </c>
      <c r="AD394">
        <v>11000</v>
      </c>
      <c r="AE394">
        <v>2000</v>
      </c>
      <c r="AF394">
        <v>963</v>
      </c>
      <c r="AG394">
        <v>15226</v>
      </c>
      <c r="AH394" t="s">
        <v>1432</v>
      </c>
      <c r="AI394" t="s">
        <v>2420</v>
      </c>
      <c r="AJ394" t="s">
        <v>12756</v>
      </c>
      <c r="AP394">
        <f t="shared" si="12"/>
        <v>3</v>
      </c>
    </row>
    <row r="395" spans="1:42" x14ac:dyDescent="0.3">
      <c r="A395" s="1">
        <v>403</v>
      </c>
      <c r="B395" t="s">
        <v>1727</v>
      </c>
      <c r="C395" t="s">
        <v>27</v>
      </c>
      <c r="D395" t="s">
        <v>1120</v>
      </c>
      <c r="E395" t="s">
        <v>1728</v>
      </c>
      <c r="F395" t="s">
        <v>861</v>
      </c>
      <c r="G395" t="s">
        <v>266</v>
      </c>
      <c r="H395" t="s">
        <v>32</v>
      </c>
      <c r="I395">
        <v>122</v>
      </c>
      <c r="J395">
        <v>2.35</v>
      </c>
      <c r="K395" t="s">
        <v>33</v>
      </c>
      <c r="L395" t="s">
        <v>14888</v>
      </c>
      <c r="M395" t="s">
        <v>14539</v>
      </c>
      <c r="N395" t="s">
        <v>15224</v>
      </c>
      <c r="O395" t="s">
        <v>14018</v>
      </c>
      <c r="P395" t="s">
        <v>15225</v>
      </c>
      <c r="Q395">
        <v>2007</v>
      </c>
      <c r="R395" t="s">
        <v>34</v>
      </c>
      <c r="S395">
        <v>3</v>
      </c>
      <c r="T395">
        <v>85000000</v>
      </c>
      <c r="U395">
        <v>117144465</v>
      </c>
      <c r="V395">
        <f t="shared" si="13"/>
        <v>32144465</v>
      </c>
      <c r="W395" t="s">
        <v>1729</v>
      </c>
      <c r="X395">
        <v>6.9</v>
      </c>
      <c r="Y395">
        <v>238</v>
      </c>
      <c r="Z395">
        <v>256928</v>
      </c>
      <c r="AA395">
        <v>288</v>
      </c>
      <c r="AB395">
        <v>0</v>
      </c>
      <c r="AC395">
        <v>0</v>
      </c>
      <c r="AD395">
        <v>14000</v>
      </c>
      <c r="AE395">
        <v>13000</v>
      </c>
      <c r="AF395">
        <v>11000</v>
      </c>
      <c r="AG395">
        <v>43499</v>
      </c>
      <c r="AH395" t="s">
        <v>20931</v>
      </c>
      <c r="AI395" t="s">
        <v>13161</v>
      </c>
      <c r="AP395">
        <f t="shared" si="12"/>
        <v>2</v>
      </c>
    </row>
    <row r="396" spans="1:42" x14ac:dyDescent="0.3">
      <c r="A396" s="1">
        <v>404</v>
      </c>
      <c r="B396" t="s">
        <v>1730</v>
      </c>
      <c r="C396" t="s">
        <v>27</v>
      </c>
      <c r="D396" t="s">
        <v>1731</v>
      </c>
      <c r="E396" t="s">
        <v>193</v>
      </c>
      <c r="F396" t="s">
        <v>1732</v>
      </c>
      <c r="G396" t="s">
        <v>1733</v>
      </c>
      <c r="H396" t="s">
        <v>32</v>
      </c>
      <c r="I396">
        <v>83</v>
      </c>
      <c r="J396">
        <v>1.85</v>
      </c>
      <c r="K396" t="s">
        <v>33</v>
      </c>
      <c r="L396" t="s">
        <v>15226</v>
      </c>
      <c r="M396" t="s">
        <v>15227</v>
      </c>
      <c r="N396" t="s">
        <v>14939</v>
      </c>
      <c r="O396" t="s">
        <v>15228</v>
      </c>
      <c r="P396" t="s">
        <v>15229</v>
      </c>
      <c r="Q396">
        <v>2006</v>
      </c>
      <c r="R396" t="s">
        <v>72</v>
      </c>
      <c r="S396">
        <v>1</v>
      </c>
      <c r="T396">
        <v>85000000</v>
      </c>
      <c r="U396">
        <v>84303558</v>
      </c>
      <c r="V396">
        <f t="shared" si="13"/>
        <v>-696442</v>
      </c>
      <c r="W396" t="s">
        <v>1734</v>
      </c>
      <c r="X396">
        <v>6.2</v>
      </c>
      <c r="Y396">
        <v>107</v>
      </c>
      <c r="Z396">
        <v>65270</v>
      </c>
      <c r="AA396">
        <v>100</v>
      </c>
      <c r="AB396">
        <v>863</v>
      </c>
      <c r="AC396">
        <v>28</v>
      </c>
      <c r="AD396">
        <v>4000</v>
      </c>
      <c r="AE396">
        <v>650</v>
      </c>
      <c r="AF396">
        <v>624</v>
      </c>
      <c r="AG396">
        <v>6081</v>
      </c>
      <c r="AH396" t="s">
        <v>718</v>
      </c>
      <c r="AI396" t="s">
        <v>20925</v>
      </c>
      <c r="AJ396" t="s">
        <v>1432</v>
      </c>
      <c r="AK396" t="s">
        <v>20926</v>
      </c>
      <c r="AP396">
        <f t="shared" si="12"/>
        <v>4</v>
      </c>
    </row>
    <row r="397" spans="1:42" x14ac:dyDescent="0.3">
      <c r="A397" s="1">
        <v>405</v>
      </c>
      <c r="B397" t="s">
        <v>1735</v>
      </c>
      <c r="C397" t="s">
        <v>27</v>
      </c>
      <c r="D397" t="s">
        <v>1736</v>
      </c>
      <c r="E397" t="s">
        <v>166</v>
      </c>
      <c r="F397" t="s">
        <v>1128</v>
      </c>
      <c r="G397" t="s">
        <v>1129</v>
      </c>
      <c r="H397" t="s">
        <v>32</v>
      </c>
      <c r="I397">
        <v>139</v>
      </c>
      <c r="J397">
        <v>2.35</v>
      </c>
      <c r="K397" t="s">
        <v>33</v>
      </c>
      <c r="L397" t="s">
        <v>14049</v>
      </c>
      <c r="M397" t="s">
        <v>14034</v>
      </c>
      <c r="N397" t="s">
        <v>14164</v>
      </c>
      <c r="O397" t="s">
        <v>14505</v>
      </c>
      <c r="P397" t="s">
        <v>15230</v>
      </c>
      <c r="Q397">
        <v>2014</v>
      </c>
      <c r="R397" t="s">
        <v>34</v>
      </c>
      <c r="S397">
        <v>2</v>
      </c>
      <c r="T397">
        <v>85000000</v>
      </c>
      <c r="U397">
        <v>150832203</v>
      </c>
      <c r="V397">
        <f t="shared" si="13"/>
        <v>65832203</v>
      </c>
      <c r="W397" t="s">
        <v>1737</v>
      </c>
      <c r="X397">
        <v>6.7</v>
      </c>
      <c r="Y397">
        <v>459</v>
      </c>
      <c r="Z397">
        <v>341058</v>
      </c>
      <c r="AA397">
        <v>713</v>
      </c>
      <c r="AB397">
        <v>49000</v>
      </c>
      <c r="AC397">
        <v>168</v>
      </c>
      <c r="AD397">
        <v>14000</v>
      </c>
      <c r="AE397">
        <v>5000</v>
      </c>
      <c r="AF397">
        <v>1000</v>
      </c>
      <c r="AG397">
        <v>22226</v>
      </c>
      <c r="AH397" t="s">
        <v>718</v>
      </c>
      <c r="AI397" t="s">
        <v>20928</v>
      </c>
      <c r="AJ397" t="s">
        <v>13700</v>
      </c>
      <c r="AP397">
        <f t="shared" si="12"/>
        <v>3</v>
      </c>
    </row>
    <row r="398" spans="1:42" x14ac:dyDescent="0.3">
      <c r="A398" s="1">
        <v>406</v>
      </c>
      <c r="B398" t="s">
        <v>1738</v>
      </c>
      <c r="C398" t="s">
        <v>27</v>
      </c>
      <c r="D398" t="s">
        <v>1739</v>
      </c>
      <c r="E398" t="s">
        <v>1740</v>
      </c>
      <c r="F398" t="s">
        <v>1741</v>
      </c>
      <c r="G398" t="s">
        <v>1742</v>
      </c>
      <c r="H398" t="s">
        <v>32</v>
      </c>
      <c r="I398">
        <v>131</v>
      </c>
      <c r="J398">
        <v>2.35</v>
      </c>
      <c r="K398" t="s">
        <v>33</v>
      </c>
      <c r="L398" t="s">
        <v>14040</v>
      </c>
      <c r="M398" t="s">
        <v>15231</v>
      </c>
      <c r="N398" t="s">
        <v>14534</v>
      </c>
      <c r="O398" t="s">
        <v>15232</v>
      </c>
      <c r="P398" t="s">
        <v>15233</v>
      </c>
      <c r="Q398">
        <v>2001</v>
      </c>
      <c r="R398" t="s">
        <v>491</v>
      </c>
      <c r="S398">
        <v>1</v>
      </c>
      <c r="T398">
        <v>68000000</v>
      </c>
      <c r="U398">
        <v>51396781</v>
      </c>
      <c r="V398">
        <f t="shared" si="13"/>
        <v>-16603219</v>
      </c>
      <c r="W398" t="s">
        <v>1743</v>
      </c>
      <c r="X398">
        <v>7.6</v>
      </c>
      <c r="Y398">
        <v>187</v>
      </c>
      <c r="Z398">
        <v>188887</v>
      </c>
      <c r="AA398">
        <v>662</v>
      </c>
      <c r="AB398">
        <v>0</v>
      </c>
      <c r="AC398">
        <v>218</v>
      </c>
      <c r="AD398">
        <v>5000</v>
      </c>
      <c r="AE398">
        <v>35</v>
      </c>
      <c r="AF398">
        <v>29</v>
      </c>
      <c r="AG398">
        <v>5103</v>
      </c>
      <c r="AH398" t="s">
        <v>2420</v>
      </c>
      <c r="AI398" t="s">
        <v>20929</v>
      </c>
      <c r="AJ398" t="s">
        <v>6750</v>
      </c>
      <c r="AP398">
        <f t="shared" si="12"/>
        <v>3</v>
      </c>
    </row>
    <row r="399" spans="1:42" x14ac:dyDescent="0.3">
      <c r="A399" s="1">
        <v>407</v>
      </c>
      <c r="B399" t="s">
        <v>1744</v>
      </c>
      <c r="C399" t="s">
        <v>27</v>
      </c>
      <c r="D399" t="s">
        <v>174</v>
      </c>
      <c r="E399" t="s">
        <v>806</v>
      </c>
      <c r="F399" t="s">
        <v>739</v>
      </c>
      <c r="G399" t="s">
        <v>280</v>
      </c>
      <c r="H399" t="s">
        <v>32</v>
      </c>
      <c r="I399">
        <v>104</v>
      </c>
      <c r="J399">
        <v>2.35</v>
      </c>
      <c r="K399" t="s">
        <v>33</v>
      </c>
      <c r="L399" t="s">
        <v>14677</v>
      </c>
      <c r="M399" t="s">
        <v>14336</v>
      </c>
      <c r="N399" t="s">
        <v>14431</v>
      </c>
      <c r="O399" t="s">
        <v>15229</v>
      </c>
      <c r="P399" t="s">
        <v>14229</v>
      </c>
      <c r="Q399">
        <v>2003</v>
      </c>
      <c r="R399" t="s">
        <v>34</v>
      </c>
      <c r="S399">
        <v>1</v>
      </c>
      <c r="T399">
        <v>85000000</v>
      </c>
      <c r="U399">
        <v>47592825</v>
      </c>
      <c r="V399">
        <f t="shared" si="13"/>
        <v>-37407175</v>
      </c>
      <c r="W399" t="s">
        <v>1745</v>
      </c>
      <c r="X399">
        <v>6.7</v>
      </c>
      <c r="Y399">
        <v>151</v>
      </c>
      <c r="Z399">
        <v>82731</v>
      </c>
      <c r="AA399">
        <v>255</v>
      </c>
      <c r="AB399">
        <v>0</v>
      </c>
      <c r="AC399">
        <v>532</v>
      </c>
      <c r="AD399">
        <v>12000</v>
      </c>
      <c r="AE399">
        <v>3000</v>
      </c>
      <c r="AF399">
        <v>557</v>
      </c>
      <c r="AG399">
        <v>16930</v>
      </c>
      <c r="AH399" t="s">
        <v>980</v>
      </c>
      <c r="AI399" t="s">
        <v>718</v>
      </c>
      <c r="AJ399" t="s">
        <v>1432</v>
      </c>
      <c r="AK399" t="s">
        <v>13161</v>
      </c>
      <c r="AP399">
        <f t="shared" si="12"/>
        <v>4</v>
      </c>
    </row>
    <row r="400" spans="1:42" x14ac:dyDescent="0.3">
      <c r="A400" s="1">
        <v>408</v>
      </c>
      <c r="B400" t="s">
        <v>1746</v>
      </c>
      <c r="C400" t="s">
        <v>27</v>
      </c>
      <c r="D400" t="s">
        <v>966</v>
      </c>
      <c r="E400" t="s">
        <v>1747</v>
      </c>
      <c r="F400" t="s">
        <v>1748</v>
      </c>
      <c r="G400" t="s">
        <v>1489</v>
      </c>
      <c r="H400" t="s">
        <v>32</v>
      </c>
      <c r="I400">
        <v>130</v>
      </c>
      <c r="J400">
        <v>2.35</v>
      </c>
      <c r="K400" t="s">
        <v>33</v>
      </c>
      <c r="L400" t="s">
        <v>14014</v>
      </c>
      <c r="M400" t="s">
        <v>14635</v>
      </c>
      <c r="N400" t="s">
        <v>14128</v>
      </c>
      <c r="O400" t="s">
        <v>14410</v>
      </c>
      <c r="P400" t="s">
        <v>15234</v>
      </c>
      <c r="Q400">
        <v>1993</v>
      </c>
      <c r="R400" t="s">
        <v>34</v>
      </c>
      <c r="S400">
        <v>1</v>
      </c>
      <c r="T400">
        <v>70000000</v>
      </c>
      <c r="U400">
        <v>50016394</v>
      </c>
      <c r="V400">
        <f t="shared" si="13"/>
        <v>-19983606</v>
      </c>
      <c r="W400" t="s">
        <v>1749</v>
      </c>
      <c r="X400">
        <v>6.2</v>
      </c>
      <c r="Y400">
        <v>80</v>
      </c>
      <c r="Z400">
        <v>106528</v>
      </c>
      <c r="AA400">
        <v>257</v>
      </c>
      <c r="AB400">
        <v>0</v>
      </c>
      <c r="AC400">
        <v>323</v>
      </c>
      <c r="AD400">
        <v>670</v>
      </c>
      <c r="AE400">
        <v>442</v>
      </c>
      <c r="AF400">
        <v>330</v>
      </c>
      <c r="AG400">
        <v>2407</v>
      </c>
      <c r="AH400" t="s">
        <v>980</v>
      </c>
      <c r="AI400" t="s">
        <v>718</v>
      </c>
      <c r="AJ400" t="s">
        <v>1432</v>
      </c>
      <c r="AK400" t="s">
        <v>20924</v>
      </c>
      <c r="AP400">
        <f t="shared" si="12"/>
        <v>4</v>
      </c>
    </row>
    <row r="401" spans="1:42" x14ac:dyDescent="0.3">
      <c r="A401" s="1">
        <v>409</v>
      </c>
      <c r="B401" t="s">
        <v>1750</v>
      </c>
      <c r="C401" t="s">
        <v>27</v>
      </c>
      <c r="D401" t="s">
        <v>122</v>
      </c>
      <c r="E401" t="s">
        <v>1751</v>
      </c>
      <c r="F401" t="s">
        <v>562</v>
      </c>
      <c r="G401" t="s">
        <v>1752</v>
      </c>
      <c r="H401" t="s">
        <v>32</v>
      </c>
      <c r="I401">
        <v>145</v>
      </c>
      <c r="J401">
        <v>2.35</v>
      </c>
      <c r="K401" t="s">
        <v>33</v>
      </c>
      <c r="L401" t="s">
        <v>14198</v>
      </c>
      <c r="M401" t="s">
        <v>15235</v>
      </c>
      <c r="N401" t="s">
        <v>14543</v>
      </c>
      <c r="O401" t="s">
        <v>15236</v>
      </c>
      <c r="P401" t="s">
        <v>14003</v>
      </c>
      <c r="Q401">
        <v>2005</v>
      </c>
      <c r="R401" t="s">
        <v>34</v>
      </c>
      <c r="S401">
        <v>1</v>
      </c>
      <c r="T401">
        <v>85000000</v>
      </c>
      <c r="U401">
        <v>57010853</v>
      </c>
      <c r="V401">
        <f t="shared" si="13"/>
        <v>-27989147</v>
      </c>
      <c r="W401" t="s">
        <v>1753</v>
      </c>
      <c r="X401">
        <v>7.3</v>
      </c>
      <c r="Y401">
        <v>229</v>
      </c>
      <c r="Z401">
        <v>119286</v>
      </c>
      <c r="AA401">
        <v>548</v>
      </c>
      <c r="AB401">
        <v>0</v>
      </c>
      <c r="AC401">
        <v>252</v>
      </c>
      <c r="AD401">
        <v>879</v>
      </c>
      <c r="AE401">
        <v>691</v>
      </c>
      <c r="AF401">
        <v>210</v>
      </c>
      <c r="AG401">
        <v>2380</v>
      </c>
      <c r="AH401" t="s">
        <v>2420</v>
      </c>
      <c r="AI401" t="s">
        <v>12756</v>
      </c>
      <c r="AP401">
        <f t="shared" si="12"/>
        <v>2</v>
      </c>
    </row>
    <row r="402" spans="1:42" x14ac:dyDescent="0.3">
      <c r="A402" s="1">
        <v>410</v>
      </c>
      <c r="B402" t="s">
        <v>1754</v>
      </c>
      <c r="C402" t="s">
        <v>27</v>
      </c>
      <c r="D402" t="s">
        <v>316</v>
      </c>
      <c r="E402" t="s">
        <v>1755</v>
      </c>
      <c r="F402" t="s">
        <v>1756</v>
      </c>
      <c r="G402" t="s">
        <v>1757</v>
      </c>
      <c r="H402" t="s">
        <v>32</v>
      </c>
      <c r="I402">
        <v>104</v>
      </c>
      <c r="J402">
        <v>2.35</v>
      </c>
      <c r="K402" t="s">
        <v>33</v>
      </c>
      <c r="L402" t="s">
        <v>14876</v>
      </c>
      <c r="M402" t="s">
        <v>15237</v>
      </c>
      <c r="N402" t="s">
        <v>15238</v>
      </c>
      <c r="O402" t="s">
        <v>15239</v>
      </c>
      <c r="P402" t="s">
        <v>15240</v>
      </c>
      <c r="Q402">
        <v>2006</v>
      </c>
      <c r="R402" t="s">
        <v>34</v>
      </c>
      <c r="S402">
        <v>5</v>
      </c>
      <c r="T402">
        <v>85000000</v>
      </c>
      <c r="U402">
        <v>62494975</v>
      </c>
      <c r="V402">
        <f t="shared" si="13"/>
        <v>-22505025</v>
      </c>
      <c r="W402" t="s">
        <v>1758</v>
      </c>
      <c r="X402">
        <v>6</v>
      </c>
      <c r="Y402">
        <v>158</v>
      </c>
      <c r="Z402">
        <v>179500</v>
      </c>
      <c r="AA402">
        <v>378</v>
      </c>
      <c r="AB402">
        <v>0</v>
      </c>
      <c r="AC402">
        <v>681</v>
      </c>
      <c r="AD402">
        <v>584</v>
      </c>
      <c r="AE402">
        <v>227</v>
      </c>
      <c r="AF402">
        <v>159</v>
      </c>
      <c r="AG402">
        <v>1235</v>
      </c>
      <c r="AH402" t="s">
        <v>980</v>
      </c>
      <c r="AI402" t="s">
        <v>20931</v>
      </c>
      <c r="AJ402" t="s">
        <v>13161</v>
      </c>
      <c r="AP402">
        <f t="shared" si="12"/>
        <v>3</v>
      </c>
    </row>
    <row r="403" spans="1:42" x14ac:dyDescent="0.3">
      <c r="A403" s="1">
        <v>411</v>
      </c>
      <c r="B403" t="s">
        <v>1759</v>
      </c>
      <c r="C403" t="s">
        <v>27</v>
      </c>
      <c r="D403" t="s">
        <v>1760</v>
      </c>
      <c r="E403" t="s">
        <v>308</v>
      </c>
      <c r="F403" t="s">
        <v>1761</v>
      </c>
      <c r="G403" t="s">
        <v>1762</v>
      </c>
      <c r="H403" t="s">
        <v>47</v>
      </c>
      <c r="I403">
        <v>97</v>
      </c>
      <c r="J403">
        <v>1.85</v>
      </c>
      <c r="K403" t="s">
        <v>33</v>
      </c>
      <c r="L403" t="s">
        <v>14220</v>
      </c>
      <c r="M403" t="s">
        <v>14221</v>
      </c>
      <c r="N403" t="s">
        <v>14050</v>
      </c>
      <c r="O403" t="s">
        <v>14319</v>
      </c>
      <c r="P403" t="s">
        <v>15241</v>
      </c>
      <c r="Q403">
        <v>2011</v>
      </c>
      <c r="R403" t="s">
        <v>72</v>
      </c>
      <c r="S403">
        <v>1</v>
      </c>
      <c r="T403">
        <v>100000000</v>
      </c>
      <c r="U403">
        <v>46440491</v>
      </c>
      <c r="V403">
        <f t="shared" si="13"/>
        <v>-53559509</v>
      </c>
      <c r="W403" t="s">
        <v>1763</v>
      </c>
      <c r="X403">
        <v>7.1</v>
      </c>
      <c r="Y403">
        <v>190</v>
      </c>
      <c r="Z403">
        <v>35446</v>
      </c>
      <c r="AA403">
        <v>78</v>
      </c>
      <c r="AB403">
        <v>0</v>
      </c>
      <c r="AC403">
        <v>6</v>
      </c>
      <c r="AD403">
        <v>1000</v>
      </c>
      <c r="AE403">
        <v>579</v>
      </c>
      <c r="AF403">
        <v>561</v>
      </c>
      <c r="AG403">
        <v>2707</v>
      </c>
      <c r="AH403" t="s">
        <v>718</v>
      </c>
      <c r="AI403" t="s">
        <v>20925</v>
      </c>
      <c r="AJ403" t="s">
        <v>1432</v>
      </c>
      <c r="AK403" t="s">
        <v>20926</v>
      </c>
      <c r="AL403" t="s">
        <v>20924</v>
      </c>
      <c r="AP403">
        <f t="shared" si="12"/>
        <v>5</v>
      </c>
    </row>
    <row r="404" spans="1:42" x14ac:dyDescent="0.3">
      <c r="A404" s="1">
        <v>412</v>
      </c>
      <c r="B404" t="s">
        <v>1764</v>
      </c>
      <c r="C404" t="s">
        <v>27</v>
      </c>
      <c r="D404" t="s">
        <v>1765</v>
      </c>
      <c r="E404" t="s">
        <v>570</v>
      </c>
      <c r="F404" t="s">
        <v>266</v>
      </c>
      <c r="G404" t="s">
        <v>691</v>
      </c>
      <c r="H404" t="s">
        <v>32</v>
      </c>
      <c r="I404">
        <v>105</v>
      </c>
      <c r="J404">
        <v>1.85</v>
      </c>
      <c r="K404" t="s">
        <v>33</v>
      </c>
      <c r="L404" t="s">
        <v>14660</v>
      </c>
      <c r="M404" t="s">
        <v>14096</v>
      </c>
      <c r="N404" t="s">
        <v>15242</v>
      </c>
      <c r="O404" t="s">
        <v>15243</v>
      </c>
      <c r="P404" t="s">
        <v>15244</v>
      </c>
      <c r="Q404">
        <v>1998</v>
      </c>
      <c r="R404" t="s">
        <v>34</v>
      </c>
      <c r="S404">
        <v>0</v>
      </c>
      <c r="T404">
        <v>90000000</v>
      </c>
      <c r="U404">
        <v>44606335</v>
      </c>
      <c r="V404">
        <f t="shared" si="13"/>
        <v>-45393665</v>
      </c>
      <c r="W404" t="s">
        <v>1766</v>
      </c>
      <c r="X404">
        <v>7.1</v>
      </c>
      <c r="Y404">
        <v>98</v>
      </c>
      <c r="Z404">
        <v>169023</v>
      </c>
      <c r="AA404">
        <v>703</v>
      </c>
      <c r="AB404">
        <v>10000</v>
      </c>
      <c r="AC404">
        <v>102</v>
      </c>
      <c r="AD404">
        <v>12000</v>
      </c>
      <c r="AE404">
        <v>11000</v>
      </c>
      <c r="AF404">
        <v>551</v>
      </c>
      <c r="AG404">
        <v>23950</v>
      </c>
      <c r="AH404" t="s">
        <v>2420</v>
      </c>
      <c r="AI404" t="s">
        <v>20924</v>
      </c>
      <c r="AJ404" t="s">
        <v>12756</v>
      </c>
      <c r="AP404">
        <f t="shared" si="12"/>
        <v>3</v>
      </c>
    </row>
    <row r="405" spans="1:42" x14ac:dyDescent="0.3">
      <c r="A405" s="1">
        <v>413</v>
      </c>
      <c r="B405" t="s">
        <v>1767</v>
      </c>
      <c r="C405" t="s">
        <v>27</v>
      </c>
      <c r="D405" t="s">
        <v>1768</v>
      </c>
      <c r="E405" t="s">
        <v>1769</v>
      </c>
      <c r="F405" t="s">
        <v>1770</v>
      </c>
      <c r="G405" t="s">
        <v>1771</v>
      </c>
      <c r="H405" t="s">
        <v>32</v>
      </c>
      <c r="I405">
        <v>108</v>
      </c>
      <c r="J405">
        <v>1.85</v>
      </c>
      <c r="K405" t="s">
        <v>33</v>
      </c>
      <c r="L405" t="s">
        <v>15245</v>
      </c>
      <c r="M405" t="s">
        <v>15246</v>
      </c>
      <c r="N405" t="s">
        <v>15247</v>
      </c>
      <c r="O405" t="s">
        <v>14102</v>
      </c>
      <c r="P405" t="s">
        <v>15248</v>
      </c>
      <c r="Q405">
        <v>2002</v>
      </c>
      <c r="R405" t="s">
        <v>491</v>
      </c>
      <c r="S405">
        <v>1</v>
      </c>
      <c r="T405">
        <v>85000000</v>
      </c>
      <c r="U405">
        <v>40048332</v>
      </c>
      <c r="V405">
        <f t="shared" si="13"/>
        <v>-44951668</v>
      </c>
      <c r="W405" t="s">
        <v>1772</v>
      </c>
      <c r="X405">
        <v>5.5</v>
      </c>
      <c r="Y405">
        <v>135</v>
      </c>
      <c r="Z405">
        <v>61417</v>
      </c>
      <c r="AA405">
        <v>339</v>
      </c>
      <c r="AB405">
        <v>941</v>
      </c>
      <c r="AC405">
        <v>99</v>
      </c>
      <c r="AD405">
        <v>672</v>
      </c>
      <c r="AE405">
        <v>174</v>
      </c>
      <c r="AF405">
        <v>172</v>
      </c>
      <c r="AG405">
        <v>1460</v>
      </c>
      <c r="AH405" t="s">
        <v>980</v>
      </c>
      <c r="AI405" t="s">
        <v>2420</v>
      </c>
      <c r="AJ405" t="s">
        <v>13161</v>
      </c>
      <c r="AP405">
        <f t="shared" si="12"/>
        <v>3</v>
      </c>
    </row>
    <row r="406" spans="1:42" x14ac:dyDescent="0.3">
      <c r="A406" s="1">
        <v>415</v>
      </c>
      <c r="B406" t="s">
        <v>1773</v>
      </c>
      <c r="C406" t="s">
        <v>27</v>
      </c>
      <c r="D406" t="s">
        <v>1774</v>
      </c>
      <c r="E406" t="s">
        <v>1121</v>
      </c>
      <c r="F406" t="s">
        <v>1021</v>
      </c>
      <c r="G406" t="s">
        <v>1082</v>
      </c>
      <c r="H406" t="s">
        <v>32</v>
      </c>
      <c r="I406">
        <v>106</v>
      </c>
      <c r="J406">
        <v>1.85</v>
      </c>
      <c r="K406" t="s">
        <v>33</v>
      </c>
      <c r="L406" t="s">
        <v>14299</v>
      </c>
      <c r="M406" t="s">
        <v>14376</v>
      </c>
      <c r="N406" t="s">
        <v>13985</v>
      </c>
      <c r="O406" t="s">
        <v>14107</v>
      </c>
      <c r="P406" t="s">
        <v>14234</v>
      </c>
      <c r="Q406">
        <v>2012</v>
      </c>
      <c r="R406" t="s">
        <v>72</v>
      </c>
      <c r="S406">
        <v>1</v>
      </c>
      <c r="T406">
        <v>85000000</v>
      </c>
      <c r="U406">
        <v>64933670</v>
      </c>
      <c r="V406">
        <f t="shared" si="13"/>
        <v>-20066330</v>
      </c>
      <c r="W406" t="s">
        <v>1775</v>
      </c>
      <c r="X406">
        <v>5.6</v>
      </c>
      <c r="Y406">
        <v>382</v>
      </c>
      <c r="Z406">
        <v>70838</v>
      </c>
      <c r="AA406">
        <v>208</v>
      </c>
      <c r="AB406">
        <v>18000</v>
      </c>
      <c r="AC406">
        <v>763</v>
      </c>
      <c r="AD406">
        <v>8000</v>
      </c>
      <c r="AE406">
        <v>886</v>
      </c>
      <c r="AF406">
        <v>809</v>
      </c>
      <c r="AG406">
        <v>11454</v>
      </c>
      <c r="AH406" t="s">
        <v>718</v>
      </c>
      <c r="AI406" t="s">
        <v>1432</v>
      </c>
      <c r="AJ406" t="s">
        <v>2420</v>
      </c>
      <c r="AK406" t="s">
        <v>20926</v>
      </c>
      <c r="AL406" t="s">
        <v>20924</v>
      </c>
      <c r="AP406">
        <f t="shared" si="12"/>
        <v>5</v>
      </c>
    </row>
    <row r="407" spans="1:42" x14ac:dyDescent="0.3">
      <c r="A407" s="1">
        <v>416</v>
      </c>
      <c r="B407" t="s">
        <v>1776</v>
      </c>
      <c r="C407" t="s">
        <v>27</v>
      </c>
      <c r="D407" t="s">
        <v>1777</v>
      </c>
      <c r="E407" t="s">
        <v>1778</v>
      </c>
      <c r="F407" t="s">
        <v>1779</v>
      </c>
      <c r="G407" t="s">
        <v>1780</v>
      </c>
      <c r="H407" t="s">
        <v>32</v>
      </c>
      <c r="I407">
        <v>112</v>
      </c>
      <c r="J407">
        <v>1.85</v>
      </c>
      <c r="K407" t="s">
        <v>33</v>
      </c>
      <c r="L407" t="s">
        <v>15249</v>
      </c>
      <c r="M407" t="s">
        <v>15250</v>
      </c>
      <c r="N407" t="s">
        <v>15251</v>
      </c>
      <c r="O407" t="s">
        <v>15252</v>
      </c>
      <c r="P407" t="s">
        <v>15253</v>
      </c>
      <c r="Q407">
        <v>2010</v>
      </c>
      <c r="R407" t="s">
        <v>34</v>
      </c>
      <c r="S407">
        <v>0</v>
      </c>
      <c r="T407">
        <v>60000000</v>
      </c>
      <c r="U407">
        <v>31494270</v>
      </c>
      <c r="V407">
        <f t="shared" si="13"/>
        <v>-28505730</v>
      </c>
      <c r="W407" t="s">
        <v>1781</v>
      </c>
      <c r="X407">
        <v>7.5</v>
      </c>
      <c r="Y407">
        <v>393</v>
      </c>
      <c r="Z407">
        <v>273921</v>
      </c>
      <c r="AA407">
        <v>522</v>
      </c>
      <c r="AB407">
        <v>36000</v>
      </c>
      <c r="AC407">
        <v>1000</v>
      </c>
      <c r="AD407">
        <v>10000</v>
      </c>
      <c r="AE407">
        <v>1000</v>
      </c>
      <c r="AF407">
        <v>719</v>
      </c>
      <c r="AG407">
        <v>12687</v>
      </c>
      <c r="AH407" t="s">
        <v>980</v>
      </c>
      <c r="AI407" t="s">
        <v>1432</v>
      </c>
      <c r="AJ407" t="s">
        <v>20924</v>
      </c>
      <c r="AK407" t="s">
        <v>12756</v>
      </c>
      <c r="AP407">
        <f t="shared" si="12"/>
        <v>4</v>
      </c>
    </row>
    <row r="408" spans="1:42" x14ac:dyDescent="0.3">
      <c r="A408" s="1">
        <v>417</v>
      </c>
      <c r="B408" t="s">
        <v>1782</v>
      </c>
      <c r="C408" t="s">
        <v>27</v>
      </c>
      <c r="D408" t="s">
        <v>1783</v>
      </c>
      <c r="E408" t="s">
        <v>216</v>
      </c>
      <c r="F408" t="s">
        <v>1784</v>
      </c>
      <c r="G408" t="s">
        <v>1785</v>
      </c>
      <c r="H408" t="s">
        <v>32</v>
      </c>
      <c r="I408">
        <v>135</v>
      </c>
      <c r="J408">
        <v>2.35</v>
      </c>
      <c r="K408" t="s">
        <v>33</v>
      </c>
      <c r="L408" t="s">
        <v>15254</v>
      </c>
      <c r="M408" t="s">
        <v>14205</v>
      </c>
      <c r="N408" t="s">
        <v>14703</v>
      </c>
      <c r="O408" t="s">
        <v>15255</v>
      </c>
      <c r="P408" t="s">
        <v>14098</v>
      </c>
      <c r="Q408">
        <v>2003</v>
      </c>
      <c r="R408" t="s">
        <v>34</v>
      </c>
      <c r="S408">
        <v>0</v>
      </c>
      <c r="T408">
        <v>60000000</v>
      </c>
      <c r="U408">
        <v>31111260</v>
      </c>
      <c r="V408">
        <f t="shared" si="13"/>
        <v>-28888740</v>
      </c>
      <c r="W408" t="s">
        <v>1786</v>
      </c>
      <c r="X408">
        <v>5.4</v>
      </c>
      <c r="Y408">
        <v>149</v>
      </c>
      <c r="Z408">
        <v>77029</v>
      </c>
      <c r="AA408">
        <v>466</v>
      </c>
      <c r="AB408">
        <v>0</v>
      </c>
      <c r="AC408">
        <v>36</v>
      </c>
      <c r="AD408">
        <v>894</v>
      </c>
      <c r="AE408">
        <v>345</v>
      </c>
      <c r="AF408">
        <v>106</v>
      </c>
      <c r="AG408">
        <v>1439</v>
      </c>
      <c r="AH408" t="s">
        <v>980</v>
      </c>
      <c r="AI408" t="s">
        <v>718</v>
      </c>
      <c r="AJ408" t="s">
        <v>13700</v>
      </c>
      <c r="AK408" t="s">
        <v>13161</v>
      </c>
      <c r="AP408">
        <f t="shared" si="12"/>
        <v>4</v>
      </c>
    </row>
    <row r="409" spans="1:42" x14ac:dyDescent="0.3">
      <c r="A409" s="1">
        <v>418</v>
      </c>
      <c r="B409" t="s">
        <v>1787</v>
      </c>
      <c r="C409" t="s">
        <v>27</v>
      </c>
      <c r="D409" t="s">
        <v>1788</v>
      </c>
      <c r="E409" t="s">
        <v>1789</v>
      </c>
      <c r="F409" t="s">
        <v>1790</v>
      </c>
      <c r="G409" t="s">
        <v>1791</v>
      </c>
      <c r="H409" t="s">
        <v>32</v>
      </c>
      <c r="I409">
        <v>109</v>
      </c>
      <c r="J409">
        <v>1.85</v>
      </c>
      <c r="K409" t="s">
        <v>33</v>
      </c>
      <c r="L409" t="s">
        <v>15256</v>
      </c>
      <c r="M409" t="s">
        <v>14802</v>
      </c>
      <c r="N409" t="s">
        <v>14005</v>
      </c>
      <c r="O409" t="s">
        <v>14098</v>
      </c>
      <c r="P409" t="s">
        <v>15257</v>
      </c>
      <c r="Q409">
        <v>2000</v>
      </c>
      <c r="R409" t="s">
        <v>34</v>
      </c>
      <c r="S409">
        <v>1</v>
      </c>
      <c r="T409">
        <v>65000000</v>
      </c>
      <c r="U409">
        <v>123307945</v>
      </c>
      <c r="V409">
        <f t="shared" si="13"/>
        <v>58307945</v>
      </c>
      <c r="W409" t="s">
        <v>1792</v>
      </c>
      <c r="X409">
        <v>4.3</v>
      </c>
      <c r="Y409">
        <v>94</v>
      </c>
      <c r="Z409">
        <v>39391</v>
      </c>
      <c r="AA409">
        <v>171</v>
      </c>
      <c r="AB409">
        <v>374</v>
      </c>
      <c r="AC409">
        <v>88</v>
      </c>
      <c r="AD409">
        <v>611</v>
      </c>
      <c r="AE409">
        <v>592</v>
      </c>
      <c r="AF409">
        <v>571</v>
      </c>
      <c r="AG409">
        <v>2818</v>
      </c>
      <c r="AH409" t="s">
        <v>1432</v>
      </c>
      <c r="AI409" t="s">
        <v>12756</v>
      </c>
      <c r="AJ409" t="s">
        <v>13700</v>
      </c>
      <c r="AP409">
        <f t="shared" si="12"/>
        <v>3</v>
      </c>
    </row>
    <row r="410" spans="1:42" x14ac:dyDescent="0.3">
      <c r="A410" s="1">
        <v>419</v>
      </c>
      <c r="B410" t="s">
        <v>1793</v>
      </c>
      <c r="C410" t="s">
        <v>27</v>
      </c>
      <c r="D410" t="s">
        <v>1149</v>
      </c>
      <c r="E410" t="s">
        <v>1794</v>
      </c>
      <c r="F410" t="s">
        <v>1795</v>
      </c>
      <c r="G410" t="s">
        <v>1796</v>
      </c>
      <c r="H410" t="s">
        <v>32</v>
      </c>
      <c r="I410">
        <v>86</v>
      </c>
      <c r="J410">
        <v>1.85</v>
      </c>
      <c r="K410" t="s">
        <v>33</v>
      </c>
      <c r="L410" t="s">
        <v>15258</v>
      </c>
      <c r="M410" t="s">
        <v>14074</v>
      </c>
      <c r="N410" t="s">
        <v>14423</v>
      </c>
      <c r="O410" t="s">
        <v>15259</v>
      </c>
      <c r="P410" t="s">
        <v>14402</v>
      </c>
      <c r="Q410">
        <v>2002</v>
      </c>
      <c r="R410" t="s">
        <v>72</v>
      </c>
      <c r="S410">
        <v>3</v>
      </c>
      <c r="T410">
        <v>84000000</v>
      </c>
      <c r="U410">
        <v>153288182</v>
      </c>
      <c r="V410">
        <f t="shared" si="13"/>
        <v>69288182</v>
      </c>
      <c r="W410" t="s">
        <v>1797</v>
      </c>
      <c r="X410">
        <v>4.9000000000000004</v>
      </c>
      <c r="Y410">
        <v>138</v>
      </c>
      <c r="Z410">
        <v>71424</v>
      </c>
      <c r="AA410">
        <v>521</v>
      </c>
      <c r="AB410">
        <v>0</v>
      </c>
      <c r="AC410">
        <v>67</v>
      </c>
      <c r="AD410">
        <v>4000</v>
      </c>
      <c r="AE410">
        <v>2000</v>
      </c>
      <c r="AF410">
        <v>271</v>
      </c>
      <c r="AG410">
        <v>6355</v>
      </c>
      <c r="AH410" t="s">
        <v>718</v>
      </c>
      <c r="AI410" t="s">
        <v>1432</v>
      </c>
      <c r="AJ410" t="s">
        <v>20928</v>
      </c>
      <c r="AP410">
        <f t="shared" si="12"/>
        <v>3</v>
      </c>
    </row>
    <row r="411" spans="1:42" x14ac:dyDescent="0.3">
      <c r="A411" s="1">
        <v>420</v>
      </c>
      <c r="B411" t="s">
        <v>1798</v>
      </c>
      <c r="C411" t="s">
        <v>27</v>
      </c>
      <c r="D411" t="s">
        <v>1799</v>
      </c>
      <c r="E411" t="s">
        <v>1800</v>
      </c>
      <c r="F411" t="s">
        <v>1801</v>
      </c>
      <c r="G411" t="s">
        <v>1802</v>
      </c>
      <c r="H411" t="s">
        <v>47</v>
      </c>
      <c r="I411">
        <v>95</v>
      </c>
      <c r="J411">
        <v>2.35</v>
      </c>
      <c r="K411" t="s">
        <v>33</v>
      </c>
      <c r="L411" t="s">
        <v>15260</v>
      </c>
      <c r="M411" t="s">
        <v>15261</v>
      </c>
      <c r="N411" t="s">
        <v>15262</v>
      </c>
      <c r="O411" t="s">
        <v>14199</v>
      </c>
      <c r="P411" t="s">
        <v>14303</v>
      </c>
      <c r="Q411">
        <v>2012</v>
      </c>
      <c r="R411" t="s">
        <v>491</v>
      </c>
      <c r="S411">
        <v>0</v>
      </c>
      <c r="T411">
        <v>35000000</v>
      </c>
      <c r="U411">
        <v>13401683</v>
      </c>
      <c r="V411">
        <f t="shared" si="13"/>
        <v>-21598317</v>
      </c>
      <c r="W411" t="s">
        <v>1803</v>
      </c>
      <c r="X411">
        <v>7.1</v>
      </c>
      <c r="Y411">
        <v>432</v>
      </c>
      <c r="Z411">
        <v>203458</v>
      </c>
      <c r="AA411">
        <v>588</v>
      </c>
      <c r="AB411">
        <v>46000</v>
      </c>
      <c r="AC411">
        <v>38</v>
      </c>
      <c r="AD411">
        <v>409</v>
      </c>
      <c r="AE411">
        <v>107</v>
      </c>
      <c r="AF411">
        <v>20</v>
      </c>
      <c r="AG411">
        <v>578</v>
      </c>
      <c r="AH411" t="s">
        <v>980</v>
      </c>
      <c r="AI411" t="s">
        <v>13700</v>
      </c>
      <c r="AP411">
        <f t="shared" si="12"/>
        <v>2</v>
      </c>
    </row>
    <row r="412" spans="1:42" x14ac:dyDescent="0.3">
      <c r="A412" s="1">
        <v>421</v>
      </c>
      <c r="B412" t="s">
        <v>1804</v>
      </c>
      <c r="C412" t="s">
        <v>27</v>
      </c>
      <c r="D412" t="s">
        <v>1188</v>
      </c>
      <c r="E412" t="s">
        <v>1582</v>
      </c>
      <c r="F412" t="s">
        <v>1805</v>
      </c>
      <c r="G412" t="s">
        <v>1806</v>
      </c>
      <c r="H412" t="s">
        <v>32</v>
      </c>
      <c r="I412">
        <v>107</v>
      </c>
      <c r="J412">
        <v>1.85</v>
      </c>
      <c r="K412" t="s">
        <v>33</v>
      </c>
      <c r="L412" t="s">
        <v>14871</v>
      </c>
      <c r="M412" t="s">
        <v>15263</v>
      </c>
      <c r="N412" t="s">
        <v>15264</v>
      </c>
      <c r="O412" t="s">
        <v>15265</v>
      </c>
      <c r="P412" t="s">
        <v>15266</v>
      </c>
      <c r="Q412">
        <v>2006</v>
      </c>
      <c r="R412" t="s">
        <v>34</v>
      </c>
      <c r="S412">
        <v>1</v>
      </c>
      <c r="T412">
        <v>70000000</v>
      </c>
      <c r="U412">
        <v>137340146</v>
      </c>
      <c r="V412">
        <f t="shared" si="13"/>
        <v>67340146</v>
      </c>
      <c r="W412" t="s">
        <v>1807</v>
      </c>
      <c r="X412">
        <v>6.4</v>
      </c>
      <c r="Y412">
        <v>173</v>
      </c>
      <c r="Z412">
        <v>246492</v>
      </c>
      <c r="AA412">
        <v>685</v>
      </c>
      <c r="AB412">
        <v>7000</v>
      </c>
      <c r="AC412">
        <v>153</v>
      </c>
      <c r="AD412">
        <v>11000</v>
      </c>
      <c r="AE412">
        <v>1000</v>
      </c>
      <c r="AF412">
        <v>233</v>
      </c>
      <c r="AG412">
        <v>12700</v>
      </c>
      <c r="AH412" t="s">
        <v>1432</v>
      </c>
      <c r="AI412" t="s">
        <v>2420</v>
      </c>
      <c r="AJ412" t="s">
        <v>20924</v>
      </c>
      <c r="AK412" t="s">
        <v>12756</v>
      </c>
      <c r="AP412">
        <f t="shared" si="12"/>
        <v>4</v>
      </c>
    </row>
    <row r="413" spans="1:42" x14ac:dyDescent="0.3">
      <c r="A413" s="1">
        <v>423</v>
      </c>
      <c r="B413" t="s">
        <v>1808</v>
      </c>
      <c r="C413" t="s">
        <v>27</v>
      </c>
      <c r="D413" t="s">
        <v>1108</v>
      </c>
      <c r="E413" t="s">
        <v>468</v>
      </c>
      <c r="F413" t="s">
        <v>211</v>
      </c>
      <c r="G413" t="s">
        <v>1809</v>
      </c>
      <c r="H413" t="s">
        <v>32</v>
      </c>
      <c r="I413">
        <v>82</v>
      </c>
      <c r="J413">
        <v>1.85</v>
      </c>
      <c r="K413" t="s">
        <v>33</v>
      </c>
      <c r="L413" t="s">
        <v>14467</v>
      </c>
      <c r="M413" t="s">
        <v>14452</v>
      </c>
      <c r="N413" t="s">
        <v>14453</v>
      </c>
      <c r="O413" t="s">
        <v>15267</v>
      </c>
      <c r="P413" t="s">
        <v>15268</v>
      </c>
      <c r="Q413">
        <v>2010</v>
      </c>
      <c r="R413" t="s">
        <v>72</v>
      </c>
      <c r="S413">
        <v>0</v>
      </c>
      <c r="T413">
        <v>85000000</v>
      </c>
      <c r="U413">
        <v>43575716</v>
      </c>
      <c r="V413">
        <f t="shared" si="13"/>
        <v>-41424284</v>
      </c>
      <c r="W413" t="s">
        <v>1810</v>
      </c>
      <c r="X413">
        <v>4.3</v>
      </c>
      <c r="Y413">
        <v>91</v>
      </c>
      <c r="Z413">
        <v>10233</v>
      </c>
      <c r="AA413">
        <v>63</v>
      </c>
      <c r="AB413">
        <v>0</v>
      </c>
      <c r="AC413">
        <v>62</v>
      </c>
      <c r="AD413">
        <v>975</v>
      </c>
      <c r="AE413">
        <v>760</v>
      </c>
      <c r="AF413">
        <v>615</v>
      </c>
      <c r="AG413">
        <v>3326</v>
      </c>
      <c r="AH413" t="s">
        <v>980</v>
      </c>
      <c r="AI413" t="s">
        <v>1432</v>
      </c>
      <c r="AJ413" t="s">
        <v>20926</v>
      </c>
      <c r="AK413" t="s">
        <v>20924</v>
      </c>
      <c r="AP413">
        <f t="shared" si="12"/>
        <v>4</v>
      </c>
    </row>
    <row r="414" spans="1:42" x14ac:dyDescent="0.3">
      <c r="A414" s="1">
        <v>424</v>
      </c>
      <c r="B414" t="s">
        <v>1811</v>
      </c>
      <c r="C414" t="s">
        <v>27</v>
      </c>
      <c r="D414" t="s">
        <v>400</v>
      </c>
      <c r="E414" t="s">
        <v>428</v>
      </c>
      <c r="F414" t="s">
        <v>1056</v>
      </c>
      <c r="G414" t="s">
        <v>1812</v>
      </c>
      <c r="H414" t="s">
        <v>32</v>
      </c>
      <c r="I414">
        <v>88</v>
      </c>
      <c r="J414">
        <v>2.35</v>
      </c>
      <c r="K414" t="s">
        <v>33</v>
      </c>
      <c r="L414" t="s">
        <v>14897</v>
      </c>
      <c r="M414" t="s">
        <v>8429</v>
      </c>
      <c r="N414" t="s">
        <v>15269</v>
      </c>
      <c r="O414" t="s">
        <v>14789</v>
      </c>
      <c r="P414" t="s">
        <v>14620</v>
      </c>
      <c r="Q414">
        <v>2008</v>
      </c>
      <c r="R414" t="s">
        <v>34</v>
      </c>
      <c r="S414">
        <v>0</v>
      </c>
      <c r="T414">
        <v>85000000</v>
      </c>
      <c r="U414">
        <v>80170146</v>
      </c>
      <c r="V414">
        <f t="shared" si="13"/>
        <v>-4829854</v>
      </c>
      <c r="W414" t="s">
        <v>1813</v>
      </c>
      <c r="X414">
        <v>6.1</v>
      </c>
      <c r="Y414">
        <v>238</v>
      </c>
      <c r="Z414">
        <v>243053</v>
      </c>
      <c r="AA414">
        <v>488</v>
      </c>
      <c r="AB414">
        <v>0</v>
      </c>
      <c r="AC414">
        <v>218</v>
      </c>
      <c r="AD414">
        <v>17000</v>
      </c>
      <c r="AE414">
        <v>4000</v>
      </c>
      <c r="AF414">
        <v>521</v>
      </c>
      <c r="AG414">
        <v>21863</v>
      </c>
      <c r="AH414" t="s">
        <v>980</v>
      </c>
      <c r="AI414" t="s">
        <v>718</v>
      </c>
      <c r="AJ414" t="s">
        <v>13700</v>
      </c>
      <c r="AK414" t="s">
        <v>13161</v>
      </c>
      <c r="AP414">
        <f t="shared" si="12"/>
        <v>4</v>
      </c>
    </row>
    <row r="415" spans="1:42" x14ac:dyDescent="0.3">
      <c r="A415" s="1">
        <v>425</v>
      </c>
      <c r="B415" t="s">
        <v>1814</v>
      </c>
      <c r="C415" t="s">
        <v>27</v>
      </c>
      <c r="D415" t="s">
        <v>296</v>
      </c>
      <c r="E415" t="s">
        <v>1815</v>
      </c>
      <c r="F415" t="s">
        <v>1816</v>
      </c>
      <c r="G415" t="s">
        <v>1817</v>
      </c>
      <c r="H415" t="s">
        <v>32</v>
      </c>
      <c r="I415">
        <v>120</v>
      </c>
      <c r="J415">
        <v>1.85</v>
      </c>
      <c r="K415" t="s">
        <v>33</v>
      </c>
      <c r="L415" t="s">
        <v>14527</v>
      </c>
      <c r="M415" t="s">
        <v>14050</v>
      </c>
      <c r="N415" t="s">
        <v>14376</v>
      </c>
      <c r="O415" t="s">
        <v>14365</v>
      </c>
      <c r="P415" t="s">
        <v>14000</v>
      </c>
      <c r="Q415">
        <v>2008</v>
      </c>
      <c r="R415" t="s">
        <v>34</v>
      </c>
      <c r="S415">
        <v>0</v>
      </c>
      <c r="T415">
        <v>85000000</v>
      </c>
      <c r="U415">
        <v>75754670</v>
      </c>
      <c r="V415">
        <f t="shared" si="13"/>
        <v>-9245330</v>
      </c>
      <c r="W415" t="s">
        <v>1818</v>
      </c>
      <c r="X415">
        <v>7</v>
      </c>
      <c r="Y415">
        <v>345</v>
      </c>
      <c r="Z415">
        <v>208422</v>
      </c>
      <c r="AA415">
        <v>342</v>
      </c>
      <c r="AB415">
        <v>3000</v>
      </c>
      <c r="AC415">
        <v>0</v>
      </c>
      <c r="AD415">
        <v>3000</v>
      </c>
      <c r="AE415">
        <v>169</v>
      </c>
      <c r="AF415">
        <v>160</v>
      </c>
      <c r="AG415">
        <v>3632</v>
      </c>
      <c r="AH415" t="s">
        <v>980</v>
      </c>
      <c r="AI415" t="s">
        <v>718</v>
      </c>
      <c r="AJ415" t="s">
        <v>20924</v>
      </c>
      <c r="AK415" t="s">
        <v>4493</v>
      </c>
      <c r="AL415" t="s">
        <v>13700</v>
      </c>
      <c r="AP415">
        <f t="shared" si="12"/>
        <v>5</v>
      </c>
    </row>
    <row r="416" spans="1:42" x14ac:dyDescent="0.3">
      <c r="A416" s="1">
        <v>426</v>
      </c>
      <c r="B416" t="s">
        <v>1819</v>
      </c>
      <c r="C416" t="s">
        <v>27</v>
      </c>
      <c r="D416" t="s">
        <v>510</v>
      </c>
      <c r="E416" t="s">
        <v>77</v>
      </c>
      <c r="F416" t="s">
        <v>291</v>
      </c>
      <c r="G416" t="s">
        <v>1820</v>
      </c>
      <c r="H416" t="s">
        <v>32</v>
      </c>
      <c r="I416">
        <v>105</v>
      </c>
      <c r="J416">
        <v>2.35</v>
      </c>
      <c r="K416" t="s">
        <v>33</v>
      </c>
      <c r="L416" t="s">
        <v>14982</v>
      </c>
      <c r="M416" t="s">
        <v>15270</v>
      </c>
      <c r="N416" t="s">
        <v>14644</v>
      </c>
      <c r="O416" t="s">
        <v>15271</v>
      </c>
      <c r="P416" t="s">
        <v>15272</v>
      </c>
      <c r="Q416">
        <v>2007</v>
      </c>
      <c r="R416" t="s">
        <v>491</v>
      </c>
      <c r="S416">
        <v>0</v>
      </c>
      <c r="T416">
        <v>65000000</v>
      </c>
      <c r="U416">
        <v>33048353</v>
      </c>
      <c r="V416">
        <f t="shared" si="13"/>
        <v>-31951647</v>
      </c>
      <c r="W416" t="s">
        <v>1821</v>
      </c>
      <c r="X416">
        <v>7.7</v>
      </c>
      <c r="Y416">
        <v>377</v>
      </c>
      <c r="Z416">
        <v>301279</v>
      </c>
      <c r="AA416">
        <v>589</v>
      </c>
      <c r="AB416">
        <v>12000</v>
      </c>
      <c r="AC416">
        <v>21000</v>
      </c>
      <c r="AD416">
        <v>21000</v>
      </c>
      <c r="AE416">
        <v>15000</v>
      </c>
      <c r="AF416">
        <v>495</v>
      </c>
      <c r="AG416">
        <v>36928</v>
      </c>
      <c r="AH416" t="s">
        <v>20931</v>
      </c>
      <c r="AI416" t="s">
        <v>2420</v>
      </c>
      <c r="AJ416" t="s">
        <v>20929</v>
      </c>
      <c r="AK416" t="s">
        <v>20928</v>
      </c>
      <c r="AL416" t="s">
        <v>13161</v>
      </c>
      <c r="AP416">
        <f t="shared" si="12"/>
        <v>5</v>
      </c>
    </row>
    <row r="417" spans="1:42" x14ac:dyDescent="0.3">
      <c r="A417" s="1">
        <v>427</v>
      </c>
      <c r="B417" t="s">
        <v>1822</v>
      </c>
      <c r="C417" t="s">
        <v>27</v>
      </c>
      <c r="D417" t="s">
        <v>1112</v>
      </c>
      <c r="E417" t="s">
        <v>1227</v>
      </c>
      <c r="F417" t="s">
        <v>1823</v>
      </c>
      <c r="G417" t="s">
        <v>764</v>
      </c>
      <c r="H417" t="s">
        <v>32</v>
      </c>
      <c r="I417">
        <v>123</v>
      </c>
      <c r="J417">
        <v>2.35</v>
      </c>
      <c r="K417" t="s">
        <v>33</v>
      </c>
      <c r="L417" t="s">
        <v>14867</v>
      </c>
      <c r="M417" t="s">
        <v>15273</v>
      </c>
      <c r="N417" t="s">
        <v>13963</v>
      </c>
      <c r="O417" t="s">
        <v>14988</v>
      </c>
      <c r="P417" t="s">
        <v>14448</v>
      </c>
      <c r="Q417">
        <v>2000</v>
      </c>
      <c r="R417" t="s">
        <v>34</v>
      </c>
      <c r="S417">
        <v>1</v>
      </c>
      <c r="T417">
        <v>82000000</v>
      </c>
      <c r="U417">
        <v>34543701</v>
      </c>
      <c r="V417">
        <f t="shared" si="13"/>
        <v>-47456299</v>
      </c>
      <c r="W417" t="s">
        <v>1824</v>
      </c>
      <c r="X417">
        <v>5.9</v>
      </c>
      <c r="Y417">
        <v>170</v>
      </c>
      <c r="Z417">
        <v>100001</v>
      </c>
      <c r="AA417">
        <v>289</v>
      </c>
      <c r="AB417">
        <v>0</v>
      </c>
      <c r="AC417">
        <v>55</v>
      </c>
      <c r="AD417">
        <v>3000</v>
      </c>
      <c r="AE417">
        <v>975</v>
      </c>
      <c r="AF417">
        <v>956</v>
      </c>
      <c r="AG417">
        <v>5839</v>
      </c>
      <c r="AH417" t="s">
        <v>980</v>
      </c>
      <c r="AI417" t="s">
        <v>20928</v>
      </c>
      <c r="AJ417" t="s">
        <v>13700</v>
      </c>
      <c r="AK417" t="s">
        <v>13161</v>
      </c>
      <c r="AP417">
        <f t="shared" si="12"/>
        <v>4</v>
      </c>
    </row>
    <row r="418" spans="1:42" x14ac:dyDescent="0.3">
      <c r="A418" s="1">
        <v>428</v>
      </c>
      <c r="B418" t="s">
        <v>1825</v>
      </c>
      <c r="C418" t="s">
        <v>27</v>
      </c>
      <c r="D418" t="s">
        <v>395</v>
      </c>
      <c r="E418" t="s">
        <v>360</v>
      </c>
      <c r="F418" t="s">
        <v>397</v>
      </c>
      <c r="G418" t="s">
        <v>880</v>
      </c>
      <c r="H418" t="s">
        <v>32</v>
      </c>
      <c r="I418">
        <v>101</v>
      </c>
      <c r="J418">
        <v>1.85</v>
      </c>
      <c r="K418" t="s">
        <v>33</v>
      </c>
      <c r="L418" t="s">
        <v>15274</v>
      </c>
      <c r="M418" t="s">
        <v>15275</v>
      </c>
      <c r="N418" t="s">
        <v>15276</v>
      </c>
      <c r="O418" t="s">
        <v>14166</v>
      </c>
      <c r="P418" t="s">
        <v>15277</v>
      </c>
      <c r="Q418">
        <v>2003</v>
      </c>
      <c r="R418" t="s">
        <v>34</v>
      </c>
      <c r="S418">
        <v>1</v>
      </c>
      <c r="T418">
        <v>81000000</v>
      </c>
      <c r="U418">
        <v>242589580</v>
      </c>
      <c r="V418">
        <f t="shared" si="13"/>
        <v>161589580</v>
      </c>
      <c r="W418" t="s">
        <v>1826</v>
      </c>
      <c r="X418">
        <v>6.7</v>
      </c>
      <c r="Y418">
        <v>191</v>
      </c>
      <c r="Z418">
        <v>296904</v>
      </c>
      <c r="AA418">
        <v>604</v>
      </c>
      <c r="AB418">
        <v>0</v>
      </c>
      <c r="AC418">
        <v>293</v>
      </c>
      <c r="AD418">
        <v>11000</v>
      </c>
      <c r="AE418">
        <v>7000</v>
      </c>
      <c r="AF418">
        <v>1000</v>
      </c>
      <c r="AG418">
        <v>21276</v>
      </c>
      <c r="AH418" t="s">
        <v>1432</v>
      </c>
      <c r="AI418" t="s">
        <v>2420</v>
      </c>
      <c r="AP418">
        <f t="shared" si="12"/>
        <v>2</v>
      </c>
    </row>
    <row r="419" spans="1:42" x14ac:dyDescent="0.3">
      <c r="A419" s="1">
        <v>429</v>
      </c>
      <c r="B419" t="s">
        <v>1827</v>
      </c>
      <c r="C419" t="s">
        <v>27</v>
      </c>
      <c r="D419" t="s">
        <v>1298</v>
      </c>
      <c r="E419" t="s">
        <v>260</v>
      </c>
      <c r="F419" t="s">
        <v>1298</v>
      </c>
      <c r="G419" t="s">
        <v>385</v>
      </c>
      <c r="H419" t="s">
        <v>32</v>
      </c>
      <c r="I419">
        <v>113</v>
      </c>
      <c r="J419">
        <v>2.35</v>
      </c>
      <c r="K419" t="s">
        <v>33</v>
      </c>
      <c r="L419" t="s">
        <v>14014</v>
      </c>
      <c r="M419" t="s">
        <v>14915</v>
      </c>
      <c r="N419" t="s">
        <v>14102</v>
      </c>
      <c r="O419" t="s">
        <v>15278</v>
      </c>
      <c r="P419" t="s">
        <v>15279</v>
      </c>
      <c r="Q419">
        <v>2010</v>
      </c>
      <c r="R419" t="s">
        <v>491</v>
      </c>
      <c r="S419">
        <v>9</v>
      </c>
      <c r="T419">
        <v>80000000</v>
      </c>
      <c r="U419">
        <v>102981571</v>
      </c>
      <c r="V419">
        <f t="shared" si="13"/>
        <v>22981571</v>
      </c>
      <c r="W419" t="s">
        <v>1828</v>
      </c>
      <c r="X419">
        <v>6.5</v>
      </c>
      <c r="Y419">
        <v>424</v>
      </c>
      <c r="Z419">
        <v>270226</v>
      </c>
      <c r="AA419">
        <v>741</v>
      </c>
      <c r="AB419">
        <v>57000</v>
      </c>
      <c r="AC419">
        <v>13000</v>
      </c>
      <c r="AD419">
        <v>26000</v>
      </c>
      <c r="AE419">
        <v>13000</v>
      </c>
      <c r="AF419">
        <v>5000</v>
      </c>
      <c r="AG419">
        <v>46355</v>
      </c>
      <c r="AH419" t="s">
        <v>980</v>
      </c>
      <c r="AI419" t="s">
        <v>718</v>
      </c>
      <c r="AJ419" t="s">
        <v>13161</v>
      </c>
      <c r="AP419">
        <f t="shared" si="12"/>
        <v>3</v>
      </c>
    </row>
    <row r="420" spans="1:42" x14ac:dyDescent="0.3">
      <c r="A420" s="1">
        <v>430</v>
      </c>
      <c r="B420" t="s">
        <v>1829</v>
      </c>
      <c r="C420" t="s">
        <v>27</v>
      </c>
      <c r="D420" t="s">
        <v>1631</v>
      </c>
      <c r="E420" t="s">
        <v>401</v>
      </c>
      <c r="F420" t="s">
        <v>157</v>
      </c>
      <c r="G420" t="s">
        <v>1830</v>
      </c>
      <c r="H420" t="s">
        <v>32</v>
      </c>
      <c r="I420">
        <v>110</v>
      </c>
      <c r="J420">
        <v>2.35</v>
      </c>
      <c r="K420" t="s">
        <v>33</v>
      </c>
      <c r="L420" t="s">
        <v>15157</v>
      </c>
      <c r="M420" t="s">
        <v>14171</v>
      </c>
      <c r="N420" t="s">
        <v>13974</v>
      </c>
      <c r="O420" t="s">
        <v>15280</v>
      </c>
      <c r="P420" t="s">
        <v>14645</v>
      </c>
      <c r="Q420">
        <v>1996</v>
      </c>
      <c r="R420" t="s">
        <v>34</v>
      </c>
      <c r="S420">
        <v>0</v>
      </c>
      <c r="T420">
        <v>80000000</v>
      </c>
      <c r="U420">
        <v>180965237</v>
      </c>
      <c r="V420">
        <f t="shared" si="13"/>
        <v>100965237</v>
      </c>
      <c r="W420" t="s">
        <v>1831</v>
      </c>
      <c r="X420">
        <v>7.1</v>
      </c>
      <c r="Y420">
        <v>154</v>
      </c>
      <c r="Z420">
        <v>300542</v>
      </c>
      <c r="AA420">
        <v>378</v>
      </c>
      <c r="AB420">
        <v>0</v>
      </c>
      <c r="AC420">
        <v>0</v>
      </c>
      <c r="AD420">
        <v>10000</v>
      </c>
      <c r="AE420">
        <v>1000</v>
      </c>
      <c r="AF420">
        <v>898</v>
      </c>
      <c r="AG420">
        <v>12760</v>
      </c>
      <c r="AH420" t="s">
        <v>980</v>
      </c>
      <c r="AI420" t="s">
        <v>718</v>
      </c>
      <c r="AJ420" t="s">
        <v>13161</v>
      </c>
      <c r="AP420">
        <f t="shared" si="12"/>
        <v>3</v>
      </c>
    </row>
    <row r="421" spans="1:42" x14ac:dyDescent="0.3">
      <c r="A421" s="1">
        <v>431</v>
      </c>
      <c r="B421" t="s">
        <v>1832</v>
      </c>
      <c r="C421" t="s">
        <v>27</v>
      </c>
      <c r="D421" t="s">
        <v>1670</v>
      </c>
      <c r="E421" t="s">
        <v>270</v>
      </c>
      <c r="F421" t="s">
        <v>520</v>
      </c>
      <c r="G421" t="s">
        <v>1833</v>
      </c>
      <c r="H421" t="s">
        <v>32</v>
      </c>
      <c r="I421">
        <v>142</v>
      </c>
      <c r="J421">
        <v>2.35</v>
      </c>
      <c r="K421" t="s">
        <v>33</v>
      </c>
      <c r="L421" t="s">
        <v>15281</v>
      </c>
      <c r="M421" t="s">
        <v>15282</v>
      </c>
      <c r="N421" t="s">
        <v>15283</v>
      </c>
      <c r="O421" t="s">
        <v>15284</v>
      </c>
      <c r="P421" t="s">
        <v>15285</v>
      </c>
      <c r="Q421">
        <v>2012</v>
      </c>
      <c r="R421" t="s">
        <v>34</v>
      </c>
      <c r="S421">
        <v>0</v>
      </c>
      <c r="T421">
        <v>78000000</v>
      </c>
      <c r="U421">
        <v>407999255</v>
      </c>
      <c r="V421">
        <f t="shared" si="13"/>
        <v>329999255</v>
      </c>
      <c r="W421" t="s">
        <v>1834</v>
      </c>
      <c r="X421">
        <v>7.3</v>
      </c>
      <c r="Y421">
        <v>673</v>
      </c>
      <c r="Z421">
        <v>701607</v>
      </c>
      <c r="AA421">
        <v>1959</v>
      </c>
      <c r="AB421">
        <v>140000</v>
      </c>
      <c r="AC421">
        <v>378</v>
      </c>
      <c r="AD421">
        <v>34000</v>
      </c>
      <c r="AE421">
        <v>14000</v>
      </c>
      <c r="AF421">
        <v>575</v>
      </c>
      <c r="AG421">
        <v>49942</v>
      </c>
      <c r="AH421" t="s">
        <v>718</v>
      </c>
      <c r="AI421" t="s">
        <v>2420</v>
      </c>
      <c r="AJ421" t="s">
        <v>13700</v>
      </c>
      <c r="AK421" t="s">
        <v>13161</v>
      </c>
      <c r="AP421">
        <f t="shared" si="12"/>
        <v>4</v>
      </c>
    </row>
    <row r="422" spans="1:42" x14ac:dyDescent="0.3">
      <c r="A422" s="1">
        <v>432</v>
      </c>
      <c r="B422" t="s">
        <v>1835</v>
      </c>
      <c r="C422" t="s">
        <v>27</v>
      </c>
      <c r="D422" t="s">
        <v>1836</v>
      </c>
      <c r="E422" t="s">
        <v>495</v>
      </c>
      <c r="F422" t="s">
        <v>1837</v>
      </c>
      <c r="G422" t="s">
        <v>1838</v>
      </c>
      <c r="H422" t="s">
        <v>32</v>
      </c>
      <c r="I422">
        <v>102</v>
      </c>
      <c r="J422">
        <v>2.35</v>
      </c>
      <c r="K422" t="s">
        <v>33</v>
      </c>
      <c r="L422" t="s">
        <v>15207</v>
      </c>
      <c r="M422" t="s">
        <v>15286</v>
      </c>
      <c r="N422" t="s">
        <v>15287</v>
      </c>
      <c r="O422" t="s">
        <v>15288</v>
      </c>
      <c r="P422" t="s">
        <v>15289</v>
      </c>
      <c r="Q422">
        <v>2011</v>
      </c>
      <c r="R422" t="s">
        <v>491</v>
      </c>
      <c r="S422">
        <v>0</v>
      </c>
      <c r="T422">
        <v>80000000</v>
      </c>
      <c r="U422">
        <v>254455986</v>
      </c>
      <c r="V422">
        <f t="shared" si="13"/>
        <v>174455986</v>
      </c>
      <c r="W422" t="s">
        <v>1839</v>
      </c>
      <c r="X422">
        <v>6.5</v>
      </c>
      <c r="Y422">
        <v>383</v>
      </c>
      <c r="Z422">
        <v>375879</v>
      </c>
      <c r="AA422">
        <v>402</v>
      </c>
      <c r="AB422">
        <v>56000</v>
      </c>
      <c r="AC422">
        <v>480</v>
      </c>
      <c r="AD422">
        <v>14000</v>
      </c>
      <c r="AE422">
        <v>670</v>
      </c>
      <c r="AF422">
        <v>461</v>
      </c>
      <c r="AG422">
        <v>16143</v>
      </c>
      <c r="AH422" t="s">
        <v>1432</v>
      </c>
      <c r="AP422">
        <f t="shared" si="12"/>
        <v>1</v>
      </c>
    </row>
    <row r="423" spans="1:42" x14ac:dyDescent="0.3">
      <c r="A423" s="1">
        <v>433</v>
      </c>
      <c r="B423" t="s">
        <v>1840</v>
      </c>
      <c r="C423" t="s">
        <v>27</v>
      </c>
      <c r="D423" t="s">
        <v>197</v>
      </c>
      <c r="E423" t="s">
        <v>977</v>
      </c>
      <c r="F423" t="s">
        <v>1113</v>
      </c>
      <c r="G423" t="s">
        <v>1841</v>
      </c>
      <c r="H423" t="s">
        <v>32</v>
      </c>
      <c r="I423">
        <v>126</v>
      </c>
      <c r="J423">
        <v>1.85</v>
      </c>
      <c r="K423" t="s">
        <v>33</v>
      </c>
      <c r="L423" t="s">
        <v>14019</v>
      </c>
      <c r="M423" t="s">
        <v>14237</v>
      </c>
      <c r="N423" t="s">
        <v>14417</v>
      </c>
      <c r="O423" t="s">
        <v>14787</v>
      </c>
      <c r="P423" t="s">
        <v>14513</v>
      </c>
      <c r="Q423">
        <v>1992</v>
      </c>
      <c r="R423" t="s">
        <v>34</v>
      </c>
      <c r="S423">
        <v>0</v>
      </c>
      <c r="T423">
        <v>80000000</v>
      </c>
      <c r="U423">
        <v>162831698</v>
      </c>
      <c r="V423">
        <f t="shared" si="13"/>
        <v>82831698</v>
      </c>
      <c r="W423" t="s">
        <v>1842</v>
      </c>
      <c r="X423">
        <v>7</v>
      </c>
      <c r="Y423">
        <v>153</v>
      </c>
      <c r="Z423">
        <v>215255</v>
      </c>
      <c r="AA423">
        <v>610</v>
      </c>
      <c r="AB423">
        <v>0</v>
      </c>
      <c r="AC423">
        <v>13000</v>
      </c>
      <c r="AD423">
        <v>920</v>
      </c>
      <c r="AE423">
        <v>811</v>
      </c>
      <c r="AF423">
        <v>390</v>
      </c>
      <c r="AG423">
        <v>2899</v>
      </c>
      <c r="AH423" t="s">
        <v>980</v>
      </c>
      <c r="AP423">
        <f t="shared" si="12"/>
        <v>1</v>
      </c>
    </row>
    <row r="424" spans="1:42" x14ac:dyDescent="0.3">
      <c r="A424" s="1">
        <v>434</v>
      </c>
      <c r="B424" t="s">
        <v>1843</v>
      </c>
      <c r="C424" t="s">
        <v>27</v>
      </c>
      <c r="D424" t="s">
        <v>874</v>
      </c>
      <c r="E424" t="s">
        <v>735</v>
      </c>
      <c r="F424" t="s">
        <v>397</v>
      </c>
      <c r="G424" t="s">
        <v>1311</v>
      </c>
      <c r="H424" t="s">
        <v>32</v>
      </c>
      <c r="I424">
        <v>83</v>
      </c>
      <c r="J424">
        <v>1.85</v>
      </c>
      <c r="K424" t="s">
        <v>33</v>
      </c>
      <c r="L424" t="s">
        <v>15226</v>
      </c>
      <c r="M424" t="s">
        <v>14412</v>
      </c>
      <c r="N424" t="s">
        <v>14939</v>
      </c>
      <c r="O424" t="s">
        <v>14338</v>
      </c>
      <c r="P424" t="s">
        <v>14781</v>
      </c>
      <c r="Q424">
        <v>2006</v>
      </c>
      <c r="R424" t="s">
        <v>72</v>
      </c>
      <c r="S424">
        <v>1</v>
      </c>
      <c r="T424">
        <v>80000000</v>
      </c>
      <c r="U424">
        <v>155019340</v>
      </c>
      <c r="V424">
        <f t="shared" si="13"/>
        <v>75019340</v>
      </c>
      <c r="W424" t="s">
        <v>1844</v>
      </c>
      <c r="X424">
        <v>6.8</v>
      </c>
      <c r="Y424">
        <v>166</v>
      </c>
      <c r="Z424">
        <v>127345</v>
      </c>
      <c r="AA424">
        <v>250</v>
      </c>
      <c r="AB424">
        <v>0</v>
      </c>
      <c r="AC424">
        <v>12</v>
      </c>
      <c r="AD424">
        <v>13000</v>
      </c>
      <c r="AE424">
        <v>7000</v>
      </c>
      <c r="AF424">
        <v>925</v>
      </c>
      <c r="AG424">
        <v>22813</v>
      </c>
      <c r="AH424" t="s">
        <v>718</v>
      </c>
      <c r="AI424" t="s">
        <v>20925</v>
      </c>
      <c r="AJ424" t="s">
        <v>1432</v>
      </c>
      <c r="AK424" t="s">
        <v>20926</v>
      </c>
      <c r="AP424">
        <f t="shared" si="12"/>
        <v>4</v>
      </c>
    </row>
    <row r="425" spans="1:42" x14ac:dyDescent="0.3">
      <c r="A425" s="1">
        <v>435</v>
      </c>
      <c r="B425" t="s">
        <v>1845</v>
      </c>
      <c r="C425" t="s">
        <v>27</v>
      </c>
      <c r="D425" t="s">
        <v>482</v>
      </c>
      <c r="E425" t="s">
        <v>1260</v>
      </c>
      <c r="F425" t="s">
        <v>1846</v>
      </c>
      <c r="G425" t="s">
        <v>1847</v>
      </c>
      <c r="H425" t="s">
        <v>32</v>
      </c>
      <c r="I425">
        <v>85</v>
      </c>
      <c r="J425">
        <v>1.66</v>
      </c>
      <c r="K425" t="s">
        <v>33</v>
      </c>
      <c r="L425" t="s">
        <v>13981</v>
      </c>
      <c r="M425" t="s">
        <v>14138</v>
      </c>
      <c r="N425" t="s">
        <v>15290</v>
      </c>
      <c r="O425" t="s">
        <v>14083</v>
      </c>
      <c r="P425" t="s">
        <v>15291</v>
      </c>
      <c r="Q425">
        <v>2002</v>
      </c>
      <c r="R425" t="s">
        <v>72</v>
      </c>
      <c r="S425">
        <v>0</v>
      </c>
      <c r="T425">
        <v>80000000</v>
      </c>
      <c r="U425">
        <v>145771527</v>
      </c>
      <c r="V425">
        <f t="shared" si="13"/>
        <v>65771527</v>
      </c>
      <c r="W425" t="s">
        <v>1848</v>
      </c>
      <c r="X425">
        <v>7.2</v>
      </c>
      <c r="Y425">
        <v>180</v>
      </c>
      <c r="Z425">
        <v>117212</v>
      </c>
      <c r="AA425">
        <v>367</v>
      </c>
      <c r="AB425">
        <v>0</v>
      </c>
      <c r="AC425">
        <v>255</v>
      </c>
      <c r="AD425">
        <v>1000</v>
      </c>
      <c r="AE425">
        <v>533</v>
      </c>
      <c r="AF425">
        <v>443</v>
      </c>
      <c r="AG425">
        <v>3112</v>
      </c>
      <c r="AH425" t="s">
        <v>718</v>
      </c>
      <c r="AI425" t="s">
        <v>20925</v>
      </c>
      <c r="AJ425" t="s">
        <v>1432</v>
      </c>
      <c r="AK425" t="s">
        <v>2420</v>
      </c>
      <c r="AL425" t="s">
        <v>20926</v>
      </c>
      <c r="AM425" t="s">
        <v>20924</v>
      </c>
      <c r="AN425" t="s">
        <v>13700</v>
      </c>
      <c r="AP425">
        <f t="shared" si="12"/>
        <v>7</v>
      </c>
    </row>
    <row r="426" spans="1:42" x14ac:dyDescent="0.3">
      <c r="A426" s="1">
        <v>437</v>
      </c>
      <c r="B426" t="s">
        <v>1849</v>
      </c>
      <c r="C426" t="s">
        <v>27</v>
      </c>
      <c r="D426" t="s">
        <v>1850</v>
      </c>
      <c r="E426" t="s">
        <v>360</v>
      </c>
      <c r="F426" t="s">
        <v>193</v>
      </c>
      <c r="G426" t="s">
        <v>1227</v>
      </c>
      <c r="H426" t="s">
        <v>32</v>
      </c>
      <c r="I426">
        <v>120</v>
      </c>
      <c r="J426">
        <v>2.35</v>
      </c>
      <c r="K426" t="s">
        <v>33</v>
      </c>
      <c r="L426" t="s">
        <v>15292</v>
      </c>
      <c r="M426" t="s">
        <v>15293</v>
      </c>
      <c r="N426" t="s">
        <v>14171</v>
      </c>
      <c r="O426" t="s">
        <v>14217</v>
      </c>
      <c r="P426" t="s">
        <v>15294</v>
      </c>
      <c r="Q426">
        <v>1998</v>
      </c>
      <c r="R426" t="s">
        <v>34</v>
      </c>
      <c r="S426">
        <v>0</v>
      </c>
      <c r="T426">
        <v>75000000</v>
      </c>
      <c r="U426">
        <v>140459099</v>
      </c>
      <c r="V426">
        <f t="shared" si="13"/>
        <v>65459099</v>
      </c>
      <c r="W426" t="s">
        <v>1851</v>
      </c>
      <c r="X426">
        <v>6.1</v>
      </c>
      <c r="Y426">
        <v>125</v>
      </c>
      <c r="Z426">
        <v>135601</v>
      </c>
      <c r="AA426">
        <v>493</v>
      </c>
      <c r="AB426">
        <v>0</v>
      </c>
      <c r="AC426">
        <v>75</v>
      </c>
      <c r="AD426">
        <v>11000</v>
      </c>
      <c r="AE426">
        <v>4000</v>
      </c>
      <c r="AF426">
        <v>3000</v>
      </c>
      <c r="AG426">
        <v>22750</v>
      </c>
      <c r="AH426" t="s">
        <v>980</v>
      </c>
      <c r="AI426" t="s">
        <v>2420</v>
      </c>
      <c r="AJ426" t="s">
        <v>12756</v>
      </c>
      <c r="AK426" t="s">
        <v>13700</v>
      </c>
      <c r="AL426" t="s">
        <v>13161</v>
      </c>
      <c r="AP426">
        <f t="shared" si="12"/>
        <v>5</v>
      </c>
    </row>
    <row r="427" spans="1:42" x14ac:dyDescent="0.3">
      <c r="A427" s="1">
        <v>438</v>
      </c>
      <c r="B427" t="s">
        <v>1852</v>
      </c>
      <c r="C427" t="s">
        <v>27</v>
      </c>
      <c r="D427" t="s">
        <v>757</v>
      </c>
      <c r="E427" t="s">
        <v>735</v>
      </c>
      <c r="F427" t="s">
        <v>570</v>
      </c>
      <c r="G427" t="s">
        <v>1853</v>
      </c>
      <c r="H427" t="s">
        <v>32</v>
      </c>
      <c r="I427">
        <v>116</v>
      </c>
      <c r="J427">
        <v>2.35</v>
      </c>
      <c r="K427" t="s">
        <v>33</v>
      </c>
      <c r="L427" t="s">
        <v>14360</v>
      </c>
      <c r="M427" t="s">
        <v>14361</v>
      </c>
      <c r="N427" t="s">
        <v>14154</v>
      </c>
      <c r="O427" t="s">
        <v>14534</v>
      </c>
      <c r="P427" t="s">
        <v>15295</v>
      </c>
      <c r="Q427">
        <v>2013</v>
      </c>
      <c r="R427" t="s">
        <v>34</v>
      </c>
      <c r="S427">
        <v>7</v>
      </c>
      <c r="T427">
        <v>84000000</v>
      </c>
      <c r="U427">
        <v>53215979</v>
      </c>
      <c r="V427">
        <f t="shared" si="13"/>
        <v>-30784021</v>
      </c>
      <c r="W427" t="s">
        <v>1854</v>
      </c>
      <c r="X427">
        <v>6.7</v>
      </c>
      <c r="Y427">
        <v>234</v>
      </c>
      <c r="Z427">
        <v>125036</v>
      </c>
      <c r="AA427">
        <v>205</v>
      </c>
      <c r="AB427">
        <v>22000</v>
      </c>
      <c r="AC427">
        <v>23</v>
      </c>
      <c r="AD427">
        <v>13000</v>
      </c>
      <c r="AE427">
        <v>12000</v>
      </c>
      <c r="AF427">
        <v>110</v>
      </c>
      <c r="AG427">
        <v>25220</v>
      </c>
      <c r="AH427" t="s">
        <v>980</v>
      </c>
      <c r="AI427" t="s">
        <v>1432</v>
      </c>
      <c r="AJ427" t="s">
        <v>20931</v>
      </c>
      <c r="AK427" t="s">
        <v>13161</v>
      </c>
      <c r="AP427">
        <f t="shared" si="12"/>
        <v>4</v>
      </c>
    </row>
    <row r="428" spans="1:42" x14ac:dyDescent="0.3">
      <c r="A428" s="1">
        <v>439</v>
      </c>
      <c r="B428" t="s">
        <v>1855</v>
      </c>
      <c r="C428" t="s">
        <v>27</v>
      </c>
      <c r="D428" t="s">
        <v>1788</v>
      </c>
      <c r="E428" t="s">
        <v>1582</v>
      </c>
      <c r="F428" t="s">
        <v>1856</v>
      </c>
      <c r="G428" t="s">
        <v>1857</v>
      </c>
      <c r="H428" t="s">
        <v>32</v>
      </c>
      <c r="I428">
        <v>113</v>
      </c>
      <c r="J428">
        <v>2.35</v>
      </c>
      <c r="K428" t="s">
        <v>33</v>
      </c>
      <c r="L428" t="s">
        <v>15296</v>
      </c>
      <c r="M428" t="s">
        <v>15297</v>
      </c>
      <c r="N428" t="s">
        <v>15298</v>
      </c>
      <c r="O428" t="s">
        <v>14048</v>
      </c>
      <c r="P428" t="s">
        <v>15299</v>
      </c>
      <c r="Q428">
        <v>2005</v>
      </c>
      <c r="R428" t="s">
        <v>34</v>
      </c>
      <c r="S428">
        <v>11</v>
      </c>
      <c r="T428">
        <v>82000000</v>
      </c>
      <c r="U428">
        <v>158115031</v>
      </c>
      <c r="V428">
        <f t="shared" si="13"/>
        <v>76115031</v>
      </c>
      <c r="W428" t="s">
        <v>1858</v>
      </c>
      <c r="X428">
        <v>6.4</v>
      </c>
      <c r="Y428">
        <v>134</v>
      </c>
      <c r="Z428">
        <v>130070</v>
      </c>
      <c r="AA428">
        <v>316</v>
      </c>
      <c r="AB428">
        <v>0</v>
      </c>
      <c r="AC428">
        <v>88</v>
      </c>
      <c r="AD428">
        <v>11000</v>
      </c>
      <c r="AE428">
        <v>437</v>
      </c>
      <c r="AF428">
        <v>421</v>
      </c>
      <c r="AG428">
        <v>13693</v>
      </c>
      <c r="AH428" t="s">
        <v>1432</v>
      </c>
      <c r="AI428" t="s">
        <v>20931</v>
      </c>
      <c r="AJ428" t="s">
        <v>20930</v>
      </c>
      <c r="AP428">
        <f t="shared" si="12"/>
        <v>3</v>
      </c>
    </row>
    <row r="429" spans="1:42" x14ac:dyDescent="0.3">
      <c r="A429" s="1">
        <v>440</v>
      </c>
      <c r="B429" t="s">
        <v>1859</v>
      </c>
      <c r="C429" t="s">
        <v>27</v>
      </c>
      <c r="D429" t="s">
        <v>450</v>
      </c>
      <c r="E429" t="s">
        <v>369</v>
      </c>
      <c r="F429" t="s">
        <v>1576</v>
      </c>
      <c r="G429" t="s">
        <v>1860</v>
      </c>
      <c r="H429" t="s">
        <v>32</v>
      </c>
      <c r="I429">
        <v>87</v>
      </c>
      <c r="J429">
        <v>1.85</v>
      </c>
      <c r="K429" t="s">
        <v>33</v>
      </c>
      <c r="L429" t="s">
        <v>15117</v>
      </c>
      <c r="M429" t="s">
        <v>15300</v>
      </c>
      <c r="N429" t="s">
        <v>15301</v>
      </c>
      <c r="O429" t="s">
        <v>15302</v>
      </c>
      <c r="P429" t="s">
        <v>15303</v>
      </c>
      <c r="Q429">
        <v>2011</v>
      </c>
      <c r="R429" t="s">
        <v>212</v>
      </c>
      <c r="S429">
        <v>0</v>
      </c>
      <c r="T429">
        <v>75000000</v>
      </c>
      <c r="U429">
        <v>133103929</v>
      </c>
      <c r="V429">
        <f t="shared" si="13"/>
        <v>58103929</v>
      </c>
      <c r="W429" t="s">
        <v>1861</v>
      </c>
      <c r="X429">
        <v>4.4000000000000004</v>
      </c>
      <c r="Y429">
        <v>91</v>
      </c>
      <c r="Z429">
        <v>22838</v>
      </c>
      <c r="AA429">
        <v>56</v>
      </c>
      <c r="AB429">
        <v>0</v>
      </c>
      <c r="AC429">
        <v>31</v>
      </c>
      <c r="AD429">
        <v>1000</v>
      </c>
      <c r="AE429">
        <v>1000</v>
      </c>
      <c r="AF429">
        <v>733</v>
      </c>
      <c r="AG429">
        <v>4073</v>
      </c>
      <c r="AH429" t="s">
        <v>718</v>
      </c>
      <c r="AI429" t="s">
        <v>20925</v>
      </c>
      <c r="AJ429" t="s">
        <v>1432</v>
      </c>
      <c r="AK429" t="s">
        <v>20926</v>
      </c>
      <c r="AL429" t="s">
        <v>20924</v>
      </c>
      <c r="AM429" t="s">
        <v>20933</v>
      </c>
      <c r="AP429">
        <f t="shared" si="12"/>
        <v>6</v>
      </c>
    </row>
    <row r="430" spans="1:42" x14ac:dyDescent="0.3">
      <c r="A430" s="1">
        <v>441</v>
      </c>
      <c r="B430" t="s">
        <v>1862</v>
      </c>
      <c r="C430" t="s">
        <v>27</v>
      </c>
      <c r="D430" t="s">
        <v>1581</v>
      </c>
      <c r="E430" t="s">
        <v>209</v>
      </c>
      <c r="F430" t="s">
        <v>1582</v>
      </c>
      <c r="G430" t="s">
        <v>1422</v>
      </c>
      <c r="H430" t="s">
        <v>32</v>
      </c>
      <c r="I430">
        <v>101</v>
      </c>
      <c r="J430">
        <v>1.85</v>
      </c>
      <c r="K430" t="s">
        <v>33</v>
      </c>
      <c r="L430" t="s">
        <v>15304</v>
      </c>
      <c r="M430" t="s">
        <v>15305</v>
      </c>
      <c r="N430" t="s">
        <v>14178</v>
      </c>
      <c r="O430" t="s">
        <v>15306</v>
      </c>
      <c r="P430" t="s">
        <v>15307</v>
      </c>
      <c r="Q430">
        <v>2013</v>
      </c>
      <c r="R430" t="s">
        <v>34</v>
      </c>
      <c r="S430">
        <v>4</v>
      </c>
      <c r="T430">
        <v>80000000</v>
      </c>
      <c r="U430">
        <v>133668525</v>
      </c>
      <c r="V430">
        <f t="shared" si="13"/>
        <v>53668525</v>
      </c>
      <c r="W430" t="s">
        <v>1863</v>
      </c>
      <c r="X430">
        <v>5.4</v>
      </c>
      <c r="Y430">
        <v>139</v>
      </c>
      <c r="Z430">
        <v>107817</v>
      </c>
      <c r="AA430">
        <v>255</v>
      </c>
      <c r="AB430">
        <v>14000</v>
      </c>
      <c r="AC430">
        <v>221</v>
      </c>
      <c r="AD430">
        <v>12000</v>
      </c>
      <c r="AE430">
        <v>11000</v>
      </c>
      <c r="AF430">
        <v>11000</v>
      </c>
      <c r="AG430">
        <v>39269</v>
      </c>
      <c r="AH430" t="s">
        <v>1432</v>
      </c>
      <c r="AP430">
        <f t="shared" si="12"/>
        <v>1</v>
      </c>
    </row>
    <row r="431" spans="1:42" x14ac:dyDescent="0.3">
      <c r="A431" s="1">
        <v>442</v>
      </c>
      <c r="B431" t="s">
        <v>1864</v>
      </c>
      <c r="C431" t="s">
        <v>27</v>
      </c>
      <c r="D431" t="s">
        <v>1788</v>
      </c>
      <c r="E431" t="s">
        <v>421</v>
      </c>
      <c r="F431" t="s">
        <v>806</v>
      </c>
      <c r="G431" t="s">
        <v>198</v>
      </c>
      <c r="H431" t="s">
        <v>32</v>
      </c>
      <c r="I431">
        <v>110</v>
      </c>
      <c r="J431">
        <v>1.85</v>
      </c>
      <c r="K431" t="s">
        <v>33</v>
      </c>
      <c r="L431" t="s">
        <v>15308</v>
      </c>
      <c r="M431" t="s">
        <v>15309</v>
      </c>
      <c r="N431" t="s">
        <v>15310</v>
      </c>
      <c r="O431" t="s">
        <v>15311</v>
      </c>
      <c r="P431" t="s">
        <v>13974</v>
      </c>
      <c r="Q431">
        <v>2008</v>
      </c>
      <c r="R431" t="s">
        <v>34</v>
      </c>
      <c r="S431">
        <v>1</v>
      </c>
      <c r="T431">
        <v>80000000</v>
      </c>
      <c r="U431">
        <v>130313314</v>
      </c>
      <c r="V431">
        <f t="shared" si="13"/>
        <v>50313314</v>
      </c>
      <c r="W431" t="s">
        <v>1865</v>
      </c>
      <c r="X431">
        <v>6.5</v>
      </c>
      <c r="Y431">
        <v>265</v>
      </c>
      <c r="Z431">
        <v>168172</v>
      </c>
      <c r="AA431">
        <v>380</v>
      </c>
      <c r="AB431">
        <v>0</v>
      </c>
      <c r="AC431">
        <v>88</v>
      </c>
      <c r="AD431">
        <v>13000</v>
      </c>
      <c r="AE431">
        <v>12000</v>
      </c>
      <c r="AF431">
        <v>11000</v>
      </c>
      <c r="AG431">
        <v>44798</v>
      </c>
      <c r="AH431" t="s">
        <v>980</v>
      </c>
      <c r="AI431" t="s">
        <v>718</v>
      </c>
      <c r="AJ431" t="s">
        <v>1432</v>
      </c>
      <c r="AP431">
        <f t="shared" si="12"/>
        <v>3</v>
      </c>
    </row>
    <row r="432" spans="1:42" x14ac:dyDescent="0.3">
      <c r="A432" s="1">
        <v>443</v>
      </c>
      <c r="B432" t="s">
        <v>1866</v>
      </c>
      <c r="C432" t="s">
        <v>27</v>
      </c>
      <c r="D432" t="s">
        <v>1716</v>
      </c>
      <c r="E432" t="s">
        <v>442</v>
      </c>
      <c r="F432" t="s">
        <v>193</v>
      </c>
      <c r="G432" t="s">
        <v>1867</v>
      </c>
      <c r="H432" t="s">
        <v>32</v>
      </c>
      <c r="I432">
        <v>128</v>
      </c>
      <c r="J432">
        <v>1.85</v>
      </c>
      <c r="K432" t="s">
        <v>33</v>
      </c>
      <c r="L432" t="s">
        <v>14572</v>
      </c>
      <c r="M432" t="s">
        <v>15250</v>
      </c>
      <c r="N432" t="s">
        <v>14097</v>
      </c>
      <c r="O432" t="s">
        <v>15312</v>
      </c>
      <c r="P432" t="s">
        <v>15313</v>
      </c>
      <c r="Q432">
        <v>2003</v>
      </c>
      <c r="R432" t="s">
        <v>34</v>
      </c>
      <c r="S432">
        <v>1</v>
      </c>
      <c r="T432">
        <v>80000000</v>
      </c>
      <c r="U432">
        <v>124590960</v>
      </c>
      <c r="V432">
        <f t="shared" si="13"/>
        <v>44590960</v>
      </c>
      <c r="W432" t="s">
        <v>1868</v>
      </c>
      <c r="X432">
        <v>6.7</v>
      </c>
      <c r="Y432">
        <v>145</v>
      </c>
      <c r="Z432">
        <v>91092</v>
      </c>
      <c r="AA432">
        <v>402</v>
      </c>
      <c r="AB432">
        <v>0</v>
      </c>
      <c r="AC432">
        <v>278</v>
      </c>
      <c r="AD432">
        <v>18000</v>
      </c>
      <c r="AE432">
        <v>4000</v>
      </c>
      <c r="AF432">
        <v>343</v>
      </c>
      <c r="AG432">
        <v>22679</v>
      </c>
      <c r="AH432" t="s">
        <v>1432</v>
      </c>
      <c r="AI432" t="s">
        <v>2420</v>
      </c>
      <c r="AJ432" t="s">
        <v>12756</v>
      </c>
      <c r="AP432">
        <f t="shared" si="12"/>
        <v>3</v>
      </c>
    </row>
    <row r="433" spans="1:42" x14ac:dyDescent="0.3">
      <c r="A433" s="1">
        <v>444</v>
      </c>
      <c r="B433" t="s">
        <v>1869</v>
      </c>
      <c r="C433" t="s">
        <v>27</v>
      </c>
      <c r="D433" t="s">
        <v>376</v>
      </c>
      <c r="E433" t="s">
        <v>165</v>
      </c>
      <c r="F433" t="s">
        <v>1870</v>
      </c>
      <c r="G433" t="s">
        <v>1871</v>
      </c>
      <c r="H433" t="s">
        <v>32</v>
      </c>
      <c r="I433">
        <v>138</v>
      </c>
      <c r="J433">
        <v>2.35</v>
      </c>
      <c r="K433" t="s">
        <v>33</v>
      </c>
      <c r="L433" t="s">
        <v>15314</v>
      </c>
      <c r="M433" t="s">
        <v>15315</v>
      </c>
      <c r="N433" t="s">
        <v>15316</v>
      </c>
      <c r="O433" t="s">
        <v>15317</v>
      </c>
      <c r="P433" t="s">
        <v>15318</v>
      </c>
      <c r="Q433">
        <v>2010</v>
      </c>
      <c r="R433" t="s">
        <v>491</v>
      </c>
      <c r="S433">
        <v>0</v>
      </c>
      <c r="T433">
        <v>80000000</v>
      </c>
      <c r="U433">
        <v>127968405</v>
      </c>
      <c r="V433">
        <f t="shared" si="13"/>
        <v>47968405</v>
      </c>
      <c r="W433" t="s">
        <v>1872</v>
      </c>
      <c r="X433">
        <v>8.1</v>
      </c>
      <c r="Y433">
        <v>490</v>
      </c>
      <c r="Z433">
        <v>786092</v>
      </c>
      <c r="AA433">
        <v>964</v>
      </c>
      <c r="AB433">
        <v>53000</v>
      </c>
      <c r="AC433">
        <v>17000</v>
      </c>
      <c r="AD433">
        <v>29000</v>
      </c>
      <c r="AE433">
        <v>223</v>
      </c>
      <c r="AF433">
        <v>163</v>
      </c>
      <c r="AG433">
        <v>29585</v>
      </c>
      <c r="AH433" t="s">
        <v>20928</v>
      </c>
      <c r="AI433" t="s">
        <v>13161</v>
      </c>
      <c r="AP433">
        <f t="shared" si="12"/>
        <v>2</v>
      </c>
    </row>
    <row r="434" spans="1:42" x14ac:dyDescent="0.3">
      <c r="A434" s="1">
        <v>445</v>
      </c>
      <c r="B434" t="s">
        <v>1873</v>
      </c>
      <c r="C434" t="s">
        <v>27</v>
      </c>
      <c r="D434" t="s">
        <v>1874</v>
      </c>
      <c r="E434" t="s">
        <v>193</v>
      </c>
      <c r="F434" t="s">
        <v>1227</v>
      </c>
      <c r="G434" t="s">
        <v>1875</v>
      </c>
      <c r="H434" t="s">
        <v>572</v>
      </c>
      <c r="I434">
        <v>88</v>
      </c>
      <c r="J434">
        <v>1.85</v>
      </c>
      <c r="K434" t="s">
        <v>33</v>
      </c>
      <c r="L434" t="s">
        <v>15319</v>
      </c>
      <c r="M434" t="s">
        <v>14220</v>
      </c>
      <c r="N434" t="s">
        <v>15320</v>
      </c>
      <c r="O434" t="s">
        <v>15321</v>
      </c>
      <c r="P434" t="s">
        <v>15322</v>
      </c>
      <c r="Q434">
        <v>2008</v>
      </c>
      <c r="R434" t="s">
        <v>34</v>
      </c>
      <c r="S434">
        <v>2</v>
      </c>
      <c r="T434">
        <v>80000000</v>
      </c>
      <c r="U434">
        <v>120136047</v>
      </c>
      <c r="V434">
        <f t="shared" si="13"/>
        <v>40136047</v>
      </c>
      <c r="W434" t="s">
        <v>1876</v>
      </c>
      <c r="X434">
        <v>5.6</v>
      </c>
      <c r="Y434">
        <v>141</v>
      </c>
      <c r="Z434">
        <v>48500</v>
      </c>
      <c r="AA434">
        <v>124</v>
      </c>
      <c r="AB434">
        <v>0</v>
      </c>
      <c r="AC434">
        <v>91</v>
      </c>
      <c r="AD434">
        <v>4000</v>
      </c>
      <c r="AE434">
        <v>3000</v>
      </c>
      <c r="AF434">
        <v>982</v>
      </c>
      <c r="AG434">
        <v>9913</v>
      </c>
      <c r="AH434" t="s">
        <v>1432</v>
      </c>
      <c r="AI434" t="s">
        <v>2420</v>
      </c>
      <c r="AJ434" t="s">
        <v>12756</v>
      </c>
      <c r="AP434">
        <f t="shared" si="12"/>
        <v>3</v>
      </c>
    </row>
    <row r="435" spans="1:42" x14ac:dyDescent="0.3">
      <c r="A435" s="1">
        <v>446</v>
      </c>
      <c r="B435" t="s">
        <v>1877</v>
      </c>
      <c r="C435" t="s">
        <v>27</v>
      </c>
      <c r="D435" t="s">
        <v>1316</v>
      </c>
      <c r="E435" t="s">
        <v>308</v>
      </c>
      <c r="F435" t="s">
        <v>1878</v>
      </c>
      <c r="G435" t="s">
        <v>1879</v>
      </c>
      <c r="H435" t="s">
        <v>32</v>
      </c>
      <c r="I435">
        <v>91</v>
      </c>
      <c r="J435">
        <v>1.85</v>
      </c>
      <c r="K435" t="s">
        <v>33</v>
      </c>
      <c r="L435" t="s">
        <v>15323</v>
      </c>
      <c r="M435" t="s">
        <v>14019</v>
      </c>
      <c r="N435" t="s">
        <v>15324</v>
      </c>
      <c r="O435" t="s">
        <v>15325</v>
      </c>
      <c r="P435" t="s">
        <v>14188</v>
      </c>
      <c r="Q435">
        <v>2005</v>
      </c>
      <c r="R435" t="s">
        <v>72</v>
      </c>
      <c r="S435">
        <v>1</v>
      </c>
      <c r="T435">
        <v>75000000</v>
      </c>
      <c r="U435">
        <v>128200012</v>
      </c>
      <c r="V435">
        <f t="shared" si="13"/>
        <v>53200012</v>
      </c>
      <c r="W435" t="s">
        <v>1880</v>
      </c>
      <c r="X435">
        <v>6.3</v>
      </c>
      <c r="Y435">
        <v>163</v>
      </c>
      <c r="Z435">
        <v>103022</v>
      </c>
      <c r="AA435">
        <v>269</v>
      </c>
      <c r="AB435">
        <v>0</v>
      </c>
      <c r="AC435">
        <v>77</v>
      </c>
      <c r="AD435">
        <v>1000</v>
      </c>
      <c r="AE435">
        <v>311</v>
      </c>
      <c r="AF435">
        <v>208</v>
      </c>
      <c r="AG435">
        <v>1804</v>
      </c>
      <c r="AH435" t="s">
        <v>718</v>
      </c>
      <c r="AI435" t="s">
        <v>20925</v>
      </c>
      <c r="AJ435" t="s">
        <v>1432</v>
      </c>
      <c r="AK435" t="s">
        <v>20926</v>
      </c>
      <c r="AL435" t="s">
        <v>13700</v>
      </c>
      <c r="AP435">
        <f t="shared" si="12"/>
        <v>5</v>
      </c>
    </row>
    <row r="436" spans="1:42" x14ac:dyDescent="0.3">
      <c r="A436" s="1">
        <v>447</v>
      </c>
      <c r="B436" t="s">
        <v>1881</v>
      </c>
      <c r="C436" t="s">
        <v>27</v>
      </c>
      <c r="D436" t="s">
        <v>989</v>
      </c>
      <c r="E436" t="s">
        <v>524</v>
      </c>
      <c r="F436" t="s">
        <v>29</v>
      </c>
      <c r="G436" t="s">
        <v>1685</v>
      </c>
      <c r="H436" t="s">
        <v>32</v>
      </c>
      <c r="I436">
        <v>138</v>
      </c>
      <c r="J436">
        <v>2.35</v>
      </c>
      <c r="K436" t="s">
        <v>33</v>
      </c>
      <c r="L436" t="s">
        <v>15326</v>
      </c>
      <c r="M436" t="s">
        <v>15327</v>
      </c>
      <c r="N436" t="s">
        <v>15328</v>
      </c>
      <c r="O436" t="s">
        <v>14048</v>
      </c>
      <c r="P436" t="s">
        <v>13975</v>
      </c>
      <c r="Q436">
        <v>1997</v>
      </c>
      <c r="R436" t="s">
        <v>491</v>
      </c>
      <c r="S436">
        <v>0</v>
      </c>
      <c r="T436">
        <v>80000000</v>
      </c>
      <c r="U436">
        <v>112225777</v>
      </c>
      <c r="V436">
        <f t="shared" si="13"/>
        <v>32225777</v>
      </c>
      <c r="W436" t="s">
        <v>1882</v>
      </c>
      <c r="X436">
        <v>7.3</v>
      </c>
      <c r="Y436">
        <v>155</v>
      </c>
      <c r="Z436">
        <v>283967</v>
      </c>
      <c r="AA436">
        <v>535</v>
      </c>
      <c r="AB436">
        <v>11000</v>
      </c>
      <c r="AC436">
        <v>610</v>
      </c>
      <c r="AD436">
        <v>12000</v>
      </c>
      <c r="AE436">
        <v>1000</v>
      </c>
      <c r="AF436">
        <v>805</v>
      </c>
      <c r="AG436">
        <v>17087</v>
      </c>
      <c r="AH436" t="s">
        <v>980</v>
      </c>
      <c r="AI436" t="s">
        <v>20931</v>
      </c>
      <c r="AJ436" t="s">
        <v>13700</v>
      </c>
      <c r="AK436" t="s">
        <v>13161</v>
      </c>
      <c r="AP436">
        <f t="shared" si="12"/>
        <v>4</v>
      </c>
    </row>
    <row r="437" spans="1:42" x14ac:dyDescent="0.3">
      <c r="A437" s="1">
        <v>448</v>
      </c>
      <c r="B437" t="s">
        <v>1883</v>
      </c>
      <c r="C437" t="s">
        <v>27</v>
      </c>
      <c r="D437" t="s">
        <v>1884</v>
      </c>
      <c r="E437" t="s">
        <v>1582</v>
      </c>
      <c r="F437" t="s">
        <v>1885</v>
      </c>
      <c r="G437" t="s">
        <v>1886</v>
      </c>
      <c r="H437" t="s">
        <v>32</v>
      </c>
      <c r="I437">
        <v>99</v>
      </c>
      <c r="J437">
        <v>2.35</v>
      </c>
      <c r="K437" t="s">
        <v>33</v>
      </c>
      <c r="L437" t="s">
        <v>15329</v>
      </c>
      <c r="M437" t="s">
        <v>15330</v>
      </c>
      <c r="N437" t="s">
        <v>14951</v>
      </c>
      <c r="O437" t="s">
        <v>15331</v>
      </c>
      <c r="P437" t="s">
        <v>15332</v>
      </c>
      <c r="Q437">
        <v>2008</v>
      </c>
      <c r="R437" t="s">
        <v>72</v>
      </c>
      <c r="S437">
        <v>0</v>
      </c>
      <c r="T437">
        <v>80000000</v>
      </c>
      <c r="U437">
        <v>109993847</v>
      </c>
      <c r="V437">
        <f t="shared" si="13"/>
        <v>29993847</v>
      </c>
      <c r="W437" t="s">
        <v>1887</v>
      </c>
      <c r="X437">
        <v>6.1</v>
      </c>
      <c r="Y437">
        <v>144</v>
      </c>
      <c r="Z437">
        <v>72326</v>
      </c>
      <c r="AA437">
        <v>116</v>
      </c>
      <c r="AB437">
        <v>0</v>
      </c>
      <c r="AC437">
        <v>163</v>
      </c>
      <c r="AD437">
        <v>11000</v>
      </c>
      <c r="AE437">
        <v>869</v>
      </c>
      <c r="AF437">
        <v>495</v>
      </c>
      <c r="AG437">
        <v>12831</v>
      </c>
      <c r="AH437" t="s">
        <v>1432</v>
      </c>
      <c r="AI437" t="s">
        <v>20926</v>
      </c>
      <c r="AJ437" t="s">
        <v>20924</v>
      </c>
      <c r="AK437" t="s">
        <v>12756</v>
      </c>
      <c r="AP437">
        <f t="shared" si="12"/>
        <v>4</v>
      </c>
    </row>
    <row r="438" spans="1:42" x14ac:dyDescent="0.3">
      <c r="A438" s="1">
        <v>449</v>
      </c>
      <c r="B438" t="s">
        <v>1888</v>
      </c>
      <c r="C438" t="s">
        <v>27</v>
      </c>
      <c r="D438" t="s">
        <v>43</v>
      </c>
      <c r="E438" t="s">
        <v>250</v>
      </c>
      <c r="F438" t="s">
        <v>1889</v>
      </c>
      <c r="G438" t="s">
        <v>1890</v>
      </c>
      <c r="H438" t="s">
        <v>32</v>
      </c>
      <c r="I438">
        <v>117</v>
      </c>
      <c r="J438">
        <v>2.35</v>
      </c>
      <c r="K438" t="s">
        <v>33</v>
      </c>
      <c r="L438" t="s">
        <v>14896</v>
      </c>
      <c r="M438" t="s">
        <v>14001</v>
      </c>
      <c r="N438" t="s">
        <v>15333</v>
      </c>
      <c r="O438" t="s">
        <v>14445</v>
      </c>
      <c r="P438" t="s">
        <v>14018</v>
      </c>
      <c r="Q438">
        <v>2002</v>
      </c>
      <c r="R438" t="s">
        <v>491</v>
      </c>
      <c r="S438">
        <v>0</v>
      </c>
      <c r="T438">
        <v>80000000</v>
      </c>
      <c r="U438">
        <v>104054514</v>
      </c>
      <c r="V438">
        <f t="shared" si="13"/>
        <v>24054514</v>
      </c>
      <c r="W438" t="s">
        <v>1891</v>
      </c>
      <c r="X438">
        <v>7.7</v>
      </c>
      <c r="Y438">
        <v>226</v>
      </c>
      <c r="Z438">
        <v>200359</v>
      </c>
      <c r="AA438">
        <v>1009</v>
      </c>
      <c r="AB438">
        <v>0</v>
      </c>
      <c r="AC438">
        <v>0</v>
      </c>
      <c r="AD438">
        <v>15000</v>
      </c>
      <c r="AE438">
        <v>1000</v>
      </c>
      <c r="AF438">
        <v>818</v>
      </c>
      <c r="AG438">
        <v>16828</v>
      </c>
      <c r="AH438" t="s">
        <v>20931</v>
      </c>
      <c r="AI438" t="s">
        <v>2420</v>
      </c>
      <c r="AJ438" t="s">
        <v>13161</v>
      </c>
      <c r="AP438">
        <f t="shared" si="12"/>
        <v>3</v>
      </c>
    </row>
    <row r="439" spans="1:42" x14ac:dyDescent="0.3">
      <c r="A439" s="1">
        <v>450</v>
      </c>
      <c r="B439" t="s">
        <v>1892</v>
      </c>
      <c r="C439" t="s">
        <v>27</v>
      </c>
      <c r="D439" t="s">
        <v>1581</v>
      </c>
      <c r="E439" t="s">
        <v>1582</v>
      </c>
      <c r="F439" t="s">
        <v>1893</v>
      </c>
      <c r="G439" t="s">
        <v>1584</v>
      </c>
      <c r="H439" t="s">
        <v>32</v>
      </c>
      <c r="I439">
        <v>117</v>
      </c>
      <c r="J439">
        <v>1.85</v>
      </c>
      <c r="K439" t="s">
        <v>33</v>
      </c>
      <c r="L439" t="s">
        <v>15334</v>
      </c>
      <c r="M439" t="s">
        <v>14083</v>
      </c>
      <c r="N439" t="s">
        <v>14003</v>
      </c>
      <c r="O439" t="s">
        <v>15335</v>
      </c>
      <c r="P439" t="s">
        <v>15336</v>
      </c>
      <c r="Q439">
        <v>2011</v>
      </c>
      <c r="R439" t="s">
        <v>34</v>
      </c>
      <c r="S439">
        <v>1</v>
      </c>
      <c r="T439">
        <v>80000000</v>
      </c>
      <c r="U439">
        <v>103028109</v>
      </c>
      <c r="V439">
        <f t="shared" si="13"/>
        <v>23028109</v>
      </c>
      <c r="W439" t="s">
        <v>1894</v>
      </c>
      <c r="X439">
        <v>6.4</v>
      </c>
      <c r="Y439">
        <v>204</v>
      </c>
      <c r="Z439">
        <v>172878</v>
      </c>
      <c r="AA439">
        <v>203</v>
      </c>
      <c r="AB439">
        <v>19000</v>
      </c>
      <c r="AC439">
        <v>221</v>
      </c>
      <c r="AD439">
        <v>11000</v>
      </c>
      <c r="AE439">
        <v>3000</v>
      </c>
      <c r="AF439">
        <v>503</v>
      </c>
      <c r="AG439">
        <v>16325</v>
      </c>
      <c r="AH439" t="s">
        <v>1432</v>
      </c>
      <c r="AI439" t="s">
        <v>12756</v>
      </c>
      <c r="AP439">
        <f t="shared" si="12"/>
        <v>2</v>
      </c>
    </row>
    <row r="440" spans="1:42" x14ac:dyDescent="0.3">
      <c r="A440" s="1">
        <v>452</v>
      </c>
      <c r="B440" t="s">
        <v>1895</v>
      </c>
      <c r="C440" t="s">
        <v>27</v>
      </c>
      <c r="D440" t="s">
        <v>1297</v>
      </c>
      <c r="E440" t="s">
        <v>209</v>
      </c>
      <c r="F440" t="s">
        <v>1896</v>
      </c>
      <c r="G440" t="s">
        <v>1897</v>
      </c>
      <c r="H440" t="s">
        <v>32</v>
      </c>
      <c r="I440">
        <v>123</v>
      </c>
      <c r="J440">
        <v>2.35</v>
      </c>
      <c r="K440" t="s">
        <v>33</v>
      </c>
      <c r="L440" t="s">
        <v>15337</v>
      </c>
      <c r="M440" t="s">
        <v>15297</v>
      </c>
      <c r="N440" t="s">
        <v>14045</v>
      </c>
      <c r="O440" t="s">
        <v>14138</v>
      </c>
      <c r="P440" t="s">
        <v>14048</v>
      </c>
      <c r="Q440">
        <v>1997</v>
      </c>
      <c r="R440" t="s">
        <v>491</v>
      </c>
      <c r="S440">
        <v>6</v>
      </c>
      <c r="T440">
        <v>75000000</v>
      </c>
      <c r="U440">
        <v>101087161</v>
      </c>
      <c r="V440">
        <f t="shared" si="13"/>
        <v>26087161</v>
      </c>
      <c r="W440" t="s">
        <v>1898</v>
      </c>
      <c r="X440">
        <v>6.8</v>
      </c>
      <c r="Y440">
        <v>139</v>
      </c>
      <c r="Z440">
        <v>225282</v>
      </c>
      <c r="AA440">
        <v>339</v>
      </c>
      <c r="AB440">
        <v>0</v>
      </c>
      <c r="AC440">
        <v>165</v>
      </c>
      <c r="AD440">
        <v>12000</v>
      </c>
      <c r="AE440">
        <v>878</v>
      </c>
      <c r="AF440">
        <v>744</v>
      </c>
      <c r="AG440">
        <v>15362</v>
      </c>
      <c r="AH440" t="s">
        <v>980</v>
      </c>
      <c r="AI440" t="s">
        <v>20931</v>
      </c>
      <c r="AJ440" t="s">
        <v>13161</v>
      </c>
      <c r="AP440">
        <f t="shared" si="12"/>
        <v>3</v>
      </c>
    </row>
    <row r="441" spans="1:42" x14ac:dyDescent="0.3">
      <c r="A441" s="1">
        <v>453</v>
      </c>
      <c r="B441" t="s">
        <v>1899</v>
      </c>
      <c r="C441" t="s">
        <v>27</v>
      </c>
      <c r="D441" t="s">
        <v>1900</v>
      </c>
      <c r="E441" t="s">
        <v>739</v>
      </c>
      <c r="F441" t="s">
        <v>1901</v>
      </c>
      <c r="G441" t="s">
        <v>1902</v>
      </c>
      <c r="H441" t="s">
        <v>32</v>
      </c>
      <c r="I441">
        <v>118</v>
      </c>
      <c r="J441">
        <v>2.35</v>
      </c>
      <c r="K441" t="s">
        <v>33</v>
      </c>
      <c r="L441" t="s">
        <v>15338</v>
      </c>
      <c r="M441" t="s">
        <v>14096</v>
      </c>
      <c r="N441" t="s">
        <v>15339</v>
      </c>
      <c r="O441" t="s">
        <v>14740</v>
      </c>
      <c r="P441" t="s">
        <v>15340</v>
      </c>
      <c r="Q441">
        <v>2008</v>
      </c>
      <c r="R441" t="s">
        <v>34</v>
      </c>
      <c r="S441">
        <v>3</v>
      </c>
      <c r="T441">
        <v>80000000</v>
      </c>
      <c r="U441">
        <v>101111837</v>
      </c>
      <c r="V441">
        <f t="shared" si="13"/>
        <v>21111837</v>
      </c>
      <c r="W441" t="s">
        <v>1903</v>
      </c>
      <c r="X441">
        <v>6.6</v>
      </c>
      <c r="Y441">
        <v>215</v>
      </c>
      <c r="Z441">
        <v>150764</v>
      </c>
      <c r="AA441">
        <v>318</v>
      </c>
      <c r="AB441">
        <v>0</v>
      </c>
      <c r="AC441">
        <v>154</v>
      </c>
      <c r="AD441">
        <v>3000</v>
      </c>
      <c r="AE441">
        <v>982</v>
      </c>
      <c r="AF441">
        <v>915</v>
      </c>
      <c r="AG441">
        <v>5637</v>
      </c>
      <c r="AH441" t="s">
        <v>980</v>
      </c>
      <c r="AI441" t="s">
        <v>20928</v>
      </c>
      <c r="AJ441" t="s">
        <v>13161</v>
      </c>
      <c r="AP441">
        <f t="shared" si="12"/>
        <v>3</v>
      </c>
    </row>
    <row r="442" spans="1:42" x14ac:dyDescent="0.3">
      <c r="A442" s="1">
        <v>454</v>
      </c>
      <c r="B442" t="s">
        <v>1904</v>
      </c>
      <c r="C442" t="s">
        <v>27</v>
      </c>
      <c r="D442" t="s">
        <v>1905</v>
      </c>
      <c r="E442" t="s">
        <v>519</v>
      </c>
      <c r="F442" t="s">
        <v>629</v>
      </c>
      <c r="G442" t="s">
        <v>297</v>
      </c>
      <c r="H442" t="s">
        <v>32</v>
      </c>
      <c r="I442">
        <v>154</v>
      </c>
      <c r="J442">
        <v>2.35</v>
      </c>
      <c r="K442" t="s">
        <v>33</v>
      </c>
      <c r="L442" t="s">
        <v>14427</v>
      </c>
      <c r="M442" t="s">
        <v>14065</v>
      </c>
      <c r="N442" t="s">
        <v>14042</v>
      </c>
      <c r="O442" t="s">
        <v>15341</v>
      </c>
      <c r="P442" t="s">
        <v>15342</v>
      </c>
      <c r="Q442">
        <v>2003</v>
      </c>
      <c r="R442" t="s">
        <v>491</v>
      </c>
      <c r="S442">
        <v>3</v>
      </c>
      <c r="T442">
        <v>79000000</v>
      </c>
      <c r="U442">
        <v>95632614</v>
      </c>
      <c r="V442">
        <f t="shared" si="13"/>
        <v>16632614</v>
      </c>
      <c r="W442" t="s">
        <v>1906</v>
      </c>
      <c r="X442">
        <v>7.2</v>
      </c>
      <c r="Y442">
        <v>198</v>
      </c>
      <c r="Z442">
        <v>118483</v>
      </c>
      <c r="AA442">
        <v>674</v>
      </c>
      <c r="AB442">
        <v>0</v>
      </c>
      <c r="AC442">
        <v>333</v>
      </c>
      <c r="AD442">
        <v>22000</v>
      </c>
      <c r="AE442">
        <v>20000</v>
      </c>
      <c r="AF442">
        <v>16000</v>
      </c>
      <c r="AG442">
        <v>61110</v>
      </c>
      <c r="AH442" t="s">
        <v>718</v>
      </c>
      <c r="AI442" t="s">
        <v>2420</v>
      </c>
      <c r="AJ442" t="s">
        <v>20929</v>
      </c>
      <c r="AK442" t="s">
        <v>12756</v>
      </c>
      <c r="AL442" t="s">
        <v>6750</v>
      </c>
      <c r="AP442">
        <f t="shared" si="12"/>
        <v>5</v>
      </c>
    </row>
    <row r="443" spans="1:42" x14ac:dyDescent="0.3">
      <c r="A443" s="1">
        <v>455</v>
      </c>
      <c r="B443" t="s">
        <v>1907</v>
      </c>
      <c r="C443" t="s">
        <v>27</v>
      </c>
      <c r="D443" t="s">
        <v>1908</v>
      </c>
      <c r="E443" t="s">
        <v>1254</v>
      </c>
      <c r="F443" t="s">
        <v>226</v>
      </c>
      <c r="G443" t="s">
        <v>340</v>
      </c>
      <c r="H443" t="s">
        <v>32</v>
      </c>
      <c r="I443">
        <v>118</v>
      </c>
      <c r="J443">
        <v>2.35</v>
      </c>
      <c r="K443" t="s">
        <v>33</v>
      </c>
      <c r="L443" t="s">
        <v>15343</v>
      </c>
      <c r="M443" t="s">
        <v>14002</v>
      </c>
      <c r="N443" t="s">
        <v>14782</v>
      </c>
      <c r="O443" t="s">
        <v>14303</v>
      </c>
      <c r="P443" t="s">
        <v>14275</v>
      </c>
      <c r="Q443">
        <v>2010</v>
      </c>
      <c r="R443" t="s">
        <v>491</v>
      </c>
      <c r="S443">
        <v>0</v>
      </c>
      <c r="T443">
        <v>80000000</v>
      </c>
      <c r="U443">
        <v>94822707</v>
      </c>
      <c r="V443">
        <f t="shared" si="13"/>
        <v>14822707</v>
      </c>
      <c r="W443" t="s">
        <v>1909</v>
      </c>
      <c r="X443">
        <v>6.9</v>
      </c>
      <c r="Y443">
        <v>325</v>
      </c>
      <c r="Z443">
        <v>227072</v>
      </c>
      <c r="AA443">
        <v>560</v>
      </c>
      <c r="AB443">
        <v>20000</v>
      </c>
      <c r="AC443">
        <v>117</v>
      </c>
      <c r="AD443">
        <v>18000</v>
      </c>
      <c r="AE443">
        <v>15000</v>
      </c>
      <c r="AF443">
        <v>10000</v>
      </c>
      <c r="AG443">
        <v>44797</v>
      </c>
      <c r="AH443" t="s">
        <v>980</v>
      </c>
      <c r="AI443" t="s">
        <v>718</v>
      </c>
      <c r="AJ443" t="s">
        <v>2420</v>
      </c>
      <c r="AK443" t="s">
        <v>13161</v>
      </c>
      <c r="AP443">
        <f t="shared" si="12"/>
        <v>4</v>
      </c>
    </row>
    <row r="444" spans="1:42" x14ac:dyDescent="0.3">
      <c r="A444" s="1">
        <v>456</v>
      </c>
      <c r="B444" t="s">
        <v>1910</v>
      </c>
      <c r="C444" t="s">
        <v>27</v>
      </c>
      <c r="D444" t="s">
        <v>1911</v>
      </c>
      <c r="E444" t="s">
        <v>604</v>
      </c>
      <c r="F444" t="s">
        <v>1912</v>
      </c>
      <c r="G444" t="s">
        <v>1913</v>
      </c>
      <c r="H444" t="s">
        <v>32</v>
      </c>
      <c r="I444">
        <v>90</v>
      </c>
      <c r="J444">
        <v>1.85</v>
      </c>
      <c r="K444" t="s">
        <v>33</v>
      </c>
      <c r="L444" t="s">
        <v>14149</v>
      </c>
      <c r="M444" t="s">
        <v>15344</v>
      </c>
      <c r="N444" t="s">
        <v>15345</v>
      </c>
      <c r="O444" t="s">
        <v>14005</v>
      </c>
      <c r="P444" t="s">
        <v>15289</v>
      </c>
      <c r="Q444">
        <v>1997</v>
      </c>
      <c r="R444" t="s">
        <v>72</v>
      </c>
      <c r="S444">
        <v>1</v>
      </c>
      <c r="T444">
        <v>80000000</v>
      </c>
      <c r="U444">
        <v>92969824</v>
      </c>
      <c r="V444">
        <f t="shared" si="13"/>
        <v>12969824</v>
      </c>
      <c r="W444" t="s">
        <v>1914</v>
      </c>
      <c r="X444">
        <v>5.2</v>
      </c>
      <c r="Y444">
        <v>53</v>
      </c>
      <c r="Z444">
        <v>63625</v>
      </c>
      <c r="AA444">
        <v>64</v>
      </c>
      <c r="AB444">
        <v>0</v>
      </c>
      <c r="AC444">
        <v>10</v>
      </c>
      <c r="AD444">
        <v>49000</v>
      </c>
      <c r="AE444">
        <v>570</v>
      </c>
      <c r="AF444">
        <v>159</v>
      </c>
      <c r="AG444">
        <v>50005</v>
      </c>
      <c r="AH444" t="s">
        <v>1432</v>
      </c>
      <c r="AI444" t="s">
        <v>20926</v>
      </c>
      <c r="AJ444" t="s">
        <v>13700</v>
      </c>
      <c r="AP444">
        <f t="shared" si="12"/>
        <v>3</v>
      </c>
    </row>
    <row r="445" spans="1:42" x14ac:dyDescent="0.3">
      <c r="A445" s="1">
        <v>457</v>
      </c>
      <c r="B445" t="s">
        <v>1915</v>
      </c>
      <c r="C445" t="s">
        <v>27</v>
      </c>
      <c r="D445" t="s">
        <v>1171</v>
      </c>
      <c r="E445" t="s">
        <v>175</v>
      </c>
      <c r="F445" t="s">
        <v>1916</v>
      </c>
      <c r="G445" t="s">
        <v>1917</v>
      </c>
      <c r="H445" t="s">
        <v>32</v>
      </c>
      <c r="I445">
        <v>113</v>
      </c>
      <c r="J445">
        <v>2.35</v>
      </c>
      <c r="K445" t="s">
        <v>33</v>
      </c>
      <c r="L445" t="s">
        <v>15346</v>
      </c>
      <c r="M445" t="s">
        <v>15085</v>
      </c>
      <c r="N445" t="s">
        <v>15347</v>
      </c>
      <c r="O445" t="s">
        <v>14177</v>
      </c>
      <c r="P445" t="s">
        <v>15348</v>
      </c>
      <c r="Q445">
        <v>1999</v>
      </c>
      <c r="R445" t="s">
        <v>34</v>
      </c>
      <c r="S445">
        <v>0</v>
      </c>
      <c r="T445">
        <v>80000000</v>
      </c>
      <c r="U445">
        <v>91188905</v>
      </c>
      <c r="V445">
        <f t="shared" si="13"/>
        <v>11188905</v>
      </c>
      <c r="W445" t="s">
        <v>1918</v>
      </c>
      <c r="X445">
        <v>4.9000000000000004</v>
      </c>
      <c r="Y445">
        <v>167</v>
      </c>
      <c r="Z445">
        <v>58184</v>
      </c>
      <c r="AA445">
        <v>805</v>
      </c>
      <c r="AB445">
        <v>0</v>
      </c>
      <c r="AC445">
        <v>101</v>
      </c>
      <c r="AD445">
        <v>14000</v>
      </c>
      <c r="AE445">
        <v>960</v>
      </c>
      <c r="AF445">
        <v>913</v>
      </c>
      <c r="AG445">
        <v>17786</v>
      </c>
      <c r="AH445" t="s">
        <v>20924</v>
      </c>
      <c r="AI445" t="s">
        <v>4493</v>
      </c>
      <c r="AJ445" t="s">
        <v>20928</v>
      </c>
      <c r="AK445" t="s">
        <v>13161</v>
      </c>
      <c r="AP445">
        <f t="shared" si="12"/>
        <v>4</v>
      </c>
    </row>
    <row r="446" spans="1:42" x14ac:dyDescent="0.3">
      <c r="A446" s="1">
        <v>458</v>
      </c>
      <c r="B446" t="s">
        <v>1919</v>
      </c>
      <c r="C446" t="s">
        <v>27</v>
      </c>
      <c r="D446" t="s">
        <v>1920</v>
      </c>
      <c r="E446" t="s">
        <v>421</v>
      </c>
      <c r="F446" t="s">
        <v>746</v>
      </c>
      <c r="G446" t="s">
        <v>1921</v>
      </c>
      <c r="H446" t="s">
        <v>32</v>
      </c>
      <c r="I446">
        <v>88</v>
      </c>
      <c r="J446">
        <v>1.77</v>
      </c>
      <c r="K446" t="s">
        <v>33</v>
      </c>
      <c r="L446" t="s">
        <v>13981</v>
      </c>
      <c r="M446" t="s">
        <v>15349</v>
      </c>
      <c r="N446" t="s">
        <v>15350</v>
      </c>
      <c r="O446" t="s">
        <v>15351</v>
      </c>
      <c r="P446" t="s">
        <v>15352</v>
      </c>
      <c r="Q446">
        <v>1996</v>
      </c>
      <c r="R446" t="s">
        <v>72</v>
      </c>
      <c r="S446">
        <v>1</v>
      </c>
      <c r="T446">
        <v>80000000</v>
      </c>
      <c r="U446">
        <v>90443603</v>
      </c>
      <c r="V446">
        <f t="shared" si="13"/>
        <v>10443603</v>
      </c>
      <c r="W446" t="s">
        <v>1922</v>
      </c>
      <c r="X446">
        <v>6.3</v>
      </c>
      <c r="Y446">
        <v>46</v>
      </c>
      <c r="Z446">
        <v>112167</v>
      </c>
      <c r="AA446">
        <v>123</v>
      </c>
      <c r="AB446">
        <v>0</v>
      </c>
      <c r="AC446">
        <v>30</v>
      </c>
      <c r="AD446">
        <v>13000</v>
      </c>
      <c r="AE446">
        <v>967</v>
      </c>
      <c r="AF446">
        <v>366</v>
      </c>
      <c r="AG446">
        <v>15001</v>
      </c>
      <c r="AH446" t="s">
        <v>718</v>
      </c>
      <c r="AI446" t="s">
        <v>20925</v>
      </c>
      <c r="AJ446" t="s">
        <v>1432</v>
      </c>
      <c r="AK446" t="s">
        <v>20926</v>
      </c>
      <c r="AL446" t="s">
        <v>20924</v>
      </c>
      <c r="AM446" t="s">
        <v>13700</v>
      </c>
      <c r="AN446" t="s">
        <v>20930</v>
      </c>
      <c r="AP446">
        <f t="shared" si="12"/>
        <v>7</v>
      </c>
    </row>
    <row r="447" spans="1:42" x14ac:dyDescent="0.3">
      <c r="A447" s="1">
        <v>459</v>
      </c>
      <c r="B447" t="s">
        <v>1923</v>
      </c>
      <c r="C447" t="s">
        <v>27</v>
      </c>
      <c r="D447" t="s">
        <v>603</v>
      </c>
      <c r="E447" t="s">
        <v>1924</v>
      </c>
      <c r="F447" t="s">
        <v>1925</v>
      </c>
      <c r="G447" t="s">
        <v>1926</v>
      </c>
      <c r="H447" t="s">
        <v>32</v>
      </c>
      <c r="I447">
        <v>93</v>
      </c>
      <c r="J447">
        <v>1.85</v>
      </c>
      <c r="K447" t="s">
        <v>33</v>
      </c>
      <c r="L447" t="s">
        <v>14517</v>
      </c>
      <c r="M447" t="s">
        <v>15353</v>
      </c>
      <c r="N447" t="s">
        <v>14684</v>
      </c>
      <c r="O447" t="s">
        <v>15354</v>
      </c>
      <c r="P447" t="s">
        <v>14731</v>
      </c>
      <c r="Q447">
        <v>2006</v>
      </c>
      <c r="R447" t="s">
        <v>72</v>
      </c>
      <c r="S447">
        <v>0</v>
      </c>
      <c r="T447">
        <v>65000000</v>
      </c>
      <c r="U447">
        <v>82226474</v>
      </c>
      <c r="V447">
        <f t="shared" si="13"/>
        <v>17226474</v>
      </c>
      <c r="W447" t="s">
        <v>1927</v>
      </c>
      <c r="X447">
        <v>5.6</v>
      </c>
      <c r="Y447">
        <v>147</v>
      </c>
      <c r="Z447">
        <v>65499</v>
      </c>
      <c r="AA447">
        <v>424</v>
      </c>
      <c r="AB447">
        <v>0</v>
      </c>
      <c r="AC447">
        <v>189</v>
      </c>
      <c r="AD447">
        <v>1000</v>
      </c>
      <c r="AE447">
        <v>177</v>
      </c>
      <c r="AF447">
        <v>38</v>
      </c>
      <c r="AG447">
        <v>1267</v>
      </c>
      <c r="AH447" t="s">
        <v>718</v>
      </c>
      <c r="AI447" t="s">
        <v>1432</v>
      </c>
      <c r="AJ447" t="s">
        <v>20931</v>
      </c>
      <c r="AK447" t="s">
        <v>20926</v>
      </c>
      <c r="AL447" t="s">
        <v>20928</v>
      </c>
      <c r="AP447">
        <f t="shared" si="12"/>
        <v>5</v>
      </c>
    </row>
    <row r="448" spans="1:42" x14ac:dyDescent="0.3">
      <c r="A448" s="1">
        <v>460</v>
      </c>
      <c r="B448" t="s">
        <v>1928</v>
      </c>
      <c r="C448" t="s">
        <v>27</v>
      </c>
      <c r="D448" t="s">
        <v>1929</v>
      </c>
      <c r="E448" t="s">
        <v>442</v>
      </c>
      <c r="F448" t="s">
        <v>451</v>
      </c>
      <c r="G448" t="s">
        <v>1930</v>
      </c>
      <c r="H448" t="s">
        <v>32</v>
      </c>
      <c r="I448">
        <v>104</v>
      </c>
      <c r="J448">
        <v>2.35</v>
      </c>
      <c r="K448" t="s">
        <v>33</v>
      </c>
      <c r="L448" t="s">
        <v>13981</v>
      </c>
      <c r="M448" t="s">
        <v>14205</v>
      </c>
      <c r="N448" t="s">
        <v>15355</v>
      </c>
      <c r="O448" t="s">
        <v>14290</v>
      </c>
      <c r="P448" t="s">
        <v>14098</v>
      </c>
      <c r="Q448">
        <v>2008</v>
      </c>
      <c r="R448" t="s">
        <v>34</v>
      </c>
      <c r="S448">
        <v>0</v>
      </c>
      <c r="T448">
        <v>80000000</v>
      </c>
      <c r="U448">
        <v>79363785</v>
      </c>
      <c r="V448">
        <f t="shared" si="13"/>
        <v>-636215</v>
      </c>
      <c r="W448" t="s">
        <v>1931</v>
      </c>
      <c r="X448">
        <v>5.5</v>
      </c>
      <c r="Y448">
        <v>276</v>
      </c>
      <c r="Z448">
        <v>139423</v>
      </c>
      <c r="AA448">
        <v>698</v>
      </c>
      <c r="AB448">
        <v>0</v>
      </c>
      <c r="AC448">
        <v>301</v>
      </c>
      <c r="AD448">
        <v>18000</v>
      </c>
      <c r="AE448">
        <v>4000</v>
      </c>
      <c r="AF448">
        <v>71</v>
      </c>
      <c r="AG448">
        <v>22194</v>
      </c>
      <c r="AH448" t="s">
        <v>2420</v>
      </c>
      <c r="AI448" t="s">
        <v>13700</v>
      </c>
      <c r="AJ448" t="s">
        <v>13161</v>
      </c>
      <c r="AP448">
        <f t="shared" si="12"/>
        <v>3</v>
      </c>
    </row>
    <row r="449" spans="1:42" x14ac:dyDescent="0.3">
      <c r="A449" s="1">
        <v>461</v>
      </c>
      <c r="B449" t="s">
        <v>1932</v>
      </c>
      <c r="C449" t="s">
        <v>27</v>
      </c>
      <c r="D449" t="s">
        <v>794</v>
      </c>
      <c r="E449" t="s">
        <v>1121</v>
      </c>
      <c r="F449" t="s">
        <v>1933</v>
      </c>
      <c r="G449" t="s">
        <v>1934</v>
      </c>
      <c r="H449" t="s">
        <v>32</v>
      </c>
      <c r="I449">
        <v>135</v>
      </c>
      <c r="J449">
        <v>2.35</v>
      </c>
      <c r="K449" t="s">
        <v>33</v>
      </c>
      <c r="L449" t="s">
        <v>14142</v>
      </c>
      <c r="M449" t="s">
        <v>14720</v>
      </c>
      <c r="N449" t="s">
        <v>15356</v>
      </c>
      <c r="O449" t="s">
        <v>15357</v>
      </c>
      <c r="P449" t="s">
        <v>15358</v>
      </c>
      <c r="Q449">
        <v>1997</v>
      </c>
      <c r="R449" t="s">
        <v>491</v>
      </c>
      <c r="S449">
        <v>1</v>
      </c>
      <c r="T449">
        <v>75000000</v>
      </c>
      <c r="U449">
        <v>76081498</v>
      </c>
      <c r="V449">
        <f t="shared" si="13"/>
        <v>1081498</v>
      </c>
      <c r="W449" t="s">
        <v>1935</v>
      </c>
      <c r="X449">
        <v>6.7</v>
      </c>
      <c r="Y449">
        <v>80</v>
      </c>
      <c r="Z449">
        <v>76099</v>
      </c>
      <c r="AA449">
        <v>162</v>
      </c>
      <c r="AB449">
        <v>0</v>
      </c>
      <c r="AC449">
        <v>503</v>
      </c>
      <c r="AD449">
        <v>8000</v>
      </c>
      <c r="AE449">
        <v>137</v>
      </c>
      <c r="AF449">
        <v>67</v>
      </c>
      <c r="AG449">
        <v>8355</v>
      </c>
      <c r="AH449" t="s">
        <v>980</v>
      </c>
      <c r="AI449" t="s">
        <v>20931</v>
      </c>
      <c r="AJ449" t="s">
        <v>20928</v>
      </c>
      <c r="AK449" t="s">
        <v>12756</v>
      </c>
      <c r="AL449" t="s">
        <v>13161</v>
      </c>
      <c r="AP449">
        <f t="shared" si="12"/>
        <v>5</v>
      </c>
    </row>
    <row r="450" spans="1:42" x14ac:dyDescent="0.3">
      <c r="A450" s="1">
        <v>462</v>
      </c>
      <c r="B450" t="s">
        <v>1936</v>
      </c>
      <c r="C450" t="s">
        <v>27</v>
      </c>
      <c r="D450" t="s">
        <v>390</v>
      </c>
      <c r="E450" t="s">
        <v>266</v>
      </c>
      <c r="F450" t="s">
        <v>898</v>
      </c>
      <c r="G450" t="s">
        <v>1937</v>
      </c>
      <c r="H450" t="s">
        <v>32</v>
      </c>
      <c r="I450">
        <v>134</v>
      </c>
      <c r="J450">
        <v>2.35</v>
      </c>
      <c r="K450" t="s">
        <v>33</v>
      </c>
      <c r="L450" t="s">
        <v>14040</v>
      </c>
      <c r="M450" t="s">
        <v>14878</v>
      </c>
      <c r="N450" t="s">
        <v>15260</v>
      </c>
      <c r="O450" t="s">
        <v>14268</v>
      </c>
      <c r="P450" t="s">
        <v>15359</v>
      </c>
      <c r="Q450">
        <v>2014</v>
      </c>
      <c r="R450" t="s">
        <v>491</v>
      </c>
      <c r="S450">
        <v>4</v>
      </c>
      <c r="T450">
        <v>68000000</v>
      </c>
      <c r="U450">
        <v>85707116</v>
      </c>
      <c r="V450">
        <f t="shared" si="13"/>
        <v>17707116</v>
      </c>
      <c r="W450" t="s">
        <v>1938</v>
      </c>
      <c r="X450">
        <v>7.6</v>
      </c>
      <c r="Y450">
        <v>406</v>
      </c>
      <c r="Z450">
        <v>303185</v>
      </c>
      <c r="AA450">
        <v>701</v>
      </c>
      <c r="AB450">
        <v>82000</v>
      </c>
      <c r="AC450">
        <v>452</v>
      </c>
      <c r="AD450">
        <v>11000</v>
      </c>
      <c r="AE450">
        <v>8000</v>
      </c>
      <c r="AF450">
        <v>697</v>
      </c>
      <c r="AG450">
        <v>20411</v>
      </c>
      <c r="AH450" t="s">
        <v>980</v>
      </c>
      <c r="AI450" t="s">
        <v>2420</v>
      </c>
      <c r="AJ450" t="s">
        <v>6750</v>
      </c>
      <c r="AP450">
        <f t="shared" si="12"/>
        <v>3</v>
      </c>
    </row>
    <row r="451" spans="1:42" x14ac:dyDescent="0.3">
      <c r="A451" s="1">
        <v>463</v>
      </c>
      <c r="B451" t="s">
        <v>1939</v>
      </c>
      <c r="C451" t="s">
        <v>27</v>
      </c>
      <c r="D451" t="s">
        <v>1940</v>
      </c>
      <c r="E451" t="s">
        <v>306</v>
      </c>
      <c r="F451" t="s">
        <v>1642</v>
      </c>
      <c r="G451" t="s">
        <v>889</v>
      </c>
      <c r="H451" t="s">
        <v>32</v>
      </c>
      <c r="I451">
        <v>98</v>
      </c>
      <c r="J451">
        <v>2.35</v>
      </c>
      <c r="K451" t="s">
        <v>33</v>
      </c>
      <c r="L451" t="s">
        <v>15308</v>
      </c>
      <c r="M451" t="s">
        <v>14074</v>
      </c>
      <c r="N451" t="s">
        <v>14186</v>
      </c>
      <c r="O451" t="s">
        <v>14626</v>
      </c>
      <c r="P451" t="s">
        <v>15134</v>
      </c>
      <c r="Q451">
        <v>1998</v>
      </c>
      <c r="R451" t="s">
        <v>34</v>
      </c>
      <c r="S451">
        <v>2</v>
      </c>
      <c r="T451">
        <v>70000000</v>
      </c>
      <c r="U451">
        <v>74329966</v>
      </c>
      <c r="V451">
        <f t="shared" si="13"/>
        <v>4329966</v>
      </c>
      <c r="W451" t="s">
        <v>1941</v>
      </c>
      <c r="X451">
        <v>5.7</v>
      </c>
      <c r="Y451">
        <v>97</v>
      </c>
      <c r="Z451">
        <v>60910</v>
      </c>
      <c r="AA451">
        <v>164</v>
      </c>
      <c r="AB451">
        <v>0</v>
      </c>
      <c r="AC451">
        <v>425</v>
      </c>
      <c r="AD451">
        <v>11000</v>
      </c>
      <c r="AE451">
        <v>643</v>
      </c>
      <c r="AF451">
        <v>397</v>
      </c>
      <c r="AG451">
        <v>12729</v>
      </c>
      <c r="AH451" t="s">
        <v>980</v>
      </c>
      <c r="AI451" t="s">
        <v>718</v>
      </c>
      <c r="AJ451" t="s">
        <v>1432</v>
      </c>
      <c r="AK451" t="s">
        <v>12756</v>
      </c>
      <c r="AP451">
        <f t="shared" ref="AP451:AP514" si="14">COUNTA(AH451:AO451)</f>
        <v>4</v>
      </c>
    </row>
    <row r="452" spans="1:42" x14ac:dyDescent="0.3">
      <c r="A452" s="1">
        <v>464</v>
      </c>
      <c r="B452" t="s">
        <v>1942</v>
      </c>
      <c r="C452" t="s">
        <v>27</v>
      </c>
      <c r="D452" t="s">
        <v>1943</v>
      </c>
      <c r="E452" t="s">
        <v>538</v>
      </c>
      <c r="F452" t="s">
        <v>1944</v>
      </c>
      <c r="G452" t="s">
        <v>1945</v>
      </c>
      <c r="H452" t="s">
        <v>32</v>
      </c>
      <c r="I452">
        <v>80</v>
      </c>
      <c r="J452">
        <v>1.85</v>
      </c>
      <c r="K452" t="s">
        <v>33</v>
      </c>
      <c r="L452" t="s">
        <v>15226</v>
      </c>
      <c r="M452" t="s">
        <v>14787</v>
      </c>
      <c r="N452" t="s">
        <v>14609</v>
      </c>
      <c r="O452" t="s">
        <v>14619</v>
      </c>
      <c r="P452" t="s">
        <v>15360</v>
      </c>
      <c r="Q452">
        <v>2010</v>
      </c>
      <c r="R452" t="s">
        <v>72</v>
      </c>
      <c r="S452">
        <v>0</v>
      </c>
      <c r="T452">
        <v>80000000</v>
      </c>
      <c r="U452">
        <v>100169068</v>
      </c>
      <c r="V452">
        <f t="shared" ref="V452:V515" si="15">U452-T452</f>
        <v>20169068</v>
      </c>
      <c r="W452" t="s">
        <v>1946</v>
      </c>
      <c r="X452">
        <v>4.5999999999999996</v>
      </c>
      <c r="Y452">
        <v>143</v>
      </c>
      <c r="Z452">
        <v>16385</v>
      </c>
      <c r="AA452">
        <v>100</v>
      </c>
      <c r="AB452">
        <v>0</v>
      </c>
      <c r="AC452">
        <v>40</v>
      </c>
      <c r="AD452">
        <v>3000</v>
      </c>
      <c r="AE452">
        <v>642</v>
      </c>
      <c r="AF452">
        <v>375</v>
      </c>
      <c r="AG452">
        <v>4394</v>
      </c>
      <c r="AH452" t="s">
        <v>718</v>
      </c>
      <c r="AI452" t="s">
        <v>20925</v>
      </c>
      <c r="AJ452" t="s">
        <v>1432</v>
      </c>
      <c r="AK452" t="s">
        <v>20926</v>
      </c>
      <c r="AP452">
        <f t="shared" si="14"/>
        <v>4</v>
      </c>
    </row>
    <row r="453" spans="1:42" x14ac:dyDescent="0.3">
      <c r="A453" s="1">
        <v>465</v>
      </c>
      <c r="B453" t="s">
        <v>1947</v>
      </c>
      <c r="C453" t="s">
        <v>27</v>
      </c>
      <c r="D453" t="s">
        <v>1948</v>
      </c>
      <c r="E453" t="s">
        <v>861</v>
      </c>
      <c r="F453" t="s">
        <v>1949</v>
      </c>
      <c r="G453" t="s">
        <v>1950</v>
      </c>
      <c r="H453" t="s">
        <v>32</v>
      </c>
      <c r="I453">
        <v>83</v>
      </c>
      <c r="J453">
        <v>2.35</v>
      </c>
      <c r="K453" t="s">
        <v>33</v>
      </c>
      <c r="L453" t="s">
        <v>15361</v>
      </c>
      <c r="M453" t="s">
        <v>14138</v>
      </c>
      <c r="N453" t="s">
        <v>15033</v>
      </c>
      <c r="O453" t="s">
        <v>15362</v>
      </c>
      <c r="P453" t="s">
        <v>15363</v>
      </c>
      <c r="Q453">
        <v>2002</v>
      </c>
      <c r="R453" t="s">
        <v>212</v>
      </c>
      <c r="S453">
        <v>0</v>
      </c>
      <c r="T453">
        <v>80000000</v>
      </c>
      <c r="U453">
        <v>73215310</v>
      </c>
      <c r="V453">
        <f t="shared" si="15"/>
        <v>-6784690</v>
      </c>
      <c r="W453" t="s">
        <v>1951</v>
      </c>
      <c r="X453">
        <v>7</v>
      </c>
      <c r="Y453">
        <v>106</v>
      </c>
      <c r="Z453">
        <v>44143</v>
      </c>
      <c r="AA453">
        <v>216</v>
      </c>
      <c r="AB453">
        <v>4000</v>
      </c>
      <c r="AC453">
        <v>21</v>
      </c>
      <c r="AD453">
        <v>13000</v>
      </c>
      <c r="AE453">
        <v>503</v>
      </c>
      <c r="AF453">
        <v>495</v>
      </c>
      <c r="AG453">
        <v>14261</v>
      </c>
      <c r="AH453" t="s">
        <v>718</v>
      </c>
      <c r="AI453" t="s">
        <v>20925</v>
      </c>
      <c r="AJ453" t="s">
        <v>20926</v>
      </c>
      <c r="AK453" t="s">
        <v>10951</v>
      </c>
      <c r="AP453">
        <f t="shared" si="14"/>
        <v>4</v>
      </c>
    </row>
    <row r="454" spans="1:42" x14ac:dyDescent="0.3">
      <c r="A454" s="1">
        <v>466</v>
      </c>
      <c r="B454" t="s">
        <v>1952</v>
      </c>
      <c r="C454" t="s">
        <v>27</v>
      </c>
      <c r="D454" t="s">
        <v>1188</v>
      </c>
      <c r="E454" t="s">
        <v>739</v>
      </c>
      <c r="F454" t="s">
        <v>1953</v>
      </c>
      <c r="G454" t="s">
        <v>1954</v>
      </c>
      <c r="H454" t="s">
        <v>32</v>
      </c>
      <c r="I454">
        <v>102</v>
      </c>
      <c r="J454">
        <v>2.35</v>
      </c>
      <c r="K454" t="s">
        <v>33</v>
      </c>
      <c r="L454" t="s">
        <v>15364</v>
      </c>
      <c r="M454" t="s">
        <v>15365</v>
      </c>
      <c r="N454" t="s">
        <v>15366</v>
      </c>
      <c r="O454" t="s">
        <v>15367</v>
      </c>
      <c r="P454" t="s">
        <v>14421</v>
      </c>
      <c r="Q454">
        <v>2011</v>
      </c>
      <c r="R454" t="s">
        <v>72</v>
      </c>
      <c r="S454">
        <v>1</v>
      </c>
      <c r="T454">
        <v>80000000</v>
      </c>
      <c r="U454">
        <v>80360866</v>
      </c>
      <c r="V454">
        <f t="shared" si="15"/>
        <v>360866</v>
      </c>
      <c r="W454" t="s">
        <v>1955</v>
      </c>
      <c r="X454">
        <v>5.2</v>
      </c>
      <c r="Y454">
        <v>178</v>
      </c>
      <c r="Z454">
        <v>44662</v>
      </c>
      <c r="AA454">
        <v>127</v>
      </c>
      <c r="AB454">
        <v>0</v>
      </c>
      <c r="AC454">
        <v>153</v>
      </c>
      <c r="AD454">
        <v>3000</v>
      </c>
      <c r="AE454">
        <v>1000</v>
      </c>
      <c r="AF454">
        <v>269</v>
      </c>
      <c r="AG454">
        <v>5392</v>
      </c>
      <c r="AH454" t="s">
        <v>1432</v>
      </c>
      <c r="AI454" t="s">
        <v>20926</v>
      </c>
      <c r="AJ454" t="s">
        <v>12756</v>
      </c>
      <c r="AP454">
        <f t="shared" si="14"/>
        <v>3</v>
      </c>
    </row>
    <row r="455" spans="1:42" x14ac:dyDescent="0.3">
      <c r="A455" s="1">
        <v>467</v>
      </c>
      <c r="B455" t="s">
        <v>1956</v>
      </c>
      <c r="C455" t="s">
        <v>27</v>
      </c>
      <c r="D455" t="s">
        <v>1957</v>
      </c>
      <c r="E455" t="s">
        <v>340</v>
      </c>
      <c r="F455" t="s">
        <v>148</v>
      </c>
      <c r="G455" t="s">
        <v>1958</v>
      </c>
      <c r="H455" t="s">
        <v>32</v>
      </c>
      <c r="I455">
        <v>130</v>
      </c>
      <c r="J455">
        <v>2.35</v>
      </c>
      <c r="K455" t="s">
        <v>33</v>
      </c>
      <c r="L455" t="s">
        <v>15368</v>
      </c>
      <c r="M455" t="s">
        <v>14286</v>
      </c>
      <c r="N455" t="s">
        <v>14188</v>
      </c>
      <c r="O455" t="s">
        <v>14098</v>
      </c>
      <c r="P455" t="s">
        <v>15369</v>
      </c>
      <c r="Q455">
        <v>1998</v>
      </c>
      <c r="R455" t="s">
        <v>34</v>
      </c>
      <c r="S455">
        <v>0</v>
      </c>
      <c r="T455">
        <v>80000000</v>
      </c>
      <c r="U455">
        <v>69102910</v>
      </c>
      <c r="V455">
        <f t="shared" si="15"/>
        <v>-10897090</v>
      </c>
      <c r="W455" t="s">
        <v>1959</v>
      </c>
      <c r="X455">
        <v>5.0999999999999996</v>
      </c>
      <c r="Y455">
        <v>102</v>
      </c>
      <c r="Z455">
        <v>58402</v>
      </c>
      <c r="AA455">
        <v>370</v>
      </c>
      <c r="AB455">
        <v>0</v>
      </c>
      <c r="AC455">
        <v>81</v>
      </c>
      <c r="AD455">
        <v>10000</v>
      </c>
      <c r="AE455">
        <v>882</v>
      </c>
      <c r="AF455">
        <v>427</v>
      </c>
      <c r="AG455">
        <v>12186</v>
      </c>
      <c r="AH455" t="s">
        <v>980</v>
      </c>
      <c r="AI455" t="s">
        <v>718</v>
      </c>
      <c r="AJ455" t="s">
        <v>20926</v>
      </c>
      <c r="AK455" t="s">
        <v>13700</v>
      </c>
      <c r="AL455" t="s">
        <v>13161</v>
      </c>
      <c r="AP455">
        <f t="shared" si="14"/>
        <v>5</v>
      </c>
    </row>
    <row r="456" spans="1:42" x14ac:dyDescent="0.3">
      <c r="A456" s="1">
        <v>468</v>
      </c>
      <c r="B456" t="s">
        <v>1960</v>
      </c>
      <c r="C456" t="s">
        <v>27</v>
      </c>
      <c r="D456" t="s">
        <v>1961</v>
      </c>
      <c r="E456" t="s">
        <v>1254</v>
      </c>
      <c r="F456" t="s">
        <v>1962</v>
      </c>
      <c r="G456" t="s">
        <v>1963</v>
      </c>
      <c r="H456" t="s">
        <v>32</v>
      </c>
      <c r="I456">
        <v>129</v>
      </c>
      <c r="J456">
        <v>1.85</v>
      </c>
      <c r="K456" t="s">
        <v>33</v>
      </c>
      <c r="L456" t="s">
        <v>15370</v>
      </c>
      <c r="M456" t="s">
        <v>14142</v>
      </c>
      <c r="N456" t="s">
        <v>15371</v>
      </c>
      <c r="O456" t="s">
        <v>14554</v>
      </c>
      <c r="P456" t="s">
        <v>14042</v>
      </c>
      <c r="Q456">
        <v>2004</v>
      </c>
      <c r="R456" t="s">
        <v>491</v>
      </c>
      <c r="S456">
        <v>1</v>
      </c>
      <c r="T456">
        <v>80000000</v>
      </c>
      <c r="U456">
        <v>65948711</v>
      </c>
      <c r="V456">
        <f t="shared" si="15"/>
        <v>-14051289</v>
      </c>
      <c r="W456" t="s">
        <v>1964</v>
      </c>
      <c r="X456">
        <v>6.6</v>
      </c>
      <c r="Y456">
        <v>209</v>
      </c>
      <c r="Z456">
        <v>86422</v>
      </c>
      <c r="AA456">
        <v>363</v>
      </c>
      <c r="AB456">
        <v>0</v>
      </c>
      <c r="AC456">
        <v>438</v>
      </c>
      <c r="AD456">
        <v>18000</v>
      </c>
      <c r="AE456">
        <v>1000</v>
      </c>
      <c r="AF456">
        <v>502</v>
      </c>
      <c r="AG456">
        <v>20056</v>
      </c>
      <c r="AH456" t="s">
        <v>2420</v>
      </c>
      <c r="AI456" t="s">
        <v>20928</v>
      </c>
      <c r="AJ456" t="s">
        <v>13700</v>
      </c>
      <c r="AK456" t="s">
        <v>13161</v>
      </c>
      <c r="AP456">
        <f t="shared" si="14"/>
        <v>4</v>
      </c>
    </row>
    <row r="457" spans="1:42" x14ac:dyDescent="0.3">
      <c r="A457" s="1">
        <v>470</v>
      </c>
      <c r="B457" t="s">
        <v>1965</v>
      </c>
      <c r="C457" t="s">
        <v>27</v>
      </c>
      <c r="D457" t="s">
        <v>1698</v>
      </c>
      <c r="E457" t="s">
        <v>209</v>
      </c>
      <c r="F457" t="s">
        <v>1582</v>
      </c>
      <c r="G457" t="s">
        <v>1966</v>
      </c>
      <c r="H457" t="s">
        <v>32</v>
      </c>
      <c r="I457">
        <v>89</v>
      </c>
      <c r="J457">
        <v>1.85</v>
      </c>
      <c r="K457" t="s">
        <v>33</v>
      </c>
      <c r="L457" t="s">
        <v>15372</v>
      </c>
      <c r="M457" t="s">
        <v>15206</v>
      </c>
      <c r="N457" t="s">
        <v>15207</v>
      </c>
      <c r="O457" t="s">
        <v>15209</v>
      </c>
      <c r="P457" t="s">
        <v>14585</v>
      </c>
      <c r="Q457">
        <v>2015</v>
      </c>
      <c r="R457" t="s">
        <v>72</v>
      </c>
      <c r="S457">
        <v>0</v>
      </c>
      <c r="T457">
        <v>80000000</v>
      </c>
      <c r="U457">
        <v>169692572</v>
      </c>
      <c r="V457">
        <f t="shared" si="15"/>
        <v>89692572</v>
      </c>
      <c r="W457" t="s">
        <v>1967</v>
      </c>
      <c r="X457">
        <v>6.7</v>
      </c>
      <c r="Y457">
        <v>152</v>
      </c>
      <c r="Z457">
        <v>56501</v>
      </c>
      <c r="AA457">
        <v>97</v>
      </c>
      <c r="AB457">
        <v>16000</v>
      </c>
      <c r="AC457">
        <v>266</v>
      </c>
      <c r="AD457">
        <v>12000</v>
      </c>
      <c r="AE457">
        <v>11000</v>
      </c>
      <c r="AF457">
        <v>859</v>
      </c>
      <c r="AG457">
        <v>26839</v>
      </c>
      <c r="AH457" t="s">
        <v>20925</v>
      </c>
      <c r="AI457" t="s">
        <v>1432</v>
      </c>
      <c r="AJ457" t="s">
        <v>20926</v>
      </c>
      <c r="AK457" t="s">
        <v>20924</v>
      </c>
      <c r="AP457">
        <f t="shared" si="14"/>
        <v>4</v>
      </c>
    </row>
    <row r="458" spans="1:42" x14ac:dyDescent="0.3">
      <c r="A458" s="1">
        <v>472</v>
      </c>
      <c r="B458" t="s">
        <v>1968</v>
      </c>
      <c r="C458" t="s">
        <v>27</v>
      </c>
      <c r="D458" t="s">
        <v>1969</v>
      </c>
      <c r="E458" t="s">
        <v>1970</v>
      </c>
      <c r="F458" t="s">
        <v>1971</v>
      </c>
      <c r="G458" t="s">
        <v>1972</v>
      </c>
      <c r="H458" t="s">
        <v>32</v>
      </c>
      <c r="I458">
        <v>74</v>
      </c>
      <c r="J458">
        <v>1.78</v>
      </c>
      <c r="K458" t="s">
        <v>33</v>
      </c>
      <c r="L458" t="s">
        <v>15373</v>
      </c>
      <c r="M458" t="s">
        <v>14214</v>
      </c>
      <c r="N458" t="s">
        <v>13993</v>
      </c>
      <c r="O458" t="s">
        <v>14294</v>
      </c>
      <c r="P458" t="s">
        <v>15374</v>
      </c>
      <c r="Q458">
        <v>1999</v>
      </c>
      <c r="R458" t="s">
        <v>212</v>
      </c>
      <c r="S458">
        <v>0</v>
      </c>
      <c r="T458">
        <v>80000000</v>
      </c>
      <c r="U458">
        <v>60507228</v>
      </c>
      <c r="V458">
        <f t="shared" si="15"/>
        <v>-19492772</v>
      </c>
      <c r="W458" t="s">
        <v>1973</v>
      </c>
      <c r="X458">
        <v>7.3</v>
      </c>
      <c r="Y458">
        <v>129</v>
      </c>
      <c r="Z458">
        <v>27543</v>
      </c>
      <c r="AA458">
        <v>186</v>
      </c>
      <c r="AB458">
        <v>607</v>
      </c>
      <c r="AC458">
        <v>11</v>
      </c>
      <c r="AD458">
        <v>340</v>
      </c>
      <c r="AE458">
        <v>243</v>
      </c>
      <c r="AF458">
        <v>62</v>
      </c>
      <c r="AG458">
        <v>814</v>
      </c>
      <c r="AH458" t="s">
        <v>20925</v>
      </c>
      <c r="AI458" t="s">
        <v>20926</v>
      </c>
      <c r="AJ458" t="s">
        <v>20924</v>
      </c>
      <c r="AK458" t="s">
        <v>20933</v>
      </c>
      <c r="AP458">
        <f t="shared" si="14"/>
        <v>4</v>
      </c>
    </row>
    <row r="459" spans="1:42" x14ac:dyDescent="0.3">
      <c r="A459" s="1">
        <v>473</v>
      </c>
      <c r="B459" t="s">
        <v>1974</v>
      </c>
      <c r="C459" t="s">
        <v>27</v>
      </c>
      <c r="D459" t="s">
        <v>695</v>
      </c>
      <c r="E459" t="s">
        <v>147</v>
      </c>
      <c r="F459" t="s">
        <v>1975</v>
      </c>
      <c r="G459" t="s">
        <v>1976</v>
      </c>
      <c r="H459" t="s">
        <v>32</v>
      </c>
      <c r="I459">
        <v>96</v>
      </c>
      <c r="J459">
        <v>2.35</v>
      </c>
      <c r="K459" t="s">
        <v>33</v>
      </c>
      <c r="L459" t="s">
        <v>15229</v>
      </c>
      <c r="M459" t="s">
        <v>14098</v>
      </c>
      <c r="N459" t="s">
        <v>14383</v>
      </c>
      <c r="O459" t="s">
        <v>14168</v>
      </c>
      <c r="P459" t="s">
        <v>15375</v>
      </c>
      <c r="Q459">
        <v>2002</v>
      </c>
      <c r="R459" t="s">
        <v>34</v>
      </c>
      <c r="S459">
        <v>0</v>
      </c>
      <c r="T459">
        <v>80000000</v>
      </c>
      <c r="U459">
        <v>56684819</v>
      </c>
      <c r="V459">
        <f t="shared" si="15"/>
        <v>-23315181</v>
      </c>
      <c r="W459" t="s">
        <v>1977</v>
      </c>
      <c r="X459">
        <v>5.9</v>
      </c>
      <c r="Y459">
        <v>124</v>
      </c>
      <c r="Z459">
        <v>103787</v>
      </c>
      <c r="AA459">
        <v>615</v>
      </c>
      <c r="AB459">
        <v>3000</v>
      </c>
      <c r="AC459">
        <v>25</v>
      </c>
      <c r="AD459">
        <v>891</v>
      </c>
      <c r="AE459">
        <v>639</v>
      </c>
      <c r="AF459">
        <v>102</v>
      </c>
      <c r="AG459">
        <v>1919</v>
      </c>
      <c r="AH459" t="s">
        <v>980</v>
      </c>
      <c r="AI459" t="s">
        <v>718</v>
      </c>
      <c r="AJ459" t="s">
        <v>13700</v>
      </c>
      <c r="AP459">
        <f t="shared" si="14"/>
        <v>3</v>
      </c>
    </row>
    <row r="460" spans="1:42" x14ac:dyDescent="0.3">
      <c r="A460" s="1">
        <v>474</v>
      </c>
      <c r="B460" t="s">
        <v>1978</v>
      </c>
      <c r="C460" t="s">
        <v>27</v>
      </c>
      <c r="D460" t="s">
        <v>1383</v>
      </c>
      <c r="E460" t="s">
        <v>581</v>
      </c>
      <c r="F460" t="s">
        <v>1979</v>
      </c>
      <c r="G460" t="s">
        <v>1980</v>
      </c>
      <c r="H460" t="s">
        <v>32</v>
      </c>
      <c r="I460">
        <v>114</v>
      </c>
      <c r="J460">
        <v>1.85</v>
      </c>
      <c r="K460" t="s">
        <v>33</v>
      </c>
      <c r="L460" t="s">
        <v>14510</v>
      </c>
      <c r="M460" t="s">
        <v>15372</v>
      </c>
      <c r="N460" t="s">
        <v>14073</v>
      </c>
      <c r="O460" t="s">
        <v>15229</v>
      </c>
      <c r="P460" t="s">
        <v>15376</v>
      </c>
      <c r="Q460">
        <v>1998</v>
      </c>
      <c r="R460" t="s">
        <v>72</v>
      </c>
      <c r="S460">
        <v>0</v>
      </c>
      <c r="T460">
        <v>90000000</v>
      </c>
      <c r="U460">
        <v>50628009</v>
      </c>
      <c r="V460">
        <f t="shared" si="15"/>
        <v>-39371991</v>
      </c>
      <c r="W460" t="s">
        <v>1981</v>
      </c>
      <c r="X460">
        <v>5.6</v>
      </c>
      <c r="Y460">
        <v>35</v>
      </c>
      <c r="Z460">
        <v>22955</v>
      </c>
      <c r="AA460">
        <v>88</v>
      </c>
      <c r="AB460">
        <v>0</v>
      </c>
      <c r="AC460">
        <v>31</v>
      </c>
      <c r="AD460">
        <v>9000</v>
      </c>
      <c r="AE460">
        <v>496</v>
      </c>
      <c r="AF460">
        <v>372</v>
      </c>
      <c r="AG460">
        <v>10731</v>
      </c>
      <c r="AH460" t="s">
        <v>980</v>
      </c>
      <c r="AI460" t="s">
        <v>718</v>
      </c>
      <c r="AJ460" t="s">
        <v>20926</v>
      </c>
      <c r="AK460" t="s">
        <v>20924</v>
      </c>
      <c r="AL460" t="s">
        <v>13161</v>
      </c>
      <c r="AP460">
        <f t="shared" si="14"/>
        <v>5</v>
      </c>
    </row>
    <row r="461" spans="1:42" x14ac:dyDescent="0.3">
      <c r="A461" s="1">
        <v>475</v>
      </c>
      <c r="B461" t="s">
        <v>1982</v>
      </c>
      <c r="C461" t="s">
        <v>27</v>
      </c>
      <c r="D461" t="s">
        <v>1226</v>
      </c>
      <c r="E461" t="s">
        <v>202</v>
      </c>
      <c r="F461" t="s">
        <v>194</v>
      </c>
      <c r="G461" t="s">
        <v>784</v>
      </c>
      <c r="H461" t="s">
        <v>32</v>
      </c>
      <c r="I461">
        <v>99</v>
      </c>
      <c r="J461">
        <v>2.35</v>
      </c>
      <c r="K461" t="s">
        <v>33</v>
      </c>
      <c r="L461" t="s">
        <v>14833</v>
      </c>
      <c r="M461" t="s">
        <v>14459</v>
      </c>
      <c r="N461" t="s">
        <v>15248</v>
      </c>
      <c r="O461" t="s">
        <v>15377</v>
      </c>
      <c r="P461" t="s">
        <v>15378</v>
      </c>
      <c r="Q461">
        <v>2001</v>
      </c>
      <c r="R461" t="s">
        <v>491</v>
      </c>
      <c r="S461">
        <v>4</v>
      </c>
      <c r="T461">
        <v>80000000</v>
      </c>
      <c r="U461">
        <v>69772969</v>
      </c>
      <c r="V461">
        <f t="shared" si="15"/>
        <v>-10227031</v>
      </c>
      <c r="W461" t="s">
        <v>1983</v>
      </c>
      <c r="X461">
        <v>6.5</v>
      </c>
      <c r="Y461">
        <v>166</v>
      </c>
      <c r="Z461">
        <v>155532</v>
      </c>
      <c r="AA461">
        <v>543</v>
      </c>
      <c r="AB461">
        <v>0</v>
      </c>
      <c r="AC461">
        <v>57</v>
      </c>
      <c r="AD461">
        <v>20000</v>
      </c>
      <c r="AE461">
        <v>3000</v>
      </c>
      <c r="AF461">
        <v>820</v>
      </c>
      <c r="AG461">
        <v>25942</v>
      </c>
      <c r="AH461" t="s">
        <v>980</v>
      </c>
      <c r="AI461" t="s">
        <v>20931</v>
      </c>
      <c r="AJ461" t="s">
        <v>13161</v>
      </c>
      <c r="AP461">
        <f t="shared" si="14"/>
        <v>3</v>
      </c>
    </row>
    <row r="462" spans="1:42" x14ac:dyDescent="0.3">
      <c r="A462" s="1">
        <v>476</v>
      </c>
      <c r="B462" t="s">
        <v>1984</v>
      </c>
      <c r="C462" t="s">
        <v>27</v>
      </c>
      <c r="D462" t="s">
        <v>243</v>
      </c>
      <c r="E462" t="s">
        <v>1985</v>
      </c>
      <c r="F462" t="s">
        <v>1986</v>
      </c>
      <c r="G462" t="s">
        <v>1987</v>
      </c>
      <c r="H462" t="s">
        <v>32</v>
      </c>
      <c r="I462">
        <v>129</v>
      </c>
      <c r="J462">
        <v>2.35</v>
      </c>
      <c r="K462" t="s">
        <v>1988</v>
      </c>
      <c r="L462" t="s">
        <v>15372</v>
      </c>
      <c r="M462" t="s">
        <v>14431</v>
      </c>
      <c r="N462" t="s">
        <v>14635</v>
      </c>
      <c r="O462" t="s">
        <v>14983</v>
      </c>
      <c r="P462" t="s">
        <v>15379</v>
      </c>
      <c r="Q462">
        <v>2005</v>
      </c>
      <c r="R462" t="s">
        <v>72</v>
      </c>
      <c r="S462">
        <v>1</v>
      </c>
      <c r="T462">
        <v>75000000</v>
      </c>
      <c r="U462">
        <v>45356386</v>
      </c>
      <c r="V462">
        <f t="shared" si="15"/>
        <v>-29643614</v>
      </c>
      <c r="W462" t="s">
        <v>1989</v>
      </c>
      <c r="X462">
        <v>5.9</v>
      </c>
      <c r="Y462">
        <v>137</v>
      </c>
      <c r="Z462">
        <v>71574</v>
      </c>
      <c r="AA462">
        <v>244</v>
      </c>
      <c r="AB462">
        <v>951</v>
      </c>
      <c r="AC462">
        <v>258</v>
      </c>
      <c r="AD462">
        <v>2000</v>
      </c>
      <c r="AE462">
        <v>277</v>
      </c>
      <c r="AF462">
        <v>163</v>
      </c>
      <c r="AG462">
        <v>2864</v>
      </c>
      <c r="AH462" t="s">
        <v>980</v>
      </c>
      <c r="AI462" t="s">
        <v>718</v>
      </c>
      <c r="AJ462" t="s">
        <v>10951</v>
      </c>
      <c r="AP462">
        <f t="shared" si="14"/>
        <v>3</v>
      </c>
    </row>
    <row r="463" spans="1:42" x14ac:dyDescent="0.3">
      <c r="A463" s="1">
        <v>477</v>
      </c>
      <c r="B463" t="s">
        <v>1990</v>
      </c>
      <c r="C463" t="s">
        <v>27</v>
      </c>
      <c r="D463" t="s">
        <v>1991</v>
      </c>
      <c r="E463" t="s">
        <v>604</v>
      </c>
      <c r="F463" t="s">
        <v>1992</v>
      </c>
      <c r="G463" t="s">
        <v>1993</v>
      </c>
      <c r="H463" t="s">
        <v>32</v>
      </c>
      <c r="I463">
        <v>113</v>
      </c>
      <c r="J463">
        <v>2.35</v>
      </c>
      <c r="K463" t="s">
        <v>33</v>
      </c>
      <c r="L463" t="s">
        <v>15041</v>
      </c>
      <c r="M463" t="s">
        <v>15380</v>
      </c>
      <c r="N463" t="s">
        <v>15381</v>
      </c>
      <c r="O463" t="s">
        <v>15382</v>
      </c>
      <c r="P463" t="s">
        <v>15383</v>
      </c>
      <c r="Q463">
        <v>1998</v>
      </c>
      <c r="R463" t="s">
        <v>34</v>
      </c>
      <c r="S463">
        <v>1</v>
      </c>
      <c r="T463">
        <v>85000000</v>
      </c>
      <c r="U463">
        <v>55350897</v>
      </c>
      <c r="V463">
        <f t="shared" si="15"/>
        <v>-29649103</v>
      </c>
      <c r="W463" t="s">
        <v>1994</v>
      </c>
      <c r="X463">
        <v>7</v>
      </c>
      <c r="Y463">
        <v>121</v>
      </c>
      <c r="Z463">
        <v>83560</v>
      </c>
      <c r="AA463">
        <v>619</v>
      </c>
      <c r="AB463">
        <v>32000</v>
      </c>
      <c r="AC463">
        <v>25</v>
      </c>
      <c r="AD463">
        <v>49000</v>
      </c>
      <c r="AE463">
        <v>448</v>
      </c>
      <c r="AF463">
        <v>129</v>
      </c>
      <c r="AG463">
        <v>49631</v>
      </c>
      <c r="AH463" t="s">
        <v>2420</v>
      </c>
      <c r="AI463" t="s">
        <v>20924</v>
      </c>
      <c r="AJ463" t="s">
        <v>12756</v>
      </c>
      <c r="AP463">
        <f t="shared" si="14"/>
        <v>3</v>
      </c>
    </row>
    <row r="464" spans="1:42" x14ac:dyDescent="0.3">
      <c r="A464" s="1">
        <v>478</v>
      </c>
      <c r="B464" t="s">
        <v>1995</v>
      </c>
      <c r="C464" t="s">
        <v>27</v>
      </c>
      <c r="D464" t="s">
        <v>1996</v>
      </c>
      <c r="E464" t="s">
        <v>1582</v>
      </c>
      <c r="F464" t="s">
        <v>1422</v>
      </c>
      <c r="G464" t="s">
        <v>1997</v>
      </c>
      <c r="H464" t="s">
        <v>32</v>
      </c>
      <c r="I464">
        <v>90</v>
      </c>
      <c r="J464">
        <v>1.85</v>
      </c>
      <c r="K464" t="s">
        <v>33</v>
      </c>
      <c r="L464" t="s">
        <v>15384</v>
      </c>
      <c r="M464" t="s">
        <v>14714</v>
      </c>
      <c r="N464" t="s">
        <v>15385</v>
      </c>
      <c r="O464" t="s">
        <v>15380</v>
      </c>
      <c r="P464" t="s">
        <v>15386</v>
      </c>
      <c r="Q464">
        <v>2000</v>
      </c>
      <c r="R464" t="s">
        <v>34</v>
      </c>
      <c r="S464">
        <v>0</v>
      </c>
      <c r="T464">
        <v>80000000</v>
      </c>
      <c r="U464">
        <v>39442871</v>
      </c>
      <c r="V464">
        <f t="shared" si="15"/>
        <v>-40557129</v>
      </c>
      <c r="W464" t="s">
        <v>1998</v>
      </c>
      <c r="X464">
        <v>5.3</v>
      </c>
      <c r="Y464">
        <v>87</v>
      </c>
      <c r="Z464">
        <v>80639</v>
      </c>
      <c r="AA464">
        <v>237</v>
      </c>
      <c r="AB464">
        <v>0</v>
      </c>
      <c r="AC464">
        <v>65</v>
      </c>
      <c r="AD464">
        <v>11000</v>
      </c>
      <c r="AE464">
        <v>11000</v>
      </c>
      <c r="AF464">
        <v>658</v>
      </c>
      <c r="AG464">
        <v>25190</v>
      </c>
      <c r="AH464" t="s">
        <v>1432</v>
      </c>
      <c r="AI464" t="s">
        <v>20924</v>
      </c>
      <c r="AP464">
        <f t="shared" si="14"/>
        <v>2</v>
      </c>
    </row>
    <row r="465" spans="1:42" x14ac:dyDescent="0.3">
      <c r="A465" s="1">
        <v>479</v>
      </c>
      <c r="B465" t="s">
        <v>1999</v>
      </c>
      <c r="C465" t="s">
        <v>27</v>
      </c>
      <c r="D465" t="s">
        <v>2000</v>
      </c>
      <c r="E465" t="s">
        <v>861</v>
      </c>
      <c r="F465" t="s">
        <v>359</v>
      </c>
      <c r="G465" t="s">
        <v>902</v>
      </c>
      <c r="H465" t="s">
        <v>32</v>
      </c>
      <c r="I465">
        <v>118</v>
      </c>
      <c r="J465">
        <v>1.85</v>
      </c>
      <c r="K465" t="s">
        <v>33</v>
      </c>
      <c r="L465" t="s">
        <v>14527</v>
      </c>
      <c r="M465" t="s">
        <v>14296</v>
      </c>
      <c r="N465" t="s">
        <v>15049</v>
      </c>
      <c r="O465" t="s">
        <v>14069</v>
      </c>
      <c r="P465" t="s">
        <v>14333</v>
      </c>
      <c r="Q465">
        <v>2005</v>
      </c>
      <c r="R465" t="s">
        <v>34</v>
      </c>
      <c r="S465">
        <v>2</v>
      </c>
      <c r="T465">
        <v>88000000</v>
      </c>
      <c r="U465">
        <v>37899638</v>
      </c>
      <c r="V465">
        <f t="shared" si="15"/>
        <v>-50100362</v>
      </c>
      <c r="W465" t="s">
        <v>2001</v>
      </c>
      <c r="X465">
        <v>5.9</v>
      </c>
      <c r="Y465">
        <v>233</v>
      </c>
      <c r="Z465">
        <v>98472</v>
      </c>
      <c r="AA465">
        <v>492</v>
      </c>
      <c r="AB465">
        <v>0</v>
      </c>
      <c r="AC465">
        <v>0</v>
      </c>
      <c r="AD465">
        <v>13000</v>
      </c>
      <c r="AE465">
        <v>13000</v>
      </c>
      <c r="AF465">
        <v>871</v>
      </c>
      <c r="AG465">
        <v>27114</v>
      </c>
      <c r="AH465" t="s">
        <v>980</v>
      </c>
      <c r="AI465" t="s">
        <v>718</v>
      </c>
      <c r="AJ465" t="s">
        <v>1432</v>
      </c>
      <c r="AK465" t="s">
        <v>20924</v>
      </c>
      <c r="AL465" t="s">
        <v>13161</v>
      </c>
      <c r="AP465">
        <f t="shared" si="14"/>
        <v>5</v>
      </c>
    </row>
    <row r="466" spans="1:42" x14ac:dyDescent="0.3">
      <c r="A466" s="1">
        <v>480</v>
      </c>
      <c r="B466" t="s">
        <v>2002</v>
      </c>
      <c r="C466" t="s">
        <v>27</v>
      </c>
      <c r="D466" t="s">
        <v>197</v>
      </c>
      <c r="E466" t="s">
        <v>629</v>
      </c>
      <c r="F466" t="s">
        <v>720</v>
      </c>
      <c r="G466" t="s">
        <v>845</v>
      </c>
      <c r="H466" t="s">
        <v>32</v>
      </c>
      <c r="I466">
        <v>106</v>
      </c>
      <c r="J466">
        <v>2.35</v>
      </c>
      <c r="K466" t="s">
        <v>33</v>
      </c>
      <c r="L466" t="s">
        <v>13981</v>
      </c>
      <c r="M466" t="s">
        <v>14257</v>
      </c>
      <c r="N466" t="s">
        <v>14494</v>
      </c>
      <c r="O466" t="s">
        <v>14217</v>
      </c>
      <c r="P466" t="s">
        <v>14442</v>
      </c>
      <c r="Q466">
        <v>1996</v>
      </c>
      <c r="R466" t="s">
        <v>34</v>
      </c>
      <c r="S466">
        <v>3</v>
      </c>
      <c r="T466">
        <v>70000000</v>
      </c>
      <c r="U466">
        <v>37754208</v>
      </c>
      <c r="V466">
        <f t="shared" si="15"/>
        <v>-32245792</v>
      </c>
      <c r="W466" t="s">
        <v>2003</v>
      </c>
      <c r="X466">
        <v>6.3</v>
      </c>
      <c r="Y466">
        <v>132</v>
      </c>
      <c r="Z466">
        <v>172217</v>
      </c>
      <c r="AA466">
        <v>405</v>
      </c>
      <c r="AB466">
        <v>0</v>
      </c>
      <c r="AC466">
        <v>13000</v>
      </c>
      <c r="AD466">
        <v>20000</v>
      </c>
      <c r="AE466">
        <v>770</v>
      </c>
      <c r="AF466">
        <v>733</v>
      </c>
      <c r="AG466">
        <v>22590</v>
      </c>
      <c r="AH466" t="s">
        <v>980</v>
      </c>
      <c r="AI466" t="s">
        <v>1432</v>
      </c>
      <c r="AJ466" t="s">
        <v>13700</v>
      </c>
      <c r="AP466">
        <f t="shared" si="14"/>
        <v>3</v>
      </c>
    </row>
    <row r="467" spans="1:42" x14ac:dyDescent="0.3">
      <c r="A467" s="1">
        <v>483</v>
      </c>
      <c r="B467" t="s">
        <v>2004</v>
      </c>
      <c r="C467" t="s">
        <v>27</v>
      </c>
      <c r="D467" t="s">
        <v>488</v>
      </c>
      <c r="E467" t="s">
        <v>735</v>
      </c>
      <c r="F467" t="s">
        <v>2005</v>
      </c>
      <c r="G467" t="s">
        <v>2006</v>
      </c>
      <c r="H467" t="s">
        <v>32</v>
      </c>
      <c r="I467">
        <v>89</v>
      </c>
      <c r="J467">
        <v>2.35</v>
      </c>
      <c r="K467" t="s">
        <v>33</v>
      </c>
      <c r="L467" t="s">
        <v>15170</v>
      </c>
      <c r="M467" t="s">
        <v>14980</v>
      </c>
      <c r="N467" t="s">
        <v>13963</v>
      </c>
      <c r="O467" t="s">
        <v>14448</v>
      </c>
      <c r="P467" t="s">
        <v>14188</v>
      </c>
      <c r="Q467">
        <v>2009</v>
      </c>
      <c r="R467" t="s">
        <v>34</v>
      </c>
      <c r="S467">
        <v>5</v>
      </c>
      <c r="T467">
        <v>80000000</v>
      </c>
      <c r="U467">
        <v>38542418</v>
      </c>
      <c r="V467">
        <f t="shared" si="15"/>
        <v>-41457582</v>
      </c>
      <c r="W467" t="s">
        <v>2007</v>
      </c>
      <c r="X467">
        <v>6.3</v>
      </c>
      <c r="Y467">
        <v>258</v>
      </c>
      <c r="Z467">
        <v>151424</v>
      </c>
      <c r="AA467">
        <v>252</v>
      </c>
      <c r="AB467">
        <v>0</v>
      </c>
      <c r="AC467">
        <v>84</v>
      </c>
      <c r="AD467">
        <v>13000</v>
      </c>
      <c r="AE467">
        <v>1000</v>
      </c>
      <c r="AF467">
        <v>1000</v>
      </c>
      <c r="AG467">
        <v>18132</v>
      </c>
      <c r="AH467" t="s">
        <v>980</v>
      </c>
      <c r="AI467" t="s">
        <v>13700</v>
      </c>
      <c r="AJ467" t="s">
        <v>13161</v>
      </c>
      <c r="AP467">
        <f t="shared" si="14"/>
        <v>3</v>
      </c>
    </row>
    <row r="468" spans="1:42" x14ac:dyDescent="0.3">
      <c r="A468" s="1">
        <v>484</v>
      </c>
      <c r="B468" t="s">
        <v>2008</v>
      </c>
      <c r="C468" t="s">
        <v>27</v>
      </c>
      <c r="D468" t="s">
        <v>1091</v>
      </c>
      <c r="E468" t="s">
        <v>275</v>
      </c>
      <c r="F468" t="s">
        <v>2009</v>
      </c>
      <c r="G468" t="s">
        <v>2010</v>
      </c>
      <c r="H468" t="s">
        <v>32</v>
      </c>
      <c r="I468">
        <v>145</v>
      </c>
      <c r="J468">
        <v>1.85</v>
      </c>
      <c r="K468" t="s">
        <v>33</v>
      </c>
      <c r="L468" t="s">
        <v>15387</v>
      </c>
      <c r="M468" t="s">
        <v>15388</v>
      </c>
      <c r="N468" t="s">
        <v>14628</v>
      </c>
      <c r="O468" t="s">
        <v>15389</v>
      </c>
      <c r="P468" t="s">
        <v>14217</v>
      </c>
      <c r="Q468">
        <v>2000</v>
      </c>
      <c r="R468" t="s">
        <v>34</v>
      </c>
      <c r="S468">
        <v>1</v>
      </c>
      <c r="T468">
        <v>80000000</v>
      </c>
      <c r="U468">
        <v>34566746</v>
      </c>
      <c r="V468">
        <f t="shared" si="15"/>
        <v>-45433254</v>
      </c>
      <c r="W468" t="s">
        <v>2011</v>
      </c>
      <c r="X468">
        <v>7.3</v>
      </c>
      <c r="Y468">
        <v>162</v>
      </c>
      <c r="Z468">
        <v>45231</v>
      </c>
      <c r="AA468">
        <v>315</v>
      </c>
      <c r="AB468">
        <v>0</v>
      </c>
      <c r="AC468">
        <v>79</v>
      </c>
      <c r="AD468">
        <v>981</v>
      </c>
      <c r="AE468">
        <v>274</v>
      </c>
      <c r="AF468">
        <v>183</v>
      </c>
      <c r="AG468">
        <v>1825</v>
      </c>
      <c r="AH468" t="s">
        <v>2420</v>
      </c>
      <c r="AI468" t="s">
        <v>20929</v>
      </c>
      <c r="AJ468" t="s">
        <v>13161</v>
      </c>
      <c r="AP468">
        <f t="shared" si="14"/>
        <v>3</v>
      </c>
    </row>
    <row r="469" spans="1:42" x14ac:dyDescent="0.3">
      <c r="A469" s="1">
        <v>485</v>
      </c>
      <c r="B469" t="s">
        <v>2012</v>
      </c>
      <c r="C469" t="s">
        <v>27</v>
      </c>
      <c r="D469" t="s">
        <v>384</v>
      </c>
      <c r="E469" t="s">
        <v>1298</v>
      </c>
      <c r="F469" t="s">
        <v>2013</v>
      </c>
      <c r="G469" t="s">
        <v>2014</v>
      </c>
      <c r="H469" t="s">
        <v>32</v>
      </c>
      <c r="I469">
        <v>114</v>
      </c>
      <c r="J469">
        <v>1.85</v>
      </c>
      <c r="K469" t="s">
        <v>33</v>
      </c>
      <c r="L469" t="s">
        <v>15390</v>
      </c>
      <c r="M469" t="s">
        <v>14102</v>
      </c>
      <c r="N469" t="s">
        <v>15391</v>
      </c>
      <c r="O469" t="s">
        <v>15392</v>
      </c>
      <c r="P469" t="s">
        <v>15393</v>
      </c>
      <c r="Q469">
        <v>1996</v>
      </c>
      <c r="R469" t="s">
        <v>34</v>
      </c>
      <c r="S469">
        <v>0</v>
      </c>
      <c r="T469">
        <v>80000000</v>
      </c>
      <c r="U469">
        <v>32885565</v>
      </c>
      <c r="V469">
        <f t="shared" si="15"/>
        <v>-47114435</v>
      </c>
      <c r="W469" t="s">
        <v>2015</v>
      </c>
      <c r="X469">
        <v>5.8</v>
      </c>
      <c r="Y469">
        <v>61</v>
      </c>
      <c r="Z469">
        <v>53132</v>
      </c>
      <c r="AA469">
        <v>101</v>
      </c>
      <c r="AB469">
        <v>0</v>
      </c>
      <c r="AC469">
        <v>357</v>
      </c>
      <c r="AD469">
        <v>13000</v>
      </c>
      <c r="AE469">
        <v>10000</v>
      </c>
      <c r="AF469">
        <v>366</v>
      </c>
      <c r="AG469">
        <v>25126</v>
      </c>
      <c r="AH469" t="s">
        <v>980</v>
      </c>
      <c r="AI469" t="s">
        <v>718</v>
      </c>
      <c r="AJ469" t="s">
        <v>2420</v>
      </c>
      <c r="AK469" t="s">
        <v>13161</v>
      </c>
      <c r="AP469">
        <f t="shared" si="14"/>
        <v>4</v>
      </c>
    </row>
    <row r="470" spans="1:42" x14ac:dyDescent="0.3">
      <c r="A470" s="1">
        <v>486</v>
      </c>
      <c r="B470" t="s">
        <v>2016</v>
      </c>
      <c r="C470" t="s">
        <v>27</v>
      </c>
      <c r="D470" t="s">
        <v>2017</v>
      </c>
      <c r="E470" t="s">
        <v>2018</v>
      </c>
      <c r="F470" t="s">
        <v>2019</v>
      </c>
      <c r="G470" t="s">
        <v>2020</v>
      </c>
      <c r="H470" t="s">
        <v>32</v>
      </c>
      <c r="I470">
        <v>87</v>
      </c>
      <c r="J470">
        <v>2.35</v>
      </c>
      <c r="K470" t="s">
        <v>33</v>
      </c>
      <c r="L470" t="s">
        <v>14875</v>
      </c>
      <c r="M470" t="s">
        <v>14086</v>
      </c>
      <c r="N470" t="s">
        <v>15394</v>
      </c>
      <c r="O470" t="s">
        <v>14635</v>
      </c>
      <c r="P470" t="s">
        <v>14503</v>
      </c>
      <c r="Q470">
        <v>2013</v>
      </c>
      <c r="R470" t="s">
        <v>72</v>
      </c>
      <c r="S470">
        <v>0</v>
      </c>
      <c r="T470">
        <v>80000000</v>
      </c>
      <c r="U470">
        <v>36073232</v>
      </c>
      <c r="V470">
        <f t="shared" si="15"/>
        <v>-43926768</v>
      </c>
      <c r="W470" t="s">
        <v>2021</v>
      </c>
      <c r="X470">
        <v>5.2</v>
      </c>
      <c r="Y470">
        <v>113</v>
      </c>
      <c r="Z470">
        <v>8913</v>
      </c>
      <c r="AA470">
        <v>66</v>
      </c>
      <c r="AB470">
        <v>0</v>
      </c>
      <c r="AC470">
        <v>43</v>
      </c>
      <c r="AD470">
        <v>882</v>
      </c>
      <c r="AE470">
        <v>396</v>
      </c>
      <c r="AF470">
        <v>210</v>
      </c>
      <c r="AG470">
        <v>1971</v>
      </c>
      <c r="AH470" t="s">
        <v>718</v>
      </c>
      <c r="AI470" t="s">
        <v>20925</v>
      </c>
      <c r="AJ470" t="s">
        <v>20926</v>
      </c>
      <c r="AP470">
        <f t="shared" si="14"/>
        <v>3</v>
      </c>
    </row>
    <row r="471" spans="1:42" x14ac:dyDescent="0.3">
      <c r="A471" s="1">
        <v>487</v>
      </c>
      <c r="B471" t="s">
        <v>2022</v>
      </c>
      <c r="C471" t="s">
        <v>27</v>
      </c>
      <c r="D471" t="s">
        <v>2023</v>
      </c>
      <c r="E471" t="s">
        <v>2024</v>
      </c>
      <c r="F471" t="s">
        <v>1623</v>
      </c>
      <c r="G471" t="s">
        <v>2025</v>
      </c>
      <c r="H471" t="s">
        <v>32</v>
      </c>
      <c r="I471">
        <v>119</v>
      </c>
      <c r="J471">
        <v>2.35</v>
      </c>
      <c r="K471" t="s">
        <v>33</v>
      </c>
      <c r="L471" t="s">
        <v>13981</v>
      </c>
      <c r="M471" t="s">
        <v>15395</v>
      </c>
      <c r="N471" t="s">
        <v>15396</v>
      </c>
      <c r="O471" t="s">
        <v>15397</v>
      </c>
      <c r="P471" t="s">
        <v>15398</v>
      </c>
      <c r="Q471">
        <v>2000</v>
      </c>
      <c r="R471" t="s">
        <v>34</v>
      </c>
      <c r="S471">
        <v>0</v>
      </c>
      <c r="T471">
        <v>44000000</v>
      </c>
      <c r="U471">
        <v>21471685</v>
      </c>
      <c r="V471">
        <f t="shared" si="15"/>
        <v>-22528315</v>
      </c>
      <c r="W471" t="s">
        <v>2026</v>
      </c>
      <c r="X471">
        <v>2.4</v>
      </c>
      <c r="Y471">
        <v>174</v>
      </c>
      <c r="Z471">
        <v>65464</v>
      </c>
      <c r="AA471">
        <v>1308</v>
      </c>
      <c r="AB471">
        <v>0</v>
      </c>
      <c r="AC471">
        <v>64</v>
      </c>
      <c r="AD471">
        <v>743</v>
      </c>
      <c r="AE471">
        <v>117</v>
      </c>
      <c r="AF471">
        <v>41</v>
      </c>
      <c r="AG471">
        <v>971</v>
      </c>
      <c r="AH471" t="s">
        <v>980</v>
      </c>
      <c r="AI471" t="s">
        <v>718</v>
      </c>
      <c r="AJ471" t="s">
        <v>13700</v>
      </c>
      <c r="AP471">
        <f t="shared" si="14"/>
        <v>3</v>
      </c>
    </row>
    <row r="472" spans="1:42" x14ac:dyDescent="0.3">
      <c r="A472" s="1">
        <v>488</v>
      </c>
      <c r="B472" t="s">
        <v>2027</v>
      </c>
      <c r="C472" t="s">
        <v>27</v>
      </c>
      <c r="D472" t="s">
        <v>2028</v>
      </c>
      <c r="E472" t="s">
        <v>386</v>
      </c>
      <c r="F472" t="s">
        <v>2029</v>
      </c>
      <c r="G472" t="s">
        <v>2030</v>
      </c>
      <c r="H472" t="s">
        <v>572</v>
      </c>
      <c r="I472">
        <v>91</v>
      </c>
      <c r="J472">
        <v>2.35</v>
      </c>
      <c r="K472" t="s">
        <v>33</v>
      </c>
      <c r="L472" t="s">
        <v>14517</v>
      </c>
      <c r="M472" t="s">
        <v>15399</v>
      </c>
      <c r="N472" t="s">
        <v>15400</v>
      </c>
      <c r="O472" t="s">
        <v>13974</v>
      </c>
      <c r="P472" t="s">
        <v>15401</v>
      </c>
      <c r="Q472">
        <v>2003</v>
      </c>
      <c r="R472" t="s">
        <v>72</v>
      </c>
      <c r="S472">
        <v>4</v>
      </c>
      <c r="T472">
        <v>80000000</v>
      </c>
      <c r="U472">
        <v>20950820</v>
      </c>
      <c r="V472">
        <f t="shared" si="15"/>
        <v>-59049180</v>
      </c>
      <c r="W472" t="s">
        <v>2031</v>
      </c>
      <c r="X472">
        <v>5.7</v>
      </c>
      <c r="Y472">
        <v>101</v>
      </c>
      <c r="Z472">
        <v>24183</v>
      </c>
      <c r="AA472">
        <v>160</v>
      </c>
      <c r="AB472">
        <v>665</v>
      </c>
      <c r="AC472">
        <v>287</v>
      </c>
      <c r="AD472">
        <v>3000</v>
      </c>
      <c r="AE472">
        <v>739</v>
      </c>
      <c r="AF472">
        <v>695</v>
      </c>
      <c r="AG472">
        <v>5593</v>
      </c>
      <c r="AH472" t="s">
        <v>718</v>
      </c>
      <c r="AI472" t="s">
        <v>20925</v>
      </c>
      <c r="AJ472" t="s">
        <v>1432</v>
      </c>
      <c r="AK472" t="s">
        <v>20926</v>
      </c>
      <c r="AL472" t="s">
        <v>20924</v>
      </c>
      <c r="AM472" t="s">
        <v>13700</v>
      </c>
      <c r="AP472">
        <f t="shared" si="14"/>
        <v>6</v>
      </c>
    </row>
    <row r="473" spans="1:42" x14ac:dyDescent="0.3">
      <c r="A473" s="1">
        <v>489</v>
      </c>
      <c r="B473" t="s">
        <v>2032</v>
      </c>
      <c r="C473" t="s">
        <v>559</v>
      </c>
      <c r="D473" t="s">
        <v>122</v>
      </c>
      <c r="E473" t="s">
        <v>2033</v>
      </c>
      <c r="F473" t="s">
        <v>2034</v>
      </c>
      <c r="G473" t="s">
        <v>2035</v>
      </c>
      <c r="H473" t="s">
        <v>32</v>
      </c>
      <c r="I473">
        <v>118</v>
      </c>
      <c r="J473">
        <v>2.35</v>
      </c>
      <c r="K473" t="s">
        <v>33</v>
      </c>
      <c r="L473" t="s">
        <v>15402</v>
      </c>
      <c r="M473" t="s">
        <v>15403</v>
      </c>
      <c r="N473" t="s">
        <v>15104</v>
      </c>
      <c r="O473" t="s">
        <v>15404</v>
      </c>
      <c r="P473" t="s">
        <v>15405</v>
      </c>
      <c r="Q473">
        <v>2009</v>
      </c>
      <c r="R473" t="s">
        <v>34</v>
      </c>
      <c r="S473">
        <v>4</v>
      </c>
      <c r="T473">
        <v>80000000</v>
      </c>
      <c r="U473">
        <v>19673424</v>
      </c>
      <c r="V473">
        <f t="shared" si="15"/>
        <v>-60326576</v>
      </c>
      <c r="W473" t="s">
        <v>2036</v>
      </c>
      <c r="X473">
        <v>5.8</v>
      </c>
      <c r="Y473">
        <v>205</v>
      </c>
      <c r="Z473">
        <v>37446</v>
      </c>
      <c r="AA473">
        <v>232</v>
      </c>
      <c r="AB473">
        <v>0</v>
      </c>
      <c r="AC473">
        <v>252</v>
      </c>
      <c r="AD473">
        <v>529</v>
      </c>
      <c r="AE473">
        <v>48</v>
      </c>
      <c r="AF473">
        <v>30</v>
      </c>
      <c r="AG473">
        <v>619</v>
      </c>
      <c r="AH473" t="s">
        <v>2420</v>
      </c>
      <c r="AI473" t="s">
        <v>20927</v>
      </c>
      <c r="AJ473" t="s">
        <v>12756</v>
      </c>
      <c r="AP473">
        <f t="shared" si="14"/>
        <v>3</v>
      </c>
    </row>
    <row r="474" spans="1:42" x14ac:dyDescent="0.3">
      <c r="A474" s="1">
        <v>490</v>
      </c>
      <c r="B474" t="s">
        <v>2037</v>
      </c>
      <c r="C474" t="s">
        <v>27</v>
      </c>
      <c r="D474" t="s">
        <v>794</v>
      </c>
      <c r="E474" t="s">
        <v>261</v>
      </c>
      <c r="F474" t="s">
        <v>483</v>
      </c>
      <c r="G474" t="s">
        <v>1901</v>
      </c>
      <c r="H474" t="s">
        <v>32</v>
      </c>
      <c r="I474">
        <v>116</v>
      </c>
      <c r="J474">
        <v>2.35</v>
      </c>
      <c r="K474" t="s">
        <v>33</v>
      </c>
      <c r="L474" t="s">
        <v>15406</v>
      </c>
      <c r="M474" t="s">
        <v>15353</v>
      </c>
      <c r="N474" t="s">
        <v>14005</v>
      </c>
      <c r="O474" t="s">
        <v>15407</v>
      </c>
      <c r="P474" t="s">
        <v>14383</v>
      </c>
      <c r="Q474">
        <v>2003</v>
      </c>
      <c r="R474" t="s">
        <v>34</v>
      </c>
      <c r="S474">
        <v>0</v>
      </c>
      <c r="T474">
        <v>80000000</v>
      </c>
      <c r="U474">
        <v>19480739</v>
      </c>
      <c r="V474">
        <f t="shared" si="15"/>
        <v>-60519261</v>
      </c>
      <c r="W474" t="s">
        <v>2038</v>
      </c>
      <c r="X474">
        <v>5.6</v>
      </c>
      <c r="Y474">
        <v>123</v>
      </c>
      <c r="Z474">
        <v>53057</v>
      </c>
      <c r="AA474">
        <v>457</v>
      </c>
      <c r="AB474">
        <v>0</v>
      </c>
      <c r="AC474">
        <v>503</v>
      </c>
      <c r="AD474">
        <v>23000</v>
      </c>
      <c r="AE474">
        <v>18000</v>
      </c>
      <c r="AF474">
        <v>982</v>
      </c>
      <c r="AG474">
        <v>43887</v>
      </c>
      <c r="AH474" t="s">
        <v>980</v>
      </c>
      <c r="AI474" t="s">
        <v>718</v>
      </c>
      <c r="AJ474" t="s">
        <v>13700</v>
      </c>
      <c r="AP474">
        <f t="shared" si="14"/>
        <v>3</v>
      </c>
    </row>
    <row r="475" spans="1:42" x14ac:dyDescent="0.3">
      <c r="A475" s="1">
        <v>491</v>
      </c>
      <c r="B475" t="s">
        <v>2039</v>
      </c>
      <c r="C475" t="s">
        <v>27</v>
      </c>
      <c r="D475" t="s">
        <v>2040</v>
      </c>
      <c r="E475" t="s">
        <v>1469</v>
      </c>
      <c r="F475" t="s">
        <v>2041</v>
      </c>
      <c r="G475" t="s">
        <v>2042</v>
      </c>
      <c r="H475" t="s">
        <v>32</v>
      </c>
      <c r="I475">
        <v>105</v>
      </c>
      <c r="J475">
        <v>2.35</v>
      </c>
      <c r="K475" t="s">
        <v>33</v>
      </c>
      <c r="L475" t="s">
        <v>14334</v>
      </c>
      <c r="M475" t="s">
        <v>14138</v>
      </c>
      <c r="N475" t="s">
        <v>15408</v>
      </c>
      <c r="O475" t="s">
        <v>15409</v>
      </c>
      <c r="P475" t="s">
        <v>15410</v>
      </c>
      <c r="Q475">
        <v>1997</v>
      </c>
      <c r="R475" t="s">
        <v>491</v>
      </c>
      <c r="S475">
        <v>1</v>
      </c>
      <c r="T475">
        <v>80000000</v>
      </c>
      <c r="U475">
        <v>17593391</v>
      </c>
      <c r="V475">
        <f t="shared" si="15"/>
        <v>-62406609</v>
      </c>
      <c r="W475" t="s">
        <v>2043</v>
      </c>
      <c r="X475">
        <v>6</v>
      </c>
      <c r="Y475">
        <v>79</v>
      </c>
      <c r="Z475">
        <v>56403</v>
      </c>
      <c r="AA475">
        <v>376</v>
      </c>
      <c r="AB475">
        <v>0</v>
      </c>
      <c r="AC475">
        <v>0</v>
      </c>
      <c r="AD475">
        <v>766</v>
      </c>
      <c r="AE475">
        <v>674</v>
      </c>
      <c r="AF475">
        <v>582</v>
      </c>
      <c r="AG475">
        <v>4346</v>
      </c>
      <c r="AH475" t="s">
        <v>980</v>
      </c>
      <c r="AI475" t="s">
        <v>718</v>
      </c>
      <c r="AJ475" t="s">
        <v>2420</v>
      </c>
      <c r="AK475" t="s">
        <v>13700</v>
      </c>
      <c r="AP475">
        <f t="shared" si="14"/>
        <v>4</v>
      </c>
    </row>
    <row r="476" spans="1:42" x14ac:dyDescent="0.3">
      <c r="A476" s="1">
        <v>492</v>
      </c>
      <c r="B476" t="s">
        <v>2044</v>
      </c>
      <c r="C476" t="s">
        <v>27</v>
      </c>
      <c r="D476" t="s">
        <v>632</v>
      </c>
      <c r="E476" t="s">
        <v>2045</v>
      </c>
      <c r="F476" t="s">
        <v>1682</v>
      </c>
      <c r="G476" t="s">
        <v>2046</v>
      </c>
      <c r="H476" t="s">
        <v>287</v>
      </c>
      <c r="I476">
        <v>97</v>
      </c>
      <c r="J476">
        <v>1.85</v>
      </c>
      <c r="K476" t="s">
        <v>33</v>
      </c>
      <c r="L476" t="s">
        <v>14510</v>
      </c>
      <c r="M476" t="s">
        <v>14825</v>
      </c>
      <c r="N476" t="s">
        <v>15411</v>
      </c>
      <c r="O476" t="s">
        <v>15207</v>
      </c>
      <c r="P476" t="s">
        <v>14530</v>
      </c>
      <c r="Q476">
        <v>1998</v>
      </c>
      <c r="R476" t="s">
        <v>212</v>
      </c>
      <c r="S476">
        <v>0</v>
      </c>
      <c r="T476">
        <v>80000000</v>
      </c>
      <c r="U476">
        <v>18318000</v>
      </c>
      <c r="V476">
        <f t="shared" si="15"/>
        <v>-61682000</v>
      </c>
      <c r="W476" t="s">
        <v>2047</v>
      </c>
      <c r="X476">
        <v>5.8</v>
      </c>
      <c r="Y476">
        <v>61</v>
      </c>
      <c r="Z476">
        <v>24868</v>
      </c>
      <c r="AA476">
        <v>216</v>
      </c>
      <c r="AB476">
        <v>964</v>
      </c>
      <c r="AC476">
        <v>750</v>
      </c>
      <c r="AD476">
        <v>1000</v>
      </c>
      <c r="AE476">
        <v>971</v>
      </c>
      <c r="AF476">
        <v>231</v>
      </c>
      <c r="AG476">
        <v>2521</v>
      </c>
      <c r="AH476" t="s">
        <v>718</v>
      </c>
      <c r="AI476" t="s">
        <v>1432</v>
      </c>
      <c r="AJ476" t="s">
        <v>2420</v>
      </c>
      <c r="AK476" t="s">
        <v>20926</v>
      </c>
      <c r="AL476" t="s">
        <v>20924</v>
      </c>
      <c r="AP476">
        <f t="shared" si="14"/>
        <v>5</v>
      </c>
    </row>
    <row r="477" spans="1:42" x14ac:dyDescent="0.3">
      <c r="A477" s="1">
        <v>493</v>
      </c>
      <c r="B477" t="s">
        <v>2048</v>
      </c>
      <c r="C477" t="s">
        <v>27</v>
      </c>
      <c r="D477" t="s">
        <v>809</v>
      </c>
      <c r="E477" t="s">
        <v>262</v>
      </c>
      <c r="F477" t="s">
        <v>2049</v>
      </c>
      <c r="G477" t="s">
        <v>2050</v>
      </c>
      <c r="H477" t="s">
        <v>32</v>
      </c>
      <c r="I477">
        <v>106</v>
      </c>
      <c r="J477">
        <v>2.35</v>
      </c>
      <c r="K477" t="s">
        <v>33</v>
      </c>
      <c r="L477" t="s">
        <v>14082</v>
      </c>
      <c r="M477" t="s">
        <v>15412</v>
      </c>
      <c r="N477" t="s">
        <v>14128</v>
      </c>
      <c r="O477" t="s">
        <v>14131</v>
      </c>
      <c r="P477" t="s">
        <v>15413</v>
      </c>
      <c r="Q477">
        <v>2015</v>
      </c>
      <c r="R477" t="s">
        <v>34</v>
      </c>
      <c r="S477">
        <v>0</v>
      </c>
      <c r="T477">
        <v>90000000</v>
      </c>
      <c r="U477">
        <v>27356090</v>
      </c>
      <c r="V477">
        <f t="shared" si="15"/>
        <v>-62643910</v>
      </c>
      <c r="W477" t="s">
        <v>2051</v>
      </c>
      <c r="X477">
        <v>6</v>
      </c>
      <c r="Y477">
        <v>202</v>
      </c>
      <c r="Z477">
        <v>58752</v>
      </c>
      <c r="AA477">
        <v>117</v>
      </c>
      <c r="AB477">
        <v>21000</v>
      </c>
      <c r="AC477">
        <v>42</v>
      </c>
      <c r="AD477">
        <v>14000</v>
      </c>
      <c r="AE477">
        <v>788</v>
      </c>
      <c r="AF477">
        <v>612</v>
      </c>
      <c r="AG477">
        <v>16922</v>
      </c>
      <c r="AH477" t="s">
        <v>980</v>
      </c>
      <c r="AI477" t="s">
        <v>718</v>
      </c>
      <c r="AJ477" t="s">
        <v>20924</v>
      </c>
      <c r="AP477">
        <f t="shared" si="14"/>
        <v>3</v>
      </c>
    </row>
    <row r="478" spans="1:42" x14ac:dyDescent="0.3">
      <c r="A478" s="1">
        <v>494</v>
      </c>
      <c r="B478" t="s">
        <v>2052</v>
      </c>
      <c r="C478" t="s">
        <v>27</v>
      </c>
      <c r="D478" t="s">
        <v>2053</v>
      </c>
      <c r="E478" t="s">
        <v>2054</v>
      </c>
      <c r="F478" t="s">
        <v>2055</v>
      </c>
      <c r="G478" t="s">
        <v>2056</v>
      </c>
      <c r="H478" t="s">
        <v>32</v>
      </c>
      <c r="I478">
        <v>106</v>
      </c>
      <c r="J478">
        <v>2.35</v>
      </c>
      <c r="K478" t="s">
        <v>33</v>
      </c>
      <c r="L478" t="s">
        <v>14522</v>
      </c>
      <c r="M478" t="s">
        <v>13984</v>
      </c>
      <c r="N478" t="s">
        <v>14188</v>
      </c>
      <c r="O478" t="s">
        <v>15414</v>
      </c>
      <c r="P478" t="s">
        <v>14599</v>
      </c>
      <c r="Q478">
        <v>2000</v>
      </c>
      <c r="R478" t="s">
        <v>34</v>
      </c>
      <c r="S478">
        <v>1</v>
      </c>
      <c r="T478">
        <v>70000000</v>
      </c>
      <c r="U478">
        <v>17473245</v>
      </c>
      <c r="V478">
        <f t="shared" si="15"/>
        <v>-52526755</v>
      </c>
      <c r="W478" t="s">
        <v>2057</v>
      </c>
      <c r="X478">
        <v>5.7</v>
      </c>
      <c r="Y478">
        <v>145</v>
      </c>
      <c r="Z478">
        <v>47612</v>
      </c>
      <c r="AA478">
        <v>348</v>
      </c>
      <c r="AB478">
        <v>995</v>
      </c>
      <c r="AC478">
        <v>14</v>
      </c>
      <c r="AD478">
        <v>2</v>
      </c>
      <c r="AE478">
        <v>0</v>
      </c>
      <c r="AF478">
        <v>0</v>
      </c>
      <c r="AG478">
        <v>2</v>
      </c>
      <c r="AH478" t="s">
        <v>980</v>
      </c>
      <c r="AI478" t="s">
        <v>13700</v>
      </c>
      <c r="AJ478" t="s">
        <v>13161</v>
      </c>
      <c r="AP478">
        <f t="shared" si="14"/>
        <v>3</v>
      </c>
    </row>
    <row r="479" spans="1:42" x14ac:dyDescent="0.3">
      <c r="A479" s="1">
        <v>495</v>
      </c>
      <c r="B479" t="s">
        <v>2058</v>
      </c>
      <c r="C479" t="s">
        <v>27</v>
      </c>
      <c r="D479" t="s">
        <v>1434</v>
      </c>
      <c r="E479" t="s">
        <v>2059</v>
      </c>
      <c r="F479" t="s">
        <v>2060</v>
      </c>
      <c r="G479" t="s">
        <v>2061</v>
      </c>
      <c r="H479" t="s">
        <v>1390</v>
      </c>
      <c r="I479">
        <v>94</v>
      </c>
      <c r="J479">
        <v>2.35</v>
      </c>
      <c r="K479" t="s">
        <v>33</v>
      </c>
      <c r="L479" t="s">
        <v>14325</v>
      </c>
      <c r="M479" t="s">
        <v>15415</v>
      </c>
      <c r="N479" t="s">
        <v>15416</v>
      </c>
      <c r="O479" t="s">
        <v>13985</v>
      </c>
      <c r="P479" t="s">
        <v>14642</v>
      </c>
      <c r="Q479">
        <v>2006</v>
      </c>
      <c r="R479" t="s">
        <v>72</v>
      </c>
      <c r="S479">
        <v>0</v>
      </c>
      <c r="T479">
        <v>86000000</v>
      </c>
      <c r="U479">
        <v>15131330</v>
      </c>
      <c r="V479">
        <f t="shared" si="15"/>
        <v>-70868670</v>
      </c>
      <c r="W479" t="s">
        <v>2062</v>
      </c>
      <c r="X479">
        <v>6</v>
      </c>
      <c r="Y479">
        <v>101</v>
      </c>
      <c r="Z479">
        <v>25843</v>
      </c>
      <c r="AA479">
        <v>64</v>
      </c>
      <c r="AB479">
        <v>941</v>
      </c>
      <c r="AC479">
        <v>0</v>
      </c>
      <c r="AD479">
        <v>563</v>
      </c>
      <c r="AE479">
        <v>80</v>
      </c>
      <c r="AF479">
        <v>14</v>
      </c>
      <c r="AG479">
        <v>683</v>
      </c>
      <c r="AH479" t="s">
        <v>718</v>
      </c>
      <c r="AI479" t="s">
        <v>20925</v>
      </c>
      <c r="AJ479" t="s">
        <v>20926</v>
      </c>
      <c r="AK479" t="s">
        <v>20924</v>
      </c>
      <c r="AP479">
        <f t="shared" si="14"/>
        <v>4</v>
      </c>
    </row>
    <row r="480" spans="1:42" x14ac:dyDescent="0.3">
      <c r="A480" s="1">
        <v>496</v>
      </c>
      <c r="B480" t="s">
        <v>2063</v>
      </c>
      <c r="C480" t="s">
        <v>27</v>
      </c>
      <c r="D480" t="s">
        <v>2064</v>
      </c>
      <c r="E480" t="s">
        <v>2065</v>
      </c>
      <c r="F480" t="s">
        <v>2064</v>
      </c>
      <c r="G480" t="s">
        <v>2066</v>
      </c>
      <c r="H480" t="s">
        <v>1390</v>
      </c>
      <c r="I480">
        <v>104</v>
      </c>
      <c r="J480">
        <v>2.35</v>
      </c>
      <c r="K480" t="s">
        <v>2067</v>
      </c>
      <c r="L480" t="s">
        <v>15417</v>
      </c>
      <c r="M480" t="s">
        <v>15418</v>
      </c>
      <c r="N480" t="s">
        <v>15419</v>
      </c>
      <c r="O480" t="s">
        <v>15420</v>
      </c>
      <c r="P480" t="s">
        <v>15421</v>
      </c>
      <c r="Q480">
        <v>2009</v>
      </c>
      <c r="R480" t="s">
        <v>212</v>
      </c>
      <c r="S480">
        <v>0</v>
      </c>
      <c r="T480">
        <v>40000000</v>
      </c>
      <c r="U480">
        <v>19406406</v>
      </c>
      <c r="V480">
        <f t="shared" si="15"/>
        <v>-20593594</v>
      </c>
      <c r="W480" t="s">
        <v>2068</v>
      </c>
      <c r="X480">
        <v>7.8</v>
      </c>
      <c r="Y480">
        <v>113</v>
      </c>
      <c r="Z480">
        <v>7630</v>
      </c>
      <c r="AA480">
        <v>42</v>
      </c>
      <c r="AB480">
        <v>0</v>
      </c>
      <c r="AC480">
        <v>63</v>
      </c>
      <c r="AD480">
        <v>67</v>
      </c>
      <c r="AE480">
        <v>63</v>
      </c>
      <c r="AF480">
        <v>7</v>
      </c>
      <c r="AG480">
        <v>152</v>
      </c>
      <c r="AH480" t="s">
        <v>6248</v>
      </c>
      <c r="AI480" t="s">
        <v>2420</v>
      </c>
      <c r="AP480">
        <f t="shared" si="14"/>
        <v>2</v>
      </c>
    </row>
    <row r="481" spans="1:42" x14ac:dyDescent="0.3">
      <c r="A481" s="1">
        <v>497</v>
      </c>
      <c r="B481" t="s">
        <v>2069</v>
      </c>
      <c r="C481" t="s">
        <v>27</v>
      </c>
      <c r="D481" t="s">
        <v>1325</v>
      </c>
      <c r="E481" t="s">
        <v>1484</v>
      </c>
      <c r="F481" t="s">
        <v>1628</v>
      </c>
      <c r="G481" t="s">
        <v>2070</v>
      </c>
      <c r="H481" t="s">
        <v>47</v>
      </c>
      <c r="I481">
        <v>102</v>
      </c>
      <c r="J481">
        <v>2.35</v>
      </c>
      <c r="K481" t="s">
        <v>33</v>
      </c>
      <c r="L481" t="s">
        <v>15422</v>
      </c>
      <c r="M481" t="s">
        <v>15229</v>
      </c>
      <c r="N481" t="s">
        <v>15052</v>
      </c>
      <c r="O481" t="s">
        <v>14168</v>
      </c>
      <c r="P481" t="s">
        <v>15423</v>
      </c>
      <c r="Q481">
        <v>2005</v>
      </c>
      <c r="R481" t="s">
        <v>34</v>
      </c>
      <c r="S481">
        <v>0</v>
      </c>
      <c r="T481">
        <v>52000000</v>
      </c>
      <c r="U481">
        <v>1891821</v>
      </c>
      <c r="V481">
        <f t="shared" si="15"/>
        <v>-50108179</v>
      </c>
      <c r="W481" t="s">
        <v>2071</v>
      </c>
      <c r="X481">
        <v>4.2</v>
      </c>
      <c r="Y481">
        <v>113</v>
      </c>
      <c r="Z481">
        <v>16474</v>
      </c>
      <c r="AA481">
        <v>301</v>
      </c>
      <c r="AB481">
        <v>785</v>
      </c>
      <c r="AC481">
        <v>0</v>
      </c>
      <c r="AD481">
        <v>1000</v>
      </c>
      <c r="AE481">
        <v>307</v>
      </c>
      <c r="AF481">
        <v>212</v>
      </c>
      <c r="AG481">
        <v>1890</v>
      </c>
      <c r="AH481" t="s">
        <v>980</v>
      </c>
      <c r="AI481" t="s">
        <v>718</v>
      </c>
      <c r="AJ481" t="s">
        <v>4493</v>
      </c>
      <c r="AK481" t="s">
        <v>13700</v>
      </c>
      <c r="AL481" t="s">
        <v>13161</v>
      </c>
      <c r="AP481">
        <f t="shared" si="14"/>
        <v>5</v>
      </c>
    </row>
    <row r="482" spans="1:42" x14ac:dyDescent="0.3">
      <c r="A482" s="1">
        <v>498</v>
      </c>
      <c r="B482" t="s">
        <v>2072</v>
      </c>
      <c r="C482" t="s">
        <v>27</v>
      </c>
      <c r="D482" t="s">
        <v>1695</v>
      </c>
      <c r="E482" t="s">
        <v>2073</v>
      </c>
      <c r="F482" t="s">
        <v>2074</v>
      </c>
      <c r="G482" t="s">
        <v>2075</v>
      </c>
      <c r="H482" t="s">
        <v>205</v>
      </c>
      <c r="I482">
        <v>105</v>
      </c>
      <c r="J482">
        <v>2.35</v>
      </c>
      <c r="K482" t="s">
        <v>33</v>
      </c>
      <c r="L482" t="s">
        <v>14828</v>
      </c>
      <c r="M482" t="s">
        <v>15424</v>
      </c>
      <c r="N482" t="s">
        <v>15425</v>
      </c>
      <c r="O482" t="s">
        <v>15426</v>
      </c>
      <c r="P482" t="s">
        <v>15427</v>
      </c>
      <c r="Q482">
        <v>2014</v>
      </c>
      <c r="R482" t="s">
        <v>34</v>
      </c>
      <c r="S482">
        <v>0</v>
      </c>
      <c r="T482">
        <v>80000000</v>
      </c>
      <c r="U482">
        <v>23219748</v>
      </c>
      <c r="V482">
        <f t="shared" si="15"/>
        <v>-56780252</v>
      </c>
      <c r="W482" t="s">
        <v>2076</v>
      </c>
      <c r="X482">
        <v>5.6</v>
      </c>
      <c r="Y482">
        <v>272</v>
      </c>
      <c r="Z482">
        <v>84508</v>
      </c>
      <c r="AA482">
        <v>308</v>
      </c>
      <c r="AB482">
        <v>20000</v>
      </c>
      <c r="AC482">
        <v>545</v>
      </c>
      <c r="AD482">
        <v>795</v>
      </c>
      <c r="AE482">
        <v>172</v>
      </c>
      <c r="AF482">
        <v>74</v>
      </c>
      <c r="AG482">
        <v>1099</v>
      </c>
      <c r="AH482" t="s">
        <v>980</v>
      </c>
      <c r="AI482" t="s">
        <v>718</v>
      </c>
      <c r="AJ482" t="s">
        <v>2420</v>
      </c>
      <c r="AK482" t="s">
        <v>20929</v>
      </c>
      <c r="AL482" t="s">
        <v>12756</v>
      </c>
      <c r="AP482">
        <f t="shared" si="14"/>
        <v>5</v>
      </c>
    </row>
    <row r="483" spans="1:42" x14ac:dyDescent="0.3">
      <c r="A483" s="1">
        <v>500</v>
      </c>
      <c r="B483" t="s">
        <v>2077</v>
      </c>
      <c r="C483" t="s">
        <v>27</v>
      </c>
      <c r="D483" t="s">
        <v>636</v>
      </c>
      <c r="E483" t="s">
        <v>2045</v>
      </c>
      <c r="F483" t="s">
        <v>2078</v>
      </c>
      <c r="G483" t="s">
        <v>479</v>
      </c>
      <c r="H483" t="s">
        <v>32</v>
      </c>
      <c r="I483">
        <v>135</v>
      </c>
      <c r="J483">
        <v>1.85</v>
      </c>
      <c r="K483" t="s">
        <v>33</v>
      </c>
      <c r="L483" t="s">
        <v>14142</v>
      </c>
      <c r="M483" t="s">
        <v>15428</v>
      </c>
      <c r="N483" t="s">
        <v>15429</v>
      </c>
      <c r="O483" t="s">
        <v>15430</v>
      </c>
      <c r="P483" t="s">
        <v>15431</v>
      </c>
      <c r="Q483">
        <v>2001</v>
      </c>
      <c r="R483" t="s">
        <v>34</v>
      </c>
      <c r="S483">
        <v>0</v>
      </c>
      <c r="T483">
        <v>58000000</v>
      </c>
      <c r="U483">
        <v>170708996</v>
      </c>
      <c r="V483">
        <f t="shared" si="15"/>
        <v>112708996</v>
      </c>
      <c r="W483" t="s">
        <v>2079</v>
      </c>
      <c r="X483">
        <v>8.1999999999999993</v>
      </c>
      <c r="Y483">
        <v>205</v>
      </c>
      <c r="Z483">
        <v>610568</v>
      </c>
      <c r="AA483">
        <v>1171</v>
      </c>
      <c r="AB483">
        <v>29000</v>
      </c>
      <c r="AC483">
        <v>2000</v>
      </c>
      <c r="AD483">
        <v>1000</v>
      </c>
      <c r="AE483">
        <v>592</v>
      </c>
      <c r="AF483">
        <v>535</v>
      </c>
      <c r="AG483">
        <v>2827</v>
      </c>
      <c r="AH483" t="s">
        <v>20932</v>
      </c>
      <c r="AI483" t="s">
        <v>2420</v>
      </c>
      <c r="AP483">
        <f t="shared" si="14"/>
        <v>2</v>
      </c>
    </row>
    <row r="484" spans="1:42" x14ac:dyDescent="0.3">
      <c r="A484" s="1">
        <v>501</v>
      </c>
      <c r="B484" t="s">
        <v>2080</v>
      </c>
      <c r="C484" t="s">
        <v>27</v>
      </c>
      <c r="D484" t="s">
        <v>1731</v>
      </c>
      <c r="E484" t="s">
        <v>674</v>
      </c>
      <c r="F484" t="s">
        <v>1021</v>
      </c>
      <c r="G484" t="s">
        <v>2081</v>
      </c>
      <c r="H484" t="s">
        <v>32</v>
      </c>
      <c r="I484">
        <v>73</v>
      </c>
      <c r="J484">
        <v>1.66</v>
      </c>
      <c r="K484" t="s">
        <v>33</v>
      </c>
      <c r="L484" t="s">
        <v>14036</v>
      </c>
      <c r="M484" t="s">
        <v>14376</v>
      </c>
      <c r="N484" t="s">
        <v>15432</v>
      </c>
      <c r="O484" t="s">
        <v>15433</v>
      </c>
      <c r="P484" t="s">
        <v>15434</v>
      </c>
      <c r="Q484">
        <v>1994</v>
      </c>
      <c r="R484" t="s">
        <v>212</v>
      </c>
      <c r="S484">
        <v>0</v>
      </c>
      <c r="T484">
        <v>45000000</v>
      </c>
      <c r="U484">
        <v>422783777</v>
      </c>
      <c r="V484">
        <f t="shared" si="15"/>
        <v>377783777</v>
      </c>
      <c r="W484" t="s">
        <v>2082</v>
      </c>
      <c r="X484">
        <v>8.5</v>
      </c>
      <c r="Y484">
        <v>186</v>
      </c>
      <c r="Z484">
        <v>644348</v>
      </c>
      <c r="AA484">
        <v>656</v>
      </c>
      <c r="AB484">
        <v>17000</v>
      </c>
      <c r="AC484">
        <v>28</v>
      </c>
      <c r="AD484">
        <v>2000</v>
      </c>
      <c r="AE484">
        <v>886</v>
      </c>
      <c r="AF484">
        <v>847</v>
      </c>
      <c r="AG484">
        <v>6458</v>
      </c>
      <c r="AH484" t="s">
        <v>718</v>
      </c>
      <c r="AI484" t="s">
        <v>20925</v>
      </c>
      <c r="AJ484" t="s">
        <v>2420</v>
      </c>
      <c r="AK484" t="s">
        <v>20926</v>
      </c>
      <c r="AL484" t="s">
        <v>20927</v>
      </c>
      <c r="AP484">
        <f t="shared" si="14"/>
        <v>5</v>
      </c>
    </row>
    <row r="485" spans="1:42" x14ac:dyDescent="0.3">
      <c r="A485" s="1">
        <v>502</v>
      </c>
      <c r="B485" t="s">
        <v>2083</v>
      </c>
      <c r="C485" t="s">
        <v>27</v>
      </c>
      <c r="D485" t="s">
        <v>1108</v>
      </c>
      <c r="E485" t="s">
        <v>520</v>
      </c>
      <c r="F485" t="s">
        <v>806</v>
      </c>
      <c r="G485" t="s">
        <v>1441</v>
      </c>
      <c r="H485" t="s">
        <v>32</v>
      </c>
      <c r="I485">
        <v>94</v>
      </c>
      <c r="J485">
        <v>1.85</v>
      </c>
      <c r="K485" t="s">
        <v>33</v>
      </c>
      <c r="L485" t="s">
        <v>14664</v>
      </c>
      <c r="M485" t="s">
        <v>15435</v>
      </c>
      <c r="N485" t="s">
        <v>14074</v>
      </c>
      <c r="O485" t="s">
        <v>14065</v>
      </c>
      <c r="P485" t="s">
        <v>15436</v>
      </c>
      <c r="Q485">
        <v>2012</v>
      </c>
      <c r="R485" t="s">
        <v>72</v>
      </c>
      <c r="S485">
        <v>3</v>
      </c>
      <c r="T485">
        <v>79000000</v>
      </c>
      <c r="U485">
        <v>103812241</v>
      </c>
      <c r="V485">
        <f t="shared" si="15"/>
        <v>24812241</v>
      </c>
      <c r="W485" t="s">
        <v>2084</v>
      </c>
      <c r="X485">
        <v>5.8</v>
      </c>
      <c r="Y485">
        <v>178</v>
      </c>
      <c r="Z485">
        <v>67296</v>
      </c>
      <c r="AA485">
        <v>133</v>
      </c>
      <c r="AB485">
        <v>0</v>
      </c>
      <c r="AC485">
        <v>62</v>
      </c>
      <c r="AD485">
        <v>14000</v>
      </c>
      <c r="AE485">
        <v>12000</v>
      </c>
      <c r="AF485">
        <v>722</v>
      </c>
      <c r="AG485">
        <v>27842</v>
      </c>
      <c r="AH485" t="s">
        <v>980</v>
      </c>
      <c r="AI485" t="s">
        <v>718</v>
      </c>
      <c r="AJ485" t="s">
        <v>1432</v>
      </c>
      <c r="AK485" t="s">
        <v>20926</v>
      </c>
      <c r="AL485" t="s">
        <v>20924</v>
      </c>
      <c r="AM485" t="s">
        <v>13700</v>
      </c>
      <c r="AP485">
        <f t="shared" si="14"/>
        <v>6</v>
      </c>
    </row>
    <row r="486" spans="1:42" x14ac:dyDescent="0.3">
      <c r="A486" s="1">
        <v>503</v>
      </c>
      <c r="B486" t="s">
        <v>2085</v>
      </c>
      <c r="C486" t="s">
        <v>27</v>
      </c>
      <c r="D486" t="s">
        <v>2086</v>
      </c>
      <c r="E486" t="s">
        <v>1530</v>
      </c>
      <c r="F486" t="s">
        <v>754</v>
      </c>
      <c r="G486" t="s">
        <v>2087</v>
      </c>
      <c r="H486" t="s">
        <v>32</v>
      </c>
      <c r="I486">
        <v>95</v>
      </c>
      <c r="J486">
        <v>2.35</v>
      </c>
      <c r="K486" t="s">
        <v>33</v>
      </c>
      <c r="L486" t="s">
        <v>14412</v>
      </c>
      <c r="M486" t="s">
        <v>14249</v>
      </c>
      <c r="N486" t="s">
        <v>14074</v>
      </c>
      <c r="O486" t="s">
        <v>15437</v>
      </c>
      <c r="P486" t="s">
        <v>14098</v>
      </c>
      <c r="Q486">
        <v>2013</v>
      </c>
      <c r="R486" t="s">
        <v>72</v>
      </c>
      <c r="S486">
        <v>0</v>
      </c>
      <c r="T486">
        <v>78000000</v>
      </c>
      <c r="U486">
        <v>119793567</v>
      </c>
      <c r="V486">
        <f t="shared" si="15"/>
        <v>41793567</v>
      </c>
      <c r="W486" t="s">
        <v>2088</v>
      </c>
      <c r="X486">
        <v>6.5</v>
      </c>
      <c r="Y486">
        <v>169</v>
      </c>
      <c r="Z486">
        <v>64387</v>
      </c>
      <c r="AA486">
        <v>85</v>
      </c>
      <c r="AB486">
        <v>15000</v>
      </c>
      <c r="AC486">
        <v>18</v>
      </c>
      <c r="AD486">
        <v>622</v>
      </c>
      <c r="AE486">
        <v>161</v>
      </c>
      <c r="AF486">
        <v>18</v>
      </c>
      <c r="AG486">
        <v>848</v>
      </c>
      <c r="AH486" t="s">
        <v>20925</v>
      </c>
      <c r="AI486" t="s">
        <v>1432</v>
      </c>
      <c r="AJ486" t="s">
        <v>20926</v>
      </c>
      <c r="AK486" t="s">
        <v>20924</v>
      </c>
      <c r="AL486" t="s">
        <v>13700</v>
      </c>
      <c r="AP486">
        <f t="shared" si="14"/>
        <v>5</v>
      </c>
    </row>
    <row r="487" spans="1:42" x14ac:dyDescent="0.3">
      <c r="A487" s="1">
        <v>504</v>
      </c>
      <c r="B487" t="s">
        <v>2089</v>
      </c>
      <c r="C487" t="s">
        <v>27</v>
      </c>
      <c r="D487" t="s">
        <v>201</v>
      </c>
      <c r="E487" t="s">
        <v>519</v>
      </c>
      <c r="F487" t="s">
        <v>570</v>
      </c>
      <c r="G487" t="s">
        <v>2090</v>
      </c>
      <c r="H487" t="s">
        <v>572</v>
      </c>
      <c r="I487">
        <v>124</v>
      </c>
      <c r="J487">
        <v>2.35</v>
      </c>
      <c r="K487" t="s">
        <v>33</v>
      </c>
      <c r="L487" t="s">
        <v>15438</v>
      </c>
      <c r="M487" t="s">
        <v>14980</v>
      </c>
      <c r="N487" t="s">
        <v>15439</v>
      </c>
      <c r="O487" t="s">
        <v>15440</v>
      </c>
      <c r="P487" t="s">
        <v>15441</v>
      </c>
      <c r="Q487">
        <v>2002</v>
      </c>
      <c r="R487" t="s">
        <v>491</v>
      </c>
      <c r="S487">
        <v>0</v>
      </c>
      <c r="T487">
        <v>78000000</v>
      </c>
      <c r="U487">
        <v>92930005</v>
      </c>
      <c r="V487">
        <f t="shared" si="15"/>
        <v>14930005</v>
      </c>
      <c r="W487" t="s">
        <v>2091</v>
      </c>
      <c r="X487">
        <v>7.2</v>
      </c>
      <c r="Y487">
        <v>210</v>
      </c>
      <c r="Z487">
        <v>204063</v>
      </c>
      <c r="AA487">
        <v>764</v>
      </c>
      <c r="AB487">
        <v>0</v>
      </c>
      <c r="AC487">
        <v>420</v>
      </c>
      <c r="AD487">
        <v>22000</v>
      </c>
      <c r="AE487">
        <v>12000</v>
      </c>
      <c r="AF487">
        <v>876</v>
      </c>
      <c r="AG487">
        <v>35867</v>
      </c>
      <c r="AH487" t="s">
        <v>20931</v>
      </c>
      <c r="AI487" t="s">
        <v>2420</v>
      </c>
      <c r="AJ487" t="s">
        <v>13161</v>
      </c>
      <c r="AP487">
        <f t="shared" si="14"/>
        <v>3</v>
      </c>
    </row>
    <row r="488" spans="1:42" x14ac:dyDescent="0.3">
      <c r="A488" s="1">
        <v>505</v>
      </c>
      <c r="B488" t="s">
        <v>2092</v>
      </c>
      <c r="C488" t="s">
        <v>27</v>
      </c>
      <c r="D488" t="s">
        <v>668</v>
      </c>
      <c r="E488" t="s">
        <v>63</v>
      </c>
      <c r="F488" t="s">
        <v>2013</v>
      </c>
      <c r="G488" t="s">
        <v>836</v>
      </c>
      <c r="H488" t="s">
        <v>32</v>
      </c>
      <c r="I488">
        <v>136</v>
      </c>
      <c r="J488">
        <v>2.35</v>
      </c>
      <c r="K488" t="s">
        <v>33</v>
      </c>
      <c r="L488" t="s">
        <v>14693</v>
      </c>
      <c r="M488" t="s">
        <v>15442</v>
      </c>
      <c r="N488" t="s">
        <v>14024</v>
      </c>
      <c r="O488" t="s">
        <v>14602</v>
      </c>
      <c r="P488" t="s">
        <v>15443</v>
      </c>
      <c r="Q488">
        <v>2004</v>
      </c>
      <c r="R488" t="s">
        <v>34</v>
      </c>
      <c r="S488">
        <v>1</v>
      </c>
      <c r="T488">
        <v>100000000</v>
      </c>
      <c r="U488">
        <v>67286731</v>
      </c>
      <c r="V488">
        <f t="shared" si="15"/>
        <v>-32713269</v>
      </c>
      <c r="W488" t="s">
        <v>2093</v>
      </c>
      <c r="X488">
        <v>6.7</v>
      </c>
      <c r="Y488">
        <v>140</v>
      </c>
      <c r="Z488">
        <v>67856</v>
      </c>
      <c r="AA488">
        <v>345</v>
      </c>
      <c r="AB488">
        <v>0</v>
      </c>
      <c r="AC488">
        <v>394</v>
      </c>
      <c r="AD488">
        <v>24000</v>
      </c>
      <c r="AE488">
        <v>10000</v>
      </c>
      <c r="AF488">
        <v>1000</v>
      </c>
      <c r="AG488">
        <v>36925</v>
      </c>
      <c r="AH488" t="s">
        <v>980</v>
      </c>
      <c r="AI488" t="s">
        <v>718</v>
      </c>
      <c r="AJ488" t="s">
        <v>10951</v>
      </c>
      <c r="AP488">
        <f t="shared" si="14"/>
        <v>3</v>
      </c>
    </row>
    <row r="489" spans="1:42" x14ac:dyDescent="0.3">
      <c r="A489" s="1">
        <v>506</v>
      </c>
      <c r="B489" t="s">
        <v>2094</v>
      </c>
      <c r="C489" t="s">
        <v>27</v>
      </c>
      <c r="D489" t="s">
        <v>1581</v>
      </c>
      <c r="E489" t="s">
        <v>1728</v>
      </c>
      <c r="F489" t="s">
        <v>1582</v>
      </c>
      <c r="G489" t="s">
        <v>2095</v>
      </c>
      <c r="H489" t="s">
        <v>32</v>
      </c>
      <c r="I489">
        <v>91</v>
      </c>
      <c r="J489">
        <v>1.85</v>
      </c>
      <c r="K489" t="s">
        <v>33</v>
      </c>
      <c r="L489" t="s">
        <v>15444</v>
      </c>
      <c r="M489" t="s">
        <v>15445</v>
      </c>
      <c r="N489" t="s">
        <v>15446</v>
      </c>
      <c r="O489" t="s">
        <v>15447</v>
      </c>
      <c r="P489" t="s">
        <v>15448</v>
      </c>
      <c r="Q489">
        <v>2011</v>
      </c>
      <c r="R489" t="s">
        <v>72</v>
      </c>
      <c r="S489">
        <v>2</v>
      </c>
      <c r="T489">
        <v>79000000</v>
      </c>
      <c r="U489">
        <v>74158157</v>
      </c>
      <c r="V489">
        <f t="shared" si="15"/>
        <v>-4841843</v>
      </c>
      <c r="W489" t="s">
        <v>2096</v>
      </c>
      <c r="X489">
        <v>3.4</v>
      </c>
      <c r="Y489">
        <v>156</v>
      </c>
      <c r="Z489">
        <v>60370</v>
      </c>
      <c r="AA489">
        <v>264</v>
      </c>
      <c r="AB489">
        <v>0</v>
      </c>
      <c r="AC489">
        <v>221</v>
      </c>
      <c r="AD489">
        <v>14000</v>
      </c>
      <c r="AE489">
        <v>11000</v>
      </c>
      <c r="AF489">
        <v>553</v>
      </c>
      <c r="AG489">
        <v>27405</v>
      </c>
      <c r="AH489" t="s">
        <v>1432</v>
      </c>
      <c r="AP489">
        <f t="shared" si="14"/>
        <v>1</v>
      </c>
    </row>
    <row r="490" spans="1:42" x14ac:dyDescent="0.3">
      <c r="A490" s="1">
        <v>507</v>
      </c>
      <c r="B490" t="s">
        <v>2097</v>
      </c>
      <c r="C490" t="s">
        <v>27</v>
      </c>
      <c r="D490" t="s">
        <v>2098</v>
      </c>
      <c r="E490" t="s">
        <v>261</v>
      </c>
      <c r="F490" t="s">
        <v>1493</v>
      </c>
      <c r="G490" t="s">
        <v>2099</v>
      </c>
      <c r="H490" t="s">
        <v>32</v>
      </c>
      <c r="I490">
        <v>107</v>
      </c>
      <c r="J490">
        <v>2.35</v>
      </c>
      <c r="K490" t="s">
        <v>33</v>
      </c>
      <c r="L490" t="s">
        <v>15449</v>
      </c>
      <c r="M490" t="s">
        <v>15450</v>
      </c>
      <c r="N490" t="s">
        <v>15451</v>
      </c>
      <c r="O490" t="s">
        <v>15452</v>
      </c>
      <c r="P490" t="s">
        <v>15453</v>
      </c>
      <c r="Q490">
        <v>2003</v>
      </c>
      <c r="R490" t="s">
        <v>34</v>
      </c>
      <c r="S490">
        <v>5</v>
      </c>
      <c r="T490">
        <v>76000000</v>
      </c>
      <c r="U490">
        <v>127083765</v>
      </c>
      <c r="V490">
        <f t="shared" si="15"/>
        <v>51083765</v>
      </c>
      <c r="W490" t="s">
        <v>2100</v>
      </c>
      <c r="X490">
        <v>5.9</v>
      </c>
      <c r="Y490">
        <v>150</v>
      </c>
      <c r="Z490">
        <v>191912</v>
      </c>
      <c r="AA490">
        <v>370</v>
      </c>
      <c r="AB490">
        <v>0</v>
      </c>
      <c r="AC490">
        <v>309</v>
      </c>
      <c r="AD490">
        <v>23000</v>
      </c>
      <c r="AE490">
        <v>787</v>
      </c>
      <c r="AF490">
        <v>771</v>
      </c>
      <c r="AG490">
        <v>25296</v>
      </c>
      <c r="AH490" t="s">
        <v>980</v>
      </c>
      <c r="AI490" t="s">
        <v>20931</v>
      </c>
      <c r="AJ490" t="s">
        <v>13161</v>
      </c>
      <c r="AP490">
        <f t="shared" si="14"/>
        <v>3</v>
      </c>
    </row>
    <row r="491" spans="1:42" x14ac:dyDescent="0.3">
      <c r="A491" s="1">
        <v>508</v>
      </c>
      <c r="B491" t="s">
        <v>2101</v>
      </c>
      <c r="C491" t="s">
        <v>27</v>
      </c>
      <c r="D491" t="s">
        <v>864</v>
      </c>
      <c r="E491" t="s">
        <v>233</v>
      </c>
      <c r="F491" t="s">
        <v>64</v>
      </c>
      <c r="G491" t="s">
        <v>500</v>
      </c>
      <c r="H491" t="s">
        <v>1390</v>
      </c>
      <c r="I491">
        <v>108</v>
      </c>
      <c r="J491">
        <v>2.35</v>
      </c>
      <c r="K491" t="s">
        <v>33</v>
      </c>
      <c r="L491" t="s">
        <v>15454</v>
      </c>
      <c r="M491" t="s">
        <v>15455</v>
      </c>
      <c r="N491" t="s">
        <v>14069</v>
      </c>
      <c r="O491" t="s">
        <v>14608</v>
      </c>
      <c r="P491" t="s">
        <v>15456</v>
      </c>
      <c r="Q491">
        <v>2015</v>
      </c>
      <c r="R491" t="s">
        <v>72</v>
      </c>
      <c r="S491">
        <v>1</v>
      </c>
      <c r="T491">
        <v>81200000</v>
      </c>
      <c r="U491">
        <v>1339152</v>
      </c>
      <c r="V491">
        <f t="shared" si="15"/>
        <v>-79860848</v>
      </c>
      <c r="W491" t="s">
        <v>2102</v>
      </c>
      <c r="X491">
        <v>7.8</v>
      </c>
      <c r="Y491">
        <v>119</v>
      </c>
      <c r="Z491">
        <v>28276</v>
      </c>
      <c r="AA491">
        <v>64</v>
      </c>
      <c r="AB491">
        <v>31000</v>
      </c>
      <c r="AC491">
        <v>54</v>
      </c>
      <c r="AD491">
        <v>12000</v>
      </c>
      <c r="AE491">
        <v>11000</v>
      </c>
      <c r="AF491">
        <v>6000</v>
      </c>
      <c r="AG491">
        <v>30230</v>
      </c>
      <c r="AH491" t="s">
        <v>718</v>
      </c>
      <c r="AI491" t="s">
        <v>20925</v>
      </c>
      <c r="AJ491" t="s">
        <v>2420</v>
      </c>
      <c r="AK491" t="s">
        <v>20926</v>
      </c>
      <c r="AL491" t="s">
        <v>20924</v>
      </c>
      <c r="AP491">
        <f t="shared" si="14"/>
        <v>5</v>
      </c>
    </row>
    <row r="492" spans="1:42" x14ac:dyDescent="0.3">
      <c r="A492" s="1">
        <v>509</v>
      </c>
      <c r="B492" t="s">
        <v>2103</v>
      </c>
      <c r="C492" t="s">
        <v>27</v>
      </c>
      <c r="D492" t="s">
        <v>2104</v>
      </c>
      <c r="E492" t="s">
        <v>1924</v>
      </c>
      <c r="F492" t="s">
        <v>2105</v>
      </c>
      <c r="G492" t="s">
        <v>2106</v>
      </c>
      <c r="H492" t="s">
        <v>32</v>
      </c>
      <c r="I492">
        <v>99</v>
      </c>
      <c r="J492">
        <v>1.85</v>
      </c>
      <c r="K492" t="s">
        <v>33</v>
      </c>
      <c r="L492" t="s">
        <v>13981</v>
      </c>
      <c r="M492" t="s">
        <v>15457</v>
      </c>
      <c r="N492" t="s">
        <v>15458</v>
      </c>
      <c r="O492" t="s">
        <v>15459</v>
      </c>
      <c r="P492" t="s">
        <v>14405</v>
      </c>
      <c r="Q492">
        <v>2007</v>
      </c>
      <c r="R492" t="s">
        <v>34</v>
      </c>
      <c r="S492">
        <v>2</v>
      </c>
      <c r="T492">
        <v>80000000</v>
      </c>
      <c r="U492">
        <v>15071514</v>
      </c>
      <c r="V492">
        <f t="shared" si="15"/>
        <v>-64928486</v>
      </c>
      <c r="W492" t="s">
        <v>2107</v>
      </c>
      <c r="X492">
        <v>5.9</v>
      </c>
      <c r="Y492">
        <v>232</v>
      </c>
      <c r="Z492">
        <v>65037</v>
      </c>
      <c r="AA492">
        <v>273</v>
      </c>
      <c r="AB492">
        <v>0</v>
      </c>
      <c r="AC492">
        <v>101</v>
      </c>
      <c r="AD492">
        <v>1000</v>
      </c>
      <c r="AE492">
        <v>422</v>
      </c>
      <c r="AF492">
        <v>327</v>
      </c>
      <c r="AG492">
        <v>2323</v>
      </c>
      <c r="AH492" t="s">
        <v>13700</v>
      </c>
      <c r="AI492" t="s">
        <v>13161</v>
      </c>
      <c r="AP492">
        <f t="shared" si="14"/>
        <v>2</v>
      </c>
    </row>
    <row r="493" spans="1:42" x14ac:dyDescent="0.3">
      <c r="A493" s="1">
        <v>510</v>
      </c>
      <c r="B493" t="s">
        <v>2108</v>
      </c>
      <c r="C493" t="s">
        <v>27</v>
      </c>
      <c r="D493" t="s">
        <v>2109</v>
      </c>
      <c r="E493" t="s">
        <v>1269</v>
      </c>
      <c r="F493" t="s">
        <v>591</v>
      </c>
      <c r="G493" t="s">
        <v>2110</v>
      </c>
      <c r="H493" t="s">
        <v>32</v>
      </c>
      <c r="I493">
        <v>92</v>
      </c>
      <c r="J493">
        <v>1.85</v>
      </c>
      <c r="K493" t="s">
        <v>33</v>
      </c>
      <c r="L493" t="s">
        <v>15460</v>
      </c>
      <c r="M493" t="s">
        <v>14720</v>
      </c>
      <c r="N493" t="s">
        <v>15461</v>
      </c>
      <c r="O493" t="s">
        <v>15462</v>
      </c>
      <c r="P493" t="s">
        <v>15091</v>
      </c>
      <c r="Q493">
        <v>2000</v>
      </c>
      <c r="R493" t="s">
        <v>72</v>
      </c>
      <c r="S493">
        <v>0</v>
      </c>
      <c r="T493">
        <v>76000000</v>
      </c>
      <c r="U493">
        <v>26000610</v>
      </c>
      <c r="V493">
        <f t="shared" si="15"/>
        <v>-49999390</v>
      </c>
      <c r="W493" t="s">
        <v>2111</v>
      </c>
      <c r="X493">
        <v>4.0999999999999996</v>
      </c>
      <c r="Y493">
        <v>49</v>
      </c>
      <c r="Z493">
        <v>16611</v>
      </c>
      <c r="AA493">
        <v>197</v>
      </c>
      <c r="AB493">
        <v>413</v>
      </c>
      <c r="AC493">
        <v>5</v>
      </c>
      <c r="AD493">
        <v>22000</v>
      </c>
      <c r="AE493">
        <v>1000</v>
      </c>
      <c r="AF493">
        <v>924</v>
      </c>
      <c r="AG493">
        <v>28050</v>
      </c>
      <c r="AH493" t="s">
        <v>718</v>
      </c>
      <c r="AI493" t="s">
        <v>20925</v>
      </c>
      <c r="AJ493" t="s">
        <v>1432</v>
      </c>
      <c r="AK493" t="s">
        <v>20926</v>
      </c>
      <c r="AL493" t="s">
        <v>20924</v>
      </c>
      <c r="AP493">
        <f t="shared" si="14"/>
        <v>5</v>
      </c>
    </row>
    <row r="494" spans="1:42" x14ac:dyDescent="0.3">
      <c r="A494" s="1">
        <v>511</v>
      </c>
      <c r="B494" t="s">
        <v>2112</v>
      </c>
      <c r="C494" t="s">
        <v>27</v>
      </c>
      <c r="D494" t="s">
        <v>2113</v>
      </c>
      <c r="E494" t="s">
        <v>606</v>
      </c>
      <c r="F494" t="s">
        <v>2114</v>
      </c>
      <c r="G494" t="s">
        <v>2115</v>
      </c>
      <c r="H494" t="s">
        <v>2116</v>
      </c>
      <c r="I494">
        <v>87</v>
      </c>
      <c r="J494">
        <v>1.85</v>
      </c>
      <c r="K494" t="s">
        <v>33</v>
      </c>
      <c r="L494" t="s">
        <v>15463</v>
      </c>
      <c r="M494" t="s">
        <v>15464</v>
      </c>
      <c r="N494" t="s">
        <v>15465</v>
      </c>
      <c r="O494" t="s">
        <v>15466</v>
      </c>
      <c r="P494" t="s">
        <v>15467</v>
      </c>
      <c r="Q494">
        <v>2016</v>
      </c>
      <c r="R494" t="s">
        <v>72</v>
      </c>
      <c r="S494">
        <v>0</v>
      </c>
      <c r="T494">
        <v>75000000</v>
      </c>
      <c r="U494">
        <v>323505540</v>
      </c>
      <c r="V494">
        <f t="shared" si="15"/>
        <v>248505540</v>
      </c>
      <c r="W494" t="s">
        <v>2117</v>
      </c>
      <c r="X494">
        <v>6.8</v>
      </c>
      <c r="Y494">
        <v>165</v>
      </c>
      <c r="Z494">
        <v>24407</v>
      </c>
      <c r="AA494">
        <v>155</v>
      </c>
      <c r="AB494">
        <v>36000</v>
      </c>
      <c r="AC494">
        <v>11</v>
      </c>
      <c r="AD494">
        <v>1000</v>
      </c>
      <c r="AE494">
        <v>904</v>
      </c>
      <c r="AF494">
        <v>745</v>
      </c>
      <c r="AG494">
        <v>4782</v>
      </c>
      <c r="AH494" t="s">
        <v>20925</v>
      </c>
      <c r="AI494" t="s">
        <v>1432</v>
      </c>
      <c r="AJ494" t="s">
        <v>20926</v>
      </c>
      <c r="AP494">
        <f t="shared" si="14"/>
        <v>3</v>
      </c>
    </row>
    <row r="495" spans="1:42" x14ac:dyDescent="0.3">
      <c r="A495" s="1">
        <v>512</v>
      </c>
      <c r="B495" t="s">
        <v>2118</v>
      </c>
      <c r="C495" t="s">
        <v>559</v>
      </c>
      <c r="D495" t="s">
        <v>2119</v>
      </c>
      <c r="E495" t="s">
        <v>511</v>
      </c>
      <c r="F495" t="s">
        <v>2120</v>
      </c>
      <c r="G495" t="s">
        <v>903</v>
      </c>
      <c r="H495" t="s">
        <v>32</v>
      </c>
      <c r="I495">
        <v>110</v>
      </c>
      <c r="J495">
        <v>2.35</v>
      </c>
      <c r="K495" t="s">
        <v>33</v>
      </c>
      <c r="L495" t="s">
        <v>14082</v>
      </c>
      <c r="M495" t="s">
        <v>15468</v>
      </c>
      <c r="N495" t="s">
        <v>15469</v>
      </c>
      <c r="O495" t="s">
        <v>15208</v>
      </c>
      <c r="P495" t="s">
        <v>14255</v>
      </c>
      <c r="Q495">
        <v>2003</v>
      </c>
      <c r="R495" t="s">
        <v>34</v>
      </c>
      <c r="S495">
        <v>3</v>
      </c>
      <c r="T495">
        <v>78000000</v>
      </c>
      <c r="U495">
        <v>66462600</v>
      </c>
      <c r="V495">
        <f t="shared" si="15"/>
        <v>-11537400</v>
      </c>
      <c r="W495" t="s">
        <v>2121</v>
      </c>
      <c r="X495">
        <v>5.8</v>
      </c>
      <c r="Y495">
        <v>202</v>
      </c>
      <c r="Z495">
        <v>141533</v>
      </c>
      <c r="AA495">
        <v>786</v>
      </c>
      <c r="AB495">
        <v>0</v>
      </c>
      <c r="AC495">
        <v>45</v>
      </c>
      <c r="AD495">
        <v>1000</v>
      </c>
      <c r="AE495">
        <v>872</v>
      </c>
      <c r="AF495">
        <v>845</v>
      </c>
      <c r="AG495">
        <v>4714</v>
      </c>
      <c r="AH495" t="s">
        <v>980</v>
      </c>
      <c r="AI495" t="s">
        <v>718</v>
      </c>
      <c r="AJ495" t="s">
        <v>20924</v>
      </c>
      <c r="AK495" t="s">
        <v>13700</v>
      </c>
      <c r="AP495">
        <f t="shared" si="14"/>
        <v>4</v>
      </c>
    </row>
    <row r="496" spans="1:42" x14ac:dyDescent="0.3">
      <c r="A496" s="1">
        <v>513</v>
      </c>
      <c r="B496" t="s">
        <v>2122</v>
      </c>
      <c r="C496" t="s">
        <v>27</v>
      </c>
      <c r="D496" t="s">
        <v>2123</v>
      </c>
      <c r="E496" t="s">
        <v>397</v>
      </c>
      <c r="F496" t="s">
        <v>2124</v>
      </c>
      <c r="G496" t="s">
        <v>606</v>
      </c>
      <c r="H496" t="s">
        <v>32</v>
      </c>
      <c r="I496">
        <v>98</v>
      </c>
      <c r="J496">
        <v>1.85</v>
      </c>
      <c r="K496" t="s">
        <v>33</v>
      </c>
      <c r="L496" t="s">
        <v>15250</v>
      </c>
      <c r="M496" t="s">
        <v>15470</v>
      </c>
      <c r="N496" t="s">
        <v>15471</v>
      </c>
      <c r="O496" t="s">
        <v>15472</v>
      </c>
      <c r="P496" t="s">
        <v>15473</v>
      </c>
      <c r="Q496">
        <v>2013</v>
      </c>
      <c r="R496" t="s">
        <v>72</v>
      </c>
      <c r="S496">
        <v>0</v>
      </c>
      <c r="T496">
        <v>76000000</v>
      </c>
      <c r="U496">
        <v>368049635</v>
      </c>
      <c r="V496">
        <f t="shared" si="15"/>
        <v>292049635</v>
      </c>
      <c r="W496" t="s">
        <v>2125</v>
      </c>
      <c r="X496">
        <v>7.5</v>
      </c>
      <c r="Y496">
        <v>306</v>
      </c>
      <c r="Z496">
        <v>286877</v>
      </c>
      <c r="AA496">
        <v>284</v>
      </c>
      <c r="AB496">
        <v>56000</v>
      </c>
      <c r="AC496">
        <v>275</v>
      </c>
      <c r="AD496">
        <v>7000</v>
      </c>
      <c r="AE496">
        <v>2000</v>
      </c>
      <c r="AF496">
        <v>1000</v>
      </c>
      <c r="AG496">
        <v>11905</v>
      </c>
      <c r="AH496" t="s">
        <v>20925</v>
      </c>
      <c r="AI496" t="s">
        <v>1432</v>
      </c>
      <c r="AJ496" t="s">
        <v>20926</v>
      </c>
      <c r="AK496" t="s">
        <v>13700</v>
      </c>
      <c r="AP496">
        <f t="shared" si="14"/>
        <v>4</v>
      </c>
    </row>
    <row r="497" spans="1:42" x14ac:dyDescent="0.3">
      <c r="A497" s="1">
        <v>514</v>
      </c>
      <c r="B497" t="s">
        <v>2126</v>
      </c>
      <c r="C497" t="s">
        <v>27</v>
      </c>
      <c r="D497" t="s">
        <v>331</v>
      </c>
      <c r="E497" t="s">
        <v>128</v>
      </c>
      <c r="F497" t="s">
        <v>1117</v>
      </c>
      <c r="G497" t="s">
        <v>2127</v>
      </c>
      <c r="H497" t="s">
        <v>32</v>
      </c>
      <c r="I497">
        <v>154</v>
      </c>
      <c r="J497">
        <v>2.35</v>
      </c>
      <c r="K497" t="s">
        <v>33</v>
      </c>
      <c r="L497" t="s">
        <v>13981</v>
      </c>
      <c r="M497" t="s">
        <v>15474</v>
      </c>
      <c r="N497" t="s">
        <v>14290</v>
      </c>
      <c r="O497" t="s">
        <v>14191</v>
      </c>
      <c r="P497" t="s">
        <v>15369</v>
      </c>
      <c r="Q497">
        <v>1996</v>
      </c>
      <c r="R497" t="s">
        <v>34</v>
      </c>
      <c r="S497">
        <v>0</v>
      </c>
      <c r="T497">
        <v>75000000</v>
      </c>
      <c r="U497">
        <v>306124059</v>
      </c>
      <c r="V497">
        <f t="shared" si="15"/>
        <v>231124059</v>
      </c>
      <c r="W497" t="s">
        <v>2128</v>
      </c>
      <c r="X497">
        <v>6.9</v>
      </c>
      <c r="Y497">
        <v>185</v>
      </c>
      <c r="Z497">
        <v>430055</v>
      </c>
      <c r="AA497">
        <v>856</v>
      </c>
      <c r="AB497">
        <v>16000</v>
      </c>
      <c r="AC497">
        <v>776</v>
      </c>
      <c r="AD497">
        <v>10000</v>
      </c>
      <c r="AE497">
        <v>2000</v>
      </c>
      <c r="AF497">
        <v>933</v>
      </c>
      <c r="AG497">
        <v>16785</v>
      </c>
      <c r="AH497" t="s">
        <v>980</v>
      </c>
      <c r="AI497" t="s">
        <v>718</v>
      </c>
      <c r="AJ497" t="s">
        <v>13700</v>
      </c>
      <c r="AP497">
        <f t="shared" si="14"/>
        <v>3</v>
      </c>
    </row>
    <row r="498" spans="1:42" x14ac:dyDescent="0.3">
      <c r="A498" s="1">
        <v>515</v>
      </c>
      <c r="B498" t="s">
        <v>2129</v>
      </c>
      <c r="C498" t="s">
        <v>27</v>
      </c>
      <c r="D498" t="s">
        <v>305</v>
      </c>
      <c r="E498" t="s">
        <v>2130</v>
      </c>
      <c r="F498" t="s">
        <v>2131</v>
      </c>
      <c r="G498" t="s">
        <v>2132</v>
      </c>
      <c r="H498" t="s">
        <v>32</v>
      </c>
      <c r="I498">
        <v>129</v>
      </c>
      <c r="J498">
        <v>1.85</v>
      </c>
      <c r="K498" t="s">
        <v>33</v>
      </c>
      <c r="L498" t="s">
        <v>14228</v>
      </c>
      <c r="M498" t="s">
        <v>14086</v>
      </c>
      <c r="N498" t="s">
        <v>14074</v>
      </c>
      <c r="O498" t="s">
        <v>15475</v>
      </c>
      <c r="P498" t="s">
        <v>14089</v>
      </c>
      <c r="Q498">
        <v>1997</v>
      </c>
      <c r="R498" t="s">
        <v>34</v>
      </c>
      <c r="S498">
        <v>0</v>
      </c>
      <c r="T498">
        <v>73000000</v>
      </c>
      <c r="U498">
        <v>229074524</v>
      </c>
      <c r="V498">
        <f t="shared" si="15"/>
        <v>156074524</v>
      </c>
      <c r="W498" t="s">
        <v>2133</v>
      </c>
      <c r="X498">
        <v>6.5</v>
      </c>
      <c r="Y498">
        <v>177</v>
      </c>
      <c r="Z498">
        <v>278362</v>
      </c>
      <c r="AA498">
        <v>552</v>
      </c>
      <c r="AB498">
        <v>0</v>
      </c>
      <c r="AC498">
        <v>14000</v>
      </c>
      <c r="AD498">
        <v>610</v>
      </c>
      <c r="AE498">
        <v>506</v>
      </c>
      <c r="AF498">
        <v>227</v>
      </c>
      <c r="AG498">
        <v>1635</v>
      </c>
      <c r="AH498" t="s">
        <v>980</v>
      </c>
      <c r="AI498" t="s">
        <v>718</v>
      </c>
      <c r="AJ498" t="s">
        <v>13700</v>
      </c>
      <c r="AP498">
        <f t="shared" si="14"/>
        <v>3</v>
      </c>
    </row>
    <row r="499" spans="1:42" x14ac:dyDescent="0.3">
      <c r="A499" s="1">
        <v>516</v>
      </c>
      <c r="B499" t="s">
        <v>2134</v>
      </c>
      <c r="C499" t="s">
        <v>27</v>
      </c>
      <c r="D499" t="s">
        <v>597</v>
      </c>
      <c r="E499" t="s">
        <v>599</v>
      </c>
      <c r="F499" t="s">
        <v>600</v>
      </c>
      <c r="G499" t="s">
        <v>857</v>
      </c>
      <c r="H499" t="s">
        <v>32</v>
      </c>
      <c r="I499">
        <v>86</v>
      </c>
      <c r="J499">
        <v>1.85</v>
      </c>
      <c r="K499" t="s">
        <v>33</v>
      </c>
      <c r="L499" t="s">
        <v>14138</v>
      </c>
      <c r="M499" t="s">
        <v>14229</v>
      </c>
      <c r="N499" t="s">
        <v>14512</v>
      </c>
      <c r="O499" t="s">
        <v>14420</v>
      </c>
      <c r="P499" t="s">
        <v>14421</v>
      </c>
      <c r="Q499">
        <v>2005</v>
      </c>
      <c r="R499" t="s">
        <v>72</v>
      </c>
      <c r="S499">
        <v>0</v>
      </c>
      <c r="T499">
        <v>75000000</v>
      </c>
      <c r="U499">
        <v>193136719</v>
      </c>
      <c r="V499">
        <f t="shared" si="15"/>
        <v>118136719</v>
      </c>
      <c r="W499" t="s">
        <v>2135</v>
      </c>
      <c r="X499">
        <v>6.9</v>
      </c>
      <c r="Y499">
        <v>181</v>
      </c>
      <c r="Z499">
        <v>266636</v>
      </c>
      <c r="AA499">
        <v>385</v>
      </c>
      <c r="AB499">
        <v>0</v>
      </c>
      <c r="AC499">
        <v>35</v>
      </c>
      <c r="AD499">
        <v>851</v>
      </c>
      <c r="AE499">
        <v>436</v>
      </c>
      <c r="AF499">
        <v>179</v>
      </c>
      <c r="AG499">
        <v>1777</v>
      </c>
      <c r="AH499" t="s">
        <v>718</v>
      </c>
      <c r="AI499" t="s">
        <v>20925</v>
      </c>
      <c r="AJ499" t="s">
        <v>1432</v>
      </c>
      <c r="AK499" t="s">
        <v>20926</v>
      </c>
      <c r="AP499">
        <f t="shared" si="14"/>
        <v>4</v>
      </c>
    </row>
    <row r="500" spans="1:42" x14ac:dyDescent="0.3">
      <c r="A500" s="1">
        <v>517</v>
      </c>
      <c r="B500" t="s">
        <v>2136</v>
      </c>
      <c r="C500" t="s">
        <v>27</v>
      </c>
      <c r="D500" t="s">
        <v>906</v>
      </c>
      <c r="E500" t="s">
        <v>297</v>
      </c>
      <c r="F500" t="s">
        <v>2137</v>
      </c>
      <c r="G500" t="s">
        <v>2138</v>
      </c>
      <c r="H500" t="s">
        <v>32</v>
      </c>
      <c r="I500">
        <v>109</v>
      </c>
      <c r="J500">
        <v>1.85</v>
      </c>
      <c r="K500" t="s">
        <v>33</v>
      </c>
      <c r="L500" t="s">
        <v>14159</v>
      </c>
      <c r="M500" t="s">
        <v>14060</v>
      </c>
      <c r="N500" t="s">
        <v>14782</v>
      </c>
      <c r="O500" t="s">
        <v>14599</v>
      </c>
      <c r="P500" t="s">
        <v>15476</v>
      </c>
      <c r="Q500">
        <v>2006</v>
      </c>
      <c r="R500" t="s">
        <v>491</v>
      </c>
      <c r="S500">
        <v>0</v>
      </c>
      <c r="T500">
        <v>76000000</v>
      </c>
      <c r="U500">
        <v>35286428</v>
      </c>
      <c r="V500">
        <f t="shared" si="15"/>
        <v>-40713572</v>
      </c>
      <c r="W500" t="s">
        <v>2139</v>
      </c>
      <c r="X500">
        <v>7.9</v>
      </c>
      <c r="Y500">
        <v>372</v>
      </c>
      <c r="Z500">
        <v>361767</v>
      </c>
      <c r="AA500">
        <v>1206</v>
      </c>
      <c r="AB500">
        <v>17000</v>
      </c>
      <c r="AC500">
        <v>0</v>
      </c>
      <c r="AD500">
        <v>16000</v>
      </c>
      <c r="AE500">
        <v>430</v>
      </c>
      <c r="AF500">
        <v>18</v>
      </c>
      <c r="AG500">
        <v>16479</v>
      </c>
      <c r="AH500" t="s">
        <v>2420</v>
      </c>
      <c r="AI500" t="s">
        <v>13700</v>
      </c>
      <c r="AJ500" t="s">
        <v>13161</v>
      </c>
      <c r="AP500">
        <f t="shared" si="14"/>
        <v>3</v>
      </c>
    </row>
    <row r="501" spans="1:42" x14ac:dyDescent="0.3">
      <c r="A501" s="1">
        <v>518</v>
      </c>
      <c r="B501" t="s">
        <v>2140</v>
      </c>
      <c r="C501" t="s">
        <v>27</v>
      </c>
      <c r="D501" t="s">
        <v>93</v>
      </c>
      <c r="E501" t="s">
        <v>202</v>
      </c>
      <c r="F501" t="s">
        <v>2141</v>
      </c>
      <c r="G501" t="s">
        <v>947</v>
      </c>
      <c r="H501" t="s">
        <v>32</v>
      </c>
      <c r="I501">
        <v>104</v>
      </c>
      <c r="J501">
        <v>2.35</v>
      </c>
      <c r="K501" t="s">
        <v>33</v>
      </c>
      <c r="L501" t="s">
        <v>14858</v>
      </c>
      <c r="M501" t="s">
        <v>14110</v>
      </c>
      <c r="N501" t="s">
        <v>14005</v>
      </c>
      <c r="O501" t="s">
        <v>14000</v>
      </c>
      <c r="P501" t="s">
        <v>14235</v>
      </c>
      <c r="Q501">
        <v>2000</v>
      </c>
      <c r="R501" t="s">
        <v>34</v>
      </c>
      <c r="S501">
        <v>0</v>
      </c>
      <c r="T501">
        <v>75000000</v>
      </c>
      <c r="U501">
        <v>157299717</v>
      </c>
      <c r="V501">
        <f t="shared" si="15"/>
        <v>82299717</v>
      </c>
      <c r="W501" t="s">
        <v>2142</v>
      </c>
      <c r="X501">
        <v>7.4</v>
      </c>
      <c r="Y501">
        <v>290</v>
      </c>
      <c r="Z501">
        <v>452928</v>
      </c>
      <c r="AA501">
        <v>1401</v>
      </c>
      <c r="AB501">
        <v>0</v>
      </c>
      <c r="AC501">
        <v>0</v>
      </c>
      <c r="AD501">
        <v>20000</v>
      </c>
      <c r="AE501">
        <v>764</v>
      </c>
      <c r="AF501">
        <v>505</v>
      </c>
      <c r="AG501">
        <v>21397</v>
      </c>
      <c r="AH501" t="s">
        <v>980</v>
      </c>
      <c r="AI501" t="s">
        <v>718</v>
      </c>
      <c r="AJ501" t="s">
        <v>13700</v>
      </c>
      <c r="AP501">
        <f t="shared" si="14"/>
        <v>3</v>
      </c>
    </row>
    <row r="502" spans="1:42" x14ac:dyDescent="0.3">
      <c r="A502" s="1">
        <v>519</v>
      </c>
      <c r="B502" t="s">
        <v>2143</v>
      </c>
      <c r="C502" t="s">
        <v>27</v>
      </c>
      <c r="D502" t="s">
        <v>2144</v>
      </c>
      <c r="E502" t="s">
        <v>432</v>
      </c>
      <c r="F502" t="s">
        <v>360</v>
      </c>
      <c r="G502" t="s">
        <v>256</v>
      </c>
      <c r="H502" t="s">
        <v>32</v>
      </c>
      <c r="I502">
        <v>110</v>
      </c>
      <c r="J502">
        <v>2.35</v>
      </c>
      <c r="K502" t="s">
        <v>33</v>
      </c>
      <c r="L502" t="s">
        <v>14039</v>
      </c>
      <c r="M502" t="s">
        <v>15477</v>
      </c>
      <c r="N502" t="s">
        <v>14193</v>
      </c>
      <c r="O502" t="s">
        <v>15478</v>
      </c>
      <c r="P502" t="s">
        <v>14637</v>
      </c>
      <c r="Q502">
        <v>2008</v>
      </c>
      <c r="R502" t="s">
        <v>491</v>
      </c>
      <c r="S502">
        <v>0</v>
      </c>
      <c r="T502">
        <v>75000000</v>
      </c>
      <c r="U502">
        <v>134568845</v>
      </c>
      <c r="V502">
        <f t="shared" si="15"/>
        <v>59568845</v>
      </c>
      <c r="W502" t="s">
        <v>2145</v>
      </c>
      <c r="X502">
        <v>6.7</v>
      </c>
      <c r="Y502">
        <v>316</v>
      </c>
      <c r="Z502">
        <v>299852</v>
      </c>
      <c r="AA502">
        <v>713</v>
      </c>
      <c r="AB502">
        <v>0</v>
      </c>
      <c r="AC502">
        <v>335</v>
      </c>
      <c r="AD502">
        <v>11000</v>
      </c>
      <c r="AE502">
        <v>11000</v>
      </c>
      <c r="AF502">
        <v>988</v>
      </c>
      <c r="AG502">
        <v>25763</v>
      </c>
      <c r="AH502" t="s">
        <v>980</v>
      </c>
      <c r="AI502" t="s">
        <v>20931</v>
      </c>
      <c r="AJ502" t="s">
        <v>20924</v>
      </c>
      <c r="AK502" t="s">
        <v>13161</v>
      </c>
      <c r="AP502">
        <f t="shared" si="14"/>
        <v>4</v>
      </c>
    </row>
    <row r="503" spans="1:42" x14ac:dyDescent="0.3">
      <c r="A503" s="1">
        <v>520</v>
      </c>
      <c r="B503" t="s">
        <v>2146</v>
      </c>
      <c r="C503" t="s">
        <v>27</v>
      </c>
      <c r="D503" t="s">
        <v>215</v>
      </c>
      <c r="E503" t="s">
        <v>524</v>
      </c>
      <c r="F503" t="s">
        <v>2147</v>
      </c>
      <c r="G503" t="s">
        <v>2148</v>
      </c>
      <c r="H503" t="s">
        <v>32</v>
      </c>
      <c r="I503">
        <v>136</v>
      </c>
      <c r="J503">
        <v>2.35</v>
      </c>
      <c r="K503" t="s">
        <v>33</v>
      </c>
      <c r="L503" t="s">
        <v>15479</v>
      </c>
      <c r="M503" t="s">
        <v>14720</v>
      </c>
      <c r="N503" t="s">
        <v>14257</v>
      </c>
      <c r="O503" t="s">
        <v>14907</v>
      </c>
      <c r="P503" t="s">
        <v>15480</v>
      </c>
      <c r="Q503">
        <v>1996</v>
      </c>
      <c r="R503" t="s">
        <v>491</v>
      </c>
      <c r="S503">
        <v>1</v>
      </c>
      <c r="T503">
        <v>75000000</v>
      </c>
      <c r="U503">
        <v>134006721</v>
      </c>
      <c r="V503">
        <f t="shared" si="15"/>
        <v>59006721</v>
      </c>
      <c r="W503" t="s">
        <v>2149</v>
      </c>
      <c r="X503">
        <v>7.4</v>
      </c>
      <c r="Y503">
        <v>122</v>
      </c>
      <c r="Z503">
        <v>259492</v>
      </c>
      <c r="AA503">
        <v>415</v>
      </c>
      <c r="AB503">
        <v>51000</v>
      </c>
      <c r="AC503">
        <v>0</v>
      </c>
      <c r="AD503">
        <v>12000</v>
      </c>
      <c r="AE503">
        <v>2000</v>
      </c>
      <c r="AF503">
        <v>904</v>
      </c>
      <c r="AG503">
        <v>15999</v>
      </c>
      <c r="AH503" t="s">
        <v>980</v>
      </c>
      <c r="AI503" t="s">
        <v>718</v>
      </c>
      <c r="AJ503" t="s">
        <v>13161</v>
      </c>
      <c r="AP503">
        <f t="shared" si="14"/>
        <v>3</v>
      </c>
    </row>
    <row r="504" spans="1:42" x14ac:dyDescent="0.3">
      <c r="A504" s="1">
        <v>521</v>
      </c>
      <c r="B504" t="s">
        <v>2150</v>
      </c>
      <c r="C504" t="s">
        <v>27</v>
      </c>
      <c r="D504" t="s">
        <v>941</v>
      </c>
      <c r="E504" t="s">
        <v>1534</v>
      </c>
      <c r="F504" t="s">
        <v>2151</v>
      </c>
      <c r="G504" t="s">
        <v>2152</v>
      </c>
      <c r="H504" t="s">
        <v>32</v>
      </c>
      <c r="I504">
        <v>115</v>
      </c>
      <c r="J504">
        <v>1.85</v>
      </c>
      <c r="K504" t="s">
        <v>33</v>
      </c>
      <c r="L504" t="s">
        <v>14267</v>
      </c>
      <c r="M504" t="s">
        <v>15481</v>
      </c>
      <c r="N504" t="s">
        <v>14175</v>
      </c>
      <c r="O504" t="s">
        <v>15091</v>
      </c>
      <c r="P504" t="s">
        <v>15482</v>
      </c>
      <c r="Q504">
        <v>2006</v>
      </c>
      <c r="R504" t="s">
        <v>72</v>
      </c>
      <c r="S504">
        <v>0</v>
      </c>
      <c r="T504">
        <v>80000000</v>
      </c>
      <c r="U504">
        <v>195329763</v>
      </c>
      <c r="V504">
        <f t="shared" si="15"/>
        <v>115329763</v>
      </c>
      <c r="W504" t="s">
        <v>2153</v>
      </c>
      <c r="X504">
        <v>6.9</v>
      </c>
      <c r="Y504">
        <v>164</v>
      </c>
      <c r="Z504">
        <v>194249</v>
      </c>
      <c r="AA504">
        <v>253</v>
      </c>
      <c r="AB504">
        <v>0</v>
      </c>
      <c r="AC504">
        <v>107</v>
      </c>
      <c r="AD504">
        <v>835</v>
      </c>
      <c r="AE504">
        <v>590</v>
      </c>
      <c r="AF504">
        <v>241</v>
      </c>
      <c r="AG504">
        <v>1815</v>
      </c>
      <c r="AH504" t="s">
        <v>980</v>
      </c>
      <c r="AI504" t="s">
        <v>718</v>
      </c>
      <c r="AJ504" t="s">
        <v>20925</v>
      </c>
      <c r="AK504" t="s">
        <v>1432</v>
      </c>
      <c r="AL504" t="s">
        <v>20926</v>
      </c>
      <c r="AM504" t="s">
        <v>20924</v>
      </c>
      <c r="AP504">
        <f t="shared" si="14"/>
        <v>6</v>
      </c>
    </row>
    <row r="505" spans="1:42" x14ac:dyDescent="0.3">
      <c r="A505" s="1">
        <v>522</v>
      </c>
      <c r="B505" t="s">
        <v>2154</v>
      </c>
      <c r="C505" t="s">
        <v>27</v>
      </c>
      <c r="D505" t="s">
        <v>1788</v>
      </c>
      <c r="E505" t="s">
        <v>1582</v>
      </c>
      <c r="F505" t="s">
        <v>2155</v>
      </c>
      <c r="G505" t="s">
        <v>2156</v>
      </c>
      <c r="H505" t="s">
        <v>32</v>
      </c>
      <c r="I505">
        <v>99</v>
      </c>
      <c r="J505">
        <v>2.35</v>
      </c>
      <c r="K505" t="s">
        <v>33</v>
      </c>
      <c r="L505" t="s">
        <v>14347</v>
      </c>
      <c r="M505" t="s">
        <v>14083</v>
      </c>
      <c r="N505" t="s">
        <v>15483</v>
      </c>
      <c r="O505" t="s">
        <v>15047</v>
      </c>
      <c r="P505" t="s">
        <v>15484</v>
      </c>
      <c r="Q505">
        <v>2004</v>
      </c>
      <c r="R505" t="s">
        <v>34</v>
      </c>
      <c r="S505">
        <v>2</v>
      </c>
      <c r="T505">
        <v>75000000</v>
      </c>
      <c r="U505">
        <v>120776832</v>
      </c>
      <c r="V505">
        <f t="shared" si="15"/>
        <v>45776832</v>
      </c>
      <c r="W505" t="s">
        <v>2157</v>
      </c>
      <c r="X505">
        <v>6.8</v>
      </c>
      <c r="Y505">
        <v>147</v>
      </c>
      <c r="Z505">
        <v>266103</v>
      </c>
      <c r="AA505">
        <v>456</v>
      </c>
      <c r="AB505">
        <v>11000</v>
      </c>
      <c r="AC505">
        <v>88</v>
      </c>
      <c r="AD505">
        <v>11000</v>
      </c>
      <c r="AE505">
        <v>427</v>
      </c>
      <c r="AF505">
        <v>328</v>
      </c>
      <c r="AG505">
        <v>12952</v>
      </c>
      <c r="AH505" t="s">
        <v>1432</v>
      </c>
      <c r="AI505" t="s">
        <v>12756</v>
      </c>
      <c r="AP505">
        <f t="shared" si="14"/>
        <v>2</v>
      </c>
    </row>
    <row r="506" spans="1:42" x14ac:dyDescent="0.3">
      <c r="A506" s="1">
        <v>523</v>
      </c>
      <c r="B506" t="s">
        <v>2158</v>
      </c>
      <c r="C506" t="s">
        <v>27</v>
      </c>
      <c r="D506" t="s">
        <v>1884</v>
      </c>
      <c r="E506" t="s">
        <v>2159</v>
      </c>
      <c r="F506" t="s">
        <v>2160</v>
      </c>
      <c r="G506" t="s">
        <v>2161</v>
      </c>
      <c r="H506" t="s">
        <v>32</v>
      </c>
      <c r="I506">
        <v>117</v>
      </c>
      <c r="J506">
        <v>2.35</v>
      </c>
      <c r="K506" t="s">
        <v>33</v>
      </c>
      <c r="L506" t="s">
        <v>15485</v>
      </c>
      <c r="M506" t="s">
        <v>14140</v>
      </c>
      <c r="N506" t="s">
        <v>15192</v>
      </c>
      <c r="O506" t="s">
        <v>14068</v>
      </c>
      <c r="P506" t="s">
        <v>15486</v>
      </c>
      <c r="Q506">
        <v>2007</v>
      </c>
      <c r="R506" t="s">
        <v>72</v>
      </c>
      <c r="S506">
        <v>9</v>
      </c>
      <c r="T506">
        <v>75000000</v>
      </c>
      <c r="U506">
        <v>118823091</v>
      </c>
      <c r="V506">
        <f t="shared" si="15"/>
        <v>43823091</v>
      </c>
      <c r="W506" t="s">
        <v>2162</v>
      </c>
      <c r="X506">
        <v>6.7</v>
      </c>
      <c r="Y506">
        <v>219</v>
      </c>
      <c r="Z506">
        <v>98693</v>
      </c>
      <c r="AA506">
        <v>401</v>
      </c>
      <c r="AB506">
        <v>0</v>
      </c>
      <c r="AC506">
        <v>163</v>
      </c>
      <c r="AD506">
        <v>719</v>
      </c>
      <c r="AE506">
        <v>339</v>
      </c>
      <c r="AF506">
        <v>260</v>
      </c>
      <c r="AG506">
        <v>1673</v>
      </c>
      <c r="AH506" t="s">
        <v>1432</v>
      </c>
      <c r="AI506" t="s">
        <v>2420</v>
      </c>
      <c r="AJ506" t="s">
        <v>20926</v>
      </c>
      <c r="AK506" t="s">
        <v>20933</v>
      </c>
      <c r="AL506" t="s">
        <v>20927</v>
      </c>
      <c r="AM506" t="s">
        <v>12756</v>
      </c>
      <c r="AP506">
        <f t="shared" si="14"/>
        <v>6</v>
      </c>
    </row>
    <row r="507" spans="1:42" x14ac:dyDescent="0.3">
      <c r="A507" s="1">
        <v>524</v>
      </c>
      <c r="B507" t="s">
        <v>2163</v>
      </c>
      <c r="C507" t="s">
        <v>27</v>
      </c>
      <c r="D507" t="s">
        <v>1505</v>
      </c>
      <c r="E507" t="s">
        <v>824</v>
      </c>
      <c r="F507" t="s">
        <v>2164</v>
      </c>
      <c r="G507" t="s">
        <v>2165</v>
      </c>
      <c r="H507" t="s">
        <v>32</v>
      </c>
      <c r="I507">
        <v>125</v>
      </c>
      <c r="J507">
        <v>2</v>
      </c>
      <c r="K507" t="s">
        <v>33</v>
      </c>
      <c r="L507" t="s">
        <v>15487</v>
      </c>
      <c r="M507" t="s">
        <v>14928</v>
      </c>
      <c r="N507" t="s">
        <v>15488</v>
      </c>
      <c r="O507" t="s">
        <v>14710</v>
      </c>
      <c r="P507" t="s">
        <v>15489</v>
      </c>
      <c r="Q507">
        <v>2004</v>
      </c>
      <c r="R507" t="s">
        <v>491</v>
      </c>
      <c r="S507">
        <v>0</v>
      </c>
      <c r="T507">
        <v>50000000</v>
      </c>
      <c r="U507">
        <v>41814863</v>
      </c>
      <c r="V507">
        <f t="shared" si="15"/>
        <v>-8185137</v>
      </c>
      <c r="W507" t="s">
        <v>2166</v>
      </c>
      <c r="X507">
        <v>5.0999999999999996</v>
      </c>
      <c r="Y507">
        <v>167</v>
      </c>
      <c r="Z507">
        <v>28635</v>
      </c>
      <c r="AA507">
        <v>308</v>
      </c>
      <c r="AB507">
        <v>893</v>
      </c>
      <c r="AC507">
        <v>212</v>
      </c>
      <c r="AD507">
        <v>613</v>
      </c>
      <c r="AE507">
        <v>422</v>
      </c>
      <c r="AF507">
        <v>394</v>
      </c>
      <c r="AG507">
        <v>1970</v>
      </c>
      <c r="AH507" t="s">
        <v>4493</v>
      </c>
      <c r="AI507" t="s">
        <v>20928</v>
      </c>
      <c r="AJ507" t="s">
        <v>13161</v>
      </c>
      <c r="AP507">
        <f t="shared" si="14"/>
        <v>3</v>
      </c>
    </row>
    <row r="508" spans="1:42" x14ac:dyDescent="0.3">
      <c r="A508" s="1">
        <v>525</v>
      </c>
      <c r="B508" t="s">
        <v>2167</v>
      </c>
      <c r="C508" t="s">
        <v>27</v>
      </c>
      <c r="D508" t="s">
        <v>2168</v>
      </c>
      <c r="E508" t="s">
        <v>674</v>
      </c>
      <c r="F508" t="s">
        <v>1335</v>
      </c>
      <c r="G508" t="s">
        <v>540</v>
      </c>
      <c r="H508" t="s">
        <v>32</v>
      </c>
      <c r="I508">
        <v>110</v>
      </c>
      <c r="J508">
        <v>1.85</v>
      </c>
      <c r="K508" t="s">
        <v>33</v>
      </c>
      <c r="L508" t="s">
        <v>15062</v>
      </c>
      <c r="M508" t="s">
        <v>15490</v>
      </c>
      <c r="N508" t="s">
        <v>15491</v>
      </c>
      <c r="O508" t="s">
        <v>15492</v>
      </c>
      <c r="P508" t="s">
        <v>14666</v>
      </c>
      <c r="Q508">
        <v>1999</v>
      </c>
      <c r="R508" t="s">
        <v>72</v>
      </c>
      <c r="S508">
        <v>0</v>
      </c>
      <c r="T508">
        <v>75000000</v>
      </c>
      <c r="U508">
        <v>97360069</v>
      </c>
      <c r="V508">
        <f t="shared" si="15"/>
        <v>22360069</v>
      </c>
      <c r="W508" t="s">
        <v>2169</v>
      </c>
      <c r="X508">
        <v>4.0999999999999996</v>
      </c>
      <c r="Y508">
        <v>70</v>
      </c>
      <c r="Z508">
        <v>36491</v>
      </c>
      <c r="AA508">
        <v>231</v>
      </c>
      <c r="AB508">
        <v>509</v>
      </c>
      <c r="AC508">
        <v>16</v>
      </c>
      <c r="AD508">
        <v>2000</v>
      </c>
      <c r="AE508">
        <v>710</v>
      </c>
      <c r="AF508">
        <v>692</v>
      </c>
      <c r="AG508">
        <v>5320</v>
      </c>
      <c r="AH508" t="s">
        <v>980</v>
      </c>
      <c r="AI508" t="s">
        <v>718</v>
      </c>
      <c r="AJ508" t="s">
        <v>1432</v>
      </c>
      <c r="AK508" t="s">
        <v>20926</v>
      </c>
      <c r="AL508" t="s">
        <v>13700</v>
      </c>
      <c r="AP508">
        <f t="shared" si="14"/>
        <v>5</v>
      </c>
    </row>
    <row r="509" spans="1:42" x14ac:dyDescent="0.3">
      <c r="A509" s="1">
        <v>526</v>
      </c>
      <c r="B509" t="s">
        <v>2170</v>
      </c>
      <c r="C509" t="s">
        <v>27</v>
      </c>
      <c r="D509" t="s">
        <v>835</v>
      </c>
      <c r="E509" t="s">
        <v>360</v>
      </c>
      <c r="F509" t="s">
        <v>256</v>
      </c>
      <c r="G509" t="s">
        <v>2171</v>
      </c>
      <c r="H509" t="s">
        <v>32</v>
      </c>
      <c r="I509">
        <v>125</v>
      </c>
      <c r="J509">
        <v>2.35</v>
      </c>
      <c r="K509" t="s">
        <v>33</v>
      </c>
      <c r="L509" t="s">
        <v>14897</v>
      </c>
      <c r="M509" t="s">
        <v>14720</v>
      </c>
      <c r="N509" t="s">
        <v>14539</v>
      </c>
      <c r="O509" t="s">
        <v>15493</v>
      </c>
      <c r="P509" t="s">
        <v>14129</v>
      </c>
      <c r="Q509">
        <v>2013</v>
      </c>
      <c r="R509" t="s">
        <v>34</v>
      </c>
      <c r="S509">
        <v>6</v>
      </c>
      <c r="T509">
        <v>75000000</v>
      </c>
      <c r="U509">
        <v>117698894</v>
      </c>
      <c r="V509">
        <f t="shared" si="15"/>
        <v>42698894</v>
      </c>
      <c r="W509" t="s">
        <v>2172</v>
      </c>
      <c r="X509">
        <v>7.3</v>
      </c>
      <c r="Y509">
        <v>384</v>
      </c>
      <c r="Z509">
        <v>447979</v>
      </c>
      <c r="AA509">
        <v>629</v>
      </c>
      <c r="AB509">
        <v>105000</v>
      </c>
      <c r="AC509">
        <v>255</v>
      </c>
      <c r="AD509">
        <v>11000</v>
      </c>
      <c r="AE509">
        <v>988</v>
      </c>
      <c r="AF509">
        <v>963</v>
      </c>
      <c r="AG509">
        <v>13312</v>
      </c>
      <c r="AH509" t="s">
        <v>20931</v>
      </c>
      <c r="AI509" t="s">
        <v>20928</v>
      </c>
      <c r="AJ509" t="s">
        <v>13161</v>
      </c>
      <c r="AP509">
        <f t="shared" si="14"/>
        <v>3</v>
      </c>
    </row>
    <row r="510" spans="1:42" x14ac:dyDescent="0.3">
      <c r="A510" s="1">
        <v>527</v>
      </c>
      <c r="B510" t="s">
        <v>2173</v>
      </c>
      <c r="C510" t="s">
        <v>27</v>
      </c>
      <c r="D510" t="s">
        <v>1581</v>
      </c>
      <c r="E510" t="s">
        <v>209</v>
      </c>
      <c r="F510" t="s">
        <v>1582</v>
      </c>
      <c r="G510" t="s">
        <v>380</v>
      </c>
      <c r="H510" t="s">
        <v>32</v>
      </c>
      <c r="I510">
        <v>102</v>
      </c>
      <c r="J510">
        <v>1.85</v>
      </c>
      <c r="K510" t="s">
        <v>33</v>
      </c>
      <c r="L510" t="s">
        <v>15349</v>
      </c>
      <c r="M510" t="s">
        <v>15296</v>
      </c>
      <c r="N510" t="s">
        <v>15494</v>
      </c>
      <c r="O510" t="s">
        <v>15251</v>
      </c>
      <c r="P510" t="s">
        <v>15495</v>
      </c>
      <c r="Q510">
        <v>2010</v>
      </c>
      <c r="R510" t="s">
        <v>34</v>
      </c>
      <c r="S510">
        <v>4</v>
      </c>
      <c r="T510">
        <v>80000000</v>
      </c>
      <c r="U510">
        <v>162001186</v>
      </c>
      <c r="V510">
        <f t="shared" si="15"/>
        <v>82001186</v>
      </c>
      <c r="W510" t="s">
        <v>2174</v>
      </c>
      <c r="X510">
        <v>6</v>
      </c>
      <c r="Y510">
        <v>179</v>
      </c>
      <c r="Z510">
        <v>181443</v>
      </c>
      <c r="AA510">
        <v>311</v>
      </c>
      <c r="AB510">
        <v>12000</v>
      </c>
      <c r="AC510">
        <v>221</v>
      </c>
      <c r="AD510">
        <v>12000</v>
      </c>
      <c r="AE510">
        <v>11000</v>
      </c>
      <c r="AF510">
        <v>4000</v>
      </c>
      <c r="AG510">
        <v>28497</v>
      </c>
      <c r="AH510" t="s">
        <v>1432</v>
      </c>
      <c r="AP510">
        <f t="shared" si="14"/>
        <v>1</v>
      </c>
    </row>
    <row r="511" spans="1:42" x14ac:dyDescent="0.3">
      <c r="A511" s="1">
        <v>528</v>
      </c>
      <c r="B511" t="s">
        <v>2175</v>
      </c>
      <c r="C511" t="s">
        <v>27</v>
      </c>
      <c r="D511" t="s">
        <v>305</v>
      </c>
      <c r="E511" t="s">
        <v>250</v>
      </c>
      <c r="F511" t="s">
        <v>1200</v>
      </c>
      <c r="G511" t="s">
        <v>2176</v>
      </c>
      <c r="H511" t="s">
        <v>32</v>
      </c>
      <c r="I511">
        <v>128</v>
      </c>
      <c r="J511">
        <v>1.85</v>
      </c>
      <c r="K511" t="s">
        <v>33</v>
      </c>
      <c r="L511" t="s">
        <v>15319</v>
      </c>
      <c r="M511" t="s">
        <v>15496</v>
      </c>
      <c r="N511" t="s">
        <v>15497</v>
      </c>
      <c r="O511" t="s">
        <v>15498</v>
      </c>
      <c r="P511" t="s">
        <v>15499</v>
      </c>
      <c r="Q511">
        <v>2004</v>
      </c>
      <c r="R511" t="s">
        <v>34</v>
      </c>
      <c r="S511">
        <v>0</v>
      </c>
      <c r="T511">
        <v>60000000</v>
      </c>
      <c r="U511">
        <v>77032279</v>
      </c>
      <c r="V511">
        <f t="shared" si="15"/>
        <v>17032279</v>
      </c>
      <c r="W511" t="s">
        <v>2177</v>
      </c>
      <c r="X511">
        <v>7.3</v>
      </c>
      <c r="Y511">
        <v>151</v>
      </c>
      <c r="Z511">
        <v>303864</v>
      </c>
      <c r="AA511">
        <v>596</v>
      </c>
      <c r="AB511">
        <v>16000</v>
      </c>
      <c r="AC511">
        <v>14000</v>
      </c>
      <c r="AD511">
        <v>15000</v>
      </c>
      <c r="AE511">
        <v>466</v>
      </c>
      <c r="AF511">
        <v>232</v>
      </c>
      <c r="AG511">
        <v>16199</v>
      </c>
      <c r="AH511" t="s">
        <v>1432</v>
      </c>
      <c r="AI511" t="s">
        <v>2420</v>
      </c>
      <c r="AP511">
        <f t="shared" si="14"/>
        <v>2</v>
      </c>
    </row>
    <row r="512" spans="1:42" x14ac:dyDescent="0.3">
      <c r="A512" s="1">
        <v>530</v>
      </c>
      <c r="B512" t="s">
        <v>2178</v>
      </c>
      <c r="C512" t="s">
        <v>27</v>
      </c>
      <c r="D512" t="s">
        <v>1613</v>
      </c>
      <c r="E512" t="s">
        <v>194</v>
      </c>
      <c r="F512" t="s">
        <v>2179</v>
      </c>
      <c r="G512" t="s">
        <v>2180</v>
      </c>
      <c r="H512" t="s">
        <v>32</v>
      </c>
      <c r="I512">
        <v>100</v>
      </c>
      <c r="J512">
        <v>1.85</v>
      </c>
      <c r="K512" t="s">
        <v>33</v>
      </c>
      <c r="L512" t="s">
        <v>15500</v>
      </c>
      <c r="M512" t="s">
        <v>14453</v>
      </c>
      <c r="N512" t="s">
        <v>15501</v>
      </c>
      <c r="O512" t="s">
        <v>15502</v>
      </c>
      <c r="P512" t="s">
        <v>15503</v>
      </c>
      <c r="Q512">
        <v>2009</v>
      </c>
      <c r="R512" t="s">
        <v>72</v>
      </c>
      <c r="S512">
        <v>4</v>
      </c>
      <c r="T512">
        <v>35000000</v>
      </c>
      <c r="U512">
        <v>73023275</v>
      </c>
      <c r="V512">
        <f t="shared" si="15"/>
        <v>38023275</v>
      </c>
      <c r="W512" t="s">
        <v>2181</v>
      </c>
      <c r="X512">
        <v>5.4</v>
      </c>
      <c r="Y512">
        <v>107</v>
      </c>
      <c r="Z512">
        <v>16271</v>
      </c>
      <c r="AA512">
        <v>57</v>
      </c>
      <c r="AB512">
        <v>1000</v>
      </c>
      <c r="AC512">
        <v>87</v>
      </c>
      <c r="AD512">
        <v>3000</v>
      </c>
      <c r="AE512">
        <v>576</v>
      </c>
      <c r="AF512">
        <v>446</v>
      </c>
      <c r="AG512">
        <v>5174</v>
      </c>
      <c r="AH512" t="s">
        <v>1432</v>
      </c>
      <c r="AI512" t="s">
        <v>20926</v>
      </c>
      <c r="AP512">
        <f t="shared" si="14"/>
        <v>2</v>
      </c>
    </row>
    <row r="513" spans="1:42" x14ac:dyDescent="0.3">
      <c r="A513" s="1">
        <v>531</v>
      </c>
      <c r="B513" t="s">
        <v>2182</v>
      </c>
      <c r="C513" t="s">
        <v>27</v>
      </c>
      <c r="D513" t="s">
        <v>243</v>
      </c>
      <c r="E513" t="s">
        <v>2183</v>
      </c>
      <c r="F513" t="s">
        <v>972</v>
      </c>
      <c r="G513" t="s">
        <v>769</v>
      </c>
      <c r="H513" t="s">
        <v>32</v>
      </c>
      <c r="I513">
        <v>124</v>
      </c>
      <c r="J513">
        <v>1.85</v>
      </c>
      <c r="K513" t="s">
        <v>33</v>
      </c>
      <c r="L513" t="s">
        <v>14096</v>
      </c>
      <c r="M513" t="s">
        <v>15504</v>
      </c>
      <c r="N513" t="s">
        <v>15505</v>
      </c>
      <c r="O513" t="s">
        <v>14154</v>
      </c>
      <c r="P513" t="s">
        <v>15506</v>
      </c>
      <c r="Q513">
        <v>2000</v>
      </c>
      <c r="R513" t="s">
        <v>34</v>
      </c>
      <c r="S513">
        <v>0</v>
      </c>
      <c r="T513">
        <v>75000000</v>
      </c>
      <c r="U513">
        <v>68473360</v>
      </c>
      <c r="V513">
        <f t="shared" si="15"/>
        <v>-6526640</v>
      </c>
      <c r="W513" t="s">
        <v>2184</v>
      </c>
      <c r="X513">
        <v>5.9</v>
      </c>
      <c r="Y513">
        <v>134</v>
      </c>
      <c r="Z513">
        <v>49536</v>
      </c>
      <c r="AA513">
        <v>379</v>
      </c>
      <c r="AB513">
        <v>0</v>
      </c>
      <c r="AC513">
        <v>258</v>
      </c>
      <c r="AD513">
        <v>867</v>
      </c>
      <c r="AE513">
        <v>826</v>
      </c>
      <c r="AF513">
        <v>748</v>
      </c>
      <c r="AG513">
        <v>3424</v>
      </c>
      <c r="AH513" t="s">
        <v>980</v>
      </c>
      <c r="AI513" t="s">
        <v>718</v>
      </c>
      <c r="AJ513" t="s">
        <v>2420</v>
      </c>
      <c r="AK513" t="s">
        <v>13161</v>
      </c>
      <c r="AP513">
        <f t="shared" si="14"/>
        <v>4</v>
      </c>
    </row>
    <row r="514" spans="1:42" x14ac:dyDescent="0.3">
      <c r="A514" s="1">
        <v>532</v>
      </c>
      <c r="B514" t="s">
        <v>2185</v>
      </c>
      <c r="C514" t="s">
        <v>27</v>
      </c>
      <c r="D514" t="s">
        <v>2186</v>
      </c>
      <c r="E514" t="s">
        <v>519</v>
      </c>
      <c r="F514" t="s">
        <v>250</v>
      </c>
      <c r="G514" t="s">
        <v>2187</v>
      </c>
      <c r="H514" t="s">
        <v>32</v>
      </c>
      <c r="I514">
        <v>102</v>
      </c>
      <c r="J514">
        <v>1.85</v>
      </c>
      <c r="K514" t="s">
        <v>33</v>
      </c>
      <c r="L514" t="s">
        <v>14247</v>
      </c>
      <c r="M514" t="s">
        <v>14487</v>
      </c>
      <c r="N514" t="s">
        <v>14955</v>
      </c>
      <c r="O514" t="s">
        <v>14360</v>
      </c>
      <c r="P514" t="s">
        <v>14026</v>
      </c>
      <c r="Q514">
        <v>2007</v>
      </c>
      <c r="R514" t="s">
        <v>491</v>
      </c>
      <c r="S514">
        <v>1</v>
      </c>
      <c r="T514">
        <v>75000000</v>
      </c>
      <c r="U514">
        <v>66636385</v>
      </c>
      <c r="V514">
        <f t="shared" si="15"/>
        <v>-8363615</v>
      </c>
      <c r="W514" t="s">
        <v>2188</v>
      </c>
      <c r="X514">
        <v>7.1</v>
      </c>
      <c r="Y514">
        <v>269</v>
      </c>
      <c r="Z514">
        <v>88451</v>
      </c>
      <c r="AA514">
        <v>289</v>
      </c>
      <c r="AB514">
        <v>0</v>
      </c>
      <c r="AC514">
        <v>0</v>
      </c>
      <c r="AD514">
        <v>22000</v>
      </c>
      <c r="AE514">
        <v>15000</v>
      </c>
      <c r="AF514">
        <v>15000</v>
      </c>
      <c r="AG514">
        <v>60646</v>
      </c>
      <c r="AH514" t="s">
        <v>20932</v>
      </c>
      <c r="AI514" t="s">
        <v>1432</v>
      </c>
      <c r="AJ514" t="s">
        <v>2420</v>
      </c>
      <c r="AK514" t="s">
        <v>20929</v>
      </c>
      <c r="AP514">
        <f t="shared" si="14"/>
        <v>4</v>
      </c>
    </row>
    <row r="515" spans="1:42" x14ac:dyDescent="0.3">
      <c r="A515" s="1">
        <v>533</v>
      </c>
      <c r="B515" t="s">
        <v>2189</v>
      </c>
      <c r="C515" t="s">
        <v>27</v>
      </c>
      <c r="D515" t="s">
        <v>1444</v>
      </c>
      <c r="E515" t="s">
        <v>1269</v>
      </c>
      <c r="F515" t="s">
        <v>376</v>
      </c>
      <c r="G515" t="s">
        <v>432</v>
      </c>
      <c r="H515" t="s">
        <v>32</v>
      </c>
      <c r="I515">
        <v>90</v>
      </c>
      <c r="J515">
        <v>1.85</v>
      </c>
      <c r="K515" t="s">
        <v>33</v>
      </c>
      <c r="L515" t="s">
        <v>15507</v>
      </c>
      <c r="M515" t="s">
        <v>14705</v>
      </c>
      <c r="N515" t="s">
        <v>15508</v>
      </c>
      <c r="O515" t="s">
        <v>15046</v>
      </c>
      <c r="P515" t="s">
        <v>15509</v>
      </c>
      <c r="Q515">
        <v>2004</v>
      </c>
      <c r="R515" t="s">
        <v>72</v>
      </c>
      <c r="S515">
        <v>0</v>
      </c>
      <c r="T515">
        <v>75000000</v>
      </c>
      <c r="U515">
        <v>160762022</v>
      </c>
      <c r="V515">
        <f t="shared" si="15"/>
        <v>85762022</v>
      </c>
      <c r="W515" t="s">
        <v>2190</v>
      </c>
      <c r="X515">
        <v>6</v>
      </c>
      <c r="Y515">
        <v>143</v>
      </c>
      <c r="Z515">
        <v>132415</v>
      </c>
      <c r="AA515">
        <v>288</v>
      </c>
      <c r="AB515">
        <v>0</v>
      </c>
      <c r="AC515">
        <v>10</v>
      </c>
      <c r="AD515">
        <v>22000</v>
      </c>
      <c r="AE515">
        <v>17000</v>
      </c>
      <c r="AF515">
        <v>11000</v>
      </c>
      <c r="AG515">
        <v>63165</v>
      </c>
      <c r="AH515" t="s">
        <v>718</v>
      </c>
      <c r="AI515" t="s">
        <v>20925</v>
      </c>
      <c r="AJ515" t="s">
        <v>1432</v>
      </c>
      <c r="AK515" t="s">
        <v>20926</v>
      </c>
      <c r="AP515">
        <f t="shared" ref="AP515:AP578" si="16">COUNTA(AH515:AO515)</f>
        <v>4</v>
      </c>
    </row>
    <row r="516" spans="1:42" x14ac:dyDescent="0.3">
      <c r="A516" s="1">
        <v>534</v>
      </c>
      <c r="B516" t="s">
        <v>2191</v>
      </c>
      <c r="C516" t="s">
        <v>27</v>
      </c>
      <c r="D516" t="s">
        <v>829</v>
      </c>
      <c r="E516" t="s">
        <v>2192</v>
      </c>
      <c r="F516" t="s">
        <v>2193</v>
      </c>
      <c r="G516" t="s">
        <v>1212</v>
      </c>
      <c r="H516" t="s">
        <v>32</v>
      </c>
      <c r="I516">
        <v>130</v>
      </c>
      <c r="J516">
        <v>2.35</v>
      </c>
      <c r="K516" t="s">
        <v>33</v>
      </c>
      <c r="L516" t="s">
        <v>15510</v>
      </c>
      <c r="M516" t="s">
        <v>14285</v>
      </c>
      <c r="N516" t="s">
        <v>15511</v>
      </c>
      <c r="O516" t="s">
        <v>15512</v>
      </c>
      <c r="P516" t="s">
        <v>15513</v>
      </c>
      <c r="Q516">
        <v>2006</v>
      </c>
      <c r="R516" t="s">
        <v>34</v>
      </c>
      <c r="S516">
        <v>0</v>
      </c>
      <c r="T516">
        <v>70000000</v>
      </c>
      <c r="U516">
        <v>103338338</v>
      </c>
      <c r="V516">
        <f t="shared" ref="V516:V579" si="17">U516-T516</f>
        <v>33338338</v>
      </c>
      <c r="W516" t="s">
        <v>2194</v>
      </c>
      <c r="X516">
        <v>6.5</v>
      </c>
      <c r="Y516">
        <v>241</v>
      </c>
      <c r="Z516">
        <v>55901</v>
      </c>
      <c r="AA516">
        <v>503</v>
      </c>
      <c r="AB516">
        <v>0</v>
      </c>
      <c r="AC516">
        <v>386</v>
      </c>
      <c r="AD516">
        <v>912</v>
      </c>
      <c r="AE516">
        <v>549</v>
      </c>
      <c r="AF516">
        <v>525</v>
      </c>
      <c r="AG516">
        <v>2856</v>
      </c>
      <c r="AH516" t="s">
        <v>2420</v>
      </c>
      <c r="AI516" t="s">
        <v>20933</v>
      </c>
      <c r="AJ516" t="s">
        <v>20927</v>
      </c>
      <c r="AP516">
        <f t="shared" si="16"/>
        <v>3</v>
      </c>
    </row>
    <row r="517" spans="1:42" x14ac:dyDescent="0.3">
      <c r="A517" s="1">
        <v>536</v>
      </c>
      <c r="B517" t="s">
        <v>2195</v>
      </c>
      <c r="C517" t="s">
        <v>27</v>
      </c>
      <c r="D517" t="s">
        <v>2196</v>
      </c>
      <c r="E517" t="s">
        <v>806</v>
      </c>
      <c r="F517" t="s">
        <v>2197</v>
      </c>
      <c r="G517" t="s">
        <v>1336</v>
      </c>
      <c r="H517" t="s">
        <v>32</v>
      </c>
      <c r="I517">
        <v>118</v>
      </c>
      <c r="J517">
        <v>2.4</v>
      </c>
      <c r="K517" t="s">
        <v>33</v>
      </c>
      <c r="L517" t="s">
        <v>15514</v>
      </c>
      <c r="M517" t="s">
        <v>15508</v>
      </c>
      <c r="N517" t="s">
        <v>14534</v>
      </c>
      <c r="O517" t="s">
        <v>10010</v>
      </c>
      <c r="P517" t="s">
        <v>15515</v>
      </c>
      <c r="Q517">
        <v>2005</v>
      </c>
      <c r="R517" t="s">
        <v>34</v>
      </c>
      <c r="S517">
        <v>4</v>
      </c>
      <c r="T517">
        <v>53000000</v>
      </c>
      <c r="U517">
        <v>55808744</v>
      </c>
      <c r="V517">
        <f t="shared" si="17"/>
        <v>2808744</v>
      </c>
      <c r="W517" t="s">
        <v>2198</v>
      </c>
      <c r="X517">
        <v>5.7</v>
      </c>
      <c r="Y517">
        <v>161</v>
      </c>
      <c r="Z517">
        <v>59435</v>
      </c>
      <c r="AA517">
        <v>323</v>
      </c>
      <c r="AB517">
        <v>0</v>
      </c>
      <c r="AC517">
        <v>473</v>
      </c>
      <c r="AD517">
        <v>12000</v>
      </c>
      <c r="AE517">
        <v>1000</v>
      </c>
      <c r="AF517">
        <v>680</v>
      </c>
      <c r="AG517">
        <v>15889</v>
      </c>
      <c r="AH517" t="s">
        <v>1432</v>
      </c>
      <c r="AI517" t="s">
        <v>20931</v>
      </c>
      <c r="AJ517" t="s">
        <v>20933</v>
      </c>
      <c r="AP517">
        <f t="shared" si="16"/>
        <v>3</v>
      </c>
    </row>
    <row r="518" spans="1:42" x14ac:dyDescent="0.3">
      <c r="A518" s="1">
        <v>537</v>
      </c>
      <c r="B518" t="s">
        <v>2199</v>
      </c>
      <c r="C518" t="s">
        <v>27</v>
      </c>
      <c r="D518" t="s">
        <v>305</v>
      </c>
      <c r="E518" t="s">
        <v>637</v>
      </c>
      <c r="F518" t="s">
        <v>2200</v>
      </c>
      <c r="G518" t="s">
        <v>101</v>
      </c>
      <c r="H518" t="s">
        <v>1390</v>
      </c>
      <c r="I518">
        <v>105</v>
      </c>
      <c r="J518">
        <v>2.35</v>
      </c>
      <c r="K518" t="s">
        <v>33</v>
      </c>
      <c r="L518" t="s">
        <v>14693</v>
      </c>
      <c r="M518" t="s">
        <v>15516</v>
      </c>
      <c r="N518" t="s">
        <v>15517</v>
      </c>
      <c r="O518" t="s">
        <v>15125</v>
      </c>
      <c r="P518" t="s">
        <v>15518</v>
      </c>
      <c r="Q518">
        <v>2005</v>
      </c>
      <c r="R518" t="s">
        <v>491</v>
      </c>
      <c r="S518">
        <v>0</v>
      </c>
      <c r="T518">
        <v>70000000</v>
      </c>
      <c r="U518">
        <v>47379090</v>
      </c>
      <c r="V518">
        <f t="shared" si="17"/>
        <v>-22620910</v>
      </c>
      <c r="W518" t="s">
        <v>2201</v>
      </c>
      <c r="X518">
        <v>7.6</v>
      </c>
      <c r="Y518">
        <v>298</v>
      </c>
      <c r="Z518">
        <v>176936</v>
      </c>
      <c r="AA518">
        <v>824</v>
      </c>
      <c r="AB518">
        <v>0</v>
      </c>
      <c r="AC518">
        <v>14000</v>
      </c>
      <c r="AD518">
        <v>745</v>
      </c>
      <c r="AE518">
        <v>486</v>
      </c>
      <c r="AF518">
        <v>412</v>
      </c>
      <c r="AG518">
        <v>2529</v>
      </c>
      <c r="AH518" t="s">
        <v>2420</v>
      </c>
      <c r="AI518" t="s">
        <v>20929</v>
      </c>
      <c r="AJ518" t="s">
        <v>13161</v>
      </c>
      <c r="AP518">
        <f t="shared" si="16"/>
        <v>3</v>
      </c>
    </row>
    <row r="519" spans="1:42" x14ac:dyDescent="0.3">
      <c r="A519" s="1">
        <v>538</v>
      </c>
      <c r="B519" t="s">
        <v>2202</v>
      </c>
      <c r="C519" t="s">
        <v>27</v>
      </c>
      <c r="D519" t="s">
        <v>2203</v>
      </c>
      <c r="E519" t="s">
        <v>735</v>
      </c>
      <c r="F519" t="s">
        <v>1598</v>
      </c>
      <c r="G519" t="s">
        <v>1493</v>
      </c>
      <c r="H519" t="s">
        <v>32</v>
      </c>
      <c r="I519">
        <v>142</v>
      </c>
      <c r="J519">
        <v>2.35</v>
      </c>
      <c r="K519" t="s">
        <v>33</v>
      </c>
      <c r="L519" t="s">
        <v>14573</v>
      </c>
      <c r="M519" t="s">
        <v>14097</v>
      </c>
      <c r="N519" t="s">
        <v>14229</v>
      </c>
      <c r="O519" t="s">
        <v>14953</v>
      </c>
      <c r="P519" t="s">
        <v>15519</v>
      </c>
      <c r="Q519">
        <v>2003</v>
      </c>
      <c r="R519" t="s">
        <v>491</v>
      </c>
      <c r="S519">
        <v>1</v>
      </c>
      <c r="T519">
        <v>70000000</v>
      </c>
      <c r="U519">
        <v>43426961</v>
      </c>
      <c r="V519">
        <f t="shared" si="17"/>
        <v>-26573039</v>
      </c>
      <c r="W519" t="s">
        <v>2204</v>
      </c>
      <c r="X519">
        <v>6.6</v>
      </c>
      <c r="Y519">
        <v>89</v>
      </c>
      <c r="Z519">
        <v>93494</v>
      </c>
      <c r="AA519">
        <v>394</v>
      </c>
      <c r="AB519">
        <v>0</v>
      </c>
      <c r="AC519">
        <v>845</v>
      </c>
      <c r="AD519">
        <v>13000</v>
      </c>
      <c r="AE519">
        <v>1000</v>
      </c>
      <c r="AF519">
        <v>787</v>
      </c>
      <c r="AG519">
        <v>16580</v>
      </c>
      <c r="AH519" t="s">
        <v>980</v>
      </c>
      <c r="AI519" t="s">
        <v>2420</v>
      </c>
      <c r="AJ519" t="s">
        <v>13161</v>
      </c>
      <c r="AK519" t="s">
        <v>6750</v>
      </c>
      <c r="AP519">
        <f t="shared" si="16"/>
        <v>4</v>
      </c>
    </row>
    <row r="520" spans="1:42" x14ac:dyDescent="0.3">
      <c r="A520" s="1">
        <v>539</v>
      </c>
      <c r="B520" t="s">
        <v>2205</v>
      </c>
      <c r="C520" t="s">
        <v>27</v>
      </c>
      <c r="D520" t="s">
        <v>2206</v>
      </c>
      <c r="E520" t="s">
        <v>2207</v>
      </c>
      <c r="F520" t="s">
        <v>880</v>
      </c>
      <c r="G520" t="s">
        <v>1311</v>
      </c>
      <c r="H520" t="s">
        <v>32</v>
      </c>
      <c r="I520">
        <v>100</v>
      </c>
      <c r="J520">
        <v>2.35</v>
      </c>
      <c r="K520" t="s">
        <v>33</v>
      </c>
      <c r="L520" t="s">
        <v>15520</v>
      </c>
      <c r="M520" t="s">
        <v>14802</v>
      </c>
      <c r="N520" t="s">
        <v>15521</v>
      </c>
      <c r="O520" t="s">
        <v>14445</v>
      </c>
      <c r="P520" t="s">
        <v>15522</v>
      </c>
      <c r="Q520">
        <v>2010</v>
      </c>
      <c r="R520" t="s">
        <v>34</v>
      </c>
      <c r="S520">
        <v>2</v>
      </c>
      <c r="T520">
        <v>75000000</v>
      </c>
      <c r="U520">
        <v>47000485</v>
      </c>
      <c r="V520">
        <f t="shared" si="17"/>
        <v>-27999515</v>
      </c>
      <c r="W520" t="s">
        <v>2208</v>
      </c>
      <c r="X520">
        <v>5.4</v>
      </c>
      <c r="Y520">
        <v>140</v>
      </c>
      <c r="Z520">
        <v>72867</v>
      </c>
      <c r="AA520">
        <v>120</v>
      </c>
      <c r="AB520">
        <v>0</v>
      </c>
      <c r="AC520">
        <v>126</v>
      </c>
      <c r="AD520">
        <v>19000</v>
      </c>
      <c r="AE520">
        <v>1000</v>
      </c>
      <c r="AF520">
        <v>925</v>
      </c>
      <c r="AG520">
        <v>25206</v>
      </c>
      <c r="AH520" t="s">
        <v>980</v>
      </c>
      <c r="AI520" t="s">
        <v>1432</v>
      </c>
      <c r="AJ520" t="s">
        <v>12756</v>
      </c>
      <c r="AK520" t="s">
        <v>13161</v>
      </c>
      <c r="AP520">
        <f t="shared" si="16"/>
        <v>4</v>
      </c>
    </row>
    <row r="521" spans="1:42" x14ac:dyDescent="0.3">
      <c r="A521" s="1">
        <v>540</v>
      </c>
      <c r="B521" t="s">
        <v>2209</v>
      </c>
      <c r="C521" t="s">
        <v>27</v>
      </c>
      <c r="D521" t="s">
        <v>953</v>
      </c>
      <c r="E521" t="s">
        <v>88</v>
      </c>
      <c r="F521" t="s">
        <v>285</v>
      </c>
      <c r="G521" t="s">
        <v>2210</v>
      </c>
      <c r="H521" t="s">
        <v>32</v>
      </c>
      <c r="I521">
        <v>116</v>
      </c>
      <c r="J521">
        <v>2.35</v>
      </c>
      <c r="K521" t="s">
        <v>33</v>
      </c>
      <c r="L521" t="s">
        <v>14082</v>
      </c>
      <c r="M521" t="s">
        <v>14361</v>
      </c>
      <c r="N521" t="s">
        <v>15523</v>
      </c>
      <c r="O521" t="s">
        <v>15524</v>
      </c>
      <c r="P521" t="s">
        <v>15525</v>
      </c>
      <c r="Q521">
        <v>2015</v>
      </c>
      <c r="R521" t="s">
        <v>34</v>
      </c>
      <c r="S521">
        <v>2</v>
      </c>
      <c r="T521">
        <v>75000000</v>
      </c>
      <c r="U521">
        <v>45434443</v>
      </c>
      <c r="V521">
        <f t="shared" si="17"/>
        <v>-29565557</v>
      </c>
      <c r="W521" t="s">
        <v>2211</v>
      </c>
      <c r="X521">
        <v>7.3</v>
      </c>
      <c r="Y521">
        <v>362</v>
      </c>
      <c r="Z521">
        <v>175960</v>
      </c>
      <c r="AA521">
        <v>360</v>
      </c>
      <c r="AB521">
        <v>43000</v>
      </c>
      <c r="AC521">
        <v>0</v>
      </c>
      <c r="AD521">
        <v>15000</v>
      </c>
      <c r="AE521">
        <v>509</v>
      </c>
      <c r="AF521">
        <v>104</v>
      </c>
      <c r="AG521">
        <v>15735</v>
      </c>
      <c r="AH521" t="s">
        <v>980</v>
      </c>
      <c r="AI521" t="s">
        <v>718</v>
      </c>
      <c r="AJ521" t="s">
        <v>1432</v>
      </c>
      <c r="AP521">
        <f t="shared" si="16"/>
        <v>3</v>
      </c>
    </row>
    <row r="522" spans="1:42" x14ac:dyDescent="0.3">
      <c r="A522" s="1">
        <v>541</v>
      </c>
      <c r="B522" t="s">
        <v>2212</v>
      </c>
      <c r="C522" t="s">
        <v>27</v>
      </c>
      <c r="D522" t="s">
        <v>1042</v>
      </c>
      <c r="E522" t="s">
        <v>1582</v>
      </c>
      <c r="F522" t="s">
        <v>2213</v>
      </c>
      <c r="G522" t="s">
        <v>2214</v>
      </c>
      <c r="H522" t="s">
        <v>32</v>
      </c>
      <c r="I522">
        <v>131</v>
      </c>
      <c r="J522">
        <v>1.85</v>
      </c>
      <c r="K522" t="s">
        <v>33</v>
      </c>
      <c r="L522" t="s">
        <v>14411</v>
      </c>
      <c r="M522" t="s">
        <v>14149</v>
      </c>
      <c r="N522" t="s">
        <v>15526</v>
      </c>
      <c r="O522" t="s">
        <v>14964</v>
      </c>
      <c r="P522" t="s">
        <v>15527</v>
      </c>
      <c r="Q522">
        <v>2004</v>
      </c>
      <c r="R522" t="s">
        <v>34</v>
      </c>
      <c r="S522">
        <v>2</v>
      </c>
      <c r="T522">
        <v>80000000</v>
      </c>
      <c r="U522">
        <v>42044321</v>
      </c>
      <c r="V522">
        <f t="shared" si="17"/>
        <v>-37955679</v>
      </c>
      <c r="W522" t="s">
        <v>2215</v>
      </c>
      <c r="X522">
        <v>6.5</v>
      </c>
      <c r="Y522">
        <v>124</v>
      </c>
      <c r="Z522">
        <v>65668</v>
      </c>
      <c r="AA522">
        <v>342</v>
      </c>
      <c r="AB522">
        <v>0</v>
      </c>
      <c r="AC522">
        <v>274</v>
      </c>
      <c r="AD522">
        <v>11000</v>
      </c>
      <c r="AE522">
        <v>964</v>
      </c>
      <c r="AF522">
        <v>138</v>
      </c>
      <c r="AG522">
        <v>12522</v>
      </c>
      <c r="AH522" t="s">
        <v>1432</v>
      </c>
      <c r="AI522" t="s">
        <v>2420</v>
      </c>
      <c r="AJ522" t="s">
        <v>12756</v>
      </c>
      <c r="AP522">
        <f t="shared" si="16"/>
        <v>3</v>
      </c>
    </row>
    <row r="523" spans="1:42" x14ac:dyDescent="0.3">
      <c r="A523" s="1">
        <v>542</v>
      </c>
      <c r="B523" t="s">
        <v>2216</v>
      </c>
      <c r="C523" t="s">
        <v>27</v>
      </c>
      <c r="D523" t="s">
        <v>2217</v>
      </c>
      <c r="E523" t="s">
        <v>209</v>
      </c>
      <c r="F523" t="s">
        <v>1418</v>
      </c>
      <c r="G523" t="s">
        <v>1311</v>
      </c>
      <c r="H523" t="s">
        <v>32</v>
      </c>
      <c r="I523">
        <v>91</v>
      </c>
      <c r="J523">
        <v>2.35</v>
      </c>
      <c r="K523" t="s">
        <v>33</v>
      </c>
      <c r="L523" t="s">
        <v>15528</v>
      </c>
      <c r="M523" t="s">
        <v>15529</v>
      </c>
      <c r="N523" t="s">
        <v>14241</v>
      </c>
      <c r="O523" t="s">
        <v>15521</v>
      </c>
      <c r="P523" t="s">
        <v>14540</v>
      </c>
      <c r="Q523">
        <v>2006</v>
      </c>
      <c r="R523" t="s">
        <v>72</v>
      </c>
      <c r="S523">
        <v>0</v>
      </c>
      <c r="T523">
        <v>75000000</v>
      </c>
      <c r="U523">
        <v>73661010</v>
      </c>
      <c r="V523">
        <f t="shared" si="17"/>
        <v>-1338990</v>
      </c>
      <c r="W523" t="s">
        <v>2218</v>
      </c>
      <c r="X523">
        <v>6.6</v>
      </c>
      <c r="Y523">
        <v>190</v>
      </c>
      <c r="Z523">
        <v>71137</v>
      </c>
      <c r="AA523">
        <v>229</v>
      </c>
      <c r="AB523">
        <v>0</v>
      </c>
      <c r="AC523">
        <v>27</v>
      </c>
      <c r="AD523">
        <v>12000</v>
      </c>
      <c r="AE523">
        <v>970</v>
      </c>
      <c r="AF523">
        <v>925</v>
      </c>
      <c r="AG523">
        <v>17299</v>
      </c>
      <c r="AH523" t="s">
        <v>20925</v>
      </c>
      <c r="AI523" t="s">
        <v>1432</v>
      </c>
      <c r="AJ523" t="s">
        <v>20926</v>
      </c>
      <c r="AK523" t="s">
        <v>20924</v>
      </c>
      <c r="AL523" t="s">
        <v>20928</v>
      </c>
      <c r="AP523">
        <f t="shared" si="16"/>
        <v>5</v>
      </c>
    </row>
    <row r="524" spans="1:42" x14ac:dyDescent="0.3">
      <c r="A524" s="1">
        <v>543</v>
      </c>
      <c r="B524" t="s">
        <v>2219</v>
      </c>
      <c r="C524" t="s">
        <v>27</v>
      </c>
      <c r="D524" t="s">
        <v>2220</v>
      </c>
      <c r="E524" t="s">
        <v>735</v>
      </c>
      <c r="F524" t="s">
        <v>2221</v>
      </c>
      <c r="G524" t="s">
        <v>2222</v>
      </c>
      <c r="H524" t="s">
        <v>32</v>
      </c>
      <c r="I524">
        <v>123</v>
      </c>
      <c r="J524">
        <v>2.35</v>
      </c>
      <c r="K524" t="s">
        <v>33</v>
      </c>
      <c r="L524" t="s">
        <v>15530</v>
      </c>
      <c r="M524" t="s">
        <v>15531</v>
      </c>
      <c r="N524" t="s">
        <v>14747</v>
      </c>
      <c r="O524" t="s">
        <v>14048</v>
      </c>
      <c r="P524" t="s">
        <v>14621</v>
      </c>
      <c r="Q524">
        <v>2001</v>
      </c>
      <c r="R524" t="s">
        <v>34</v>
      </c>
      <c r="S524">
        <v>2</v>
      </c>
      <c r="T524">
        <v>80000000</v>
      </c>
      <c r="U524">
        <v>41523271</v>
      </c>
      <c r="V524">
        <f t="shared" si="17"/>
        <v>-38476729</v>
      </c>
      <c r="W524" t="s">
        <v>2223</v>
      </c>
      <c r="X524">
        <v>6.6</v>
      </c>
      <c r="Y524">
        <v>132</v>
      </c>
      <c r="Z524">
        <v>57038</v>
      </c>
      <c r="AA524">
        <v>261</v>
      </c>
      <c r="AB524">
        <v>0</v>
      </c>
      <c r="AC524">
        <v>272</v>
      </c>
      <c r="AD524">
        <v>13000</v>
      </c>
      <c r="AE524">
        <v>450</v>
      </c>
      <c r="AF524">
        <v>193</v>
      </c>
      <c r="AG524">
        <v>13934</v>
      </c>
      <c r="AH524" t="s">
        <v>1432</v>
      </c>
      <c r="AI524" t="s">
        <v>20931</v>
      </c>
      <c r="AJ524" t="s">
        <v>2420</v>
      </c>
      <c r="AK524" t="s">
        <v>12756</v>
      </c>
      <c r="AP524">
        <f t="shared" si="16"/>
        <v>4</v>
      </c>
    </row>
    <row r="525" spans="1:42" x14ac:dyDescent="0.3">
      <c r="A525" s="1">
        <v>544</v>
      </c>
      <c r="B525" t="s">
        <v>2224</v>
      </c>
      <c r="C525" t="s">
        <v>27</v>
      </c>
      <c r="D525" t="s">
        <v>2225</v>
      </c>
      <c r="E525" t="s">
        <v>512</v>
      </c>
      <c r="F525" t="s">
        <v>2226</v>
      </c>
      <c r="G525" t="s">
        <v>2227</v>
      </c>
      <c r="H525" t="s">
        <v>32</v>
      </c>
      <c r="I525">
        <v>134</v>
      </c>
      <c r="J525">
        <v>1.85</v>
      </c>
      <c r="K525" t="s">
        <v>33</v>
      </c>
      <c r="L525" t="s">
        <v>14040</v>
      </c>
      <c r="M525" t="s">
        <v>14036</v>
      </c>
      <c r="N525" t="s">
        <v>15532</v>
      </c>
      <c r="O525" t="s">
        <v>14856</v>
      </c>
      <c r="P525" t="s">
        <v>14802</v>
      </c>
      <c r="Q525">
        <v>1995</v>
      </c>
      <c r="R525" t="s">
        <v>34</v>
      </c>
      <c r="S525">
        <v>3</v>
      </c>
      <c r="T525">
        <v>55000000</v>
      </c>
      <c r="U525">
        <v>37600435</v>
      </c>
      <c r="V525">
        <f t="shared" si="17"/>
        <v>-17399565</v>
      </c>
      <c r="W525" t="s">
        <v>2228</v>
      </c>
      <c r="X525">
        <v>5.9</v>
      </c>
      <c r="Y525">
        <v>53</v>
      </c>
      <c r="Z525">
        <v>55350</v>
      </c>
      <c r="AA525">
        <v>180</v>
      </c>
      <c r="AB525">
        <v>0</v>
      </c>
      <c r="AC525">
        <v>109</v>
      </c>
      <c r="AD525">
        <v>919</v>
      </c>
      <c r="AE525">
        <v>303</v>
      </c>
      <c r="AF525">
        <v>249</v>
      </c>
      <c r="AG525">
        <v>1695</v>
      </c>
      <c r="AH525" t="s">
        <v>980</v>
      </c>
      <c r="AI525" t="s">
        <v>718</v>
      </c>
      <c r="AJ525" t="s">
        <v>12756</v>
      </c>
      <c r="AK525" t="s">
        <v>13161</v>
      </c>
      <c r="AP525">
        <f t="shared" si="16"/>
        <v>4</v>
      </c>
    </row>
    <row r="526" spans="1:42" x14ac:dyDescent="0.3">
      <c r="A526" s="1">
        <v>545</v>
      </c>
      <c r="B526" t="s">
        <v>2229</v>
      </c>
      <c r="C526" t="s">
        <v>27</v>
      </c>
      <c r="D526" t="s">
        <v>2230</v>
      </c>
      <c r="E526" t="s">
        <v>381</v>
      </c>
      <c r="F526" t="s">
        <v>2231</v>
      </c>
      <c r="G526" t="s">
        <v>2232</v>
      </c>
      <c r="H526" t="s">
        <v>32</v>
      </c>
      <c r="I526">
        <v>148</v>
      </c>
      <c r="J526">
        <v>2.35</v>
      </c>
      <c r="K526" t="s">
        <v>33</v>
      </c>
      <c r="L526" t="s">
        <v>15533</v>
      </c>
      <c r="M526" t="s">
        <v>14067</v>
      </c>
      <c r="N526" t="s">
        <v>14036</v>
      </c>
      <c r="O526" t="s">
        <v>15534</v>
      </c>
      <c r="P526" t="s">
        <v>15535</v>
      </c>
      <c r="Q526">
        <v>1999</v>
      </c>
      <c r="R526" t="s">
        <v>34</v>
      </c>
      <c r="S526">
        <v>2</v>
      </c>
      <c r="T526">
        <v>75000000</v>
      </c>
      <c r="U526">
        <v>39251128</v>
      </c>
      <c r="V526">
        <f t="shared" si="17"/>
        <v>-35748872</v>
      </c>
      <c r="W526" t="s">
        <v>2233</v>
      </c>
      <c r="X526">
        <v>6.7</v>
      </c>
      <c r="Y526">
        <v>91</v>
      </c>
      <c r="Z526">
        <v>31080</v>
      </c>
      <c r="AA526">
        <v>217</v>
      </c>
      <c r="AB526">
        <v>0</v>
      </c>
      <c r="AC526">
        <v>72</v>
      </c>
      <c r="AD526">
        <v>582</v>
      </c>
      <c r="AE526">
        <v>103</v>
      </c>
      <c r="AF526">
        <v>99</v>
      </c>
      <c r="AG526">
        <v>804</v>
      </c>
      <c r="AH526" t="s">
        <v>2420</v>
      </c>
      <c r="AI526" t="s">
        <v>20929</v>
      </c>
      <c r="AJ526" t="s">
        <v>12756</v>
      </c>
      <c r="AP526">
        <f t="shared" si="16"/>
        <v>3</v>
      </c>
    </row>
    <row r="527" spans="1:42" x14ac:dyDescent="0.3">
      <c r="A527" s="1">
        <v>546</v>
      </c>
      <c r="B527" t="s">
        <v>2234</v>
      </c>
      <c r="C527" t="s">
        <v>27</v>
      </c>
      <c r="D527" t="s">
        <v>1774</v>
      </c>
      <c r="E527" t="s">
        <v>88</v>
      </c>
      <c r="F527" t="s">
        <v>2235</v>
      </c>
      <c r="G527" t="s">
        <v>2236</v>
      </c>
      <c r="H527" t="s">
        <v>32</v>
      </c>
      <c r="I527">
        <v>110</v>
      </c>
      <c r="J527">
        <v>1.85</v>
      </c>
      <c r="K527" t="s">
        <v>33</v>
      </c>
      <c r="L527" t="s">
        <v>15536</v>
      </c>
      <c r="M527" t="s">
        <v>15537</v>
      </c>
      <c r="N527" t="s">
        <v>15538</v>
      </c>
      <c r="O527" t="s">
        <v>15539</v>
      </c>
      <c r="P527" t="s">
        <v>15540</v>
      </c>
      <c r="Q527">
        <v>2011</v>
      </c>
      <c r="R527" t="s">
        <v>491</v>
      </c>
      <c r="S527">
        <v>1</v>
      </c>
      <c r="T527">
        <v>75000000</v>
      </c>
      <c r="U527">
        <v>83503161</v>
      </c>
      <c r="V527">
        <f t="shared" si="17"/>
        <v>8503161</v>
      </c>
      <c r="W527" t="s">
        <v>2237</v>
      </c>
      <c r="X527">
        <v>6.1</v>
      </c>
      <c r="Y527">
        <v>284</v>
      </c>
      <c r="Z527">
        <v>138190</v>
      </c>
      <c r="AA527">
        <v>405</v>
      </c>
      <c r="AB527">
        <v>30000</v>
      </c>
      <c r="AC527">
        <v>763</v>
      </c>
      <c r="AD527">
        <v>15000</v>
      </c>
      <c r="AE527">
        <v>1000</v>
      </c>
      <c r="AF527">
        <v>222</v>
      </c>
      <c r="AG527">
        <v>16691</v>
      </c>
      <c r="AH527" t="s">
        <v>980</v>
      </c>
      <c r="AI527" t="s">
        <v>2420</v>
      </c>
      <c r="AJ527" t="s">
        <v>20924</v>
      </c>
      <c r="AK527" t="s">
        <v>12756</v>
      </c>
      <c r="AP527">
        <f t="shared" si="16"/>
        <v>4</v>
      </c>
    </row>
    <row r="528" spans="1:42" x14ac:dyDescent="0.3">
      <c r="A528" s="1">
        <v>547</v>
      </c>
      <c r="B528" t="s">
        <v>2238</v>
      </c>
      <c r="C528" t="s">
        <v>27</v>
      </c>
      <c r="D528" t="s">
        <v>2239</v>
      </c>
      <c r="E528" t="s">
        <v>396</v>
      </c>
      <c r="F528" t="s">
        <v>735</v>
      </c>
      <c r="G528" t="s">
        <v>2240</v>
      </c>
      <c r="H528" t="s">
        <v>32</v>
      </c>
      <c r="I528">
        <v>113</v>
      </c>
      <c r="J528">
        <v>2.35</v>
      </c>
      <c r="K528" t="s">
        <v>33</v>
      </c>
      <c r="L528" t="s">
        <v>15372</v>
      </c>
      <c r="M528" t="s">
        <v>14907</v>
      </c>
      <c r="N528" t="s">
        <v>15541</v>
      </c>
      <c r="O528" t="s">
        <v>15542</v>
      </c>
      <c r="P528" t="s">
        <v>14666</v>
      </c>
      <c r="Q528">
        <v>2005</v>
      </c>
      <c r="R528" t="s">
        <v>491</v>
      </c>
      <c r="S528">
        <v>0</v>
      </c>
      <c r="T528">
        <v>52000000</v>
      </c>
      <c r="U528">
        <v>34636443</v>
      </c>
      <c r="V528">
        <f t="shared" si="17"/>
        <v>-17363557</v>
      </c>
      <c r="W528" t="s">
        <v>2241</v>
      </c>
      <c r="X528">
        <v>6.6</v>
      </c>
      <c r="Y528">
        <v>152</v>
      </c>
      <c r="Z528">
        <v>93790</v>
      </c>
      <c r="AA528">
        <v>288</v>
      </c>
      <c r="AB528">
        <v>0</v>
      </c>
      <c r="AC528">
        <v>17</v>
      </c>
      <c r="AD528">
        <v>87000</v>
      </c>
      <c r="AE528">
        <v>13000</v>
      </c>
      <c r="AF528">
        <v>759</v>
      </c>
      <c r="AG528">
        <v>103354</v>
      </c>
      <c r="AH528" t="s">
        <v>980</v>
      </c>
      <c r="AI528" t="s">
        <v>20931</v>
      </c>
      <c r="AJ528" t="s">
        <v>2420</v>
      </c>
      <c r="AK528" t="s">
        <v>20928</v>
      </c>
      <c r="AL528" t="s">
        <v>13161</v>
      </c>
      <c r="AP528">
        <f t="shared" si="16"/>
        <v>5</v>
      </c>
    </row>
    <row r="529" spans="1:42" x14ac:dyDescent="0.3">
      <c r="A529" s="1">
        <v>548</v>
      </c>
      <c r="B529" t="s">
        <v>2242</v>
      </c>
      <c r="C529" t="s">
        <v>27</v>
      </c>
      <c r="D529" t="s">
        <v>2243</v>
      </c>
      <c r="E529" t="s">
        <v>861</v>
      </c>
      <c r="F529" t="s">
        <v>591</v>
      </c>
      <c r="G529" t="s">
        <v>1021</v>
      </c>
      <c r="H529" t="s">
        <v>32</v>
      </c>
      <c r="I529">
        <v>94</v>
      </c>
      <c r="J529">
        <v>2.35</v>
      </c>
      <c r="K529" t="s">
        <v>33</v>
      </c>
      <c r="L529" t="s">
        <v>13981</v>
      </c>
      <c r="M529" t="s">
        <v>14044</v>
      </c>
      <c r="N529" t="s">
        <v>14138</v>
      </c>
      <c r="O529" t="s">
        <v>14186</v>
      </c>
      <c r="P529" t="s">
        <v>14098</v>
      </c>
      <c r="Q529">
        <v>2000</v>
      </c>
      <c r="R529" t="s">
        <v>72</v>
      </c>
      <c r="S529">
        <v>0</v>
      </c>
      <c r="T529">
        <v>75000000</v>
      </c>
      <c r="U529">
        <v>22751979</v>
      </c>
      <c r="V529">
        <f t="shared" si="17"/>
        <v>-52248021</v>
      </c>
      <c r="W529" t="s">
        <v>2244</v>
      </c>
      <c r="X529">
        <v>6.6</v>
      </c>
      <c r="Y529">
        <v>131</v>
      </c>
      <c r="Z529">
        <v>52244</v>
      </c>
      <c r="AA529">
        <v>377</v>
      </c>
      <c r="AB529">
        <v>0</v>
      </c>
      <c r="AC529">
        <v>383</v>
      </c>
      <c r="AD529">
        <v>13000</v>
      </c>
      <c r="AE529">
        <v>1000</v>
      </c>
      <c r="AF529">
        <v>886</v>
      </c>
      <c r="AG529">
        <v>15857</v>
      </c>
      <c r="AH529" t="s">
        <v>980</v>
      </c>
      <c r="AI529" t="s">
        <v>718</v>
      </c>
      <c r="AJ529" t="s">
        <v>20925</v>
      </c>
      <c r="AK529" t="s">
        <v>20926</v>
      </c>
      <c r="AL529" t="s">
        <v>13700</v>
      </c>
      <c r="AP529">
        <f t="shared" si="16"/>
        <v>5</v>
      </c>
    </row>
    <row r="530" spans="1:42" x14ac:dyDescent="0.3">
      <c r="A530" s="1">
        <v>549</v>
      </c>
      <c r="B530" t="s">
        <v>2245</v>
      </c>
      <c r="C530" t="s">
        <v>27</v>
      </c>
      <c r="D530" t="s">
        <v>2246</v>
      </c>
      <c r="E530" t="s">
        <v>306</v>
      </c>
      <c r="F530" t="s">
        <v>275</v>
      </c>
      <c r="G530" t="s">
        <v>2247</v>
      </c>
      <c r="H530" t="s">
        <v>32</v>
      </c>
      <c r="I530">
        <v>116</v>
      </c>
      <c r="J530">
        <v>2.35</v>
      </c>
      <c r="K530" t="s">
        <v>33</v>
      </c>
      <c r="L530" t="s">
        <v>15485</v>
      </c>
      <c r="M530" t="s">
        <v>15543</v>
      </c>
      <c r="N530" t="s">
        <v>15544</v>
      </c>
      <c r="O530" t="s">
        <v>14448</v>
      </c>
      <c r="P530" t="s">
        <v>15545</v>
      </c>
      <c r="Q530">
        <v>2003</v>
      </c>
      <c r="R530" t="s">
        <v>34</v>
      </c>
      <c r="S530">
        <v>2</v>
      </c>
      <c r="T530">
        <v>75000000</v>
      </c>
      <c r="U530">
        <v>30013346</v>
      </c>
      <c r="V530">
        <f t="shared" si="17"/>
        <v>-44986654</v>
      </c>
      <c r="W530" t="s">
        <v>2248</v>
      </c>
      <c r="X530">
        <v>5.3</v>
      </c>
      <c r="Y530">
        <v>132</v>
      </c>
      <c r="Z530">
        <v>31293</v>
      </c>
      <c r="AA530">
        <v>254</v>
      </c>
      <c r="AB530">
        <v>648</v>
      </c>
      <c r="AC530">
        <v>41</v>
      </c>
      <c r="AD530">
        <v>11000</v>
      </c>
      <c r="AE530">
        <v>982</v>
      </c>
      <c r="AF530">
        <v>541</v>
      </c>
      <c r="AG530">
        <v>14028</v>
      </c>
      <c r="AH530" t="s">
        <v>980</v>
      </c>
      <c r="AI530" t="s">
        <v>1432</v>
      </c>
      <c r="AJ530" t="s">
        <v>20931</v>
      </c>
      <c r="AK530" t="s">
        <v>13161</v>
      </c>
      <c r="AP530">
        <f t="shared" si="16"/>
        <v>4</v>
      </c>
    </row>
    <row r="531" spans="1:42" x14ac:dyDescent="0.3">
      <c r="A531" s="1">
        <v>550</v>
      </c>
      <c r="B531" t="s">
        <v>2249</v>
      </c>
      <c r="C531" t="s">
        <v>27</v>
      </c>
      <c r="D531" t="s">
        <v>1695</v>
      </c>
      <c r="E531" t="s">
        <v>1230</v>
      </c>
      <c r="F531" t="s">
        <v>2250</v>
      </c>
      <c r="G531" t="s">
        <v>1846</v>
      </c>
      <c r="H531" t="s">
        <v>47</v>
      </c>
      <c r="I531">
        <v>99</v>
      </c>
      <c r="J531">
        <v>2.35</v>
      </c>
      <c r="K531" t="s">
        <v>33</v>
      </c>
      <c r="L531" t="s">
        <v>15546</v>
      </c>
      <c r="M531" t="s">
        <v>14146</v>
      </c>
      <c r="N531" t="s">
        <v>15547</v>
      </c>
      <c r="O531" t="s">
        <v>14042</v>
      </c>
      <c r="P531" t="s">
        <v>15548</v>
      </c>
      <c r="Q531">
        <v>1998</v>
      </c>
      <c r="R531" t="s">
        <v>491</v>
      </c>
      <c r="S531">
        <v>1</v>
      </c>
      <c r="T531">
        <v>75000000</v>
      </c>
      <c r="U531">
        <v>14567883</v>
      </c>
      <c r="V531">
        <f t="shared" si="17"/>
        <v>-60432117</v>
      </c>
      <c r="W531" t="s">
        <v>2251</v>
      </c>
      <c r="X531">
        <v>6</v>
      </c>
      <c r="Y531">
        <v>67</v>
      </c>
      <c r="Z531">
        <v>44248</v>
      </c>
      <c r="AA531">
        <v>373</v>
      </c>
      <c r="AB531">
        <v>0</v>
      </c>
      <c r="AC531">
        <v>545</v>
      </c>
      <c r="AD531">
        <v>933</v>
      </c>
      <c r="AE531">
        <v>722</v>
      </c>
      <c r="AF531">
        <v>533</v>
      </c>
      <c r="AG531">
        <v>2542</v>
      </c>
      <c r="AH531" t="s">
        <v>980</v>
      </c>
      <c r="AI531" t="s">
        <v>2420</v>
      </c>
      <c r="AJ531" t="s">
        <v>13700</v>
      </c>
      <c r="AP531">
        <f t="shared" si="16"/>
        <v>3</v>
      </c>
    </row>
    <row r="532" spans="1:42" x14ac:dyDescent="0.3">
      <c r="A532" s="1">
        <v>552</v>
      </c>
      <c r="B532" t="s">
        <v>2252</v>
      </c>
      <c r="C532" t="s">
        <v>27</v>
      </c>
      <c r="D532" t="s">
        <v>2253</v>
      </c>
      <c r="E532" t="s">
        <v>386</v>
      </c>
      <c r="F532" t="s">
        <v>2254</v>
      </c>
      <c r="G532" t="s">
        <v>2255</v>
      </c>
      <c r="H532" t="s">
        <v>32</v>
      </c>
      <c r="I532">
        <v>93</v>
      </c>
      <c r="J532">
        <v>1.85</v>
      </c>
      <c r="K532" t="s">
        <v>33</v>
      </c>
      <c r="L532" t="s">
        <v>15549</v>
      </c>
      <c r="M532" t="s">
        <v>15550</v>
      </c>
      <c r="N532" t="s">
        <v>14096</v>
      </c>
      <c r="O532" t="s">
        <v>15400</v>
      </c>
      <c r="P532" t="s">
        <v>15551</v>
      </c>
      <c r="Q532">
        <v>2001</v>
      </c>
      <c r="R532" t="s">
        <v>34</v>
      </c>
      <c r="S532">
        <v>0</v>
      </c>
      <c r="T532">
        <v>75000000</v>
      </c>
      <c r="U532">
        <v>5409517</v>
      </c>
      <c r="V532">
        <f t="shared" si="17"/>
        <v>-69590483</v>
      </c>
      <c r="W532" t="s">
        <v>2256</v>
      </c>
      <c r="X532">
        <v>4.7</v>
      </c>
      <c r="Y532">
        <v>74</v>
      </c>
      <c r="Z532">
        <v>14280</v>
      </c>
      <c r="AA532">
        <v>171</v>
      </c>
      <c r="AB532">
        <v>683</v>
      </c>
      <c r="AC532">
        <v>253</v>
      </c>
      <c r="AD532">
        <v>3000</v>
      </c>
      <c r="AE532">
        <v>889</v>
      </c>
      <c r="AF532">
        <v>637</v>
      </c>
      <c r="AG532">
        <v>5580</v>
      </c>
      <c r="AH532" t="s">
        <v>20925</v>
      </c>
      <c r="AI532" t="s">
        <v>1432</v>
      </c>
      <c r="AJ532" t="s">
        <v>20924</v>
      </c>
      <c r="AP532">
        <f t="shared" si="16"/>
        <v>3</v>
      </c>
    </row>
    <row r="533" spans="1:42" x14ac:dyDescent="0.3">
      <c r="A533" s="1">
        <v>553</v>
      </c>
      <c r="B533" t="s">
        <v>2257</v>
      </c>
      <c r="C533" t="s">
        <v>27</v>
      </c>
      <c r="D533" t="s">
        <v>1492</v>
      </c>
      <c r="E533" t="s">
        <v>413</v>
      </c>
      <c r="F533" t="s">
        <v>903</v>
      </c>
      <c r="G533" t="s">
        <v>1526</v>
      </c>
      <c r="H533" t="s">
        <v>32</v>
      </c>
      <c r="I533">
        <v>113</v>
      </c>
      <c r="J533">
        <v>2.35</v>
      </c>
      <c r="K533" t="s">
        <v>33</v>
      </c>
      <c r="L533" t="s">
        <v>14044</v>
      </c>
      <c r="M533" t="s">
        <v>14444</v>
      </c>
      <c r="N533" t="s">
        <v>14154</v>
      </c>
      <c r="O533" t="s">
        <v>15552</v>
      </c>
      <c r="P533" t="s">
        <v>15548</v>
      </c>
      <c r="Q533">
        <v>2004</v>
      </c>
      <c r="R533" t="s">
        <v>34</v>
      </c>
      <c r="S533">
        <v>4</v>
      </c>
      <c r="T533">
        <v>45000000</v>
      </c>
      <c r="U533">
        <v>21009180</v>
      </c>
      <c r="V533">
        <f t="shared" si="17"/>
        <v>-23990820</v>
      </c>
      <c r="W533" t="s">
        <v>2258</v>
      </c>
      <c r="X533">
        <v>6.1</v>
      </c>
      <c r="Y533">
        <v>114</v>
      </c>
      <c r="Z533">
        <v>45815</v>
      </c>
      <c r="AA533">
        <v>222</v>
      </c>
      <c r="AB533">
        <v>1000</v>
      </c>
      <c r="AC533">
        <v>212</v>
      </c>
      <c r="AD533">
        <v>2000</v>
      </c>
      <c r="AE533">
        <v>845</v>
      </c>
      <c r="AF533">
        <v>568</v>
      </c>
      <c r="AG533">
        <v>4397</v>
      </c>
      <c r="AH533" t="s">
        <v>980</v>
      </c>
      <c r="AI533" t="s">
        <v>718</v>
      </c>
      <c r="AJ533" t="s">
        <v>2420</v>
      </c>
      <c r="AK533" t="s">
        <v>13161</v>
      </c>
      <c r="AP533">
        <f t="shared" si="16"/>
        <v>4</v>
      </c>
    </row>
    <row r="534" spans="1:42" x14ac:dyDescent="0.3">
      <c r="A534" s="1">
        <v>554</v>
      </c>
      <c r="B534" t="s">
        <v>2259</v>
      </c>
      <c r="C534" t="s">
        <v>27</v>
      </c>
      <c r="D534" t="s">
        <v>683</v>
      </c>
      <c r="E534" t="s">
        <v>338</v>
      </c>
      <c r="F534" t="s">
        <v>735</v>
      </c>
      <c r="G534" t="s">
        <v>2171</v>
      </c>
      <c r="H534" t="s">
        <v>32</v>
      </c>
      <c r="I534">
        <v>106</v>
      </c>
      <c r="J534">
        <v>2.35</v>
      </c>
      <c r="K534" t="s">
        <v>33</v>
      </c>
      <c r="L534" t="s">
        <v>15553</v>
      </c>
      <c r="M534" t="s">
        <v>15554</v>
      </c>
      <c r="N534" t="s">
        <v>15555</v>
      </c>
      <c r="O534" t="s">
        <v>14000</v>
      </c>
      <c r="P534" t="s">
        <v>15556</v>
      </c>
      <c r="Q534">
        <v>2000</v>
      </c>
      <c r="R534" t="s">
        <v>34</v>
      </c>
      <c r="S534">
        <v>0</v>
      </c>
      <c r="T534">
        <v>75000000</v>
      </c>
      <c r="U534">
        <v>94999143</v>
      </c>
      <c r="V534">
        <f t="shared" si="17"/>
        <v>19999143</v>
      </c>
      <c r="W534" t="s">
        <v>2260</v>
      </c>
      <c r="X534">
        <v>7.2</v>
      </c>
      <c r="Y534">
        <v>294</v>
      </c>
      <c r="Z534">
        <v>245152</v>
      </c>
      <c r="AA534">
        <v>1344</v>
      </c>
      <c r="AB534">
        <v>0</v>
      </c>
      <c r="AC534">
        <v>0</v>
      </c>
      <c r="AD534">
        <v>18000</v>
      </c>
      <c r="AE534">
        <v>13000</v>
      </c>
      <c r="AF534">
        <v>963</v>
      </c>
      <c r="AG534">
        <v>33645</v>
      </c>
      <c r="AH534" t="s">
        <v>2420</v>
      </c>
      <c r="AI534" t="s">
        <v>20928</v>
      </c>
      <c r="AJ534" t="s">
        <v>13700</v>
      </c>
      <c r="AK534" t="s">
        <v>13161</v>
      </c>
      <c r="AP534">
        <f t="shared" si="16"/>
        <v>4</v>
      </c>
    </row>
    <row r="535" spans="1:42" x14ac:dyDescent="0.3">
      <c r="A535" s="1">
        <v>555</v>
      </c>
      <c r="B535" t="s">
        <v>2261</v>
      </c>
      <c r="C535" t="s">
        <v>27</v>
      </c>
      <c r="D535" t="s">
        <v>2262</v>
      </c>
      <c r="E535" t="s">
        <v>397</v>
      </c>
      <c r="F535" t="s">
        <v>451</v>
      </c>
      <c r="G535" t="s">
        <v>606</v>
      </c>
      <c r="H535" t="s">
        <v>32</v>
      </c>
      <c r="I535">
        <v>91</v>
      </c>
      <c r="J535">
        <v>1.85</v>
      </c>
      <c r="K535" t="s">
        <v>33</v>
      </c>
      <c r="L535" t="s">
        <v>13144</v>
      </c>
      <c r="M535" t="s">
        <v>15470</v>
      </c>
      <c r="N535" t="s">
        <v>14107</v>
      </c>
      <c r="O535" t="s">
        <v>14099</v>
      </c>
      <c r="P535" t="s">
        <v>13990</v>
      </c>
      <c r="Q535">
        <v>2015</v>
      </c>
      <c r="R535" t="s">
        <v>72</v>
      </c>
      <c r="S535">
        <v>0</v>
      </c>
      <c r="T535">
        <v>74000000</v>
      </c>
      <c r="U535">
        <v>336029560</v>
      </c>
      <c r="V535">
        <f t="shared" si="17"/>
        <v>262029560</v>
      </c>
      <c r="W535" t="s">
        <v>2263</v>
      </c>
      <c r="X535">
        <v>6.4</v>
      </c>
      <c r="Y535">
        <v>308</v>
      </c>
      <c r="Z535">
        <v>142403</v>
      </c>
      <c r="AA535">
        <v>275</v>
      </c>
      <c r="AB535">
        <v>70000</v>
      </c>
      <c r="AC535">
        <v>22</v>
      </c>
      <c r="AD535">
        <v>7000</v>
      </c>
      <c r="AE535">
        <v>4000</v>
      </c>
      <c r="AF535">
        <v>1000</v>
      </c>
      <c r="AG535">
        <v>13616</v>
      </c>
      <c r="AH535" t="s">
        <v>980</v>
      </c>
      <c r="AI535" t="s">
        <v>20925</v>
      </c>
      <c r="AJ535" t="s">
        <v>1432</v>
      </c>
      <c r="AK535" t="s">
        <v>20926</v>
      </c>
      <c r="AL535" t="s">
        <v>13700</v>
      </c>
      <c r="AP535">
        <f t="shared" si="16"/>
        <v>5</v>
      </c>
    </row>
    <row r="536" spans="1:42" x14ac:dyDescent="0.3">
      <c r="A536" s="1">
        <v>556</v>
      </c>
      <c r="B536" t="s">
        <v>2264</v>
      </c>
      <c r="C536" t="s">
        <v>27</v>
      </c>
      <c r="D536" t="s">
        <v>87</v>
      </c>
      <c r="E536" t="s">
        <v>451</v>
      </c>
      <c r="F536" t="s">
        <v>1033</v>
      </c>
      <c r="G536" t="s">
        <v>972</v>
      </c>
      <c r="H536" t="s">
        <v>32</v>
      </c>
      <c r="I536">
        <v>128</v>
      </c>
      <c r="J536">
        <v>2.35</v>
      </c>
      <c r="K536" t="s">
        <v>33</v>
      </c>
      <c r="L536" t="s">
        <v>15557</v>
      </c>
      <c r="M536" t="s">
        <v>14138</v>
      </c>
      <c r="N536" t="s">
        <v>15558</v>
      </c>
      <c r="O536" t="s">
        <v>15559</v>
      </c>
      <c r="P536" t="s">
        <v>14305</v>
      </c>
      <c r="Q536">
        <v>2011</v>
      </c>
      <c r="R536" t="s">
        <v>34</v>
      </c>
      <c r="S536">
        <v>4</v>
      </c>
      <c r="T536">
        <v>82000000</v>
      </c>
      <c r="U536">
        <v>36381716</v>
      </c>
      <c r="V536">
        <f t="shared" si="17"/>
        <v>-45618284</v>
      </c>
      <c r="W536" t="s">
        <v>2265</v>
      </c>
      <c r="X536">
        <v>6.1</v>
      </c>
      <c r="Y536">
        <v>435</v>
      </c>
      <c r="Z536">
        <v>197584</v>
      </c>
      <c r="AA536">
        <v>918</v>
      </c>
      <c r="AB536">
        <v>42000</v>
      </c>
      <c r="AC536">
        <v>0</v>
      </c>
      <c r="AD536">
        <v>4000</v>
      </c>
      <c r="AE536">
        <v>2000</v>
      </c>
      <c r="AF536">
        <v>826</v>
      </c>
      <c r="AG536">
        <v>7067</v>
      </c>
      <c r="AH536" t="s">
        <v>980</v>
      </c>
      <c r="AI536" t="s">
        <v>20924</v>
      </c>
      <c r="AP536">
        <f t="shared" si="16"/>
        <v>2</v>
      </c>
    </row>
    <row r="537" spans="1:42" x14ac:dyDescent="0.3">
      <c r="A537" s="1">
        <v>557</v>
      </c>
      <c r="B537" t="s">
        <v>2266</v>
      </c>
      <c r="C537" t="s">
        <v>27</v>
      </c>
      <c r="D537" t="s">
        <v>1631</v>
      </c>
      <c r="E537" t="s">
        <v>524</v>
      </c>
      <c r="F537" t="s">
        <v>2267</v>
      </c>
      <c r="G537" t="s">
        <v>2268</v>
      </c>
      <c r="H537" t="s">
        <v>32</v>
      </c>
      <c r="I537">
        <v>98</v>
      </c>
      <c r="J537">
        <v>2.35</v>
      </c>
      <c r="K537" t="s">
        <v>33</v>
      </c>
      <c r="L537" t="s">
        <v>14210</v>
      </c>
      <c r="M537" t="s">
        <v>14829</v>
      </c>
      <c r="N537" t="s">
        <v>14888</v>
      </c>
      <c r="O537" t="s">
        <v>14142</v>
      </c>
      <c r="P537" t="s">
        <v>14782</v>
      </c>
      <c r="Q537">
        <v>1998</v>
      </c>
      <c r="R537" t="s">
        <v>491</v>
      </c>
      <c r="S537">
        <v>1</v>
      </c>
      <c r="T537">
        <v>69000000</v>
      </c>
      <c r="U537">
        <v>55585389</v>
      </c>
      <c r="V537">
        <f t="shared" si="17"/>
        <v>-13414611</v>
      </c>
      <c r="W537" t="s">
        <v>2269</v>
      </c>
      <c r="X537">
        <v>5.9</v>
      </c>
      <c r="Y537">
        <v>117</v>
      </c>
      <c r="Z537">
        <v>64121</v>
      </c>
      <c r="AA537">
        <v>241</v>
      </c>
      <c r="AB537">
        <v>880</v>
      </c>
      <c r="AC537">
        <v>0</v>
      </c>
      <c r="AD537">
        <v>12000</v>
      </c>
      <c r="AE537">
        <v>854</v>
      </c>
      <c r="AF537">
        <v>697</v>
      </c>
      <c r="AG537">
        <v>15269</v>
      </c>
      <c r="AH537" t="s">
        <v>20931</v>
      </c>
      <c r="AI537" t="s">
        <v>20928</v>
      </c>
      <c r="AJ537" t="s">
        <v>13161</v>
      </c>
      <c r="AP537">
        <f t="shared" si="16"/>
        <v>3</v>
      </c>
    </row>
    <row r="538" spans="1:42" x14ac:dyDescent="0.3">
      <c r="A538" s="1">
        <v>558</v>
      </c>
      <c r="B538" t="s">
        <v>2270</v>
      </c>
      <c r="C538" t="s">
        <v>27</v>
      </c>
      <c r="D538" t="s">
        <v>2220</v>
      </c>
      <c r="E538" t="s">
        <v>2271</v>
      </c>
      <c r="F538" t="s">
        <v>2272</v>
      </c>
      <c r="G538" t="s">
        <v>2273</v>
      </c>
      <c r="H538" t="s">
        <v>32</v>
      </c>
      <c r="I538">
        <v>134</v>
      </c>
      <c r="J538">
        <v>2.35</v>
      </c>
      <c r="K538" t="s">
        <v>33</v>
      </c>
      <c r="L538" t="s">
        <v>15560</v>
      </c>
      <c r="M538" t="s">
        <v>14371</v>
      </c>
      <c r="N538" t="s">
        <v>14191</v>
      </c>
      <c r="O538" t="s">
        <v>15369</v>
      </c>
      <c r="P538" t="s">
        <v>15561</v>
      </c>
      <c r="Q538">
        <v>1998</v>
      </c>
      <c r="R538" t="s">
        <v>34</v>
      </c>
      <c r="S538">
        <v>3</v>
      </c>
      <c r="T538">
        <v>75000000</v>
      </c>
      <c r="U538">
        <v>36976367</v>
      </c>
      <c r="V538">
        <f t="shared" si="17"/>
        <v>-38023633</v>
      </c>
      <c r="W538" t="s">
        <v>2274</v>
      </c>
      <c r="X538">
        <v>6</v>
      </c>
      <c r="Y538">
        <v>108</v>
      </c>
      <c r="Z538">
        <v>81611</v>
      </c>
      <c r="AA538">
        <v>274</v>
      </c>
      <c r="AB538">
        <v>0</v>
      </c>
      <c r="AC538">
        <v>272</v>
      </c>
      <c r="AD538">
        <v>548</v>
      </c>
      <c r="AE538">
        <v>270</v>
      </c>
      <c r="AF538">
        <v>215</v>
      </c>
      <c r="AG538">
        <v>1044</v>
      </c>
      <c r="AH538" t="s">
        <v>2420</v>
      </c>
      <c r="AI538" t="s">
        <v>20928</v>
      </c>
      <c r="AJ538" t="s">
        <v>13700</v>
      </c>
      <c r="AK538" t="s">
        <v>13161</v>
      </c>
      <c r="AP538">
        <f t="shared" si="16"/>
        <v>4</v>
      </c>
    </row>
    <row r="539" spans="1:42" x14ac:dyDescent="0.3">
      <c r="A539" s="1">
        <v>559</v>
      </c>
      <c r="B539" t="s">
        <v>2275</v>
      </c>
      <c r="C539" t="s">
        <v>27</v>
      </c>
      <c r="D539" t="s">
        <v>2276</v>
      </c>
      <c r="E539" t="s">
        <v>115</v>
      </c>
      <c r="F539" t="s">
        <v>619</v>
      </c>
      <c r="G539" t="s">
        <v>2277</v>
      </c>
      <c r="H539" t="s">
        <v>32</v>
      </c>
      <c r="I539">
        <v>97</v>
      </c>
      <c r="J539">
        <v>1.85</v>
      </c>
      <c r="K539" t="s">
        <v>33</v>
      </c>
      <c r="L539" t="s">
        <v>15562</v>
      </c>
      <c r="M539" t="s">
        <v>15563</v>
      </c>
      <c r="N539" t="s">
        <v>14705</v>
      </c>
      <c r="O539" t="s">
        <v>15564</v>
      </c>
      <c r="P539" t="s">
        <v>14530</v>
      </c>
      <c r="Q539">
        <v>2016</v>
      </c>
      <c r="R539" t="s">
        <v>72</v>
      </c>
      <c r="S539">
        <v>0</v>
      </c>
      <c r="T539">
        <v>73000000</v>
      </c>
      <c r="U539">
        <v>107225164</v>
      </c>
      <c r="V539">
        <f t="shared" si="17"/>
        <v>34225164</v>
      </c>
      <c r="W539" t="s">
        <v>2278</v>
      </c>
      <c r="X539">
        <v>6.3</v>
      </c>
      <c r="Y539">
        <v>141</v>
      </c>
      <c r="Z539">
        <v>27130</v>
      </c>
      <c r="AA539">
        <v>126</v>
      </c>
      <c r="AB539">
        <v>14000</v>
      </c>
      <c r="AC539">
        <v>6</v>
      </c>
      <c r="AD539">
        <v>22000</v>
      </c>
      <c r="AE539">
        <v>1000</v>
      </c>
      <c r="AF539">
        <v>415</v>
      </c>
      <c r="AG539">
        <v>24350</v>
      </c>
      <c r="AH539" t="s">
        <v>980</v>
      </c>
      <c r="AI539" t="s">
        <v>20925</v>
      </c>
      <c r="AJ539" t="s">
        <v>1432</v>
      </c>
      <c r="AK539" t="s">
        <v>20926</v>
      </c>
      <c r="AP539">
        <f t="shared" si="16"/>
        <v>4</v>
      </c>
    </row>
    <row r="540" spans="1:42" x14ac:dyDescent="0.3">
      <c r="A540" s="1">
        <v>560</v>
      </c>
      <c r="B540" t="s">
        <v>2279</v>
      </c>
      <c r="C540" t="s">
        <v>27</v>
      </c>
      <c r="D540" t="s">
        <v>2230</v>
      </c>
      <c r="E540" t="s">
        <v>499</v>
      </c>
      <c r="F540" t="s">
        <v>307</v>
      </c>
      <c r="G540" t="s">
        <v>2280</v>
      </c>
      <c r="H540" t="s">
        <v>32</v>
      </c>
      <c r="I540">
        <v>112</v>
      </c>
      <c r="J540">
        <v>2.35</v>
      </c>
      <c r="K540" t="s">
        <v>33</v>
      </c>
      <c r="L540" t="s">
        <v>15415</v>
      </c>
      <c r="M540" t="s">
        <v>15565</v>
      </c>
      <c r="N540" t="s">
        <v>14642</v>
      </c>
      <c r="O540" t="s">
        <v>14934</v>
      </c>
      <c r="P540" t="s">
        <v>15566</v>
      </c>
      <c r="Q540">
        <v>2008</v>
      </c>
      <c r="R540" t="s">
        <v>34</v>
      </c>
      <c r="S540">
        <v>0</v>
      </c>
      <c r="T540">
        <v>70000000</v>
      </c>
      <c r="U540">
        <v>70224196</v>
      </c>
      <c r="V540">
        <f t="shared" si="17"/>
        <v>224196</v>
      </c>
      <c r="W540" t="s">
        <v>2281</v>
      </c>
      <c r="X540">
        <v>5.6</v>
      </c>
      <c r="Y540">
        <v>176</v>
      </c>
      <c r="Z540">
        <v>59352</v>
      </c>
      <c r="AA540">
        <v>138</v>
      </c>
      <c r="AB540">
        <v>0</v>
      </c>
      <c r="AC540">
        <v>72</v>
      </c>
      <c r="AD540">
        <v>11000</v>
      </c>
      <c r="AE540">
        <v>1000</v>
      </c>
      <c r="AF540">
        <v>715</v>
      </c>
      <c r="AG540">
        <v>13827</v>
      </c>
      <c r="AH540" t="s">
        <v>980</v>
      </c>
      <c r="AI540" t="s">
        <v>718</v>
      </c>
      <c r="AJ540" t="s">
        <v>1432</v>
      </c>
      <c r="AK540" t="s">
        <v>12756</v>
      </c>
      <c r="AL540" t="s">
        <v>13161</v>
      </c>
      <c r="AP540">
        <f t="shared" si="16"/>
        <v>5</v>
      </c>
    </row>
    <row r="541" spans="1:42" x14ac:dyDescent="0.3">
      <c r="A541" s="1">
        <v>561</v>
      </c>
      <c r="B541" t="s">
        <v>2282</v>
      </c>
      <c r="C541" t="s">
        <v>27</v>
      </c>
      <c r="D541" t="s">
        <v>2283</v>
      </c>
      <c r="E541" t="s">
        <v>1582</v>
      </c>
      <c r="F541" t="s">
        <v>1256</v>
      </c>
      <c r="G541" t="s">
        <v>2284</v>
      </c>
      <c r="H541" t="s">
        <v>32</v>
      </c>
      <c r="I541">
        <v>153</v>
      </c>
      <c r="J541">
        <v>1.85</v>
      </c>
      <c r="K541" t="s">
        <v>33</v>
      </c>
      <c r="L541" t="s">
        <v>15567</v>
      </c>
      <c r="M541" t="s">
        <v>15568</v>
      </c>
      <c r="N541" t="s">
        <v>15569</v>
      </c>
      <c r="O541" t="s">
        <v>15570</v>
      </c>
      <c r="P541" t="s">
        <v>15571</v>
      </c>
      <c r="Q541">
        <v>2009</v>
      </c>
      <c r="R541" t="s">
        <v>491</v>
      </c>
      <c r="S541">
        <v>1</v>
      </c>
      <c r="T541">
        <v>75000000</v>
      </c>
      <c r="U541">
        <v>51814190</v>
      </c>
      <c r="V541">
        <f t="shared" si="17"/>
        <v>-23185810</v>
      </c>
      <c r="W541" t="s">
        <v>2285</v>
      </c>
      <c r="X541">
        <v>6.4</v>
      </c>
      <c r="Y541">
        <v>230</v>
      </c>
      <c r="Z541">
        <v>100837</v>
      </c>
      <c r="AA541">
        <v>301</v>
      </c>
      <c r="AB541">
        <v>0</v>
      </c>
      <c r="AC541">
        <v>0</v>
      </c>
      <c r="AD541">
        <v>11000</v>
      </c>
      <c r="AE541">
        <v>561</v>
      </c>
      <c r="AF541">
        <v>130</v>
      </c>
      <c r="AG541">
        <v>11852</v>
      </c>
      <c r="AH541" t="s">
        <v>1432</v>
      </c>
      <c r="AI541" t="s">
        <v>2420</v>
      </c>
      <c r="AP541">
        <f t="shared" si="16"/>
        <v>2</v>
      </c>
    </row>
    <row r="542" spans="1:42" x14ac:dyDescent="0.3">
      <c r="A542" s="1">
        <v>562</v>
      </c>
      <c r="B542" t="s">
        <v>2286</v>
      </c>
      <c r="C542" t="s">
        <v>27</v>
      </c>
      <c r="D542" t="s">
        <v>174</v>
      </c>
      <c r="E542" t="s">
        <v>560</v>
      </c>
      <c r="F542" t="s">
        <v>2287</v>
      </c>
      <c r="G542" t="s">
        <v>2288</v>
      </c>
      <c r="H542" t="s">
        <v>32</v>
      </c>
      <c r="I542">
        <v>110</v>
      </c>
      <c r="J542">
        <v>2.35</v>
      </c>
      <c r="K542" t="s">
        <v>33</v>
      </c>
      <c r="L542" t="s">
        <v>15572</v>
      </c>
      <c r="M542" t="s">
        <v>15573</v>
      </c>
      <c r="N542" t="s">
        <v>14720</v>
      </c>
      <c r="O542" t="s">
        <v>15574</v>
      </c>
      <c r="P542" t="s">
        <v>15575</v>
      </c>
      <c r="Q542">
        <v>2007</v>
      </c>
      <c r="R542" t="s">
        <v>491</v>
      </c>
      <c r="S542">
        <v>1</v>
      </c>
      <c r="T542">
        <v>70000000</v>
      </c>
      <c r="U542">
        <v>47456450</v>
      </c>
      <c r="V542">
        <f t="shared" si="17"/>
        <v>-22543550</v>
      </c>
      <c r="W542" t="s">
        <v>2289</v>
      </c>
      <c r="X542">
        <v>7.1</v>
      </c>
      <c r="Y542">
        <v>234</v>
      </c>
      <c r="Z542">
        <v>101386</v>
      </c>
      <c r="AA542">
        <v>289</v>
      </c>
      <c r="AB542">
        <v>0</v>
      </c>
      <c r="AC542">
        <v>532</v>
      </c>
      <c r="AD542">
        <v>3000</v>
      </c>
      <c r="AE542">
        <v>638</v>
      </c>
      <c r="AF542">
        <v>461</v>
      </c>
      <c r="AG542">
        <v>5187</v>
      </c>
      <c r="AH542" t="s">
        <v>980</v>
      </c>
      <c r="AI542" t="s">
        <v>2420</v>
      </c>
      <c r="AJ542" t="s">
        <v>13161</v>
      </c>
      <c r="AP542">
        <f t="shared" si="16"/>
        <v>3</v>
      </c>
    </row>
    <row r="543" spans="1:42" x14ac:dyDescent="0.3">
      <c r="A543" s="1">
        <v>563</v>
      </c>
      <c r="B543" t="s">
        <v>2290</v>
      </c>
      <c r="C543" t="s">
        <v>27</v>
      </c>
      <c r="D543" t="s">
        <v>1274</v>
      </c>
      <c r="E543" t="s">
        <v>922</v>
      </c>
      <c r="F543" t="s">
        <v>1953</v>
      </c>
      <c r="G543" t="s">
        <v>2291</v>
      </c>
      <c r="H543" t="s">
        <v>32</v>
      </c>
      <c r="I543">
        <v>122</v>
      </c>
      <c r="J543">
        <v>2.35</v>
      </c>
      <c r="K543" t="s">
        <v>33</v>
      </c>
      <c r="L543" t="s">
        <v>15576</v>
      </c>
      <c r="M543" t="s">
        <v>14212</v>
      </c>
      <c r="N543" t="s">
        <v>14068</v>
      </c>
      <c r="O543" t="s">
        <v>15577</v>
      </c>
      <c r="P543" t="s">
        <v>15450</v>
      </c>
      <c r="Q543">
        <v>2006</v>
      </c>
      <c r="R543" t="s">
        <v>34</v>
      </c>
      <c r="S543">
        <v>5</v>
      </c>
      <c r="T543">
        <v>73000000</v>
      </c>
      <c r="U543">
        <v>148213377</v>
      </c>
      <c r="V543">
        <f t="shared" si="17"/>
        <v>75213377</v>
      </c>
      <c r="W543" t="s">
        <v>2292</v>
      </c>
      <c r="X543">
        <v>6.6</v>
      </c>
      <c r="Y543">
        <v>164</v>
      </c>
      <c r="Z543">
        <v>130776</v>
      </c>
      <c r="AA543">
        <v>437</v>
      </c>
      <c r="AB543">
        <v>0</v>
      </c>
      <c r="AC543">
        <v>285</v>
      </c>
      <c r="AD543">
        <v>8000</v>
      </c>
      <c r="AE543">
        <v>1000</v>
      </c>
      <c r="AF543">
        <v>989</v>
      </c>
      <c r="AG543">
        <v>12410</v>
      </c>
      <c r="AH543" t="s">
        <v>980</v>
      </c>
      <c r="AI543" t="s">
        <v>1432</v>
      </c>
      <c r="AJ543" t="s">
        <v>20930</v>
      </c>
      <c r="AP543">
        <f t="shared" si="16"/>
        <v>3</v>
      </c>
    </row>
    <row r="544" spans="1:42" x14ac:dyDescent="0.3">
      <c r="A544" s="1">
        <v>564</v>
      </c>
      <c r="B544" t="s">
        <v>2293</v>
      </c>
      <c r="C544" t="s">
        <v>27</v>
      </c>
      <c r="D544" t="s">
        <v>2294</v>
      </c>
      <c r="E544" t="s">
        <v>2295</v>
      </c>
      <c r="F544" t="s">
        <v>1207</v>
      </c>
      <c r="G544" t="s">
        <v>2296</v>
      </c>
      <c r="H544" t="s">
        <v>32</v>
      </c>
      <c r="I544">
        <v>87</v>
      </c>
      <c r="J544">
        <v>2.35</v>
      </c>
      <c r="K544" t="s">
        <v>33</v>
      </c>
      <c r="L544" t="s">
        <v>15226</v>
      </c>
      <c r="M544" t="s">
        <v>14097</v>
      </c>
      <c r="N544" t="s">
        <v>15578</v>
      </c>
      <c r="O544" t="s">
        <v>15579</v>
      </c>
      <c r="P544" t="s">
        <v>14730</v>
      </c>
      <c r="Q544">
        <v>2001</v>
      </c>
      <c r="R544" t="s">
        <v>72</v>
      </c>
      <c r="S544">
        <v>0</v>
      </c>
      <c r="T544">
        <v>72000000</v>
      </c>
      <c r="U544">
        <v>112950721</v>
      </c>
      <c r="V544">
        <f t="shared" si="17"/>
        <v>40950721</v>
      </c>
      <c r="W544" t="s">
        <v>2297</v>
      </c>
      <c r="X544">
        <v>4.5999999999999996</v>
      </c>
      <c r="Y544">
        <v>91</v>
      </c>
      <c r="Z544">
        <v>33884</v>
      </c>
      <c r="AA544">
        <v>79</v>
      </c>
      <c r="AB544">
        <v>266</v>
      </c>
      <c r="AC544">
        <v>41</v>
      </c>
      <c r="AD544">
        <v>1000</v>
      </c>
      <c r="AE544">
        <v>692</v>
      </c>
      <c r="AF544">
        <v>574</v>
      </c>
      <c r="AG544">
        <v>3287</v>
      </c>
      <c r="AH544" t="s">
        <v>1432</v>
      </c>
      <c r="AI544" t="s">
        <v>20926</v>
      </c>
      <c r="AJ544" t="s">
        <v>20924</v>
      </c>
      <c r="AP544">
        <f t="shared" si="16"/>
        <v>3</v>
      </c>
    </row>
    <row r="545" spans="1:42" x14ac:dyDescent="0.3">
      <c r="A545" s="1">
        <v>565</v>
      </c>
      <c r="B545" t="s">
        <v>2298</v>
      </c>
      <c r="C545" t="s">
        <v>27</v>
      </c>
      <c r="D545" t="s">
        <v>2299</v>
      </c>
      <c r="E545" t="s">
        <v>2300</v>
      </c>
      <c r="F545" t="s">
        <v>2301</v>
      </c>
      <c r="G545" t="s">
        <v>2302</v>
      </c>
      <c r="H545" t="s">
        <v>32</v>
      </c>
      <c r="I545">
        <v>105</v>
      </c>
      <c r="J545">
        <v>2.35</v>
      </c>
      <c r="K545" t="s">
        <v>33</v>
      </c>
      <c r="L545" t="s">
        <v>15580</v>
      </c>
      <c r="M545" t="s">
        <v>15581</v>
      </c>
      <c r="N545" t="s">
        <v>15582</v>
      </c>
      <c r="O545" t="s">
        <v>15583</v>
      </c>
      <c r="P545" t="s">
        <v>15584</v>
      </c>
      <c r="Q545">
        <v>1995</v>
      </c>
      <c r="R545" t="s">
        <v>491</v>
      </c>
      <c r="S545">
        <v>1</v>
      </c>
      <c r="T545">
        <v>72000000</v>
      </c>
      <c r="U545">
        <v>75600000</v>
      </c>
      <c r="V545">
        <f t="shared" si="17"/>
        <v>3600000</v>
      </c>
      <c r="W545" t="s">
        <v>2303</v>
      </c>
      <c r="X545">
        <v>8.4</v>
      </c>
      <c r="Y545">
        <v>132</v>
      </c>
      <c r="Z545">
        <v>736638</v>
      </c>
      <c r="AA545">
        <v>1065</v>
      </c>
      <c r="AB545">
        <v>17000</v>
      </c>
      <c r="AC545">
        <v>0</v>
      </c>
      <c r="AD545">
        <v>906</v>
      </c>
      <c r="AE545">
        <v>466</v>
      </c>
      <c r="AF545">
        <v>403</v>
      </c>
      <c r="AG545">
        <v>1976</v>
      </c>
      <c r="AH545" t="s">
        <v>20932</v>
      </c>
      <c r="AI545" t="s">
        <v>2420</v>
      </c>
      <c r="AJ545" t="s">
        <v>20929</v>
      </c>
      <c r="AK545" t="s">
        <v>6750</v>
      </c>
      <c r="AP545">
        <f t="shared" si="16"/>
        <v>4</v>
      </c>
    </row>
    <row r="546" spans="1:42" x14ac:dyDescent="0.3">
      <c r="A546" s="1">
        <v>566</v>
      </c>
      <c r="B546" t="s">
        <v>2304</v>
      </c>
      <c r="C546" t="s">
        <v>27</v>
      </c>
      <c r="D546" t="s">
        <v>43</v>
      </c>
      <c r="E546" t="s">
        <v>291</v>
      </c>
      <c r="F546" t="s">
        <v>2305</v>
      </c>
      <c r="G546" t="s">
        <v>2306</v>
      </c>
      <c r="H546" t="s">
        <v>572</v>
      </c>
      <c r="I546">
        <v>125</v>
      </c>
      <c r="J546">
        <v>2.35</v>
      </c>
      <c r="K546" t="s">
        <v>33</v>
      </c>
      <c r="L546" t="s">
        <v>15585</v>
      </c>
      <c r="M546" t="s">
        <v>15586</v>
      </c>
      <c r="N546" t="s">
        <v>15587</v>
      </c>
      <c r="O546" t="s">
        <v>14779</v>
      </c>
      <c r="P546" t="s">
        <v>15588</v>
      </c>
      <c r="Q546">
        <v>2005</v>
      </c>
      <c r="R546" t="s">
        <v>491</v>
      </c>
      <c r="S546">
        <v>0</v>
      </c>
      <c r="T546">
        <v>70000000</v>
      </c>
      <c r="U546">
        <v>62647540</v>
      </c>
      <c r="V546">
        <f t="shared" si="17"/>
        <v>-7352460</v>
      </c>
      <c r="W546" t="s">
        <v>2307</v>
      </c>
      <c r="X546">
        <v>7.1</v>
      </c>
      <c r="Y546">
        <v>262</v>
      </c>
      <c r="Z546">
        <v>143525</v>
      </c>
      <c r="AA546">
        <v>657</v>
      </c>
      <c r="AB546">
        <v>0</v>
      </c>
      <c r="AC546">
        <v>0</v>
      </c>
      <c r="AD546">
        <v>15000</v>
      </c>
      <c r="AE546">
        <v>383</v>
      </c>
      <c r="AF546">
        <v>210</v>
      </c>
      <c r="AG546">
        <v>15850</v>
      </c>
      <c r="AH546" t="s">
        <v>980</v>
      </c>
      <c r="AI546" t="s">
        <v>2420</v>
      </c>
      <c r="AJ546" t="s">
        <v>6750</v>
      </c>
      <c r="AP546">
        <f t="shared" si="16"/>
        <v>3</v>
      </c>
    </row>
    <row r="547" spans="1:42" x14ac:dyDescent="0.3">
      <c r="A547" s="1">
        <v>567</v>
      </c>
      <c r="B547" t="s">
        <v>2308</v>
      </c>
      <c r="C547" t="s">
        <v>27</v>
      </c>
      <c r="D547" t="s">
        <v>2309</v>
      </c>
      <c r="E547" t="s">
        <v>2115</v>
      </c>
      <c r="F547" t="s">
        <v>2310</v>
      </c>
      <c r="G547" t="s">
        <v>2311</v>
      </c>
      <c r="H547" t="s">
        <v>32</v>
      </c>
      <c r="I547">
        <v>87</v>
      </c>
      <c r="J547">
        <v>2.35</v>
      </c>
      <c r="K547" t="s">
        <v>33</v>
      </c>
      <c r="L547" t="s">
        <v>15589</v>
      </c>
      <c r="M547" t="s">
        <v>15590</v>
      </c>
      <c r="N547" t="s">
        <v>15591</v>
      </c>
      <c r="O547" t="s">
        <v>14530</v>
      </c>
      <c r="P547" t="s">
        <v>15592</v>
      </c>
      <c r="Q547">
        <v>2007</v>
      </c>
      <c r="R547" t="s">
        <v>34</v>
      </c>
      <c r="S547">
        <v>0</v>
      </c>
      <c r="T547">
        <v>75000000</v>
      </c>
      <c r="U547">
        <v>183132370</v>
      </c>
      <c r="V547">
        <f t="shared" si="17"/>
        <v>108132370</v>
      </c>
      <c r="W547" t="s">
        <v>2312</v>
      </c>
      <c r="X547">
        <v>7.4</v>
      </c>
      <c r="Y547">
        <v>299</v>
      </c>
      <c r="Z547">
        <v>259083</v>
      </c>
      <c r="AA547">
        <v>763</v>
      </c>
      <c r="AB547">
        <v>0</v>
      </c>
      <c r="AC547">
        <v>30</v>
      </c>
      <c r="AD547">
        <v>745</v>
      </c>
      <c r="AE547">
        <v>440</v>
      </c>
      <c r="AF547">
        <v>433</v>
      </c>
      <c r="AG547">
        <v>3086</v>
      </c>
      <c r="AH547" t="s">
        <v>718</v>
      </c>
      <c r="AI547" t="s">
        <v>20925</v>
      </c>
      <c r="AJ547" t="s">
        <v>1432</v>
      </c>
      <c r="AP547">
        <f t="shared" si="16"/>
        <v>3</v>
      </c>
    </row>
    <row r="548" spans="1:42" x14ac:dyDescent="0.3">
      <c r="A548" s="1">
        <v>568</v>
      </c>
      <c r="B548" t="s">
        <v>2313</v>
      </c>
      <c r="C548" t="s">
        <v>27</v>
      </c>
      <c r="D548" t="s">
        <v>2314</v>
      </c>
      <c r="E548" t="s">
        <v>2315</v>
      </c>
      <c r="F548" t="s">
        <v>2316</v>
      </c>
      <c r="G548" t="s">
        <v>2317</v>
      </c>
      <c r="H548" t="s">
        <v>32</v>
      </c>
      <c r="I548">
        <v>152</v>
      </c>
      <c r="J548">
        <v>1.85</v>
      </c>
      <c r="K548" t="s">
        <v>33</v>
      </c>
      <c r="L548" t="s">
        <v>15593</v>
      </c>
      <c r="M548" t="s">
        <v>15372</v>
      </c>
      <c r="N548" t="s">
        <v>15594</v>
      </c>
      <c r="O548" t="s">
        <v>15595</v>
      </c>
      <c r="P548" t="s">
        <v>14218</v>
      </c>
      <c r="Q548">
        <v>2001</v>
      </c>
      <c r="R548" t="s">
        <v>72</v>
      </c>
      <c r="S548">
        <v>1</v>
      </c>
      <c r="T548">
        <v>72000000</v>
      </c>
      <c r="U548">
        <v>27796042</v>
      </c>
      <c r="V548">
        <f t="shared" si="17"/>
        <v>-44203958</v>
      </c>
      <c r="W548" t="s">
        <v>2318</v>
      </c>
      <c r="X548">
        <v>6.9</v>
      </c>
      <c r="Y548">
        <v>128</v>
      </c>
      <c r="Z548">
        <v>45031</v>
      </c>
      <c r="AA548">
        <v>376</v>
      </c>
      <c r="AB548">
        <v>0</v>
      </c>
      <c r="AC548">
        <v>0</v>
      </c>
      <c r="AD548">
        <v>940</v>
      </c>
      <c r="AE548">
        <v>826</v>
      </c>
      <c r="AF548">
        <v>745</v>
      </c>
      <c r="AG548">
        <v>4310</v>
      </c>
      <c r="AH548" t="s">
        <v>2420</v>
      </c>
      <c r="AI548" t="s">
        <v>12756</v>
      </c>
      <c r="AP548">
        <f t="shared" si="16"/>
        <v>2</v>
      </c>
    </row>
    <row r="549" spans="1:42" x14ac:dyDescent="0.3">
      <c r="A549" s="1">
        <v>569</v>
      </c>
      <c r="B549" t="s">
        <v>2319</v>
      </c>
      <c r="C549" t="s">
        <v>27</v>
      </c>
      <c r="D549" t="s">
        <v>1505</v>
      </c>
      <c r="E549" t="s">
        <v>1298</v>
      </c>
      <c r="F549" t="s">
        <v>1244</v>
      </c>
      <c r="G549" t="s">
        <v>2320</v>
      </c>
      <c r="H549" t="s">
        <v>32</v>
      </c>
      <c r="I549">
        <v>116</v>
      </c>
      <c r="J549">
        <v>2.35</v>
      </c>
      <c r="K549" t="s">
        <v>33</v>
      </c>
      <c r="L549" t="s">
        <v>14141</v>
      </c>
      <c r="M549" t="s">
        <v>15231</v>
      </c>
      <c r="N549" t="s">
        <v>15596</v>
      </c>
      <c r="O549" t="s">
        <v>15597</v>
      </c>
      <c r="P549" t="s">
        <v>15598</v>
      </c>
      <c r="Q549">
        <v>2001</v>
      </c>
      <c r="R549" t="s">
        <v>34</v>
      </c>
      <c r="S549">
        <v>0</v>
      </c>
      <c r="T549">
        <v>72000000</v>
      </c>
      <c r="U549">
        <v>32616869</v>
      </c>
      <c r="V549">
        <f t="shared" si="17"/>
        <v>-39383131</v>
      </c>
      <c r="W549" t="s">
        <v>2321</v>
      </c>
      <c r="X549">
        <v>4.5</v>
      </c>
      <c r="Y549">
        <v>109</v>
      </c>
      <c r="Z549">
        <v>34435</v>
      </c>
      <c r="AA549">
        <v>346</v>
      </c>
      <c r="AB549">
        <v>886</v>
      </c>
      <c r="AC549">
        <v>212</v>
      </c>
      <c r="AD549">
        <v>13000</v>
      </c>
      <c r="AE549">
        <v>658</v>
      </c>
      <c r="AF549">
        <v>462</v>
      </c>
      <c r="AG549">
        <v>14780</v>
      </c>
      <c r="AH549" t="s">
        <v>980</v>
      </c>
      <c r="AI549" t="s">
        <v>2420</v>
      </c>
      <c r="AJ549" t="s">
        <v>20930</v>
      </c>
      <c r="AP549">
        <f t="shared" si="16"/>
        <v>3</v>
      </c>
    </row>
    <row r="550" spans="1:42" x14ac:dyDescent="0.3">
      <c r="A550" s="1">
        <v>570</v>
      </c>
      <c r="B550" t="s">
        <v>2322</v>
      </c>
      <c r="C550" t="s">
        <v>27</v>
      </c>
      <c r="D550" t="s">
        <v>1739</v>
      </c>
      <c r="E550" t="s">
        <v>2323</v>
      </c>
      <c r="F550" t="s">
        <v>2324</v>
      </c>
      <c r="G550" t="s">
        <v>2325</v>
      </c>
      <c r="H550" t="s">
        <v>1390</v>
      </c>
      <c r="I550">
        <v>109</v>
      </c>
      <c r="J550">
        <v>2.35</v>
      </c>
      <c r="K550" t="s">
        <v>33</v>
      </c>
      <c r="L550" t="s">
        <v>14127</v>
      </c>
      <c r="M550" t="s">
        <v>15599</v>
      </c>
      <c r="N550" t="s">
        <v>14229</v>
      </c>
      <c r="O550" t="s">
        <v>15600</v>
      </c>
      <c r="P550" t="s">
        <v>14287</v>
      </c>
      <c r="Q550">
        <v>2004</v>
      </c>
      <c r="R550" t="s">
        <v>72</v>
      </c>
      <c r="S550">
        <v>0</v>
      </c>
      <c r="T550">
        <v>59660000</v>
      </c>
      <c r="U550">
        <v>18947630</v>
      </c>
      <c r="V550">
        <f t="shared" si="17"/>
        <v>-40712370</v>
      </c>
      <c r="W550" t="s">
        <v>2326</v>
      </c>
      <c r="X550">
        <v>7.1</v>
      </c>
      <c r="Y550">
        <v>88</v>
      </c>
      <c r="Z550">
        <v>11798</v>
      </c>
      <c r="AA550">
        <v>124</v>
      </c>
      <c r="AB550">
        <v>2000</v>
      </c>
      <c r="AC550">
        <v>218</v>
      </c>
      <c r="AD550">
        <v>21</v>
      </c>
      <c r="AE550">
        <v>17</v>
      </c>
      <c r="AF550">
        <v>8</v>
      </c>
      <c r="AG550">
        <v>55</v>
      </c>
      <c r="AH550" t="s">
        <v>718</v>
      </c>
      <c r="AI550" t="s">
        <v>2420</v>
      </c>
      <c r="AJ550" t="s">
        <v>20926</v>
      </c>
      <c r="AP550">
        <f t="shared" si="16"/>
        <v>3</v>
      </c>
    </row>
    <row r="551" spans="1:42" x14ac:dyDescent="0.3">
      <c r="A551" s="1">
        <v>571</v>
      </c>
      <c r="B551" t="s">
        <v>2327</v>
      </c>
      <c r="C551" t="s">
        <v>27</v>
      </c>
      <c r="D551" t="s">
        <v>683</v>
      </c>
      <c r="E551" t="s">
        <v>181</v>
      </c>
      <c r="F551" t="s">
        <v>182</v>
      </c>
      <c r="G551" t="s">
        <v>148</v>
      </c>
      <c r="H551" t="s">
        <v>32</v>
      </c>
      <c r="I551">
        <v>108</v>
      </c>
      <c r="J551">
        <v>1.85</v>
      </c>
      <c r="K551" t="s">
        <v>33</v>
      </c>
      <c r="L551" t="s">
        <v>14527</v>
      </c>
      <c r="M551" t="s">
        <v>15601</v>
      </c>
      <c r="N551" t="s">
        <v>15315</v>
      </c>
      <c r="O551" t="s">
        <v>14333</v>
      </c>
      <c r="P551" t="s">
        <v>15602</v>
      </c>
      <c r="Q551">
        <v>2004</v>
      </c>
      <c r="R551" t="s">
        <v>34</v>
      </c>
      <c r="S551">
        <v>0</v>
      </c>
      <c r="T551">
        <v>60000000</v>
      </c>
      <c r="U551">
        <v>114195633</v>
      </c>
      <c r="V551">
        <f t="shared" si="17"/>
        <v>54195633</v>
      </c>
      <c r="W551" t="s">
        <v>2328</v>
      </c>
      <c r="X551">
        <v>6.5</v>
      </c>
      <c r="Y551">
        <v>261</v>
      </c>
      <c r="Z551">
        <v>193770</v>
      </c>
      <c r="AA551">
        <v>2003</v>
      </c>
      <c r="AB551">
        <v>0</v>
      </c>
      <c r="AC551">
        <v>0</v>
      </c>
      <c r="AD551">
        <v>3000</v>
      </c>
      <c r="AE551">
        <v>2000</v>
      </c>
      <c r="AF551">
        <v>882</v>
      </c>
      <c r="AG551">
        <v>7273</v>
      </c>
      <c r="AH551" t="s">
        <v>2420</v>
      </c>
      <c r="AI551" t="s">
        <v>20928</v>
      </c>
      <c r="AJ551" t="s">
        <v>12756</v>
      </c>
      <c r="AK551" t="s">
        <v>13161</v>
      </c>
      <c r="AP551">
        <f t="shared" si="16"/>
        <v>4</v>
      </c>
    </row>
    <row r="552" spans="1:42" x14ac:dyDescent="0.3">
      <c r="A552" s="1">
        <v>572</v>
      </c>
      <c r="B552" t="s">
        <v>2329</v>
      </c>
      <c r="C552" t="s">
        <v>27</v>
      </c>
      <c r="D552" t="s">
        <v>2330</v>
      </c>
      <c r="E552" t="s">
        <v>332</v>
      </c>
      <c r="F552" t="s">
        <v>2295</v>
      </c>
      <c r="G552" t="s">
        <v>2331</v>
      </c>
      <c r="H552" t="s">
        <v>32</v>
      </c>
      <c r="I552">
        <v>85</v>
      </c>
      <c r="J552">
        <v>1.85</v>
      </c>
      <c r="K552" t="s">
        <v>33</v>
      </c>
      <c r="L552" t="s">
        <v>14019</v>
      </c>
      <c r="M552" t="s">
        <v>14097</v>
      </c>
      <c r="N552" t="s">
        <v>14453</v>
      </c>
      <c r="O552" t="s">
        <v>14858</v>
      </c>
      <c r="P552" t="s">
        <v>14287</v>
      </c>
      <c r="Q552">
        <v>1998</v>
      </c>
      <c r="R552" t="s">
        <v>34</v>
      </c>
      <c r="S552">
        <v>0</v>
      </c>
      <c r="T552">
        <v>71500000</v>
      </c>
      <c r="U552">
        <v>144156464</v>
      </c>
      <c r="V552">
        <f t="shared" si="17"/>
        <v>72656464</v>
      </c>
      <c r="W552" t="s">
        <v>2332</v>
      </c>
      <c r="X552">
        <v>5.3</v>
      </c>
      <c r="Y552">
        <v>73</v>
      </c>
      <c r="Z552">
        <v>74343</v>
      </c>
      <c r="AA552">
        <v>98</v>
      </c>
      <c r="AB552">
        <v>694</v>
      </c>
      <c r="AC552">
        <v>84</v>
      </c>
      <c r="AD552">
        <v>1000</v>
      </c>
      <c r="AE552">
        <v>1000</v>
      </c>
      <c r="AF552">
        <v>595</v>
      </c>
      <c r="AG552">
        <v>4166</v>
      </c>
      <c r="AH552" t="s">
        <v>1432</v>
      </c>
      <c r="AI552" t="s">
        <v>20926</v>
      </c>
      <c r="AJ552" t="s">
        <v>20924</v>
      </c>
      <c r="AP552">
        <f t="shared" si="16"/>
        <v>3</v>
      </c>
    </row>
    <row r="553" spans="1:42" x14ac:dyDescent="0.3">
      <c r="A553" s="1">
        <v>573</v>
      </c>
      <c r="B553" t="s">
        <v>2333</v>
      </c>
      <c r="C553" t="s">
        <v>27</v>
      </c>
      <c r="D553" t="s">
        <v>683</v>
      </c>
      <c r="E553" t="s">
        <v>2334</v>
      </c>
      <c r="F553" t="s">
        <v>2335</v>
      </c>
      <c r="G553" t="s">
        <v>2336</v>
      </c>
      <c r="H553" t="s">
        <v>32</v>
      </c>
      <c r="I553">
        <v>106</v>
      </c>
      <c r="J553">
        <v>1.85</v>
      </c>
      <c r="K553" t="s">
        <v>33</v>
      </c>
      <c r="L553" t="s">
        <v>15603</v>
      </c>
      <c r="M553" t="s">
        <v>14710</v>
      </c>
      <c r="N553" t="s">
        <v>14825</v>
      </c>
      <c r="O553" t="s">
        <v>15604</v>
      </c>
      <c r="P553" t="s">
        <v>15605</v>
      </c>
      <c r="Q553">
        <v>2002</v>
      </c>
      <c r="R553" t="s">
        <v>34</v>
      </c>
      <c r="S553">
        <v>0</v>
      </c>
      <c r="T553">
        <v>72000000</v>
      </c>
      <c r="U553">
        <v>227965690</v>
      </c>
      <c r="V553">
        <f t="shared" si="17"/>
        <v>155965690</v>
      </c>
      <c r="W553" t="s">
        <v>2337</v>
      </c>
      <c r="X553">
        <v>6.7</v>
      </c>
      <c r="Y553">
        <v>208</v>
      </c>
      <c r="Z553">
        <v>271592</v>
      </c>
      <c r="AA553">
        <v>2335</v>
      </c>
      <c r="AB553">
        <v>0</v>
      </c>
      <c r="AC553">
        <v>0</v>
      </c>
      <c r="AD553">
        <v>710</v>
      </c>
      <c r="AE553">
        <v>529</v>
      </c>
      <c r="AF553">
        <v>242</v>
      </c>
      <c r="AG553">
        <v>1675</v>
      </c>
      <c r="AH553" t="s">
        <v>2420</v>
      </c>
      <c r="AI553" t="s">
        <v>13700</v>
      </c>
      <c r="AJ553" t="s">
        <v>13161</v>
      </c>
      <c r="AP553">
        <f t="shared" si="16"/>
        <v>3</v>
      </c>
    </row>
    <row r="554" spans="1:42" x14ac:dyDescent="0.3">
      <c r="A554" s="1">
        <v>574</v>
      </c>
      <c r="B554" t="s">
        <v>2338</v>
      </c>
      <c r="C554" t="s">
        <v>27</v>
      </c>
      <c r="D554" t="s">
        <v>114</v>
      </c>
      <c r="E554" t="s">
        <v>540</v>
      </c>
      <c r="F554" t="s">
        <v>2339</v>
      </c>
      <c r="G554" t="s">
        <v>2340</v>
      </c>
      <c r="H554" t="s">
        <v>32</v>
      </c>
      <c r="I554">
        <v>93</v>
      </c>
      <c r="J554">
        <v>1.85</v>
      </c>
      <c r="K554" t="s">
        <v>33</v>
      </c>
      <c r="L554" t="s">
        <v>15606</v>
      </c>
      <c r="M554" t="s">
        <v>15607</v>
      </c>
      <c r="N554" t="s">
        <v>13985</v>
      </c>
      <c r="O554" t="s">
        <v>14107</v>
      </c>
      <c r="P554" t="s">
        <v>10010</v>
      </c>
      <c r="Q554">
        <v>2004</v>
      </c>
      <c r="R554" t="s">
        <v>72</v>
      </c>
      <c r="S554">
        <v>1</v>
      </c>
      <c r="T554">
        <v>150000000</v>
      </c>
      <c r="U554">
        <v>436471036</v>
      </c>
      <c r="V554">
        <f t="shared" si="17"/>
        <v>286471036</v>
      </c>
      <c r="W554" t="s">
        <v>2341</v>
      </c>
      <c r="X554">
        <v>7.2</v>
      </c>
      <c r="Y554">
        <v>205</v>
      </c>
      <c r="Z554">
        <v>314630</v>
      </c>
      <c r="AA554">
        <v>483</v>
      </c>
      <c r="AB554">
        <v>0</v>
      </c>
      <c r="AC554">
        <v>80</v>
      </c>
      <c r="AD554">
        <v>692</v>
      </c>
      <c r="AE554">
        <v>309</v>
      </c>
      <c r="AF554">
        <v>48</v>
      </c>
      <c r="AG554">
        <v>1148</v>
      </c>
      <c r="AH554" t="s">
        <v>718</v>
      </c>
      <c r="AI554" t="s">
        <v>20925</v>
      </c>
      <c r="AJ554" t="s">
        <v>1432</v>
      </c>
      <c r="AK554" t="s">
        <v>20926</v>
      </c>
      <c r="AL554" t="s">
        <v>20924</v>
      </c>
      <c r="AM554" t="s">
        <v>12756</v>
      </c>
      <c r="AP554">
        <f t="shared" si="16"/>
        <v>6</v>
      </c>
    </row>
    <row r="555" spans="1:42" x14ac:dyDescent="0.3">
      <c r="A555" s="1">
        <v>575</v>
      </c>
      <c r="B555" t="s">
        <v>2342</v>
      </c>
      <c r="C555" t="s">
        <v>27</v>
      </c>
      <c r="D555" t="s">
        <v>238</v>
      </c>
      <c r="E555" t="s">
        <v>251</v>
      </c>
      <c r="F555" t="s">
        <v>2343</v>
      </c>
      <c r="G555" t="s">
        <v>2344</v>
      </c>
      <c r="H555" t="s">
        <v>32</v>
      </c>
      <c r="I555">
        <v>117</v>
      </c>
      <c r="J555">
        <v>2.35</v>
      </c>
      <c r="K555" t="s">
        <v>33</v>
      </c>
      <c r="L555" t="s">
        <v>14876</v>
      </c>
      <c r="M555" t="s">
        <v>14444</v>
      </c>
      <c r="N555" t="s">
        <v>15608</v>
      </c>
      <c r="O555" t="s">
        <v>15609</v>
      </c>
      <c r="P555" t="s">
        <v>14126</v>
      </c>
      <c r="Q555">
        <v>2006</v>
      </c>
      <c r="R555" t="s">
        <v>212</v>
      </c>
      <c r="S555">
        <v>0</v>
      </c>
      <c r="T555">
        <v>120000000</v>
      </c>
      <c r="U555">
        <v>244052771</v>
      </c>
      <c r="V555">
        <f t="shared" si="17"/>
        <v>124052771</v>
      </c>
      <c r="W555" t="s">
        <v>2345</v>
      </c>
      <c r="X555">
        <v>7.2</v>
      </c>
      <c r="Y555">
        <v>256</v>
      </c>
      <c r="Z555">
        <v>263853</v>
      </c>
      <c r="AA555">
        <v>584</v>
      </c>
      <c r="AB555">
        <v>0</v>
      </c>
      <c r="AC555">
        <v>487</v>
      </c>
      <c r="AD555">
        <v>1000</v>
      </c>
      <c r="AE555">
        <v>843</v>
      </c>
      <c r="AF555">
        <v>769</v>
      </c>
      <c r="AG555">
        <v>4905</v>
      </c>
      <c r="AH555" t="s">
        <v>718</v>
      </c>
      <c r="AI555" t="s">
        <v>20925</v>
      </c>
      <c r="AJ555" t="s">
        <v>1432</v>
      </c>
      <c r="AK555" t="s">
        <v>20926</v>
      </c>
      <c r="AL555" t="s">
        <v>20930</v>
      </c>
      <c r="AP555">
        <f t="shared" si="16"/>
        <v>5</v>
      </c>
    </row>
    <row r="556" spans="1:42" x14ac:dyDescent="0.3">
      <c r="A556" s="1">
        <v>576</v>
      </c>
      <c r="B556" t="s">
        <v>2346</v>
      </c>
      <c r="C556" t="s">
        <v>27</v>
      </c>
      <c r="D556" t="s">
        <v>2347</v>
      </c>
      <c r="E556" t="s">
        <v>1121</v>
      </c>
      <c r="F556" t="s">
        <v>110</v>
      </c>
      <c r="G556" t="s">
        <v>2348</v>
      </c>
      <c r="H556" t="s">
        <v>32</v>
      </c>
      <c r="I556">
        <v>116</v>
      </c>
      <c r="J556">
        <v>2.35</v>
      </c>
      <c r="K556" t="s">
        <v>33</v>
      </c>
      <c r="L556" t="s">
        <v>15610</v>
      </c>
      <c r="M556" t="s">
        <v>15611</v>
      </c>
      <c r="N556" t="s">
        <v>15107</v>
      </c>
      <c r="O556" t="s">
        <v>15612</v>
      </c>
      <c r="P556" t="s">
        <v>15289</v>
      </c>
      <c r="Q556">
        <v>1999</v>
      </c>
      <c r="R556" t="s">
        <v>72</v>
      </c>
      <c r="S556">
        <v>2</v>
      </c>
      <c r="T556">
        <v>70000000</v>
      </c>
      <c r="U556">
        <v>152149590</v>
      </c>
      <c r="V556">
        <f t="shared" si="17"/>
        <v>82149590</v>
      </c>
      <c r="W556" t="s">
        <v>2349</v>
      </c>
      <c r="X556">
        <v>5.5</v>
      </c>
      <c r="Y556">
        <v>103</v>
      </c>
      <c r="Z556">
        <v>74274</v>
      </c>
      <c r="AA556">
        <v>255</v>
      </c>
      <c r="AB556">
        <v>0</v>
      </c>
      <c r="AC556">
        <v>0</v>
      </c>
      <c r="AD556">
        <v>8000</v>
      </c>
      <c r="AE556">
        <v>3000</v>
      </c>
      <c r="AF556">
        <v>995</v>
      </c>
      <c r="AG556">
        <v>12790</v>
      </c>
      <c r="AH556" t="s">
        <v>1432</v>
      </c>
      <c r="AI556" t="s">
        <v>12756</v>
      </c>
      <c r="AP556">
        <f t="shared" si="16"/>
        <v>2</v>
      </c>
    </row>
    <row r="557" spans="1:42" x14ac:dyDescent="0.3">
      <c r="A557" s="1">
        <v>577</v>
      </c>
      <c r="B557" t="s">
        <v>2350</v>
      </c>
      <c r="C557" t="s">
        <v>27</v>
      </c>
      <c r="D557" t="s">
        <v>384</v>
      </c>
      <c r="E557" t="s">
        <v>262</v>
      </c>
      <c r="F557" t="s">
        <v>2351</v>
      </c>
      <c r="G557" t="s">
        <v>2352</v>
      </c>
      <c r="H557" t="s">
        <v>32</v>
      </c>
      <c r="I557">
        <v>132</v>
      </c>
      <c r="J557">
        <v>2.35</v>
      </c>
      <c r="K557" t="s">
        <v>33</v>
      </c>
      <c r="L557" t="s">
        <v>15613</v>
      </c>
      <c r="M557" t="s">
        <v>15220</v>
      </c>
      <c r="N557" t="s">
        <v>15614</v>
      </c>
      <c r="O557" t="s">
        <v>15615</v>
      </c>
      <c r="P557" t="s">
        <v>14534</v>
      </c>
      <c r="Q557">
        <v>2002</v>
      </c>
      <c r="R557" t="s">
        <v>34</v>
      </c>
      <c r="S557">
        <v>0</v>
      </c>
      <c r="T557">
        <v>70000000</v>
      </c>
      <c r="U557">
        <v>141204016</v>
      </c>
      <c r="V557">
        <f t="shared" si="17"/>
        <v>71204016</v>
      </c>
      <c r="W557" t="s">
        <v>2353</v>
      </c>
      <c r="X557">
        <v>5.8</v>
      </c>
      <c r="Y557">
        <v>191</v>
      </c>
      <c r="Z557">
        <v>142569</v>
      </c>
      <c r="AA557">
        <v>737</v>
      </c>
      <c r="AB557">
        <v>10000</v>
      </c>
      <c r="AC557">
        <v>357</v>
      </c>
      <c r="AD557">
        <v>14000</v>
      </c>
      <c r="AE557">
        <v>223</v>
      </c>
      <c r="AF557">
        <v>212</v>
      </c>
      <c r="AG557">
        <v>14790</v>
      </c>
      <c r="AH557" t="s">
        <v>980</v>
      </c>
      <c r="AI557" t="s">
        <v>718</v>
      </c>
      <c r="AJ557" t="s">
        <v>13161</v>
      </c>
      <c r="AP557">
        <f t="shared" si="16"/>
        <v>3</v>
      </c>
    </row>
    <row r="558" spans="1:42" x14ac:dyDescent="0.3">
      <c r="A558" s="1">
        <v>578</v>
      </c>
      <c r="B558" t="s">
        <v>2354</v>
      </c>
      <c r="C558" t="s">
        <v>27</v>
      </c>
      <c r="D558" t="s">
        <v>2355</v>
      </c>
      <c r="E558" t="s">
        <v>2356</v>
      </c>
      <c r="F558" t="s">
        <v>2357</v>
      </c>
      <c r="G558" t="s">
        <v>473</v>
      </c>
      <c r="H558" t="s">
        <v>32</v>
      </c>
      <c r="I558">
        <v>92</v>
      </c>
      <c r="J558">
        <v>1.85</v>
      </c>
      <c r="K558" t="s">
        <v>33</v>
      </c>
      <c r="L558" t="s">
        <v>14002</v>
      </c>
      <c r="M558" t="s">
        <v>14128</v>
      </c>
      <c r="N558" t="s">
        <v>13970</v>
      </c>
      <c r="O558" t="s">
        <v>15616</v>
      </c>
      <c r="P558" t="s">
        <v>14383</v>
      </c>
      <c r="Q558">
        <v>2015</v>
      </c>
      <c r="R558" t="s">
        <v>72</v>
      </c>
      <c r="S558">
        <v>0</v>
      </c>
      <c r="T558">
        <v>74000000</v>
      </c>
      <c r="U558">
        <v>162495848</v>
      </c>
      <c r="V558">
        <f t="shared" si="17"/>
        <v>88495848</v>
      </c>
      <c r="W558" t="s">
        <v>2358</v>
      </c>
      <c r="X558">
        <v>6</v>
      </c>
      <c r="Y558">
        <v>147</v>
      </c>
      <c r="Z558">
        <v>34359</v>
      </c>
      <c r="AA558">
        <v>133</v>
      </c>
      <c r="AB558">
        <v>16000</v>
      </c>
      <c r="AC558">
        <v>5</v>
      </c>
      <c r="AD558">
        <v>870</v>
      </c>
      <c r="AE558">
        <v>861</v>
      </c>
      <c r="AF558">
        <v>726</v>
      </c>
      <c r="AG558">
        <v>5217</v>
      </c>
      <c r="AH558" t="s">
        <v>718</v>
      </c>
      <c r="AI558" t="s">
        <v>20925</v>
      </c>
      <c r="AJ558" t="s">
        <v>1432</v>
      </c>
      <c r="AK558" t="s">
        <v>20926</v>
      </c>
      <c r="AL558" t="s">
        <v>20924</v>
      </c>
      <c r="AP558">
        <f t="shared" si="16"/>
        <v>5</v>
      </c>
    </row>
    <row r="559" spans="1:42" x14ac:dyDescent="0.3">
      <c r="A559" s="1">
        <v>579</v>
      </c>
      <c r="B559" t="s">
        <v>2359</v>
      </c>
      <c r="C559" t="s">
        <v>27</v>
      </c>
      <c r="D559" t="s">
        <v>636</v>
      </c>
      <c r="E559" t="s">
        <v>1916</v>
      </c>
      <c r="F559" t="s">
        <v>364</v>
      </c>
      <c r="G559" t="s">
        <v>795</v>
      </c>
      <c r="H559" t="s">
        <v>32</v>
      </c>
      <c r="I559">
        <v>139</v>
      </c>
      <c r="J559">
        <v>1.85</v>
      </c>
      <c r="K559" t="s">
        <v>33</v>
      </c>
      <c r="L559" t="s">
        <v>15617</v>
      </c>
      <c r="M559" t="s">
        <v>14720</v>
      </c>
      <c r="N559" t="s">
        <v>15618</v>
      </c>
      <c r="O559" t="s">
        <v>14631</v>
      </c>
      <c r="P559" t="s">
        <v>14908</v>
      </c>
      <c r="Q559">
        <v>1996</v>
      </c>
      <c r="R559" t="s">
        <v>491</v>
      </c>
      <c r="S559">
        <v>1</v>
      </c>
      <c r="T559">
        <v>80000000</v>
      </c>
      <c r="U559">
        <v>136448821</v>
      </c>
      <c r="V559">
        <f t="shared" si="17"/>
        <v>56448821</v>
      </c>
      <c r="W559" t="s">
        <v>2360</v>
      </c>
      <c r="X559">
        <v>6.6</v>
      </c>
      <c r="Y559">
        <v>79</v>
      </c>
      <c r="Z559">
        <v>98989</v>
      </c>
      <c r="AA559">
        <v>158</v>
      </c>
      <c r="AB559">
        <v>1000</v>
      </c>
      <c r="AC559">
        <v>2000</v>
      </c>
      <c r="AD559">
        <v>960</v>
      </c>
      <c r="AE559">
        <v>848</v>
      </c>
      <c r="AF559">
        <v>808</v>
      </c>
      <c r="AG559">
        <v>3667</v>
      </c>
      <c r="AH559" t="s">
        <v>20931</v>
      </c>
      <c r="AI559" t="s">
        <v>13161</v>
      </c>
      <c r="AP559">
        <f t="shared" si="16"/>
        <v>2</v>
      </c>
    </row>
    <row r="560" spans="1:42" x14ac:dyDescent="0.3">
      <c r="A560" s="1">
        <v>580</v>
      </c>
      <c r="B560" t="s">
        <v>2361</v>
      </c>
      <c r="C560" t="s">
        <v>27</v>
      </c>
      <c r="D560" t="s">
        <v>1283</v>
      </c>
      <c r="E560" t="s">
        <v>355</v>
      </c>
      <c r="F560" t="s">
        <v>266</v>
      </c>
      <c r="G560" t="s">
        <v>44</v>
      </c>
      <c r="H560" t="s">
        <v>32</v>
      </c>
      <c r="I560">
        <v>153</v>
      </c>
      <c r="J560">
        <v>2.35</v>
      </c>
      <c r="K560" t="s">
        <v>33</v>
      </c>
      <c r="L560" t="s">
        <v>15353</v>
      </c>
      <c r="M560" t="s">
        <v>15231</v>
      </c>
      <c r="N560" t="s">
        <v>15123</v>
      </c>
      <c r="O560" t="s">
        <v>14018</v>
      </c>
      <c r="P560" t="s">
        <v>15619</v>
      </c>
      <c r="Q560">
        <v>2009</v>
      </c>
      <c r="R560" t="s">
        <v>491</v>
      </c>
      <c r="S560">
        <v>1</v>
      </c>
      <c r="T560">
        <v>75000000</v>
      </c>
      <c r="U560">
        <v>120523073</v>
      </c>
      <c r="V560">
        <f t="shared" si="17"/>
        <v>45523073</v>
      </c>
      <c r="W560" t="s">
        <v>2362</v>
      </c>
      <c r="X560">
        <v>8.3000000000000007</v>
      </c>
      <c r="Y560">
        <v>486</v>
      </c>
      <c r="Z560">
        <v>885175</v>
      </c>
      <c r="AA560">
        <v>1527</v>
      </c>
      <c r="AB560">
        <v>42000</v>
      </c>
      <c r="AC560">
        <v>16000</v>
      </c>
      <c r="AD560">
        <v>13000</v>
      </c>
      <c r="AE560">
        <v>11000</v>
      </c>
      <c r="AF560">
        <v>11000</v>
      </c>
      <c r="AG560">
        <v>36741</v>
      </c>
      <c r="AH560" t="s">
        <v>718</v>
      </c>
      <c r="AI560" t="s">
        <v>2420</v>
      </c>
      <c r="AJ560" t="s">
        <v>6750</v>
      </c>
      <c r="AP560">
        <f t="shared" si="16"/>
        <v>3</v>
      </c>
    </row>
    <row r="561" spans="1:42" x14ac:dyDescent="0.3">
      <c r="A561" s="1">
        <v>581</v>
      </c>
      <c r="B561" t="s">
        <v>2363</v>
      </c>
      <c r="C561" t="s">
        <v>27</v>
      </c>
      <c r="D561" t="s">
        <v>305</v>
      </c>
      <c r="E561" t="s">
        <v>604</v>
      </c>
      <c r="F561" t="s">
        <v>1121</v>
      </c>
      <c r="G561" t="s">
        <v>1740</v>
      </c>
      <c r="H561" t="s">
        <v>32</v>
      </c>
      <c r="I561">
        <v>142</v>
      </c>
      <c r="J561">
        <v>2.35</v>
      </c>
      <c r="K561" t="s">
        <v>33</v>
      </c>
      <c r="L561" t="s">
        <v>15620</v>
      </c>
      <c r="M561" t="s">
        <v>15621</v>
      </c>
      <c r="N561" t="s">
        <v>14067</v>
      </c>
      <c r="O561" t="s">
        <v>15204</v>
      </c>
      <c r="P561" t="s">
        <v>14635</v>
      </c>
      <c r="Q561">
        <v>1991</v>
      </c>
      <c r="R561" t="s">
        <v>72</v>
      </c>
      <c r="S561">
        <v>1</v>
      </c>
      <c r="T561">
        <v>70000000</v>
      </c>
      <c r="U561">
        <v>119654900</v>
      </c>
      <c r="V561">
        <f t="shared" si="17"/>
        <v>49654900</v>
      </c>
      <c r="W561" t="s">
        <v>2364</v>
      </c>
      <c r="X561">
        <v>6.7</v>
      </c>
      <c r="Y561">
        <v>75</v>
      </c>
      <c r="Z561">
        <v>182802</v>
      </c>
      <c r="AA561">
        <v>363</v>
      </c>
      <c r="AB561">
        <v>13000</v>
      </c>
      <c r="AC561">
        <v>14000</v>
      </c>
      <c r="AD561">
        <v>49000</v>
      </c>
      <c r="AE561">
        <v>8000</v>
      </c>
      <c r="AF561">
        <v>5000</v>
      </c>
      <c r="AG561">
        <v>64259</v>
      </c>
      <c r="AH561" t="s">
        <v>718</v>
      </c>
      <c r="AI561" t="s">
        <v>1432</v>
      </c>
      <c r="AJ561" t="s">
        <v>20926</v>
      </c>
      <c r="AK561" t="s">
        <v>20924</v>
      </c>
      <c r="AP561">
        <f t="shared" si="16"/>
        <v>4</v>
      </c>
    </row>
    <row r="562" spans="1:42" x14ac:dyDescent="0.3">
      <c r="A562" s="1">
        <v>582</v>
      </c>
      <c r="B562" t="s">
        <v>2365</v>
      </c>
      <c r="C562" t="s">
        <v>27</v>
      </c>
      <c r="D562" t="s">
        <v>1505</v>
      </c>
      <c r="E562" t="s">
        <v>735</v>
      </c>
      <c r="F562" t="s">
        <v>2366</v>
      </c>
      <c r="G562" t="s">
        <v>2367</v>
      </c>
      <c r="H562" t="s">
        <v>32</v>
      </c>
      <c r="I562">
        <v>124</v>
      </c>
      <c r="J562">
        <v>2.35</v>
      </c>
      <c r="K562" t="s">
        <v>33</v>
      </c>
      <c r="L562" t="s">
        <v>15319</v>
      </c>
      <c r="M562" t="s">
        <v>15622</v>
      </c>
      <c r="N562" t="s">
        <v>15120</v>
      </c>
      <c r="O562" t="s">
        <v>14666</v>
      </c>
      <c r="P562" t="s">
        <v>13975</v>
      </c>
      <c r="Q562">
        <v>1990</v>
      </c>
      <c r="R562" t="s">
        <v>491</v>
      </c>
      <c r="S562">
        <v>0</v>
      </c>
      <c r="T562">
        <v>70000000</v>
      </c>
      <c r="U562">
        <v>117541000</v>
      </c>
      <c r="V562">
        <f t="shared" si="17"/>
        <v>47541000</v>
      </c>
      <c r="W562" t="s">
        <v>2368</v>
      </c>
      <c r="X562">
        <v>7.1</v>
      </c>
      <c r="Y562">
        <v>142</v>
      </c>
      <c r="Z562">
        <v>269858</v>
      </c>
      <c r="AA562">
        <v>316</v>
      </c>
      <c r="AB562">
        <v>0</v>
      </c>
      <c r="AC562">
        <v>212</v>
      </c>
      <c r="AD562">
        <v>13000</v>
      </c>
      <c r="AE562">
        <v>982</v>
      </c>
      <c r="AF562">
        <v>576</v>
      </c>
      <c r="AG562">
        <v>16595</v>
      </c>
      <c r="AH562" t="s">
        <v>980</v>
      </c>
      <c r="AI562" t="s">
        <v>13161</v>
      </c>
      <c r="AP562">
        <f t="shared" si="16"/>
        <v>2</v>
      </c>
    </row>
    <row r="563" spans="1:42" x14ac:dyDescent="0.3">
      <c r="A563" s="1">
        <v>583</v>
      </c>
      <c r="B563" t="s">
        <v>2369</v>
      </c>
      <c r="C563" t="s">
        <v>27</v>
      </c>
      <c r="D563" t="s">
        <v>2370</v>
      </c>
      <c r="E563" t="s">
        <v>663</v>
      </c>
      <c r="F563" t="s">
        <v>2371</v>
      </c>
      <c r="G563" t="s">
        <v>1544</v>
      </c>
      <c r="H563" t="s">
        <v>32</v>
      </c>
      <c r="I563">
        <v>117</v>
      </c>
      <c r="J563">
        <v>2.35</v>
      </c>
      <c r="K563" t="s">
        <v>33</v>
      </c>
      <c r="L563" t="s">
        <v>14907</v>
      </c>
      <c r="M563" t="s">
        <v>14666</v>
      </c>
      <c r="N563" t="s">
        <v>14048</v>
      </c>
      <c r="O563" t="s">
        <v>15623</v>
      </c>
      <c r="P563" t="s">
        <v>14331</v>
      </c>
      <c r="Q563">
        <v>2003</v>
      </c>
      <c r="R563" t="s">
        <v>34</v>
      </c>
      <c r="S563">
        <v>1</v>
      </c>
      <c r="T563">
        <v>80000000</v>
      </c>
      <c r="U563">
        <v>116643346</v>
      </c>
      <c r="V563">
        <f t="shared" si="17"/>
        <v>36643346</v>
      </c>
      <c r="W563" t="s">
        <v>2372</v>
      </c>
      <c r="X563">
        <v>6</v>
      </c>
      <c r="Y563">
        <v>144</v>
      </c>
      <c r="Z563">
        <v>119807</v>
      </c>
      <c r="AA563">
        <v>340</v>
      </c>
      <c r="AB563">
        <v>0</v>
      </c>
      <c r="AC563">
        <v>69</v>
      </c>
      <c r="AD563">
        <v>10000</v>
      </c>
      <c r="AE563">
        <v>1000</v>
      </c>
      <c r="AF563">
        <v>1000</v>
      </c>
      <c r="AG563">
        <v>14486</v>
      </c>
      <c r="AH563" t="s">
        <v>980</v>
      </c>
      <c r="AI563" t="s">
        <v>718</v>
      </c>
      <c r="AJ563" t="s">
        <v>20931</v>
      </c>
      <c r="AK563" t="s">
        <v>13161</v>
      </c>
      <c r="AP563">
        <f t="shared" si="16"/>
        <v>4</v>
      </c>
    </row>
    <row r="564" spans="1:42" x14ac:dyDescent="0.3">
      <c r="A564" s="1">
        <v>585</v>
      </c>
      <c r="B564" t="s">
        <v>2373</v>
      </c>
      <c r="C564" t="s">
        <v>27</v>
      </c>
      <c r="D564" t="s">
        <v>2374</v>
      </c>
      <c r="E564" t="s">
        <v>401</v>
      </c>
      <c r="F564" t="s">
        <v>1241</v>
      </c>
      <c r="G564" t="s">
        <v>403</v>
      </c>
      <c r="H564" t="s">
        <v>32</v>
      </c>
      <c r="I564">
        <v>141</v>
      </c>
      <c r="J564">
        <v>1.85</v>
      </c>
      <c r="K564" t="s">
        <v>33</v>
      </c>
      <c r="L564" t="s">
        <v>14096</v>
      </c>
      <c r="M564" t="s">
        <v>14347</v>
      </c>
      <c r="N564" t="s">
        <v>14003</v>
      </c>
      <c r="O564" t="s">
        <v>15624</v>
      </c>
      <c r="P564" t="s">
        <v>15625</v>
      </c>
      <c r="Q564">
        <v>2001</v>
      </c>
      <c r="R564" t="s">
        <v>491</v>
      </c>
      <c r="S564">
        <v>1</v>
      </c>
      <c r="T564">
        <v>68000000</v>
      </c>
      <c r="U564">
        <v>100614858</v>
      </c>
      <c r="V564">
        <f t="shared" si="17"/>
        <v>32614858</v>
      </c>
      <c r="W564" t="s">
        <v>2375</v>
      </c>
      <c r="X564">
        <v>6.9</v>
      </c>
      <c r="Y564">
        <v>153</v>
      </c>
      <c r="Z564">
        <v>206776</v>
      </c>
      <c r="AA564">
        <v>1248</v>
      </c>
      <c r="AB564">
        <v>0</v>
      </c>
      <c r="AC564">
        <v>488</v>
      </c>
      <c r="AD564">
        <v>10000</v>
      </c>
      <c r="AE564">
        <v>834</v>
      </c>
      <c r="AF564">
        <v>509</v>
      </c>
      <c r="AG564">
        <v>11458</v>
      </c>
      <c r="AH564" t="s">
        <v>20924</v>
      </c>
      <c r="AI564" t="s">
        <v>20928</v>
      </c>
      <c r="AJ564" t="s">
        <v>12756</v>
      </c>
      <c r="AK564" t="s">
        <v>13700</v>
      </c>
      <c r="AL564" t="s">
        <v>13161</v>
      </c>
      <c r="AP564">
        <f t="shared" si="16"/>
        <v>5</v>
      </c>
    </row>
    <row r="565" spans="1:42" x14ac:dyDescent="0.3">
      <c r="A565" s="1">
        <v>586</v>
      </c>
      <c r="B565" t="s">
        <v>2376</v>
      </c>
      <c r="C565" t="s">
        <v>27</v>
      </c>
      <c r="D565" t="s">
        <v>683</v>
      </c>
      <c r="E565" t="s">
        <v>181</v>
      </c>
      <c r="F565" t="s">
        <v>2377</v>
      </c>
      <c r="G565" t="s">
        <v>2378</v>
      </c>
      <c r="H565" t="s">
        <v>32</v>
      </c>
      <c r="I565">
        <v>110</v>
      </c>
      <c r="J565">
        <v>1.85</v>
      </c>
      <c r="K565" t="s">
        <v>33</v>
      </c>
      <c r="L565" t="s">
        <v>15216</v>
      </c>
      <c r="M565" t="s">
        <v>15330</v>
      </c>
      <c r="N565" t="s">
        <v>15626</v>
      </c>
      <c r="O565" t="s">
        <v>15627</v>
      </c>
      <c r="P565" t="s">
        <v>15628</v>
      </c>
      <c r="Q565">
        <v>2006</v>
      </c>
      <c r="R565" t="s">
        <v>34</v>
      </c>
      <c r="S565">
        <v>1</v>
      </c>
      <c r="T565">
        <v>70000000</v>
      </c>
      <c r="U565">
        <v>42272747</v>
      </c>
      <c r="V565">
        <f t="shared" si="17"/>
        <v>-27727253</v>
      </c>
      <c r="W565" t="s">
        <v>2379</v>
      </c>
      <c r="X565">
        <v>5.6</v>
      </c>
      <c r="Y565">
        <v>284</v>
      </c>
      <c r="Z565">
        <v>78635</v>
      </c>
      <c r="AA565">
        <v>1040</v>
      </c>
      <c r="AB565">
        <v>0</v>
      </c>
      <c r="AC565">
        <v>0</v>
      </c>
      <c r="AD565">
        <v>3000</v>
      </c>
      <c r="AE565">
        <v>579</v>
      </c>
      <c r="AF565">
        <v>559</v>
      </c>
      <c r="AG565">
        <v>5609</v>
      </c>
      <c r="AH565" t="s">
        <v>2420</v>
      </c>
      <c r="AI565" t="s">
        <v>20924</v>
      </c>
      <c r="AJ565" t="s">
        <v>20928</v>
      </c>
      <c r="AK565" t="s">
        <v>13161</v>
      </c>
      <c r="AP565">
        <f t="shared" si="16"/>
        <v>4</v>
      </c>
    </row>
    <row r="566" spans="1:42" x14ac:dyDescent="0.3">
      <c r="A566" s="1">
        <v>587</v>
      </c>
      <c r="B566" t="s">
        <v>2380</v>
      </c>
      <c r="C566" t="s">
        <v>27</v>
      </c>
      <c r="D566" t="s">
        <v>1695</v>
      </c>
      <c r="E566" t="s">
        <v>1619</v>
      </c>
      <c r="F566" t="s">
        <v>725</v>
      </c>
      <c r="G566" t="s">
        <v>2381</v>
      </c>
      <c r="H566" t="s">
        <v>32</v>
      </c>
      <c r="I566">
        <v>109</v>
      </c>
      <c r="J566">
        <v>2.35</v>
      </c>
      <c r="K566" t="s">
        <v>33</v>
      </c>
      <c r="L566" t="s">
        <v>13981</v>
      </c>
      <c r="M566" t="s">
        <v>13144</v>
      </c>
      <c r="N566" t="s">
        <v>15629</v>
      </c>
      <c r="O566" t="s">
        <v>15630</v>
      </c>
      <c r="P566" t="s">
        <v>15631</v>
      </c>
      <c r="Q566">
        <v>2004</v>
      </c>
      <c r="R566" t="s">
        <v>34</v>
      </c>
      <c r="S566">
        <v>0</v>
      </c>
      <c r="T566">
        <v>60000000</v>
      </c>
      <c r="U566">
        <v>80281096</v>
      </c>
      <c r="V566">
        <f t="shared" si="17"/>
        <v>20281096</v>
      </c>
      <c r="W566" t="s">
        <v>2382</v>
      </c>
      <c r="X566">
        <v>5.6</v>
      </c>
      <c r="Y566">
        <v>247</v>
      </c>
      <c r="Z566">
        <v>143628</v>
      </c>
      <c r="AA566">
        <v>1283</v>
      </c>
      <c r="AB566">
        <v>0</v>
      </c>
      <c r="AC566">
        <v>545</v>
      </c>
      <c r="AD566">
        <v>886</v>
      </c>
      <c r="AE566">
        <v>766</v>
      </c>
      <c r="AF566">
        <v>727</v>
      </c>
      <c r="AG566">
        <v>3222</v>
      </c>
      <c r="AH566" t="s">
        <v>980</v>
      </c>
      <c r="AI566" t="s">
        <v>4493</v>
      </c>
      <c r="AJ566" t="s">
        <v>13700</v>
      </c>
      <c r="AK566" t="s">
        <v>13161</v>
      </c>
      <c r="AP566">
        <f t="shared" si="16"/>
        <v>4</v>
      </c>
    </row>
    <row r="567" spans="1:42" x14ac:dyDescent="0.3">
      <c r="A567" s="1">
        <v>588</v>
      </c>
      <c r="B567" t="s">
        <v>2383</v>
      </c>
      <c r="C567" t="s">
        <v>27</v>
      </c>
      <c r="D567" t="s">
        <v>2330</v>
      </c>
      <c r="E567" t="s">
        <v>369</v>
      </c>
      <c r="F567" t="s">
        <v>2384</v>
      </c>
      <c r="G567" t="s">
        <v>1576</v>
      </c>
      <c r="H567" t="s">
        <v>32</v>
      </c>
      <c r="I567">
        <v>88</v>
      </c>
      <c r="J567">
        <v>1.85</v>
      </c>
      <c r="K567" t="s">
        <v>33</v>
      </c>
      <c r="L567" t="s">
        <v>15632</v>
      </c>
      <c r="M567" t="s">
        <v>15117</v>
      </c>
      <c r="N567" t="s">
        <v>14157</v>
      </c>
      <c r="O567" t="s">
        <v>14397</v>
      </c>
      <c r="P567" t="s">
        <v>15633</v>
      </c>
      <c r="Q567">
        <v>2009</v>
      </c>
      <c r="R567" t="s">
        <v>72</v>
      </c>
      <c r="S567">
        <v>0</v>
      </c>
      <c r="T567">
        <v>75000000</v>
      </c>
      <c r="U567">
        <v>219613391</v>
      </c>
      <c r="V567">
        <f t="shared" si="17"/>
        <v>144613391</v>
      </c>
      <c r="W567" t="s">
        <v>2385</v>
      </c>
      <c r="X567">
        <v>4.5</v>
      </c>
      <c r="Y567">
        <v>107</v>
      </c>
      <c r="Z567">
        <v>31649</v>
      </c>
      <c r="AA567">
        <v>98</v>
      </c>
      <c r="AB567">
        <v>2000</v>
      </c>
      <c r="AC567">
        <v>84</v>
      </c>
      <c r="AD567">
        <v>1000</v>
      </c>
      <c r="AE567">
        <v>1000</v>
      </c>
      <c r="AF567">
        <v>1000</v>
      </c>
      <c r="AG567">
        <v>5227</v>
      </c>
      <c r="AH567" t="s">
        <v>20925</v>
      </c>
      <c r="AI567" t="s">
        <v>1432</v>
      </c>
      <c r="AJ567" t="s">
        <v>20926</v>
      </c>
      <c r="AK567" t="s">
        <v>20924</v>
      </c>
      <c r="AL567" t="s">
        <v>20933</v>
      </c>
      <c r="AP567">
        <f t="shared" si="16"/>
        <v>5</v>
      </c>
    </row>
    <row r="568" spans="1:42" x14ac:dyDescent="0.3">
      <c r="A568" s="1">
        <v>589</v>
      </c>
      <c r="B568" t="s">
        <v>2386</v>
      </c>
      <c r="C568" t="s">
        <v>27</v>
      </c>
      <c r="D568" t="s">
        <v>2387</v>
      </c>
      <c r="E568" t="s">
        <v>451</v>
      </c>
      <c r="F568" t="s">
        <v>1049</v>
      </c>
      <c r="G568" t="s">
        <v>2388</v>
      </c>
      <c r="H568" t="s">
        <v>32</v>
      </c>
      <c r="I568">
        <v>124</v>
      </c>
      <c r="J568">
        <v>2.35</v>
      </c>
      <c r="K568" t="s">
        <v>33</v>
      </c>
      <c r="L568" t="s">
        <v>15634</v>
      </c>
      <c r="M568" t="s">
        <v>14040</v>
      </c>
      <c r="N568" t="s">
        <v>15635</v>
      </c>
      <c r="O568" t="s">
        <v>14042</v>
      </c>
      <c r="P568" t="s">
        <v>15636</v>
      </c>
      <c r="Q568">
        <v>2002</v>
      </c>
      <c r="R568" t="s">
        <v>491</v>
      </c>
      <c r="S568">
        <v>0</v>
      </c>
      <c r="T568">
        <v>75000000</v>
      </c>
      <c r="U568">
        <v>78120196</v>
      </c>
      <c r="V568">
        <f t="shared" si="17"/>
        <v>3120196</v>
      </c>
      <c r="W568" t="s">
        <v>2389</v>
      </c>
      <c r="X568">
        <v>7.1</v>
      </c>
      <c r="Y568">
        <v>141</v>
      </c>
      <c r="Z568">
        <v>103241</v>
      </c>
      <c r="AA568">
        <v>742</v>
      </c>
      <c r="AB568">
        <v>5000</v>
      </c>
      <c r="AC568">
        <v>130</v>
      </c>
      <c r="AD568">
        <v>4000</v>
      </c>
      <c r="AE568">
        <v>973</v>
      </c>
      <c r="AF568">
        <v>841</v>
      </c>
      <c r="AG568">
        <v>6181</v>
      </c>
      <c r="AH568" t="s">
        <v>980</v>
      </c>
      <c r="AI568" t="s">
        <v>2420</v>
      </c>
      <c r="AJ568" t="s">
        <v>20929</v>
      </c>
      <c r="AK568" t="s">
        <v>6750</v>
      </c>
      <c r="AP568">
        <f t="shared" si="16"/>
        <v>4</v>
      </c>
    </row>
    <row r="569" spans="1:42" x14ac:dyDescent="0.3">
      <c r="A569" s="1">
        <v>590</v>
      </c>
      <c r="B569" t="s">
        <v>2390</v>
      </c>
      <c r="C569" t="s">
        <v>27</v>
      </c>
      <c r="D569" t="s">
        <v>2203</v>
      </c>
      <c r="E569" t="s">
        <v>483</v>
      </c>
      <c r="F569" t="s">
        <v>360</v>
      </c>
      <c r="G569" t="s">
        <v>2391</v>
      </c>
      <c r="H569" t="s">
        <v>32</v>
      </c>
      <c r="I569">
        <v>119</v>
      </c>
      <c r="J569">
        <v>2.35</v>
      </c>
      <c r="K569" t="s">
        <v>33</v>
      </c>
      <c r="L569" t="s">
        <v>15637</v>
      </c>
      <c r="M569" t="s">
        <v>15638</v>
      </c>
      <c r="N569" t="s">
        <v>14217</v>
      </c>
      <c r="O569" t="s">
        <v>15639</v>
      </c>
      <c r="P569" t="s">
        <v>15640</v>
      </c>
      <c r="Q569">
        <v>2013</v>
      </c>
      <c r="R569" t="s">
        <v>491</v>
      </c>
      <c r="S569">
        <v>3</v>
      </c>
      <c r="T569">
        <v>70000000</v>
      </c>
      <c r="U569">
        <v>98895417</v>
      </c>
      <c r="V569">
        <f t="shared" si="17"/>
        <v>28895417</v>
      </c>
      <c r="W569" t="s">
        <v>2392</v>
      </c>
      <c r="X569">
        <v>6.5</v>
      </c>
      <c r="Y569">
        <v>358</v>
      </c>
      <c r="Z569">
        <v>203154</v>
      </c>
      <c r="AA569">
        <v>698</v>
      </c>
      <c r="AB569">
        <v>45000</v>
      </c>
      <c r="AC569">
        <v>845</v>
      </c>
      <c r="AD569">
        <v>18000</v>
      </c>
      <c r="AE569">
        <v>11000</v>
      </c>
      <c r="AF569">
        <v>992</v>
      </c>
      <c r="AG569">
        <v>31782</v>
      </c>
      <c r="AH569" t="s">
        <v>980</v>
      </c>
      <c r="AI569" t="s">
        <v>13161</v>
      </c>
      <c r="AP569">
        <f t="shared" si="16"/>
        <v>2</v>
      </c>
    </row>
    <row r="570" spans="1:42" x14ac:dyDescent="0.3">
      <c r="A570" s="1">
        <v>591</v>
      </c>
      <c r="B570" t="s">
        <v>2393</v>
      </c>
      <c r="C570" t="s">
        <v>27</v>
      </c>
      <c r="D570" t="s">
        <v>2394</v>
      </c>
      <c r="E570" t="s">
        <v>2395</v>
      </c>
      <c r="F570" t="s">
        <v>2394</v>
      </c>
      <c r="G570" t="s">
        <v>2396</v>
      </c>
      <c r="H570" t="s">
        <v>32</v>
      </c>
      <c r="I570">
        <v>103</v>
      </c>
      <c r="J570">
        <v>2.35</v>
      </c>
      <c r="K570" t="s">
        <v>33</v>
      </c>
      <c r="L570" t="s">
        <v>13981</v>
      </c>
      <c r="M570" t="s">
        <v>14044</v>
      </c>
      <c r="N570" t="s">
        <v>14818</v>
      </c>
      <c r="O570" t="s">
        <v>14142</v>
      </c>
      <c r="P570" t="s">
        <v>14146</v>
      </c>
      <c r="Q570">
        <v>1998</v>
      </c>
      <c r="R570" t="s">
        <v>72</v>
      </c>
      <c r="S570">
        <v>0</v>
      </c>
      <c r="T570">
        <v>58000000</v>
      </c>
      <c r="U570">
        <v>70117571</v>
      </c>
      <c r="V570">
        <f t="shared" si="17"/>
        <v>12117571</v>
      </c>
      <c r="W570" t="s">
        <v>2397</v>
      </c>
      <c r="X570">
        <v>6.4</v>
      </c>
      <c r="Y570">
        <v>160</v>
      </c>
      <c r="Z570">
        <v>56741</v>
      </c>
      <c r="AA570">
        <v>515</v>
      </c>
      <c r="AB570">
        <v>1000</v>
      </c>
      <c r="AC570">
        <v>906</v>
      </c>
      <c r="AD570">
        <v>1000</v>
      </c>
      <c r="AE570">
        <v>906</v>
      </c>
      <c r="AF570">
        <v>748</v>
      </c>
      <c r="AG570">
        <v>6207</v>
      </c>
      <c r="AH570" t="s">
        <v>980</v>
      </c>
      <c r="AI570" t="s">
        <v>718</v>
      </c>
      <c r="AJ570" t="s">
        <v>13700</v>
      </c>
      <c r="AK570" t="s">
        <v>13161</v>
      </c>
      <c r="AP570">
        <f t="shared" si="16"/>
        <v>4</v>
      </c>
    </row>
    <row r="571" spans="1:42" x14ac:dyDescent="0.3">
      <c r="A571" s="1">
        <v>592</v>
      </c>
      <c r="B571" t="s">
        <v>2398</v>
      </c>
      <c r="C571" t="s">
        <v>27</v>
      </c>
      <c r="D571" t="s">
        <v>655</v>
      </c>
      <c r="E571" t="s">
        <v>1081</v>
      </c>
      <c r="F571" t="s">
        <v>1937</v>
      </c>
      <c r="G571" t="s">
        <v>218</v>
      </c>
      <c r="H571" t="s">
        <v>32</v>
      </c>
      <c r="I571">
        <v>116</v>
      </c>
      <c r="J571">
        <v>2.35</v>
      </c>
      <c r="K571" t="s">
        <v>33</v>
      </c>
      <c r="L571" t="s">
        <v>13981</v>
      </c>
      <c r="M571" t="s">
        <v>15641</v>
      </c>
      <c r="N571" t="s">
        <v>15642</v>
      </c>
      <c r="O571" t="s">
        <v>13964</v>
      </c>
      <c r="P571" t="s">
        <v>14171</v>
      </c>
      <c r="Q571">
        <v>2011</v>
      </c>
      <c r="R571" t="s">
        <v>34</v>
      </c>
      <c r="S571">
        <v>0</v>
      </c>
      <c r="T571">
        <v>70000000</v>
      </c>
      <c r="U571">
        <v>83552429</v>
      </c>
      <c r="V571">
        <f t="shared" si="17"/>
        <v>13552429</v>
      </c>
      <c r="W571" t="s">
        <v>2399</v>
      </c>
      <c r="X571">
        <v>5.8</v>
      </c>
      <c r="Y571">
        <v>355</v>
      </c>
      <c r="Z571">
        <v>154955</v>
      </c>
      <c r="AA571">
        <v>800</v>
      </c>
      <c r="AB571">
        <v>25000</v>
      </c>
      <c r="AC571">
        <v>473</v>
      </c>
      <c r="AD571">
        <v>833</v>
      </c>
      <c r="AE571">
        <v>697</v>
      </c>
      <c r="AF571">
        <v>464</v>
      </c>
      <c r="AG571">
        <v>4001</v>
      </c>
      <c r="AH571" t="s">
        <v>980</v>
      </c>
      <c r="AI571" t="s">
        <v>13700</v>
      </c>
      <c r="AP571">
        <f t="shared" si="16"/>
        <v>2</v>
      </c>
    </row>
    <row r="572" spans="1:42" x14ac:dyDescent="0.3">
      <c r="A572" s="1">
        <v>593</v>
      </c>
      <c r="B572" t="s">
        <v>2400</v>
      </c>
      <c r="C572" t="s">
        <v>27</v>
      </c>
      <c r="D572" t="s">
        <v>197</v>
      </c>
      <c r="E572" t="s">
        <v>209</v>
      </c>
      <c r="F572" t="s">
        <v>2401</v>
      </c>
      <c r="G572" t="s">
        <v>186</v>
      </c>
      <c r="H572" t="s">
        <v>32</v>
      </c>
      <c r="I572">
        <v>125</v>
      </c>
      <c r="J572">
        <v>1.37</v>
      </c>
      <c r="K572" t="s">
        <v>33</v>
      </c>
      <c r="L572" t="s">
        <v>15643</v>
      </c>
      <c r="M572" t="s">
        <v>14613</v>
      </c>
      <c r="N572" t="s">
        <v>15644</v>
      </c>
      <c r="O572" t="s">
        <v>15645</v>
      </c>
      <c r="P572" t="s">
        <v>15646</v>
      </c>
      <c r="Q572">
        <v>2003</v>
      </c>
      <c r="R572" t="s">
        <v>34</v>
      </c>
      <c r="S572">
        <v>0</v>
      </c>
      <c r="T572">
        <v>70000000</v>
      </c>
      <c r="U572">
        <v>66257002</v>
      </c>
      <c r="V572">
        <f t="shared" si="17"/>
        <v>-3742998</v>
      </c>
      <c r="W572" t="s">
        <v>2402</v>
      </c>
      <c r="X572">
        <v>8</v>
      </c>
      <c r="Y572">
        <v>235</v>
      </c>
      <c r="Z572">
        <v>350698</v>
      </c>
      <c r="AA572">
        <v>816</v>
      </c>
      <c r="AB572">
        <v>26000</v>
      </c>
      <c r="AC572">
        <v>13000</v>
      </c>
      <c r="AD572">
        <v>12000</v>
      </c>
      <c r="AE572">
        <v>1000</v>
      </c>
      <c r="AF572">
        <v>883</v>
      </c>
      <c r="AG572">
        <v>16138</v>
      </c>
      <c r="AH572" t="s">
        <v>718</v>
      </c>
      <c r="AI572" t="s">
        <v>2420</v>
      </c>
      <c r="AJ572" t="s">
        <v>20924</v>
      </c>
      <c r="AP572">
        <f t="shared" si="16"/>
        <v>3</v>
      </c>
    </row>
    <row r="573" spans="1:42" x14ac:dyDescent="0.3">
      <c r="A573" s="1">
        <v>594</v>
      </c>
      <c r="B573" t="s">
        <v>2403</v>
      </c>
      <c r="C573" t="s">
        <v>27</v>
      </c>
      <c r="D573" t="s">
        <v>2186</v>
      </c>
      <c r="E573" t="s">
        <v>2404</v>
      </c>
      <c r="F573" t="s">
        <v>2405</v>
      </c>
      <c r="G573" t="s">
        <v>2406</v>
      </c>
      <c r="H573" t="s">
        <v>32</v>
      </c>
      <c r="I573">
        <v>125</v>
      </c>
      <c r="J573">
        <v>1.85</v>
      </c>
      <c r="K573" t="s">
        <v>33</v>
      </c>
      <c r="L573" t="s">
        <v>14001</v>
      </c>
      <c r="M573" t="s">
        <v>15647</v>
      </c>
      <c r="N573" t="s">
        <v>15648</v>
      </c>
      <c r="O573" t="s">
        <v>14476</v>
      </c>
      <c r="P573" t="s">
        <v>14288</v>
      </c>
      <c r="Q573">
        <v>1994</v>
      </c>
      <c r="R573" t="s">
        <v>491</v>
      </c>
      <c r="S573">
        <v>1</v>
      </c>
      <c r="T573">
        <v>70000000</v>
      </c>
      <c r="U573">
        <v>65012000</v>
      </c>
      <c r="V573">
        <f t="shared" si="17"/>
        <v>-4988000</v>
      </c>
      <c r="W573" t="s">
        <v>2407</v>
      </c>
      <c r="X573">
        <v>6.2</v>
      </c>
      <c r="Y573">
        <v>59</v>
      </c>
      <c r="Z573">
        <v>43559</v>
      </c>
      <c r="AA573">
        <v>137</v>
      </c>
      <c r="AB573">
        <v>0</v>
      </c>
      <c r="AC573">
        <v>0</v>
      </c>
      <c r="AD573">
        <v>443</v>
      </c>
      <c r="AE573">
        <v>277</v>
      </c>
      <c r="AF573">
        <v>184</v>
      </c>
      <c r="AG573">
        <v>1439</v>
      </c>
      <c r="AH573" t="s">
        <v>2420</v>
      </c>
      <c r="AI573" t="s">
        <v>4493</v>
      </c>
      <c r="AJ573" t="s">
        <v>12756</v>
      </c>
      <c r="AK573" t="s">
        <v>13161</v>
      </c>
      <c r="AP573">
        <f t="shared" si="16"/>
        <v>4</v>
      </c>
    </row>
    <row r="574" spans="1:42" x14ac:dyDescent="0.3">
      <c r="A574" s="1">
        <v>595</v>
      </c>
      <c r="B574" t="s">
        <v>2408</v>
      </c>
      <c r="C574" t="s">
        <v>559</v>
      </c>
      <c r="D574" t="s">
        <v>305</v>
      </c>
      <c r="E574" t="s">
        <v>2409</v>
      </c>
      <c r="F574" t="s">
        <v>274</v>
      </c>
      <c r="G574" t="s">
        <v>279</v>
      </c>
      <c r="H574" t="s">
        <v>32</v>
      </c>
      <c r="I574">
        <v>146</v>
      </c>
      <c r="J574">
        <v>2.35</v>
      </c>
      <c r="K574" t="s">
        <v>33</v>
      </c>
      <c r="L574" t="s">
        <v>15649</v>
      </c>
      <c r="M574" t="s">
        <v>14578</v>
      </c>
      <c r="N574" t="s">
        <v>15361</v>
      </c>
      <c r="O574" t="s">
        <v>14024</v>
      </c>
      <c r="P574" t="s">
        <v>15650</v>
      </c>
      <c r="Q574">
        <v>2011</v>
      </c>
      <c r="R574" t="s">
        <v>34</v>
      </c>
      <c r="S574">
        <v>1</v>
      </c>
      <c r="T574">
        <v>66000000</v>
      </c>
      <c r="U574">
        <v>79883359</v>
      </c>
      <c r="V574">
        <f t="shared" si="17"/>
        <v>13883359</v>
      </c>
      <c r="W574" t="s">
        <v>2410</v>
      </c>
      <c r="X574">
        <v>7.2</v>
      </c>
      <c r="Y574">
        <v>388</v>
      </c>
      <c r="Z574">
        <v>116159</v>
      </c>
      <c r="AA574">
        <v>488</v>
      </c>
      <c r="AB574">
        <v>28000</v>
      </c>
      <c r="AC574">
        <v>14000</v>
      </c>
      <c r="AD574">
        <v>25000</v>
      </c>
      <c r="AE574">
        <v>19000</v>
      </c>
      <c r="AF574">
        <v>979</v>
      </c>
      <c r="AG574">
        <v>46726</v>
      </c>
      <c r="AH574" t="s">
        <v>2420</v>
      </c>
      <c r="AI574" t="s">
        <v>6750</v>
      </c>
      <c r="AP574">
        <f t="shared" si="16"/>
        <v>2</v>
      </c>
    </row>
    <row r="575" spans="1:42" x14ac:dyDescent="0.3">
      <c r="A575" s="1">
        <v>596</v>
      </c>
      <c r="B575" t="s">
        <v>2411</v>
      </c>
      <c r="C575" t="s">
        <v>27</v>
      </c>
      <c r="D575" t="s">
        <v>2412</v>
      </c>
      <c r="E575" t="s">
        <v>421</v>
      </c>
      <c r="F575" t="s">
        <v>861</v>
      </c>
      <c r="G575" t="s">
        <v>2378</v>
      </c>
      <c r="H575" t="s">
        <v>32</v>
      </c>
      <c r="I575">
        <v>118</v>
      </c>
      <c r="J575">
        <v>2.35</v>
      </c>
      <c r="K575" t="s">
        <v>33</v>
      </c>
      <c r="L575" t="s">
        <v>15651</v>
      </c>
      <c r="M575" t="s">
        <v>15652</v>
      </c>
      <c r="N575" t="s">
        <v>15653</v>
      </c>
      <c r="O575" t="s">
        <v>14042</v>
      </c>
      <c r="P575" t="s">
        <v>15654</v>
      </c>
      <c r="Q575">
        <v>2014</v>
      </c>
      <c r="R575" t="s">
        <v>34</v>
      </c>
      <c r="S575">
        <v>7</v>
      </c>
      <c r="T575">
        <v>70000000</v>
      </c>
      <c r="U575">
        <v>78031620</v>
      </c>
      <c r="V575">
        <f t="shared" si="17"/>
        <v>8031620</v>
      </c>
      <c r="W575" t="s">
        <v>2413</v>
      </c>
      <c r="X575">
        <v>6.1</v>
      </c>
      <c r="Y575">
        <v>371</v>
      </c>
      <c r="Z575">
        <v>102248</v>
      </c>
      <c r="AA575">
        <v>403</v>
      </c>
      <c r="AB575">
        <v>34000</v>
      </c>
      <c r="AC575">
        <v>0</v>
      </c>
      <c r="AD575">
        <v>13000</v>
      </c>
      <c r="AE575">
        <v>13000</v>
      </c>
      <c r="AF575">
        <v>559</v>
      </c>
      <c r="AG575">
        <v>27674</v>
      </c>
      <c r="AH575" t="s">
        <v>2420</v>
      </c>
      <c r="AI575" t="s">
        <v>6750</v>
      </c>
      <c r="AP575">
        <f t="shared" si="16"/>
        <v>2</v>
      </c>
    </row>
    <row r="576" spans="1:42" x14ac:dyDescent="0.3">
      <c r="A576" s="1">
        <v>597</v>
      </c>
      <c r="B576" t="s">
        <v>2414</v>
      </c>
      <c r="C576" t="s">
        <v>27</v>
      </c>
      <c r="D576" t="s">
        <v>28</v>
      </c>
      <c r="E576" t="s">
        <v>2147</v>
      </c>
      <c r="F576" t="s">
        <v>2415</v>
      </c>
      <c r="G576" t="s">
        <v>994</v>
      </c>
      <c r="H576" t="s">
        <v>32</v>
      </c>
      <c r="I576">
        <v>105</v>
      </c>
      <c r="J576">
        <v>2.35</v>
      </c>
      <c r="K576" t="s">
        <v>33</v>
      </c>
      <c r="L576" t="s">
        <v>13981</v>
      </c>
      <c r="M576" t="s">
        <v>15655</v>
      </c>
      <c r="N576" t="s">
        <v>14371</v>
      </c>
      <c r="O576" t="s">
        <v>15656</v>
      </c>
      <c r="P576" t="s">
        <v>15657</v>
      </c>
      <c r="Q576">
        <v>1989</v>
      </c>
      <c r="R576" t="s">
        <v>34</v>
      </c>
      <c r="S576">
        <v>0</v>
      </c>
      <c r="T576">
        <v>69500000</v>
      </c>
      <c r="U576">
        <v>54222000</v>
      </c>
      <c r="V576">
        <f t="shared" si="17"/>
        <v>-15278000</v>
      </c>
      <c r="W576" t="s">
        <v>2416</v>
      </c>
      <c r="X576">
        <v>7.6</v>
      </c>
      <c r="Y576">
        <v>82</v>
      </c>
      <c r="Z576">
        <v>131217</v>
      </c>
      <c r="AA576">
        <v>380</v>
      </c>
      <c r="AB576">
        <v>0</v>
      </c>
      <c r="AC576">
        <v>0</v>
      </c>
      <c r="AD576">
        <v>2000</v>
      </c>
      <c r="AE576">
        <v>650</v>
      </c>
      <c r="AF576">
        <v>638</v>
      </c>
      <c r="AG576">
        <v>4074</v>
      </c>
      <c r="AH576" t="s">
        <v>718</v>
      </c>
      <c r="AI576" t="s">
        <v>2420</v>
      </c>
      <c r="AJ576" t="s">
        <v>13700</v>
      </c>
      <c r="AK576" t="s">
        <v>13161</v>
      </c>
      <c r="AP576">
        <f t="shared" si="16"/>
        <v>4</v>
      </c>
    </row>
    <row r="577" spans="1:42" x14ac:dyDescent="0.3">
      <c r="A577" s="1">
        <v>598</v>
      </c>
      <c r="B577" t="s">
        <v>2417</v>
      </c>
      <c r="C577" t="s">
        <v>27</v>
      </c>
      <c r="D577" t="s">
        <v>569</v>
      </c>
      <c r="E577" t="s">
        <v>96</v>
      </c>
      <c r="F577" t="s">
        <v>2078</v>
      </c>
      <c r="G577" t="s">
        <v>2418</v>
      </c>
      <c r="H577" t="s">
        <v>32</v>
      </c>
      <c r="I577">
        <v>136</v>
      </c>
      <c r="J577">
        <v>2.35</v>
      </c>
      <c r="K577" t="s">
        <v>33</v>
      </c>
      <c r="L577" t="s">
        <v>15658</v>
      </c>
      <c r="M577" t="s">
        <v>15388</v>
      </c>
      <c r="N577" t="s">
        <v>15659</v>
      </c>
      <c r="O577" t="s">
        <v>15660</v>
      </c>
      <c r="P577" t="s">
        <v>15661</v>
      </c>
      <c r="Q577">
        <v>2010</v>
      </c>
      <c r="R577" t="s">
        <v>34</v>
      </c>
      <c r="S577">
        <v>2</v>
      </c>
      <c r="T577">
        <v>70000000</v>
      </c>
      <c r="U577">
        <v>52474616</v>
      </c>
      <c r="V577">
        <f t="shared" si="17"/>
        <v>-17525384</v>
      </c>
      <c r="W577" t="s">
        <v>2419</v>
      </c>
      <c r="X577">
        <v>6.3</v>
      </c>
      <c r="Y577">
        <v>297</v>
      </c>
      <c r="Z577">
        <v>84118</v>
      </c>
      <c r="AA577">
        <v>245</v>
      </c>
      <c r="AB577">
        <v>13000</v>
      </c>
      <c r="AC577">
        <v>0</v>
      </c>
      <c r="AD577">
        <v>903</v>
      </c>
      <c r="AE577">
        <v>592</v>
      </c>
      <c r="AF577">
        <v>17</v>
      </c>
      <c r="AG577">
        <v>1579</v>
      </c>
      <c r="AH577" t="s">
        <v>2420</v>
      </c>
      <c r="AP577">
        <f t="shared" si="16"/>
        <v>1</v>
      </c>
    </row>
    <row r="578" spans="1:42" x14ac:dyDescent="0.3">
      <c r="A578" s="1">
        <v>599</v>
      </c>
      <c r="B578" t="s">
        <v>2421</v>
      </c>
      <c r="C578" t="s">
        <v>27</v>
      </c>
      <c r="D578" t="s">
        <v>2422</v>
      </c>
      <c r="E578" t="s">
        <v>544</v>
      </c>
      <c r="F578" t="s">
        <v>2423</v>
      </c>
      <c r="G578" t="s">
        <v>2424</v>
      </c>
      <c r="H578" t="s">
        <v>32</v>
      </c>
      <c r="I578">
        <v>92</v>
      </c>
      <c r="J578">
        <v>2.35</v>
      </c>
      <c r="K578" t="s">
        <v>33</v>
      </c>
      <c r="L578" t="s">
        <v>15662</v>
      </c>
      <c r="M578" t="s">
        <v>15206</v>
      </c>
      <c r="N578" t="s">
        <v>15663</v>
      </c>
      <c r="O578" t="s">
        <v>15664</v>
      </c>
      <c r="P578" t="s">
        <v>14585</v>
      </c>
      <c r="Q578">
        <v>2014</v>
      </c>
      <c r="R578" t="s">
        <v>34</v>
      </c>
      <c r="S578">
        <v>1</v>
      </c>
      <c r="T578">
        <v>70000000</v>
      </c>
      <c r="U578">
        <v>55942830</v>
      </c>
      <c r="V578">
        <f t="shared" si="17"/>
        <v>-14057170</v>
      </c>
      <c r="W578" t="s">
        <v>2425</v>
      </c>
      <c r="X578">
        <v>6.3</v>
      </c>
      <c r="Y578">
        <v>261</v>
      </c>
      <c r="Z578">
        <v>138582</v>
      </c>
      <c r="AA578">
        <v>423</v>
      </c>
      <c r="AB578">
        <v>37000</v>
      </c>
      <c r="AC578">
        <v>28</v>
      </c>
      <c r="AD578">
        <v>3000</v>
      </c>
      <c r="AE578">
        <v>692</v>
      </c>
      <c r="AF578">
        <v>423</v>
      </c>
      <c r="AG578">
        <v>5178</v>
      </c>
      <c r="AH578" t="s">
        <v>980</v>
      </c>
      <c r="AI578" t="s">
        <v>2420</v>
      </c>
      <c r="AJ578" t="s">
        <v>20924</v>
      </c>
      <c r="AK578" t="s">
        <v>4493</v>
      </c>
      <c r="AL578" t="s">
        <v>6750</v>
      </c>
      <c r="AP578">
        <f t="shared" si="16"/>
        <v>5</v>
      </c>
    </row>
    <row r="579" spans="1:42" x14ac:dyDescent="0.3">
      <c r="A579" s="1">
        <v>600</v>
      </c>
      <c r="B579" t="s">
        <v>2426</v>
      </c>
      <c r="C579" t="s">
        <v>27</v>
      </c>
      <c r="D579" t="s">
        <v>763</v>
      </c>
      <c r="E579" t="s">
        <v>1254</v>
      </c>
      <c r="F579" t="s">
        <v>735</v>
      </c>
      <c r="G579" t="s">
        <v>2427</v>
      </c>
      <c r="H579" t="s">
        <v>32</v>
      </c>
      <c r="I579">
        <v>116</v>
      </c>
      <c r="J579">
        <v>2.35</v>
      </c>
      <c r="K579" t="s">
        <v>33</v>
      </c>
      <c r="L579" t="s">
        <v>15665</v>
      </c>
      <c r="M579" t="s">
        <v>15666</v>
      </c>
      <c r="N579" t="s">
        <v>14290</v>
      </c>
      <c r="O579" t="s">
        <v>14403</v>
      </c>
      <c r="P579" t="s">
        <v>13975</v>
      </c>
      <c r="Q579">
        <v>1998</v>
      </c>
      <c r="R579" t="s">
        <v>491</v>
      </c>
      <c r="S579">
        <v>0</v>
      </c>
      <c r="T579">
        <v>70000000</v>
      </c>
      <c r="U579">
        <v>40932372</v>
      </c>
      <c r="V579">
        <f t="shared" si="17"/>
        <v>-29067628</v>
      </c>
      <c r="W579" t="s">
        <v>2428</v>
      </c>
      <c r="X579">
        <v>6.3</v>
      </c>
      <c r="Y579">
        <v>120</v>
      </c>
      <c r="Z579">
        <v>58023</v>
      </c>
      <c r="AA579">
        <v>281</v>
      </c>
      <c r="AB579">
        <v>0</v>
      </c>
      <c r="AC579">
        <v>380</v>
      </c>
      <c r="AD579">
        <v>18000</v>
      </c>
      <c r="AE579">
        <v>13000</v>
      </c>
      <c r="AF579">
        <v>774</v>
      </c>
      <c r="AG579">
        <v>32563</v>
      </c>
      <c r="AH579" t="s">
        <v>980</v>
      </c>
      <c r="AI579" t="s">
        <v>13161</v>
      </c>
      <c r="AP579">
        <f t="shared" ref="AP579:AP642" si="18">COUNTA(AH579:AO579)</f>
        <v>2</v>
      </c>
    </row>
    <row r="580" spans="1:42" x14ac:dyDescent="0.3">
      <c r="A580" s="1">
        <v>601</v>
      </c>
      <c r="B580" t="s">
        <v>2429</v>
      </c>
      <c r="C580" t="s">
        <v>27</v>
      </c>
      <c r="D580" t="s">
        <v>515</v>
      </c>
      <c r="E580" t="s">
        <v>88</v>
      </c>
      <c r="F580" t="s">
        <v>588</v>
      </c>
      <c r="G580" t="s">
        <v>2430</v>
      </c>
      <c r="H580" t="s">
        <v>47</v>
      </c>
      <c r="I580">
        <v>127</v>
      </c>
      <c r="J580">
        <v>2.35</v>
      </c>
      <c r="K580" t="s">
        <v>33</v>
      </c>
      <c r="L580" t="s">
        <v>14036</v>
      </c>
      <c r="M580" t="s">
        <v>14128</v>
      </c>
      <c r="N580" t="s">
        <v>15102</v>
      </c>
      <c r="O580" t="s">
        <v>13970</v>
      </c>
      <c r="P580" t="s">
        <v>14333</v>
      </c>
      <c r="Q580">
        <v>2007</v>
      </c>
      <c r="R580" t="s">
        <v>34</v>
      </c>
      <c r="S580">
        <v>8</v>
      </c>
      <c r="T580">
        <v>70000000</v>
      </c>
      <c r="U580">
        <v>38345403</v>
      </c>
      <c r="V580">
        <f t="shared" ref="V580:V643" si="19">U580-T580</f>
        <v>-31654597</v>
      </c>
      <c r="W580" t="s">
        <v>2431</v>
      </c>
      <c r="X580">
        <v>7.7</v>
      </c>
      <c r="Y580">
        <v>228</v>
      </c>
      <c r="Z580">
        <v>212085</v>
      </c>
      <c r="AA580">
        <v>492</v>
      </c>
      <c r="AB580">
        <v>15000</v>
      </c>
      <c r="AC580">
        <v>905</v>
      </c>
      <c r="AD580">
        <v>15000</v>
      </c>
      <c r="AE580">
        <v>588</v>
      </c>
      <c r="AF580">
        <v>271</v>
      </c>
      <c r="AG580">
        <v>16034</v>
      </c>
      <c r="AH580" t="s">
        <v>718</v>
      </c>
      <c r="AI580" t="s">
        <v>20926</v>
      </c>
      <c r="AJ580" t="s">
        <v>20924</v>
      </c>
      <c r="AK580" t="s">
        <v>12756</v>
      </c>
      <c r="AP580">
        <f t="shared" si="18"/>
        <v>4</v>
      </c>
    </row>
    <row r="581" spans="1:42" x14ac:dyDescent="0.3">
      <c r="A581" s="1">
        <v>602</v>
      </c>
      <c r="B581" t="s">
        <v>2432</v>
      </c>
      <c r="C581" t="s">
        <v>27</v>
      </c>
      <c r="D581" t="s">
        <v>1739</v>
      </c>
      <c r="E581" t="s">
        <v>266</v>
      </c>
      <c r="F581" t="s">
        <v>562</v>
      </c>
      <c r="G581" t="s">
        <v>2433</v>
      </c>
      <c r="H581" t="s">
        <v>32</v>
      </c>
      <c r="I581">
        <v>136</v>
      </c>
      <c r="J581">
        <v>2.35</v>
      </c>
      <c r="K581" t="s">
        <v>33</v>
      </c>
      <c r="L581" t="s">
        <v>15667</v>
      </c>
      <c r="M581" t="s">
        <v>15668</v>
      </c>
      <c r="N581" t="s">
        <v>15669</v>
      </c>
      <c r="O581" t="s">
        <v>14065</v>
      </c>
      <c r="P581" t="s">
        <v>15670</v>
      </c>
      <c r="Q581">
        <v>1997</v>
      </c>
      <c r="R581" t="s">
        <v>34</v>
      </c>
      <c r="S581">
        <v>1</v>
      </c>
      <c r="T581">
        <v>70000000</v>
      </c>
      <c r="U581">
        <v>37901509</v>
      </c>
      <c r="V581">
        <f t="shared" si="19"/>
        <v>-32098491</v>
      </c>
      <c r="W581" t="s">
        <v>2434</v>
      </c>
      <c r="X581">
        <v>7</v>
      </c>
      <c r="Y581">
        <v>76</v>
      </c>
      <c r="Z581">
        <v>96385</v>
      </c>
      <c r="AA581">
        <v>119</v>
      </c>
      <c r="AB581">
        <v>0</v>
      </c>
      <c r="AC581">
        <v>218</v>
      </c>
      <c r="AD581">
        <v>11000</v>
      </c>
      <c r="AE581">
        <v>691</v>
      </c>
      <c r="AF581">
        <v>400</v>
      </c>
      <c r="AG581">
        <v>12226</v>
      </c>
      <c r="AH581" t="s">
        <v>718</v>
      </c>
      <c r="AI581" t="s">
        <v>20932</v>
      </c>
      <c r="AJ581" t="s">
        <v>2420</v>
      </c>
      <c r="AK581" t="s">
        <v>20929</v>
      </c>
      <c r="AL581" t="s">
        <v>6750</v>
      </c>
      <c r="AP581">
        <f t="shared" si="18"/>
        <v>5</v>
      </c>
    </row>
    <row r="582" spans="1:42" x14ac:dyDescent="0.3">
      <c r="A582" s="1">
        <v>603</v>
      </c>
      <c r="B582" t="s">
        <v>2435</v>
      </c>
      <c r="C582" t="s">
        <v>27</v>
      </c>
      <c r="D582" t="s">
        <v>636</v>
      </c>
      <c r="E582" t="s">
        <v>344</v>
      </c>
      <c r="F582" t="s">
        <v>982</v>
      </c>
      <c r="G582" t="s">
        <v>2436</v>
      </c>
      <c r="H582" t="s">
        <v>32</v>
      </c>
      <c r="I582">
        <v>111</v>
      </c>
      <c r="J582">
        <v>2.35</v>
      </c>
      <c r="K582" t="s">
        <v>33</v>
      </c>
      <c r="L582" t="s">
        <v>14140</v>
      </c>
      <c r="M582" t="s">
        <v>14068</v>
      </c>
      <c r="N582" t="s">
        <v>14684</v>
      </c>
      <c r="O582" t="s">
        <v>14676</v>
      </c>
      <c r="P582" t="s">
        <v>15671</v>
      </c>
      <c r="Q582">
        <v>2011</v>
      </c>
      <c r="R582" t="s">
        <v>34</v>
      </c>
      <c r="S582">
        <v>2</v>
      </c>
      <c r="T582">
        <v>70000000</v>
      </c>
      <c r="U582">
        <v>48430355</v>
      </c>
      <c r="V582">
        <f t="shared" si="19"/>
        <v>-21569645</v>
      </c>
      <c r="W582" t="s">
        <v>2437</v>
      </c>
      <c r="X582">
        <v>5.3</v>
      </c>
      <c r="Y582">
        <v>185</v>
      </c>
      <c r="Z582">
        <v>43709</v>
      </c>
      <c r="AA582">
        <v>141</v>
      </c>
      <c r="AB582">
        <v>0</v>
      </c>
      <c r="AC582">
        <v>2000</v>
      </c>
      <c r="AD582">
        <v>17000</v>
      </c>
      <c r="AE582">
        <v>1000</v>
      </c>
      <c r="AF582">
        <v>244</v>
      </c>
      <c r="AG582">
        <v>18510</v>
      </c>
      <c r="AH582" t="s">
        <v>1432</v>
      </c>
      <c r="AI582" t="s">
        <v>2420</v>
      </c>
      <c r="AP582">
        <f t="shared" si="18"/>
        <v>2</v>
      </c>
    </row>
    <row r="583" spans="1:42" x14ac:dyDescent="0.3">
      <c r="A583" s="1">
        <v>604</v>
      </c>
      <c r="B583" t="s">
        <v>2438</v>
      </c>
      <c r="C583" t="s">
        <v>27</v>
      </c>
      <c r="D583" t="s">
        <v>976</v>
      </c>
      <c r="E583" t="s">
        <v>570</v>
      </c>
      <c r="F583" t="s">
        <v>2439</v>
      </c>
      <c r="G583" t="s">
        <v>2440</v>
      </c>
      <c r="H583" t="s">
        <v>32</v>
      </c>
      <c r="I583">
        <v>116</v>
      </c>
      <c r="J583">
        <v>2.35</v>
      </c>
      <c r="K583" t="s">
        <v>33</v>
      </c>
      <c r="L583" t="s">
        <v>14360</v>
      </c>
      <c r="M583" t="s">
        <v>14361</v>
      </c>
      <c r="N583" t="s">
        <v>13975</v>
      </c>
      <c r="O583" t="s">
        <v>15672</v>
      </c>
      <c r="P583" t="s">
        <v>15340</v>
      </c>
      <c r="Q583">
        <v>2002</v>
      </c>
      <c r="R583" t="s">
        <v>34</v>
      </c>
      <c r="S583">
        <v>2</v>
      </c>
      <c r="T583">
        <v>70000000</v>
      </c>
      <c r="U583">
        <v>30157016</v>
      </c>
      <c r="V583">
        <f t="shared" si="19"/>
        <v>-39842984</v>
      </c>
      <c r="W583" t="s">
        <v>2441</v>
      </c>
      <c r="X583">
        <v>5.6</v>
      </c>
      <c r="Y583">
        <v>128</v>
      </c>
      <c r="Z583">
        <v>39659</v>
      </c>
      <c r="AA583">
        <v>189</v>
      </c>
      <c r="AB583">
        <v>792</v>
      </c>
      <c r="AC583">
        <v>541</v>
      </c>
      <c r="AD583">
        <v>12000</v>
      </c>
      <c r="AE583">
        <v>405</v>
      </c>
      <c r="AF583">
        <v>384</v>
      </c>
      <c r="AG583">
        <v>12993</v>
      </c>
      <c r="AH583" t="s">
        <v>980</v>
      </c>
      <c r="AI583" t="s">
        <v>718</v>
      </c>
      <c r="AJ583" t="s">
        <v>1432</v>
      </c>
      <c r="AK583" t="s">
        <v>13161</v>
      </c>
      <c r="AP583">
        <f t="shared" si="18"/>
        <v>4</v>
      </c>
    </row>
    <row r="584" spans="1:42" x14ac:dyDescent="0.3">
      <c r="A584" s="1">
        <v>605</v>
      </c>
      <c r="B584" t="s">
        <v>2442</v>
      </c>
      <c r="C584" t="s">
        <v>27</v>
      </c>
      <c r="D584" t="s">
        <v>2443</v>
      </c>
      <c r="E584" t="s">
        <v>806</v>
      </c>
      <c r="F584" t="s">
        <v>2444</v>
      </c>
      <c r="G584" t="s">
        <v>2445</v>
      </c>
      <c r="H584" t="s">
        <v>47</v>
      </c>
      <c r="I584">
        <v>113</v>
      </c>
      <c r="J584">
        <v>2.35</v>
      </c>
      <c r="K584" t="s">
        <v>33</v>
      </c>
      <c r="L584" t="s">
        <v>15673</v>
      </c>
      <c r="M584" t="s">
        <v>15674</v>
      </c>
      <c r="N584" t="s">
        <v>15675</v>
      </c>
      <c r="O584" t="s">
        <v>15676</v>
      </c>
      <c r="P584" t="s">
        <v>14789</v>
      </c>
      <c r="Q584">
        <v>2005</v>
      </c>
      <c r="R584" t="s">
        <v>491</v>
      </c>
      <c r="S584">
        <v>0</v>
      </c>
      <c r="T584">
        <v>60000000</v>
      </c>
      <c r="U584">
        <v>28031250</v>
      </c>
      <c r="V584">
        <f t="shared" si="19"/>
        <v>-31968750</v>
      </c>
      <c r="W584" t="s">
        <v>2446</v>
      </c>
      <c r="X584">
        <v>5.2</v>
      </c>
      <c r="Y584">
        <v>237</v>
      </c>
      <c r="Z584">
        <v>88146</v>
      </c>
      <c r="AA584">
        <v>814</v>
      </c>
      <c r="AB584">
        <v>0</v>
      </c>
      <c r="AC584">
        <v>43</v>
      </c>
      <c r="AD584">
        <v>12000</v>
      </c>
      <c r="AE584">
        <v>585</v>
      </c>
      <c r="AF584">
        <v>452</v>
      </c>
      <c r="AG584">
        <v>13517</v>
      </c>
      <c r="AH584" t="s">
        <v>980</v>
      </c>
      <c r="AI584" t="s">
        <v>718</v>
      </c>
      <c r="AJ584" t="s">
        <v>4493</v>
      </c>
      <c r="AK584" t="s">
        <v>13700</v>
      </c>
      <c r="AP584">
        <f t="shared" si="18"/>
        <v>4</v>
      </c>
    </row>
    <row r="585" spans="1:42" x14ac:dyDescent="0.3">
      <c r="A585" s="1">
        <v>606</v>
      </c>
      <c r="B585" t="s">
        <v>2447</v>
      </c>
      <c r="C585" t="s">
        <v>27</v>
      </c>
      <c r="D585" t="s">
        <v>2330</v>
      </c>
      <c r="E585" t="s">
        <v>2291</v>
      </c>
      <c r="F585" t="s">
        <v>2448</v>
      </c>
      <c r="G585" t="s">
        <v>2449</v>
      </c>
      <c r="H585" t="s">
        <v>32</v>
      </c>
      <c r="I585">
        <v>97</v>
      </c>
      <c r="J585">
        <v>1.37</v>
      </c>
      <c r="K585" t="s">
        <v>33</v>
      </c>
      <c r="L585" t="s">
        <v>15180</v>
      </c>
      <c r="M585" t="s">
        <v>13973</v>
      </c>
      <c r="N585" t="s">
        <v>13974</v>
      </c>
      <c r="O585" t="s">
        <v>15677</v>
      </c>
      <c r="P585" t="s">
        <v>15678</v>
      </c>
      <c r="Q585">
        <v>2002</v>
      </c>
      <c r="R585" t="s">
        <v>34</v>
      </c>
      <c r="S585">
        <v>1</v>
      </c>
      <c r="T585">
        <v>70000000</v>
      </c>
      <c r="U585">
        <v>33105600</v>
      </c>
      <c r="V585">
        <f t="shared" si="19"/>
        <v>-36894400</v>
      </c>
      <c r="W585" t="s">
        <v>2450</v>
      </c>
      <c r="X585">
        <v>5.4</v>
      </c>
      <c r="Y585">
        <v>105</v>
      </c>
      <c r="Z585">
        <v>41663</v>
      </c>
      <c r="AA585">
        <v>141</v>
      </c>
      <c r="AB585">
        <v>531</v>
      </c>
      <c r="AC585">
        <v>84</v>
      </c>
      <c r="AD585">
        <v>989</v>
      </c>
      <c r="AE585">
        <v>229</v>
      </c>
      <c r="AF585">
        <v>150</v>
      </c>
      <c r="AG585">
        <v>1576</v>
      </c>
      <c r="AH585" t="s">
        <v>980</v>
      </c>
      <c r="AI585" t="s">
        <v>718</v>
      </c>
      <c r="AJ585" t="s">
        <v>1432</v>
      </c>
      <c r="AK585" t="s">
        <v>13161</v>
      </c>
      <c r="AP585">
        <f t="shared" si="18"/>
        <v>4</v>
      </c>
    </row>
    <row r="586" spans="1:42" x14ac:dyDescent="0.3">
      <c r="A586" s="1">
        <v>607</v>
      </c>
      <c r="B586" t="s">
        <v>2451</v>
      </c>
      <c r="C586" t="s">
        <v>27</v>
      </c>
      <c r="D586" t="s">
        <v>2452</v>
      </c>
      <c r="E586" t="s">
        <v>1128</v>
      </c>
      <c r="F586" t="s">
        <v>2453</v>
      </c>
      <c r="G586" t="s">
        <v>2454</v>
      </c>
      <c r="H586" t="s">
        <v>32</v>
      </c>
      <c r="I586">
        <v>88</v>
      </c>
      <c r="J586">
        <v>2.35</v>
      </c>
      <c r="K586" t="s">
        <v>33</v>
      </c>
      <c r="L586" t="s">
        <v>14040</v>
      </c>
      <c r="M586" t="s">
        <v>15679</v>
      </c>
      <c r="N586" t="s">
        <v>14914</v>
      </c>
      <c r="O586" t="s">
        <v>14098</v>
      </c>
      <c r="P586" t="s">
        <v>14585</v>
      </c>
      <c r="Q586">
        <v>2012</v>
      </c>
      <c r="R586" t="s">
        <v>491</v>
      </c>
      <c r="S586">
        <v>1</v>
      </c>
      <c r="T586">
        <v>70000000</v>
      </c>
      <c r="U586">
        <v>62321039</v>
      </c>
      <c r="V586">
        <f t="shared" si="19"/>
        <v>-7678961</v>
      </c>
      <c r="W586" t="s">
        <v>2455</v>
      </c>
      <c r="X586">
        <v>6.4</v>
      </c>
      <c r="Y586">
        <v>242</v>
      </c>
      <c r="Z586">
        <v>117096</v>
      </c>
      <c r="AA586">
        <v>271</v>
      </c>
      <c r="AB586">
        <v>24000</v>
      </c>
      <c r="AC586">
        <v>24</v>
      </c>
      <c r="AD586">
        <v>5000</v>
      </c>
      <c r="AE586">
        <v>327</v>
      </c>
      <c r="AF586">
        <v>324</v>
      </c>
      <c r="AG586">
        <v>5861</v>
      </c>
      <c r="AH586" t="s">
        <v>980</v>
      </c>
      <c r="AI586" t="s">
        <v>20924</v>
      </c>
      <c r="AJ586" t="s">
        <v>4493</v>
      </c>
      <c r="AP586">
        <f t="shared" si="18"/>
        <v>3</v>
      </c>
    </row>
    <row r="587" spans="1:42" x14ac:dyDescent="0.3">
      <c r="A587" s="1">
        <v>608</v>
      </c>
      <c r="B587" t="s">
        <v>2456</v>
      </c>
      <c r="C587" t="s">
        <v>27</v>
      </c>
      <c r="D587" t="s">
        <v>1884</v>
      </c>
      <c r="E587" t="s">
        <v>2457</v>
      </c>
      <c r="F587" t="s">
        <v>2458</v>
      </c>
      <c r="G587" t="s">
        <v>2459</v>
      </c>
      <c r="H587" t="s">
        <v>32</v>
      </c>
      <c r="I587">
        <v>136</v>
      </c>
      <c r="J587">
        <v>2.35</v>
      </c>
      <c r="K587" t="s">
        <v>33</v>
      </c>
      <c r="L587" t="s">
        <v>15514</v>
      </c>
      <c r="M587" t="s">
        <v>14003</v>
      </c>
      <c r="N587" t="s">
        <v>15680</v>
      </c>
      <c r="O587" t="s">
        <v>15681</v>
      </c>
      <c r="P587" t="s">
        <v>15682</v>
      </c>
      <c r="Q587">
        <v>2012</v>
      </c>
      <c r="R587" t="s">
        <v>34</v>
      </c>
      <c r="S587">
        <v>7</v>
      </c>
      <c r="T587">
        <v>75000000</v>
      </c>
      <c r="U587">
        <v>38509342</v>
      </c>
      <c r="V587">
        <f t="shared" si="19"/>
        <v>-36490658</v>
      </c>
      <c r="W587" t="s">
        <v>2460</v>
      </c>
      <c r="X587">
        <v>5.9</v>
      </c>
      <c r="Y587">
        <v>360</v>
      </c>
      <c r="Z587">
        <v>61995</v>
      </c>
      <c r="AA587">
        <v>356</v>
      </c>
      <c r="AB587">
        <v>33000</v>
      </c>
      <c r="AC587">
        <v>163</v>
      </c>
      <c r="AD587">
        <v>394</v>
      </c>
      <c r="AE587">
        <v>217</v>
      </c>
      <c r="AF587">
        <v>66</v>
      </c>
      <c r="AG587">
        <v>712</v>
      </c>
      <c r="AH587" t="s">
        <v>1432</v>
      </c>
      <c r="AI587" t="s">
        <v>2420</v>
      </c>
      <c r="AJ587" t="s">
        <v>20927</v>
      </c>
      <c r="AK587" t="s">
        <v>12756</v>
      </c>
      <c r="AP587">
        <f t="shared" si="18"/>
        <v>4</v>
      </c>
    </row>
    <row r="588" spans="1:42" x14ac:dyDescent="0.3">
      <c r="A588" s="1">
        <v>609</v>
      </c>
      <c r="B588" t="s">
        <v>2461</v>
      </c>
      <c r="C588" t="s">
        <v>27</v>
      </c>
      <c r="D588" t="s">
        <v>2462</v>
      </c>
      <c r="E588" t="s">
        <v>735</v>
      </c>
      <c r="F588" t="s">
        <v>1493</v>
      </c>
      <c r="G588" t="s">
        <v>2463</v>
      </c>
      <c r="H588" t="s">
        <v>32</v>
      </c>
      <c r="I588">
        <v>125</v>
      </c>
      <c r="J588">
        <v>2.35</v>
      </c>
      <c r="K588" t="s">
        <v>33</v>
      </c>
      <c r="L588" t="s">
        <v>14516</v>
      </c>
      <c r="M588" t="s">
        <v>14542</v>
      </c>
      <c r="N588" t="s">
        <v>15683</v>
      </c>
      <c r="O588" t="s">
        <v>14186</v>
      </c>
      <c r="P588" t="s">
        <v>15684</v>
      </c>
      <c r="Q588">
        <v>2002</v>
      </c>
      <c r="R588" t="s">
        <v>491</v>
      </c>
      <c r="S588">
        <v>0</v>
      </c>
      <c r="T588">
        <v>60000000</v>
      </c>
      <c r="U588">
        <v>19076815</v>
      </c>
      <c r="V588">
        <f t="shared" si="19"/>
        <v>-40923185</v>
      </c>
      <c r="W588" t="s">
        <v>2464</v>
      </c>
      <c r="X588">
        <v>6.3</v>
      </c>
      <c r="Y588">
        <v>112</v>
      </c>
      <c r="Z588">
        <v>43651</v>
      </c>
      <c r="AA588">
        <v>196</v>
      </c>
      <c r="AB588">
        <v>997</v>
      </c>
      <c r="AC588">
        <v>40</v>
      </c>
      <c r="AD588">
        <v>13000</v>
      </c>
      <c r="AE588">
        <v>787</v>
      </c>
      <c r="AF588">
        <v>407</v>
      </c>
      <c r="AG588">
        <v>15916</v>
      </c>
      <c r="AH588" t="s">
        <v>2420</v>
      </c>
      <c r="AI588" t="s">
        <v>6750</v>
      </c>
      <c r="AP588">
        <f t="shared" si="18"/>
        <v>2</v>
      </c>
    </row>
    <row r="589" spans="1:42" x14ac:dyDescent="0.3">
      <c r="A589" s="1">
        <v>610</v>
      </c>
      <c r="B589" t="s">
        <v>2465</v>
      </c>
      <c r="C589" t="s">
        <v>27</v>
      </c>
      <c r="D589" t="s">
        <v>2466</v>
      </c>
      <c r="E589" t="s">
        <v>260</v>
      </c>
      <c r="F589" t="s">
        <v>1269</v>
      </c>
      <c r="G589" t="s">
        <v>769</v>
      </c>
      <c r="H589" t="s">
        <v>47</v>
      </c>
      <c r="I589">
        <v>116</v>
      </c>
      <c r="J589">
        <v>2.35</v>
      </c>
      <c r="K589" t="s">
        <v>33</v>
      </c>
      <c r="L589" t="s">
        <v>14443</v>
      </c>
      <c r="M589" t="s">
        <v>14096</v>
      </c>
      <c r="N589" t="s">
        <v>15661</v>
      </c>
      <c r="O589" t="s">
        <v>14018</v>
      </c>
      <c r="P589" t="s">
        <v>14932</v>
      </c>
      <c r="Q589">
        <v>2011</v>
      </c>
      <c r="R589" t="s">
        <v>491</v>
      </c>
      <c r="S589">
        <v>2</v>
      </c>
      <c r="T589">
        <v>35000000</v>
      </c>
      <c r="U589">
        <v>25093607</v>
      </c>
      <c r="V589">
        <f t="shared" si="19"/>
        <v>-9906393</v>
      </c>
      <c r="W589" t="s">
        <v>2467</v>
      </c>
      <c r="X589">
        <v>6.5</v>
      </c>
      <c r="Y589">
        <v>189</v>
      </c>
      <c r="Z589">
        <v>105556</v>
      </c>
      <c r="AA589">
        <v>157</v>
      </c>
      <c r="AB589">
        <v>17000</v>
      </c>
      <c r="AC589">
        <v>5</v>
      </c>
      <c r="AD589">
        <v>26000</v>
      </c>
      <c r="AE589">
        <v>22000</v>
      </c>
      <c r="AF589">
        <v>748</v>
      </c>
      <c r="AG589">
        <v>49608</v>
      </c>
      <c r="AH589" t="s">
        <v>980</v>
      </c>
      <c r="AI589" t="s">
        <v>20931</v>
      </c>
      <c r="AJ589" t="s">
        <v>13161</v>
      </c>
      <c r="AP589">
        <f t="shared" si="18"/>
        <v>3</v>
      </c>
    </row>
    <row r="590" spans="1:42" x14ac:dyDescent="0.3">
      <c r="A590" s="1">
        <v>611</v>
      </c>
      <c r="B590" t="s">
        <v>2468</v>
      </c>
      <c r="C590" t="s">
        <v>27</v>
      </c>
      <c r="D590" t="s">
        <v>966</v>
      </c>
      <c r="E590" t="s">
        <v>1544</v>
      </c>
      <c r="F590" t="s">
        <v>2388</v>
      </c>
      <c r="G590" t="s">
        <v>1841</v>
      </c>
      <c r="H590" t="s">
        <v>32</v>
      </c>
      <c r="I590">
        <v>98</v>
      </c>
      <c r="J590">
        <v>2.35</v>
      </c>
      <c r="K590" t="s">
        <v>33</v>
      </c>
      <c r="L590" t="s">
        <v>15685</v>
      </c>
      <c r="M590" t="s">
        <v>14001</v>
      </c>
      <c r="N590" t="s">
        <v>15686</v>
      </c>
      <c r="O590" t="s">
        <v>15194</v>
      </c>
      <c r="P590" t="s">
        <v>15687</v>
      </c>
      <c r="Q590">
        <v>2002</v>
      </c>
      <c r="R590" t="s">
        <v>491</v>
      </c>
      <c r="S590">
        <v>3</v>
      </c>
      <c r="T590">
        <v>70000000</v>
      </c>
      <c r="U590">
        <v>18990542</v>
      </c>
      <c r="V590">
        <f t="shared" si="19"/>
        <v>-51009458</v>
      </c>
      <c r="W590" t="s">
        <v>2469</v>
      </c>
      <c r="X590">
        <v>3</v>
      </c>
      <c r="Y590">
        <v>151</v>
      </c>
      <c r="Z590">
        <v>22264</v>
      </c>
      <c r="AA590">
        <v>289</v>
      </c>
      <c r="AB590">
        <v>584</v>
      </c>
      <c r="AC590">
        <v>323</v>
      </c>
      <c r="AD590">
        <v>1000</v>
      </c>
      <c r="AE590">
        <v>841</v>
      </c>
      <c r="AF590">
        <v>390</v>
      </c>
      <c r="AG590">
        <v>2763</v>
      </c>
      <c r="AH590" t="s">
        <v>980</v>
      </c>
      <c r="AI590" t="s">
        <v>13700</v>
      </c>
      <c r="AJ590" t="s">
        <v>20930</v>
      </c>
      <c r="AP590">
        <f t="shared" si="18"/>
        <v>3</v>
      </c>
    </row>
    <row r="591" spans="1:42" x14ac:dyDescent="0.3">
      <c r="A591" s="1">
        <v>612</v>
      </c>
      <c r="B591" t="s">
        <v>2470</v>
      </c>
      <c r="C591" t="s">
        <v>27</v>
      </c>
      <c r="D591" t="s">
        <v>2471</v>
      </c>
      <c r="E591" t="s">
        <v>2472</v>
      </c>
      <c r="F591" t="s">
        <v>2454</v>
      </c>
      <c r="G591" t="s">
        <v>2473</v>
      </c>
      <c r="H591" t="s">
        <v>32</v>
      </c>
      <c r="I591">
        <v>91</v>
      </c>
      <c r="J591">
        <v>2.35</v>
      </c>
      <c r="K591" t="s">
        <v>33</v>
      </c>
      <c r="L591" t="s">
        <v>15688</v>
      </c>
      <c r="M591" t="s">
        <v>15689</v>
      </c>
      <c r="N591" t="s">
        <v>14268</v>
      </c>
      <c r="O591" t="s">
        <v>15504</v>
      </c>
      <c r="P591" t="s">
        <v>14720</v>
      </c>
      <c r="Q591">
        <v>2002</v>
      </c>
      <c r="R591" t="s">
        <v>491</v>
      </c>
      <c r="S591">
        <v>1</v>
      </c>
      <c r="T591">
        <v>70000000</v>
      </c>
      <c r="U591">
        <v>14294842</v>
      </c>
      <c r="V591">
        <f t="shared" si="19"/>
        <v>-55705158</v>
      </c>
      <c r="W591" t="s">
        <v>2474</v>
      </c>
      <c r="X591">
        <v>3.6</v>
      </c>
      <c r="Y591">
        <v>92</v>
      </c>
      <c r="Z591">
        <v>16761</v>
      </c>
      <c r="AA591">
        <v>277</v>
      </c>
      <c r="AB591">
        <v>391</v>
      </c>
      <c r="AC591">
        <v>8</v>
      </c>
      <c r="AD591">
        <v>349</v>
      </c>
      <c r="AE591">
        <v>324</v>
      </c>
      <c r="AF591">
        <v>298</v>
      </c>
      <c r="AG591">
        <v>1846</v>
      </c>
      <c r="AH591" t="s">
        <v>980</v>
      </c>
      <c r="AI591" t="s">
        <v>20931</v>
      </c>
      <c r="AJ591" t="s">
        <v>13700</v>
      </c>
      <c r="AK591" t="s">
        <v>13161</v>
      </c>
      <c r="AP591">
        <f t="shared" si="18"/>
        <v>4</v>
      </c>
    </row>
    <row r="592" spans="1:42" x14ac:dyDescent="0.3">
      <c r="A592" s="1">
        <v>613</v>
      </c>
      <c r="B592" t="s">
        <v>2475</v>
      </c>
      <c r="C592" t="s">
        <v>27</v>
      </c>
      <c r="D592" t="s">
        <v>2476</v>
      </c>
      <c r="E592" t="s">
        <v>360</v>
      </c>
      <c r="F592" t="s">
        <v>2477</v>
      </c>
      <c r="G592" t="s">
        <v>1384</v>
      </c>
      <c r="H592" t="s">
        <v>32</v>
      </c>
      <c r="I592">
        <v>97</v>
      </c>
      <c r="J592">
        <v>2.35</v>
      </c>
      <c r="K592" t="s">
        <v>33</v>
      </c>
      <c r="L592" t="s">
        <v>14301</v>
      </c>
      <c r="M592" t="s">
        <v>14267</v>
      </c>
      <c r="N592" t="s">
        <v>14631</v>
      </c>
      <c r="O592" t="s">
        <v>14666</v>
      </c>
      <c r="P592" t="s">
        <v>14606</v>
      </c>
      <c r="Q592">
        <v>1998</v>
      </c>
      <c r="R592" t="s">
        <v>491</v>
      </c>
      <c r="S592">
        <v>0</v>
      </c>
      <c r="T592">
        <v>70000000</v>
      </c>
      <c r="U592">
        <v>19819494</v>
      </c>
      <c r="V592">
        <f t="shared" si="19"/>
        <v>-50180506</v>
      </c>
      <c r="W592" t="s">
        <v>2478</v>
      </c>
      <c r="X592">
        <v>5.8</v>
      </c>
      <c r="Y592">
        <v>79</v>
      </c>
      <c r="Z592">
        <v>26893</v>
      </c>
      <c r="AA592">
        <v>126</v>
      </c>
      <c r="AB592">
        <v>815</v>
      </c>
      <c r="AC592">
        <v>13</v>
      </c>
      <c r="AD592">
        <v>11000</v>
      </c>
      <c r="AE592">
        <v>893</v>
      </c>
      <c r="AF592">
        <v>695</v>
      </c>
      <c r="AG592">
        <v>13628</v>
      </c>
      <c r="AH592" t="s">
        <v>980</v>
      </c>
      <c r="AI592" t="s">
        <v>20931</v>
      </c>
      <c r="AJ592" t="s">
        <v>2420</v>
      </c>
      <c r="AK592" t="s">
        <v>13161</v>
      </c>
      <c r="AP592">
        <f t="shared" si="18"/>
        <v>4</v>
      </c>
    </row>
    <row r="593" spans="1:42" x14ac:dyDescent="0.3">
      <c r="A593" s="1">
        <v>614</v>
      </c>
      <c r="B593" t="s">
        <v>2479</v>
      </c>
      <c r="C593" t="s">
        <v>27</v>
      </c>
      <c r="D593" t="s">
        <v>2480</v>
      </c>
      <c r="E593" t="s">
        <v>636</v>
      </c>
      <c r="F593" t="s">
        <v>2481</v>
      </c>
      <c r="G593" t="s">
        <v>2404</v>
      </c>
      <c r="H593" t="s">
        <v>32</v>
      </c>
      <c r="I593">
        <v>95</v>
      </c>
      <c r="J593">
        <v>2.35</v>
      </c>
      <c r="K593" t="s">
        <v>33</v>
      </c>
      <c r="L593" t="s">
        <v>14001</v>
      </c>
      <c r="M593" t="s">
        <v>15690</v>
      </c>
      <c r="N593" t="s">
        <v>14479</v>
      </c>
      <c r="O593" t="s">
        <v>14405</v>
      </c>
      <c r="P593" t="s">
        <v>15691</v>
      </c>
      <c r="Q593">
        <v>2001</v>
      </c>
      <c r="R593" t="s">
        <v>72</v>
      </c>
      <c r="S593">
        <v>0</v>
      </c>
      <c r="T593">
        <v>70000000</v>
      </c>
      <c r="U593">
        <v>13596911</v>
      </c>
      <c r="V593">
        <f t="shared" si="19"/>
        <v>-56403089</v>
      </c>
      <c r="W593" t="s">
        <v>2482</v>
      </c>
      <c r="X593">
        <v>6.2</v>
      </c>
      <c r="Y593">
        <v>81</v>
      </c>
      <c r="Z593">
        <v>25572</v>
      </c>
      <c r="AA593">
        <v>123</v>
      </c>
      <c r="AB593">
        <v>2000</v>
      </c>
      <c r="AC593">
        <v>101</v>
      </c>
      <c r="AD593">
        <v>2000</v>
      </c>
      <c r="AE593">
        <v>509</v>
      </c>
      <c r="AF593">
        <v>443</v>
      </c>
      <c r="AG593">
        <v>3734</v>
      </c>
      <c r="AH593" t="s">
        <v>980</v>
      </c>
      <c r="AI593" t="s">
        <v>718</v>
      </c>
      <c r="AJ593" t="s">
        <v>20925</v>
      </c>
      <c r="AK593" t="s">
        <v>1432</v>
      </c>
      <c r="AL593" t="s">
        <v>20931</v>
      </c>
      <c r="AM593" t="s">
        <v>20926</v>
      </c>
      <c r="AN593" t="s">
        <v>20924</v>
      </c>
      <c r="AP593">
        <f t="shared" si="18"/>
        <v>7</v>
      </c>
    </row>
    <row r="594" spans="1:42" x14ac:dyDescent="0.3">
      <c r="A594" s="1">
        <v>615</v>
      </c>
      <c r="B594" t="s">
        <v>2483</v>
      </c>
      <c r="C594" t="s">
        <v>27</v>
      </c>
      <c r="D594" t="s">
        <v>1155</v>
      </c>
      <c r="E594" t="s">
        <v>2484</v>
      </c>
      <c r="F594" t="s">
        <v>332</v>
      </c>
      <c r="G594" t="s">
        <v>2485</v>
      </c>
      <c r="H594" t="s">
        <v>32</v>
      </c>
      <c r="I594">
        <v>88</v>
      </c>
      <c r="J594">
        <v>2.35</v>
      </c>
      <c r="K594" t="s">
        <v>33</v>
      </c>
      <c r="L594" t="s">
        <v>15692</v>
      </c>
      <c r="M594" t="s">
        <v>15693</v>
      </c>
      <c r="N594" t="s">
        <v>14130</v>
      </c>
      <c r="O594" t="s">
        <v>13985</v>
      </c>
      <c r="P594" t="s">
        <v>15190</v>
      </c>
      <c r="Q594">
        <v>2013</v>
      </c>
      <c r="R594" t="s">
        <v>72</v>
      </c>
      <c r="S594">
        <v>1</v>
      </c>
      <c r="T594">
        <v>70000000</v>
      </c>
      <c r="U594">
        <v>8460990</v>
      </c>
      <c r="V594">
        <f t="shared" si="19"/>
        <v>-61539010</v>
      </c>
      <c r="W594" t="s">
        <v>2486</v>
      </c>
      <c r="X594">
        <v>5.6</v>
      </c>
      <c r="Y594">
        <v>51</v>
      </c>
      <c r="Z594">
        <v>5116</v>
      </c>
      <c r="AA594">
        <v>54</v>
      </c>
      <c r="AB594">
        <v>5000</v>
      </c>
      <c r="AC594">
        <v>6</v>
      </c>
      <c r="AD594">
        <v>2000</v>
      </c>
      <c r="AE594">
        <v>1000</v>
      </c>
      <c r="AF594">
        <v>854</v>
      </c>
      <c r="AG594">
        <v>6946</v>
      </c>
      <c r="AH594" t="s">
        <v>718</v>
      </c>
      <c r="AI594" t="s">
        <v>20925</v>
      </c>
      <c r="AJ594" t="s">
        <v>20926</v>
      </c>
      <c r="AK594" t="s">
        <v>20924</v>
      </c>
      <c r="AL594" t="s">
        <v>20927</v>
      </c>
      <c r="AP594">
        <f t="shared" si="18"/>
        <v>5</v>
      </c>
    </row>
    <row r="595" spans="1:42" x14ac:dyDescent="0.3">
      <c r="A595" s="1">
        <v>616</v>
      </c>
      <c r="B595" t="s">
        <v>2487</v>
      </c>
      <c r="C595" t="s">
        <v>27</v>
      </c>
      <c r="D595" t="s">
        <v>1192</v>
      </c>
      <c r="E595" t="s">
        <v>76</v>
      </c>
      <c r="F595" t="s">
        <v>2488</v>
      </c>
      <c r="G595" t="s">
        <v>2489</v>
      </c>
      <c r="H595" t="s">
        <v>32</v>
      </c>
      <c r="I595">
        <v>133</v>
      </c>
      <c r="J595">
        <v>2.35</v>
      </c>
      <c r="K595" t="s">
        <v>33</v>
      </c>
      <c r="L595" t="s">
        <v>14211</v>
      </c>
      <c r="M595" t="s">
        <v>14833</v>
      </c>
      <c r="N595" t="s">
        <v>15694</v>
      </c>
      <c r="O595" t="s">
        <v>14837</v>
      </c>
      <c r="P595" t="s">
        <v>15102</v>
      </c>
      <c r="Q595">
        <v>2015</v>
      </c>
      <c r="R595" t="s">
        <v>491</v>
      </c>
      <c r="S595">
        <v>1</v>
      </c>
      <c r="T595">
        <v>70000000</v>
      </c>
      <c r="U595">
        <v>7097125</v>
      </c>
      <c r="V595">
        <f t="shared" si="19"/>
        <v>-62902875</v>
      </c>
      <c r="W595" t="s">
        <v>2490</v>
      </c>
      <c r="X595">
        <v>5.4</v>
      </c>
      <c r="Y595">
        <v>261</v>
      </c>
      <c r="Z595">
        <v>38983</v>
      </c>
      <c r="AA595">
        <v>207</v>
      </c>
      <c r="AB595">
        <v>11000</v>
      </c>
      <c r="AC595">
        <v>0</v>
      </c>
      <c r="AD595">
        <v>26000</v>
      </c>
      <c r="AE595">
        <v>326</v>
      </c>
      <c r="AF595">
        <v>301</v>
      </c>
      <c r="AG595">
        <v>28129</v>
      </c>
      <c r="AH595" t="s">
        <v>980</v>
      </c>
      <c r="AI595" t="s">
        <v>20931</v>
      </c>
      <c r="AJ595" t="s">
        <v>2420</v>
      </c>
      <c r="AK595" t="s">
        <v>20928</v>
      </c>
      <c r="AL595" t="s">
        <v>13161</v>
      </c>
      <c r="AP595">
        <f t="shared" si="18"/>
        <v>5</v>
      </c>
    </row>
    <row r="596" spans="1:42" x14ac:dyDescent="0.3">
      <c r="A596" s="1">
        <v>617</v>
      </c>
      <c r="B596" t="s">
        <v>2491</v>
      </c>
      <c r="C596" t="s">
        <v>27</v>
      </c>
      <c r="D596" t="s">
        <v>2492</v>
      </c>
      <c r="E596" t="s">
        <v>432</v>
      </c>
      <c r="F596" t="s">
        <v>2493</v>
      </c>
      <c r="G596" t="s">
        <v>381</v>
      </c>
      <c r="H596" t="s">
        <v>32</v>
      </c>
      <c r="I596">
        <v>106</v>
      </c>
      <c r="J596">
        <v>1.85</v>
      </c>
      <c r="K596" t="s">
        <v>33</v>
      </c>
      <c r="L596" t="s">
        <v>14044</v>
      </c>
      <c r="M596" t="s">
        <v>14186</v>
      </c>
      <c r="N596" t="s">
        <v>15270</v>
      </c>
      <c r="O596" t="s">
        <v>14188</v>
      </c>
      <c r="P596" t="s">
        <v>14098</v>
      </c>
      <c r="Q596">
        <v>2004</v>
      </c>
      <c r="R596" t="s">
        <v>72</v>
      </c>
      <c r="S596">
        <v>2</v>
      </c>
      <c r="T596">
        <v>70000000</v>
      </c>
      <c r="U596">
        <v>37760080</v>
      </c>
      <c r="V596">
        <f t="shared" si="19"/>
        <v>-32239920</v>
      </c>
      <c r="W596" t="s">
        <v>2494</v>
      </c>
      <c r="X596">
        <v>6.1</v>
      </c>
      <c r="Y596">
        <v>197</v>
      </c>
      <c r="Z596">
        <v>72868</v>
      </c>
      <c r="AA596">
        <v>618</v>
      </c>
      <c r="AB596">
        <v>0</v>
      </c>
      <c r="AC596">
        <v>14</v>
      </c>
      <c r="AD596">
        <v>11000</v>
      </c>
      <c r="AE596">
        <v>1000</v>
      </c>
      <c r="AF596">
        <v>582</v>
      </c>
      <c r="AG596">
        <v>12871</v>
      </c>
      <c r="AH596" t="s">
        <v>980</v>
      </c>
      <c r="AI596" t="s">
        <v>718</v>
      </c>
      <c r="AJ596" t="s">
        <v>20928</v>
      </c>
      <c r="AK596" t="s">
        <v>13700</v>
      </c>
      <c r="AL596" t="s">
        <v>13161</v>
      </c>
      <c r="AP596">
        <f t="shared" si="18"/>
        <v>5</v>
      </c>
    </row>
    <row r="597" spans="1:42" x14ac:dyDescent="0.3">
      <c r="A597" s="1">
        <v>618</v>
      </c>
      <c r="B597" t="s">
        <v>2495</v>
      </c>
      <c r="C597" t="s">
        <v>27</v>
      </c>
      <c r="D597" t="s">
        <v>2496</v>
      </c>
      <c r="E597" t="s">
        <v>2497</v>
      </c>
      <c r="F597" t="s">
        <v>2498</v>
      </c>
      <c r="G597" t="s">
        <v>2499</v>
      </c>
      <c r="H597" t="s">
        <v>47</v>
      </c>
      <c r="I597">
        <v>116</v>
      </c>
      <c r="J597">
        <v>2.35</v>
      </c>
      <c r="K597" t="s">
        <v>33</v>
      </c>
      <c r="L597" t="s">
        <v>14630</v>
      </c>
      <c r="M597" t="s">
        <v>14448</v>
      </c>
      <c r="N597" t="s">
        <v>15458</v>
      </c>
      <c r="O597" t="s">
        <v>15695</v>
      </c>
      <c r="P597" t="s">
        <v>15545</v>
      </c>
      <c r="Q597">
        <v>2006</v>
      </c>
      <c r="R597" t="s">
        <v>491</v>
      </c>
      <c r="S597">
        <v>1</v>
      </c>
      <c r="T597">
        <v>70000000</v>
      </c>
      <c r="U597">
        <v>5851188</v>
      </c>
      <c r="V597">
        <f t="shared" si="19"/>
        <v>-64148812</v>
      </c>
      <c r="W597" t="s">
        <v>2500</v>
      </c>
      <c r="X597">
        <v>4.2</v>
      </c>
      <c r="Y597">
        <v>159</v>
      </c>
      <c r="Z597">
        <v>31124</v>
      </c>
      <c r="AA597">
        <v>313</v>
      </c>
      <c r="AB597">
        <v>764</v>
      </c>
      <c r="AC597">
        <v>105</v>
      </c>
      <c r="AD597">
        <v>844</v>
      </c>
      <c r="AE597">
        <v>729</v>
      </c>
      <c r="AF597">
        <v>246</v>
      </c>
      <c r="AG597">
        <v>1899</v>
      </c>
      <c r="AH597" t="s">
        <v>20931</v>
      </c>
      <c r="AI597" t="s">
        <v>20928</v>
      </c>
      <c r="AJ597" t="s">
        <v>13161</v>
      </c>
      <c r="AP597">
        <f t="shared" si="18"/>
        <v>3</v>
      </c>
    </row>
    <row r="598" spans="1:42" x14ac:dyDescent="0.3">
      <c r="A598" s="1">
        <v>619</v>
      </c>
      <c r="B598" t="s">
        <v>2501</v>
      </c>
      <c r="C598" t="s">
        <v>27</v>
      </c>
      <c r="D598" t="s">
        <v>2502</v>
      </c>
      <c r="E598" t="s">
        <v>1298</v>
      </c>
      <c r="F598" t="s">
        <v>2503</v>
      </c>
      <c r="G598" t="s">
        <v>2504</v>
      </c>
      <c r="H598" t="s">
        <v>32</v>
      </c>
      <c r="I598">
        <v>115</v>
      </c>
      <c r="J598">
        <v>2.35</v>
      </c>
      <c r="K598" t="s">
        <v>33</v>
      </c>
      <c r="L598" t="s">
        <v>14361</v>
      </c>
      <c r="M598" t="s">
        <v>14138</v>
      </c>
      <c r="N598" t="s">
        <v>15025</v>
      </c>
      <c r="O598" t="s">
        <v>14048</v>
      </c>
      <c r="P598" t="s">
        <v>14077</v>
      </c>
      <c r="Q598">
        <v>2013</v>
      </c>
      <c r="R598" t="s">
        <v>491</v>
      </c>
      <c r="S598">
        <v>1</v>
      </c>
      <c r="T598">
        <v>50000000</v>
      </c>
      <c r="U598">
        <v>25121291</v>
      </c>
      <c r="V598">
        <f t="shared" si="19"/>
        <v>-24878709</v>
      </c>
      <c r="W598" t="s">
        <v>2505</v>
      </c>
      <c r="X598">
        <v>6.7</v>
      </c>
      <c r="Y598">
        <v>286</v>
      </c>
      <c r="Z598">
        <v>177653</v>
      </c>
      <c r="AA598">
        <v>279</v>
      </c>
      <c r="AB598">
        <v>34000</v>
      </c>
      <c r="AC598">
        <v>101</v>
      </c>
      <c r="AD598">
        <v>13000</v>
      </c>
      <c r="AE598">
        <v>1000</v>
      </c>
      <c r="AF598">
        <v>585</v>
      </c>
      <c r="AG598">
        <v>15708</v>
      </c>
      <c r="AH598" t="s">
        <v>980</v>
      </c>
      <c r="AI598" t="s">
        <v>20931</v>
      </c>
      <c r="AJ598" t="s">
        <v>20928</v>
      </c>
      <c r="AK598" t="s">
        <v>13700</v>
      </c>
      <c r="AL598" t="s">
        <v>13161</v>
      </c>
      <c r="AP598">
        <f t="shared" si="18"/>
        <v>5</v>
      </c>
    </row>
    <row r="599" spans="1:42" x14ac:dyDescent="0.3">
      <c r="A599" s="1">
        <v>620</v>
      </c>
      <c r="B599" t="s">
        <v>2506</v>
      </c>
      <c r="C599" t="s">
        <v>27</v>
      </c>
      <c r="D599" t="s">
        <v>1505</v>
      </c>
      <c r="E599" t="s">
        <v>2507</v>
      </c>
      <c r="F599" t="s">
        <v>2508</v>
      </c>
      <c r="G599" t="s">
        <v>2509</v>
      </c>
      <c r="H599" t="s">
        <v>32</v>
      </c>
      <c r="I599">
        <v>99</v>
      </c>
      <c r="J599">
        <v>2.35</v>
      </c>
      <c r="K599" t="s">
        <v>33</v>
      </c>
      <c r="L599" t="s">
        <v>14393</v>
      </c>
      <c r="M599" t="s">
        <v>15696</v>
      </c>
      <c r="N599" t="s">
        <v>14973</v>
      </c>
      <c r="O599" t="s">
        <v>14036</v>
      </c>
      <c r="P599" t="s">
        <v>14922</v>
      </c>
      <c r="Q599">
        <v>2014</v>
      </c>
      <c r="R599" t="s">
        <v>34</v>
      </c>
      <c r="S599">
        <v>0</v>
      </c>
      <c r="T599">
        <v>70000000</v>
      </c>
      <c r="U599">
        <v>18821279</v>
      </c>
      <c r="V599">
        <f t="shared" si="19"/>
        <v>-51178721</v>
      </c>
      <c r="W599" t="s">
        <v>2510</v>
      </c>
      <c r="X599">
        <v>4.2</v>
      </c>
      <c r="Y599">
        <v>156</v>
      </c>
      <c r="Z599">
        <v>44891</v>
      </c>
      <c r="AA599">
        <v>202</v>
      </c>
      <c r="AB599">
        <v>12000</v>
      </c>
      <c r="AC599">
        <v>212</v>
      </c>
      <c r="AD599">
        <v>576</v>
      </c>
      <c r="AE599">
        <v>358</v>
      </c>
      <c r="AF599">
        <v>182</v>
      </c>
      <c r="AG599">
        <v>1520</v>
      </c>
      <c r="AH599" t="s">
        <v>980</v>
      </c>
      <c r="AI599" t="s">
        <v>718</v>
      </c>
      <c r="AJ599" t="s">
        <v>20924</v>
      </c>
      <c r="AP599">
        <f t="shared" si="18"/>
        <v>3</v>
      </c>
    </row>
    <row r="600" spans="1:42" x14ac:dyDescent="0.3">
      <c r="A600" s="1">
        <v>621</v>
      </c>
      <c r="B600" t="s">
        <v>2511</v>
      </c>
      <c r="C600" t="s">
        <v>27</v>
      </c>
      <c r="D600" t="s">
        <v>2512</v>
      </c>
      <c r="E600" t="s">
        <v>360</v>
      </c>
      <c r="F600" t="s">
        <v>1661</v>
      </c>
      <c r="G600" t="s">
        <v>2513</v>
      </c>
      <c r="H600" t="s">
        <v>32</v>
      </c>
      <c r="I600">
        <v>124</v>
      </c>
      <c r="J600">
        <v>2.35</v>
      </c>
      <c r="K600" t="s">
        <v>33</v>
      </c>
      <c r="L600" t="s">
        <v>15697</v>
      </c>
      <c r="M600" t="s">
        <v>14360</v>
      </c>
      <c r="N600" t="s">
        <v>15525</v>
      </c>
      <c r="O600" t="s">
        <v>15698</v>
      </c>
      <c r="P600" t="s">
        <v>15699</v>
      </c>
      <c r="Q600">
        <v>2002</v>
      </c>
      <c r="R600" t="s">
        <v>34</v>
      </c>
      <c r="S600">
        <v>0</v>
      </c>
      <c r="T600">
        <v>68000000</v>
      </c>
      <c r="U600">
        <v>118471320</v>
      </c>
      <c r="V600">
        <f t="shared" si="19"/>
        <v>50471320</v>
      </c>
      <c r="W600" t="s">
        <v>2514</v>
      </c>
      <c r="X600">
        <v>6.4</v>
      </c>
      <c r="Y600">
        <v>176</v>
      </c>
      <c r="Z600">
        <v>86504</v>
      </c>
      <c r="AA600">
        <v>568</v>
      </c>
      <c r="AB600">
        <v>0</v>
      </c>
      <c r="AC600">
        <v>31</v>
      </c>
      <c r="AD600">
        <v>11000</v>
      </c>
      <c r="AE600">
        <v>655</v>
      </c>
      <c r="AF600">
        <v>497</v>
      </c>
      <c r="AG600">
        <v>12556</v>
      </c>
      <c r="AH600" t="s">
        <v>980</v>
      </c>
      <c r="AI600" t="s">
        <v>2420</v>
      </c>
      <c r="AJ600" t="s">
        <v>13161</v>
      </c>
      <c r="AP600">
        <f t="shared" si="18"/>
        <v>3</v>
      </c>
    </row>
    <row r="601" spans="1:42" x14ac:dyDescent="0.3">
      <c r="A601" s="1">
        <v>622</v>
      </c>
      <c r="B601" t="s">
        <v>2515</v>
      </c>
      <c r="C601" t="s">
        <v>27</v>
      </c>
      <c r="D601" t="s">
        <v>2516</v>
      </c>
      <c r="E601" t="s">
        <v>575</v>
      </c>
      <c r="F601" t="s">
        <v>428</v>
      </c>
      <c r="G601" t="s">
        <v>1778</v>
      </c>
      <c r="H601" t="s">
        <v>32</v>
      </c>
      <c r="I601">
        <v>124</v>
      </c>
      <c r="J601">
        <v>2.35</v>
      </c>
      <c r="K601" t="s">
        <v>33</v>
      </c>
      <c r="L601" t="s">
        <v>15162</v>
      </c>
      <c r="M601" t="s">
        <v>15222</v>
      </c>
      <c r="N601" t="s">
        <v>14018</v>
      </c>
      <c r="O601" t="s">
        <v>14585</v>
      </c>
      <c r="P601" t="s">
        <v>14476</v>
      </c>
      <c r="Q601">
        <v>2010</v>
      </c>
      <c r="R601" t="s">
        <v>34</v>
      </c>
      <c r="S601">
        <v>3</v>
      </c>
      <c r="T601">
        <v>68000000</v>
      </c>
      <c r="U601">
        <v>300523113</v>
      </c>
      <c r="V601">
        <f t="shared" si="19"/>
        <v>232523113</v>
      </c>
      <c r="W601" t="s">
        <v>2517</v>
      </c>
      <c r="X601">
        <v>4.9000000000000004</v>
      </c>
      <c r="Y601">
        <v>293</v>
      </c>
      <c r="Z601">
        <v>184637</v>
      </c>
      <c r="AA601">
        <v>498</v>
      </c>
      <c r="AB601">
        <v>29000</v>
      </c>
      <c r="AC601">
        <v>171</v>
      </c>
      <c r="AD601">
        <v>21000</v>
      </c>
      <c r="AE601">
        <v>17000</v>
      </c>
      <c r="AF601">
        <v>10000</v>
      </c>
      <c r="AG601">
        <v>52547</v>
      </c>
      <c r="AH601" t="s">
        <v>718</v>
      </c>
      <c r="AI601" t="s">
        <v>2420</v>
      </c>
      <c r="AJ601" t="s">
        <v>20924</v>
      </c>
      <c r="AK601" t="s">
        <v>12756</v>
      </c>
      <c r="AP601">
        <f t="shared" si="18"/>
        <v>4</v>
      </c>
    </row>
    <row r="602" spans="1:42" x14ac:dyDescent="0.3">
      <c r="A602" s="1">
        <v>623</v>
      </c>
      <c r="B602" t="s">
        <v>2518</v>
      </c>
      <c r="C602" t="s">
        <v>27</v>
      </c>
      <c r="D602" t="s">
        <v>1421</v>
      </c>
      <c r="E602" t="s">
        <v>1269</v>
      </c>
      <c r="F602" t="s">
        <v>95</v>
      </c>
      <c r="G602" t="s">
        <v>2519</v>
      </c>
      <c r="H602" t="s">
        <v>32</v>
      </c>
      <c r="I602">
        <v>124</v>
      </c>
      <c r="J602">
        <v>2.35</v>
      </c>
      <c r="K602" t="s">
        <v>33</v>
      </c>
      <c r="L602" t="s">
        <v>14665</v>
      </c>
      <c r="M602" t="s">
        <v>15700</v>
      </c>
      <c r="N602" t="s">
        <v>15701</v>
      </c>
      <c r="O602" t="s">
        <v>14750</v>
      </c>
      <c r="P602" t="s">
        <v>14349</v>
      </c>
      <c r="Q602">
        <v>2001</v>
      </c>
      <c r="R602" t="s">
        <v>491</v>
      </c>
      <c r="S602">
        <v>0</v>
      </c>
      <c r="T602">
        <v>68000000</v>
      </c>
      <c r="U602">
        <v>71069884</v>
      </c>
      <c r="V602">
        <f t="shared" si="19"/>
        <v>3069884</v>
      </c>
      <c r="W602" t="s">
        <v>2520</v>
      </c>
      <c r="X602">
        <v>6.8</v>
      </c>
      <c r="Y602">
        <v>141</v>
      </c>
      <c r="Z602">
        <v>101899</v>
      </c>
      <c r="AA602">
        <v>445</v>
      </c>
      <c r="AB602">
        <v>0</v>
      </c>
      <c r="AC602">
        <v>0</v>
      </c>
      <c r="AD602">
        <v>22000</v>
      </c>
      <c r="AE602">
        <v>10000</v>
      </c>
      <c r="AF602">
        <v>580</v>
      </c>
      <c r="AG602">
        <v>32871</v>
      </c>
      <c r="AH602" t="s">
        <v>20931</v>
      </c>
      <c r="AI602" t="s">
        <v>2420</v>
      </c>
      <c r="AJ602" t="s">
        <v>13161</v>
      </c>
      <c r="AP602">
        <f t="shared" si="18"/>
        <v>3</v>
      </c>
    </row>
    <row r="603" spans="1:42" x14ac:dyDescent="0.3">
      <c r="A603" s="1">
        <v>624</v>
      </c>
      <c r="B603" t="s">
        <v>2521</v>
      </c>
      <c r="C603" t="s">
        <v>27</v>
      </c>
      <c r="D603" t="s">
        <v>2123</v>
      </c>
      <c r="E603" t="s">
        <v>397</v>
      </c>
      <c r="F603" t="s">
        <v>2124</v>
      </c>
      <c r="G603" t="s">
        <v>468</v>
      </c>
      <c r="H603" t="s">
        <v>32</v>
      </c>
      <c r="I603">
        <v>87</v>
      </c>
      <c r="J603">
        <v>1.85</v>
      </c>
      <c r="K603" t="s">
        <v>33</v>
      </c>
      <c r="L603" t="s">
        <v>14069</v>
      </c>
      <c r="M603" t="s">
        <v>15470</v>
      </c>
      <c r="N603" t="s">
        <v>14190</v>
      </c>
      <c r="O603" t="s">
        <v>15630</v>
      </c>
      <c r="P603" t="s">
        <v>15702</v>
      </c>
      <c r="Q603">
        <v>2010</v>
      </c>
      <c r="R603" t="s">
        <v>72</v>
      </c>
      <c r="S603">
        <v>0</v>
      </c>
      <c r="T603">
        <v>69000000</v>
      </c>
      <c r="U603">
        <v>251501645</v>
      </c>
      <c r="V603">
        <f t="shared" si="19"/>
        <v>182501645</v>
      </c>
      <c r="W603" t="s">
        <v>2522</v>
      </c>
      <c r="X603">
        <v>7.7</v>
      </c>
      <c r="Y603">
        <v>304</v>
      </c>
      <c r="Z603">
        <v>385943</v>
      </c>
      <c r="AA603">
        <v>296</v>
      </c>
      <c r="AB603">
        <v>31000</v>
      </c>
      <c r="AC603">
        <v>275</v>
      </c>
      <c r="AD603">
        <v>7000</v>
      </c>
      <c r="AE603">
        <v>2000</v>
      </c>
      <c r="AF603">
        <v>975</v>
      </c>
      <c r="AG603">
        <v>11608</v>
      </c>
      <c r="AH603" t="s">
        <v>20925</v>
      </c>
      <c r="AI603" t="s">
        <v>1432</v>
      </c>
      <c r="AJ603" t="s">
        <v>20926</v>
      </c>
      <c r="AP603">
        <f t="shared" si="18"/>
        <v>3</v>
      </c>
    </row>
    <row r="604" spans="1:42" x14ac:dyDescent="0.3">
      <c r="A604" s="1">
        <v>625</v>
      </c>
      <c r="B604" t="s">
        <v>2523</v>
      </c>
      <c r="C604" t="s">
        <v>27</v>
      </c>
      <c r="D604" t="s">
        <v>2524</v>
      </c>
      <c r="E604" t="s">
        <v>2525</v>
      </c>
      <c r="F604" t="s">
        <v>2526</v>
      </c>
      <c r="G604" t="s">
        <v>2527</v>
      </c>
      <c r="H604" t="s">
        <v>32</v>
      </c>
      <c r="I604">
        <v>105</v>
      </c>
      <c r="J604">
        <v>2.35</v>
      </c>
      <c r="K604" t="s">
        <v>33</v>
      </c>
      <c r="L604" t="s">
        <v>15703</v>
      </c>
      <c r="M604" t="s">
        <v>15704</v>
      </c>
      <c r="N604" t="s">
        <v>15705</v>
      </c>
      <c r="O604" t="s">
        <v>14909</v>
      </c>
      <c r="P604" t="s">
        <v>14028</v>
      </c>
      <c r="Q604">
        <v>1995</v>
      </c>
      <c r="R604" t="s">
        <v>491</v>
      </c>
      <c r="S604">
        <v>1</v>
      </c>
      <c r="T604">
        <v>68000000</v>
      </c>
      <c r="U604">
        <v>35324232</v>
      </c>
      <c r="V604">
        <f t="shared" si="19"/>
        <v>-32675768</v>
      </c>
      <c r="W604" t="s">
        <v>2528</v>
      </c>
      <c r="X604">
        <v>5.6</v>
      </c>
      <c r="Y604">
        <v>40</v>
      </c>
      <c r="Z604">
        <v>32224</v>
      </c>
      <c r="AA604">
        <v>62</v>
      </c>
      <c r="AB604">
        <v>617</v>
      </c>
      <c r="AC604">
        <v>29</v>
      </c>
      <c r="AD604">
        <v>584</v>
      </c>
      <c r="AE604">
        <v>220</v>
      </c>
      <c r="AF604">
        <v>97</v>
      </c>
      <c r="AG604">
        <v>1132</v>
      </c>
      <c r="AH604" t="s">
        <v>980</v>
      </c>
      <c r="AI604" t="s">
        <v>1432</v>
      </c>
      <c r="AJ604" t="s">
        <v>20931</v>
      </c>
      <c r="AK604" t="s">
        <v>2420</v>
      </c>
      <c r="AL604" t="s">
        <v>13161</v>
      </c>
      <c r="AP604">
        <f t="shared" si="18"/>
        <v>5</v>
      </c>
    </row>
    <row r="605" spans="1:42" x14ac:dyDescent="0.3">
      <c r="A605" s="1">
        <v>626</v>
      </c>
      <c r="B605" t="s">
        <v>2529</v>
      </c>
      <c r="C605" t="s">
        <v>27</v>
      </c>
      <c r="D605" t="s">
        <v>1815</v>
      </c>
      <c r="E605" t="s">
        <v>175</v>
      </c>
      <c r="F605" t="s">
        <v>360</v>
      </c>
      <c r="G605" t="s">
        <v>1815</v>
      </c>
      <c r="H605" t="s">
        <v>32</v>
      </c>
      <c r="I605">
        <v>125</v>
      </c>
      <c r="J605">
        <v>2.35</v>
      </c>
      <c r="K605" t="s">
        <v>33</v>
      </c>
      <c r="L605" t="s">
        <v>14981</v>
      </c>
      <c r="M605" t="s">
        <v>15706</v>
      </c>
      <c r="N605" t="s">
        <v>14431</v>
      </c>
      <c r="O605" t="s">
        <v>15210</v>
      </c>
      <c r="P605" t="s">
        <v>14802</v>
      </c>
      <c r="Q605">
        <v>2015</v>
      </c>
      <c r="R605" t="s">
        <v>491</v>
      </c>
      <c r="S605">
        <v>0</v>
      </c>
      <c r="T605">
        <v>68000000</v>
      </c>
      <c r="U605">
        <v>81257500</v>
      </c>
      <c r="V605">
        <f t="shared" si="19"/>
        <v>13257500</v>
      </c>
      <c r="W605" t="s">
        <v>2530</v>
      </c>
      <c r="X605">
        <v>6.4</v>
      </c>
      <c r="Y605">
        <v>280</v>
      </c>
      <c r="Z605">
        <v>117739</v>
      </c>
      <c r="AA605">
        <v>229</v>
      </c>
      <c r="AB605">
        <v>30000</v>
      </c>
      <c r="AC605">
        <v>3000</v>
      </c>
      <c r="AD605">
        <v>14000</v>
      </c>
      <c r="AE605">
        <v>11000</v>
      </c>
      <c r="AF605">
        <v>3000</v>
      </c>
      <c r="AG605">
        <v>30010</v>
      </c>
      <c r="AH605" t="s">
        <v>1432</v>
      </c>
      <c r="AP605">
        <f t="shared" si="18"/>
        <v>1</v>
      </c>
    </row>
    <row r="606" spans="1:42" x14ac:dyDescent="0.3">
      <c r="A606" s="1">
        <v>627</v>
      </c>
      <c r="B606" t="s">
        <v>2531</v>
      </c>
      <c r="C606" t="s">
        <v>27</v>
      </c>
      <c r="D606" t="s">
        <v>2532</v>
      </c>
      <c r="E606" t="s">
        <v>2533</v>
      </c>
      <c r="F606" t="s">
        <v>2534</v>
      </c>
      <c r="G606" t="s">
        <v>2535</v>
      </c>
      <c r="H606" t="s">
        <v>2536</v>
      </c>
      <c r="I606">
        <v>141</v>
      </c>
      <c r="J606">
        <v>2.35</v>
      </c>
      <c r="K606" t="s">
        <v>33</v>
      </c>
      <c r="L606" t="s">
        <v>15707</v>
      </c>
      <c r="M606" t="s">
        <v>14003</v>
      </c>
      <c r="N606" t="s">
        <v>15708</v>
      </c>
      <c r="O606" t="s">
        <v>15709</v>
      </c>
      <c r="P606" t="s">
        <v>15427</v>
      </c>
      <c r="Q606">
        <v>2009</v>
      </c>
      <c r="R606" t="s">
        <v>491</v>
      </c>
      <c r="S606">
        <v>2</v>
      </c>
      <c r="T606">
        <v>70000000</v>
      </c>
      <c r="U606">
        <v>617840</v>
      </c>
      <c r="V606">
        <f t="shared" si="19"/>
        <v>-69382160</v>
      </c>
      <c r="W606" t="s">
        <v>2537</v>
      </c>
      <c r="X606">
        <v>7.2</v>
      </c>
      <c r="Y606">
        <v>180</v>
      </c>
      <c r="Z606">
        <v>52496</v>
      </c>
      <c r="AA606">
        <v>172</v>
      </c>
      <c r="AB606">
        <v>29000</v>
      </c>
      <c r="AC606">
        <v>448</v>
      </c>
      <c r="AD606">
        <v>614</v>
      </c>
      <c r="AE606">
        <v>451</v>
      </c>
      <c r="AF606">
        <v>334</v>
      </c>
      <c r="AG606">
        <v>1829</v>
      </c>
      <c r="AH606" t="s">
        <v>718</v>
      </c>
      <c r="AI606" t="s">
        <v>2420</v>
      </c>
      <c r="AJ606" t="s">
        <v>20929</v>
      </c>
      <c r="AK606" t="s">
        <v>12756</v>
      </c>
      <c r="AP606">
        <f t="shared" si="18"/>
        <v>4</v>
      </c>
    </row>
    <row r="607" spans="1:42" x14ac:dyDescent="0.3">
      <c r="A607" s="1">
        <v>628</v>
      </c>
      <c r="B607" t="s">
        <v>2538</v>
      </c>
      <c r="C607" t="s">
        <v>27</v>
      </c>
      <c r="D607" t="s">
        <v>2539</v>
      </c>
      <c r="E607" t="s">
        <v>591</v>
      </c>
      <c r="F607" t="s">
        <v>31</v>
      </c>
      <c r="G607" t="s">
        <v>240</v>
      </c>
      <c r="H607" t="s">
        <v>32</v>
      </c>
      <c r="I607">
        <v>121</v>
      </c>
      <c r="J607">
        <v>1.85</v>
      </c>
      <c r="K607" t="s">
        <v>33</v>
      </c>
      <c r="L607" t="s">
        <v>15710</v>
      </c>
      <c r="M607" t="s">
        <v>15711</v>
      </c>
      <c r="N607" t="s">
        <v>15712</v>
      </c>
      <c r="O607" t="s">
        <v>15713</v>
      </c>
      <c r="P607" t="s">
        <v>14000</v>
      </c>
      <c r="Q607">
        <v>1999</v>
      </c>
      <c r="R607" t="s">
        <v>34</v>
      </c>
      <c r="S607">
        <v>4</v>
      </c>
      <c r="T607">
        <v>65000000</v>
      </c>
      <c r="U607">
        <v>29655590</v>
      </c>
      <c r="V607">
        <f t="shared" si="19"/>
        <v>-35344410</v>
      </c>
      <c r="W607" t="s">
        <v>2540</v>
      </c>
      <c r="X607">
        <v>6</v>
      </c>
      <c r="Y607">
        <v>125</v>
      </c>
      <c r="Z607">
        <v>53970</v>
      </c>
      <c r="AA607">
        <v>435</v>
      </c>
      <c r="AB607">
        <v>0</v>
      </c>
      <c r="AC607">
        <v>18</v>
      </c>
      <c r="AD607">
        <v>1000</v>
      </c>
      <c r="AE607">
        <v>855</v>
      </c>
      <c r="AF607">
        <v>776</v>
      </c>
      <c r="AG607">
        <v>3986</v>
      </c>
      <c r="AH607" t="s">
        <v>980</v>
      </c>
      <c r="AI607" t="s">
        <v>1432</v>
      </c>
      <c r="AJ607" t="s">
        <v>20924</v>
      </c>
      <c r="AK607" t="s">
        <v>13700</v>
      </c>
      <c r="AP607">
        <f t="shared" si="18"/>
        <v>4</v>
      </c>
    </row>
    <row r="608" spans="1:42" x14ac:dyDescent="0.3">
      <c r="A608" s="1">
        <v>629</v>
      </c>
      <c r="B608" t="s">
        <v>2541</v>
      </c>
      <c r="C608" t="s">
        <v>27</v>
      </c>
      <c r="D608" t="s">
        <v>2480</v>
      </c>
      <c r="E608" t="s">
        <v>2542</v>
      </c>
      <c r="F608" t="s">
        <v>299</v>
      </c>
      <c r="G608" t="s">
        <v>2543</v>
      </c>
      <c r="H608" t="s">
        <v>32</v>
      </c>
      <c r="I608">
        <v>111</v>
      </c>
      <c r="J608">
        <v>2.35</v>
      </c>
      <c r="K608" t="s">
        <v>33</v>
      </c>
      <c r="L608" t="s">
        <v>15714</v>
      </c>
      <c r="M608" t="s">
        <v>15715</v>
      </c>
      <c r="N608" t="s">
        <v>15286</v>
      </c>
      <c r="O608" t="s">
        <v>14564</v>
      </c>
      <c r="P608" t="s">
        <v>14802</v>
      </c>
      <c r="Q608">
        <v>2011</v>
      </c>
      <c r="R608" t="s">
        <v>491</v>
      </c>
      <c r="S608">
        <v>3</v>
      </c>
      <c r="T608">
        <v>36000000</v>
      </c>
      <c r="U608">
        <v>45045037</v>
      </c>
      <c r="V608">
        <f t="shared" si="19"/>
        <v>9045037</v>
      </c>
      <c r="W608" t="s">
        <v>2544</v>
      </c>
      <c r="X608">
        <v>5.9</v>
      </c>
      <c r="Y608">
        <v>237</v>
      </c>
      <c r="Z608">
        <v>103230</v>
      </c>
      <c r="AA608">
        <v>143</v>
      </c>
      <c r="AB608">
        <v>10000</v>
      </c>
      <c r="AC608">
        <v>101</v>
      </c>
      <c r="AD608">
        <v>966</v>
      </c>
      <c r="AE608">
        <v>919</v>
      </c>
      <c r="AF608">
        <v>681</v>
      </c>
      <c r="AG608">
        <v>3393</v>
      </c>
      <c r="AH608" t="s">
        <v>1432</v>
      </c>
      <c r="AI608" t="s">
        <v>12756</v>
      </c>
      <c r="AP608">
        <f t="shared" si="18"/>
        <v>2</v>
      </c>
    </row>
    <row r="609" spans="1:42" x14ac:dyDescent="0.3">
      <c r="A609" s="1">
        <v>630</v>
      </c>
      <c r="B609" t="s">
        <v>2545</v>
      </c>
      <c r="C609" t="s">
        <v>27</v>
      </c>
      <c r="D609" t="s">
        <v>1192</v>
      </c>
      <c r="E609" t="s">
        <v>1728</v>
      </c>
      <c r="F609" t="s">
        <v>676</v>
      </c>
      <c r="G609" t="s">
        <v>1336</v>
      </c>
      <c r="H609" t="s">
        <v>32</v>
      </c>
      <c r="I609">
        <v>157</v>
      </c>
      <c r="J609">
        <v>2.35</v>
      </c>
      <c r="K609" t="s">
        <v>33</v>
      </c>
      <c r="L609" t="s">
        <v>15716</v>
      </c>
      <c r="M609" t="s">
        <v>15717</v>
      </c>
      <c r="N609" t="s">
        <v>15086</v>
      </c>
      <c r="O609" t="s">
        <v>15718</v>
      </c>
      <c r="P609" t="s">
        <v>15719</v>
      </c>
      <c r="Q609">
        <v>1999</v>
      </c>
      <c r="R609" t="s">
        <v>491</v>
      </c>
      <c r="S609">
        <v>1</v>
      </c>
      <c r="T609">
        <v>68000000</v>
      </c>
      <c r="U609">
        <v>28965197</v>
      </c>
      <c r="V609">
        <f t="shared" si="19"/>
        <v>-39034803</v>
      </c>
      <c r="W609" t="s">
        <v>2546</v>
      </c>
      <c r="X609">
        <v>7.9</v>
      </c>
      <c r="Y609">
        <v>209</v>
      </c>
      <c r="Z609">
        <v>133526</v>
      </c>
      <c r="AA609">
        <v>521</v>
      </c>
      <c r="AB609">
        <v>0</v>
      </c>
      <c r="AC609">
        <v>0</v>
      </c>
      <c r="AD609">
        <v>14000</v>
      </c>
      <c r="AE609">
        <v>826</v>
      </c>
      <c r="AF609">
        <v>680</v>
      </c>
      <c r="AG609">
        <v>18216</v>
      </c>
      <c r="AH609" t="s">
        <v>20932</v>
      </c>
      <c r="AI609" t="s">
        <v>2420</v>
      </c>
      <c r="AJ609" t="s">
        <v>13161</v>
      </c>
      <c r="AP609">
        <f t="shared" si="18"/>
        <v>3</v>
      </c>
    </row>
    <row r="610" spans="1:42" x14ac:dyDescent="0.3">
      <c r="A610" s="1">
        <v>632</v>
      </c>
      <c r="B610" t="s">
        <v>2547</v>
      </c>
      <c r="C610" t="s">
        <v>27</v>
      </c>
      <c r="D610" t="s">
        <v>146</v>
      </c>
      <c r="E610" t="s">
        <v>165</v>
      </c>
      <c r="F610" t="s">
        <v>2548</v>
      </c>
      <c r="G610" t="s">
        <v>2549</v>
      </c>
      <c r="H610" t="s">
        <v>32</v>
      </c>
      <c r="I610">
        <v>128</v>
      </c>
      <c r="J610">
        <v>2.35</v>
      </c>
      <c r="K610" t="s">
        <v>33</v>
      </c>
      <c r="L610" t="s">
        <v>14360</v>
      </c>
      <c r="M610" t="s">
        <v>15720</v>
      </c>
      <c r="N610" t="s">
        <v>15721</v>
      </c>
      <c r="O610" t="s">
        <v>13974</v>
      </c>
      <c r="P610" t="s">
        <v>13975</v>
      </c>
      <c r="Q610">
        <v>2008</v>
      </c>
      <c r="R610" t="s">
        <v>491</v>
      </c>
      <c r="S610">
        <v>1</v>
      </c>
      <c r="T610">
        <v>70000000</v>
      </c>
      <c r="U610">
        <v>39380442</v>
      </c>
      <c r="V610">
        <f t="shared" si="19"/>
        <v>-30619558</v>
      </c>
      <c r="W610" t="s">
        <v>2550</v>
      </c>
      <c r="X610">
        <v>7.1</v>
      </c>
      <c r="Y610">
        <v>238</v>
      </c>
      <c r="Z610">
        <v>174248</v>
      </c>
      <c r="AA610">
        <v>263</v>
      </c>
      <c r="AB610">
        <v>0</v>
      </c>
      <c r="AC610">
        <v>0</v>
      </c>
      <c r="AD610">
        <v>29000</v>
      </c>
      <c r="AE610">
        <v>149</v>
      </c>
      <c r="AF610">
        <v>135</v>
      </c>
      <c r="AG610">
        <v>29824</v>
      </c>
      <c r="AH610" t="s">
        <v>980</v>
      </c>
      <c r="AI610" t="s">
        <v>2420</v>
      </c>
      <c r="AJ610" t="s">
        <v>13161</v>
      </c>
      <c r="AP610">
        <f t="shared" si="18"/>
        <v>3</v>
      </c>
    </row>
    <row r="611" spans="1:42" x14ac:dyDescent="0.3">
      <c r="A611" s="1">
        <v>634</v>
      </c>
      <c r="B611" t="s">
        <v>2551</v>
      </c>
      <c r="C611" t="s">
        <v>27</v>
      </c>
      <c r="D611" t="s">
        <v>2144</v>
      </c>
      <c r="E611" t="s">
        <v>1322</v>
      </c>
      <c r="F611" t="s">
        <v>544</v>
      </c>
      <c r="G611" t="s">
        <v>1379</v>
      </c>
      <c r="H611" t="s">
        <v>32</v>
      </c>
      <c r="I611">
        <v>105</v>
      </c>
      <c r="J611">
        <v>2.35</v>
      </c>
      <c r="K611" t="s">
        <v>33</v>
      </c>
      <c r="L611" t="s">
        <v>15722</v>
      </c>
      <c r="M611" t="s">
        <v>15723</v>
      </c>
      <c r="N611" t="s">
        <v>15724</v>
      </c>
      <c r="O611" t="s">
        <v>14585</v>
      </c>
      <c r="P611" t="s">
        <v>15725</v>
      </c>
      <c r="Q611">
        <v>2012</v>
      </c>
      <c r="R611" t="s">
        <v>491</v>
      </c>
      <c r="S611">
        <v>0</v>
      </c>
      <c r="T611">
        <v>69000000</v>
      </c>
      <c r="U611">
        <v>37516013</v>
      </c>
      <c r="V611">
        <f t="shared" si="19"/>
        <v>-31483987</v>
      </c>
      <c r="W611" t="s">
        <v>2552</v>
      </c>
      <c r="X611">
        <v>5.9</v>
      </c>
      <c r="Y611">
        <v>393</v>
      </c>
      <c r="Z611">
        <v>128629</v>
      </c>
      <c r="AA611">
        <v>348</v>
      </c>
      <c r="AB611">
        <v>98000</v>
      </c>
      <c r="AC611">
        <v>335</v>
      </c>
      <c r="AD611">
        <v>3000</v>
      </c>
      <c r="AE611">
        <v>3000</v>
      </c>
      <c r="AF611">
        <v>911</v>
      </c>
      <c r="AG611">
        <v>8281</v>
      </c>
      <c r="AH611" t="s">
        <v>980</v>
      </c>
      <c r="AI611" t="s">
        <v>20924</v>
      </c>
      <c r="AJ611" t="s">
        <v>4493</v>
      </c>
      <c r="AP611">
        <f t="shared" si="18"/>
        <v>3</v>
      </c>
    </row>
    <row r="612" spans="1:42" x14ac:dyDescent="0.3">
      <c r="A612" s="1">
        <v>635</v>
      </c>
      <c r="B612" t="s">
        <v>2553</v>
      </c>
      <c r="C612" t="s">
        <v>27</v>
      </c>
      <c r="D612" t="s">
        <v>1783</v>
      </c>
      <c r="E612" t="s">
        <v>736</v>
      </c>
      <c r="F612" t="s">
        <v>2554</v>
      </c>
      <c r="G612" t="s">
        <v>2555</v>
      </c>
      <c r="H612" t="s">
        <v>32</v>
      </c>
      <c r="I612">
        <v>113</v>
      </c>
      <c r="J612">
        <v>2.35</v>
      </c>
      <c r="K612" t="s">
        <v>33</v>
      </c>
      <c r="L612" t="s">
        <v>15726</v>
      </c>
      <c r="M612" t="s">
        <v>15727</v>
      </c>
      <c r="N612" t="s">
        <v>14983</v>
      </c>
      <c r="O612" t="s">
        <v>15728</v>
      </c>
      <c r="P612" t="s">
        <v>15729</v>
      </c>
      <c r="Q612">
        <v>1999</v>
      </c>
      <c r="R612" t="s">
        <v>34</v>
      </c>
      <c r="S612">
        <v>1</v>
      </c>
      <c r="T612">
        <v>66000000</v>
      </c>
      <c r="U612">
        <v>87704396</v>
      </c>
      <c r="V612">
        <f t="shared" si="19"/>
        <v>21704396</v>
      </c>
      <c r="W612" t="s">
        <v>2556</v>
      </c>
      <c r="X612">
        <v>6.2</v>
      </c>
      <c r="Y612">
        <v>138</v>
      </c>
      <c r="Z612">
        <v>88132</v>
      </c>
      <c r="AA612">
        <v>274</v>
      </c>
      <c r="AB612">
        <v>0</v>
      </c>
      <c r="AC612">
        <v>36</v>
      </c>
      <c r="AD612">
        <v>537</v>
      </c>
      <c r="AE612">
        <v>427</v>
      </c>
      <c r="AF612">
        <v>232</v>
      </c>
      <c r="AG612">
        <v>1302</v>
      </c>
      <c r="AH612" t="s">
        <v>980</v>
      </c>
      <c r="AI612" t="s">
        <v>20931</v>
      </c>
      <c r="AJ612" t="s">
        <v>12756</v>
      </c>
      <c r="AK612" t="s">
        <v>13161</v>
      </c>
      <c r="AP612">
        <f t="shared" si="18"/>
        <v>4</v>
      </c>
    </row>
    <row r="613" spans="1:42" x14ac:dyDescent="0.3">
      <c r="A613" s="1">
        <v>637</v>
      </c>
      <c r="B613" t="s">
        <v>2557</v>
      </c>
      <c r="C613" t="s">
        <v>27</v>
      </c>
      <c r="D613" t="s">
        <v>2558</v>
      </c>
      <c r="E613" t="s">
        <v>2315</v>
      </c>
      <c r="F613" t="s">
        <v>2559</v>
      </c>
      <c r="G613" t="s">
        <v>2317</v>
      </c>
      <c r="H613" t="s">
        <v>32</v>
      </c>
      <c r="I613">
        <v>121</v>
      </c>
      <c r="J613">
        <v>2.35</v>
      </c>
      <c r="K613" t="s">
        <v>33</v>
      </c>
      <c r="L613" t="s">
        <v>15613</v>
      </c>
      <c r="M613" t="s">
        <v>13981</v>
      </c>
      <c r="N613" t="s">
        <v>13972</v>
      </c>
      <c r="O613" t="s">
        <v>14720</v>
      </c>
      <c r="P613" t="s">
        <v>15730</v>
      </c>
      <c r="Q613">
        <v>1998</v>
      </c>
      <c r="R613" t="s">
        <v>34</v>
      </c>
      <c r="S613">
        <v>0</v>
      </c>
      <c r="T613">
        <v>66000000</v>
      </c>
      <c r="U613">
        <v>83892374</v>
      </c>
      <c r="V613">
        <f t="shared" si="19"/>
        <v>17892374</v>
      </c>
      <c r="W613" t="s">
        <v>2560</v>
      </c>
      <c r="X613">
        <v>7</v>
      </c>
      <c r="Y613">
        <v>142</v>
      </c>
      <c r="Z613">
        <v>85720</v>
      </c>
      <c r="AA613">
        <v>297</v>
      </c>
      <c r="AB613">
        <v>0</v>
      </c>
      <c r="AC613">
        <v>38</v>
      </c>
      <c r="AD613">
        <v>940</v>
      </c>
      <c r="AE613">
        <v>826</v>
      </c>
      <c r="AF613">
        <v>745</v>
      </c>
      <c r="AG613">
        <v>4230</v>
      </c>
      <c r="AH613" t="s">
        <v>2420</v>
      </c>
      <c r="AI613" t="s">
        <v>20928</v>
      </c>
      <c r="AJ613" t="s">
        <v>13700</v>
      </c>
      <c r="AK613" t="s">
        <v>13161</v>
      </c>
      <c r="AP613">
        <f t="shared" si="18"/>
        <v>4</v>
      </c>
    </row>
    <row r="614" spans="1:42" x14ac:dyDescent="0.3">
      <c r="A614" s="1">
        <v>638</v>
      </c>
      <c r="B614" t="s">
        <v>2561</v>
      </c>
      <c r="C614" t="s">
        <v>27</v>
      </c>
      <c r="D614" t="s">
        <v>2562</v>
      </c>
      <c r="E614" t="s">
        <v>339</v>
      </c>
      <c r="F614" t="s">
        <v>707</v>
      </c>
      <c r="G614" t="s">
        <v>2563</v>
      </c>
      <c r="H614" t="s">
        <v>47</v>
      </c>
      <c r="I614">
        <v>102</v>
      </c>
      <c r="J614">
        <v>2.35</v>
      </c>
      <c r="K614" t="s">
        <v>33</v>
      </c>
      <c r="L614" t="s">
        <v>15731</v>
      </c>
      <c r="M614" t="s">
        <v>14325</v>
      </c>
      <c r="N614" t="s">
        <v>15732</v>
      </c>
      <c r="O614" t="s">
        <v>15733</v>
      </c>
      <c r="P614" t="s">
        <v>14042</v>
      </c>
      <c r="Q614">
        <v>2007</v>
      </c>
      <c r="R614" t="s">
        <v>34</v>
      </c>
      <c r="S614">
        <v>0</v>
      </c>
      <c r="T614">
        <v>35000000</v>
      </c>
      <c r="U614">
        <v>5932060</v>
      </c>
      <c r="V614">
        <f t="shared" si="19"/>
        <v>-29067940</v>
      </c>
      <c r="W614" t="s">
        <v>2564</v>
      </c>
      <c r="X614">
        <v>5.4</v>
      </c>
      <c r="Y614">
        <v>90</v>
      </c>
      <c r="Z614">
        <v>29285</v>
      </c>
      <c r="AA614">
        <v>174</v>
      </c>
      <c r="AB614">
        <v>0</v>
      </c>
      <c r="AC614">
        <v>4</v>
      </c>
      <c r="AD614">
        <v>14000</v>
      </c>
      <c r="AE614">
        <v>394</v>
      </c>
      <c r="AF614">
        <v>112</v>
      </c>
      <c r="AG614">
        <v>14625</v>
      </c>
      <c r="AH614" t="s">
        <v>980</v>
      </c>
      <c r="AI614" t="s">
        <v>718</v>
      </c>
      <c r="AJ614" t="s">
        <v>20924</v>
      </c>
      <c r="AK614" t="s">
        <v>6750</v>
      </c>
      <c r="AP614">
        <f t="shared" si="18"/>
        <v>4</v>
      </c>
    </row>
    <row r="615" spans="1:42" x14ac:dyDescent="0.3">
      <c r="A615" s="1">
        <v>639</v>
      </c>
      <c r="B615" t="s">
        <v>2565</v>
      </c>
      <c r="C615" t="s">
        <v>27</v>
      </c>
      <c r="D615" t="s">
        <v>305</v>
      </c>
      <c r="E615" t="s">
        <v>250</v>
      </c>
      <c r="F615" t="s">
        <v>262</v>
      </c>
      <c r="G615" t="s">
        <v>861</v>
      </c>
      <c r="H615" t="s">
        <v>32</v>
      </c>
      <c r="I615">
        <v>105</v>
      </c>
      <c r="J615">
        <v>1.85</v>
      </c>
      <c r="K615" t="s">
        <v>33</v>
      </c>
      <c r="L615" t="s">
        <v>14049</v>
      </c>
      <c r="M615" t="s">
        <v>15642</v>
      </c>
      <c r="N615" t="s">
        <v>15734</v>
      </c>
      <c r="O615" t="s">
        <v>15735</v>
      </c>
      <c r="P615" t="s">
        <v>14042</v>
      </c>
      <c r="Q615">
        <v>1998</v>
      </c>
      <c r="R615" t="s">
        <v>491</v>
      </c>
      <c r="S615">
        <v>2</v>
      </c>
      <c r="T615">
        <v>70000000</v>
      </c>
      <c r="U615">
        <v>216119491</v>
      </c>
      <c r="V615">
        <f t="shared" si="19"/>
        <v>146119491</v>
      </c>
      <c r="W615" t="s">
        <v>2566</v>
      </c>
      <c r="X615">
        <v>8.6</v>
      </c>
      <c r="Y615">
        <v>219</v>
      </c>
      <c r="Z615">
        <v>881236</v>
      </c>
      <c r="AA615">
        <v>2277</v>
      </c>
      <c r="AB615">
        <v>22000</v>
      </c>
      <c r="AC615">
        <v>14000</v>
      </c>
      <c r="AD615">
        <v>15000</v>
      </c>
      <c r="AE615">
        <v>14000</v>
      </c>
      <c r="AF615">
        <v>13000</v>
      </c>
      <c r="AG615">
        <v>44998</v>
      </c>
      <c r="AH615" t="s">
        <v>980</v>
      </c>
      <c r="AI615" t="s">
        <v>2420</v>
      </c>
      <c r="AJ615" t="s">
        <v>6750</v>
      </c>
      <c r="AP615">
        <f t="shared" si="18"/>
        <v>3</v>
      </c>
    </row>
    <row r="616" spans="1:42" x14ac:dyDescent="0.3">
      <c r="A616" s="1">
        <v>640</v>
      </c>
      <c r="B616" t="s">
        <v>2567</v>
      </c>
      <c r="C616" t="s">
        <v>27</v>
      </c>
      <c r="D616" t="s">
        <v>2568</v>
      </c>
      <c r="E616" t="s">
        <v>605</v>
      </c>
      <c r="F616" t="s">
        <v>544</v>
      </c>
      <c r="G616" t="s">
        <v>218</v>
      </c>
      <c r="H616" t="s">
        <v>32</v>
      </c>
      <c r="I616">
        <v>132</v>
      </c>
      <c r="J616">
        <v>2.35</v>
      </c>
      <c r="K616" t="s">
        <v>33</v>
      </c>
      <c r="L616" t="s">
        <v>15736</v>
      </c>
      <c r="M616" t="s">
        <v>15737</v>
      </c>
      <c r="N616" t="s">
        <v>14352</v>
      </c>
      <c r="O616" t="s">
        <v>15738</v>
      </c>
      <c r="P616" t="s">
        <v>15452</v>
      </c>
      <c r="Q616">
        <v>2014</v>
      </c>
      <c r="R616" t="s">
        <v>34</v>
      </c>
      <c r="S616">
        <v>1</v>
      </c>
      <c r="T616">
        <v>66000000</v>
      </c>
      <c r="U616">
        <v>43568507</v>
      </c>
      <c r="V616">
        <f t="shared" si="19"/>
        <v>-22431493</v>
      </c>
      <c r="W616" t="s">
        <v>2569</v>
      </c>
      <c r="X616">
        <v>6.5</v>
      </c>
      <c r="Y616">
        <v>327</v>
      </c>
      <c r="Z616">
        <v>136954</v>
      </c>
      <c r="AA616">
        <v>346</v>
      </c>
      <c r="AB616">
        <v>32000</v>
      </c>
      <c r="AC616">
        <v>76</v>
      </c>
      <c r="AD616">
        <v>3000</v>
      </c>
      <c r="AE616">
        <v>3000</v>
      </c>
      <c r="AF616">
        <v>464</v>
      </c>
      <c r="AG616">
        <v>7081</v>
      </c>
      <c r="AH616" t="s">
        <v>980</v>
      </c>
      <c r="AI616" t="s">
        <v>20931</v>
      </c>
      <c r="AJ616" t="s">
        <v>2420</v>
      </c>
      <c r="AK616" t="s">
        <v>13161</v>
      </c>
      <c r="AP616">
        <f t="shared" si="18"/>
        <v>4</v>
      </c>
    </row>
    <row r="617" spans="1:42" x14ac:dyDescent="0.3">
      <c r="A617" s="1">
        <v>641</v>
      </c>
      <c r="B617" t="s">
        <v>2570</v>
      </c>
      <c r="C617" t="s">
        <v>27</v>
      </c>
      <c r="D617" t="s">
        <v>1716</v>
      </c>
      <c r="E617" t="s">
        <v>182</v>
      </c>
      <c r="F617" t="s">
        <v>2571</v>
      </c>
      <c r="G617" t="s">
        <v>2192</v>
      </c>
      <c r="H617" t="s">
        <v>32</v>
      </c>
      <c r="I617">
        <v>127</v>
      </c>
      <c r="J617">
        <v>1.37</v>
      </c>
      <c r="K617" t="s">
        <v>33</v>
      </c>
      <c r="L617" t="s">
        <v>15444</v>
      </c>
      <c r="M617" t="s">
        <v>15739</v>
      </c>
      <c r="N617" t="s">
        <v>15740</v>
      </c>
      <c r="O617" t="s">
        <v>15741</v>
      </c>
      <c r="P617" t="s">
        <v>15742</v>
      </c>
      <c r="Q617">
        <v>2000</v>
      </c>
      <c r="R617" t="s">
        <v>34</v>
      </c>
      <c r="S617">
        <v>1</v>
      </c>
      <c r="T617">
        <v>70000000</v>
      </c>
      <c r="U617">
        <v>182805123</v>
      </c>
      <c r="V617">
        <f t="shared" si="19"/>
        <v>112805123</v>
      </c>
      <c r="W617" t="s">
        <v>2572</v>
      </c>
      <c r="X617">
        <v>6.4</v>
      </c>
      <c r="Y617">
        <v>149</v>
      </c>
      <c r="Z617">
        <v>158864</v>
      </c>
      <c r="AA617">
        <v>395</v>
      </c>
      <c r="AB617">
        <v>0</v>
      </c>
      <c r="AC617">
        <v>278</v>
      </c>
      <c r="AD617">
        <v>2000</v>
      </c>
      <c r="AE617">
        <v>955</v>
      </c>
      <c r="AF617">
        <v>912</v>
      </c>
      <c r="AG617">
        <v>5838</v>
      </c>
      <c r="AH617" t="s">
        <v>1432</v>
      </c>
      <c r="AI617" t="s">
        <v>20924</v>
      </c>
      <c r="AJ617" t="s">
        <v>12756</v>
      </c>
      <c r="AP617">
        <f t="shared" si="18"/>
        <v>3</v>
      </c>
    </row>
    <row r="618" spans="1:42" x14ac:dyDescent="0.3">
      <c r="A618" s="1">
        <v>642</v>
      </c>
      <c r="B618" t="s">
        <v>2573</v>
      </c>
      <c r="C618" t="s">
        <v>27</v>
      </c>
      <c r="D618" t="s">
        <v>1316</v>
      </c>
      <c r="E618" t="s">
        <v>1558</v>
      </c>
      <c r="F618" t="s">
        <v>853</v>
      </c>
      <c r="G618" t="s">
        <v>1534</v>
      </c>
      <c r="H618" t="s">
        <v>32</v>
      </c>
      <c r="I618">
        <v>103</v>
      </c>
      <c r="J618">
        <v>1.85</v>
      </c>
      <c r="K618" t="s">
        <v>33</v>
      </c>
      <c r="L618" t="s">
        <v>14981</v>
      </c>
      <c r="M618" t="s">
        <v>15269</v>
      </c>
      <c r="N618" t="s">
        <v>15743</v>
      </c>
      <c r="O618" t="s">
        <v>15744</v>
      </c>
      <c r="P618" t="s">
        <v>15745</v>
      </c>
      <c r="Q618">
        <v>2002</v>
      </c>
      <c r="R618" t="s">
        <v>72</v>
      </c>
      <c r="S618">
        <v>0</v>
      </c>
      <c r="T618">
        <v>59000000</v>
      </c>
      <c r="U618">
        <v>176387405</v>
      </c>
      <c r="V618">
        <f t="shared" si="19"/>
        <v>117387405</v>
      </c>
      <c r="W618" t="s">
        <v>2574</v>
      </c>
      <c r="X618">
        <v>7.6</v>
      </c>
      <c r="Y618">
        <v>193</v>
      </c>
      <c r="Z618">
        <v>328159</v>
      </c>
      <c r="AA618">
        <v>467</v>
      </c>
      <c r="AB618">
        <v>3000</v>
      </c>
      <c r="AC618">
        <v>77</v>
      </c>
      <c r="AD618">
        <v>1000</v>
      </c>
      <c r="AE618">
        <v>939</v>
      </c>
      <c r="AF618">
        <v>835</v>
      </c>
      <c r="AG618">
        <v>5437</v>
      </c>
      <c r="AH618" t="s">
        <v>718</v>
      </c>
      <c r="AI618" t="s">
        <v>20925</v>
      </c>
      <c r="AJ618" t="s">
        <v>1432</v>
      </c>
      <c r="AK618" t="s">
        <v>20926</v>
      </c>
      <c r="AP618">
        <f t="shared" si="18"/>
        <v>4</v>
      </c>
    </row>
    <row r="619" spans="1:42" x14ac:dyDescent="0.3">
      <c r="A619" s="1">
        <v>643</v>
      </c>
      <c r="B619" t="s">
        <v>2575</v>
      </c>
      <c r="C619" t="s">
        <v>27</v>
      </c>
      <c r="D619" t="s">
        <v>2576</v>
      </c>
      <c r="E619" t="s">
        <v>360</v>
      </c>
      <c r="F619" t="s">
        <v>566</v>
      </c>
      <c r="G619" t="s">
        <v>2577</v>
      </c>
      <c r="H619" t="s">
        <v>32</v>
      </c>
      <c r="I619">
        <v>136</v>
      </c>
      <c r="J619">
        <v>2.35</v>
      </c>
      <c r="K619" t="s">
        <v>33</v>
      </c>
      <c r="L619" t="s">
        <v>13981</v>
      </c>
      <c r="M619" t="s">
        <v>14068</v>
      </c>
      <c r="N619" t="s">
        <v>15746</v>
      </c>
      <c r="O619" t="s">
        <v>14290</v>
      </c>
      <c r="P619" t="s">
        <v>15602</v>
      </c>
      <c r="Q619">
        <v>2003</v>
      </c>
      <c r="R619" t="s">
        <v>491</v>
      </c>
      <c r="S619">
        <v>1</v>
      </c>
      <c r="T619">
        <v>68000000</v>
      </c>
      <c r="U619">
        <v>33685268</v>
      </c>
      <c r="V619">
        <f t="shared" si="19"/>
        <v>-34314732</v>
      </c>
      <c r="W619" t="s">
        <v>2578</v>
      </c>
      <c r="X619">
        <v>5.5</v>
      </c>
      <c r="Y619">
        <v>175</v>
      </c>
      <c r="Z619">
        <v>75573</v>
      </c>
      <c r="AA619">
        <v>662</v>
      </c>
      <c r="AB619">
        <v>4000</v>
      </c>
      <c r="AC619">
        <v>759</v>
      </c>
      <c r="AD619">
        <v>11000</v>
      </c>
      <c r="AE619">
        <v>599</v>
      </c>
      <c r="AF619">
        <v>354</v>
      </c>
      <c r="AG619">
        <v>12194</v>
      </c>
      <c r="AH619" t="s">
        <v>2420</v>
      </c>
      <c r="AI619" t="s">
        <v>4493</v>
      </c>
      <c r="AJ619" t="s">
        <v>13700</v>
      </c>
      <c r="AK619" t="s">
        <v>13161</v>
      </c>
      <c r="AP619">
        <f t="shared" si="18"/>
        <v>4</v>
      </c>
    </row>
    <row r="620" spans="1:42" x14ac:dyDescent="0.3">
      <c r="A620" s="1">
        <v>644</v>
      </c>
      <c r="B620" t="s">
        <v>2579</v>
      </c>
      <c r="C620" t="s">
        <v>27</v>
      </c>
      <c r="D620" t="s">
        <v>305</v>
      </c>
      <c r="E620" t="s">
        <v>53</v>
      </c>
      <c r="F620" t="s">
        <v>2316</v>
      </c>
      <c r="G620" t="s">
        <v>1661</v>
      </c>
      <c r="H620" t="s">
        <v>32</v>
      </c>
      <c r="I620">
        <v>150</v>
      </c>
      <c r="J620">
        <v>2.35</v>
      </c>
      <c r="K620" t="s">
        <v>33</v>
      </c>
      <c r="L620" t="s">
        <v>15747</v>
      </c>
      <c r="M620" t="s">
        <v>15638</v>
      </c>
      <c r="N620" t="s">
        <v>14217</v>
      </c>
      <c r="O620" t="s">
        <v>14922</v>
      </c>
      <c r="P620" t="s">
        <v>15640</v>
      </c>
      <c r="Q620">
        <v>2012</v>
      </c>
      <c r="R620" t="s">
        <v>34</v>
      </c>
      <c r="S620">
        <v>0</v>
      </c>
      <c r="T620">
        <v>65000000</v>
      </c>
      <c r="U620">
        <v>182204440</v>
      </c>
      <c r="V620">
        <f t="shared" si="19"/>
        <v>117204440</v>
      </c>
      <c r="W620" t="s">
        <v>2580</v>
      </c>
      <c r="X620">
        <v>7.4</v>
      </c>
      <c r="Y620">
        <v>538</v>
      </c>
      <c r="Z620">
        <v>197412</v>
      </c>
      <c r="AA620">
        <v>720</v>
      </c>
      <c r="AB620">
        <v>71000</v>
      </c>
      <c r="AC620">
        <v>14000</v>
      </c>
      <c r="AD620">
        <v>23000</v>
      </c>
      <c r="AE620">
        <v>826</v>
      </c>
      <c r="AF620">
        <v>655</v>
      </c>
      <c r="AG620">
        <v>25517</v>
      </c>
      <c r="AH620" t="s">
        <v>20932</v>
      </c>
      <c r="AI620" t="s">
        <v>2420</v>
      </c>
      <c r="AJ620" t="s">
        <v>20929</v>
      </c>
      <c r="AK620" t="s">
        <v>6750</v>
      </c>
      <c r="AP620">
        <f t="shared" si="18"/>
        <v>4</v>
      </c>
    </row>
    <row r="621" spans="1:42" x14ac:dyDescent="0.3">
      <c r="A621" s="1">
        <v>645</v>
      </c>
      <c r="B621" t="s">
        <v>2581</v>
      </c>
      <c r="C621" t="s">
        <v>27</v>
      </c>
      <c r="D621" t="s">
        <v>343</v>
      </c>
      <c r="E621" t="s">
        <v>442</v>
      </c>
      <c r="F621" t="s">
        <v>2582</v>
      </c>
      <c r="G621" t="s">
        <v>2583</v>
      </c>
      <c r="H621" t="s">
        <v>32</v>
      </c>
      <c r="I621">
        <v>136</v>
      </c>
      <c r="J621">
        <v>2.35</v>
      </c>
      <c r="K621" t="s">
        <v>33</v>
      </c>
      <c r="L621" t="s">
        <v>15748</v>
      </c>
      <c r="M621" t="s">
        <v>14833</v>
      </c>
      <c r="N621" t="s">
        <v>15749</v>
      </c>
      <c r="O621" t="s">
        <v>15750</v>
      </c>
      <c r="P621" t="s">
        <v>15751</v>
      </c>
      <c r="Q621">
        <v>1999</v>
      </c>
      <c r="R621" t="s">
        <v>491</v>
      </c>
      <c r="S621">
        <v>3</v>
      </c>
      <c r="T621">
        <v>63000000</v>
      </c>
      <c r="U621">
        <v>171383253</v>
      </c>
      <c r="V621">
        <f t="shared" si="19"/>
        <v>108383253</v>
      </c>
      <c r="W621" t="s">
        <v>2584</v>
      </c>
      <c r="X621">
        <v>8.6999999999999993</v>
      </c>
      <c r="Y621">
        <v>313</v>
      </c>
      <c r="Z621">
        <v>1217752</v>
      </c>
      <c r="AA621">
        <v>3646</v>
      </c>
      <c r="AB621">
        <v>25000</v>
      </c>
      <c r="AC621">
        <v>0</v>
      </c>
      <c r="AD621">
        <v>18000</v>
      </c>
      <c r="AE621">
        <v>145</v>
      </c>
      <c r="AF621">
        <v>99</v>
      </c>
      <c r="AG621">
        <v>18563</v>
      </c>
      <c r="AH621" t="s">
        <v>980</v>
      </c>
      <c r="AI621" t="s">
        <v>13700</v>
      </c>
      <c r="AP621">
        <f t="shared" si="18"/>
        <v>2</v>
      </c>
    </row>
    <row r="622" spans="1:42" x14ac:dyDescent="0.3">
      <c r="A622" s="1">
        <v>646</v>
      </c>
      <c r="B622" t="s">
        <v>2585</v>
      </c>
      <c r="C622" t="s">
        <v>27</v>
      </c>
      <c r="D622" t="s">
        <v>636</v>
      </c>
      <c r="E622" t="s">
        <v>250</v>
      </c>
      <c r="F622" t="s">
        <v>2586</v>
      </c>
      <c r="G622" t="s">
        <v>2587</v>
      </c>
      <c r="H622" t="s">
        <v>32</v>
      </c>
      <c r="I622">
        <v>140</v>
      </c>
      <c r="J622">
        <v>2.35</v>
      </c>
      <c r="K622" t="s">
        <v>33</v>
      </c>
      <c r="L622" t="s">
        <v>15752</v>
      </c>
      <c r="M622" t="s">
        <v>15753</v>
      </c>
      <c r="N622" t="s">
        <v>15754</v>
      </c>
      <c r="O622" t="s">
        <v>15480</v>
      </c>
      <c r="P622" t="s">
        <v>15755</v>
      </c>
      <c r="Q622">
        <v>1995</v>
      </c>
      <c r="R622" t="s">
        <v>72</v>
      </c>
      <c r="S622">
        <v>0</v>
      </c>
      <c r="T622">
        <v>62000000</v>
      </c>
      <c r="U622">
        <v>172071312</v>
      </c>
      <c r="V622">
        <f t="shared" si="19"/>
        <v>110071312</v>
      </c>
      <c r="W622" t="s">
        <v>2588</v>
      </c>
      <c r="X622">
        <v>7.6</v>
      </c>
      <c r="Y622">
        <v>159</v>
      </c>
      <c r="Z622">
        <v>208817</v>
      </c>
      <c r="AA622">
        <v>296</v>
      </c>
      <c r="AB622">
        <v>5000</v>
      </c>
      <c r="AC622">
        <v>2000</v>
      </c>
      <c r="AD622">
        <v>15000</v>
      </c>
      <c r="AE622">
        <v>968</v>
      </c>
      <c r="AF622">
        <v>552</v>
      </c>
      <c r="AG622">
        <v>17171</v>
      </c>
      <c r="AH622" t="s">
        <v>718</v>
      </c>
      <c r="AI622" t="s">
        <v>2420</v>
      </c>
      <c r="AJ622" t="s">
        <v>20929</v>
      </c>
      <c r="AP622">
        <f t="shared" si="18"/>
        <v>3</v>
      </c>
    </row>
    <row r="623" spans="1:42" x14ac:dyDescent="0.3">
      <c r="A623" s="1">
        <v>647</v>
      </c>
      <c r="B623" t="s">
        <v>2589</v>
      </c>
      <c r="C623" t="s">
        <v>27</v>
      </c>
      <c r="D623" t="s">
        <v>2590</v>
      </c>
      <c r="E623" t="s">
        <v>2591</v>
      </c>
      <c r="F623" t="s">
        <v>2592</v>
      </c>
      <c r="G623" t="s">
        <v>2593</v>
      </c>
      <c r="H623" t="s">
        <v>32</v>
      </c>
      <c r="I623">
        <v>104</v>
      </c>
      <c r="J623">
        <v>1.85</v>
      </c>
      <c r="K623" t="s">
        <v>33</v>
      </c>
      <c r="L623" t="s">
        <v>14220</v>
      </c>
      <c r="M623" t="s">
        <v>14128</v>
      </c>
      <c r="N623" t="s">
        <v>15756</v>
      </c>
      <c r="O623" t="s">
        <v>15000</v>
      </c>
      <c r="P623" t="s">
        <v>14152</v>
      </c>
      <c r="Q623">
        <v>2002</v>
      </c>
      <c r="R623" t="s">
        <v>212</v>
      </c>
      <c r="S623">
        <v>0</v>
      </c>
      <c r="T623">
        <v>60000000</v>
      </c>
      <c r="U623">
        <v>139225854</v>
      </c>
      <c r="V623">
        <f t="shared" si="19"/>
        <v>79225854</v>
      </c>
      <c r="W623" t="s">
        <v>2594</v>
      </c>
      <c r="X623">
        <v>5.5</v>
      </c>
      <c r="Y623">
        <v>80</v>
      </c>
      <c r="Z623">
        <v>34561</v>
      </c>
      <c r="AA623">
        <v>116</v>
      </c>
      <c r="AB623">
        <v>1000</v>
      </c>
      <c r="AC623">
        <v>54</v>
      </c>
      <c r="AD623">
        <v>901</v>
      </c>
      <c r="AE623">
        <v>857</v>
      </c>
      <c r="AF623">
        <v>775</v>
      </c>
      <c r="AG623">
        <v>5265</v>
      </c>
      <c r="AH623" t="s">
        <v>1432</v>
      </c>
      <c r="AI623" t="s">
        <v>20926</v>
      </c>
      <c r="AJ623" t="s">
        <v>20924</v>
      </c>
      <c r="AP623">
        <f t="shared" si="18"/>
        <v>3</v>
      </c>
    </row>
    <row r="624" spans="1:42" x14ac:dyDescent="0.3">
      <c r="A624" s="1">
        <v>648</v>
      </c>
      <c r="B624" t="s">
        <v>2595</v>
      </c>
      <c r="C624" t="s">
        <v>27</v>
      </c>
      <c r="D624" t="s">
        <v>2596</v>
      </c>
      <c r="E624" t="s">
        <v>202</v>
      </c>
      <c r="F624" t="s">
        <v>345</v>
      </c>
      <c r="G624" t="s">
        <v>198</v>
      </c>
      <c r="H624" t="s">
        <v>32</v>
      </c>
      <c r="I624">
        <v>105</v>
      </c>
      <c r="J624">
        <v>1.85</v>
      </c>
      <c r="K624" t="s">
        <v>33</v>
      </c>
      <c r="L624" t="s">
        <v>15757</v>
      </c>
      <c r="M624" t="s">
        <v>15758</v>
      </c>
      <c r="N624" t="s">
        <v>15213</v>
      </c>
      <c r="O624" t="s">
        <v>14365</v>
      </c>
      <c r="P624" t="s">
        <v>15407</v>
      </c>
      <c r="Q624">
        <v>2012</v>
      </c>
      <c r="R624" t="s">
        <v>34</v>
      </c>
      <c r="S624">
        <v>1</v>
      </c>
      <c r="T624">
        <v>61000000</v>
      </c>
      <c r="U624">
        <v>148775460</v>
      </c>
      <c r="V624">
        <f t="shared" si="19"/>
        <v>87775460</v>
      </c>
      <c r="W624" t="s">
        <v>2597</v>
      </c>
      <c r="X624">
        <v>7.6</v>
      </c>
      <c r="Y624">
        <v>488</v>
      </c>
      <c r="Z624">
        <v>243834</v>
      </c>
      <c r="AA624">
        <v>845</v>
      </c>
      <c r="AB624">
        <v>144000</v>
      </c>
      <c r="AC624">
        <v>0</v>
      </c>
      <c r="AD624">
        <v>20000</v>
      </c>
      <c r="AE624">
        <v>13000</v>
      </c>
      <c r="AF624">
        <v>11000</v>
      </c>
      <c r="AG624">
        <v>46204</v>
      </c>
      <c r="AH624" t="s">
        <v>2420</v>
      </c>
      <c r="AI624" t="s">
        <v>20927</v>
      </c>
      <c r="AJ624" t="s">
        <v>12756</v>
      </c>
      <c r="AP624">
        <f t="shared" si="18"/>
        <v>3</v>
      </c>
    </row>
    <row r="625" spans="1:42" x14ac:dyDescent="0.3">
      <c r="A625" s="1">
        <v>649</v>
      </c>
      <c r="B625" t="s">
        <v>2598</v>
      </c>
      <c r="C625" t="s">
        <v>27</v>
      </c>
      <c r="D625" t="s">
        <v>2599</v>
      </c>
      <c r="E625" t="s">
        <v>250</v>
      </c>
      <c r="F625" t="s">
        <v>2600</v>
      </c>
      <c r="G625" t="s">
        <v>1897</v>
      </c>
      <c r="H625" t="s">
        <v>32</v>
      </c>
      <c r="I625">
        <v>119</v>
      </c>
      <c r="J625">
        <v>1.85</v>
      </c>
      <c r="K625" t="s">
        <v>33</v>
      </c>
      <c r="L625" t="s">
        <v>15759</v>
      </c>
      <c r="M625" t="s">
        <v>15760</v>
      </c>
      <c r="N625" t="s">
        <v>15761</v>
      </c>
      <c r="O625" t="s">
        <v>14403</v>
      </c>
      <c r="P625" t="s">
        <v>15762</v>
      </c>
      <c r="Q625">
        <v>1998</v>
      </c>
      <c r="R625" t="s">
        <v>72</v>
      </c>
      <c r="S625">
        <v>2</v>
      </c>
      <c r="T625">
        <v>65000000</v>
      </c>
      <c r="U625">
        <v>115731542</v>
      </c>
      <c r="V625">
        <f t="shared" si="19"/>
        <v>50731542</v>
      </c>
      <c r="W625" t="s">
        <v>2601</v>
      </c>
      <c r="X625">
        <v>6.5</v>
      </c>
      <c r="Y625">
        <v>153</v>
      </c>
      <c r="Z625">
        <v>151812</v>
      </c>
      <c r="AA625">
        <v>556</v>
      </c>
      <c r="AB625">
        <v>0</v>
      </c>
      <c r="AC625">
        <v>0</v>
      </c>
      <c r="AD625">
        <v>15000</v>
      </c>
      <c r="AE625">
        <v>793</v>
      </c>
      <c r="AF625">
        <v>744</v>
      </c>
      <c r="AG625">
        <v>17768</v>
      </c>
      <c r="AH625" t="s">
        <v>1432</v>
      </c>
      <c r="AI625" t="s">
        <v>2420</v>
      </c>
      <c r="AJ625" t="s">
        <v>12756</v>
      </c>
      <c r="AP625">
        <f t="shared" si="18"/>
        <v>3</v>
      </c>
    </row>
    <row r="626" spans="1:42" x14ac:dyDescent="0.3">
      <c r="A626" s="1">
        <v>650</v>
      </c>
      <c r="B626" t="s">
        <v>2602</v>
      </c>
      <c r="C626" t="s">
        <v>27</v>
      </c>
      <c r="D626" t="s">
        <v>1274</v>
      </c>
      <c r="E626" t="s">
        <v>922</v>
      </c>
      <c r="F626" t="s">
        <v>1132</v>
      </c>
      <c r="G626" t="s">
        <v>2603</v>
      </c>
      <c r="H626" t="s">
        <v>32</v>
      </c>
      <c r="I626">
        <v>106</v>
      </c>
      <c r="J626">
        <v>2.35</v>
      </c>
      <c r="K626" t="s">
        <v>33</v>
      </c>
      <c r="L626" t="s">
        <v>14347</v>
      </c>
      <c r="M626" t="s">
        <v>15162</v>
      </c>
      <c r="N626" t="s">
        <v>15763</v>
      </c>
      <c r="O626" t="s">
        <v>14003</v>
      </c>
      <c r="P626" t="s">
        <v>15764</v>
      </c>
      <c r="Q626">
        <v>2008</v>
      </c>
      <c r="R626" t="s">
        <v>491</v>
      </c>
      <c r="S626">
        <v>2</v>
      </c>
      <c r="T626">
        <v>65000000</v>
      </c>
      <c r="U626">
        <v>100468793</v>
      </c>
      <c r="V626">
        <f t="shared" si="19"/>
        <v>35468793</v>
      </c>
      <c r="W626" t="s">
        <v>2604</v>
      </c>
      <c r="X626">
        <v>6.9</v>
      </c>
      <c r="Y626">
        <v>173</v>
      </c>
      <c r="Z626">
        <v>212499</v>
      </c>
      <c r="AA626">
        <v>277</v>
      </c>
      <c r="AB626">
        <v>0</v>
      </c>
      <c r="AC626">
        <v>285</v>
      </c>
      <c r="AD626">
        <v>8000</v>
      </c>
      <c r="AE626">
        <v>3000</v>
      </c>
      <c r="AF626">
        <v>105</v>
      </c>
      <c r="AG626">
        <v>11264</v>
      </c>
      <c r="AH626" t="s">
        <v>1432</v>
      </c>
      <c r="AP626">
        <f t="shared" si="18"/>
        <v>1</v>
      </c>
    </row>
    <row r="627" spans="1:42" x14ac:dyDescent="0.3">
      <c r="A627" s="1">
        <v>651</v>
      </c>
      <c r="B627" t="s">
        <v>2605</v>
      </c>
      <c r="C627" t="s">
        <v>27</v>
      </c>
      <c r="D627" t="s">
        <v>243</v>
      </c>
      <c r="E627" t="s">
        <v>570</v>
      </c>
      <c r="F627" t="s">
        <v>2606</v>
      </c>
      <c r="G627" t="s">
        <v>2607</v>
      </c>
      <c r="H627" t="s">
        <v>32</v>
      </c>
      <c r="I627">
        <v>136</v>
      </c>
      <c r="J627">
        <v>2.35</v>
      </c>
      <c r="K627" t="s">
        <v>33</v>
      </c>
      <c r="L627" t="s">
        <v>14838</v>
      </c>
      <c r="M627" t="s">
        <v>15372</v>
      </c>
      <c r="N627" t="s">
        <v>14018</v>
      </c>
      <c r="O627" t="s">
        <v>14331</v>
      </c>
      <c r="P627" t="s">
        <v>15379</v>
      </c>
      <c r="Q627">
        <v>1998</v>
      </c>
      <c r="R627" t="s">
        <v>34</v>
      </c>
      <c r="S627">
        <v>0</v>
      </c>
      <c r="T627">
        <v>65000000</v>
      </c>
      <c r="U627">
        <v>93771072</v>
      </c>
      <c r="V627">
        <f t="shared" si="19"/>
        <v>28771072</v>
      </c>
      <c r="W627" t="s">
        <v>2608</v>
      </c>
      <c r="X627">
        <v>6.7</v>
      </c>
      <c r="Y627">
        <v>156</v>
      </c>
      <c r="Z627">
        <v>135404</v>
      </c>
      <c r="AA627">
        <v>318</v>
      </c>
      <c r="AB627">
        <v>0</v>
      </c>
      <c r="AC627">
        <v>258</v>
      </c>
      <c r="AD627">
        <v>12000</v>
      </c>
      <c r="AE627">
        <v>174</v>
      </c>
      <c r="AF627">
        <v>94</v>
      </c>
      <c r="AG627">
        <v>12396</v>
      </c>
      <c r="AH627" t="s">
        <v>980</v>
      </c>
      <c r="AI627" t="s">
        <v>718</v>
      </c>
      <c r="AJ627" t="s">
        <v>1432</v>
      </c>
      <c r="AK627" t="s">
        <v>12756</v>
      </c>
      <c r="AL627" t="s">
        <v>13161</v>
      </c>
      <c r="AM627" t="s">
        <v>10951</v>
      </c>
      <c r="AP627">
        <f t="shared" si="18"/>
        <v>6</v>
      </c>
    </row>
    <row r="628" spans="1:42" x14ac:dyDescent="0.3">
      <c r="A628" s="1">
        <v>652</v>
      </c>
      <c r="B628" t="s">
        <v>2609</v>
      </c>
      <c r="C628" t="s">
        <v>27</v>
      </c>
      <c r="D628" t="s">
        <v>1836</v>
      </c>
      <c r="E628" t="s">
        <v>77</v>
      </c>
      <c r="F628" t="s">
        <v>1256</v>
      </c>
      <c r="G628" t="s">
        <v>2610</v>
      </c>
      <c r="H628" t="s">
        <v>32</v>
      </c>
      <c r="I628">
        <v>95</v>
      </c>
      <c r="J628">
        <v>2.35</v>
      </c>
      <c r="K628" t="s">
        <v>33</v>
      </c>
      <c r="L628" t="s">
        <v>15765</v>
      </c>
      <c r="M628" t="s">
        <v>15766</v>
      </c>
      <c r="N628" t="s">
        <v>15767</v>
      </c>
      <c r="O628" t="s">
        <v>15768</v>
      </c>
      <c r="P628" t="s">
        <v>15769</v>
      </c>
      <c r="Q628">
        <v>2010</v>
      </c>
      <c r="R628" t="s">
        <v>491</v>
      </c>
      <c r="S628">
        <v>3</v>
      </c>
      <c r="T628">
        <v>65000000</v>
      </c>
      <c r="U628">
        <v>100448498</v>
      </c>
      <c r="V628">
        <f t="shared" si="19"/>
        <v>35448498</v>
      </c>
      <c r="W628" t="s">
        <v>2611</v>
      </c>
      <c r="X628">
        <v>6.6</v>
      </c>
      <c r="Y628">
        <v>307</v>
      </c>
      <c r="Z628">
        <v>272789</v>
      </c>
      <c r="AA628">
        <v>285</v>
      </c>
      <c r="AB628">
        <v>25000</v>
      </c>
      <c r="AC628">
        <v>480</v>
      </c>
      <c r="AD628">
        <v>21000</v>
      </c>
      <c r="AE628">
        <v>561</v>
      </c>
      <c r="AF628">
        <v>490</v>
      </c>
      <c r="AG628">
        <v>23018</v>
      </c>
      <c r="AH628" t="s">
        <v>1432</v>
      </c>
      <c r="AI628" t="s">
        <v>2420</v>
      </c>
      <c r="AP628">
        <f t="shared" si="18"/>
        <v>2</v>
      </c>
    </row>
    <row r="629" spans="1:42" x14ac:dyDescent="0.3">
      <c r="A629" s="1">
        <v>653</v>
      </c>
      <c r="B629" t="s">
        <v>2612</v>
      </c>
      <c r="C629" t="s">
        <v>27</v>
      </c>
      <c r="D629" t="s">
        <v>432</v>
      </c>
      <c r="E629" t="s">
        <v>2613</v>
      </c>
      <c r="F629" t="s">
        <v>2614</v>
      </c>
      <c r="G629" t="s">
        <v>2615</v>
      </c>
      <c r="H629" t="s">
        <v>32</v>
      </c>
      <c r="I629">
        <v>137</v>
      </c>
      <c r="J629">
        <v>2.35</v>
      </c>
      <c r="K629" t="s">
        <v>33</v>
      </c>
      <c r="L629" t="s">
        <v>14984</v>
      </c>
      <c r="M629" t="s">
        <v>14564</v>
      </c>
      <c r="N629" t="s">
        <v>15770</v>
      </c>
      <c r="O629" t="s">
        <v>15771</v>
      </c>
      <c r="P629" t="s">
        <v>15539</v>
      </c>
      <c r="Q629">
        <v>2014</v>
      </c>
      <c r="R629" t="s">
        <v>34</v>
      </c>
      <c r="S629">
        <v>0</v>
      </c>
      <c r="T629">
        <v>65000000</v>
      </c>
      <c r="U629">
        <v>115603980</v>
      </c>
      <c r="V629">
        <f t="shared" si="19"/>
        <v>50603980</v>
      </c>
      <c r="W629" t="s">
        <v>2616</v>
      </c>
      <c r="X629">
        <v>7.2</v>
      </c>
      <c r="Y629">
        <v>322</v>
      </c>
      <c r="Z629">
        <v>103589</v>
      </c>
      <c r="AA629">
        <v>351</v>
      </c>
      <c r="AB629">
        <v>35000</v>
      </c>
      <c r="AC629">
        <v>11000</v>
      </c>
      <c r="AD629">
        <v>769</v>
      </c>
      <c r="AE629">
        <v>698</v>
      </c>
      <c r="AF629">
        <v>465</v>
      </c>
      <c r="AG629">
        <v>2938</v>
      </c>
      <c r="AH629" t="s">
        <v>20932</v>
      </c>
      <c r="AI629" t="s">
        <v>2420</v>
      </c>
      <c r="AJ629" t="s">
        <v>20930</v>
      </c>
      <c r="AK629" t="s">
        <v>6750</v>
      </c>
      <c r="AP629">
        <f t="shared" si="18"/>
        <v>4</v>
      </c>
    </row>
    <row r="630" spans="1:42" x14ac:dyDescent="0.3">
      <c r="A630" s="1">
        <v>654</v>
      </c>
      <c r="B630" t="s">
        <v>2617</v>
      </c>
      <c r="C630" t="s">
        <v>559</v>
      </c>
      <c r="D630" t="s">
        <v>2618</v>
      </c>
      <c r="E630" t="s">
        <v>2618</v>
      </c>
      <c r="F630" t="s">
        <v>2619</v>
      </c>
      <c r="G630" t="s">
        <v>2620</v>
      </c>
      <c r="H630" t="s">
        <v>32</v>
      </c>
      <c r="I630">
        <v>130</v>
      </c>
      <c r="J630">
        <v>2.35</v>
      </c>
      <c r="K630" t="s">
        <v>33</v>
      </c>
      <c r="L630" t="s">
        <v>14865</v>
      </c>
      <c r="M630" t="s">
        <v>15772</v>
      </c>
      <c r="N630" t="s">
        <v>15631</v>
      </c>
      <c r="O630" t="s">
        <v>14172</v>
      </c>
      <c r="P630" t="s">
        <v>15459</v>
      </c>
      <c r="Q630">
        <v>2000</v>
      </c>
      <c r="R630" t="s">
        <v>34</v>
      </c>
      <c r="S630">
        <v>1</v>
      </c>
      <c r="T630">
        <v>65000000</v>
      </c>
      <c r="U630">
        <v>90454043</v>
      </c>
      <c r="V630">
        <f t="shared" si="19"/>
        <v>25454043</v>
      </c>
      <c r="W630" t="s">
        <v>2621</v>
      </c>
      <c r="X630">
        <v>6.4</v>
      </c>
      <c r="Y630">
        <v>169</v>
      </c>
      <c r="Z630">
        <v>60165</v>
      </c>
      <c r="AA630">
        <v>326</v>
      </c>
      <c r="AB630">
        <v>0</v>
      </c>
      <c r="AC630">
        <v>16000</v>
      </c>
      <c r="AD630">
        <v>16000</v>
      </c>
      <c r="AE630">
        <v>495</v>
      </c>
      <c r="AF630">
        <v>416</v>
      </c>
      <c r="AG630">
        <v>17771</v>
      </c>
      <c r="AH630" t="s">
        <v>980</v>
      </c>
      <c r="AI630" t="s">
        <v>718</v>
      </c>
      <c r="AJ630" t="s">
        <v>13161</v>
      </c>
      <c r="AP630">
        <f t="shared" si="18"/>
        <v>3</v>
      </c>
    </row>
    <row r="631" spans="1:42" x14ac:dyDescent="0.3">
      <c r="A631" s="1">
        <v>655</v>
      </c>
      <c r="B631" t="s">
        <v>2622</v>
      </c>
      <c r="C631" t="s">
        <v>27</v>
      </c>
      <c r="D631" t="s">
        <v>1505</v>
      </c>
      <c r="E631" t="s">
        <v>1298</v>
      </c>
      <c r="F631" t="s">
        <v>2623</v>
      </c>
      <c r="G631" t="s">
        <v>2624</v>
      </c>
      <c r="H631" t="s">
        <v>32</v>
      </c>
      <c r="I631">
        <v>124</v>
      </c>
      <c r="J631">
        <v>2.35</v>
      </c>
      <c r="K631" t="s">
        <v>33</v>
      </c>
      <c r="L631" t="s">
        <v>14631</v>
      </c>
      <c r="M631" t="s">
        <v>14065</v>
      </c>
      <c r="N631" t="s">
        <v>15773</v>
      </c>
      <c r="O631" t="s">
        <v>14234</v>
      </c>
      <c r="P631" t="s">
        <v>15769</v>
      </c>
      <c r="Q631">
        <v>1993</v>
      </c>
      <c r="R631" t="s">
        <v>491</v>
      </c>
      <c r="S631">
        <v>1</v>
      </c>
      <c r="T631">
        <v>70000000</v>
      </c>
      <c r="U631">
        <v>84049211</v>
      </c>
      <c r="V631">
        <f t="shared" si="19"/>
        <v>14049211</v>
      </c>
      <c r="W631" t="s">
        <v>2625</v>
      </c>
      <c r="X631">
        <v>6.4</v>
      </c>
      <c r="Y631">
        <v>74</v>
      </c>
      <c r="Z631">
        <v>96096</v>
      </c>
      <c r="AA631">
        <v>172</v>
      </c>
      <c r="AB631">
        <v>0</v>
      </c>
      <c r="AC631">
        <v>212</v>
      </c>
      <c r="AD631">
        <v>13000</v>
      </c>
      <c r="AE631">
        <v>730</v>
      </c>
      <c r="AF631">
        <v>369</v>
      </c>
      <c r="AG631">
        <v>15229</v>
      </c>
      <c r="AH631" t="s">
        <v>980</v>
      </c>
      <c r="AI631" t="s">
        <v>718</v>
      </c>
      <c r="AJ631" t="s">
        <v>13161</v>
      </c>
      <c r="AP631">
        <f t="shared" si="18"/>
        <v>3</v>
      </c>
    </row>
    <row r="632" spans="1:42" x14ac:dyDescent="0.3">
      <c r="A632" s="1">
        <v>656</v>
      </c>
      <c r="B632" t="s">
        <v>2626</v>
      </c>
      <c r="C632" t="s">
        <v>27</v>
      </c>
      <c r="D632" t="s">
        <v>989</v>
      </c>
      <c r="E632" t="s">
        <v>364</v>
      </c>
      <c r="F632" t="s">
        <v>2627</v>
      </c>
      <c r="G632" t="s">
        <v>995</v>
      </c>
      <c r="H632" t="s">
        <v>32</v>
      </c>
      <c r="I632">
        <v>108</v>
      </c>
      <c r="J632">
        <v>2.35</v>
      </c>
      <c r="K632" t="s">
        <v>33</v>
      </c>
      <c r="L632" t="s">
        <v>14044</v>
      </c>
      <c r="M632" t="s">
        <v>14444</v>
      </c>
      <c r="N632" t="s">
        <v>15635</v>
      </c>
      <c r="O632" t="s">
        <v>15774</v>
      </c>
      <c r="P632" t="s">
        <v>14258</v>
      </c>
      <c r="Q632">
        <v>1996</v>
      </c>
      <c r="R632" t="s">
        <v>491</v>
      </c>
      <c r="S632">
        <v>2</v>
      </c>
      <c r="T632">
        <v>50000000</v>
      </c>
      <c r="U632">
        <v>70450000</v>
      </c>
      <c r="V632">
        <f t="shared" si="19"/>
        <v>20450000</v>
      </c>
      <c r="W632" t="s">
        <v>2628</v>
      </c>
      <c r="X632">
        <v>6</v>
      </c>
      <c r="Y632">
        <v>72</v>
      </c>
      <c r="Z632">
        <v>77390</v>
      </c>
      <c r="AA632">
        <v>189</v>
      </c>
      <c r="AB632">
        <v>0</v>
      </c>
      <c r="AC632">
        <v>610</v>
      </c>
      <c r="AD632">
        <v>848</v>
      </c>
      <c r="AE632">
        <v>517</v>
      </c>
      <c r="AF632">
        <v>461</v>
      </c>
      <c r="AG632">
        <v>2913</v>
      </c>
      <c r="AH632" t="s">
        <v>980</v>
      </c>
      <c r="AI632" t="s">
        <v>20931</v>
      </c>
      <c r="AJ632" t="s">
        <v>13161</v>
      </c>
      <c r="AP632">
        <f t="shared" si="18"/>
        <v>3</v>
      </c>
    </row>
    <row r="633" spans="1:42" x14ac:dyDescent="0.3">
      <c r="A633" s="1">
        <v>657</v>
      </c>
      <c r="B633" t="s">
        <v>2629</v>
      </c>
      <c r="C633" t="s">
        <v>27</v>
      </c>
      <c r="D633" t="s">
        <v>523</v>
      </c>
      <c r="E633" t="s">
        <v>735</v>
      </c>
      <c r="F633" t="s">
        <v>2630</v>
      </c>
      <c r="G633" t="s">
        <v>2631</v>
      </c>
      <c r="H633" t="s">
        <v>32</v>
      </c>
      <c r="I633">
        <v>104</v>
      </c>
      <c r="J633">
        <v>1.85</v>
      </c>
      <c r="K633" t="s">
        <v>33</v>
      </c>
      <c r="L633" t="s">
        <v>15775</v>
      </c>
      <c r="M633" t="s">
        <v>14467</v>
      </c>
      <c r="N633" t="s">
        <v>15776</v>
      </c>
      <c r="O633" t="s">
        <v>15777</v>
      </c>
      <c r="P633" t="s">
        <v>15778</v>
      </c>
      <c r="Q633">
        <v>2000</v>
      </c>
      <c r="R633" t="s">
        <v>72</v>
      </c>
      <c r="S633">
        <v>1</v>
      </c>
      <c r="T633">
        <v>60000000</v>
      </c>
      <c r="U633">
        <v>69688384</v>
      </c>
      <c r="V633">
        <f t="shared" si="19"/>
        <v>9688384</v>
      </c>
      <c r="W633" t="s">
        <v>2632</v>
      </c>
      <c r="X633">
        <v>6.1</v>
      </c>
      <c r="Y633">
        <v>86</v>
      </c>
      <c r="Z633">
        <v>34473</v>
      </c>
      <c r="AA633">
        <v>139</v>
      </c>
      <c r="AB633">
        <v>0</v>
      </c>
      <c r="AC633">
        <v>226</v>
      </c>
      <c r="AD633">
        <v>13000</v>
      </c>
      <c r="AE633">
        <v>718</v>
      </c>
      <c r="AF633">
        <v>577</v>
      </c>
      <c r="AG633">
        <v>16452</v>
      </c>
      <c r="AH633" t="s">
        <v>1432</v>
      </c>
      <c r="AI633" t="s">
        <v>20926</v>
      </c>
      <c r="AJ633" t="s">
        <v>20924</v>
      </c>
      <c r="AP633">
        <f t="shared" si="18"/>
        <v>3</v>
      </c>
    </row>
    <row r="634" spans="1:42" x14ac:dyDescent="0.3">
      <c r="A634" s="1">
        <v>658</v>
      </c>
      <c r="B634" t="s">
        <v>2633</v>
      </c>
      <c r="C634" t="s">
        <v>27</v>
      </c>
      <c r="D634" t="s">
        <v>569</v>
      </c>
      <c r="E634" t="s">
        <v>524</v>
      </c>
      <c r="F634" t="s">
        <v>2634</v>
      </c>
      <c r="G634" t="s">
        <v>1301</v>
      </c>
      <c r="H634" t="s">
        <v>32</v>
      </c>
      <c r="I634">
        <v>129</v>
      </c>
      <c r="J634">
        <v>1.85</v>
      </c>
      <c r="K634" t="s">
        <v>33</v>
      </c>
      <c r="L634" t="s">
        <v>14955</v>
      </c>
      <c r="M634" t="s">
        <v>14666</v>
      </c>
      <c r="N634" t="s">
        <v>14154</v>
      </c>
      <c r="O634" t="s">
        <v>15779</v>
      </c>
      <c r="P634" t="s">
        <v>15780</v>
      </c>
      <c r="Q634">
        <v>2006</v>
      </c>
      <c r="R634" t="s">
        <v>34</v>
      </c>
      <c r="S634">
        <v>0</v>
      </c>
      <c r="T634">
        <v>63000000</v>
      </c>
      <c r="U634">
        <v>70236496</v>
      </c>
      <c r="V634">
        <f t="shared" si="19"/>
        <v>7236496</v>
      </c>
      <c r="W634" t="s">
        <v>2635</v>
      </c>
      <c r="X634">
        <v>6</v>
      </c>
      <c r="Y634">
        <v>242</v>
      </c>
      <c r="Z634">
        <v>67395</v>
      </c>
      <c r="AA634">
        <v>564</v>
      </c>
      <c r="AB634">
        <v>0</v>
      </c>
      <c r="AC634">
        <v>0</v>
      </c>
      <c r="AD634">
        <v>12000</v>
      </c>
      <c r="AE634">
        <v>1000</v>
      </c>
      <c r="AF634">
        <v>625</v>
      </c>
      <c r="AG634">
        <v>14421</v>
      </c>
      <c r="AH634" t="s">
        <v>2420</v>
      </c>
      <c r="AI634" t="s">
        <v>20929</v>
      </c>
      <c r="AJ634" t="s">
        <v>13161</v>
      </c>
      <c r="AP634">
        <f t="shared" si="18"/>
        <v>3</v>
      </c>
    </row>
    <row r="635" spans="1:42" x14ac:dyDescent="0.3">
      <c r="A635" s="1">
        <v>659</v>
      </c>
      <c r="B635" t="s">
        <v>2636</v>
      </c>
      <c r="C635" t="s">
        <v>27</v>
      </c>
      <c r="D635" t="s">
        <v>290</v>
      </c>
      <c r="E635" t="s">
        <v>1121</v>
      </c>
      <c r="F635" t="s">
        <v>65</v>
      </c>
      <c r="G635" t="s">
        <v>2637</v>
      </c>
      <c r="H635" t="s">
        <v>32</v>
      </c>
      <c r="I635">
        <v>117</v>
      </c>
      <c r="J635">
        <v>1.85</v>
      </c>
      <c r="K635" t="s">
        <v>33</v>
      </c>
      <c r="L635" t="s">
        <v>15651</v>
      </c>
      <c r="M635" t="s">
        <v>14149</v>
      </c>
      <c r="N635" t="s">
        <v>14397</v>
      </c>
      <c r="O635" t="s">
        <v>15407</v>
      </c>
      <c r="P635" t="s">
        <v>15781</v>
      </c>
      <c r="Q635">
        <v>2003</v>
      </c>
      <c r="R635" t="s">
        <v>34</v>
      </c>
      <c r="S635">
        <v>1</v>
      </c>
      <c r="T635">
        <v>65000000</v>
      </c>
      <c r="U635">
        <v>63695760</v>
      </c>
      <c r="V635">
        <f t="shared" si="19"/>
        <v>-1304240</v>
      </c>
      <c r="W635" t="s">
        <v>2638</v>
      </c>
      <c r="X635">
        <v>6.4</v>
      </c>
      <c r="Y635">
        <v>141</v>
      </c>
      <c r="Z635">
        <v>61490</v>
      </c>
      <c r="AA635">
        <v>264</v>
      </c>
      <c r="AB635">
        <v>0</v>
      </c>
      <c r="AC635">
        <v>179</v>
      </c>
      <c r="AD635">
        <v>8000</v>
      </c>
      <c r="AE635">
        <v>4000</v>
      </c>
      <c r="AF635">
        <v>403</v>
      </c>
      <c r="AG635">
        <v>12850</v>
      </c>
      <c r="AH635" t="s">
        <v>2420</v>
      </c>
      <c r="AP635">
        <f t="shared" si="18"/>
        <v>1</v>
      </c>
    </row>
    <row r="636" spans="1:42" x14ac:dyDescent="0.3">
      <c r="A636" s="1">
        <v>660</v>
      </c>
      <c r="B636" t="s">
        <v>2639</v>
      </c>
      <c r="C636" t="s">
        <v>27</v>
      </c>
      <c r="D636" t="s">
        <v>2640</v>
      </c>
      <c r="E636" t="s">
        <v>1583</v>
      </c>
      <c r="F636" t="s">
        <v>686</v>
      </c>
      <c r="G636" t="s">
        <v>2641</v>
      </c>
      <c r="H636" t="s">
        <v>32</v>
      </c>
      <c r="I636">
        <v>99</v>
      </c>
      <c r="J636">
        <v>2.35</v>
      </c>
      <c r="K636" t="s">
        <v>33</v>
      </c>
      <c r="L636" t="s">
        <v>14573</v>
      </c>
      <c r="M636" t="s">
        <v>15207</v>
      </c>
      <c r="N636" t="s">
        <v>14579</v>
      </c>
      <c r="O636" t="s">
        <v>15502</v>
      </c>
      <c r="P636" t="s">
        <v>15782</v>
      </c>
      <c r="Q636">
        <v>2012</v>
      </c>
      <c r="R636" t="s">
        <v>491</v>
      </c>
      <c r="S636">
        <v>0</v>
      </c>
      <c r="T636">
        <v>65000000</v>
      </c>
      <c r="U636">
        <v>59617068</v>
      </c>
      <c r="V636">
        <f t="shared" si="19"/>
        <v>-5382932</v>
      </c>
      <c r="W636" t="s">
        <v>2642</v>
      </c>
      <c r="X636">
        <v>6.4</v>
      </c>
      <c r="Y636">
        <v>313</v>
      </c>
      <c r="Z636">
        <v>213863</v>
      </c>
      <c r="AA636">
        <v>310</v>
      </c>
      <c r="AB636">
        <v>59000</v>
      </c>
      <c r="AC636">
        <v>119</v>
      </c>
      <c r="AD636">
        <v>600</v>
      </c>
      <c r="AE636">
        <v>346</v>
      </c>
      <c r="AF636">
        <v>174</v>
      </c>
      <c r="AG636">
        <v>1375</v>
      </c>
      <c r="AH636" t="s">
        <v>1432</v>
      </c>
      <c r="AI636" t="s">
        <v>12756</v>
      </c>
      <c r="AP636">
        <f t="shared" si="18"/>
        <v>2</v>
      </c>
    </row>
    <row r="637" spans="1:42" x14ac:dyDescent="0.3">
      <c r="A637" s="1">
        <v>661</v>
      </c>
      <c r="B637" t="s">
        <v>2643</v>
      </c>
      <c r="C637" t="s">
        <v>27</v>
      </c>
      <c r="D637" t="s">
        <v>2644</v>
      </c>
      <c r="E637" t="s">
        <v>401</v>
      </c>
      <c r="F637" t="s">
        <v>2645</v>
      </c>
      <c r="G637" t="s">
        <v>1606</v>
      </c>
      <c r="H637" t="s">
        <v>47</v>
      </c>
      <c r="I637">
        <v>105</v>
      </c>
      <c r="J637">
        <v>1.66</v>
      </c>
      <c r="K637" t="s">
        <v>33</v>
      </c>
      <c r="L637" t="s">
        <v>14097</v>
      </c>
      <c r="M637" t="s">
        <v>15783</v>
      </c>
      <c r="N637" t="s">
        <v>14178</v>
      </c>
      <c r="O637" t="s">
        <v>15784</v>
      </c>
      <c r="P637" t="s">
        <v>15785</v>
      </c>
      <c r="Q637">
        <v>1999</v>
      </c>
      <c r="R637" t="s">
        <v>491</v>
      </c>
      <c r="S637">
        <v>1</v>
      </c>
      <c r="T637">
        <v>65000000</v>
      </c>
      <c r="U637">
        <v>55637680</v>
      </c>
      <c r="V637">
        <f t="shared" si="19"/>
        <v>-9362320</v>
      </c>
      <c r="W637" t="s">
        <v>2646</v>
      </c>
      <c r="X637">
        <v>7.3</v>
      </c>
      <c r="Y637">
        <v>280</v>
      </c>
      <c r="Z637">
        <v>227071</v>
      </c>
      <c r="AA637">
        <v>1500</v>
      </c>
      <c r="AB637">
        <v>10000</v>
      </c>
      <c r="AC637">
        <v>0</v>
      </c>
      <c r="AD637">
        <v>10000</v>
      </c>
      <c r="AE637">
        <v>580</v>
      </c>
      <c r="AF637">
        <v>521</v>
      </c>
      <c r="AG637">
        <v>11424</v>
      </c>
      <c r="AH637" t="s">
        <v>2420</v>
      </c>
      <c r="AI637" t="s">
        <v>20928</v>
      </c>
      <c r="AJ637" t="s">
        <v>13161</v>
      </c>
      <c r="AP637">
        <f t="shared" si="18"/>
        <v>3</v>
      </c>
    </row>
    <row r="638" spans="1:42" x14ac:dyDescent="0.3">
      <c r="A638" s="1">
        <v>662</v>
      </c>
      <c r="B638" t="s">
        <v>2647</v>
      </c>
      <c r="C638" t="s">
        <v>27</v>
      </c>
      <c r="D638" t="s">
        <v>2648</v>
      </c>
      <c r="E638" t="s">
        <v>2649</v>
      </c>
      <c r="F638" t="s">
        <v>1962</v>
      </c>
      <c r="G638" t="s">
        <v>2650</v>
      </c>
      <c r="H638" t="s">
        <v>32</v>
      </c>
      <c r="I638">
        <v>118</v>
      </c>
      <c r="J638">
        <v>2.39</v>
      </c>
      <c r="K638" t="s">
        <v>33</v>
      </c>
      <c r="L638" t="s">
        <v>14248</v>
      </c>
      <c r="M638" t="s">
        <v>15786</v>
      </c>
      <c r="N638" t="s">
        <v>15787</v>
      </c>
      <c r="O638" t="s">
        <v>15788</v>
      </c>
      <c r="P638" t="s">
        <v>15789</v>
      </c>
      <c r="Q638">
        <v>2014</v>
      </c>
      <c r="R638" t="s">
        <v>72</v>
      </c>
      <c r="S638">
        <v>6</v>
      </c>
      <c r="T638">
        <v>65000000</v>
      </c>
      <c r="U638">
        <v>85911262</v>
      </c>
      <c r="V638">
        <f t="shared" si="19"/>
        <v>20911262</v>
      </c>
      <c r="W638" t="s">
        <v>2651</v>
      </c>
      <c r="X638">
        <v>5.2</v>
      </c>
      <c r="Y638">
        <v>176</v>
      </c>
      <c r="Z638">
        <v>24735</v>
      </c>
      <c r="AA638">
        <v>213</v>
      </c>
      <c r="AB638">
        <v>16000</v>
      </c>
      <c r="AC638">
        <v>87</v>
      </c>
      <c r="AD638">
        <v>2000</v>
      </c>
      <c r="AE638">
        <v>1000</v>
      </c>
      <c r="AF638">
        <v>929</v>
      </c>
      <c r="AG638">
        <v>4796</v>
      </c>
      <c r="AH638" t="s">
        <v>1432</v>
      </c>
      <c r="AI638" t="s">
        <v>2420</v>
      </c>
      <c r="AJ638" t="s">
        <v>20926</v>
      </c>
      <c r="AK638" t="s">
        <v>20927</v>
      </c>
      <c r="AP638">
        <f t="shared" si="18"/>
        <v>4</v>
      </c>
    </row>
    <row r="639" spans="1:42" x14ac:dyDescent="0.3">
      <c r="A639" s="1">
        <v>663</v>
      </c>
      <c r="B639" t="s">
        <v>2652</v>
      </c>
      <c r="C639" t="s">
        <v>27</v>
      </c>
      <c r="D639" t="s">
        <v>2653</v>
      </c>
      <c r="E639" t="s">
        <v>128</v>
      </c>
      <c r="F639" t="s">
        <v>1540</v>
      </c>
      <c r="G639" t="s">
        <v>2654</v>
      </c>
      <c r="H639" t="s">
        <v>32</v>
      </c>
      <c r="I639">
        <v>105</v>
      </c>
      <c r="J639">
        <v>1.85</v>
      </c>
      <c r="K639" t="s">
        <v>33</v>
      </c>
      <c r="L639" t="s">
        <v>15790</v>
      </c>
      <c r="M639" t="s">
        <v>15791</v>
      </c>
      <c r="N639" t="s">
        <v>13976</v>
      </c>
      <c r="O639" t="s">
        <v>15792</v>
      </c>
      <c r="P639" t="s">
        <v>15793</v>
      </c>
      <c r="Q639">
        <v>2015</v>
      </c>
      <c r="R639" t="s">
        <v>491</v>
      </c>
      <c r="S639">
        <v>0</v>
      </c>
      <c r="T639">
        <v>50100000</v>
      </c>
      <c r="U639">
        <v>53846915</v>
      </c>
      <c r="V639">
        <f t="shared" si="19"/>
        <v>3746915</v>
      </c>
      <c r="W639" t="s">
        <v>2655</v>
      </c>
      <c r="X639">
        <v>6.6</v>
      </c>
      <c r="Y639">
        <v>279</v>
      </c>
      <c r="Z639">
        <v>149337</v>
      </c>
      <c r="AA639">
        <v>221</v>
      </c>
      <c r="AB639">
        <v>23000</v>
      </c>
      <c r="AC639">
        <v>43</v>
      </c>
      <c r="AD639">
        <v>10000</v>
      </c>
      <c r="AE639">
        <v>806</v>
      </c>
      <c r="AF639">
        <v>523</v>
      </c>
      <c r="AG639">
        <v>11943</v>
      </c>
      <c r="AH639" t="s">
        <v>1432</v>
      </c>
      <c r="AI639" t="s">
        <v>20931</v>
      </c>
      <c r="AJ639" t="s">
        <v>2420</v>
      </c>
      <c r="AK639" t="s">
        <v>12756</v>
      </c>
      <c r="AP639">
        <f t="shared" si="18"/>
        <v>4</v>
      </c>
    </row>
    <row r="640" spans="1:42" x14ac:dyDescent="0.3">
      <c r="A640" s="1">
        <v>664</v>
      </c>
      <c r="B640" t="s">
        <v>2656</v>
      </c>
      <c r="C640" t="s">
        <v>27</v>
      </c>
      <c r="D640" t="s">
        <v>255</v>
      </c>
      <c r="E640" t="s">
        <v>51</v>
      </c>
      <c r="F640" t="s">
        <v>2657</v>
      </c>
      <c r="G640" t="s">
        <v>2658</v>
      </c>
      <c r="H640" t="s">
        <v>32</v>
      </c>
      <c r="I640">
        <v>103</v>
      </c>
      <c r="J640">
        <v>2.35</v>
      </c>
      <c r="K640" t="s">
        <v>33</v>
      </c>
      <c r="L640" t="s">
        <v>14140</v>
      </c>
      <c r="M640" t="s">
        <v>14360</v>
      </c>
      <c r="N640" t="s">
        <v>14361</v>
      </c>
      <c r="O640" t="s">
        <v>15250</v>
      </c>
      <c r="P640" t="s">
        <v>14632</v>
      </c>
      <c r="Q640">
        <v>2012</v>
      </c>
      <c r="R640" t="s">
        <v>34</v>
      </c>
      <c r="S640">
        <v>3</v>
      </c>
      <c r="T640">
        <v>65000000</v>
      </c>
      <c r="U640">
        <v>54758461</v>
      </c>
      <c r="V640">
        <f t="shared" si="19"/>
        <v>-10241539</v>
      </c>
      <c r="W640" t="s">
        <v>2659</v>
      </c>
      <c r="X640">
        <v>6.3</v>
      </c>
      <c r="Y640">
        <v>241</v>
      </c>
      <c r="Z640">
        <v>147641</v>
      </c>
      <c r="AA640">
        <v>238</v>
      </c>
      <c r="AB640">
        <v>18000</v>
      </c>
      <c r="AC640">
        <v>368</v>
      </c>
      <c r="AD640">
        <v>27000</v>
      </c>
      <c r="AE640">
        <v>1000</v>
      </c>
      <c r="AF640">
        <v>520</v>
      </c>
      <c r="AG640">
        <v>29808</v>
      </c>
      <c r="AH640" t="s">
        <v>980</v>
      </c>
      <c r="AI640" t="s">
        <v>1432</v>
      </c>
      <c r="AJ640" t="s">
        <v>12756</v>
      </c>
      <c r="AP640">
        <f t="shared" si="18"/>
        <v>3</v>
      </c>
    </row>
    <row r="641" spans="1:42" x14ac:dyDescent="0.3">
      <c r="A641" s="1">
        <v>665</v>
      </c>
      <c r="B641" t="s">
        <v>2660</v>
      </c>
      <c r="C641" t="s">
        <v>27</v>
      </c>
      <c r="D641" t="s">
        <v>2661</v>
      </c>
      <c r="E641" t="s">
        <v>244</v>
      </c>
      <c r="F641" t="s">
        <v>2662</v>
      </c>
      <c r="G641" t="s">
        <v>758</v>
      </c>
      <c r="H641" t="s">
        <v>32</v>
      </c>
      <c r="I641">
        <v>122</v>
      </c>
      <c r="J641">
        <v>2.35</v>
      </c>
      <c r="K641" t="s">
        <v>33</v>
      </c>
      <c r="L641" t="s">
        <v>15794</v>
      </c>
      <c r="M641" t="s">
        <v>14001</v>
      </c>
      <c r="N641" t="s">
        <v>15206</v>
      </c>
      <c r="O641" t="s">
        <v>15725</v>
      </c>
      <c r="P641" t="s">
        <v>15795</v>
      </c>
      <c r="Q641">
        <v>2004</v>
      </c>
      <c r="R641" t="s">
        <v>491</v>
      </c>
      <c r="S641">
        <v>0</v>
      </c>
      <c r="T641">
        <v>65000000</v>
      </c>
      <c r="U641">
        <v>52397389</v>
      </c>
      <c r="V641">
        <f t="shared" si="19"/>
        <v>-12602611</v>
      </c>
      <c r="W641" t="s">
        <v>2663</v>
      </c>
      <c r="X641">
        <v>5.9</v>
      </c>
      <c r="Y641">
        <v>185</v>
      </c>
      <c r="Z641">
        <v>132954</v>
      </c>
      <c r="AA641">
        <v>514</v>
      </c>
      <c r="AB641">
        <v>0</v>
      </c>
      <c r="AC641">
        <v>687</v>
      </c>
      <c r="AD641">
        <v>16000</v>
      </c>
      <c r="AE641">
        <v>1000</v>
      </c>
      <c r="AF641">
        <v>957</v>
      </c>
      <c r="AG641">
        <v>19764</v>
      </c>
      <c r="AH641" t="s">
        <v>980</v>
      </c>
      <c r="AI641" t="s">
        <v>718</v>
      </c>
      <c r="AJ641" t="s">
        <v>20924</v>
      </c>
      <c r="AK641" t="s">
        <v>4493</v>
      </c>
      <c r="AL641" t="s">
        <v>13700</v>
      </c>
      <c r="AM641" t="s">
        <v>13161</v>
      </c>
      <c r="AP641">
        <f t="shared" si="18"/>
        <v>6</v>
      </c>
    </row>
    <row r="642" spans="1:42" x14ac:dyDescent="0.3">
      <c r="A642" s="1">
        <v>667</v>
      </c>
      <c r="B642" t="s">
        <v>2664</v>
      </c>
      <c r="C642" t="s">
        <v>27</v>
      </c>
      <c r="D642" t="s">
        <v>2186</v>
      </c>
      <c r="E642" t="s">
        <v>2665</v>
      </c>
      <c r="F642" t="s">
        <v>2666</v>
      </c>
      <c r="G642" t="s">
        <v>2667</v>
      </c>
      <c r="H642" t="s">
        <v>1390</v>
      </c>
      <c r="I642">
        <v>143</v>
      </c>
      <c r="J642">
        <v>2.35</v>
      </c>
      <c r="K642" t="s">
        <v>33</v>
      </c>
      <c r="L642" t="s">
        <v>15017</v>
      </c>
      <c r="M642" t="s">
        <v>15796</v>
      </c>
      <c r="N642" t="s">
        <v>15797</v>
      </c>
      <c r="O642" t="s">
        <v>14669</v>
      </c>
      <c r="P642" t="s">
        <v>14217</v>
      </c>
      <c r="Q642">
        <v>1998</v>
      </c>
      <c r="R642" t="s">
        <v>491</v>
      </c>
      <c r="S642">
        <v>0</v>
      </c>
      <c r="T642">
        <v>65000000</v>
      </c>
      <c r="U642">
        <v>38966057</v>
      </c>
      <c r="V642">
        <f t="shared" si="19"/>
        <v>-26033943</v>
      </c>
      <c r="W642" t="s">
        <v>2668</v>
      </c>
      <c r="X642">
        <v>6.7</v>
      </c>
      <c r="Y642">
        <v>117</v>
      </c>
      <c r="Z642">
        <v>23940</v>
      </c>
      <c r="AA642">
        <v>157</v>
      </c>
      <c r="AB642">
        <v>688</v>
      </c>
      <c r="AC642">
        <v>0</v>
      </c>
      <c r="AD642">
        <v>509</v>
      </c>
      <c r="AE642">
        <v>317</v>
      </c>
      <c r="AF642">
        <v>210</v>
      </c>
      <c r="AG642">
        <v>1409</v>
      </c>
      <c r="AH642" t="s">
        <v>1432</v>
      </c>
      <c r="AI642" t="s">
        <v>2420</v>
      </c>
      <c r="AP642">
        <f t="shared" si="18"/>
        <v>2</v>
      </c>
    </row>
    <row r="643" spans="1:42" x14ac:dyDescent="0.3">
      <c r="A643" s="1">
        <v>668</v>
      </c>
      <c r="B643" t="s">
        <v>2669</v>
      </c>
      <c r="C643" t="s">
        <v>27</v>
      </c>
      <c r="D643" t="s">
        <v>1695</v>
      </c>
      <c r="E643" t="s">
        <v>1435</v>
      </c>
      <c r="F643" t="s">
        <v>2006</v>
      </c>
      <c r="G643" t="s">
        <v>221</v>
      </c>
      <c r="H643" t="s">
        <v>572</v>
      </c>
      <c r="I643">
        <v>96</v>
      </c>
      <c r="J643">
        <v>2.35</v>
      </c>
      <c r="K643" t="s">
        <v>33</v>
      </c>
      <c r="L643" t="s">
        <v>15798</v>
      </c>
      <c r="M643" t="s">
        <v>14431</v>
      </c>
      <c r="N643" t="s">
        <v>14154</v>
      </c>
      <c r="O643" t="s">
        <v>15799</v>
      </c>
      <c r="P643" t="s">
        <v>14163</v>
      </c>
      <c r="Q643">
        <v>2012</v>
      </c>
      <c r="R643" t="s">
        <v>491</v>
      </c>
      <c r="S643">
        <v>0</v>
      </c>
      <c r="T643">
        <v>65000000</v>
      </c>
      <c r="U643">
        <v>42345531</v>
      </c>
      <c r="V643">
        <f t="shared" si="19"/>
        <v>-22654469</v>
      </c>
      <c r="W643" t="s">
        <v>2670</v>
      </c>
      <c r="X643">
        <v>5.4</v>
      </c>
      <c r="Y643">
        <v>239</v>
      </c>
      <c r="Z643">
        <v>104831</v>
      </c>
      <c r="AA643">
        <v>423</v>
      </c>
      <c r="AB643">
        <v>32000</v>
      </c>
      <c r="AC643">
        <v>545</v>
      </c>
      <c r="AD643">
        <v>14000</v>
      </c>
      <c r="AE643">
        <v>1000</v>
      </c>
      <c r="AF643">
        <v>974</v>
      </c>
      <c r="AG643">
        <v>17913</v>
      </c>
      <c r="AH643" t="s">
        <v>980</v>
      </c>
      <c r="AI643" t="s">
        <v>4493</v>
      </c>
      <c r="AJ643" t="s">
        <v>13700</v>
      </c>
      <c r="AK643" t="s">
        <v>13161</v>
      </c>
      <c r="AP643">
        <f t="shared" ref="AP643:AP706" si="20">COUNTA(AH643:AO643)</f>
        <v>4</v>
      </c>
    </row>
    <row r="644" spans="1:42" x14ac:dyDescent="0.3">
      <c r="A644" s="1">
        <v>669</v>
      </c>
      <c r="B644" t="s">
        <v>2671</v>
      </c>
      <c r="C644" t="s">
        <v>27</v>
      </c>
      <c r="D644" t="s">
        <v>1695</v>
      </c>
      <c r="E644" t="s">
        <v>260</v>
      </c>
      <c r="F644" t="s">
        <v>2120</v>
      </c>
      <c r="G644" t="s">
        <v>1685</v>
      </c>
      <c r="H644" t="s">
        <v>32</v>
      </c>
      <c r="I644">
        <v>111</v>
      </c>
      <c r="J644">
        <v>2.35</v>
      </c>
      <c r="K644" t="s">
        <v>33</v>
      </c>
      <c r="L644" t="s">
        <v>14415</v>
      </c>
      <c r="M644" t="s">
        <v>14876</v>
      </c>
      <c r="N644" t="s">
        <v>14448</v>
      </c>
      <c r="O644" t="s">
        <v>14048</v>
      </c>
      <c r="P644" t="s">
        <v>15299</v>
      </c>
      <c r="Q644">
        <v>2008</v>
      </c>
      <c r="R644" t="s">
        <v>491</v>
      </c>
      <c r="S644">
        <v>4</v>
      </c>
      <c r="T644">
        <v>45000000</v>
      </c>
      <c r="U644">
        <v>36064910</v>
      </c>
      <c r="V644">
        <f t="shared" ref="V644:V707" si="21">U644-T644</f>
        <v>-8935090</v>
      </c>
      <c r="W644" t="s">
        <v>2672</v>
      </c>
      <c r="X644">
        <v>6.4</v>
      </c>
      <c r="Y644">
        <v>230</v>
      </c>
      <c r="Z644">
        <v>166610</v>
      </c>
      <c r="AA644">
        <v>211</v>
      </c>
      <c r="AB644">
        <v>0</v>
      </c>
      <c r="AC644">
        <v>545</v>
      </c>
      <c r="AD644">
        <v>26000</v>
      </c>
      <c r="AE644">
        <v>872</v>
      </c>
      <c r="AF644">
        <v>805</v>
      </c>
      <c r="AG644">
        <v>28643</v>
      </c>
      <c r="AH644" t="s">
        <v>980</v>
      </c>
      <c r="AI644" t="s">
        <v>13700</v>
      </c>
      <c r="AJ644" t="s">
        <v>13161</v>
      </c>
      <c r="AP644">
        <f t="shared" si="20"/>
        <v>3</v>
      </c>
    </row>
    <row r="645" spans="1:42" x14ac:dyDescent="0.3">
      <c r="A645" s="1">
        <v>670</v>
      </c>
      <c r="B645" t="s">
        <v>2673</v>
      </c>
      <c r="C645" t="s">
        <v>27</v>
      </c>
      <c r="D645" t="s">
        <v>1505</v>
      </c>
      <c r="E645" t="s">
        <v>2674</v>
      </c>
      <c r="F645" t="s">
        <v>2675</v>
      </c>
      <c r="G645" t="s">
        <v>2676</v>
      </c>
      <c r="H645" t="s">
        <v>32</v>
      </c>
      <c r="I645">
        <v>121</v>
      </c>
      <c r="J645">
        <v>2.35</v>
      </c>
      <c r="K645" t="s">
        <v>33</v>
      </c>
      <c r="L645" t="s">
        <v>15593</v>
      </c>
      <c r="M645" t="s">
        <v>14718</v>
      </c>
      <c r="N645" t="s">
        <v>15800</v>
      </c>
      <c r="O645" t="s">
        <v>14708</v>
      </c>
      <c r="P645" t="s">
        <v>14986</v>
      </c>
      <c r="Q645">
        <v>1996</v>
      </c>
      <c r="R645" t="s">
        <v>491</v>
      </c>
      <c r="S645">
        <v>2</v>
      </c>
      <c r="T645">
        <v>65000000</v>
      </c>
      <c r="U645">
        <v>33328051</v>
      </c>
      <c r="V645">
        <f t="shared" si="21"/>
        <v>-31671949</v>
      </c>
      <c r="W645" t="s">
        <v>2677</v>
      </c>
      <c r="X645">
        <v>6.7</v>
      </c>
      <c r="Y645">
        <v>94</v>
      </c>
      <c r="Z645">
        <v>60508</v>
      </c>
      <c r="AA645">
        <v>285</v>
      </c>
      <c r="AB645">
        <v>4000</v>
      </c>
      <c r="AC645">
        <v>212</v>
      </c>
      <c r="AD645">
        <v>394</v>
      </c>
      <c r="AE645">
        <v>380</v>
      </c>
      <c r="AF645">
        <v>263</v>
      </c>
      <c r="AG645">
        <v>1531</v>
      </c>
      <c r="AH645" t="s">
        <v>980</v>
      </c>
      <c r="AI645" t="s">
        <v>20931</v>
      </c>
      <c r="AJ645" t="s">
        <v>2420</v>
      </c>
      <c r="AK645" t="s">
        <v>20928</v>
      </c>
      <c r="AL645" t="s">
        <v>13161</v>
      </c>
      <c r="AP645">
        <f t="shared" si="20"/>
        <v>5</v>
      </c>
    </row>
    <row r="646" spans="1:42" x14ac:dyDescent="0.3">
      <c r="A646" s="1">
        <v>671</v>
      </c>
      <c r="B646" t="s">
        <v>2678</v>
      </c>
      <c r="C646" t="s">
        <v>27</v>
      </c>
      <c r="D646" t="s">
        <v>2679</v>
      </c>
      <c r="E646" t="s">
        <v>2680</v>
      </c>
      <c r="F646" t="s">
        <v>1622</v>
      </c>
      <c r="G646" t="s">
        <v>2681</v>
      </c>
      <c r="H646" t="s">
        <v>32</v>
      </c>
      <c r="I646">
        <v>135</v>
      </c>
      <c r="J646">
        <v>2.35</v>
      </c>
      <c r="K646" t="s">
        <v>33</v>
      </c>
      <c r="L646" t="s">
        <v>14229</v>
      </c>
      <c r="M646" t="s">
        <v>15801</v>
      </c>
      <c r="N646" t="s">
        <v>15802</v>
      </c>
      <c r="O646" t="s">
        <v>14908</v>
      </c>
      <c r="P646" t="s">
        <v>15803</v>
      </c>
      <c r="Q646">
        <v>2000</v>
      </c>
      <c r="R646" t="s">
        <v>491</v>
      </c>
      <c r="S646">
        <v>1</v>
      </c>
      <c r="T646">
        <v>65000000</v>
      </c>
      <c r="U646">
        <v>32598931</v>
      </c>
      <c r="V646">
        <f t="shared" si="21"/>
        <v>-32401069</v>
      </c>
      <c r="W646" t="s">
        <v>2682</v>
      </c>
      <c r="X646">
        <v>6.2</v>
      </c>
      <c r="Y646">
        <v>134</v>
      </c>
      <c r="Z646">
        <v>49300</v>
      </c>
      <c r="AA646">
        <v>265</v>
      </c>
      <c r="AB646">
        <v>892</v>
      </c>
      <c r="AC646">
        <v>138</v>
      </c>
      <c r="AD646">
        <v>324</v>
      </c>
      <c r="AE646">
        <v>192</v>
      </c>
      <c r="AF646">
        <v>184</v>
      </c>
      <c r="AG646">
        <v>1013</v>
      </c>
      <c r="AH646" t="s">
        <v>980</v>
      </c>
      <c r="AI646" t="s">
        <v>2420</v>
      </c>
      <c r="AJ646" t="s">
        <v>13161</v>
      </c>
      <c r="AP646">
        <f t="shared" si="20"/>
        <v>3</v>
      </c>
    </row>
    <row r="647" spans="1:42" x14ac:dyDescent="0.3">
      <c r="A647" s="1">
        <v>672</v>
      </c>
      <c r="B647" t="s">
        <v>2683</v>
      </c>
      <c r="C647" t="s">
        <v>27</v>
      </c>
      <c r="D647" t="s">
        <v>193</v>
      </c>
      <c r="E647" t="s">
        <v>428</v>
      </c>
      <c r="F647" t="s">
        <v>520</v>
      </c>
      <c r="G647" t="s">
        <v>2684</v>
      </c>
      <c r="H647" t="s">
        <v>32</v>
      </c>
      <c r="I647">
        <v>101</v>
      </c>
      <c r="J647">
        <v>1.85</v>
      </c>
      <c r="K647" t="s">
        <v>33</v>
      </c>
      <c r="L647" t="s">
        <v>15329</v>
      </c>
      <c r="M647" t="s">
        <v>15804</v>
      </c>
      <c r="N647" t="s">
        <v>15805</v>
      </c>
      <c r="O647" t="s">
        <v>15806</v>
      </c>
      <c r="P647" t="s">
        <v>15807</v>
      </c>
      <c r="Q647">
        <v>2005</v>
      </c>
      <c r="R647" t="s">
        <v>72</v>
      </c>
      <c r="S647">
        <v>0</v>
      </c>
      <c r="T647">
        <v>65000000</v>
      </c>
      <c r="U647">
        <v>28045540</v>
      </c>
      <c r="V647">
        <f t="shared" si="21"/>
        <v>-36954460</v>
      </c>
      <c r="W647" t="s">
        <v>2685</v>
      </c>
      <c r="X647">
        <v>6.1</v>
      </c>
      <c r="Y647">
        <v>136</v>
      </c>
      <c r="Z647">
        <v>67707</v>
      </c>
      <c r="AA647">
        <v>202</v>
      </c>
      <c r="AB647">
        <v>0</v>
      </c>
      <c r="AC647">
        <v>4000</v>
      </c>
      <c r="AD647">
        <v>17000</v>
      </c>
      <c r="AE647">
        <v>14000</v>
      </c>
      <c r="AF647">
        <v>539</v>
      </c>
      <c r="AG647">
        <v>32232</v>
      </c>
      <c r="AH647" t="s">
        <v>980</v>
      </c>
      <c r="AI647" t="s">
        <v>718</v>
      </c>
      <c r="AJ647" t="s">
        <v>1432</v>
      </c>
      <c r="AK647" t="s">
        <v>20926</v>
      </c>
      <c r="AL647" t="s">
        <v>20924</v>
      </c>
      <c r="AM647" t="s">
        <v>13700</v>
      </c>
      <c r="AP647">
        <f t="shared" si="20"/>
        <v>6</v>
      </c>
    </row>
    <row r="648" spans="1:42" x14ac:dyDescent="0.3">
      <c r="A648" s="1">
        <v>673</v>
      </c>
      <c r="B648" t="s">
        <v>2686</v>
      </c>
      <c r="C648" t="s">
        <v>27</v>
      </c>
      <c r="D648" t="s">
        <v>510</v>
      </c>
      <c r="E648" t="s">
        <v>266</v>
      </c>
      <c r="F648" t="s">
        <v>2687</v>
      </c>
      <c r="G648" t="s">
        <v>2688</v>
      </c>
      <c r="H648" t="s">
        <v>32</v>
      </c>
      <c r="I648">
        <v>151</v>
      </c>
      <c r="J648">
        <v>2.35</v>
      </c>
      <c r="K648" t="s">
        <v>33</v>
      </c>
      <c r="L648" t="s">
        <v>15808</v>
      </c>
      <c r="M648" t="s">
        <v>15261</v>
      </c>
      <c r="N648" t="s">
        <v>15809</v>
      </c>
      <c r="O648" t="s">
        <v>15810</v>
      </c>
      <c r="P648" t="s">
        <v>15317</v>
      </c>
      <c r="Q648">
        <v>1999</v>
      </c>
      <c r="R648" t="s">
        <v>491</v>
      </c>
      <c r="S648">
        <v>2</v>
      </c>
      <c r="T648">
        <v>63000000</v>
      </c>
      <c r="U648">
        <v>37023395</v>
      </c>
      <c r="V648">
        <f t="shared" si="21"/>
        <v>-25976605</v>
      </c>
      <c r="W648" t="s">
        <v>2689</v>
      </c>
      <c r="X648">
        <v>8.8000000000000007</v>
      </c>
      <c r="Y648">
        <v>315</v>
      </c>
      <c r="Z648">
        <v>1347461</v>
      </c>
      <c r="AA648">
        <v>2968</v>
      </c>
      <c r="AB648">
        <v>48000</v>
      </c>
      <c r="AC648">
        <v>21000</v>
      </c>
      <c r="AD648">
        <v>11000</v>
      </c>
      <c r="AE648">
        <v>783</v>
      </c>
      <c r="AF648">
        <v>637</v>
      </c>
      <c r="AG648">
        <v>13209</v>
      </c>
      <c r="AH648" t="s">
        <v>2420</v>
      </c>
      <c r="AP648">
        <f t="shared" si="20"/>
        <v>1</v>
      </c>
    </row>
    <row r="649" spans="1:42" x14ac:dyDescent="0.3">
      <c r="A649" s="1">
        <v>674</v>
      </c>
      <c r="B649" t="s">
        <v>2690</v>
      </c>
      <c r="C649" t="s">
        <v>27</v>
      </c>
      <c r="D649" t="s">
        <v>255</v>
      </c>
      <c r="E649" t="s">
        <v>499</v>
      </c>
      <c r="F649" t="s">
        <v>2691</v>
      </c>
      <c r="G649" t="s">
        <v>2305</v>
      </c>
      <c r="H649" t="s">
        <v>32</v>
      </c>
      <c r="I649">
        <v>131</v>
      </c>
      <c r="J649">
        <v>2.35</v>
      </c>
      <c r="K649" t="s">
        <v>33</v>
      </c>
      <c r="L649" t="s">
        <v>15296</v>
      </c>
      <c r="M649" t="s">
        <v>15298</v>
      </c>
      <c r="N649" t="s">
        <v>15811</v>
      </c>
      <c r="O649" t="s">
        <v>15812</v>
      </c>
      <c r="P649" t="s">
        <v>14117</v>
      </c>
      <c r="Q649">
        <v>2006</v>
      </c>
      <c r="R649" t="s">
        <v>72</v>
      </c>
      <c r="S649">
        <v>0</v>
      </c>
      <c r="T649">
        <v>65000000</v>
      </c>
      <c r="U649">
        <v>43532294</v>
      </c>
      <c r="V649">
        <f t="shared" si="21"/>
        <v>-21467706</v>
      </c>
      <c r="W649" t="s">
        <v>2692</v>
      </c>
      <c r="X649">
        <v>7.1</v>
      </c>
      <c r="Y649">
        <v>96</v>
      </c>
      <c r="Z649">
        <v>46951</v>
      </c>
      <c r="AA649">
        <v>175</v>
      </c>
      <c r="AB649">
        <v>0</v>
      </c>
      <c r="AC649">
        <v>368</v>
      </c>
      <c r="AD649">
        <v>11000</v>
      </c>
      <c r="AE649">
        <v>529</v>
      </c>
      <c r="AF649">
        <v>383</v>
      </c>
      <c r="AG649">
        <v>12088</v>
      </c>
      <c r="AH649" t="s">
        <v>2420</v>
      </c>
      <c r="AI649" t="s">
        <v>20930</v>
      </c>
      <c r="AP649">
        <f t="shared" si="20"/>
        <v>2</v>
      </c>
    </row>
    <row r="650" spans="1:42" x14ac:dyDescent="0.3">
      <c r="A650" s="1">
        <v>676</v>
      </c>
      <c r="B650" t="s">
        <v>2693</v>
      </c>
      <c r="C650" t="s">
        <v>27</v>
      </c>
      <c r="D650" t="s">
        <v>2694</v>
      </c>
      <c r="E650" t="s">
        <v>735</v>
      </c>
      <c r="F650" t="s">
        <v>1061</v>
      </c>
      <c r="G650" t="s">
        <v>1667</v>
      </c>
      <c r="H650" t="s">
        <v>32</v>
      </c>
      <c r="I650">
        <v>100</v>
      </c>
      <c r="J650">
        <v>1.85</v>
      </c>
      <c r="K650" t="s">
        <v>33</v>
      </c>
      <c r="L650" t="s">
        <v>15813</v>
      </c>
      <c r="M650" t="s">
        <v>15814</v>
      </c>
      <c r="N650" t="s">
        <v>14224</v>
      </c>
      <c r="O650" t="s">
        <v>15815</v>
      </c>
      <c r="P650" t="s">
        <v>14048</v>
      </c>
      <c r="Q650">
        <v>1991</v>
      </c>
      <c r="R650" t="s">
        <v>491</v>
      </c>
      <c r="S650">
        <v>0</v>
      </c>
      <c r="T650">
        <v>70000000</v>
      </c>
      <c r="U650">
        <v>17218080</v>
      </c>
      <c r="V650">
        <f t="shared" si="21"/>
        <v>-52781920</v>
      </c>
      <c r="W650" t="s">
        <v>2695</v>
      </c>
      <c r="X650">
        <v>5.7</v>
      </c>
      <c r="Y650">
        <v>60</v>
      </c>
      <c r="Z650">
        <v>43376</v>
      </c>
      <c r="AA650">
        <v>249</v>
      </c>
      <c r="AB650">
        <v>0</v>
      </c>
      <c r="AC650">
        <v>36</v>
      </c>
      <c r="AD650">
        <v>13000</v>
      </c>
      <c r="AE650">
        <v>773</v>
      </c>
      <c r="AF650">
        <v>554</v>
      </c>
      <c r="AG650">
        <v>15944</v>
      </c>
      <c r="AH650" t="s">
        <v>980</v>
      </c>
      <c r="AI650" t="s">
        <v>718</v>
      </c>
      <c r="AJ650" t="s">
        <v>1432</v>
      </c>
      <c r="AP650">
        <f t="shared" si="20"/>
        <v>3</v>
      </c>
    </row>
    <row r="651" spans="1:42" x14ac:dyDescent="0.3">
      <c r="A651" s="1">
        <v>677</v>
      </c>
      <c r="B651" t="s">
        <v>2696</v>
      </c>
      <c r="C651" t="s">
        <v>27</v>
      </c>
      <c r="D651" t="s">
        <v>2599</v>
      </c>
      <c r="E651" t="s">
        <v>1823</v>
      </c>
      <c r="F651" t="s">
        <v>2697</v>
      </c>
      <c r="G651" t="s">
        <v>2131</v>
      </c>
      <c r="H651" t="s">
        <v>1390</v>
      </c>
      <c r="I651">
        <v>105</v>
      </c>
      <c r="J651">
        <v>1.85</v>
      </c>
      <c r="K651" t="s">
        <v>33</v>
      </c>
      <c r="L651" t="s">
        <v>15816</v>
      </c>
      <c r="M651" t="s">
        <v>14869</v>
      </c>
      <c r="N651" t="s">
        <v>14448</v>
      </c>
      <c r="O651" t="s">
        <v>15817</v>
      </c>
      <c r="P651" t="s">
        <v>15818</v>
      </c>
      <c r="Q651">
        <v>2000</v>
      </c>
      <c r="R651" t="s">
        <v>491</v>
      </c>
      <c r="S651">
        <v>1</v>
      </c>
      <c r="T651">
        <v>65000000</v>
      </c>
      <c r="U651">
        <v>10014234</v>
      </c>
      <c r="V651">
        <f t="shared" si="21"/>
        <v>-54985766</v>
      </c>
      <c r="W651" t="s">
        <v>2698</v>
      </c>
      <c r="X651">
        <v>5</v>
      </c>
      <c r="Y651">
        <v>60</v>
      </c>
      <c r="Z651">
        <v>8560</v>
      </c>
      <c r="AA651">
        <v>69</v>
      </c>
      <c r="AB651">
        <v>177</v>
      </c>
      <c r="AC651">
        <v>0</v>
      </c>
      <c r="AD651">
        <v>975</v>
      </c>
      <c r="AE651">
        <v>909</v>
      </c>
      <c r="AF651">
        <v>506</v>
      </c>
      <c r="AG651">
        <v>3580</v>
      </c>
      <c r="AH651" t="s">
        <v>1432</v>
      </c>
      <c r="AI651" t="s">
        <v>20931</v>
      </c>
      <c r="AP651">
        <f t="shared" si="20"/>
        <v>2</v>
      </c>
    </row>
    <row r="652" spans="1:42" x14ac:dyDescent="0.3">
      <c r="A652" s="1">
        <v>678</v>
      </c>
      <c r="B652" t="s">
        <v>2699</v>
      </c>
      <c r="C652" t="s">
        <v>27</v>
      </c>
      <c r="D652" t="s">
        <v>2700</v>
      </c>
      <c r="E652" t="s">
        <v>2701</v>
      </c>
      <c r="F652" t="s">
        <v>2702</v>
      </c>
      <c r="G652" t="s">
        <v>1526</v>
      </c>
      <c r="H652" t="s">
        <v>287</v>
      </c>
      <c r="I652">
        <v>92</v>
      </c>
      <c r="J652">
        <v>2.35</v>
      </c>
      <c r="K652" t="s">
        <v>33</v>
      </c>
      <c r="L652" t="s">
        <v>14049</v>
      </c>
      <c r="M652" t="s">
        <v>14527</v>
      </c>
      <c r="N652" t="s">
        <v>14528</v>
      </c>
      <c r="O652" t="s">
        <v>15819</v>
      </c>
      <c r="P652" t="s">
        <v>15820</v>
      </c>
      <c r="Q652">
        <v>2014</v>
      </c>
      <c r="R652" t="s">
        <v>34</v>
      </c>
      <c r="S652">
        <v>0</v>
      </c>
      <c r="T652">
        <v>65000000</v>
      </c>
      <c r="U652">
        <v>19059018</v>
      </c>
      <c r="V652">
        <f t="shared" si="21"/>
        <v>-45940982</v>
      </c>
      <c r="W652" t="s">
        <v>2703</v>
      </c>
      <c r="X652">
        <v>5.0999999999999996</v>
      </c>
      <c r="Y652">
        <v>308</v>
      </c>
      <c r="Z652">
        <v>65709</v>
      </c>
      <c r="AA652">
        <v>194</v>
      </c>
      <c r="AB652">
        <v>15000</v>
      </c>
      <c r="AC652">
        <v>72</v>
      </c>
      <c r="AD652">
        <v>623</v>
      </c>
      <c r="AE652">
        <v>593</v>
      </c>
      <c r="AF652">
        <v>568</v>
      </c>
      <c r="AG652">
        <v>3165</v>
      </c>
      <c r="AH652" t="s">
        <v>980</v>
      </c>
      <c r="AI652" t="s">
        <v>20924</v>
      </c>
      <c r="AJ652" t="s">
        <v>13700</v>
      </c>
      <c r="AK652" t="s">
        <v>13161</v>
      </c>
      <c r="AP652">
        <f t="shared" si="20"/>
        <v>4</v>
      </c>
    </row>
    <row r="653" spans="1:42" x14ac:dyDescent="0.3">
      <c r="A653" s="1">
        <v>679</v>
      </c>
      <c r="B653" t="s">
        <v>2704</v>
      </c>
      <c r="C653" t="s">
        <v>27</v>
      </c>
      <c r="D653" t="s">
        <v>2705</v>
      </c>
      <c r="E653" t="s">
        <v>2706</v>
      </c>
      <c r="F653" t="s">
        <v>2707</v>
      </c>
      <c r="G653" t="s">
        <v>2708</v>
      </c>
      <c r="H653" t="s">
        <v>47</v>
      </c>
      <c r="I653">
        <v>130</v>
      </c>
      <c r="J653">
        <v>2.35</v>
      </c>
      <c r="K653" t="s">
        <v>33</v>
      </c>
      <c r="L653" t="s">
        <v>14325</v>
      </c>
      <c r="M653" t="s">
        <v>15821</v>
      </c>
      <c r="N653" t="s">
        <v>14503</v>
      </c>
      <c r="O653" t="s">
        <v>15822</v>
      </c>
      <c r="P653" t="s">
        <v>15823</v>
      </c>
      <c r="Q653">
        <v>2005</v>
      </c>
      <c r="R653" t="s">
        <v>34</v>
      </c>
      <c r="S653">
        <v>0</v>
      </c>
      <c r="T653">
        <v>50000000</v>
      </c>
      <c r="U653">
        <v>1987287</v>
      </c>
      <c r="V653">
        <f t="shared" si="21"/>
        <v>-48012713</v>
      </c>
      <c r="W653" t="s">
        <v>2709</v>
      </c>
      <c r="X653">
        <v>6.9</v>
      </c>
      <c r="Y653">
        <v>127</v>
      </c>
      <c r="Z653">
        <v>25474</v>
      </c>
      <c r="AA653">
        <v>138</v>
      </c>
      <c r="AB653">
        <v>0</v>
      </c>
      <c r="AC653">
        <v>2000</v>
      </c>
      <c r="AD653">
        <v>268</v>
      </c>
      <c r="AE653">
        <v>85</v>
      </c>
      <c r="AF653">
        <v>25</v>
      </c>
      <c r="AG653">
        <v>450</v>
      </c>
      <c r="AH653" t="s">
        <v>20931</v>
      </c>
      <c r="AI653" t="s">
        <v>2420</v>
      </c>
      <c r="AP653">
        <f t="shared" si="20"/>
        <v>2</v>
      </c>
    </row>
    <row r="654" spans="1:42" x14ac:dyDescent="0.3">
      <c r="A654" s="1">
        <v>680</v>
      </c>
      <c r="B654" t="s">
        <v>2710</v>
      </c>
      <c r="C654" t="s">
        <v>27</v>
      </c>
      <c r="D654" t="s">
        <v>2558</v>
      </c>
      <c r="E654" t="s">
        <v>560</v>
      </c>
      <c r="F654" t="s">
        <v>443</v>
      </c>
      <c r="G654" t="s">
        <v>1558</v>
      </c>
      <c r="H654" t="s">
        <v>205</v>
      </c>
      <c r="I654">
        <v>100</v>
      </c>
      <c r="J654">
        <v>2.35</v>
      </c>
      <c r="K654" t="s">
        <v>33</v>
      </c>
      <c r="L654" t="s">
        <v>14039</v>
      </c>
      <c r="M654" t="s">
        <v>14040</v>
      </c>
      <c r="N654" t="s">
        <v>15824</v>
      </c>
      <c r="O654" t="s">
        <v>14320</v>
      </c>
      <c r="P654" t="s">
        <v>15825</v>
      </c>
      <c r="Q654">
        <v>2005</v>
      </c>
      <c r="R654" t="s">
        <v>34</v>
      </c>
      <c r="S654">
        <v>0</v>
      </c>
      <c r="T654">
        <v>43000000</v>
      </c>
      <c r="U654">
        <v>24407944</v>
      </c>
      <c r="V654">
        <f t="shared" si="21"/>
        <v>-18592056</v>
      </c>
      <c r="W654" t="s">
        <v>2711</v>
      </c>
      <c r="X654">
        <v>4.8</v>
      </c>
      <c r="Y654">
        <v>196</v>
      </c>
      <c r="Z654">
        <v>71202</v>
      </c>
      <c r="AA654">
        <v>380</v>
      </c>
      <c r="AB654">
        <v>0</v>
      </c>
      <c r="AC654">
        <v>38</v>
      </c>
      <c r="AD654">
        <v>3000</v>
      </c>
      <c r="AE654">
        <v>1000</v>
      </c>
      <c r="AF654">
        <v>1000</v>
      </c>
      <c r="AG654">
        <v>7048</v>
      </c>
      <c r="AH654" t="s">
        <v>980</v>
      </c>
      <c r="AI654" t="s">
        <v>20931</v>
      </c>
      <c r="AJ654" t="s">
        <v>20924</v>
      </c>
      <c r="AK654" t="s">
        <v>13161</v>
      </c>
      <c r="AP654">
        <f t="shared" si="20"/>
        <v>4</v>
      </c>
    </row>
    <row r="655" spans="1:42" x14ac:dyDescent="0.3">
      <c r="A655" s="1">
        <v>681</v>
      </c>
      <c r="B655" t="s">
        <v>2712</v>
      </c>
      <c r="C655" t="s">
        <v>559</v>
      </c>
      <c r="D655" t="s">
        <v>2713</v>
      </c>
      <c r="E655" t="s">
        <v>53</v>
      </c>
      <c r="F655" t="s">
        <v>735</v>
      </c>
      <c r="G655" t="s">
        <v>156</v>
      </c>
      <c r="H655" t="s">
        <v>32</v>
      </c>
      <c r="I655">
        <v>102</v>
      </c>
      <c r="J655">
        <v>1.85</v>
      </c>
      <c r="K655" t="s">
        <v>33</v>
      </c>
      <c r="L655" t="s">
        <v>14082</v>
      </c>
      <c r="M655" t="s">
        <v>15715</v>
      </c>
      <c r="N655" t="s">
        <v>14819</v>
      </c>
      <c r="O655" t="s">
        <v>15826</v>
      </c>
      <c r="P655" t="s">
        <v>14154</v>
      </c>
      <c r="Q655">
        <v>2014</v>
      </c>
      <c r="R655" t="s">
        <v>491</v>
      </c>
      <c r="S655">
        <v>3</v>
      </c>
      <c r="T655">
        <v>65000000</v>
      </c>
      <c r="U655">
        <v>13750556</v>
      </c>
      <c r="V655">
        <f t="shared" si="21"/>
        <v>-51249444</v>
      </c>
      <c r="W655" t="s">
        <v>2714</v>
      </c>
      <c r="X655">
        <v>6.5</v>
      </c>
      <c r="Y655">
        <v>339</v>
      </c>
      <c r="Z655">
        <v>111102</v>
      </c>
      <c r="AA655">
        <v>239</v>
      </c>
      <c r="AB655">
        <v>32000</v>
      </c>
      <c r="AC655">
        <v>436</v>
      </c>
      <c r="AD655">
        <v>23000</v>
      </c>
      <c r="AE655">
        <v>13000</v>
      </c>
      <c r="AF655">
        <v>6000</v>
      </c>
      <c r="AG655">
        <v>49433</v>
      </c>
      <c r="AH655" t="s">
        <v>980</v>
      </c>
      <c r="AI655" t="s">
        <v>20931</v>
      </c>
      <c r="AJ655" t="s">
        <v>13161</v>
      </c>
      <c r="AP655">
        <f t="shared" si="20"/>
        <v>3</v>
      </c>
    </row>
    <row r="656" spans="1:42" x14ac:dyDescent="0.3">
      <c r="A656" s="1">
        <v>682</v>
      </c>
      <c r="B656" t="s">
        <v>2715</v>
      </c>
      <c r="C656" t="s">
        <v>27</v>
      </c>
      <c r="D656" t="s">
        <v>1606</v>
      </c>
      <c r="E656" t="s">
        <v>306</v>
      </c>
      <c r="F656" t="s">
        <v>157</v>
      </c>
      <c r="G656" t="s">
        <v>2716</v>
      </c>
      <c r="H656" t="s">
        <v>32</v>
      </c>
      <c r="I656">
        <v>133</v>
      </c>
      <c r="J656">
        <v>1.85</v>
      </c>
      <c r="K656" t="s">
        <v>33</v>
      </c>
      <c r="L656" t="s">
        <v>14096</v>
      </c>
      <c r="M656" t="s">
        <v>15770</v>
      </c>
      <c r="N656" t="s">
        <v>14666</v>
      </c>
      <c r="O656" t="s">
        <v>15827</v>
      </c>
      <c r="P656" t="s">
        <v>15828</v>
      </c>
      <c r="Q656">
        <v>1999</v>
      </c>
      <c r="R656" t="s">
        <v>491</v>
      </c>
      <c r="S656">
        <v>1</v>
      </c>
      <c r="T656">
        <v>64000000</v>
      </c>
      <c r="U656">
        <v>31054924</v>
      </c>
      <c r="V656">
        <f t="shared" si="21"/>
        <v>-32945076</v>
      </c>
      <c r="W656" t="s">
        <v>2717</v>
      </c>
      <c r="X656">
        <v>5.0999999999999996</v>
      </c>
      <c r="Y656">
        <v>96</v>
      </c>
      <c r="Z656">
        <v>17025</v>
      </c>
      <c r="AA656">
        <v>290</v>
      </c>
      <c r="AB656">
        <v>295</v>
      </c>
      <c r="AC656">
        <v>521</v>
      </c>
      <c r="AD656">
        <v>11000</v>
      </c>
      <c r="AE656">
        <v>1000</v>
      </c>
      <c r="AF656">
        <v>970</v>
      </c>
      <c r="AG656">
        <v>16710</v>
      </c>
      <c r="AH656" t="s">
        <v>2420</v>
      </c>
      <c r="AI656" t="s">
        <v>20928</v>
      </c>
      <c r="AJ656" t="s">
        <v>12756</v>
      </c>
      <c r="AP656">
        <f t="shared" si="20"/>
        <v>3</v>
      </c>
    </row>
    <row r="657" spans="1:42" x14ac:dyDescent="0.3">
      <c r="A657" s="1">
        <v>683</v>
      </c>
      <c r="B657" t="s">
        <v>2718</v>
      </c>
      <c r="C657" t="s">
        <v>27</v>
      </c>
      <c r="D657" t="s">
        <v>2719</v>
      </c>
      <c r="E657" t="s">
        <v>2171</v>
      </c>
      <c r="F657" t="s">
        <v>2720</v>
      </c>
      <c r="G657" t="s">
        <v>2721</v>
      </c>
      <c r="H657" t="s">
        <v>47</v>
      </c>
      <c r="I657">
        <v>121</v>
      </c>
      <c r="J657">
        <v>2.35</v>
      </c>
      <c r="K657" t="s">
        <v>33</v>
      </c>
      <c r="L657" t="s">
        <v>15829</v>
      </c>
      <c r="M657" t="s">
        <v>15830</v>
      </c>
      <c r="N657" t="s">
        <v>14065</v>
      </c>
      <c r="O657" t="s">
        <v>15831</v>
      </c>
      <c r="P657" t="s">
        <v>14234</v>
      </c>
      <c r="Q657">
        <v>2015</v>
      </c>
      <c r="R657" t="s">
        <v>34</v>
      </c>
      <c r="S657">
        <v>0</v>
      </c>
      <c r="T657">
        <v>55000000</v>
      </c>
      <c r="U657">
        <v>43247140</v>
      </c>
      <c r="V657">
        <f t="shared" si="21"/>
        <v>-11752860</v>
      </c>
      <c r="W657" t="s">
        <v>2722</v>
      </c>
      <c r="X657">
        <v>7.1</v>
      </c>
      <c r="Y657">
        <v>361</v>
      </c>
      <c r="Z657">
        <v>134625</v>
      </c>
      <c r="AA657">
        <v>265</v>
      </c>
      <c r="AB657">
        <v>40000</v>
      </c>
      <c r="AC657">
        <v>175</v>
      </c>
      <c r="AD657">
        <v>963</v>
      </c>
      <c r="AE657">
        <v>580</v>
      </c>
      <c r="AF657">
        <v>221</v>
      </c>
      <c r="AG657">
        <v>2131</v>
      </c>
      <c r="AH657" t="s">
        <v>718</v>
      </c>
      <c r="AI657" t="s">
        <v>20932</v>
      </c>
      <c r="AJ657" t="s">
        <v>2420</v>
      </c>
      <c r="AK657" t="s">
        <v>20929</v>
      </c>
      <c r="AL657" t="s">
        <v>20930</v>
      </c>
      <c r="AM657" t="s">
        <v>13161</v>
      </c>
      <c r="AP657">
        <f t="shared" si="20"/>
        <v>6</v>
      </c>
    </row>
    <row r="658" spans="1:42" x14ac:dyDescent="0.3">
      <c r="A658" s="1">
        <v>684</v>
      </c>
      <c r="B658" t="s">
        <v>2723</v>
      </c>
      <c r="C658" t="s">
        <v>27</v>
      </c>
      <c r="D658" t="s">
        <v>1344</v>
      </c>
      <c r="E658" t="s">
        <v>2724</v>
      </c>
      <c r="F658" t="s">
        <v>2725</v>
      </c>
      <c r="G658" t="s">
        <v>2726</v>
      </c>
      <c r="H658" t="s">
        <v>572</v>
      </c>
      <c r="I658">
        <v>147</v>
      </c>
      <c r="J658">
        <v>2.35</v>
      </c>
      <c r="K658" t="s">
        <v>33</v>
      </c>
      <c r="L658" t="s">
        <v>15832</v>
      </c>
      <c r="M658" t="s">
        <v>15833</v>
      </c>
      <c r="N658" t="s">
        <v>15834</v>
      </c>
      <c r="O658" t="s">
        <v>15835</v>
      </c>
      <c r="P658" t="s">
        <v>15836</v>
      </c>
      <c r="Q658">
        <v>2006</v>
      </c>
      <c r="R658" t="s">
        <v>491</v>
      </c>
      <c r="S658">
        <v>0</v>
      </c>
      <c r="T658">
        <v>50000000</v>
      </c>
      <c r="U658">
        <v>2208939</v>
      </c>
      <c r="V658">
        <f t="shared" si="21"/>
        <v>-47791061</v>
      </c>
      <c r="W658" t="s">
        <v>2727</v>
      </c>
      <c r="X658">
        <v>7.5</v>
      </c>
      <c r="Y658">
        <v>226</v>
      </c>
      <c r="Z658">
        <v>190490</v>
      </c>
      <c r="AA658">
        <v>482</v>
      </c>
      <c r="AB658">
        <v>26000</v>
      </c>
      <c r="AC658">
        <v>670</v>
      </c>
      <c r="AD658">
        <v>177</v>
      </c>
      <c r="AE658">
        <v>27</v>
      </c>
      <c r="AF658">
        <v>16</v>
      </c>
      <c r="AG658">
        <v>253</v>
      </c>
      <c r="AH658" t="s">
        <v>20931</v>
      </c>
      <c r="AI658" t="s">
        <v>2420</v>
      </c>
      <c r="AJ658" t="s">
        <v>20924</v>
      </c>
      <c r="AP658">
        <f t="shared" si="20"/>
        <v>3</v>
      </c>
    </row>
    <row r="659" spans="1:42" x14ac:dyDescent="0.3">
      <c r="A659" s="1">
        <v>685</v>
      </c>
      <c r="B659" t="s">
        <v>2728</v>
      </c>
      <c r="C659" t="s">
        <v>27</v>
      </c>
      <c r="D659" t="s">
        <v>1428</v>
      </c>
      <c r="E659" t="s">
        <v>926</v>
      </c>
      <c r="F659" t="s">
        <v>2729</v>
      </c>
      <c r="G659" t="s">
        <v>2730</v>
      </c>
      <c r="H659" t="s">
        <v>32</v>
      </c>
      <c r="I659">
        <v>94</v>
      </c>
      <c r="J659">
        <v>2.35</v>
      </c>
      <c r="K659" t="s">
        <v>33</v>
      </c>
      <c r="L659" t="s">
        <v>15011</v>
      </c>
      <c r="M659" t="s">
        <v>14048</v>
      </c>
      <c r="N659" t="s">
        <v>15837</v>
      </c>
      <c r="O659" t="s">
        <v>13974</v>
      </c>
      <c r="P659" t="s">
        <v>14168</v>
      </c>
      <c r="Q659">
        <v>2002</v>
      </c>
      <c r="R659" t="s">
        <v>34</v>
      </c>
      <c r="S659">
        <v>2</v>
      </c>
      <c r="T659">
        <v>63000000</v>
      </c>
      <c r="U659">
        <v>213079163</v>
      </c>
      <c r="V659">
        <f t="shared" si="21"/>
        <v>150079163</v>
      </c>
      <c r="W659" t="s">
        <v>2731</v>
      </c>
      <c r="X659">
        <v>6.2</v>
      </c>
      <c r="Y659">
        <v>194</v>
      </c>
      <c r="Z659">
        <v>162909</v>
      </c>
      <c r="AA659">
        <v>795</v>
      </c>
      <c r="AB659">
        <v>0</v>
      </c>
      <c r="AC659">
        <v>116</v>
      </c>
      <c r="AD659">
        <v>645</v>
      </c>
      <c r="AE659">
        <v>522</v>
      </c>
      <c r="AF659">
        <v>481</v>
      </c>
      <c r="AG659">
        <v>2725</v>
      </c>
      <c r="AH659" t="s">
        <v>980</v>
      </c>
      <c r="AI659" t="s">
        <v>1432</v>
      </c>
      <c r="AJ659" t="s">
        <v>20931</v>
      </c>
      <c r="AP659">
        <f t="shared" si="20"/>
        <v>3</v>
      </c>
    </row>
    <row r="660" spans="1:42" x14ac:dyDescent="0.3">
      <c r="A660" s="1">
        <v>686</v>
      </c>
      <c r="B660" t="s">
        <v>2732</v>
      </c>
      <c r="C660" t="s">
        <v>27</v>
      </c>
      <c r="D660" t="s">
        <v>701</v>
      </c>
      <c r="E660" t="s">
        <v>524</v>
      </c>
      <c r="F660" t="s">
        <v>581</v>
      </c>
      <c r="G660" t="s">
        <v>2733</v>
      </c>
      <c r="H660" t="s">
        <v>2734</v>
      </c>
      <c r="I660">
        <v>94</v>
      </c>
      <c r="J660">
        <v>2.35</v>
      </c>
      <c r="K660" t="s">
        <v>33</v>
      </c>
      <c r="L660" t="s">
        <v>14633</v>
      </c>
      <c r="M660" t="s">
        <v>15838</v>
      </c>
      <c r="N660" t="s">
        <v>14879</v>
      </c>
      <c r="O660" t="s">
        <v>14188</v>
      </c>
      <c r="P660" t="s">
        <v>14098</v>
      </c>
      <c r="Q660">
        <v>2009</v>
      </c>
      <c r="R660" t="s">
        <v>72</v>
      </c>
      <c r="S660">
        <v>1</v>
      </c>
      <c r="T660">
        <v>65000000</v>
      </c>
      <c r="U660">
        <v>19548064</v>
      </c>
      <c r="V660">
        <f t="shared" si="21"/>
        <v>-45451936</v>
      </c>
      <c r="W660" t="s">
        <v>2735</v>
      </c>
      <c r="X660">
        <v>6.3</v>
      </c>
      <c r="Y660">
        <v>138</v>
      </c>
      <c r="Z660">
        <v>25681</v>
      </c>
      <c r="AA660">
        <v>77</v>
      </c>
      <c r="AB660">
        <v>0</v>
      </c>
      <c r="AC660">
        <v>42</v>
      </c>
      <c r="AD660">
        <v>12000</v>
      </c>
      <c r="AE660">
        <v>9000</v>
      </c>
      <c r="AF660">
        <v>668</v>
      </c>
      <c r="AG660">
        <v>23365</v>
      </c>
      <c r="AH660" t="s">
        <v>980</v>
      </c>
      <c r="AI660" t="s">
        <v>20925</v>
      </c>
      <c r="AJ660" t="s">
        <v>1432</v>
      </c>
      <c r="AK660" t="s">
        <v>20926</v>
      </c>
      <c r="AL660" t="s">
        <v>13700</v>
      </c>
      <c r="AP660">
        <f t="shared" si="20"/>
        <v>5</v>
      </c>
    </row>
    <row r="661" spans="1:42" x14ac:dyDescent="0.3">
      <c r="A661" s="1">
        <v>687</v>
      </c>
      <c r="B661" t="s">
        <v>2736</v>
      </c>
      <c r="C661" t="s">
        <v>27</v>
      </c>
      <c r="D661" t="s">
        <v>305</v>
      </c>
      <c r="E661" t="s">
        <v>746</v>
      </c>
      <c r="F661" t="s">
        <v>2130</v>
      </c>
      <c r="G661" t="s">
        <v>2737</v>
      </c>
      <c r="H661" t="s">
        <v>32</v>
      </c>
      <c r="I661">
        <v>127</v>
      </c>
      <c r="J661">
        <v>1.85</v>
      </c>
      <c r="K661" t="s">
        <v>33</v>
      </c>
      <c r="L661" t="s">
        <v>14086</v>
      </c>
      <c r="M661" t="s">
        <v>14089</v>
      </c>
      <c r="N661" t="s">
        <v>14599</v>
      </c>
      <c r="O661" t="s">
        <v>15839</v>
      </c>
      <c r="P661" t="s">
        <v>14426</v>
      </c>
      <c r="Q661">
        <v>1993</v>
      </c>
      <c r="R661" t="s">
        <v>34</v>
      </c>
      <c r="S661">
        <v>0</v>
      </c>
      <c r="T661">
        <v>63000000</v>
      </c>
      <c r="U661">
        <v>356784000</v>
      </c>
      <c r="V661">
        <f t="shared" si="21"/>
        <v>293784000</v>
      </c>
      <c r="W661" t="s">
        <v>2738</v>
      </c>
      <c r="X661">
        <v>8.1</v>
      </c>
      <c r="Y661">
        <v>308</v>
      </c>
      <c r="Z661">
        <v>613473</v>
      </c>
      <c r="AA661">
        <v>895</v>
      </c>
      <c r="AB661">
        <v>19000</v>
      </c>
      <c r="AC661">
        <v>14000</v>
      </c>
      <c r="AD661">
        <v>967</v>
      </c>
      <c r="AE661">
        <v>610</v>
      </c>
      <c r="AF661">
        <v>191</v>
      </c>
      <c r="AG661">
        <v>2129</v>
      </c>
      <c r="AH661" t="s">
        <v>718</v>
      </c>
      <c r="AI661" t="s">
        <v>13700</v>
      </c>
      <c r="AJ661" t="s">
        <v>13161</v>
      </c>
      <c r="AP661">
        <f t="shared" si="20"/>
        <v>3</v>
      </c>
    </row>
    <row r="662" spans="1:42" x14ac:dyDescent="0.3">
      <c r="A662" s="1">
        <v>688</v>
      </c>
      <c r="B662" t="s">
        <v>2739</v>
      </c>
      <c r="C662" t="s">
        <v>27</v>
      </c>
      <c r="D662" t="s">
        <v>2576</v>
      </c>
      <c r="E662" t="s">
        <v>413</v>
      </c>
      <c r="F662" t="s">
        <v>1311</v>
      </c>
      <c r="G662" t="s">
        <v>2740</v>
      </c>
      <c r="H662" t="s">
        <v>32</v>
      </c>
      <c r="I662">
        <v>105</v>
      </c>
      <c r="J662">
        <v>2.35</v>
      </c>
      <c r="K662" t="s">
        <v>33</v>
      </c>
      <c r="L662" t="s">
        <v>14919</v>
      </c>
      <c r="M662" t="s">
        <v>15840</v>
      </c>
      <c r="N662" t="s">
        <v>15841</v>
      </c>
      <c r="O662" t="s">
        <v>14986</v>
      </c>
      <c r="P662" t="s">
        <v>15842</v>
      </c>
      <c r="Q662">
        <v>1994</v>
      </c>
      <c r="R662" t="s">
        <v>34</v>
      </c>
      <c r="S662">
        <v>0</v>
      </c>
      <c r="T662">
        <v>63000000</v>
      </c>
      <c r="U662">
        <v>25052000</v>
      </c>
      <c r="V662">
        <f t="shared" si="21"/>
        <v>-37948000</v>
      </c>
      <c r="W662" t="s">
        <v>2741</v>
      </c>
      <c r="X662">
        <v>6.6</v>
      </c>
      <c r="Y662">
        <v>40</v>
      </c>
      <c r="Z662">
        <v>35314</v>
      </c>
      <c r="AA662">
        <v>145</v>
      </c>
      <c r="AB662">
        <v>0</v>
      </c>
      <c r="AC662">
        <v>759</v>
      </c>
      <c r="AD662">
        <v>2000</v>
      </c>
      <c r="AE662">
        <v>925</v>
      </c>
      <c r="AF662">
        <v>812</v>
      </c>
      <c r="AG662">
        <v>5708</v>
      </c>
      <c r="AH662" t="s">
        <v>718</v>
      </c>
      <c r="AI662" t="s">
        <v>20932</v>
      </c>
      <c r="AJ662" t="s">
        <v>20931</v>
      </c>
      <c r="AK662" t="s">
        <v>2420</v>
      </c>
      <c r="AL662" t="s">
        <v>10951</v>
      </c>
      <c r="AP662">
        <f t="shared" si="20"/>
        <v>5</v>
      </c>
    </row>
    <row r="663" spans="1:42" x14ac:dyDescent="0.3">
      <c r="A663" s="1">
        <v>689</v>
      </c>
      <c r="B663" t="s">
        <v>2742</v>
      </c>
      <c r="C663" t="s">
        <v>27</v>
      </c>
      <c r="D663" t="s">
        <v>892</v>
      </c>
      <c r="E663" t="s">
        <v>306</v>
      </c>
      <c r="F663" t="s">
        <v>2743</v>
      </c>
      <c r="G663" t="s">
        <v>1769</v>
      </c>
      <c r="H663" t="s">
        <v>32</v>
      </c>
      <c r="I663">
        <v>141</v>
      </c>
      <c r="J663">
        <v>2.35</v>
      </c>
      <c r="K663" t="s">
        <v>33</v>
      </c>
      <c r="L663" t="s">
        <v>14360</v>
      </c>
      <c r="M663" t="s">
        <v>15247</v>
      </c>
      <c r="N663" t="s">
        <v>15843</v>
      </c>
      <c r="O663" t="s">
        <v>14630</v>
      </c>
      <c r="P663" t="s">
        <v>14217</v>
      </c>
      <c r="Q663">
        <v>1994</v>
      </c>
      <c r="R663" t="s">
        <v>34</v>
      </c>
      <c r="S663">
        <v>1</v>
      </c>
      <c r="T663">
        <v>62000000</v>
      </c>
      <c r="U663">
        <v>122012710</v>
      </c>
      <c r="V663">
        <f t="shared" si="21"/>
        <v>60012710</v>
      </c>
      <c r="W663" t="s">
        <v>2744</v>
      </c>
      <c r="X663">
        <v>6.9</v>
      </c>
      <c r="Y663">
        <v>42</v>
      </c>
      <c r="Z663">
        <v>69663</v>
      </c>
      <c r="AA663">
        <v>133</v>
      </c>
      <c r="AB663">
        <v>0</v>
      </c>
      <c r="AC663">
        <v>176</v>
      </c>
      <c r="AD663">
        <v>11000</v>
      </c>
      <c r="AE663">
        <v>913</v>
      </c>
      <c r="AF663">
        <v>672</v>
      </c>
      <c r="AG663">
        <v>14178</v>
      </c>
      <c r="AH663" t="s">
        <v>980</v>
      </c>
      <c r="AI663" t="s">
        <v>20931</v>
      </c>
      <c r="AJ663" t="s">
        <v>2420</v>
      </c>
      <c r="AK663" t="s">
        <v>13161</v>
      </c>
      <c r="AP663">
        <f t="shared" si="20"/>
        <v>4</v>
      </c>
    </row>
    <row r="664" spans="1:42" x14ac:dyDescent="0.3">
      <c r="A664" s="1">
        <v>690</v>
      </c>
      <c r="B664" t="s">
        <v>2745</v>
      </c>
      <c r="C664" t="s">
        <v>27</v>
      </c>
      <c r="D664" t="s">
        <v>2746</v>
      </c>
      <c r="E664" t="s">
        <v>2747</v>
      </c>
      <c r="F664" t="s">
        <v>2748</v>
      </c>
      <c r="G664" t="s">
        <v>2749</v>
      </c>
      <c r="H664" t="s">
        <v>665</v>
      </c>
      <c r="I664">
        <v>103</v>
      </c>
      <c r="J664">
        <v>2.35</v>
      </c>
      <c r="K664" t="s">
        <v>1413</v>
      </c>
      <c r="L664" t="s">
        <v>15844</v>
      </c>
      <c r="M664" t="s">
        <v>14030</v>
      </c>
      <c r="N664" t="s">
        <v>15845</v>
      </c>
      <c r="O664" t="s">
        <v>15846</v>
      </c>
      <c r="P664" t="s">
        <v>15847</v>
      </c>
      <c r="Q664">
        <v>2015</v>
      </c>
      <c r="R664" t="s">
        <v>491</v>
      </c>
      <c r="S664">
        <v>3</v>
      </c>
      <c r="T664">
        <v>65000000</v>
      </c>
      <c r="U664">
        <v>72413</v>
      </c>
      <c r="V664">
        <f t="shared" si="21"/>
        <v>-64927587</v>
      </c>
      <c r="W664" t="s">
        <v>2750</v>
      </c>
      <c r="X664">
        <v>6.1</v>
      </c>
      <c r="Y664">
        <v>68</v>
      </c>
      <c r="Z664">
        <v>11584</v>
      </c>
      <c r="AA664">
        <v>86</v>
      </c>
      <c r="AB664">
        <v>0</v>
      </c>
      <c r="AC664">
        <v>10</v>
      </c>
      <c r="AD664">
        <v>21</v>
      </c>
      <c r="AE664">
        <v>18</v>
      </c>
      <c r="AF664">
        <v>7</v>
      </c>
      <c r="AG664">
        <v>58</v>
      </c>
      <c r="AH664" t="s">
        <v>980</v>
      </c>
      <c r="AI664" t="s">
        <v>718</v>
      </c>
      <c r="AJ664" t="s">
        <v>2420</v>
      </c>
      <c r="AK664" t="s">
        <v>20929</v>
      </c>
      <c r="AP664">
        <f t="shared" si="20"/>
        <v>4</v>
      </c>
    </row>
    <row r="665" spans="1:42" x14ac:dyDescent="0.3">
      <c r="A665" s="1">
        <v>691</v>
      </c>
      <c r="B665" t="s">
        <v>2751</v>
      </c>
      <c r="C665" t="s">
        <v>27</v>
      </c>
      <c r="D665" t="s">
        <v>2752</v>
      </c>
      <c r="E665" t="s">
        <v>1206</v>
      </c>
      <c r="F665" t="s">
        <v>2753</v>
      </c>
      <c r="G665" t="s">
        <v>2754</v>
      </c>
      <c r="H665" t="s">
        <v>32</v>
      </c>
      <c r="I665">
        <v>98</v>
      </c>
      <c r="J665">
        <v>1.85</v>
      </c>
      <c r="K665" t="s">
        <v>33</v>
      </c>
      <c r="L665" t="s">
        <v>14517</v>
      </c>
      <c r="M665" t="s">
        <v>15848</v>
      </c>
      <c r="N665" t="s">
        <v>15105</v>
      </c>
      <c r="O665" t="s">
        <v>15106</v>
      </c>
      <c r="P665" t="s">
        <v>15849</v>
      </c>
      <c r="Q665">
        <v>2006</v>
      </c>
      <c r="R665" t="s">
        <v>34</v>
      </c>
      <c r="S665">
        <v>1</v>
      </c>
      <c r="T665">
        <v>64000000</v>
      </c>
      <c r="U665">
        <v>58255287</v>
      </c>
      <c r="V665">
        <f t="shared" si="21"/>
        <v>-5744713</v>
      </c>
      <c r="W665" t="s">
        <v>2755</v>
      </c>
      <c r="X665">
        <v>4.3</v>
      </c>
      <c r="Y665">
        <v>78</v>
      </c>
      <c r="Z665">
        <v>39471</v>
      </c>
      <c r="AA665">
        <v>187</v>
      </c>
      <c r="AB665">
        <v>0</v>
      </c>
      <c r="AC665">
        <v>322</v>
      </c>
      <c r="AD665">
        <v>979</v>
      </c>
      <c r="AE665">
        <v>862</v>
      </c>
      <c r="AF665">
        <v>723</v>
      </c>
      <c r="AG665">
        <v>6334</v>
      </c>
      <c r="AH665" t="s">
        <v>1432</v>
      </c>
      <c r="AI665" t="s">
        <v>20931</v>
      </c>
      <c r="AP665">
        <f t="shared" si="20"/>
        <v>2</v>
      </c>
    </row>
    <row r="666" spans="1:42" x14ac:dyDescent="0.3">
      <c r="A666" s="1">
        <v>692</v>
      </c>
      <c r="B666" t="s">
        <v>2756</v>
      </c>
      <c r="C666" t="s">
        <v>27</v>
      </c>
      <c r="D666" t="s">
        <v>488</v>
      </c>
      <c r="E666" t="s">
        <v>499</v>
      </c>
      <c r="F666" t="s">
        <v>161</v>
      </c>
      <c r="G666" t="s">
        <v>2757</v>
      </c>
      <c r="H666" t="s">
        <v>1390</v>
      </c>
      <c r="I666">
        <v>116</v>
      </c>
      <c r="J666">
        <v>2.35</v>
      </c>
      <c r="K666" t="s">
        <v>33</v>
      </c>
      <c r="L666" t="s">
        <v>14040</v>
      </c>
      <c r="M666" t="s">
        <v>14919</v>
      </c>
      <c r="N666" t="s">
        <v>15850</v>
      </c>
      <c r="O666" t="s">
        <v>15851</v>
      </c>
      <c r="P666" t="s">
        <v>15654</v>
      </c>
      <c r="Q666">
        <v>2000</v>
      </c>
      <c r="R666" t="s">
        <v>34</v>
      </c>
      <c r="S666">
        <v>0</v>
      </c>
      <c r="T666">
        <v>62000000</v>
      </c>
      <c r="U666">
        <v>77086030</v>
      </c>
      <c r="V666">
        <f t="shared" si="21"/>
        <v>15086030</v>
      </c>
      <c r="W666" t="s">
        <v>2758</v>
      </c>
      <c r="X666">
        <v>6.6</v>
      </c>
      <c r="Y666">
        <v>178</v>
      </c>
      <c r="Z666">
        <v>65297</v>
      </c>
      <c r="AA666">
        <v>602</v>
      </c>
      <c r="AB666">
        <v>0</v>
      </c>
      <c r="AC666">
        <v>84</v>
      </c>
      <c r="AD666">
        <v>11000</v>
      </c>
      <c r="AE666">
        <v>919</v>
      </c>
      <c r="AF666">
        <v>563</v>
      </c>
      <c r="AG666">
        <v>14931</v>
      </c>
      <c r="AH666" t="s">
        <v>980</v>
      </c>
      <c r="AI666" t="s">
        <v>6750</v>
      </c>
      <c r="AP666">
        <f t="shared" si="20"/>
        <v>2</v>
      </c>
    </row>
    <row r="667" spans="1:42" x14ac:dyDescent="0.3">
      <c r="A667" s="1">
        <v>693</v>
      </c>
      <c r="B667" t="s">
        <v>2759</v>
      </c>
      <c r="C667" t="s">
        <v>27</v>
      </c>
      <c r="D667" t="s">
        <v>2760</v>
      </c>
      <c r="E667" t="s">
        <v>2761</v>
      </c>
      <c r="F667" t="s">
        <v>2627</v>
      </c>
      <c r="G667" t="s">
        <v>1293</v>
      </c>
      <c r="H667" t="s">
        <v>32</v>
      </c>
      <c r="I667">
        <v>114</v>
      </c>
      <c r="J667">
        <v>2.35</v>
      </c>
      <c r="K667" t="s">
        <v>33</v>
      </c>
      <c r="L667" t="s">
        <v>15852</v>
      </c>
      <c r="M667" t="s">
        <v>14217</v>
      </c>
      <c r="N667" t="s">
        <v>15853</v>
      </c>
      <c r="O667" t="s">
        <v>15854</v>
      </c>
      <c r="P667" t="s">
        <v>15855</v>
      </c>
      <c r="Q667">
        <v>1995</v>
      </c>
      <c r="R667" t="s">
        <v>34</v>
      </c>
      <c r="S667">
        <v>0</v>
      </c>
      <c r="T667">
        <v>62000000</v>
      </c>
      <c r="U667">
        <v>65000000</v>
      </c>
      <c r="V667">
        <f t="shared" si="21"/>
        <v>3000000</v>
      </c>
      <c r="W667" t="s">
        <v>2762</v>
      </c>
      <c r="X667">
        <v>6.8</v>
      </c>
      <c r="Y667">
        <v>75</v>
      </c>
      <c r="Z667">
        <v>43027</v>
      </c>
      <c r="AA667">
        <v>214</v>
      </c>
      <c r="AB667">
        <v>0</v>
      </c>
      <c r="AC667">
        <v>0</v>
      </c>
      <c r="AD667">
        <v>524</v>
      </c>
      <c r="AE667">
        <v>517</v>
      </c>
      <c r="AF667">
        <v>452</v>
      </c>
      <c r="AG667">
        <v>2668</v>
      </c>
      <c r="AH667" t="s">
        <v>1432</v>
      </c>
      <c r="AI667" t="s">
        <v>2420</v>
      </c>
      <c r="AJ667" t="s">
        <v>12756</v>
      </c>
      <c r="AP667">
        <f t="shared" si="20"/>
        <v>3</v>
      </c>
    </row>
    <row r="668" spans="1:42" x14ac:dyDescent="0.3">
      <c r="A668" s="1">
        <v>694</v>
      </c>
      <c r="B668" t="s">
        <v>2763</v>
      </c>
      <c r="C668" t="s">
        <v>27</v>
      </c>
      <c r="D668" t="s">
        <v>2764</v>
      </c>
      <c r="E668" t="s">
        <v>538</v>
      </c>
      <c r="F668" t="s">
        <v>2765</v>
      </c>
      <c r="G668" t="s">
        <v>926</v>
      </c>
      <c r="H668" t="s">
        <v>32</v>
      </c>
      <c r="I668">
        <v>87</v>
      </c>
      <c r="J668">
        <v>2.35</v>
      </c>
      <c r="K668" t="s">
        <v>33</v>
      </c>
      <c r="L668" t="s">
        <v>15856</v>
      </c>
      <c r="M668" t="s">
        <v>15857</v>
      </c>
      <c r="N668" t="s">
        <v>15858</v>
      </c>
      <c r="O668" t="s">
        <v>15859</v>
      </c>
      <c r="P668" t="s">
        <v>15860</v>
      </c>
      <c r="Q668">
        <v>2008</v>
      </c>
      <c r="R668" t="s">
        <v>34</v>
      </c>
      <c r="S668">
        <v>6</v>
      </c>
      <c r="T668">
        <v>62000000</v>
      </c>
      <c r="U668">
        <v>32178777</v>
      </c>
      <c r="V668">
        <f t="shared" si="21"/>
        <v>-29821223</v>
      </c>
      <c r="W668" t="s">
        <v>2766</v>
      </c>
      <c r="X668">
        <v>3.8</v>
      </c>
      <c r="Y668">
        <v>150</v>
      </c>
      <c r="Z668">
        <v>43300</v>
      </c>
      <c r="AA668">
        <v>250</v>
      </c>
      <c r="AB668">
        <v>0</v>
      </c>
      <c r="AC668">
        <v>12</v>
      </c>
      <c r="AD668">
        <v>3000</v>
      </c>
      <c r="AE668">
        <v>966</v>
      </c>
      <c r="AF668">
        <v>645</v>
      </c>
      <c r="AG668">
        <v>6658</v>
      </c>
      <c r="AH668" t="s">
        <v>1432</v>
      </c>
      <c r="AI668" t="s">
        <v>12756</v>
      </c>
      <c r="AJ668" t="s">
        <v>20930</v>
      </c>
      <c r="AP668">
        <f t="shared" si="20"/>
        <v>3</v>
      </c>
    </row>
    <row r="669" spans="1:42" x14ac:dyDescent="0.3">
      <c r="A669" s="1">
        <v>695</v>
      </c>
      <c r="B669" t="s">
        <v>2767</v>
      </c>
      <c r="C669" t="s">
        <v>27</v>
      </c>
      <c r="D669" t="s">
        <v>2768</v>
      </c>
      <c r="E669" t="s">
        <v>1422</v>
      </c>
      <c r="F669" t="s">
        <v>2148</v>
      </c>
      <c r="G669" t="s">
        <v>2769</v>
      </c>
      <c r="H669" t="s">
        <v>32</v>
      </c>
      <c r="I669">
        <v>125</v>
      </c>
      <c r="J669">
        <v>2.35</v>
      </c>
      <c r="K669" t="s">
        <v>33</v>
      </c>
      <c r="L669" t="s">
        <v>14888</v>
      </c>
      <c r="M669" t="s">
        <v>15861</v>
      </c>
      <c r="N669" t="s">
        <v>15333</v>
      </c>
      <c r="O669" t="s">
        <v>14539</v>
      </c>
      <c r="P669" t="s">
        <v>15862</v>
      </c>
      <c r="Q669">
        <v>2001</v>
      </c>
      <c r="R669" t="s">
        <v>491</v>
      </c>
      <c r="S669">
        <v>2</v>
      </c>
      <c r="T669">
        <v>42000000</v>
      </c>
      <c r="U669">
        <v>15738632</v>
      </c>
      <c r="V669">
        <f t="shared" si="21"/>
        <v>-26261368</v>
      </c>
      <c r="W669" t="s">
        <v>2770</v>
      </c>
      <c r="X669">
        <v>5.9</v>
      </c>
      <c r="Y669">
        <v>113</v>
      </c>
      <c r="Z669">
        <v>38076</v>
      </c>
      <c r="AA669">
        <v>399</v>
      </c>
      <c r="AB669">
        <v>0</v>
      </c>
      <c r="AC669">
        <v>11</v>
      </c>
      <c r="AD669">
        <v>11000</v>
      </c>
      <c r="AE669">
        <v>904</v>
      </c>
      <c r="AF669">
        <v>867</v>
      </c>
      <c r="AG669">
        <v>14536</v>
      </c>
      <c r="AH669" t="s">
        <v>980</v>
      </c>
      <c r="AI669" t="s">
        <v>1432</v>
      </c>
      <c r="AJ669" t="s">
        <v>20931</v>
      </c>
      <c r="AK669" t="s">
        <v>13161</v>
      </c>
      <c r="AP669">
        <f t="shared" si="20"/>
        <v>4</v>
      </c>
    </row>
    <row r="670" spans="1:42" x14ac:dyDescent="0.3">
      <c r="A670" s="1">
        <v>696</v>
      </c>
      <c r="B670" t="s">
        <v>2771</v>
      </c>
      <c r="C670" t="s">
        <v>27</v>
      </c>
      <c r="D670" t="s">
        <v>1283</v>
      </c>
      <c r="E670" t="s">
        <v>2772</v>
      </c>
      <c r="F670" t="s">
        <v>1889</v>
      </c>
      <c r="G670" t="s">
        <v>1052</v>
      </c>
      <c r="H670" t="s">
        <v>32</v>
      </c>
      <c r="I670">
        <v>105</v>
      </c>
      <c r="J670">
        <v>2.76</v>
      </c>
      <c r="K670" t="s">
        <v>33</v>
      </c>
      <c r="L670" t="s">
        <v>15829</v>
      </c>
      <c r="M670" t="s">
        <v>15863</v>
      </c>
      <c r="N670" t="s">
        <v>14336</v>
      </c>
      <c r="O670" t="s">
        <v>14448</v>
      </c>
      <c r="P670" t="s">
        <v>15864</v>
      </c>
      <c r="Q670">
        <v>2015</v>
      </c>
      <c r="R670" t="s">
        <v>491</v>
      </c>
      <c r="S670">
        <v>1</v>
      </c>
      <c r="T670">
        <v>44000000</v>
      </c>
      <c r="U670">
        <v>54116191</v>
      </c>
      <c r="V670">
        <f t="shared" si="21"/>
        <v>10116191</v>
      </c>
      <c r="W670" t="s">
        <v>2773</v>
      </c>
      <c r="X670">
        <v>7.9</v>
      </c>
      <c r="Y670">
        <v>596</v>
      </c>
      <c r="Z670">
        <v>272839</v>
      </c>
      <c r="AA670">
        <v>1018</v>
      </c>
      <c r="AB670">
        <v>114000</v>
      </c>
      <c r="AC670">
        <v>16000</v>
      </c>
      <c r="AD670">
        <v>46000</v>
      </c>
      <c r="AE670">
        <v>1000</v>
      </c>
      <c r="AF670">
        <v>1000</v>
      </c>
      <c r="AG670">
        <v>49912</v>
      </c>
      <c r="AH670" t="s">
        <v>20931</v>
      </c>
      <c r="AI670" t="s">
        <v>2420</v>
      </c>
      <c r="AJ670" t="s">
        <v>20928</v>
      </c>
      <c r="AK670" t="s">
        <v>13161</v>
      </c>
      <c r="AL670" t="s">
        <v>10951</v>
      </c>
      <c r="AP670">
        <f t="shared" si="20"/>
        <v>5</v>
      </c>
    </row>
    <row r="671" spans="1:42" x14ac:dyDescent="0.3">
      <c r="A671" s="1">
        <v>697</v>
      </c>
      <c r="B671" t="s">
        <v>2774</v>
      </c>
      <c r="C671" t="s">
        <v>27</v>
      </c>
      <c r="D671" t="s">
        <v>2775</v>
      </c>
      <c r="E671" t="s">
        <v>922</v>
      </c>
      <c r="F671" t="s">
        <v>369</v>
      </c>
      <c r="G671" t="s">
        <v>1418</v>
      </c>
      <c r="H671" t="s">
        <v>32</v>
      </c>
      <c r="I671">
        <v>93</v>
      </c>
      <c r="J671">
        <v>1.85</v>
      </c>
      <c r="K671" t="s">
        <v>33</v>
      </c>
      <c r="L671" t="s">
        <v>15007</v>
      </c>
      <c r="M671" t="s">
        <v>14431</v>
      </c>
      <c r="N671" t="s">
        <v>15269</v>
      </c>
      <c r="O671" t="s">
        <v>15865</v>
      </c>
      <c r="P671" t="s">
        <v>15866</v>
      </c>
      <c r="Q671">
        <v>2007</v>
      </c>
      <c r="R671" t="s">
        <v>34</v>
      </c>
      <c r="S671">
        <v>2</v>
      </c>
      <c r="T671">
        <v>61000000</v>
      </c>
      <c r="U671">
        <v>118153533</v>
      </c>
      <c r="V671">
        <f t="shared" si="21"/>
        <v>57153533</v>
      </c>
      <c r="W671" t="s">
        <v>2776</v>
      </c>
      <c r="X671">
        <v>6.3</v>
      </c>
      <c r="Y671">
        <v>191</v>
      </c>
      <c r="Z671">
        <v>129995</v>
      </c>
      <c r="AA671">
        <v>246</v>
      </c>
      <c r="AB671">
        <v>0</v>
      </c>
      <c r="AC671">
        <v>8</v>
      </c>
      <c r="AD671">
        <v>8000</v>
      </c>
      <c r="AE671">
        <v>1000</v>
      </c>
      <c r="AF671">
        <v>970</v>
      </c>
      <c r="AG671">
        <v>13232</v>
      </c>
      <c r="AH671" t="s">
        <v>1432</v>
      </c>
      <c r="AI671" t="s">
        <v>20930</v>
      </c>
      <c r="AP671">
        <f t="shared" si="20"/>
        <v>2</v>
      </c>
    </row>
    <row r="672" spans="1:42" x14ac:dyDescent="0.3">
      <c r="A672" s="1">
        <v>698</v>
      </c>
      <c r="B672" t="s">
        <v>2777</v>
      </c>
      <c r="C672" t="s">
        <v>27</v>
      </c>
      <c r="D672" t="s">
        <v>2778</v>
      </c>
      <c r="E672" t="s">
        <v>2291</v>
      </c>
      <c r="F672" t="s">
        <v>2779</v>
      </c>
      <c r="G672" t="s">
        <v>2780</v>
      </c>
      <c r="H672" t="s">
        <v>32</v>
      </c>
      <c r="I672">
        <v>95</v>
      </c>
      <c r="J672">
        <v>1.85</v>
      </c>
      <c r="K672" t="s">
        <v>33</v>
      </c>
      <c r="L672" t="s">
        <v>15867</v>
      </c>
      <c r="M672" t="s">
        <v>15868</v>
      </c>
      <c r="N672" t="s">
        <v>15869</v>
      </c>
      <c r="O672" t="s">
        <v>15870</v>
      </c>
      <c r="P672" t="s">
        <v>15764</v>
      </c>
      <c r="Q672">
        <v>2011</v>
      </c>
      <c r="R672" t="s">
        <v>72</v>
      </c>
      <c r="S672">
        <v>0</v>
      </c>
      <c r="T672">
        <v>63000000</v>
      </c>
      <c r="U672">
        <v>108012170</v>
      </c>
      <c r="V672">
        <f t="shared" si="21"/>
        <v>45012170</v>
      </c>
      <c r="W672" t="s">
        <v>2781</v>
      </c>
      <c r="X672">
        <v>5.5</v>
      </c>
      <c r="Y672">
        <v>156</v>
      </c>
      <c r="Z672">
        <v>24089</v>
      </c>
      <c r="AA672">
        <v>82</v>
      </c>
      <c r="AB672">
        <v>0</v>
      </c>
      <c r="AC672">
        <v>25</v>
      </c>
      <c r="AD672">
        <v>989</v>
      </c>
      <c r="AE672">
        <v>664</v>
      </c>
      <c r="AF672">
        <v>439</v>
      </c>
      <c r="AG672">
        <v>2558</v>
      </c>
      <c r="AH672" t="s">
        <v>718</v>
      </c>
      <c r="AI672" t="s">
        <v>20925</v>
      </c>
      <c r="AJ672" t="s">
        <v>1432</v>
      </c>
      <c r="AK672" t="s">
        <v>20926</v>
      </c>
      <c r="AL672" t="s">
        <v>20924</v>
      </c>
      <c r="AP672">
        <f t="shared" si="20"/>
        <v>5</v>
      </c>
    </row>
    <row r="673" spans="1:42" x14ac:dyDescent="0.3">
      <c r="A673" s="1">
        <v>699</v>
      </c>
      <c r="B673" t="s">
        <v>2782</v>
      </c>
      <c r="C673" t="s">
        <v>27</v>
      </c>
      <c r="D673" t="s">
        <v>87</v>
      </c>
      <c r="E673" t="s">
        <v>483</v>
      </c>
      <c r="F673" t="s">
        <v>355</v>
      </c>
      <c r="G673" t="s">
        <v>2783</v>
      </c>
      <c r="H673" t="s">
        <v>32</v>
      </c>
      <c r="I673">
        <v>117</v>
      </c>
      <c r="J673">
        <v>2.35</v>
      </c>
      <c r="K673" t="s">
        <v>33</v>
      </c>
      <c r="L673" t="s">
        <v>14040</v>
      </c>
      <c r="M673" t="s">
        <v>14010</v>
      </c>
      <c r="N673" t="s">
        <v>15871</v>
      </c>
      <c r="O673" t="s">
        <v>15872</v>
      </c>
      <c r="P673" t="s">
        <v>14139</v>
      </c>
      <c r="Q673">
        <v>2006</v>
      </c>
      <c r="R673" t="s">
        <v>491</v>
      </c>
      <c r="S673">
        <v>0</v>
      </c>
      <c r="T673">
        <v>65000000</v>
      </c>
      <c r="U673">
        <v>210592590</v>
      </c>
      <c r="V673">
        <f t="shared" si="21"/>
        <v>145592590</v>
      </c>
      <c r="W673" t="s">
        <v>2784</v>
      </c>
      <c r="X673">
        <v>7.7</v>
      </c>
      <c r="Y673">
        <v>460</v>
      </c>
      <c r="Z673">
        <v>607235</v>
      </c>
      <c r="AA673">
        <v>2073</v>
      </c>
      <c r="AB673">
        <v>13000</v>
      </c>
      <c r="AC673">
        <v>0</v>
      </c>
      <c r="AD673">
        <v>18000</v>
      </c>
      <c r="AE673">
        <v>13000</v>
      </c>
      <c r="AF673">
        <v>447</v>
      </c>
      <c r="AG673">
        <v>32360</v>
      </c>
      <c r="AH673" t="s">
        <v>980</v>
      </c>
      <c r="AI673" t="s">
        <v>2420</v>
      </c>
      <c r="AJ673" t="s">
        <v>20924</v>
      </c>
      <c r="AK673" t="s">
        <v>6750</v>
      </c>
      <c r="AP673">
        <f t="shared" si="20"/>
        <v>4</v>
      </c>
    </row>
    <row r="674" spans="1:42" x14ac:dyDescent="0.3">
      <c r="A674" s="1">
        <v>700</v>
      </c>
      <c r="B674" t="s">
        <v>2785</v>
      </c>
      <c r="C674" t="s">
        <v>27</v>
      </c>
      <c r="D674" t="s">
        <v>1428</v>
      </c>
      <c r="E674" t="s">
        <v>1269</v>
      </c>
      <c r="F674" t="s">
        <v>1270</v>
      </c>
      <c r="G674" t="s">
        <v>1271</v>
      </c>
      <c r="H674" t="s">
        <v>32</v>
      </c>
      <c r="I674">
        <v>106</v>
      </c>
      <c r="J674">
        <v>1.85</v>
      </c>
      <c r="K674" t="s">
        <v>33</v>
      </c>
      <c r="L674" t="s">
        <v>15873</v>
      </c>
      <c r="M674" t="s">
        <v>15874</v>
      </c>
      <c r="N674" t="s">
        <v>15875</v>
      </c>
      <c r="O674" t="s">
        <v>14911</v>
      </c>
      <c r="P674" t="s">
        <v>15876</v>
      </c>
      <c r="Q674">
        <v>2004</v>
      </c>
      <c r="R674" t="s">
        <v>34</v>
      </c>
      <c r="S674">
        <v>6</v>
      </c>
      <c r="T674">
        <v>80000000</v>
      </c>
      <c r="U674">
        <v>279167575</v>
      </c>
      <c r="V674">
        <f t="shared" si="21"/>
        <v>199167575</v>
      </c>
      <c r="W674" t="s">
        <v>2786</v>
      </c>
      <c r="X674">
        <v>6.3</v>
      </c>
      <c r="Y674">
        <v>141</v>
      </c>
      <c r="Z674">
        <v>211296</v>
      </c>
      <c r="AA674">
        <v>428</v>
      </c>
      <c r="AB674">
        <v>0</v>
      </c>
      <c r="AC674">
        <v>116</v>
      </c>
      <c r="AD674">
        <v>22000</v>
      </c>
      <c r="AE674">
        <v>713</v>
      </c>
      <c r="AF674">
        <v>708</v>
      </c>
      <c r="AG674">
        <v>24938</v>
      </c>
      <c r="AH674" t="s">
        <v>1432</v>
      </c>
      <c r="AI674" t="s">
        <v>12756</v>
      </c>
      <c r="AP674">
        <f t="shared" si="20"/>
        <v>2</v>
      </c>
    </row>
    <row r="675" spans="1:42" x14ac:dyDescent="0.3">
      <c r="A675" s="1">
        <v>701</v>
      </c>
      <c r="B675" t="s">
        <v>2787</v>
      </c>
      <c r="C675" t="s">
        <v>27</v>
      </c>
      <c r="D675" t="s">
        <v>2788</v>
      </c>
      <c r="E675" t="s">
        <v>2789</v>
      </c>
      <c r="F675" t="s">
        <v>2790</v>
      </c>
      <c r="G675" t="s">
        <v>2791</v>
      </c>
      <c r="H675" t="s">
        <v>32</v>
      </c>
      <c r="I675">
        <v>115</v>
      </c>
      <c r="J675">
        <v>2.35</v>
      </c>
      <c r="K675" t="s">
        <v>33</v>
      </c>
      <c r="L675" t="s">
        <v>14019</v>
      </c>
      <c r="M675" t="s">
        <v>14453</v>
      </c>
      <c r="N675" t="s">
        <v>15877</v>
      </c>
      <c r="O675" t="s">
        <v>15878</v>
      </c>
      <c r="P675" t="s">
        <v>15879</v>
      </c>
      <c r="Q675">
        <v>2008</v>
      </c>
      <c r="R675" t="s">
        <v>72</v>
      </c>
      <c r="S675">
        <v>0</v>
      </c>
      <c r="T675">
        <v>60000000</v>
      </c>
      <c r="U675">
        <v>143151473</v>
      </c>
      <c r="V675">
        <f t="shared" si="21"/>
        <v>83151473</v>
      </c>
      <c r="W675" t="s">
        <v>2792</v>
      </c>
      <c r="X675">
        <v>7.1</v>
      </c>
      <c r="Y675">
        <v>180</v>
      </c>
      <c r="Z675">
        <v>116681</v>
      </c>
      <c r="AA675">
        <v>320</v>
      </c>
      <c r="AB675">
        <v>11000</v>
      </c>
      <c r="AC675">
        <v>64</v>
      </c>
      <c r="AD675">
        <v>2000</v>
      </c>
      <c r="AE675">
        <v>899</v>
      </c>
      <c r="AF675">
        <v>664</v>
      </c>
      <c r="AG675">
        <v>4811</v>
      </c>
      <c r="AH675" t="s">
        <v>1432</v>
      </c>
      <c r="AI675" t="s">
        <v>2420</v>
      </c>
      <c r="AJ675" t="s">
        <v>20926</v>
      </c>
      <c r="AP675">
        <f t="shared" si="20"/>
        <v>3</v>
      </c>
    </row>
    <row r="676" spans="1:42" x14ac:dyDescent="0.3">
      <c r="A676" s="1">
        <v>702</v>
      </c>
      <c r="B676" t="s">
        <v>2793</v>
      </c>
      <c r="C676" t="s">
        <v>27</v>
      </c>
      <c r="D676" t="s">
        <v>2314</v>
      </c>
      <c r="E676" t="s">
        <v>250</v>
      </c>
      <c r="F676" t="s">
        <v>2317</v>
      </c>
      <c r="G676" t="s">
        <v>1478</v>
      </c>
      <c r="H676" t="s">
        <v>32</v>
      </c>
      <c r="I676">
        <v>105</v>
      </c>
      <c r="J676">
        <v>1.85</v>
      </c>
      <c r="K676" t="s">
        <v>33</v>
      </c>
      <c r="L676" t="s">
        <v>14896</v>
      </c>
      <c r="M676" t="s">
        <v>15880</v>
      </c>
      <c r="N676" t="s">
        <v>15881</v>
      </c>
      <c r="O676" t="s">
        <v>15882</v>
      </c>
      <c r="P676" t="s">
        <v>15883</v>
      </c>
      <c r="Q676">
        <v>1999</v>
      </c>
      <c r="R676" t="s">
        <v>491</v>
      </c>
      <c r="S676">
        <v>0</v>
      </c>
      <c r="T676">
        <v>60000000</v>
      </c>
      <c r="U676">
        <v>136801374</v>
      </c>
      <c r="V676">
        <f t="shared" si="21"/>
        <v>76801374</v>
      </c>
      <c r="W676" t="s">
        <v>2794</v>
      </c>
      <c r="X676">
        <v>8.5</v>
      </c>
      <c r="Y676">
        <v>186</v>
      </c>
      <c r="Z676">
        <v>782610</v>
      </c>
      <c r="AA676">
        <v>1377</v>
      </c>
      <c r="AB676">
        <v>30000</v>
      </c>
      <c r="AC676">
        <v>0</v>
      </c>
      <c r="AD676">
        <v>15000</v>
      </c>
      <c r="AE676">
        <v>745</v>
      </c>
      <c r="AF676">
        <v>693</v>
      </c>
      <c r="AG676">
        <v>17716</v>
      </c>
      <c r="AH676" t="s">
        <v>20931</v>
      </c>
      <c r="AI676" t="s">
        <v>2420</v>
      </c>
      <c r="AJ676" t="s">
        <v>20924</v>
      </c>
      <c r="AK676" t="s">
        <v>20928</v>
      </c>
      <c r="AP676">
        <f t="shared" si="20"/>
        <v>4</v>
      </c>
    </row>
    <row r="677" spans="1:42" x14ac:dyDescent="0.3">
      <c r="A677" s="1">
        <v>704</v>
      </c>
      <c r="B677" t="s">
        <v>2795</v>
      </c>
      <c r="C677" t="s">
        <v>27</v>
      </c>
      <c r="D677" t="s">
        <v>1291</v>
      </c>
      <c r="E677" t="s">
        <v>1311</v>
      </c>
      <c r="F677" t="s">
        <v>322</v>
      </c>
      <c r="G677" t="s">
        <v>889</v>
      </c>
      <c r="H677" t="s">
        <v>32</v>
      </c>
      <c r="I677">
        <v>81</v>
      </c>
      <c r="J677">
        <v>1.85</v>
      </c>
      <c r="K677" t="s">
        <v>33</v>
      </c>
      <c r="L677" t="s">
        <v>14038</v>
      </c>
      <c r="M677" t="s">
        <v>15006</v>
      </c>
      <c r="N677" t="s">
        <v>14705</v>
      </c>
      <c r="O677" t="s">
        <v>14068</v>
      </c>
      <c r="P677" t="s">
        <v>15884</v>
      </c>
      <c r="Q677">
        <v>2005</v>
      </c>
      <c r="R677" t="s">
        <v>212</v>
      </c>
      <c r="S677">
        <v>0</v>
      </c>
      <c r="T677">
        <v>150000000</v>
      </c>
      <c r="U677">
        <v>135381507</v>
      </c>
      <c r="V677">
        <f t="shared" si="21"/>
        <v>-14618493</v>
      </c>
      <c r="W677" t="s">
        <v>2796</v>
      </c>
      <c r="X677">
        <v>5.8</v>
      </c>
      <c r="Y677">
        <v>161</v>
      </c>
      <c r="Z677">
        <v>63912</v>
      </c>
      <c r="AA677">
        <v>251</v>
      </c>
      <c r="AB677">
        <v>912</v>
      </c>
      <c r="AC677">
        <v>10</v>
      </c>
      <c r="AD677">
        <v>925</v>
      </c>
      <c r="AE677">
        <v>729</v>
      </c>
      <c r="AF677">
        <v>397</v>
      </c>
      <c r="AG677">
        <v>2252</v>
      </c>
      <c r="AH677" t="s">
        <v>718</v>
      </c>
      <c r="AI677" t="s">
        <v>20925</v>
      </c>
      <c r="AJ677" t="s">
        <v>1432</v>
      </c>
      <c r="AK677" t="s">
        <v>20926</v>
      </c>
      <c r="AL677" t="s">
        <v>13700</v>
      </c>
      <c r="AP677">
        <f t="shared" si="20"/>
        <v>5</v>
      </c>
    </row>
    <row r="678" spans="1:42" x14ac:dyDescent="0.3">
      <c r="A678" s="1">
        <v>705</v>
      </c>
      <c r="B678" t="s">
        <v>2797</v>
      </c>
      <c r="C678" t="s">
        <v>27</v>
      </c>
      <c r="D678" t="s">
        <v>510</v>
      </c>
      <c r="E678" t="s">
        <v>2798</v>
      </c>
      <c r="F678" t="s">
        <v>478</v>
      </c>
      <c r="G678" t="s">
        <v>2799</v>
      </c>
      <c r="H678" t="s">
        <v>32</v>
      </c>
      <c r="I678">
        <v>149</v>
      </c>
      <c r="J678">
        <v>2.35</v>
      </c>
      <c r="K678" t="s">
        <v>33</v>
      </c>
      <c r="L678" t="s">
        <v>8429</v>
      </c>
      <c r="M678" t="s">
        <v>14137</v>
      </c>
      <c r="N678" t="s">
        <v>15885</v>
      </c>
      <c r="O678" t="s">
        <v>15886</v>
      </c>
      <c r="P678" t="s">
        <v>15887</v>
      </c>
      <c r="Q678">
        <v>2014</v>
      </c>
      <c r="R678" t="s">
        <v>491</v>
      </c>
      <c r="S678">
        <v>0</v>
      </c>
      <c r="T678">
        <v>61000000</v>
      </c>
      <c r="U678">
        <v>167735396</v>
      </c>
      <c r="V678">
        <f t="shared" si="21"/>
        <v>106735396</v>
      </c>
      <c r="W678" t="s">
        <v>2800</v>
      </c>
      <c r="X678">
        <v>8.1</v>
      </c>
      <c r="Y678">
        <v>568</v>
      </c>
      <c r="Z678">
        <v>569841</v>
      </c>
      <c r="AA678">
        <v>1127</v>
      </c>
      <c r="AB678">
        <v>146000</v>
      </c>
      <c r="AC678">
        <v>21000</v>
      </c>
      <c r="AD678">
        <v>835</v>
      </c>
      <c r="AE678">
        <v>812</v>
      </c>
      <c r="AF678">
        <v>625</v>
      </c>
      <c r="AG678">
        <v>4348</v>
      </c>
      <c r="AH678" t="s">
        <v>20931</v>
      </c>
      <c r="AI678" t="s">
        <v>2420</v>
      </c>
      <c r="AJ678" t="s">
        <v>20928</v>
      </c>
      <c r="AK678" t="s">
        <v>13161</v>
      </c>
      <c r="AP678">
        <f t="shared" si="20"/>
        <v>4</v>
      </c>
    </row>
    <row r="679" spans="1:42" x14ac:dyDescent="0.3">
      <c r="A679" s="1">
        <v>706</v>
      </c>
      <c r="B679" t="s">
        <v>2801</v>
      </c>
      <c r="C679" t="s">
        <v>27</v>
      </c>
      <c r="D679" t="s">
        <v>400</v>
      </c>
      <c r="E679" t="s">
        <v>861</v>
      </c>
      <c r="F679" t="s">
        <v>2802</v>
      </c>
      <c r="G679" t="s">
        <v>2803</v>
      </c>
      <c r="H679" t="s">
        <v>32</v>
      </c>
      <c r="I679">
        <v>119</v>
      </c>
      <c r="J679">
        <v>2.35</v>
      </c>
      <c r="K679" t="s">
        <v>33</v>
      </c>
      <c r="L679" t="s">
        <v>15593</v>
      </c>
      <c r="M679" t="s">
        <v>14039</v>
      </c>
      <c r="N679" t="s">
        <v>14631</v>
      </c>
      <c r="O679" t="s">
        <v>15637</v>
      </c>
      <c r="P679" t="s">
        <v>13491</v>
      </c>
      <c r="Q679">
        <v>2002</v>
      </c>
      <c r="R679" t="s">
        <v>34</v>
      </c>
      <c r="S679">
        <v>1</v>
      </c>
      <c r="T679">
        <v>60000000</v>
      </c>
      <c r="U679">
        <v>121468960</v>
      </c>
      <c r="V679">
        <f t="shared" si="21"/>
        <v>61468960</v>
      </c>
      <c r="W679" t="s">
        <v>2804</v>
      </c>
      <c r="X679">
        <v>7.9</v>
      </c>
      <c r="Y679">
        <v>249</v>
      </c>
      <c r="Z679">
        <v>407601</v>
      </c>
      <c r="AA679">
        <v>849</v>
      </c>
      <c r="AB679">
        <v>0</v>
      </c>
      <c r="AC679">
        <v>218</v>
      </c>
      <c r="AD679">
        <v>13000</v>
      </c>
      <c r="AE679">
        <v>147</v>
      </c>
      <c r="AF679">
        <v>73</v>
      </c>
      <c r="AG679">
        <v>13249</v>
      </c>
      <c r="AH679" t="s">
        <v>980</v>
      </c>
      <c r="AI679" t="s">
        <v>20928</v>
      </c>
      <c r="AJ679" t="s">
        <v>13161</v>
      </c>
      <c r="AP679">
        <f t="shared" si="20"/>
        <v>3</v>
      </c>
    </row>
    <row r="680" spans="1:42" x14ac:dyDescent="0.3">
      <c r="A680" s="1">
        <v>707</v>
      </c>
      <c r="B680" t="s">
        <v>2805</v>
      </c>
      <c r="C680" t="s">
        <v>27</v>
      </c>
      <c r="D680" t="s">
        <v>243</v>
      </c>
      <c r="E680" t="s">
        <v>2165</v>
      </c>
      <c r="F680" t="s">
        <v>1114</v>
      </c>
      <c r="G680" t="s">
        <v>1784</v>
      </c>
      <c r="H680" t="s">
        <v>47</v>
      </c>
      <c r="I680">
        <v>130</v>
      </c>
      <c r="J680">
        <v>2.35</v>
      </c>
      <c r="K680" t="s">
        <v>33</v>
      </c>
      <c r="L680" t="s">
        <v>15613</v>
      </c>
      <c r="M680" t="s">
        <v>15888</v>
      </c>
      <c r="N680" t="s">
        <v>14017</v>
      </c>
      <c r="O680" t="s">
        <v>15699</v>
      </c>
      <c r="P680" t="s">
        <v>14534</v>
      </c>
      <c r="Q680">
        <v>1995</v>
      </c>
      <c r="R680" t="s">
        <v>34</v>
      </c>
      <c r="S680">
        <v>2</v>
      </c>
      <c r="T680">
        <v>58000000</v>
      </c>
      <c r="U680">
        <v>106635996</v>
      </c>
      <c r="V680">
        <f t="shared" si="21"/>
        <v>48635996</v>
      </c>
      <c r="W680" t="s">
        <v>2806</v>
      </c>
      <c r="X680">
        <v>7.2</v>
      </c>
      <c r="Y680">
        <v>137</v>
      </c>
      <c r="Z680">
        <v>199025</v>
      </c>
      <c r="AA680">
        <v>416</v>
      </c>
      <c r="AB680">
        <v>0</v>
      </c>
      <c r="AC680">
        <v>258</v>
      </c>
      <c r="AD680">
        <v>394</v>
      </c>
      <c r="AE680">
        <v>387</v>
      </c>
      <c r="AF680">
        <v>345</v>
      </c>
      <c r="AG680">
        <v>1784</v>
      </c>
      <c r="AH680" t="s">
        <v>980</v>
      </c>
      <c r="AI680" t="s">
        <v>718</v>
      </c>
      <c r="AJ680" t="s">
        <v>13161</v>
      </c>
      <c r="AP680">
        <f t="shared" si="20"/>
        <v>3</v>
      </c>
    </row>
    <row r="681" spans="1:42" x14ac:dyDescent="0.3">
      <c r="A681" s="1">
        <v>708</v>
      </c>
      <c r="B681" t="s">
        <v>2807</v>
      </c>
      <c r="C681" t="s">
        <v>27</v>
      </c>
      <c r="D681" t="s">
        <v>1297</v>
      </c>
      <c r="E681" t="s">
        <v>2631</v>
      </c>
      <c r="F681" t="s">
        <v>2808</v>
      </c>
      <c r="G681" t="s">
        <v>2809</v>
      </c>
      <c r="H681" t="s">
        <v>32</v>
      </c>
      <c r="I681">
        <v>116</v>
      </c>
      <c r="J681">
        <v>2.35</v>
      </c>
      <c r="K681" t="s">
        <v>33</v>
      </c>
      <c r="L681" t="s">
        <v>15889</v>
      </c>
      <c r="M681" t="s">
        <v>15890</v>
      </c>
      <c r="N681" t="s">
        <v>14290</v>
      </c>
      <c r="O681" t="s">
        <v>14448</v>
      </c>
      <c r="P681" t="s">
        <v>15891</v>
      </c>
      <c r="Q681">
        <v>1999</v>
      </c>
      <c r="R681" t="s">
        <v>491</v>
      </c>
      <c r="S681">
        <v>0</v>
      </c>
      <c r="T681">
        <v>95000000</v>
      </c>
      <c r="U681">
        <v>102678089</v>
      </c>
      <c r="V681">
        <f t="shared" si="21"/>
        <v>7678089</v>
      </c>
      <c r="W681" t="s">
        <v>2810</v>
      </c>
      <c r="X681">
        <v>6.3</v>
      </c>
      <c r="Y681">
        <v>113</v>
      </c>
      <c r="Z681">
        <v>42705</v>
      </c>
      <c r="AA681">
        <v>274</v>
      </c>
      <c r="AB681">
        <v>885</v>
      </c>
      <c r="AC681">
        <v>165</v>
      </c>
      <c r="AD681">
        <v>577</v>
      </c>
      <c r="AE681">
        <v>501</v>
      </c>
      <c r="AF681">
        <v>475</v>
      </c>
      <c r="AG681">
        <v>2321</v>
      </c>
      <c r="AH681" t="s">
        <v>2420</v>
      </c>
      <c r="AI681" t="s">
        <v>20928</v>
      </c>
      <c r="AJ681" t="s">
        <v>13161</v>
      </c>
      <c r="AP681">
        <f t="shared" si="20"/>
        <v>3</v>
      </c>
    </row>
    <row r="682" spans="1:42" x14ac:dyDescent="0.3">
      <c r="A682" s="1">
        <v>709</v>
      </c>
      <c r="B682" t="s">
        <v>2811</v>
      </c>
      <c r="C682" t="s">
        <v>27</v>
      </c>
      <c r="D682" t="s">
        <v>823</v>
      </c>
      <c r="E682" t="s">
        <v>1647</v>
      </c>
      <c r="F682" t="s">
        <v>1075</v>
      </c>
      <c r="G682" t="s">
        <v>2812</v>
      </c>
      <c r="H682" t="s">
        <v>32</v>
      </c>
      <c r="I682">
        <v>103</v>
      </c>
      <c r="J682">
        <v>1.85</v>
      </c>
      <c r="K682" t="s">
        <v>33</v>
      </c>
      <c r="L682" t="s">
        <v>15892</v>
      </c>
      <c r="M682" t="s">
        <v>15893</v>
      </c>
      <c r="N682" t="s">
        <v>15894</v>
      </c>
      <c r="O682" t="s">
        <v>15895</v>
      </c>
      <c r="P682" t="s">
        <v>15751</v>
      </c>
      <c r="Q682">
        <v>1998</v>
      </c>
      <c r="R682" t="s">
        <v>72</v>
      </c>
      <c r="S682">
        <v>1</v>
      </c>
      <c r="T682">
        <v>60000000</v>
      </c>
      <c r="U682">
        <v>125603360</v>
      </c>
      <c r="V682">
        <f t="shared" si="21"/>
        <v>65603360</v>
      </c>
      <c r="W682" t="s">
        <v>2813</v>
      </c>
      <c r="X682">
        <v>8.1</v>
      </c>
      <c r="Y682">
        <v>213</v>
      </c>
      <c r="Z682">
        <v>667983</v>
      </c>
      <c r="AA682">
        <v>877</v>
      </c>
      <c r="AB682">
        <v>18000</v>
      </c>
      <c r="AC682">
        <v>608</v>
      </c>
      <c r="AD682">
        <v>2000</v>
      </c>
      <c r="AE682">
        <v>617</v>
      </c>
      <c r="AF682">
        <v>576</v>
      </c>
      <c r="AG682">
        <v>3698</v>
      </c>
      <c r="AH682" t="s">
        <v>1432</v>
      </c>
      <c r="AI682" t="s">
        <v>2420</v>
      </c>
      <c r="AJ682" t="s">
        <v>13700</v>
      </c>
      <c r="AP682">
        <f t="shared" si="20"/>
        <v>3</v>
      </c>
    </row>
    <row r="683" spans="1:42" x14ac:dyDescent="0.3">
      <c r="A683" s="1">
        <v>710</v>
      </c>
      <c r="B683" t="s">
        <v>2814</v>
      </c>
      <c r="C683" t="s">
        <v>27</v>
      </c>
      <c r="D683" t="s">
        <v>2815</v>
      </c>
      <c r="E683" t="s">
        <v>720</v>
      </c>
      <c r="F683" t="s">
        <v>2816</v>
      </c>
      <c r="G683" t="s">
        <v>2817</v>
      </c>
      <c r="H683" t="s">
        <v>32</v>
      </c>
      <c r="I683">
        <v>99</v>
      </c>
      <c r="J683">
        <v>1.85</v>
      </c>
      <c r="K683" t="s">
        <v>33</v>
      </c>
      <c r="L683" t="s">
        <v>14555</v>
      </c>
      <c r="M683" t="s">
        <v>15896</v>
      </c>
      <c r="N683" t="s">
        <v>15897</v>
      </c>
      <c r="O683" t="s">
        <v>14547</v>
      </c>
      <c r="P683" t="s">
        <v>15898</v>
      </c>
      <c r="Q683">
        <v>1998</v>
      </c>
      <c r="R683" t="s">
        <v>72</v>
      </c>
      <c r="S683">
        <v>2</v>
      </c>
      <c r="T683">
        <v>70000000</v>
      </c>
      <c r="U683">
        <v>101217900</v>
      </c>
      <c r="V683">
        <f t="shared" si="21"/>
        <v>31217900</v>
      </c>
      <c r="W683" t="s">
        <v>2818</v>
      </c>
      <c r="X683">
        <v>7</v>
      </c>
      <c r="Y683">
        <v>120</v>
      </c>
      <c r="Z683">
        <v>91093</v>
      </c>
      <c r="AA683">
        <v>353</v>
      </c>
      <c r="AB683">
        <v>0</v>
      </c>
      <c r="AC683">
        <v>59</v>
      </c>
      <c r="AD683">
        <v>770</v>
      </c>
      <c r="AE683">
        <v>263</v>
      </c>
      <c r="AF683">
        <v>145</v>
      </c>
      <c r="AG683">
        <v>1195</v>
      </c>
      <c r="AH683" t="s">
        <v>718</v>
      </c>
      <c r="AI683" t="s">
        <v>20925</v>
      </c>
      <c r="AJ683" t="s">
        <v>20932</v>
      </c>
      <c r="AK683" t="s">
        <v>2420</v>
      </c>
      <c r="AL683" t="s">
        <v>20926</v>
      </c>
      <c r="AM683" t="s">
        <v>20924</v>
      </c>
      <c r="AN683" t="s">
        <v>20927</v>
      </c>
      <c r="AP683">
        <f t="shared" si="20"/>
        <v>7</v>
      </c>
    </row>
    <row r="684" spans="1:42" x14ac:dyDescent="0.3">
      <c r="A684" s="1">
        <v>711</v>
      </c>
      <c r="B684" t="s">
        <v>2819</v>
      </c>
      <c r="C684" t="s">
        <v>27</v>
      </c>
      <c r="D684" t="s">
        <v>2294</v>
      </c>
      <c r="E684" t="s">
        <v>2820</v>
      </c>
      <c r="F684" t="s">
        <v>2571</v>
      </c>
      <c r="G684" t="s">
        <v>323</v>
      </c>
      <c r="H684" t="s">
        <v>32</v>
      </c>
      <c r="I684">
        <v>92</v>
      </c>
      <c r="J684">
        <v>1.85</v>
      </c>
      <c r="K684" t="s">
        <v>33</v>
      </c>
      <c r="L684" t="s">
        <v>15856</v>
      </c>
      <c r="M684" t="s">
        <v>15899</v>
      </c>
      <c r="N684" t="s">
        <v>15900</v>
      </c>
      <c r="O684" t="s">
        <v>15901</v>
      </c>
      <c r="P684" t="s">
        <v>15902</v>
      </c>
      <c r="Q684">
        <v>2003</v>
      </c>
      <c r="R684" t="s">
        <v>72</v>
      </c>
      <c r="S684">
        <v>1</v>
      </c>
      <c r="T684">
        <v>60000000</v>
      </c>
      <c r="U684">
        <v>104148781</v>
      </c>
      <c r="V684">
        <f t="shared" si="21"/>
        <v>44148781</v>
      </c>
      <c r="W684" t="s">
        <v>2821</v>
      </c>
      <c r="X684">
        <v>5.5</v>
      </c>
      <c r="Y684">
        <v>81</v>
      </c>
      <c r="Z684">
        <v>49486</v>
      </c>
      <c r="AA684">
        <v>116</v>
      </c>
      <c r="AB684">
        <v>886</v>
      </c>
      <c r="AC684">
        <v>41</v>
      </c>
      <c r="AD684">
        <v>1000</v>
      </c>
      <c r="AE684">
        <v>955</v>
      </c>
      <c r="AF684">
        <v>522</v>
      </c>
      <c r="AG684">
        <v>4050</v>
      </c>
      <c r="AH684" t="s">
        <v>1432</v>
      </c>
      <c r="AI684" t="s">
        <v>20926</v>
      </c>
      <c r="AP684">
        <f t="shared" si="20"/>
        <v>2</v>
      </c>
    </row>
    <row r="685" spans="1:42" x14ac:dyDescent="0.3">
      <c r="A685" s="1">
        <v>712</v>
      </c>
      <c r="B685" t="s">
        <v>2822</v>
      </c>
      <c r="C685" t="s">
        <v>27</v>
      </c>
      <c r="D685" t="s">
        <v>2719</v>
      </c>
      <c r="E685" t="s">
        <v>1254</v>
      </c>
      <c r="F685" t="s">
        <v>2823</v>
      </c>
      <c r="G685" t="s">
        <v>2824</v>
      </c>
      <c r="H685" t="s">
        <v>32</v>
      </c>
      <c r="I685">
        <v>109</v>
      </c>
      <c r="J685">
        <v>2.35</v>
      </c>
      <c r="K685" t="s">
        <v>33</v>
      </c>
      <c r="L685" t="s">
        <v>15903</v>
      </c>
      <c r="M685" t="s">
        <v>14949</v>
      </c>
      <c r="N685" t="s">
        <v>15290</v>
      </c>
      <c r="O685" t="s">
        <v>14631</v>
      </c>
      <c r="P685" t="s">
        <v>14632</v>
      </c>
      <c r="Q685">
        <v>2013</v>
      </c>
      <c r="R685" t="s">
        <v>491</v>
      </c>
      <c r="S685">
        <v>1</v>
      </c>
      <c r="T685">
        <v>61000000</v>
      </c>
      <c r="U685">
        <v>75573300</v>
      </c>
      <c r="V685">
        <f t="shared" si="21"/>
        <v>14573300</v>
      </c>
      <c r="W685" t="s">
        <v>2825</v>
      </c>
      <c r="X685">
        <v>6.7</v>
      </c>
      <c r="Y685">
        <v>265</v>
      </c>
      <c r="Z685">
        <v>156898</v>
      </c>
      <c r="AA685">
        <v>172</v>
      </c>
      <c r="AB685">
        <v>22000</v>
      </c>
      <c r="AC685">
        <v>175</v>
      </c>
      <c r="AD685">
        <v>18000</v>
      </c>
      <c r="AE685">
        <v>497</v>
      </c>
      <c r="AF685">
        <v>459</v>
      </c>
      <c r="AG685">
        <v>20148</v>
      </c>
      <c r="AH685" t="s">
        <v>980</v>
      </c>
      <c r="AI685" t="s">
        <v>1432</v>
      </c>
      <c r="AJ685" t="s">
        <v>20931</v>
      </c>
      <c r="AK685" t="s">
        <v>2420</v>
      </c>
      <c r="AL685" t="s">
        <v>13161</v>
      </c>
      <c r="AP685">
        <f t="shared" si="20"/>
        <v>5</v>
      </c>
    </row>
    <row r="686" spans="1:42" x14ac:dyDescent="0.3">
      <c r="A686" s="1">
        <v>713</v>
      </c>
      <c r="B686" t="s">
        <v>2826</v>
      </c>
      <c r="C686" t="s">
        <v>27</v>
      </c>
      <c r="D686" t="s">
        <v>1373</v>
      </c>
      <c r="E686" t="s">
        <v>2827</v>
      </c>
      <c r="F686" t="s">
        <v>2779</v>
      </c>
      <c r="G686" t="s">
        <v>2828</v>
      </c>
      <c r="H686" t="s">
        <v>32</v>
      </c>
      <c r="I686">
        <v>87</v>
      </c>
      <c r="J686">
        <v>1.85</v>
      </c>
      <c r="K686" t="s">
        <v>33</v>
      </c>
      <c r="L686" t="s">
        <v>14467</v>
      </c>
      <c r="M686" t="s">
        <v>14452</v>
      </c>
      <c r="N686" t="s">
        <v>14453</v>
      </c>
      <c r="O686" t="s">
        <v>14098</v>
      </c>
      <c r="P686" t="s">
        <v>14459</v>
      </c>
      <c r="Q686">
        <v>2001</v>
      </c>
      <c r="R686" t="s">
        <v>72</v>
      </c>
      <c r="S686">
        <v>0</v>
      </c>
      <c r="T686">
        <v>60000000</v>
      </c>
      <c r="U686">
        <v>93375151</v>
      </c>
      <c r="V686">
        <f t="shared" si="21"/>
        <v>33375151</v>
      </c>
      <c r="W686" t="s">
        <v>2829</v>
      </c>
      <c r="X686">
        <v>5.2</v>
      </c>
      <c r="Y686">
        <v>105</v>
      </c>
      <c r="Z686">
        <v>46031</v>
      </c>
      <c r="AA686">
        <v>235</v>
      </c>
      <c r="AB686">
        <v>0</v>
      </c>
      <c r="AC686">
        <v>6</v>
      </c>
      <c r="AD686">
        <v>3000</v>
      </c>
      <c r="AE686">
        <v>664</v>
      </c>
      <c r="AF686">
        <v>405</v>
      </c>
      <c r="AG686">
        <v>4171</v>
      </c>
      <c r="AH686" t="s">
        <v>980</v>
      </c>
      <c r="AI686" t="s">
        <v>1432</v>
      </c>
      <c r="AJ686" t="s">
        <v>20926</v>
      </c>
      <c r="AK686" t="s">
        <v>20924</v>
      </c>
      <c r="AP686">
        <f t="shared" si="20"/>
        <v>4</v>
      </c>
    </row>
    <row r="687" spans="1:42" x14ac:dyDescent="0.3">
      <c r="A687" s="1">
        <v>714</v>
      </c>
      <c r="B687" t="s">
        <v>2830</v>
      </c>
      <c r="C687" t="s">
        <v>27</v>
      </c>
      <c r="D687" t="s">
        <v>2196</v>
      </c>
      <c r="E687" t="s">
        <v>260</v>
      </c>
      <c r="F687" t="s">
        <v>581</v>
      </c>
      <c r="G687" t="s">
        <v>2831</v>
      </c>
      <c r="H687" t="s">
        <v>32</v>
      </c>
      <c r="I687">
        <v>111</v>
      </c>
      <c r="J687">
        <v>2.35</v>
      </c>
      <c r="K687" t="s">
        <v>33</v>
      </c>
      <c r="L687" t="s">
        <v>14664</v>
      </c>
      <c r="M687" t="s">
        <v>14539</v>
      </c>
      <c r="N687" t="s">
        <v>14018</v>
      </c>
      <c r="O687" t="s">
        <v>15904</v>
      </c>
      <c r="P687" t="s">
        <v>14945</v>
      </c>
      <c r="Q687">
        <v>2003</v>
      </c>
      <c r="R687" t="s">
        <v>34</v>
      </c>
      <c r="S687">
        <v>6</v>
      </c>
      <c r="T687">
        <v>60000000</v>
      </c>
      <c r="U687">
        <v>106126012</v>
      </c>
      <c r="V687">
        <f t="shared" si="21"/>
        <v>46126012</v>
      </c>
      <c r="W687" t="s">
        <v>2832</v>
      </c>
      <c r="X687">
        <v>7</v>
      </c>
      <c r="Y687">
        <v>155</v>
      </c>
      <c r="Z687">
        <v>285623</v>
      </c>
      <c r="AA687">
        <v>497</v>
      </c>
      <c r="AB687">
        <v>0</v>
      </c>
      <c r="AC687">
        <v>473</v>
      </c>
      <c r="AD687">
        <v>26000</v>
      </c>
      <c r="AE687">
        <v>9000</v>
      </c>
      <c r="AF687">
        <v>82</v>
      </c>
      <c r="AG687">
        <v>35084</v>
      </c>
      <c r="AH687" t="s">
        <v>980</v>
      </c>
      <c r="AI687" t="s">
        <v>20931</v>
      </c>
      <c r="AJ687" t="s">
        <v>13161</v>
      </c>
      <c r="AP687">
        <f t="shared" si="20"/>
        <v>3</v>
      </c>
    </row>
    <row r="688" spans="1:42" x14ac:dyDescent="0.3">
      <c r="A688" s="1">
        <v>715</v>
      </c>
      <c r="B688" t="s">
        <v>2833</v>
      </c>
      <c r="C688" t="s">
        <v>27</v>
      </c>
      <c r="D688" t="s">
        <v>2834</v>
      </c>
      <c r="E688" t="s">
        <v>1962</v>
      </c>
      <c r="F688" t="s">
        <v>2835</v>
      </c>
      <c r="G688" t="s">
        <v>327</v>
      </c>
      <c r="H688" t="s">
        <v>32</v>
      </c>
      <c r="I688">
        <v>101</v>
      </c>
      <c r="J688">
        <v>1.85</v>
      </c>
      <c r="K688" t="s">
        <v>33</v>
      </c>
      <c r="L688" t="s">
        <v>15905</v>
      </c>
      <c r="M688" t="s">
        <v>15189</v>
      </c>
      <c r="N688" t="s">
        <v>15210</v>
      </c>
      <c r="O688" t="s">
        <v>14003</v>
      </c>
      <c r="P688" t="s">
        <v>14403</v>
      </c>
      <c r="Q688">
        <v>2002</v>
      </c>
      <c r="R688" t="s">
        <v>34</v>
      </c>
      <c r="S688">
        <v>2</v>
      </c>
      <c r="T688">
        <v>60000000</v>
      </c>
      <c r="U688">
        <v>93307796</v>
      </c>
      <c r="V688">
        <f t="shared" si="21"/>
        <v>33307796</v>
      </c>
      <c r="W688" t="s">
        <v>2836</v>
      </c>
      <c r="X688">
        <v>6.1</v>
      </c>
      <c r="Y688">
        <v>118</v>
      </c>
      <c r="Z688">
        <v>85673</v>
      </c>
      <c r="AA688">
        <v>269</v>
      </c>
      <c r="AB688">
        <v>0</v>
      </c>
      <c r="AC688">
        <v>30</v>
      </c>
      <c r="AD688">
        <v>1000</v>
      </c>
      <c r="AE688">
        <v>976</v>
      </c>
      <c r="AF688">
        <v>268</v>
      </c>
      <c r="AG688">
        <v>2636</v>
      </c>
      <c r="AH688" t="s">
        <v>1432</v>
      </c>
      <c r="AI688" t="s">
        <v>12756</v>
      </c>
      <c r="AP688">
        <f t="shared" si="20"/>
        <v>2</v>
      </c>
    </row>
    <row r="689" spans="1:42" x14ac:dyDescent="0.3">
      <c r="A689" s="1">
        <v>716</v>
      </c>
      <c r="B689" t="s">
        <v>2837</v>
      </c>
      <c r="C689" t="s">
        <v>27</v>
      </c>
      <c r="D689" t="s">
        <v>597</v>
      </c>
      <c r="E689" t="s">
        <v>1298</v>
      </c>
      <c r="F689" t="s">
        <v>2838</v>
      </c>
      <c r="G689" t="s">
        <v>2839</v>
      </c>
      <c r="H689" t="s">
        <v>32</v>
      </c>
      <c r="I689">
        <v>83</v>
      </c>
      <c r="J689">
        <v>1.85</v>
      </c>
      <c r="K689" t="s">
        <v>33</v>
      </c>
      <c r="L689" t="s">
        <v>14617</v>
      </c>
      <c r="M689" t="s">
        <v>14068</v>
      </c>
      <c r="N689" t="s">
        <v>13985</v>
      </c>
      <c r="O689" t="s">
        <v>14042</v>
      </c>
      <c r="P689" t="s">
        <v>15906</v>
      </c>
      <c r="Q689">
        <v>1998</v>
      </c>
      <c r="R689" t="s">
        <v>72</v>
      </c>
      <c r="S689">
        <v>0</v>
      </c>
      <c r="T689">
        <v>105000000</v>
      </c>
      <c r="U689">
        <v>90646554</v>
      </c>
      <c r="V689">
        <f t="shared" si="21"/>
        <v>-14353446</v>
      </c>
      <c r="W689" t="s">
        <v>2840</v>
      </c>
      <c r="X689">
        <v>6.6</v>
      </c>
      <c r="Y689">
        <v>131</v>
      </c>
      <c r="Z689">
        <v>124641</v>
      </c>
      <c r="AA689">
        <v>289</v>
      </c>
      <c r="AB689">
        <v>0</v>
      </c>
      <c r="AC689">
        <v>35</v>
      </c>
      <c r="AD689">
        <v>13000</v>
      </c>
      <c r="AE689">
        <v>11000</v>
      </c>
      <c r="AF689">
        <v>754</v>
      </c>
      <c r="AG689">
        <v>25788</v>
      </c>
      <c r="AH689" t="s">
        <v>718</v>
      </c>
      <c r="AI689" t="s">
        <v>20925</v>
      </c>
      <c r="AJ689" t="s">
        <v>1432</v>
      </c>
      <c r="AK689" t="s">
        <v>20926</v>
      </c>
      <c r="AP689">
        <f t="shared" si="20"/>
        <v>4</v>
      </c>
    </row>
    <row r="690" spans="1:42" x14ac:dyDescent="0.3">
      <c r="A690" s="1">
        <v>717</v>
      </c>
      <c r="B690" t="s">
        <v>2841</v>
      </c>
      <c r="C690" t="s">
        <v>27</v>
      </c>
      <c r="D690" t="s">
        <v>2842</v>
      </c>
      <c r="E690" t="s">
        <v>193</v>
      </c>
      <c r="F690" t="s">
        <v>1441</v>
      </c>
      <c r="G690" t="s">
        <v>2843</v>
      </c>
      <c r="H690" t="s">
        <v>32</v>
      </c>
      <c r="I690">
        <v>113</v>
      </c>
      <c r="J690">
        <v>1.85</v>
      </c>
      <c r="K690" t="s">
        <v>33</v>
      </c>
      <c r="L690" t="s">
        <v>15907</v>
      </c>
      <c r="M690" t="s">
        <v>14074</v>
      </c>
      <c r="N690" t="s">
        <v>14802</v>
      </c>
      <c r="O690" t="s">
        <v>15908</v>
      </c>
      <c r="P690" t="s">
        <v>15909</v>
      </c>
      <c r="Q690">
        <v>2009</v>
      </c>
      <c r="R690" t="s">
        <v>34</v>
      </c>
      <c r="S690">
        <v>6</v>
      </c>
      <c r="T690">
        <v>60000000</v>
      </c>
      <c r="U690">
        <v>109176215</v>
      </c>
      <c r="V690">
        <f t="shared" si="21"/>
        <v>49176215</v>
      </c>
      <c r="W690" t="s">
        <v>2844</v>
      </c>
      <c r="X690">
        <v>5.5</v>
      </c>
      <c r="Y690">
        <v>166</v>
      </c>
      <c r="Z690">
        <v>83506</v>
      </c>
      <c r="AA690">
        <v>144</v>
      </c>
      <c r="AB690">
        <v>0</v>
      </c>
      <c r="AC690">
        <v>0</v>
      </c>
      <c r="AD690">
        <v>4000</v>
      </c>
      <c r="AE690">
        <v>722</v>
      </c>
      <c r="AF690">
        <v>721</v>
      </c>
      <c r="AG690">
        <v>8172</v>
      </c>
      <c r="AH690" t="s">
        <v>1432</v>
      </c>
      <c r="AP690">
        <f t="shared" si="20"/>
        <v>1</v>
      </c>
    </row>
    <row r="691" spans="1:42" x14ac:dyDescent="0.3">
      <c r="A691" s="1">
        <v>718</v>
      </c>
      <c r="B691" t="s">
        <v>2845</v>
      </c>
      <c r="C691" t="s">
        <v>27</v>
      </c>
      <c r="D691" t="s">
        <v>1264</v>
      </c>
      <c r="E691" t="s">
        <v>401</v>
      </c>
      <c r="F691" t="s">
        <v>1227</v>
      </c>
      <c r="G691" t="s">
        <v>1384</v>
      </c>
      <c r="H691" t="s">
        <v>32</v>
      </c>
      <c r="I691">
        <v>107</v>
      </c>
      <c r="J691">
        <v>2.35</v>
      </c>
      <c r="K691" t="s">
        <v>33</v>
      </c>
      <c r="L691" t="s">
        <v>15910</v>
      </c>
      <c r="M691" t="s">
        <v>15911</v>
      </c>
      <c r="N691" t="s">
        <v>15450</v>
      </c>
      <c r="O691" t="s">
        <v>15912</v>
      </c>
      <c r="P691" t="s">
        <v>15295</v>
      </c>
      <c r="Q691">
        <v>1990</v>
      </c>
      <c r="R691" t="s">
        <v>34</v>
      </c>
      <c r="S691">
        <v>0</v>
      </c>
      <c r="T691">
        <v>60000000</v>
      </c>
      <c r="U691">
        <v>82670733</v>
      </c>
      <c r="V691">
        <f t="shared" si="21"/>
        <v>22670733</v>
      </c>
      <c r="W691" t="s">
        <v>2846</v>
      </c>
      <c r="X691">
        <v>5.9</v>
      </c>
      <c r="Y691">
        <v>60</v>
      </c>
      <c r="Z691">
        <v>60476</v>
      </c>
      <c r="AA691">
        <v>97</v>
      </c>
      <c r="AB691">
        <v>0</v>
      </c>
      <c r="AC691">
        <v>12000</v>
      </c>
      <c r="AD691">
        <v>10000</v>
      </c>
      <c r="AE691">
        <v>3000</v>
      </c>
      <c r="AF691">
        <v>695</v>
      </c>
      <c r="AG691">
        <v>14006</v>
      </c>
      <c r="AH691" t="s">
        <v>980</v>
      </c>
      <c r="AI691" t="s">
        <v>2420</v>
      </c>
      <c r="AJ691" t="s">
        <v>20930</v>
      </c>
      <c r="AP691">
        <f t="shared" si="20"/>
        <v>3</v>
      </c>
    </row>
    <row r="692" spans="1:42" x14ac:dyDescent="0.3">
      <c r="A692" s="1">
        <v>719</v>
      </c>
      <c r="B692" t="s">
        <v>2847</v>
      </c>
      <c r="C692" t="s">
        <v>27</v>
      </c>
      <c r="D692" t="s">
        <v>1884</v>
      </c>
      <c r="E692" t="s">
        <v>830</v>
      </c>
      <c r="F692" t="s">
        <v>2848</v>
      </c>
      <c r="G692" t="s">
        <v>2849</v>
      </c>
      <c r="H692" t="s">
        <v>32</v>
      </c>
      <c r="I692">
        <v>94</v>
      </c>
      <c r="J692">
        <v>2.35</v>
      </c>
      <c r="K692" t="s">
        <v>33</v>
      </c>
      <c r="L692" t="s">
        <v>14067</v>
      </c>
      <c r="M692" t="s">
        <v>15007</v>
      </c>
      <c r="N692" t="s">
        <v>14762</v>
      </c>
      <c r="O692" t="s">
        <v>14730</v>
      </c>
      <c r="P692" t="s">
        <v>15084</v>
      </c>
      <c r="Q692">
        <v>2005</v>
      </c>
      <c r="R692" t="s">
        <v>72</v>
      </c>
      <c r="S692">
        <v>6</v>
      </c>
      <c r="T692">
        <v>60000000</v>
      </c>
      <c r="U692">
        <v>82569532</v>
      </c>
      <c r="V692">
        <f t="shared" si="21"/>
        <v>22569532</v>
      </c>
      <c r="W692" t="s">
        <v>2850</v>
      </c>
      <c r="X692">
        <v>5.4</v>
      </c>
      <c r="Y692">
        <v>77</v>
      </c>
      <c r="Z692">
        <v>42737</v>
      </c>
      <c r="AA692">
        <v>128</v>
      </c>
      <c r="AB692">
        <v>781</v>
      </c>
      <c r="AC692">
        <v>163</v>
      </c>
      <c r="AD692">
        <v>12000</v>
      </c>
      <c r="AE692">
        <v>3000</v>
      </c>
      <c r="AF692">
        <v>2000</v>
      </c>
      <c r="AG692">
        <v>20348</v>
      </c>
      <c r="AH692" t="s">
        <v>718</v>
      </c>
      <c r="AI692" t="s">
        <v>1432</v>
      </c>
      <c r="AJ692" t="s">
        <v>20926</v>
      </c>
      <c r="AP692">
        <f t="shared" si="20"/>
        <v>3</v>
      </c>
    </row>
    <row r="693" spans="1:42" x14ac:dyDescent="0.3">
      <c r="A693" s="1">
        <v>720</v>
      </c>
      <c r="B693" t="s">
        <v>2851</v>
      </c>
      <c r="C693" t="s">
        <v>27</v>
      </c>
      <c r="D693" t="s">
        <v>2852</v>
      </c>
      <c r="E693" t="s">
        <v>2853</v>
      </c>
      <c r="F693" t="s">
        <v>1916</v>
      </c>
      <c r="G693" t="s">
        <v>2854</v>
      </c>
      <c r="H693" t="s">
        <v>32</v>
      </c>
      <c r="I693">
        <v>132</v>
      </c>
      <c r="J693">
        <v>2.35</v>
      </c>
      <c r="K693" t="s">
        <v>33</v>
      </c>
      <c r="L693" t="s">
        <v>14444</v>
      </c>
      <c r="M693" t="s">
        <v>14160</v>
      </c>
      <c r="N693" t="s">
        <v>14138</v>
      </c>
      <c r="O693" t="s">
        <v>15913</v>
      </c>
      <c r="P693" t="s">
        <v>14405</v>
      </c>
      <c r="Q693">
        <v>2015</v>
      </c>
      <c r="R693" t="s">
        <v>34</v>
      </c>
      <c r="S693">
        <v>0</v>
      </c>
      <c r="T693">
        <v>61000000</v>
      </c>
      <c r="U693">
        <v>81687587</v>
      </c>
      <c r="V693">
        <f t="shared" si="21"/>
        <v>20687587</v>
      </c>
      <c r="W693" t="s">
        <v>2855</v>
      </c>
      <c r="X693">
        <v>6.4</v>
      </c>
      <c r="Y693">
        <v>249</v>
      </c>
      <c r="Z693">
        <v>138246</v>
      </c>
      <c r="AA693">
        <v>360</v>
      </c>
      <c r="AB693">
        <v>24000</v>
      </c>
      <c r="AC693">
        <v>47</v>
      </c>
      <c r="AD693">
        <v>988</v>
      </c>
      <c r="AE693">
        <v>960</v>
      </c>
      <c r="AF693">
        <v>240</v>
      </c>
      <c r="AG693">
        <v>2517</v>
      </c>
      <c r="AH693" t="s">
        <v>980</v>
      </c>
      <c r="AI693" t="s">
        <v>13700</v>
      </c>
      <c r="AJ693" t="s">
        <v>13161</v>
      </c>
      <c r="AP693">
        <f t="shared" si="20"/>
        <v>3</v>
      </c>
    </row>
    <row r="694" spans="1:42" x14ac:dyDescent="0.3">
      <c r="A694" s="1">
        <v>721</v>
      </c>
      <c r="B694" t="s">
        <v>2856</v>
      </c>
      <c r="C694" t="s">
        <v>27</v>
      </c>
      <c r="D694" t="s">
        <v>2857</v>
      </c>
      <c r="E694" t="s">
        <v>64</v>
      </c>
      <c r="F694" t="s">
        <v>1121</v>
      </c>
      <c r="G694" t="s">
        <v>790</v>
      </c>
      <c r="H694" t="s">
        <v>32</v>
      </c>
      <c r="I694">
        <v>140</v>
      </c>
      <c r="J694">
        <v>1.85</v>
      </c>
      <c r="K694" t="s">
        <v>33</v>
      </c>
      <c r="L694" t="s">
        <v>15189</v>
      </c>
      <c r="M694" t="s">
        <v>15914</v>
      </c>
      <c r="N694" t="s">
        <v>15915</v>
      </c>
      <c r="O694" t="s">
        <v>15916</v>
      </c>
      <c r="P694" t="s">
        <v>15917</v>
      </c>
      <c r="Q694">
        <v>2010</v>
      </c>
      <c r="R694" t="s">
        <v>34</v>
      </c>
      <c r="S694">
        <v>1</v>
      </c>
      <c r="T694">
        <v>60000000</v>
      </c>
      <c r="U694">
        <v>80574010</v>
      </c>
      <c r="V694">
        <f t="shared" si="21"/>
        <v>20574010</v>
      </c>
      <c r="W694" t="s">
        <v>2858</v>
      </c>
      <c r="X694">
        <v>5.7</v>
      </c>
      <c r="Y694">
        <v>213</v>
      </c>
      <c r="Z694">
        <v>63493</v>
      </c>
      <c r="AA694">
        <v>302</v>
      </c>
      <c r="AB694">
        <v>26000</v>
      </c>
      <c r="AC694">
        <v>708</v>
      </c>
      <c r="AD694">
        <v>11000</v>
      </c>
      <c r="AE694">
        <v>8000</v>
      </c>
      <c r="AF694">
        <v>745</v>
      </c>
      <c r="AG694">
        <v>20440</v>
      </c>
      <c r="AH694" t="s">
        <v>2420</v>
      </c>
      <c r="AI694" t="s">
        <v>12756</v>
      </c>
      <c r="AP694">
        <f t="shared" si="20"/>
        <v>2</v>
      </c>
    </row>
    <row r="695" spans="1:42" x14ac:dyDescent="0.3">
      <c r="A695" s="1">
        <v>722</v>
      </c>
      <c r="B695" t="s">
        <v>2859</v>
      </c>
      <c r="C695" t="s">
        <v>27</v>
      </c>
      <c r="D695" t="s">
        <v>201</v>
      </c>
      <c r="E695" t="s">
        <v>524</v>
      </c>
      <c r="F695" t="s">
        <v>194</v>
      </c>
      <c r="G695" t="s">
        <v>1525</v>
      </c>
      <c r="H695" t="s">
        <v>32</v>
      </c>
      <c r="I695">
        <v>125</v>
      </c>
      <c r="J695">
        <v>2.35</v>
      </c>
      <c r="K695" t="s">
        <v>33</v>
      </c>
      <c r="L695" t="s">
        <v>15710</v>
      </c>
      <c r="M695" t="s">
        <v>14220</v>
      </c>
      <c r="N695" t="s">
        <v>15918</v>
      </c>
      <c r="O695" t="s">
        <v>15919</v>
      </c>
      <c r="P695" t="s">
        <v>15920</v>
      </c>
      <c r="Q695">
        <v>2000</v>
      </c>
      <c r="R695" t="s">
        <v>34</v>
      </c>
      <c r="S695">
        <v>1</v>
      </c>
      <c r="T695">
        <v>60000000</v>
      </c>
      <c r="U695">
        <v>75764085</v>
      </c>
      <c r="V695">
        <f t="shared" si="21"/>
        <v>15764085</v>
      </c>
      <c r="W695" t="s">
        <v>2860</v>
      </c>
      <c r="X695">
        <v>6.7</v>
      </c>
      <c r="Y695">
        <v>121</v>
      </c>
      <c r="Z695">
        <v>85844</v>
      </c>
      <c r="AA695">
        <v>322</v>
      </c>
      <c r="AB695">
        <v>0</v>
      </c>
      <c r="AC695">
        <v>420</v>
      </c>
      <c r="AD695">
        <v>12000</v>
      </c>
      <c r="AE695">
        <v>3000</v>
      </c>
      <c r="AF695">
        <v>627</v>
      </c>
      <c r="AG695">
        <v>16646</v>
      </c>
      <c r="AH695" t="s">
        <v>1432</v>
      </c>
      <c r="AI695" t="s">
        <v>2420</v>
      </c>
      <c r="AJ695" t="s">
        <v>20924</v>
      </c>
      <c r="AK695" t="s">
        <v>12756</v>
      </c>
      <c r="AP695">
        <f t="shared" si="20"/>
        <v>4</v>
      </c>
    </row>
    <row r="696" spans="1:42" x14ac:dyDescent="0.3">
      <c r="A696" s="1">
        <v>723</v>
      </c>
      <c r="B696" t="s">
        <v>2861</v>
      </c>
      <c r="C696" t="s">
        <v>27</v>
      </c>
      <c r="D696" t="s">
        <v>929</v>
      </c>
      <c r="E696" t="s">
        <v>735</v>
      </c>
      <c r="F696" t="s">
        <v>360</v>
      </c>
      <c r="G696" t="s">
        <v>2862</v>
      </c>
      <c r="H696" t="s">
        <v>32</v>
      </c>
      <c r="I696">
        <v>111</v>
      </c>
      <c r="J696">
        <v>2.35</v>
      </c>
      <c r="K696" t="s">
        <v>33</v>
      </c>
      <c r="L696" t="s">
        <v>14360</v>
      </c>
      <c r="M696" t="s">
        <v>15921</v>
      </c>
      <c r="N696" t="s">
        <v>15922</v>
      </c>
      <c r="O696" t="s">
        <v>15923</v>
      </c>
      <c r="P696" t="s">
        <v>13974</v>
      </c>
      <c r="Q696">
        <v>2010</v>
      </c>
      <c r="R696" t="s">
        <v>34</v>
      </c>
      <c r="S696">
        <v>4</v>
      </c>
      <c r="T696">
        <v>58000000</v>
      </c>
      <c r="U696">
        <v>90356857</v>
      </c>
      <c r="V696">
        <f t="shared" si="21"/>
        <v>32356857</v>
      </c>
      <c r="W696" t="s">
        <v>2863</v>
      </c>
      <c r="X696">
        <v>7.1</v>
      </c>
      <c r="Y696">
        <v>315</v>
      </c>
      <c r="Z696">
        <v>238916</v>
      </c>
      <c r="AA696">
        <v>328</v>
      </c>
      <c r="AB696">
        <v>32000</v>
      </c>
      <c r="AC696">
        <v>124</v>
      </c>
      <c r="AD696">
        <v>13000</v>
      </c>
      <c r="AE696">
        <v>11000</v>
      </c>
      <c r="AF696">
        <v>357</v>
      </c>
      <c r="AG696">
        <v>24928</v>
      </c>
      <c r="AH696" t="s">
        <v>980</v>
      </c>
      <c r="AI696" t="s">
        <v>1432</v>
      </c>
      <c r="AJ696" t="s">
        <v>20931</v>
      </c>
      <c r="AK696" t="s">
        <v>13161</v>
      </c>
      <c r="AP696">
        <f t="shared" si="20"/>
        <v>4</v>
      </c>
    </row>
    <row r="697" spans="1:42" x14ac:dyDescent="0.3">
      <c r="A697" s="1">
        <v>724</v>
      </c>
      <c r="B697" t="s">
        <v>2864</v>
      </c>
      <c r="C697" t="s">
        <v>27</v>
      </c>
      <c r="D697" t="s">
        <v>569</v>
      </c>
      <c r="E697" t="s">
        <v>1728</v>
      </c>
      <c r="F697" t="s">
        <v>413</v>
      </c>
      <c r="G697" t="s">
        <v>1544</v>
      </c>
      <c r="H697" t="s">
        <v>32</v>
      </c>
      <c r="I697">
        <v>156</v>
      </c>
      <c r="J697">
        <v>2.35</v>
      </c>
      <c r="K697" t="s">
        <v>33</v>
      </c>
      <c r="L697" t="s">
        <v>15567</v>
      </c>
      <c r="M697" t="s">
        <v>15296</v>
      </c>
      <c r="N697" t="s">
        <v>15298</v>
      </c>
      <c r="O697" t="s">
        <v>15924</v>
      </c>
      <c r="P697" t="s">
        <v>14986</v>
      </c>
      <c r="Q697">
        <v>1999</v>
      </c>
      <c r="R697" t="s">
        <v>491</v>
      </c>
      <c r="S697">
        <v>5</v>
      </c>
      <c r="T697">
        <v>55000000</v>
      </c>
      <c r="U697">
        <v>75530832</v>
      </c>
      <c r="V697">
        <f t="shared" si="21"/>
        <v>20530832</v>
      </c>
      <c r="W697" t="s">
        <v>2865</v>
      </c>
      <c r="X697">
        <v>6.8</v>
      </c>
      <c r="Y697">
        <v>171</v>
      </c>
      <c r="Z697">
        <v>97047</v>
      </c>
      <c r="AA697">
        <v>452</v>
      </c>
      <c r="AB697">
        <v>0</v>
      </c>
      <c r="AC697">
        <v>0</v>
      </c>
      <c r="AD697">
        <v>14000</v>
      </c>
      <c r="AE697">
        <v>2000</v>
      </c>
      <c r="AF697">
        <v>1000</v>
      </c>
      <c r="AG697">
        <v>20761</v>
      </c>
      <c r="AH697" t="s">
        <v>2420</v>
      </c>
      <c r="AI697" t="s">
        <v>20930</v>
      </c>
      <c r="AP697">
        <f t="shared" si="20"/>
        <v>2</v>
      </c>
    </row>
    <row r="698" spans="1:42" x14ac:dyDescent="0.3">
      <c r="A698" s="1">
        <v>725</v>
      </c>
      <c r="B698" t="s">
        <v>2866</v>
      </c>
      <c r="C698" t="s">
        <v>27</v>
      </c>
      <c r="D698" t="s">
        <v>2867</v>
      </c>
      <c r="E698" t="s">
        <v>78</v>
      </c>
      <c r="F698" t="s">
        <v>157</v>
      </c>
      <c r="G698" t="s">
        <v>2868</v>
      </c>
      <c r="H698" t="s">
        <v>32</v>
      </c>
      <c r="I698">
        <v>105</v>
      </c>
      <c r="J698">
        <v>1.85</v>
      </c>
      <c r="K698" t="s">
        <v>33</v>
      </c>
      <c r="L698" t="s">
        <v>15925</v>
      </c>
      <c r="M698" t="s">
        <v>15926</v>
      </c>
      <c r="N698" t="s">
        <v>14024</v>
      </c>
      <c r="O698" t="s">
        <v>15927</v>
      </c>
      <c r="P698" t="s">
        <v>15928</v>
      </c>
      <c r="Q698">
        <v>1998</v>
      </c>
      <c r="R698" t="s">
        <v>34</v>
      </c>
      <c r="S698">
        <v>0</v>
      </c>
      <c r="T698">
        <v>60000000</v>
      </c>
      <c r="U698">
        <v>75370763</v>
      </c>
      <c r="V698">
        <f t="shared" si="21"/>
        <v>15370763</v>
      </c>
      <c r="W698" t="s">
        <v>2869</v>
      </c>
      <c r="X698">
        <v>6.5</v>
      </c>
      <c r="Y698">
        <v>96</v>
      </c>
      <c r="Z698">
        <v>32353</v>
      </c>
      <c r="AA698">
        <v>263</v>
      </c>
      <c r="AB698">
        <v>0</v>
      </c>
      <c r="AC698">
        <v>0</v>
      </c>
      <c r="AD698">
        <v>19000</v>
      </c>
      <c r="AE698">
        <v>1000</v>
      </c>
      <c r="AF698">
        <v>380</v>
      </c>
      <c r="AG698">
        <v>20683</v>
      </c>
      <c r="AH698" t="s">
        <v>2420</v>
      </c>
      <c r="AI698" t="s">
        <v>12756</v>
      </c>
      <c r="AJ698" t="s">
        <v>10951</v>
      </c>
      <c r="AP698">
        <f t="shared" si="20"/>
        <v>3</v>
      </c>
    </row>
    <row r="699" spans="1:42" x14ac:dyDescent="0.3">
      <c r="A699" s="1">
        <v>726</v>
      </c>
      <c r="B699" t="s">
        <v>2870</v>
      </c>
      <c r="C699" t="s">
        <v>27</v>
      </c>
      <c r="D699" t="s">
        <v>1192</v>
      </c>
      <c r="E699" t="s">
        <v>401</v>
      </c>
      <c r="F699" t="s">
        <v>599</v>
      </c>
      <c r="G699" t="s">
        <v>1336</v>
      </c>
      <c r="H699" t="s">
        <v>32</v>
      </c>
      <c r="I699">
        <v>120</v>
      </c>
      <c r="J699">
        <v>2.35</v>
      </c>
      <c r="K699" t="s">
        <v>33</v>
      </c>
      <c r="L699" t="s">
        <v>15929</v>
      </c>
      <c r="M699" t="s">
        <v>15930</v>
      </c>
      <c r="N699" t="s">
        <v>15931</v>
      </c>
      <c r="O699" t="s">
        <v>15932</v>
      </c>
      <c r="P699" t="s">
        <v>15358</v>
      </c>
      <c r="Q699">
        <v>2004</v>
      </c>
      <c r="R699" t="s">
        <v>491</v>
      </c>
      <c r="S699">
        <v>0</v>
      </c>
      <c r="T699">
        <v>65000000</v>
      </c>
      <c r="U699">
        <v>100003492</v>
      </c>
      <c r="V699">
        <f t="shared" si="21"/>
        <v>35003492</v>
      </c>
      <c r="W699" t="s">
        <v>2871</v>
      </c>
      <c r="X699">
        <v>7.6</v>
      </c>
      <c r="Y699">
        <v>299</v>
      </c>
      <c r="Z699">
        <v>293662</v>
      </c>
      <c r="AA699">
        <v>836</v>
      </c>
      <c r="AB699">
        <v>0</v>
      </c>
      <c r="AC699">
        <v>0</v>
      </c>
      <c r="AD699">
        <v>10000</v>
      </c>
      <c r="AE699">
        <v>851</v>
      </c>
      <c r="AF699">
        <v>680</v>
      </c>
      <c r="AG699">
        <v>13581</v>
      </c>
      <c r="AH699" t="s">
        <v>20931</v>
      </c>
      <c r="AI699" t="s">
        <v>2420</v>
      </c>
      <c r="AJ699" t="s">
        <v>13161</v>
      </c>
      <c r="AP699">
        <f t="shared" si="20"/>
        <v>3</v>
      </c>
    </row>
    <row r="700" spans="1:42" x14ac:dyDescent="0.3">
      <c r="A700" s="1">
        <v>727</v>
      </c>
      <c r="B700" t="s">
        <v>2872</v>
      </c>
      <c r="C700" t="s">
        <v>27</v>
      </c>
      <c r="D700" t="s">
        <v>1278</v>
      </c>
      <c r="E700" t="s">
        <v>806</v>
      </c>
      <c r="F700" t="s">
        <v>1924</v>
      </c>
      <c r="G700" t="s">
        <v>1463</v>
      </c>
      <c r="H700" t="s">
        <v>32</v>
      </c>
      <c r="I700">
        <v>100</v>
      </c>
      <c r="J700">
        <v>2.35</v>
      </c>
      <c r="K700" t="s">
        <v>33</v>
      </c>
      <c r="L700" t="s">
        <v>14444</v>
      </c>
      <c r="M700" t="s">
        <v>14036</v>
      </c>
      <c r="N700" t="s">
        <v>15933</v>
      </c>
      <c r="O700" t="s">
        <v>15934</v>
      </c>
      <c r="P700" t="s">
        <v>14139</v>
      </c>
      <c r="Q700">
        <v>2002</v>
      </c>
      <c r="R700" t="s">
        <v>34</v>
      </c>
      <c r="S700">
        <v>4</v>
      </c>
      <c r="T700">
        <v>60000000</v>
      </c>
      <c r="U700">
        <v>90341670</v>
      </c>
      <c r="V700">
        <f t="shared" si="21"/>
        <v>30341670</v>
      </c>
      <c r="W700" t="s">
        <v>2873</v>
      </c>
      <c r="X700">
        <v>5.5</v>
      </c>
      <c r="Y700">
        <v>167</v>
      </c>
      <c r="Z700">
        <v>102129</v>
      </c>
      <c r="AA700">
        <v>432</v>
      </c>
      <c r="AB700">
        <v>0</v>
      </c>
      <c r="AC700">
        <v>55</v>
      </c>
      <c r="AD700">
        <v>12000</v>
      </c>
      <c r="AE700">
        <v>1000</v>
      </c>
      <c r="AF700">
        <v>416</v>
      </c>
      <c r="AG700">
        <v>14611</v>
      </c>
      <c r="AH700" t="s">
        <v>980</v>
      </c>
      <c r="AI700" t="s">
        <v>718</v>
      </c>
      <c r="AJ700" t="s">
        <v>20924</v>
      </c>
      <c r="AK700" t="s">
        <v>13161</v>
      </c>
      <c r="AP700">
        <f t="shared" si="20"/>
        <v>4</v>
      </c>
    </row>
    <row r="701" spans="1:42" x14ac:dyDescent="0.3">
      <c r="A701" s="1">
        <v>728</v>
      </c>
      <c r="B701" t="s">
        <v>2874</v>
      </c>
      <c r="C701" t="s">
        <v>27</v>
      </c>
      <c r="D701" t="s">
        <v>2875</v>
      </c>
      <c r="E701" t="s">
        <v>2876</v>
      </c>
      <c r="F701" t="s">
        <v>2634</v>
      </c>
      <c r="G701" t="s">
        <v>2877</v>
      </c>
      <c r="H701" t="s">
        <v>32</v>
      </c>
      <c r="I701">
        <v>115</v>
      </c>
      <c r="J701">
        <v>1.85</v>
      </c>
      <c r="K701" t="s">
        <v>33</v>
      </c>
      <c r="L701" t="s">
        <v>15935</v>
      </c>
      <c r="M701" t="s">
        <v>14285</v>
      </c>
      <c r="N701" t="s">
        <v>15936</v>
      </c>
      <c r="O701" t="s">
        <v>15937</v>
      </c>
      <c r="P701" t="s">
        <v>15938</v>
      </c>
      <c r="Q701">
        <v>2004</v>
      </c>
      <c r="R701" t="s">
        <v>34</v>
      </c>
      <c r="S701">
        <v>2</v>
      </c>
      <c r="T701">
        <v>55000000</v>
      </c>
      <c r="U701">
        <v>74540762</v>
      </c>
      <c r="V701">
        <f t="shared" si="21"/>
        <v>19540762</v>
      </c>
      <c r="W701" t="s">
        <v>2878</v>
      </c>
      <c r="X701">
        <v>6.5</v>
      </c>
      <c r="Y701">
        <v>125</v>
      </c>
      <c r="Z701">
        <v>48753</v>
      </c>
      <c r="AA701">
        <v>323</v>
      </c>
      <c r="AB701">
        <v>0</v>
      </c>
      <c r="AC701">
        <v>13</v>
      </c>
      <c r="AD701">
        <v>2000</v>
      </c>
      <c r="AE701">
        <v>1000</v>
      </c>
      <c r="AF701">
        <v>579</v>
      </c>
      <c r="AG701">
        <v>4496</v>
      </c>
      <c r="AH701" t="s">
        <v>980</v>
      </c>
      <c r="AI701" t="s">
        <v>2420</v>
      </c>
      <c r="AJ701" t="s">
        <v>13161</v>
      </c>
      <c r="AP701">
        <f t="shared" si="20"/>
        <v>3</v>
      </c>
    </row>
    <row r="702" spans="1:42" x14ac:dyDescent="0.3">
      <c r="A702" s="1">
        <v>729</v>
      </c>
      <c r="B702" t="s">
        <v>2879</v>
      </c>
      <c r="C702" t="s">
        <v>27</v>
      </c>
      <c r="D702" t="s">
        <v>662</v>
      </c>
      <c r="E702" t="s">
        <v>401</v>
      </c>
      <c r="F702" t="s">
        <v>1227</v>
      </c>
      <c r="G702" t="s">
        <v>1484</v>
      </c>
      <c r="H702" t="s">
        <v>32</v>
      </c>
      <c r="I702">
        <v>130</v>
      </c>
      <c r="J702">
        <v>2.35</v>
      </c>
      <c r="K702" t="s">
        <v>33</v>
      </c>
      <c r="L702" t="s">
        <v>15550</v>
      </c>
      <c r="M702" t="s">
        <v>15939</v>
      </c>
      <c r="N702" t="s">
        <v>15940</v>
      </c>
      <c r="O702" t="s">
        <v>15941</v>
      </c>
      <c r="P702" t="s">
        <v>15232</v>
      </c>
      <c r="Q702">
        <v>2012</v>
      </c>
      <c r="R702" t="s">
        <v>34</v>
      </c>
      <c r="S702">
        <v>2</v>
      </c>
      <c r="T702">
        <v>60000000</v>
      </c>
      <c r="U702">
        <v>80033643</v>
      </c>
      <c r="V702">
        <f t="shared" si="21"/>
        <v>20033643</v>
      </c>
      <c r="W702" t="s">
        <v>2880</v>
      </c>
      <c r="X702">
        <v>7</v>
      </c>
      <c r="Y702">
        <v>387</v>
      </c>
      <c r="Z702">
        <v>226570</v>
      </c>
      <c r="AA702">
        <v>448</v>
      </c>
      <c r="AB702">
        <v>38000</v>
      </c>
      <c r="AC702">
        <v>188</v>
      </c>
      <c r="AD702">
        <v>10000</v>
      </c>
      <c r="AE702">
        <v>3000</v>
      </c>
      <c r="AF702">
        <v>1000</v>
      </c>
      <c r="AG702">
        <v>16385</v>
      </c>
      <c r="AH702" t="s">
        <v>980</v>
      </c>
      <c r="AI702" t="s">
        <v>20931</v>
      </c>
      <c r="AJ702" t="s">
        <v>20928</v>
      </c>
      <c r="AK702" t="s">
        <v>13161</v>
      </c>
      <c r="AP702">
        <f t="shared" si="20"/>
        <v>4</v>
      </c>
    </row>
    <row r="703" spans="1:42" x14ac:dyDescent="0.3">
      <c r="A703" s="1">
        <v>730</v>
      </c>
      <c r="B703" t="s">
        <v>2881</v>
      </c>
      <c r="C703" t="s">
        <v>27</v>
      </c>
      <c r="D703" t="s">
        <v>1505</v>
      </c>
      <c r="E703" t="s">
        <v>1544</v>
      </c>
      <c r="F703" t="s">
        <v>1823</v>
      </c>
      <c r="G703" t="s">
        <v>2882</v>
      </c>
      <c r="H703" t="s">
        <v>32</v>
      </c>
      <c r="I703">
        <v>105</v>
      </c>
      <c r="J703">
        <v>2.35</v>
      </c>
      <c r="K703" t="s">
        <v>33</v>
      </c>
      <c r="L703" t="s">
        <v>15059</v>
      </c>
      <c r="M703" t="s">
        <v>15139</v>
      </c>
      <c r="N703" t="s">
        <v>15942</v>
      </c>
      <c r="O703" t="s">
        <v>15086</v>
      </c>
      <c r="P703" t="s">
        <v>15943</v>
      </c>
      <c r="Q703">
        <v>1999</v>
      </c>
      <c r="R703" t="s">
        <v>491</v>
      </c>
      <c r="S703">
        <v>1</v>
      </c>
      <c r="T703">
        <v>60000000</v>
      </c>
      <c r="U703">
        <v>73648142</v>
      </c>
      <c r="V703">
        <f t="shared" si="21"/>
        <v>13648142</v>
      </c>
      <c r="W703" t="s">
        <v>2883</v>
      </c>
      <c r="X703">
        <v>5.8</v>
      </c>
      <c r="Y703">
        <v>199</v>
      </c>
      <c r="Z703">
        <v>99043</v>
      </c>
      <c r="AA703">
        <v>643</v>
      </c>
      <c r="AB703">
        <v>0</v>
      </c>
      <c r="AC703">
        <v>212</v>
      </c>
      <c r="AD703">
        <v>1000</v>
      </c>
      <c r="AE703">
        <v>975</v>
      </c>
      <c r="AF703">
        <v>811</v>
      </c>
      <c r="AG703">
        <v>3697</v>
      </c>
      <c r="AH703" t="s">
        <v>980</v>
      </c>
      <c r="AI703" t="s">
        <v>13700</v>
      </c>
      <c r="AJ703" t="s">
        <v>13161</v>
      </c>
      <c r="AP703">
        <f t="shared" si="20"/>
        <v>3</v>
      </c>
    </row>
    <row r="704" spans="1:42" x14ac:dyDescent="0.3">
      <c r="A704" s="1">
        <v>731</v>
      </c>
      <c r="B704" t="s">
        <v>2884</v>
      </c>
      <c r="C704" t="s">
        <v>27</v>
      </c>
      <c r="D704" t="s">
        <v>2885</v>
      </c>
      <c r="E704" t="s">
        <v>2886</v>
      </c>
      <c r="F704" t="s">
        <v>2887</v>
      </c>
      <c r="G704" t="s">
        <v>2888</v>
      </c>
      <c r="H704" t="s">
        <v>32</v>
      </c>
      <c r="I704">
        <v>111</v>
      </c>
      <c r="J704">
        <v>1.78</v>
      </c>
      <c r="K704" t="s">
        <v>33</v>
      </c>
      <c r="L704" t="s">
        <v>15329</v>
      </c>
      <c r="M704" t="s">
        <v>14019</v>
      </c>
      <c r="N704" t="s">
        <v>15944</v>
      </c>
      <c r="O704" t="s">
        <v>15945</v>
      </c>
      <c r="P704" t="s">
        <v>15946</v>
      </c>
      <c r="Q704">
        <v>2009</v>
      </c>
      <c r="R704" t="s">
        <v>72</v>
      </c>
      <c r="S704">
        <v>0</v>
      </c>
      <c r="T704">
        <v>60000000</v>
      </c>
      <c r="U704">
        <v>71844424</v>
      </c>
      <c r="V704">
        <f t="shared" si="21"/>
        <v>11844424</v>
      </c>
      <c r="W704" t="s">
        <v>2889</v>
      </c>
      <c r="X704">
        <v>7.3</v>
      </c>
      <c r="Y704">
        <v>136</v>
      </c>
      <c r="Z704">
        <v>33158</v>
      </c>
      <c r="AA704">
        <v>223</v>
      </c>
      <c r="AB704">
        <v>0</v>
      </c>
      <c r="AC704">
        <v>197</v>
      </c>
      <c r="AD704">
        <v>433</v>
      </c>
      <c r="AE704">
        <v>208</v>
      </c>
      <c r="AF704">
        <v>6</v>
      </c>
      <c r="AG704">
        <v>679</v>
      </c>
      <c r="AH704" t="s">
        <v>6248</v>
      </c>
      <c r="AI704" t="s">
        <v>20933</v>
      </c>
      <c r="AP704">
        <f t="shared" si="20"/>
        <v>2</v>
      </c>
    </row>
    <row r="705" spans="1:42" x14ac:dyDescent="0.3">
      <c r="A705" s="1">
        <v>732</v>
      </c>
      <c r="B705" t="s">
        <v>2890</v>
      </c>
      <c r="C705" t="s">
        <v>27</v>
      </c>
      <c r="D705" t="s">
        <v>1120</v>
      </c>
      <c r="E705" t="s">
        <v>861</v>
      </c>
      <c r="F705" t="s">
        <v>2891</v>
      </c>
      <c r="G705" t="s">
        <v>2892</v>
      </c>
      <c r="H705" t="s">
        <v>32</v>
      </c>
      <c r="I705">
        <v>106</v>
      </c>
      <c r="J705">
        <v>1.85</v>
      </c>
      <c r="K705" t="s">
        <v>33</v>
      </c>
      <c r="L705" t="s">
        <v>15947</v>
      </c>
      <c r="M705" t="s">
        <v>14590</v>
      </c>
      <c r="N705" t="s">
        <v>14161</v>
      </c>
      <c r="O705" t="s">
        <v>15884</v>
      </c>
      <c r="P705" t="s">
        <v>14405</v>
      </c>
      <c r="Q705">
        <v>2011</v>
      </c>
      <c r="R705" t="s">
        <v>34</v>
      </c>
      <c r="S705">
        <v>4</v>
      </c>
      <c r="T705">
        <v>60000000</v>
      </c>
      <c r="U705">
        <v>75638743</v>
      </c>
      <c r="V705">
        <f t="shared" si="21"/>
        <v>15638743</v>
      </c>
      <c r="W705" t="s">
        <v>2893</v>
      </c>
      <c r="X705">
        <v>6.6</v>
      </c>
      <c r="Y705">
        <v>436</v>
      </c>
      <c r="Z705">
        <v>180479</v>
      </c>
      <c r="AA705">
        <v>411</v>
      </c>
      <c r="AB705">
        <v>42000</v>
      </c>
      <c r="AC705">
        <v>0</v>
      </c>
      <c r="AD705">
        <v>13000</v>
      </c>
      <c r="AE705">
        <v>240</v>
      </c>
      <c r="AF705">
        <v>175</v>
      </c>
      <c r="AG705">
        <v>13634</v>
      </c>
      <c r="AH705" t="s">
        <v>2420</v>
      </c>
      <c r="AI705" t="s">
        <v>13161</v>
      </c>
      <c r="AP705">
        <f t="shared" si="20"/>
        <v>2</v>
      </c>
    </row>
    <row r="706" spans="1:42" x14ac:dyDescent="0.3">
      <c r="A706" s="1">
        <v>733</v>
      </c>
      <c r="B706" t="s">
        <v>2894</v>
      </c>
      <c r="C706" t="s">
        <v>27</v>
      </c>
      <c r="D706" t="s">
        <v>2895</v>
      </c>
      <c r="E706" t="s">
        <v>1244</v>
      </c>
      <c r="F706" t="s">
        <v>2896</v>
      </c>
      <c r="G706" t="s">
        <v>2897</v>
      </c>
      <c r="H706" t="s">
        <v>32</v>
      </c>
      <c r="I706">
        <v>89</v>
      </c>
      <c r="J706">
        <v>2.35</v>
      </c>
      <c r="K706" t="s">
        <v>33</v>
      </c>
      <c r="L706" t="s">
        <v>14443</v>
      </c>
      <c r="M706" t="s">
        <v>15948</v>
      </c>
      <c r="N706" t="s">
        <v>15949</v>
      </c>
      <c r="O706" t="s">
        <v>15950</v>
      </c>
      <c r="P706" t="s">
        <v>14631</v>
      </c>
      <c r="Q706">
        <v>2003</v>
      </c>
      <c r="R706" t="s">
        <v>72</v>
      </c>
      <c r="S706">
        <v>0</v>
      </c>
      <c r="T706">
        <v>60000000</v>
      </c>
      <c r="U706">
        <v>66734992</v>
      </c>
      <c r="V706">
        <f t="shared" si="21"/>
        <v>6734992</v>
      </c>
      <c r="W706" t="s">
        <v>2898</v>
      </c>
      <c r="X706">
        <v>4.4000000000000004</v>
      </c>
      <c r="Y706">
        <v>73</v>
      </c>
      <c r="Z706">
        <v>23476</v>
      </c>
      <c r="AA706">
        <v>181</v>
      </c>
      <c r="AB706">
        <v>858</v>
      </c>
      <c r="AC706">
        <v>18</v>
      </c>
      <c r="AD706">
        <v>658</v>
      </c>
      <c r="AE706">
        <v>257</v>
      </c>
      <c r="AF706">
        <v>226</v>
      </c>
      <c r="AG706">
        <v>1233</v>
      </c>
      <c r="AH706" t="s">
        <v>980</v>
      </c>
      <c r="AI706" t="s">
        <v>718</v>
      </c>
      <c r="AJ706" t="s">
        <v>1432</v>
      </c>
      <c r="AK706" t="s">
        <v>20931</v>
      </c>
      <c r="AP706">
        <f t="shared" si="20"/>
        <v>4</v>
      </c>
    </row>
    <row r="707" spans="1:42" x14ac:dyDescent="0.3">
      <c r="A707" s="1">
        <v>734</v>
      </c>
      <c r="B707" t="s">
        <v>2899</v>
      </c>
      <c r="C707" t="s">
        <v>559</v>
      </c>
      <c r="D707" t="s">
        <v>2253</v>
      </c>
      <c r="E707" t="s">
        <v>2339</v>
      </c>
      <c r="F707" t="s">
        <v>2900</v>
      </c>
      <c r="G707" t="s">
        <v>2901</v>
      </c>
      <c r="H707" t="s">
        <v>32</v>
      </c>
      <c r="I707">
        <v>100</v>
      </c>
      <c r="J707">
        <v>1.85</v>
      </c>
      <c r="K707" t="s">
        <v>33</v>
      </c>
      <c r="L707" t="s">
        <v>14347</v>
      </c>
      <c r="M707" t="s">
        <v>15951</v>
      </c>
      <c r="N707" t="s">
        <v>15952</v>
      </c>
      <c r="O707" t="s">
        <v>15953</v>
      </c>
      <c r="P707" t="s">
        <v>15954</v>
      </c>
      <c r="Q707">
        <v>2009</v>
      </c>
      <c r="R707" t="s">
        <v>72</v>
      </c>
      <c r="S707">
        <v>1</v>
      </c>
      <c r="T707">
        <v>60000000</v>
      </c>
      <c r="U707">
        <v>75280058</v>
      </c>
      <c r="V707">
        <f t="shared" si="21"/>
        <v>15280058</v>
      </c>
      <c r="W707" t="s">
        <v>2902</v>
      </c>
      <c r="X707">
        <v>7.7</v>
      </c>
      <c r="Y707">
        <v>310</v>
      </c>
      <c r="Z707">
        <v>143121</v>
      </c>
      <c r="AA707">
        <v>279</v>
      </c>
      <c r="AB707">
        <v>10000</v>
      </c>
      <c r="AC707">
        <v>253</v>
      </c>
      <c r="AD707">
        <v>309</v>
      </c>
      <c r="AE707">
        <v>229</v>
      </c>
      <c r="AF707">
        <v>57</v>
      </c>
      <c r="AG707">
        <v>647</v>
      </c>
      <c r="AH707" t="s">
        <v>20925</v>
      </c>
      <c r="AI707" t="s">
        <v>20926</v>
      </c>
      <c r="AJ707" t="s">
        <v>20924</v>
      </c>
      <c r="AP707">
        <f t="shared" ref="AP707:AP770" si="22">COUNTA(AH707:AO707)</f>
        <v>3</v>
      </c>
    </row>
    <row r="708" spans="1:42" x14ac:dyDescent="0.3">
      <c r="A708" s="1">
        <v>735</v>
      </c>
      <c r="B708" t="s">
        <v>2903</v>
      </c>
      <c r="C708" t="s">
        <v>27</v>
      </c>
      <c r="D708" t="s">
        <v>683</v>
      </c>
      <c r="E708" t="s">
        <v>1417</v>
      </c>
      <c r="F708" t="s">
        <v>1674</v>
      </c>
      <c r="G708" t="s">
        <v>2904</v>
      </c>
      <c r="H708" t="s">
        <v>32</v>
      </c>
      <c r="I708">
        <v>91</v>
      </c>
      <c r="J708">
        <v>1.85</v>
      </c>
      <c r="K708" t="s">
        <v>33</v>
      </c>
      <c r="L708" t="s">
        <v>14477</v>
      </c>
      <c r="M708" t="s">
        <v>15955</v>
      </c>
      <c r="N708" t="s">
        <v>14609</v>
      </c>
      <c r="O708" t="s">
        <v>14397</v>
      </c>
      <c r="P708" t="s">
        <v>14398</v>
      </c>
      <c r="Q708">
        <v>2008</v>
      </c>
      <c r="R708" t="s">
        <v>491</v>
      </c>
      <c r="S708">
        <v>0</v>
      </c>
      <c r="T708">
        <v>48000000</v>
      </c>
      <c r="U708">
        <v>64505912</v>
      </c>
      <c r="V708">
        <f t="shared" ref="V708:V771" si="23">U708-T708</f>
        <v>16505912</v>
      </c>
      <c r="W708" t="s">
        <v>2905</v>
      </c>
      <c r="X708">
        <v>5</v>
      </c>
      <c r="Y708">
        <v>323</v>
      </c>
      <c r="Z708">
        <v>163130</v>
      </c>
      <c r="AA708">
        <v>1264</v>
      </c>
      <c r="AB708">
        <v>6000</v>
      </c>
      <c r="AC708">
        <v>0</v>
      </c>
      <c r="AD708">
        <v>11000</v>
      </c>
      <c r="AE708">
        <v>946</v>
      </c>
      <c r="AF708">
        <v>751</v>
      </c>
      <c r="AG708">
        <v>13654</v>
      </c>
      <c r="AH708" t="s">
        <v>13700</v>
      </c>
      <c r="AI708" t="s">
        <v>13161</v>
      </c>
      <c r="AP708">
        <f t="shared" si="22"/>
        <v>2</v>
      </c>
    </row>
    <row r="709" spans="1:42" x14ac:dyDescent="0.3">
      <c r="A709" s="1">
        <v>736</v>
      </c>
      <c r="B709" t="s">
        <v>2906</v>
      </c>
      <c r="C709" t="s">
        <v>27</v>
      </c>
      <c r="D709" t="s">
        <v>1264</v>
      </c>
      <c r="E709" t="s">
        <v>1254</v>
      </c>
      <c r="F709" t="s">
        <v>2391</v>
      </c>
      <c r="G709" t="s">
        <v>100</v>
      </c>
      <c r="H709" t="s">
        <v>32</v>
      </c>
      <c r="I709">
        <v>146</v>
      </c>
      <c r="J709">
        <v>2.35</v>
      </c>
      <c r="K709" t="s">
        <v>33</v>
      </c>
      <c r="L709" t="s">
        <v>15956</v>
      </c>
      <c r="M709" t="s">
        <v>15107</v>
      </c>
      <c r="N709" t="s">
        <v>15957</v>
      </c>
      <c r="O709" t="s">
        <v>15527</v>
      </c>
      <c r="P709" t="s">
        <v>15958</v>
      </c>
      <c r="Q709">
        <v>2004</v>
      </c>
      <c r="R709" t="s">
        <v>491</v>
      </c>
      <c r="S709">
        <v>2</v>
      </c>
      <c r="T709">
        <v>70000000</v>
      </c>
      <c r="U709">
        <v>77862546</v>
      </c>
      <c r="V709">
        <f t="shared" si="23"/>
        <v>7862546</v>
      </c>
      <c r="W709" t="s">
        <v>2907</v>
      </c>
      <c r="X709">
        <v>7.7</v>
      </c>
      <c r="Y709">
        <v>171</v>
      </c>
      <c r="Z709">
        <v>266310</v>
      </c>
      <c r="AA709">
        <v>690</v>
      </c>
      <c r="AB709">
        <v>14000</v>
      </c>
      <c r="AC709">
        <v>12000</v>
      </c>
      <c r="AD709">
        <v>18000</v>
      </c>
      <c r="AE709">
        <v>992</v>
      </c>
      <c r="AF709">
        <v>451</v>
      </c>
      <c r="AG709">
        <v>20454</v>
      </c>
      <c r="AH709" t="s">
        <v>980</v>
      </c>
      <c r="AI709" t="s">
        <v>20931</v>
      </c>
      <c r="AJ709" t="s">
        <v>2420</v>
      </c>
      <c r="AK709" t="s">
        <v>13161</v>
      </c>
      <c r="AP709">
        <f t="shared" si="22"/>
        <v>4</v>
      </c>
    </row>
    <row r="710" spans="1:42" x14ac:dyDescent="0.3">
      <c r="A710" s="1">
        <v>737</v>
      </c>
      <c r="B710" t="s">
        <v>2908</v>
      </c>
      <c r="C710" t="s">
        <v>27</v>
      </c>
      <c r="D710" t="s">
        <v>2909</v>
      </c>
      <c r="E710" t="s">
        <v>77</v>
      </c>
      <c r="F710" t="s">
        <v>30</v>
      </c>
      <c r="G710" t="s">
        <v>1441</v>
      </c>
      <c r="H710" t="s">
        <v>32</v>
      </c>
      <c r="I710">
        <v>98</v>
      </c>
      <c r="J710">
        <v>2.35</v>
      </c>
      <c r="K710" t="s">
        <v>33</v>
      </c>
      <c r="L710" t="s">
        <v>15959</v>
      </c>
      <c r="M710" t="s">
        <v>15877</v>
      </c>
      <c r="N710" t="s">
        <v>15960</v>
      </c>
      <c r="O710" t="s">
        <v>15961</v>
      </c>
      <c r="P710" t="s">
        <v>15962</v>
      </c>
      <c r="Q710">
        <v>2006</v>
      </c>
      <c r="R710" t="s">
        <v>72</v>
      </c>
      <c r="S710">
        <v>0</v>
      </c>
      <c r="T710">
        <v>50000000</v>
      </c>
      <c r="U710">
        <v>61112916</v>
      </c>
      <c r="V710">
        <f t="shared" si="23"/>
        <v>11112916</v>
      </c>
      <c r="W710" t="s">
        <v>2910</v>
      </c>
      <c r="X710">
        <v>4.4000000000000004</v>
      </c>
      <c r="Y710">
        <v>76</v>
      </c>
      <c r="Z710">
        <v>14888</v>
      </c>
      <c r="AA710">
        <v>83</v>
      </c>
      <c r="AB710">
        <v>747</v>
      </c>
      <c r="AC710">
        <v>48</v>
      </c>
      <c r="AD710">
        <v>21000</v>
      </c>
      <c r="AE710">
        <v>936</v>
      </c>
      <c r="AF710">
        <v>722</v>
      </c>
      <c r="AG710">
        <v>24664</v>
      </c>
      <c r="AH710" t="s">
        <v>1432</v>
      </c>
      <c r="AI710" t="s">
        <v>20926</v>
      </c>
      <c r="AJ710" t="s">
        <v>20924</v>
      </c>
      <c r="AP710">
        <f t="shared" si="22"/>
        <v>3</v>
      </c>
    </row>
    <row r="711" spans="1:42" x14ac:dyDescent="0.3">
      <c r="A711" s="1">
        <v>738</v>
      </c>
      <c r="B711" t="s">
        <v>2911</v>
      </c>
      <c r="C711" t="s">
        <v>27</v>
      </c>
      <c r="D711" t="s">
        <v>1836</v>
      </c>
      <c r="E711" t="s">
        <v>849</v>
      </c>
      <c r="F711" t="s">
        <v>1885</v>
      </c>
      <c r="G711" t="s">
        <v>2912</v>
      </c>
      <c r="H711" t="s">
        <v>32</v>
      </c>
      <c r="I711">
        <v>101</v>
      </c>
      <c r="J711">
        <v>2.35</v>
      </c>
      <c r="K711" t="s">
        <v>33</v>
      </c>
      <c r="L711" t="s">
        <v>15963</v>
      </c>
      <c r="M711" t="s">
        <v>15964</v>
      </c>
      <c r="N711" t="s">
        <v>14045</v>
      </c>
      <c r="O711" t="s">
        <v>14665</v>
      </c>
      <c r="P711" t="s">
        <v>14666</v>
      </c>
      <c r="Q711">
        <v>2004</v>
      </c>
      <c r="R711" t="s">
        <v>34</v>
      </c>
      <c r="S711">
        <v>5</v>
      </c>
      <c r="T711">
        <v>60000000</v>
      </c>
      <c r="U711">
        <v>88200225</v>
      </c>
      <c r="V711">
        <f t="shared" si="23"/>
        <v>28200225</v>
      </c>
      <c r="W711" t="s">
        <v>2913</v>
      </c>
      <c r="X711">
        <v>6.1</v>
      </c>
      <c r="Y711">
        <v>173</v>
      </c>
      <c r="Z711">
        <v>120795</v>
      </c>
      <c r="AA711">
        <v>308</v>
      </c>
      <c r="AB711">
        <v>0</v>
      </c>
      <c r="AC711">
        <v>480</v>
      </c>
      <c r="AD711">
        <v>881</v>
      </c>
      <c r="AE711">
        <v>869</v>
      </c>
      <c r="AF711">
        <v>767</v>
      </c>
      <c r="AG711">
        <v>3943</v>
      </c>
      <c r="AH711" t="s">
        <v>1432</v>
      </c>
      <c r="AI711" t="s">
        <v>20931</v>
      </c>
      <c r="AP711">
        <f t="shared" si="22"/>
        <v>2</v>
      </c>
    </row>
    <row r="712" spans="1:42" x14ac:dyDescent="0.3">
      <c r="A712" s="1">
        <v>739</v>
      </c>
      <c r="B712" t="s">
        <v>2914</v>
      </c>
      <c r="C712" t="s">
        <v>27</v>
      </c>
      <c r="D712" t="s">
        <v>2915</v>
      </c>
      <c r="E712" t="s">
        <v>2485</v>
      </c>
      <c r="F712" t="s">
        <v>2916</v>
      </c>
      <c r="G712" t="s">
        <v>2917</v>
      </c>
      <c r="H712" t="s">
        <v>32</v>
      </c>
      <c r="I712">
        <v>94</v>
      </c>
      <c r="J712">
        <v>1.85</v>
      </c>
      <c r="K712" t="s">
        <v>33</v>
      </c>
      <c r="L712" t="s">
        <v>15965</v>
      </c>
      <c r="M712" t="s">
        <v>14220</v>
      </c>
      <c r="N712" t="s">
        <v>14635</v>
      </c>
      <c r="O712" t="s">
        <v>15966</v>
      </c>
      <c r="P712" t="s">
        <v>14152</v>
      </c>
      <c r="Q712">
        <v>1996</v>
      </c>
      <c r="R712" t="s">
        <v>72</v>
      </c>
      <c r="S712">
        <v>1</v>
      </c>
      <c r="T712">
        <v>60000000</v>
      </c>
      <c r="U712">
        <v>60573641</v>
      </c>
      <c r="V712">
        <f t="shared" si="23"/>
        <v>573641</v>
      </c>
      <c r="W712" t="s">
        <v>2918</v>
      </c>
      <c r="X712">
        <v>5.4</v>
      </c>
      <c r="Y712">
        <v>81</v>
      </c>
      <c r="Z712">
        <v>68406</v>
      </c>
      <c r="AA712">
        <v>162</v>
      </c>
      <c r="AB712">
        <v>0</v>
      </c>
      <c r="AC712">
        <v>32</v>
      </c>
      <c r="AD712">
        <v>854</v>
      </c>
      <c r="AE712">
        <v>628</v>
      </c>
      <c r="AF712">
        <v>626</v>
      </c>
      <c r="AG712">
        <v>4530</v>
      </c>
      <c r="AH712" t="s">
        <v>1432</v>
      </c>
      <c r="AI712" t="s">
        <v>20926</v>
      </c>
      <c r="AP712">
        <f t="shared" si="22"/>
        <v>2</v>
      </c>
    </row>
    <row r="713" spans="1:42" x14ac:dyDescent="0.3">
      <c r="A713" s="1">
        <v>740</v>
      </c>
      <c r="B713" t="s">
        <v>2919</v>
      </c>
      <c r="C713" t="s">
        <v>27</v>
      </c>
      <c r="D713" t="s">
        <v>296</v>
      </c>
      <c r="E713" t="s">
        <v>2920</v>
      </c>
      <c r="F713" t="s">
        <v>2535</v>
      </c>
      <c r="G713" t="s">
        <v>1817</v>
      </c>
      <c r="H713" t="s">
        <v>32</v>
      </c>
      <c r="I713">
        <v>132</v>
      </c>
      <c r="J713">
        <v>1.85</v>
      </c>
      <c r="K713" t="s">
        <v>33</v>
      </c>
      <c r="L713" t="s">
        <v>14039</v>
      </c>
      <c r="M713" t="s">
        <v>14528</v>
      </c>
      <c r="N713" t="s">
        <v>14635</v>
      </c>
      <c r="O713" t="s">
        <v>15967</v>
      </c>
      <c r="P713" t="s">
        <v>14000</v>
      </c>
      <c r="Q713">
        <v>2004</v>
      </c>
      <c r="R713" t="s">
        <v>34</v>
      </c>
      <c r="S713">
        <v>1</v>
      </c>
      <c r="T713">
        <v>66000000</v>
      </c>
      <c r="U713">
        <v>59035104</v>
      </c>
      <c r="V713">
        <f t="shared" si="23"/>
        <v>-6964896</v>
      </c>
      <c r="W713" t="s">
        <v>2921</v>
      </c>
      <c r="X713">
        <v>6.8</v>
      </c>
      <c r="Y713">
        <v>242</v>
      </c>
      <c r="Z713">
        <v>244566</v>
      </c>
      <c r="AA713">
        <v>597</v>
      </c>
      <c r="AB713">
        <v>0</v>
      </c>
      <c r="AC713">
        <v>0</v>
      </c>
      <c r="AD713">
        <v>366</v>
      </c>
      <c r="AE713">
        <v>334</v>
      </c>
      <c r="AF713">
        <v>160</v>
      </c>
      <c r="AG713">
        <v>1112</v>
      </c>
      <c r="AH713" t="s">
        <v>980</v>
      </c>
      <c r="AI713" t="s">
        <v>20924</v>
      </c>
      <c r="AJ713" t="s">
        <v>4493</v>
      </c>
      <c r="AK713" t="s">
        <v>13700</v>
      </c>
      <c r="AP713">
        <f t="shared" si="22"/>
        <v>4</v>
      </c>
    </row>
    <row r="714" spans="1:42" x14ac:dyDescent="0.3">
      <c r="A714" s="1">
        <v>741</v>
      </c>
      <c r="B714" t="s">
        <v>2922</v>
      </c>
      <c r="C714" t="s">
        <v>27</v>
      </c>
      <c r="D714" t="s">
        <v>2923</v>
      </c>
      <c r="E714" t="s">
        <v>1227</v>
      </c>
      <c r="F714" t="s">
        <v>2587</v>
      </c>
      <c r="G714" t="s">
        <v>1606</v>
      </c>
      <c r="H714" t="s">
        <v>32</v>
      </c>
      <c r="I714">
        <v>115</v>
      </c>
      <c r="J714">
        <v>2.35</v>
      </c>
      <c r="K714" t="s">
        <v>33</v>
      </c>
      <c r="L714" t="s">
        <v>14567</v>
      </c>
      <c r="M714" t="s">
        <v>15968</v>
      </c>
      <c r="N714" t="s">
        <v>15069</v>
      </c>
      <c r="O714" t="s">
        <v>15210</v>
      </c>
      <c r="P714" t="s">
        <v>15969</v>
      </c>
      <c r="Q714">
        <v>1998</v>
      </c>
      <c r="R714" t="s">
        <v>34</v>
      </c>
      <c r="S714">
        <v>1</v>
      </c>
      <c r="T714">
        <v>60000000</v>
      </c>
      <c r="U714">
        <v>56702901</v>
      </c>
      <c r="V714">
        <f t="shared" si="23"/>
        <v>-3297099</v>
      </c>
      <c r="W714" t="s">
        <v>2924</v>
      </c>
      <c r="X714">
        <v>6.5</v>
      </c>
      <c r="Y714">
        <v>110</v>
      </c>
      <c r="Z714">
        <v>23302</v>
      </c>
      <c r="AA714">
        <v>181</v>
      </c>
      <c r="AB714">
        <v>1000</v>
      </c>
      <c r="AC714">
        <v>234</v>
      </c>
      <c r="AD714">
        <v>3000</v>
      </c>
      <c r="AE714">
        <v>552</v>
      </c>
      <c r="AF714">
        <v>521</v>
      </c>
      <c r="AG714">
        <v>4713</v>
      </c>
      <c r="AH714" t="s">
        <v>2420</v>
      </c>
      <c r="AP714">
        <f t="shared" si="22"/>
        <v>1</v>
      </c>
    </row>
    <row r="715" spans="1:42" x14ac:dyDescent="0.3">
      <c r="A715" s="1">
        <v>742</v>
      </c>
      <c r="B715" t="s">
        <v>2925</v>
      </c>
      <c r="C715" t="s">
        <v>27</v>
      </c>
      <c r="D715" t="s">
        <v>2926</v>
      </c>
      <c r="E715" t="s">
        <v>1778</v>
      </c>
      <c r="F715" t="s">
        <v>438</v>
      </c>
      <c r="G715" t="s">
        <v>2927</v>
      </c>
      <c r="H715" t="s">
        <v>32</v>
      </c>
      <c r="I715">
        <v>92</v>
      </c>
      <c r="J715">
        <v>2.35</v>
      </c>
      <c r="K715" t="s">
        <v>33</v>
      </c>
      <c r="L715" t="s">
        <v>14296</v>
      </c>
      <c r="M715" t="s">
        <v>14222</v>
      </c>
      <c r="N715" t="s">
        <v>14055</v>
      </c>
      <c r="O715" t="s">
        <v>14131</v>
      </c>
      <c r="P715" t="s">
        <v>14163</v>
      </c>
      <c r="Q715">
        <v>2012</v>
      </c>
      <c r="R715" t="s">
        <v>72</v>
      </c>
      <c r="S715">
        <v>0</v>
      </c>
      <c r="T715">
        <v>60000000</v>
      </c>
      <c r="U715">
        <v>55994557</v>
      </c>
      <c r="V715">
        <f t="shared" si="23"/>
        <v>-4005443</v>
      </c>
      <c r="W715" t="s">
        <v>2928</v>
      </c>
      <c r="X715">
        <v>7</v>
      </c>
      <c r="Y715">
        <v>328</v>
      </c>
      <c r="Z715">
        <v>72287</v>
      </c>
      <c r="AA715">
        <v>176</v>
      </c>
      <c r="AB715">
        <v>12000</v>
      </c>
      <c r="AC715">
        <v>28</v>
      </c>
      <c r="AD715">
        <v>10000</v>
      </c>
      <c r="AE715">
        <v>884</v>
      </c>
      <c r="AF715">
        <v>586</v>
      </c>
      <c r="AG715">
        <v>13597</v>
      </c>
      <c r="AH715" t="s">
        <v>718</v>
      </c>
      <c r="AI715" t="s">
        <v>20925</v>
      </c>
      <c r="AJ715" t="s">
        <v>1432</v>
      </c>
      <c r="AK715" t="s">
        <v>20926</v>
      </c>
      <c r="AL715" t="s">
        <v>20924</v>
      </c>
      <c r="AP715">
        <f t="shared" si="22"/>
        <v>5</v>
      </c>
    </row>
    <row r="716" spans="1:42" x14ac:dyDescent="0.3">
      <c r="A716" s="1">
        <v>743</v>
      </c>
      <c r="B716" t="s">
        <v>2929</v>
      </c>
      <c r="C716" t="s">
        <v>27</v>
      </c>
      <c r="D716" t="s">
        <v>2496</v>
      </c>
      <c r="E716" t="s">
        <v>63</v>
      </c>
      <c r="F716" t="s">
        <v>735</v>
      </c>
      <c r="G716" t="s">
        <v>2930</v>
      </c>
      <c r="H716" t="s">
        <v>32</v>
      </c>
      <c r="I716">
        <v>124</v>
      </c>
      <c r="J716">
        <v>2.35</v>
      </c>
      <c r="K716" t="s">
        <v>33</v>
      </c>
      <c r="L716" t="s">
        <v>14039</v>
      </c>
      <c r="M716" t="s">
        <v>14720</v>
      </c>
      <c r="N716" t="s">
        <v>15970</v>
      </c>
      <c r="O716" t="s">
        <v>15971</v>
      </c>
      <c r="P716" t="s">
        <v>14534</v>
      </c>
      <c r="Q716">
        <v>1997</v>
      </c>
      <c r="R716" t="s">
        <v>491</v>
      </c>
      <c r="S716">
        <v>0</v>
      </c>
      <c r="T716">
        <v>60000000</v>
      </c>
      <c r="U716">
        <v>54910560</v>
      </c>
      <c r="V716">
        <f t="shared" si="23"/>
        <v>-5089440</v>
      </c>
      <c r="W716" t="s">
        <v>2931</v>
      </c>
      <c r="X716">
        <v>6.3</v>
      </c>
      <c r="Y716">
        <v>83</v>
      </c>
      <c r="Z716">
        <v>88225</v>
      </c>
      <c r="AA716">
        <v>227</v>
      </c>
      <c r="AB716">
        <v>0</v>
      </c>
      <c r="AC716">
        <v>105</v>
      </c>
      <c r="AD716">
        <v>24000</v>
      </c>
      <c r="AE716">
        <v>13000</v>
      </c>
      <c r="AF716">
        <v>460</v>
      </c>
      <c r="AG716">
        <v>38227</v>
      </c>
      <c r="AH716" t="s">
        <v>980</v>
      </c>
      <c r="AI716" t="s">
        <v>718</v>
      </c>
      <c r="AJ716" t="s">
        <v>20931</v>
      </c>
      <c r="AK716" t="s">
        <v>13161</v>
      </c>
      <c r="AP716">
        <f t="shared" si="22"/>
        <v>4</v>
      </c>
    </row>
    <row r="717" spans="1:42" x14ac:dyDescent="0.3">
      <c r="A717" s="1">
        <v>744</v>
      </c>
      <c r="B717" t="s">
        <v>2932</v>
      </c>
      <c r="C717" t="s">
        <v>27</v>
      </c>
      <c r="D717" t="s">
        <v>989</v>
      </c>
      <c r="E717" t="s">
        <v>1241</v>
      </c>
      <c r="F717" t="s">
        <v>785</v>
      </c>
      <c r="G717" t="s">
        <v>545</v>
      </c>
      <c r="H717" t="s">
        <v>32</v>
      </c>
      <c r="I717">
        <v>119</v>
      </c>
      <c r="J717">
        <v>2.35</v>
      </c>
      <c r="K717" t="s">
        <v>33</v>
      </c>
      <c r="L717" t="s">
        <v>15972</v>
      </c>
      <c r="M717" t="s">
        <v>15973</v>
      </c>
      <c r="N717" t="s">
        <v>15974</v>
      </c>
      <c r="O717" t="s">
        <v>14282</v>
      </c>
      <c r="P717" t="s">
        <v>14631</v>
      </c>
      <c r="Q717">
        <v>2003</v>
      </c>
      <c r="R717" t="s">
        <v>34</v>
      </c>
      <c r="S717">
        <v>0</v>
      </c>
      <c r="T717">
        <v>60000000</v>
      </c>
      <c r="U717">
        <v>53789313</v>
      </c>
      <c r="V717">
        <f t="shared" si="23"/>
        <v>-6210687</v>
      </c>
      <c r="W717" t="s">
        <v>2933</v>
      </c>
      <c r="X717">
        <v>6.3</v>
      </c>
      <c r="Y717">
        <v>196</v>
      </c>
      <c r="Z717">
        <v>89816</v>
      </c>
      <c r="AA717">
        <v>347</v>
      </c>
      <c r="AB717">
        <v>0</v>
      </c>
      <c r="AC717">
        <v>610</v>
      </c>
      <c r="AD717">
        <v>834</v>
      </c>
      <c r="AE717">
        <v>780</v>
      </c>
      <c r="AF717">
        <v>716</v>
      </c>
      <c r="AG717">
        <v>3637</v>
      </c>
      <c r="AH717" t="s">
        <v>980</v>
      </c>
      <c r="AI717" t="s">
        <v>20928</v>
      </c>
      <c r="AJ717" t="s">
        <v>13700</v>
      </c>
      <c r="AK717" t="s">
        <v>13161</v>
      </c>
      <c r="AP717">
        <f t="shared" si="22"/>
        <v>4</v>
      </c>
    </row>
    <row r="718" spans="1:42" x14ac:dyDescent="0.3">
      <c r="A718" s="1">
        <v>745</v>
      </c>
      <c r="B718" t="s">
        <v>2934</v>
      </c>
      <c r="C718" t="s">
        <v>27</v>
      </c>
      <c r="D718" t="s">
        <v>2935</v>
      </c>
      <c r="E718" t="s">
        <v>239</v>
      </c>
      <c r="F718" t="s">
        <v>2936</v>
      </c>
      <c r="G718" t="s">
        <v>1769</v>
      </c>
      <c r="H718" t="s">
        <v>32</v>
      </c>
      <c r="I718">
        <v>124</v>
      </c>
      <c r="J718">
        <v>1.85</v>
      </c>
      <c r="K718" t="s">
        <v>33</v>
      </c>
      <c r="L718" t="s">
        <v>15975</v>
      </c>
      <c r="M718" t="s">
        <v>15976</v>
      </c>
      <c r="N718" t="s">
        <v>15977</v>
      </c>
      <c r="O718" t="s">
        <v>15978</v>
      </c>
      <c r="P718" t="s">
        <v>15979</v>
      </c>
      <c r="Q718">
        <v>1996</v>
      </c>
      <c r="R718" t="s">
        <v>34</v>
      </c>
      <c r="S718">
        <v>2</v>
      </c>
      <c r="T718">
        <v>60000000</v>
      </c>
      <c r="U718">
        <v>51045801</v>
      </c>
      <c r="V718">
        <f t="shared" si="23"/>
        <v>-8954199</v>
      </c>
      <c r="W718" t="s">
        <v>2937</v>
      </c>
      <c r="X718">
        <v>6.1</v>
      </c>
      <c r="Y718">
        <v>34</v>
      </c>
      <c r="Z718">
        <v>11370</v>
      </c>
      <c r="AA718">
        <v>54</v>
      </c>
      <c r="AB718">
        <v>829</v>
      </c>
      <c r="AC718">
        <v>50</v>
      </c>
      <c r="AD718">
        <v>1000</v>
      </c>
      <c r="AE718">
        <v>944</v>
      </c>
      <c r="AF718">
        <v>672</v>
      </c>
      <c r="AG718">
        <v>3653</v>
      </c>
      <c r="AH718" t="s">
        <v>2420</v>
      </c>
      <c r="AI718" t="s">
        <v>12756</v>
      </c>
      <c r="AP718">
        <f t="shared" si="22"/>
        <v>2</v>
      </c>
    </row>
    <row r="719" spans="1:42" x14ac:dyDescent="0.3">
      <c r="A719" s="1">
        <v>746</v>
      </c>
      <c r="B719" t="s">
        <v>2938</v>
      </c>
      <c r="C719" t="s">
        <v>27</v>
      </c>
      <c r="D719" t="s">
        <v>2939</v>
      </c>
      <c r="E719" t="s">
        <v>897</v>
      </c>
      <c r="F719" t="s">
        <v>674</v>
      </c>
      <c r="G719" t="s">
        <v>96</v>
      </c>
      <c r="H719" t="s">
        <v>47</v>
      </c>
      <c r="I719">
        <v>93</v>
      </c>
      <c r="J719">
        <v>2.35</v>
      </c>
      <c r="K719" t="s">
        <v>33</v>
      </c>
      <c r="L719" t="s">
        <v>14002</v>
      </c>
      <c r="M719" t="s">
        <v>15980</v>
      </c>
      <c r="N719" t="s">
        <v>15981</v>
      </c>
      <c r="O719" t="s">
        <v>13985</v>
      </c>
      <c r="P719" t="s">
        <v>14413</v>
      </c>
      <c r="Q719">
        <v>2008</v>
      </c>
      <c r="R719" t="s">
        <v>212</v>
      </c>
      <c r="S719">
        <v>0</v>
      </c>
      <c r="T719">
        <v>60000000</v>
      </c>
      <c r="U719">
        <v>50818750</v>
      </c>
      <c r="V719">
        <f t="shared" si="23"/>
        <v>-9181250</v>
      </c>
      <c r="W719" t="s">
        <v>2940</v>
      </c>
      <c r="X719">
        <v>6.1</v>
      </c>
      <c r="Y719">
        <v>118</v>
      </c>
      <c r="Z719">
        <v>31209</v>
      </c>
      <c r="AA719">
        <v>106</v>
      </c>
      <c r="AB719">
        <v>0</v>
      </c>
      <c r="AC719">
        <v>18</v>
      </c>
      <c r="AD719">
        <v>9000</v>
      </c>
      <c r="AE719">
        <v>2000</v>
      </c>
      <c r="AF719">
        <v>903</v>
      </c>
      <c r="AG719">
        <v>13403</v>
      </c>
      <c r="AH719" t="s">
        <v>718</v>
      </c>
      <c r="AI719" t="s">
        <v>20925</v>
      </c>
      <c r="AJ719" t="s">
        <v>1432</v>
      </c>
      <c r="AK719" t="s">
        <v>20926</v>
      </c>
      <c r="AL719" t="s">
        <v>20924</v>
      </c>
      <c r="AP719">
        <f t="shared" si="22"/>
        <v>5</v>
      </c>
    </row>
    <row r="720" spans="1:42" x14ac:dyDescent="0.3">
      <c r="A720" s="1">
        <v>748</v>
      </c>
      <c r="B720" t="s">
        <v>2941</v>
      </c>
      <c r="C720" t="s">
        <v>27</v>
      </c>
      <c r="D720" t="s">
        <v>2942</v>
      </c>
      <c r="E720" t="s">
        <v>2765</v>
      </c>
      <c r="F720" t="s">
        <v>1336</v>
      </c>
      <c r="G720" t="s">
        <v>2943</v>
      </c>
      <c r="H720" t="s">
        <v>32</v>
      </c>
      <c r="I720">
        <v>98</v>
      </c>
      <c r="J720">
        <v>1.85</v>
      </c>
      <c r="K720" t="s">
        <v>33</v>
      </c>
      <c r="L720" t="s">
        <v>15982</v>
      </c>
      <c r="M720" t="s">
        <v>14157</v>
      </c>
      <c r="N720" t="s">
        <v>14459</v>
      </c>
      <c r="O720" t="s">
        <v>15983</v>
      </c>
      <c r="P720" t="s">
        <v>14961</v>
      </c>
      <c r="Q720">
        <v>2002</v>
      </c>
      <c r="R720" t="s">
        <v>34</v>
      </c>
      <c r="S720">
        <v>2</v>
      </c>
      <c r="T720">
        <v>60000000</v>
      </c>
      <c r="U720">
        <v>50189179</v>
      </c>
      <c r="V720">
        <f t="shared" si="23"/>
        <v>-9810821</v>
      </c>
      <c r="W720" t="s">
        <v>2944</v>
      </c>
      <c r="X720">
        <v>5.3</v>
      </c>
      <c r="Y720">
        <v>81</v>
      </c>
      <c r="Z720">
        <v>61966</v>
      </c>
      <c r="AA720">
        <v>207</v>
      </c>
      <c r="AB720">
        <v>797</v>
      </c>
      <c r="AC720">
        <v>11</v>
      </c>
      <c r="AD720">
        <v>966</v>
      </c>
      <c r="AE720">
        <v>680</v>
      </c>
      <c r="AF720">
        <v>107</v>
      </c>
      <c r="AG720">
        <v>2018</v>
      </c>
      <c r="AH720" t="s">
        <v>980</v>
      </c>
      <c r="AI720" t="s">
        <v>1432</v>
      </c>
      <c r="AJ720" t="s">
        <v>13700</v>
      </c>
      <c r="AP720">
        <f t="shared" si="22"/>
        <v>3</v>
      </c>
    </row>
    <row r="721" spans="1:42" x14ac:dyDescent="0.3">
      <c r="A721" s="1">
        <v>749</v>
      </c>
      <c r="B721" t="s">
        <v>2945</v>
      </c>
      <c r="C721" t="s">
        <v>27</v>
      </c>
      <c r="D721" t="s">
        <v>2946</v>
      </c>
      <c r="E721" t="s">
        <v>2947</v>
      </c>
      <c r="F721" t="s">
        <v>2948</v>
      </c>
      <c r="G721" t="s">
        <v>2949</v>
      </c>
      <c r="H721" t="s">
        <v>32</v>
      </c>
      <c r="I721">
        <v>92</v>
      </c>
      <c r="J721">
        <v>1.85</v>
      </c>
      <c r="K721" t="s">
        <v>33</v>
      </c>
      <c r="L721" t="s">
        <v>15984</v>
      </c>
      <c r="M721" t="s">
        <v>15985</v>
      </c>
      <c r="N721" t="s">
        <v>15631</v>
      </c>
      <c r="O721" t="s">
        <v>13975</v>
      </c>
      <c r="P721" t="s">
        <v>14028</v>
      </c>
      <c r="Q721">
        <v>1995</v>
      </c>
      <c r="R721" t="s">
        <v>491</v>
      </c>
      <c r="S721">
        <v>1</v>
      </c>
      <c r="T721">
        <v>60000000</v>
      </c>
      <c r="U721">
        <v>50024083</v>
      </c>
      <c r="V721">
        <f t="shared" si="23"/>
        <v>-9975917</v>
      </c>
      <c r="W721" t="s">
        <v>2950</v>
      </c>
      <c r="X721">
        <v>5.4</v>
      </c>
      <c r="Y721">
        <v>47</v>
      </c>
      <c r="Z721">
        <v>35918</v>
      </c>
      <c r="AA721">
        <v>126</v>
      </c>
      <c r="AB721">
        <v>1000</v>
      </c>
      <c r="AC721">
        <v>14</v>
      </c>
      <c r="AD721">
        <v>789</v>
      </c>
      <c r="AE721">
        <v>520</v>
      </c>
      <c r="AF721">
        <v>488</v>
      </c>
      <c r="AG721">
        <v>2318</v>
      </c>
      <c r="AH721" t="s">
        <v>980</v>
      </c>
      <c r="AI721" t="s">
        <v>13161</v>
      </c>
      <c r="AP721">
        <f t="shared" si="22"/>
        <v>2</v>
      </c>
    </row>
    <row r="722" spans="1:42" x14ac:dyDescent="0.3">
      <c r="A722" s="1">
        <v>750</v>
      </c>
      <c r="B722" t="s">
        <v>2951</v>
      </c>
      <c r="C722" t="s">
        <v>27</v>
      </c>
      <c r="D722" t="s">
        <v>641</v>
      </c>
      <c r="E722" t="s">
        <v>2952</v>
      </c>
      <c r="F722" t="s">
        <v>707</v>
      </c>
      <c r="G722" t="s">
        <v>2953</v>
      </c>
      <c r="H722" t="s">
        <v>32</v>
      </c>
      <c r="I722">
        <v>105</v>
      </c>
      <c r="J722">
        <v>2.35</v>
      </c>
      <c r="K722" t="s">
        <v>33</v>
      </c>
      <c r="L722" t="s">
        <v>15986</v>
      </c>
      <c r="M722" t="s">
        <v>13964</v>
      </c>
      <c r="N722" t="s">
        <v>14534</v>
      </c>
      <c r="O722" t="s">
        <v>13974</v>
      </c>
      <c r="P722" t="s">
        <v>15987</v>
      </c>
      <c r="Q722">
        <v>2014</v>
      </c>
      <c r="R722" t="s">
        <v>34</v>
      </c>
      <c r="S722">
        <v>3</v>
      </c>
      <c r="T722">
        <v>60000000</v>
      </c>
      <c r="U722">
        <v>50549107</v>
      </c>
      <c r="V722">
        <f t="shared" si="23"/>
        <v>-9450893</v>
      </c>
      <c r="W722" t="s">
        <v>2954</v>
      </c>
      <c r="X722">
        <v>6.2</v>
      </c>
      <c r="Y722">
        <v>313</v>
      </c>
      <c r="Z722">
        <v>99035</v>
      </c>
      <c r="AA722">
        <v>289</v>
      </c>
      <c r="AB722">
        <v>17000</v>
      </c>
      <c r="AC722">
        <v>0</v>
      </c>
      <c r="AD722">
        <v>539</v>
      </c>
      <c r="AE722">
        <v>394</v>
      </c>
      <c r="AF722">
        <v>288</v>
      </c>
      <c r="AG722">
        <v>1411</v>
      </c>
      <c r="AH722" t="s">
        <v>980</v>
      </c>
      <c r="AI722" t="s">
        <v>2420</v>
      </c>
      <c r="AJ722" t="s">
        <v>13161</v>
      </c>
      <c r="AP722">
        <f t="shared" si="22"/>
        <v>3</v>
      </c>
    </row>
    <row r="723" spans="1:42" x14ac:dyDescent="0.3">
      <c r="A723" s="1">
        <v>751</v>
      </c>
      <c r="B723" t="s">
        <v>2955</v>
      </c>
      <c r="C723" t="s">
        <v>27</v>
      </c>
      <c r="D723" t="s">
        <v>2956</v>
      </c>
      <c r="E723" t="s">
        <v>270</v>
      </c>
      <c r="F723" t="s">
        <v>1269</v>
      </c>
      <c r="G723" t="s">
        <v>495</v>
      </c>
      <c r="H723" t="s">
        <v>32</v>
      </c>
      <c r="I723">
        <v>124</v>
      </c>
      <c r="J723">
        <v>1.85</v>
      </c>
      <c r="K723" t="s">
        <v>33</v>
      </c>
      <c r="L723" t="s">
        <v>15988</v>
      </c>
      <c r="M723" t="s">
        <v>15989</v>
      </c>
      <c r="N723" t="s">
        <v>15990</v>
      </c>
      <c r="O723" t="s">
        <v>15991</v>
      </c>
      <c r="P723" t="s">
        <v>15992</v>
      </c>
      <c r="Q723">
        <v>2015</v>
      </c>
      <c r="R723" t="s">
        <v>34</v>
      </c>
      <c r="S723">
        <v>3</v>
      </c>
      <c r="T723">
        <v>60000000</v>
      </c>
      <c r="U723">
        <v>56443482</v>
      </c>
      <c r="V723">
        <f t="shared" si="23"/>
        <v>-3556518</v>
      </c>
      <c r="W723" t="s">
        <v>2957</v>
      </c>
      <c r="X723">
        <v>6.6</v>
      </c>
      <c r="Y723">
        <v>315</v>
      </c>
      <c r="Z723">
        <v>75329</v>
      </c>
      <c r="AA723">
        <v>256</v>
      </c>
      <c r="AB723">
        <v>24000</v>
      </c>
      <c r="AC723">
        <v>737</v>
      </c>
      <c r="AD723">
        <v>34000</v>
      </c>
      <c r="AE723">
        <v>22000</v>
      </c>
      <c r="AF723">
        <v>14000</v>
      </c>
      <c r="AG723">
        <v>75793</v>
      </c>
      <c r="AH723" t="s">
        <v>20932</v>
      </c>
      <c r="AI723" t="s">
        <v>1432</v>
      </c>
      <c r="AJ723" t="s">
        <v>2420</v>
      </c>
      <c r="AP723">
        <f t="shared" si="22"/>
        <v>3</v>
      </c>
    </row>
    <row r="724" spans="1:42" x14ac:dyDescent="0.3">
      <c r="A724" s="1">
        <v>752</v>
      </c>
      <c r="B724" t="s">
        <v>2958</v>
      </c>
      <c r="C724" t="s">
        <v>27</v>
      </c>
      <c r="D724" t="s">
        <v>2959</v>
      </c>
      <c r="E724" t="s">
        <v>483</v>
      </c>
      <c r="F724" t="s">
        <v>2391</v>
      </c>
      <c r="G724" t="s">
        <v>2960</v>
      </c>
      <c r="H724" t="s">
        <v>47</v>
      </c>
      <c r="I724">
        <v>99</v>
      </c>
      <c r="J724">
        <v>2.35</v>
      </c>
      <c r="K724" t="s">
        <v>33</v>
      </c>
      <c r="L724" t="s">
        <v>14578</v>
      </c>
      <c r="M724" t="s">
        <v>15937</v>
      </c>
      <c r="N724" t="s">
        <v>14035</v>
      </c>
      <c r="O724" t="s">
        <v>15100</v>
      </c>
      <c r="P724" t="s">
        <v>10010</v>
      </c>
      <c r="Q724">
        <v>2016</v>
      </c>
      <c r="R724" t="s">
        <v>491</v>
      </c>
      <c r="S724">
        <v>3</v>
      </c>
      <c r="T724">
        <v>60000000</v>
      </c>
      <c r="U724">
        <v>62401264</v>
      </c>
      <c r="V724">
        <f t="shared" si="23"/>
        <v>2401264</v>
      </c>
      <c r="W724" t="s">
        <v>2961</v>
      </c>
      <c r="X724">
        <v>5.9</v>
      </c>
      <c r="Y724">
        <v>225</v>
      </c>
      <c r="Z724">
        <v>69484</v>
      </c>
      <c r="AA724">
        <v>323</v>
      </c>
      <c r="AB724">
        <v>28000</v>
      </c>
      <c r="AC724">
        <v>24</v>
      </c>
      <c r="AD724">
        <v>18000</v>
      </c>
      <c r="AE724">
        <v>992</v>
      </c>
      <c r="AF724">
        <v>864</v>
      </c>
      <c r="AG724">
        <v>20276</v>
      </c>
      <c r="AH724" t="s">
        <v>980</v>
      </c>
      <c r="AI724" t="s">
        <v>20931</v>
      </c>
      <c r="AJ724" t="s">
        <v>2420</v>
      </c>
      <c r="AK724" t="s">
        <v>13161</v>
      </c>
      <c r="AP724">
        <f t="shared" si="22"/>
        <v>4</v>
      </c>
    </row>
    <row r="725" spans="1:42" x14ac:dyDescent="0.3">
      <c r="A725" s="1">
        <v>753</v>
      </c>
      <c r="B725" t="s">
        <v>2962</v>
      </c>
      <c r="C725" t="s">
        <v>27</v>
      </c>
      <c r="D725" t="s">
        <v>2963</v>
      </c>
      <c r="E725" t="s">
        <v>2964</v>
      </c>
      <c r="F725" t="s">
        <v>1359</v>
      </c>
      <c r="G725" t="s">
        <v>1769</v>
      </c>
      <c r="H725" t="s">
        <v>32</v>
      </c>
      <c r="I725">
        <v>116</v>
      </c>
      <c r="J725">
        <v>2.35</v>
      </c>
      <c r="K725" t="s">
        <v>33</v>
      </c>
      <c r="L725" t="s">
        <v>13981</v>
      </c>
      <c r="M725" t="s">
        <v>14001</v>
      </c>
      <c r="N725" t="s">
        <v>15993</v>
      </c>
      <c r="O725" t="s">
        <v>14867</v>
      </c>
      <c r="P725" t="s">
        <v>14098</v>
      </c>
      <c r="Q725">
        <v>1997</v>
      </c>
      <c r="R725" t="s">
        <v>491</v>
      </c>
      <c r="S725">
        <v>0</v>
      </c>
      <c r="T725">
        <v>75000000</v>
      </c>
      <c r="U725">
        <v>47748610</v>
      </c>
      <c r="V725">
        <f t="shared" si="23"/>
        <v>-27251390</v>
      </c>
      <c r="W725" t="s">
        <v>2965</v>
      </c>
      <c r="X725">
        <v>6.3</v>
      </c>
      <c r="Y725">
        <v>223</v>
      </c>
      <c r="Z725">
        <v>170179</v>
      </c>
      <c r="AA725">
        <v>656</v>
      </c>
      <c r="AB725">
        <v>0</v>
      </c>
      <c r="AC725">
        <v>0</v>
      </c>
      <c r="AD725">
        <v>1000</v>
      </c>
      <c r="AE725">
        <v>720</v>
      </c>
      <c r="AF725">
        <v>672</v>
      </c>
      <c r="AG725">
        <v>3090</v>
      </c>
      <c r="AH725" t="s">
        <v>980</v>
      </c>
      <c r="AI725" t="s">
        <v>4493</v>
      </c>
      <c r="AJ725" t="s">
        <v>13700</v>
      </c>
      <c r="AP725">
        <f t="shared" si="22"/>
        <v>3</v>
      </c>
    </row>
    <row r="726" spans="1:42" x14ac:dyDescent="0.3">
      <c r="A726" s="1">
        <v>754</v>
      </c>
      <c r="B726" t="s">
        <v>2966</v>
      </c>
      <c r="C726" t="s">
        <v>27</v>
      </c>
      <c r="D726" t="s">
        <v>2203</v>
      </c>
      <c r="E726" t="s">
        <v>2967</v>
      </c>
      <c r="F726" t="s">
        <v>2968</v>
      </c>
      <c r="G726" t="s">
        <v>2969</v>
      </c>
      <c r="H726" t="s">
        <v>32</v>
      </c>
      <c r="I726">
        <v>124</v>
      </c>
      <c r="J726">
        <v>2.35</v>
      </c>
      <c r="K726" t="s">
        <v>33</v>
      </c>
      <c r="L726" t="s">
        <v>14516</v>
      </c>
      <c r="M726" t="s">
        <v>15994</v>
      </c>
      <c r="N726" t="s">
        <v>15995</v>
      </c>
      <c r="O726" t="s">
        <v>14445</v>
      </c>
      <c r="P726" t="s">
        <v>15996</v>
      </c>
      <c r="Q726">
        <v>2007</v>
      </c>
      <c r="R726" t="s">
        <v>491</v>
      </c>
      <c r="S726">
        <v>0</v>
      </c>
      <c r="T726">
        <v>61000000</v>
      </c>
      <c r="U726">
        <v>46975183</v>
      </c>
      <c r="V726">
        <f t="shared" si="23"/>
        <v>-14024817</v>
      </c>
      <c r="W726" t="s">
        <v>2970</v>
      </c>
      <c r="X726">
        <v>7.2</v>
      </c>
      <c r="Y726">
        <v>198</v>
      </c>
      <c r="Z726">
        <v>256213</v>
      </c>
      <c r="AA726">
        <v>338</v>
      </c>
      <c r="AB726">
        <v>0</v>
      </c>
      <c r="AC726">
        <v>845</v>
      </c>
      <c r="AD726">
        <v>650</v>
      </c>
      <c r="AE726">
        <v>467</v>
      </c>
      <c r="AF726">
        <v>295</v>
      </c>
      <c r="AG726">
        <v>1640</v>
      </c>
      <c r="AH726" t="s">
        <v>980</v>
      </c>
      <c r="AI726" t="s">
        <v>20931</v>
      </c>
      <c r="AJ726" t="s">
        <v>2420</v>
      </c>
      <c r="AK726" t="s">
        <v>20928</v>
      </c>
      <c r="AL726" t="s">
        <v>13161</v>
      </c>
      <c r="AP726">
        <f t="shared" si="22"/>
        <v>5</v>
      </c>
    </row>
    <row r="727" spans="1:42" x14ac:dyDescent="0.3">
      <c r="A727" s="1">
        <v>755</v>
      </c>
      <c r="B727" t="s">
        <v>2971</v>
      </c>
      <c r="C727" t="s">
        <v>27</v>
      </c>
      <c r="D727" t="s">
        <v>2972</v>
      </c>
      <c r="E727" t="s">
        <v>2973</v>
      </c>
      <c r="F727" t="s">
        <v>2733</v>
      </c>
      <c r="G727" t="s">
        <v>2974</v>
      </c>
      <c r="H727" t="s">
        <v>32</v>
      </c>
      <c r="I727">
        <v>96</v>
      </c>
      <c r="J727">
        <v>1.85</v>
      </c>
      <c r="K727" t="s">
        <v>33</v>
      </c>
      <c r="L727" t="s">
        <v>14718</v>
      </c>
      <c r="M727" t="s">
        <v>15997</v>
      </c>
      <c r="N727" t="s">
        <v>15998</v>
      </c>
      <c r="O727" t="s">
        <v>15999</v>
      </c>
      <c r="P727" t="s">
        <v>16000</v>
      </c>
      <c r="Q727">
        <v>2014</v>
      </c>
      <c r="R727" t="s">
        <v>72</v>
      </c>
      <c r="S727">
        <v>3</v>
      </c>
      <c r="T727">
        <v>60000000</v>
      </c>
      <c r="U727">
        <v>50807639</v>
      </c>
      <c r="V727">
        <f t="shared" si="23"/>
        <v>-9192361</v>
      </c>
      <c r="W727" t="s">
        <v>2975</v>
      </c>
      <c r="X727">
        <v>6.8</v>
      </c>
      <c r="Y727">
        <v>219</v>
      </c>
      <c r="Z727">
        <v>40883</v>
      </c>
      <c r="AA727">
        <v>122</v>
      </c>
      <c r="AB727">
        <v>11000</v>
      </c>
      <c r="AC727">
        <v>7</v>
      </c>
      <c r="AD727">
        <v>874</v>
      </c>
      <c r="AE727">
        <v>668</v>
      </c>
      <c r="AF727">
        <v>642</v>
      </c>
      <c r="AG727">
        <v>3151</v>
      </c>
      <c r="AH727" t="s">
        <v>718</v>
      </c>
      <c r="AI727" t="s">
        <v>20925</v>
      </c>
      <c r="AJ727" t="s">
        <v>1432</v>
      </c>
      <c r="AK727" t="s">
        <v>20926</v>
      </c>
      <c r="AL727" t="s">
        <v>20924</v>
      </c>
      <c r="AP727">
        <f t="shared" si="22"/>
        <v>5</v>
      </c>
    </row>
    <row r="728" spans="1:42" x14ac:dyDescent="0.3">
      <c r="A728" s="1">
        <v>756</v>
      </c>
      <c r="B728" t="s">
        <v>2976</v>
      </c>
      <c r="C728" t="s">
        <v>27</v>
      </c>
      <c r="D728" t="s">
        <v>2977</v>
      </c>
      <c r="E728" t="s">
        <v>1558</v>
      </c>
      <c r="F728" t="s">
        <v>2978</v>
      </c>
      <c r="G728" t="s">
        <v>2936</v>
      </c>
      <c r="H728" t="s">
        <v>32</v>
      </c>
      <c r="I728">
        <v>104</v>
      </c>
      <c r="J728">
        <v>2.35</v>
      </c>
      <c r="K728" t="s">
        <v>33</v>
      </c>
      <c r="L728" t="s">
        <v>14296</v>
      </c>
      <c r="M728" t="s">
        <v>14096</v>
      </c>
      <c r="N728" t="s">
        <v>14074</v>
      </c>
      <c r="O728" t="s">
        <v>14003</v>
      </c>
      <c r="P728" t="s">
        <v>14128</v>
      </c>
      <c r="Q728">
        <v>1998</v>
      </c>
      <c r="R728" t="s">
        <v>34</v>
      </c>
      <c r="S728">
        <v>1</v>
      </c>
      <c r="T728">
        <v>48000000</v>
      </c>
      <c r="U728">
        <v>46611204</v>
      </c>
      <c r="V728">
        <f t="shared" si="23"/>
        <v>-1388796</v>
      </c>
      <c r="W728" t="s">
        <v>2979</v>
      </c>
      <c r="X728">
        <v>6.1</v>
      </c>
      <c r="Y728">
        <v>92</v>
      </c>
      <c r="Z728">
        <v>55749</v>
      </c>
      <c r="AA728">
        <v>257</v>
      </c>
      <c r="AB728">
        <v>0</v>
      </c>
      <c r="AC728">
        <v>165</v>
      </c>
      <c r="AD728">
        <v>1000</v>
      </c>
      <c r="AE728">
        <v>967</v>
      </c>
      <c r="AF728">
        <v>944</v>
      </c>
      <c r="AG728">
        <v>4294</v>
      </c>
      <c r="AH728" t="s">
        <v>1432</v>
      </c>
      <c r="AI728" t="s">
        <v>2420</v>
      </c>
      <c r="AJ728" t="s">
        <v>20924</v>
      </c>
      <c r="AK728" t="s">
        <v>12756</v>
      </c>
      <c r="AP728">
        <f t="shared" si="22"/>
        <v>4</v>
      </c>
    </row>
    <row r="729" spans="1:42" x14ac:dyDescent="0.3">
      <c r="A729" s="1">
        <v>757</v>
      </c>
      <c r="B729" t="s">
        <v>2980</v>
      </c>
      <c r="C729" t="s">
        <v>27</v>
      </c>
      <c r="D729" t="s">
        <v>1529</v>
      </c>
      <c r="E729" t="s">
        <v>360</v>
      </c>
      <c r="F729" t="s">
        <v>922</v>
      </c>
      <c r="G729" t="s">
        <v>2981</v>
      </c>
      <c r="H729" t="s">
        <v>287</v>
      </c>
      <c r="I729">
        <v>100</v>
      </c>
      <c r="J729">
        <v>2.35</v>
      </c>
      <c r="K729" t="s">
        <v>33</v>
      </c>
      <c r="L729" t="s">
        <v>16001</v>
      </c>
      <c r="M729" t="s">
        <v>16002</v>
      </c>
      <c r="N729" t="s">
        <v>16003</v>
      </c>
      <c r="O729" t="s">
        <v>16004</v>
      </c>
      <c r="P729" t="s">
        <v>16005</v>
      </c>
      <c r="Q729">
        <v>2014</v>
      </c>
      <c r="R729" t="s">
        <v>72</v>
      </c>
      <c r="S729">
        <v>0</v>
      </c>
      <c r="T729">
        <v>60000000</v>
      </c>
      <c r="U729">
        <v>257756197</v>
      </c>
      <c r="V729">
        <f t="shared" si="23"/>
        <v>197756197</v>
      </c>
      <c r="W729" t="s">
        <v>2982</v>
      </c>
      <c r="X729">
        <v>7.8</v>
      </c>
      <c r="Y729">
        <v>435</v>
      </c>
      <c r="Z729">
        <v>246698</v>
      </c>
      <c r="AA729">
        <v>471</v>
      </c>
      <c r="AB729">
        <v>64000</v>
      </c>
      <c r="AC729">
        <v>97</v>
      </c>
      <c r="AD729">
        <v>11000</v>
      </c>
      <c r="AE729">
        <v>8000</v>
      </c>
      <c r="AF729">
        <v>2000</v>
      </c>
      <c r="AG729">
        <v>22128</v>
      </c>
      <c r="AH729" t="s">
        <v>980</v>
      </c>
      <c r="AI729" t="s">
        <v>718</v>
      </c>
      <c r="AJ729" t="s">
        <v>20925</v>
      </c>
      <c r="AK729" t="s">
        <v>1432</v>
      </c>
      <c r="AL729" t="s">
        <v>20926</v>
      </c>
      <c r="AM729" t="s">
        <v>20924</v>
      </c>
      <c r="AP729">
        <f t="shared" si="22"/>
        <v>6</v>
      </c>
    </row>
    <row r="730" spans="1:42" x14ac:dyDescent="0.3">
      <c r="A730" s="1">
        <v>758</v>
      </c>
      <c r="B730" t="s">
        <v>2983</v>
      </c>
      <c r="C730" t="s">
        <v>27</v>
      </c>
      <c r="D730" t="s">
        <v>2984</v>
      </c>
      <c r="E730" t="s">
        <v>2985</v>
      </c>
      <c r="F730" t="s">
        <v>645</v>
      </c>
      <c r="G730" t="s">
        <v>2986</v>
      </c>
      <c r="H730" t="s">
        <v>32</v>
      </c>
      <c r="I730">
        <v>115</v>
      </c>
      <c r="J730">
        <v>2.35</v>
      </c>
      <c r="K730" t="s">
        <v>33</v>
      </c>
      <c r="L730" t="s">
        <v>15956</v>
      </c>
      <c r="M730" t="s">
        <v>14720</v>
      </c>
      <c r="N730" t="s">
        <v>14980</v>
      </c>
      <c r="O730" t="s">
        <v>15915</v>
      </c>
      <c r="P730" t="s">
        <v>14632</v>
      </c>
      <c r="Q730">
        <v>2005</v>
      </c>
      <c r="R730" t="s">
        <v>34</v>
      </c>
      <c r="S730">
        <v>2</v>
      </c>
      <c r="T730">
        <v>45000000</v>
      </c>
      <c r="U730">
        <v>48472213</v>
      </c>
      <c r="V730">
        <f t="shared" si="23"/>
        <v>3472213</v>
      </c>
      <c r="W730" t="s">
        <v>2987</v>
      </c>
      <c r="X730">
        <v>5</v>
      </c>
      <c r="Y730">
        <v>111</v>
      </c>
      <c r="Z730">
        <v>51252</v>
      </c>
      <c r="AA730">
        <v>156</v>
      </c>
      <c r="AB730">
        <v>621</v>
      </c>
      <c r="AC730">
        <v>11</v>
      </c>
      <c r="AD730">
        <v>1000</v>
      </c>
      <c r="AE730">
        <v>759</v>
      </c>
      <c r="AF730">
        <v>642</v>
      </c>
      <c r="AG730">
        <v>4305</v>
      </c>
      <c r="AH730" t="s">
        <v>980</v>
      </c>
      <c r="AI730" t="s">
        <v>1432</v>
      </c>
      <c r="AJ730" t="s">
        <v>20931</v>
      </c>
      <c r="AP730">
        <f t="shared" si="22"/>
        <v>3</v>
      </c>
    </row>
    <row r="731" spans="1:42" x14ac:dyDescent="0.3">
      <c r="A731" s="1">
        <v>759</v>
      </c>
      <c r="B731" t="s">
        <v>2988</v>
      </c>
      <c r="C731" t="s">
        <v>27</v>
      </c>
      <c r="D731" t="s">
        <v>2558</v>
      </c>
      <c r="E731" t="s">
        <v>52</v>
      </c>
      <c r="F731" t="s">
        <v>483</v>
      </c>
      <c r="G731" t="s">
        <v>499</v>
      </c>
      <c r="H731" t="s">
        <v>32</v>
      </c>
      <c r="I731">
        <v>101</v>
      </c>
      <c r="J731">
        <v>2.35</v>
      </c>
      <c r="K731" t="s">
        <v>33</v>
      </c>
      <c r="L731" t="s">
        <v>15406</v>
      </c>
      <c r="M731" t="s">
        <v>14330</v>
      </c>
      <c r="N731" t="s">
        <v>16006</v>
      </c>
      <c r="O731" t="s">
        <v>16007</v>
      </c>
      <c r="P731" t="s">
        <v>14599</v>
      </c>
      <c r="Q731">
        <v>2002</v>
      </c>
      <c r="R731" t="s">
        <v>34</v>
      </c>
      <c r="S731">
        <v>0</v>
      </c>
      <c r="T731">
        <v>60000000</v>
      </c>
      <c r="U731">
        <v>43060566</v>
      </c>
      <c r="V731">
        <f t="shared" si="23"/>
        <v>-16939434</v>
      </c>
      <c r="W731" t="s">
        <v>2989</v>
      </c>
      <c r="X731">
        <v>6.2</v>
      </c>
      <c r="Y731">
        <v>138</v>
      </c>
      <c r="Z731">
        <v>107859</v>
      </c>
      <c r="AA731">
        <v>569</v>
      </c>
      <c r="AB731">
        <v>0</v>
      </c>
      <c r="AC731">
        <v>38</v>
      </c>
      <c r="AD731">
        <v>23000</v>
      </c>
      <c r="AE731">
        <v>18000</v>
      </c>
      <c r="AF731">
        <v>11000</v>
      </c>
      <c r="AG731">
        <v>53024</v>
      </c>
      <c r="AH731" t="s">
        <v>980</v>
      </c>
      <c r="AI731" t="s">
        <v>718</v>
      </c>
      <c r="AJ731" t="s">
        <v>20924</v>
      </c>
      <c r="AK731" t="s">
        <v>13700</v>
      </c>
      <c r="AL731" t="s">
        <v>13161</v>
      </c>
      <c r="AP731">
        <f t="shared" si="22"/>
        <v>5</v>
      </c>
    </row>
    <row r="732" spans="1:42" x14ac:dyDescent="0.3">
      <c r="A732" s="1">
        <v>760</v>
      </c>
      <c r="B732" t="s">
        <v>2990</v>
      </c>
      <c r="C732" t="s">
        <v>27</v>
      </c>
      <c r="D732" t="s">
        <v>2991</v>
      </c>
      <c r="E732" t="s">
        <v>2992</v>
      </c>
      <c r="F732" t="s">
        <v>2489</v>
      </c>
      <c r="G732" t="s">
        <v>2993</v>
      </c>
      <c r="H732" t="s">
        <v>32</v>
      </c>
      <c r="I732">
        <v>113</v>
      </c>
      <c r="J732">
        <v>2.35</v>
      </c>
      <c r="K732" t="s">
        <v>33</v>
      </c>
      <c r="L732" t="s">
        <v>14035</v>
      </c>
      <c r="M732" t="s">
        <v>15278</v>
      </c>
      <c r="N732" t="s">
        <v>15508</v>
      </c>
      <c r="O732" t="s">
        <v>16008</v>
      </c>
      <c r="P732" t="s">
        <v>16009</v>
      </c>
      <c r="Q732">
        <v>2013</v>
      </c>
      <c r="R732" t="s">
        <v>491</v>
      </c>
      <c r="S732">
        <v>3</v>
      </c>
      <c r="T732">
        <v>60000000</v>
      </c>
      <c r="U732">
        <v>45996718</v>
      </c>
      <c r="V732">
        <f t="shared" si="23"/>
        <v>-14003282</v>
      </c>
      <c r="W732" t="s">
        <v>2994</v>
      </c>
      <c r="X732">
        <v>6.7</v>
      </c>
      <c r="Y732">
        <v>415</v>
      </c>
      <c r="Z732">
        <v>173530</v>
      </c>
      <c r="AA732">
        <v>264</v>
      </c>
      <c r="AB732">
        <v>40000</v>
      </c>
      <c r="AC732">
        <v>181</v>
      </c>
      <c r="AD732">
        <v>33000</v>
      </c>
      <c r="AE732">
        <v>301</v>
      </c>
      <c r="AF732">
        <v>300</v>
      </c>
      <c r="AG732">
        <v>34738</v>
      </c>
      <c r="AH732" t="s">
        <v>980</v>
      </c>
      <c r="AI732" t="s">
        <v>20931</v>
      </c>
      <c r="AJ732" t="s">
        <v>2420</v>
      </c>
      <c r="AK732" t="s">
        <v>13161</v>
      </c>
      <c r="AP732">
        <f t="shared" si="22"/>
        <v>4</v>
      </c>
    </row>
    <row r="733" spans="1:42" x14ac:dyDescent="0.3">
      <c r="A733" s="1">
        <v>761</v>
      </c>
      <c r="B733" t="s">
        <v>2995</v>
      </c>
      <c r="C733" t="s">
        <v>27</v>
      </c>
      <c r="D733" t="s">
        <v>2996</v>
      </c>
      <c r="E733" t="s">
        <v>234</v>
      </c>
      <c r="F733" t="s">
        <v>332</v>
      </c>
      <c r="G733" t="s">
        <v>2997</v>
      </c>
      <c r="H733" t="s">
        <v>32</v>
      </c>
      <c r="I733">
        <v>100</v>
      </c>
      <c r="J733">
        <v>1.85</v>
      </c>
      <c r="K733" t="s">
        <v>33</v>
      </c>
      <c r="L733" t="s">
        <v>16010</v>
      </c>
      <c r="M733" t="s">
        <v>15229</v>
      </c>
      <c r="N733" t="s">
        <v>13985</v>
      </c>
      <c r="O733" t="s">
        <v>16011</v>
      </c>
      <c r="P733" t="s">
        <v>14486</v>
      </c>
      <c r="Q733">
        <v>2009</v>
      </c>
      <c r="R733" t="s">
        <v>34</v>
      </c>
      <c r="S733">
        <v>2</v>
      </c>
      <c r="T733">
        <v>60000000</v>
      </c>
      <c r="U733">
        <v>43337279</v>
      </c>
      <c r="V733">
        <f t="shared" si="23"/>
        <v>-16662721</v>
      </c>
      <c r="W733" t="s">
        <v>2998</v>
      </c>
      <c r="X733">
        <v>4.9000000000000004</v>
      </c>
      <c r="Y733">
        <v>170</v>
      </c>
      <c r="Z733">
        <v>76770</v>
      </c>
      <c r="AA733">
        <v>203</v>
      </c>
      <c r="AB733">
        <v>0</v>
      </c>
      <c r="AC733">
        <v>11000</v>
      </c>
      <c r="AD733">
        <v>10000</v>
      </c>
      <c r="AE733">
        <v>1000</v>
      </c>
      <c r="AF733">
        <v>485</v>
      </c>
      <c r="AG733">
        <v>12258</v>
      </c>
      <c r="AH733" t="s">
        <v>718</v>
      </c>
      <c r="AI733" t="s">
        <v>1432</v>
      </c>
      <c r="AP733">
        <f t="shared" si="22"/>
        <v>2</v>
      </c>
    </row>
    <row r="734" spans="1:42" x14ac:dyDescent="0.3">
      <c r="A734" s="1">
        <v>762</v>
      </c>
      <c r="B734" t="s">
        <v>2999</v>
      </c>
      <c r="C734" t="s">
        <v>27</v>
      </c>
      <c r="D734" t="s">
        <v>2618</v>
      </c>
      <c r="E734" t="s">
        <v>861</v>
      </c>
      <c r="F734" t="s">
        <v>360</v>
      </c>
      <c r="G734" t="s">
        <v>3000</v>
      </c>
      <c r="H734" t="s">
        <v>32</v>
      </c>
      <c r="I734">
        <v>134</v>
      </c>
      <c r="J734">
        <v>2.35</v>
      </c>
      <c r="K734" t="s">
        <v>33</v>
      </c>
      <c r="L734" t="s">
        <v>16012</v>
      </c>
      <c r="M734" t="s">
        <v>16013</v>
      </c>
      <c r="N734" t="s">
        <v>16014</v>
      </c>
      <c r="O734" t="s">
        <v>14217</v>
      </c>
      <c r="P734" t="s">
        <v>16015</v>
      </c>
      <c r="Q734">
        <v>2009</v>
      </c>
      <c r="R734" t="s">
        <v>34</v>
      </c>
      <c r="S734">
        <v>1</v>
      </c>
      <c r="T734">
        <v>60000000</v>
      </c>
      <c r="U734">
        <v>37479778</v>
      </c>
      <c r="V734">
        <f t="shared" si="23"/>
        <v>-22520222</v>
      </c>
      <c r="W734" t="s">
        <v>3001</v>
      </c>
      <c r="X734">
        <v>7.4</v>
      </c>
      <c r="Y734">
        <v>306</v>
      </c>
      <c r="Z734">
        <v>124222</v>
      </c>
      <c r="AA734">
        <v>259</v>
      </c>
      <c r="AB734">
        <v>23000</v>
      </c>
      <c r="AC734">
        <v>16000</v>
      </c>
      <c r="AD734">
        <v>13000</v>
      </c>
      <c r="AE734">
        <v>11000</v>
      </c>
      <c r="AF734">
        <v>204</v>
      </c>
      <c r="AG734">
        <v>24458</v>
      </c>
      <c r="AH734" t="s">
        <v>20932</v>
      </c>
      <c r="AI734" t="s">
        <v>2420</v>
      </c>
      <c r="AJ734" t="s">
        <v>20929</v>
      </c>
      <c r="AK734" t="s">
        <v>20930</v>
      </c>
      <c r="AP734">
        <f t="shared" si="22"/>
        <v>4</v>
      </c>
    </row>
    <row r="735" spans="1:42" x14ac:dyDescent="0.3">
      <c r="A735" s="1">
        <v>764</v>
      </c>
      <c r="B735" t="s">
        <v>3002</v>
      </c>
      <c r="C735" t="s">
        <v>27</v>
      </c>
      <c r="D735" t="s">
        <v>971</v>
      </c>
      <c r="E735" t="s">
        <v>1121</v>
      </c>
      <c r="F735" t="s">
        <v>107</v>
      </c>
      <c r="G735" t="s">
        <v>3003</v>
      </c>
      <c r="H735" t="s">
        <v>32</v>
      </c>
      <c r="I735">
        <v>125</v>
      </c>
      <c r="J735">
        <v>2.35</v>
      </c>
      <c r="K735" t="s">
        <v>33</v>
      </c>
      <c r="L735" t="s">
        <v>14538</v>
      </c>
      <c r="M735" t="s">
        <v>14531</v>
      </c>
      <c r="N735" t="s">
        <v>16016</v>
      </c>
      <c r="O735" t="s">
        <v>15792</v>
      </c>
      <c r="P735" t="s">
        <v>13974</v>
      </c>
      <c r="Q735">
        <v>2009</v>
      </c>
      <c r="R735" t="s">
        <v>34</v>
      </c>
      <c r="S735">
        <v>0</v>
      </c>
      <c r="T735">
        <v>60000000</v>
      </c>
      <c r="U735">
        <v>40559930</v>
      </c>
      <c r="V735">
        <f t="shared" si="23"/>
        <v>-19440070</v>
      </c>
      <c r="W735" t="s">
        <v>3004</v>
      </c>
      <c r="X735">
        <v>6.2</v>
      </c>
      <c r="Y735">
        <v>211</v>
      </c>
      <c r="Z735">
        <v>41727</v>
      </c>
      <c r="AA735">
        <v>184</v>
      </c>
      <c r="AB735">
        <v>0</v>
      </c>
      <c r="AC735">
        <v>209</v>
      </c>
      <c r="AD735">
        <v>8000</v>
      </c>
      <c r="AE735">
        <v>1000</v>
      </c>
      <c r="AF735">
        <v>896</v>
      </c>
      <c r="AG735">
        <v>10623</v>
      </c>
      <c r="AH735" t="s">
        <v>1432</v>
      </c>
      <c r="AI735" t="s">
        <v>20931</v>
      </c>
      <c r="AJ735" t="s">
        <v>12756</v>
      </c>
      <c r="AK735" t="s">
        <v>13161</v>
      </c>
      <c r="AP735">
        <f t="shared" si="22"/>
        <v>4</v>
      </c>
    </row>
    <row r="736" spans="1:42" x14ac:dyDescent="0.3">
      <c r="A736" s="1">
        <v>765</v>
      </c>
      <c r="B736" t="s">
        <v>3005</v>
      </c>
      <c r="C736" t="s">
        <v>27</v>
      </c>
      <c r="D736" t="s">
        <v>3006</v>
      </c>
      <c r="E736" t="s">
        <v>3007</v>
      </c>
      <c r="F736" t="s">
        <v>3008</v>
      </c>
      <c r="G736" t="s">
        <v>3009</v>
      </c>
      <c r="H736" t="s">
        <v>32</v>
      </c>
      <c r="I736">
        <v>94</v>
      </c>
      <c r="J736">
        <v>1.85</v>
      </c>
      <c r="K736" t="s">
        <v>33</v>
      </c>
      <c r="L736" t="s">
        <v>13981</v>
      </c>
      <c r="M736" t="s">
        <v>15894</v>
      </c>
      <c r="N736" t="s">
        <v>14494</v>
      </c>
      <c r="O736" t="s">
        <v>15270</v>
      </c>
      <c r="P736" t="s">
        <v>15369</v>
      </c>
      <c r="Q736">
        <v>1999</v>
      </c>
      <c r="R736" t="s">
        <v>72</v>
      </c>
      <c r="S736">
        <v>2</v>
      </c>
      <c r="T736">
        <v>65000000</v>
      </c>
      <c r="U736">
        <v>36830057</v>
      </c>
      <c r="V736">
        <f t="shared" si="23"/>
        <v>-28169943</v>
      </c>
      <c r="W736" t="s">
        <v>3010</v>
      </c>
      <c r="X736">
        <v>4.9000000000000004</v>
      </c>
      <c r="Y736">
        <v>49</v>
      </c>
      <c r="Z736">
        <v>10883</v>
      </c>
      <c r="AA736">
        <v>73</v>
      </c>
      <c r="AB736">
        <v>448</v>
      </c>
      <c r="AC736">
        <v>80</v>
      </c>
      <c r="AD736">
        <v>1000</v>
      </c>
      <c r="AE736">
        <v>417</v>
      </c>
      <c r="AF736">
        <v>230</v>
      </c>
      <c r="AG736">
        <v>2151</v>
      </c>
      <c r="AH736" t="s">
        <v>1432</v>
      </c>
      <c r="AI736" t="s">
        <v>20926</v>
      </c>
      <c r="AJ736" t="s">
        <v>13700</v>
      </c>
      <c r="AP736">
        <f t="shared" si="22"/>
        <v>3</v>
      </c>
    </row>
    <row r="737" spans="1:42" x14ac:dyDescent="0.3">
      <c r="A737" s="1">
        <v>766</v>
      </c>
      <c r="B737" t="s">
        <v>3011</v>
      </c>
      <c r="C737" t="s">
        <v>27</v>
      </c>
      <c r="D737" t="s">
        <v>2370</v>
      </c>
      <c r="E737" t="s">
        <v>3012</v>
      </c>
      <c r="F737" t="s">
        <v>3013</v>
      </c>
      <c r="G737" t="s">
        <v>3014</v>
      </c>
      <c r="H737" t="s">
        <v>32</v>
      </c>
      <c r="I737">
        <v>107</v>
      </c>
      <c r="J737">
        <v>2.35</v>
      </c>
      <c r="K737" t="s">
        <v>33</v>
      </c>
      <c r="L737" t="s">
        <v>16017</v>
      </c>
      <c r="M737" t="s">
        <v>16018</v>
      </c>
      <c r="N737" t="s">
        <v>14684</v>
      </c>
      <c r="O737" t="s">
        <v>14217</v>
      </c>
      <c r="P737" t="s">
        <v>14491</v>
      </c>
      <c r="Q737">
        <v>2006</v>
      </c>
      <c r="R737" t="s">
        <v>34</v>
      </c>
      <c r="S737">
        <v>0</v>
      </c>
      <c r="T737">
        <v>60000000</v>
      </c>
      <c r="U737">
        <v>36279230</v>
      </c>
      <c r="V737">
        <f t="shared" si="23"/>
        <v>-23720770</v>
      </c>
      <c r="W737" t="s">
        <v>3015</v>
      </c>
      <c r="X737">
        <v>6.1</v>
      </c>
      <c r="Y737">
        <v>161</v>
      </c>
      <c r="Z737">
        <v>42144</v>
      </c>
      <c r="AA737">
        <v>213</v>
      </c>
      <c r="AB737">
        <v>690</v>
      </c>
      <c r="AC737">
        <v>69</v>
      </c>
      <c r="AD737">
        <v>310</v>
      </c>
      <c r="AE737">
        <v>219</v>
      </c>
      <c r="AF737">
        <v>206</v>
      </c>
      <c r="AG737">
        <v>1352</v>
      </c>
      <c r="AH737" t="s">
        <v>980</v>
      </c>
      <c r="AI737" t="s">
        <v>20931</v>
      </c>
      <c r="AJ737" t="s">
        <v>13161</v>
      </c>
      <c r="AP737">
        <f t="shared" si="22"/>
        <v>3</v>
      </c>
    </row>
    <row r="738" spans="1:42" x14ac:dyDescent="0.3">
      <c r="A738" s="1">
        <v>767</v>
      </c>
      <c r="B738" t="s">
        <v>3016</v>
      </c>
      <c r="C738" t="s">
        <v>27</v>
      </c>
      <c r="D738" t="s">
        <v>3017</v>
      </c>
      <c r="E738" t="s">
        <v>806</v>
      </c>
      <c r="F738" t="s">
        <v>340</v>
      </c>
      <c r="G738" t="s">
        <v>1136</v>
      </c>
      <c r="H738" t="s">
        <v>2536</v>
      </c>
      <c r="I738">
        <v>91</v>
      </c>
      <c r="J738">
        <v>2.35</v>
      </c>
      <c r="K738" t="s">
        <v>33</v>
      </c>
      <c r="L738" t="s">
        <v>13981</v>
      </c>
      <c r="M738" t="s">
        <v>16019</v>
      </c>
      <c r="N738" t="s">
        <v>14522</v>
      </c>
      <c r="O738" t="s">
        <v>14146</v>
      </c>
      <c r="P738" t="s">
        <v>14057</v>
      </c>
      <c r="Q738">
        <v>2009</v>
      </c>
      <c r="R738" t="s">
        <v>72</v>
      </c>
      <c r="S738">
        <v>1</v>
      </c>
      <c r="T738">
        <v>70000000</v>
      </c>
      <c r="U738">
        <v>42194060</v>
      </c>
      <c r="V738">
        <f t="shared" si="23"/>
        <v>-27805940</v>
      </c>
      <c r="W738" t="s">
        <v>3018</v>
      </c>
      <c r="X738">
        <v>6.1</v>
      </c>
      <c r="Y738">
        <v>156</v>
      </c>
      <c r="Z738">
        <v>41259</v>
      </c>
      <c r="AA738">
        <v>72</v>
      </c>
      <c r="AB738">
        <v>0</v>
      </c>
      <c r="AC738">
        <v>2</v>
      </c>
      <c r="AD738">
        <v>12000</v>
      </c>
      <c r="AE738">
        <v>10000</v>
      </c>
      <c r="AF738">
        <v>480</v>
      </c>
      <c r="AG738">
        <v>22668</v>
      </c>
      <c r="AH738" t="s">
        <v>718</v>
      </c>
      <c r="AI738" t="s">
        <v>20925</v>
      </c>
      <c r="AJ738" t="s">
        <v>1432</v>
      </c>
      <c r="AK738" t="s">
        <v>20926</v>
      </c>
      <c r="AL738" t="s">
        <v>13700</v>
      </c>
      <c r="AP738">
        <f t="shared" si="22"/>
        <v>5</v>
      </c>
    </row>
    <row r="739" spans="1:42" x14ac:dyDescent="0.3">
      <c r="A739" s="1">
        <v>768</v>
      </c>
      <c r="B739" t="s">
        <v>3019</v>
      </c>
      <c r="C739" t="s">
        <v>27</v>
      </c>
      <c r="D739" t="s">
        <v>3020</v>
      </c>
      <c r="E739" t="s">
        <v>51</v>
      </c>
      <c r="F739" t="s">
        <v>2395</v>
      </c>
      <c r="G739" t="s">
        <v>2394</v>
      </c>
      <c r="H739" t="s">
        <v>32</v>
      </c>
      <c r="I739">
        <v>116</v>
      </c>
      <c r="J739">
        <v>2.35</v>
      </c>
      <c r="K739" t="s">
        <v>33</v>
      </c>
      <c r="L739" t="s">
        <v>14205</v>
      </c>
      <c r="M739" t="s">
        <v>14962</v>
      </c>
      <c r="N739" t="s">
        <v>16020</v>
      </c>
      <c r="O739" t="s">
        <v>15427</v>
      </c>
      <c r="P739" t="s">
        <v>14172</v>
      </c>
      <c r="Q739">
        <v>2002</v>
      </c>
      <c r="R739" t="s">
        <v>34</v>
      </c>
      <c r="S739">
        <v>0</v>
      </c>
      <c r="T739">
        <v>60000000</v>
      </c>
      <c r="U739">
        <v>43119879</v>
      </c>
      <c r="V739">
        <f t="shared" si="23"/>
        <v>-16880121</v>
      </c>
      <c r="W739" t="s">
        <v>3021</v>
      </c>
      <c r="X739">
        <v>6.4</v>
      </c>
      <c r="Y739">
        <v>172</v>
      </c>
      <c r="Z739">
        <v>58450</v>
      </c>
      <c r="AA739">
        <v>842</v>
      </c>
      <c r="AB739">
        <v>0</v>
      </c>
      <c r="AC739">
        <v>53</v>
      </c>
      <c r="AD739">
        <v>27000</v>
      </c>
      <c r="AE739">
        <v>1000</v>
      </c>
      <c r="AF739">
        <v>906</v>
      </c>
      <c r="AG739">
        <v>31224</v>
      </c>
      <c r="AH739" t="s">
        <v>980</v>
      </c>
      <c r="AI739" t="s">
        <v>718</v>
      </c>
      <c r="AJ739" t="s">
        <v>13700</v>
      </c>
      <c r="AK739" t="s">
        <v>13161</v>
      </c>
      <c r="AP739">
        <f t="shared" si="22"/>
        <v>4</v>
      </c>
    </row>
    <row r="740" spans="1:42" x14ac:dyDescent="0.3">
      <c r="A740" s="1">
        <v>769</v>
      </c>
      <c r="B740" t="s">
        <v>3022</v>
      </c>
      <c r="C740" t="s">
        <v>27</v>
      </c>
      <c r="D740" t="s">
        <v>3023</v>
      </c>
      <c r="E740" t="s">
        <v>600</v>
      </c>
      <c r="F740" t="s">
        <v>3024</v>
      </c>
      <c r="G740" t="s">
        <v>3025</v>
      </c>
      <c r="H740" t="s">
        <v>32</v>
      </c>
      <c r="I740">
        <v>100</v>
      </c>
      <c r="J740">
        <v>1.85</v>
      </c>
      <c r="K740" t="s">
        <v>33</v>
      </c>
      <c r="L740" t="s">
        <v>16021</v>
      </c>
      <c r="M740" t="s">
        <v>15189</v>
      </c>
      <c r="N740" t="s">
        <v>14802</v>
      </c>
      <c r="O740" t="s">
        <v>16022</v>
      </c>
      <c r="P740" t="s">
        <v>16023</v>
      </c>
      <c r="Q740">
        <v>2003</v>
      </c>
      <c r="R740" t="s">
        <v>34</v>
      </c>
      <c r="S740">
        <v>1</v>
      </c>
      <c r="T740">
        <v>60000000</v>
      </c>
      <c r="U740">
        <v>35096190</v>
      </c>
      <c r="V740">
        <f t="shared" si="23"/>
        <v>-24903810</v>
      </c>
      <c r="W740" t="s">
        <v>3026</v>
      </c>
      <c r="X740">
        <v>6.3</v>
      </c>
      <c r="Y740">
        <v>161</v>
      </c>
      <c r="Z740">
        <v>76560</v>
      </c>
      <c r="AA740">
        <v>322</v>
      </c>
      <c r="AB740">
        <v>0</v>
      </c>
      <c r="AC740">
        <v>0</v>
      </c>
      <c r="AD740">
        <v>436</v>
      </c>
      <c r="AE740">
        <v>399</v>
      </c>
      <c r="AF740">
        <v>210</v>
      </c>
      <c r="AG740">
        <v>1395</v>
      </c>
      <c r="AH740" t="s">
        <v>1432</v>
      </c>
      <c r="AI740" t="s">
        <v>20931</v>
      </c>
      <c r="AJ740" t="s">
        <v>12756</v>
      </c>
      <c r="AP740">
        <f t="shared" si="22"/>
        <v>3</v>
      </c>
    </row>
    <row r="741" spans="1:42" x14ac:dyDescent="0.3">
      <c r="A741" s="1">
        <v>771</v>
      </c>
      <c r="B741" t="s">
        <v>3027</v>
      </c>
      <c r="C741" t="s">
        <v>27</v>
      </c>
      <c r="D741" t="s">
        <v>243</v>
      </c>
      <c r="E741" t="s">
        <v>3028</v>
      </c>
      <c r="F741" t="s">
        <v>307</v>
      </c>
      <c r="G741" t="s">
        <v>3003</v>
      </c>
      <c r="H741" t="s">
        <v>47</v>
      </c>
      <c r="I741">
        <v>117</v>
      </c>
      <c r="J741">
        <v>2.35</v>
      </c>
      <c r="K741" t="s">
        <v>33</v>
      </c>
      <c r="L741" t="s">
        <v>16024</v>
      </c>
      <c r="M741" t="s">
        <v>14914</v>
      </c>
      <c r="N741" t="s">
        <v>11383</v>
      </c>
      <c r="O741" t="s">
        <v>14684</v>
      </c>
      <c r="P741" t="s">
        <v>16025</v>
      </c>
      <c r="Q741">
        <v>2010</v>
      </c>
      <c r="R741" t="s">
        <v>491</v>
      </c>
      <c r="S741">
        <v>1</v>
      </c>
      <c r="T741">
        <v>80000000</v>
      </c>
      <c r="U741">
        <v>43290977</v>
      </c>
      <c r="V741">
        <f t="shared" si="23"/>
        <v>-36709023</v>
      </c>
      <c r="W741" t="s">
        <v>3029</v>
      </c>
      <c r="X741">
        <v>6.6</v>
      </c>
      <c r="Y741">
        <v>258</v>
      </c>
      <c r="Z741">
        <v>75201</v>
      </c>
      <c r="AA741">
        <v>256</v>
      </c>
      <c r="AB741">
        <v>0</v>
      </c>
      <c r="AC741">
        <v>258</v>
      </c>
      <c r="AD741">
        <v>2000</v>
      </c>
      <c r="AE741">
        <v>1000</v>
      </c>
      <c r="AF741">
        <v>896</v>
      </c>
      <c r="AG741">
        <v>7053</v>
      </c>
      <c r="AH741" t="s">
        <v>20931</v>
      </c>
      <c r="AI741" t="s">
        <v>2420</v>
      </c>
      <c r="AJ741" t="s">
        <v>20928</v>
      </c>
      <c r="AK741" t="s">
        <v>13161</v>
      </c>
      <c r="AP741">
        <f t="shared" si="22"/>
        <v>4</v>
      </c>
    </row>
    <row r="742" spans="1:42" x14ac:dyDescent="0.3">
      <c r="A742" s="1">
        <v>772</v>
      </c>
      <c r="B742" t="s">
        <v>3030</v>
      </c>
      <c r="C742" t="s">
        <v>27</v>
      </c>
      <c r="D742" t="s">
        <v>1325</v>
      </c>
      <c r="E742" t="s">
        <v>3031</v>
      </c>
      <c r="F742" t="s">
        <v>3032</v>
      </c>
      <c r="G742" t="s">
        <v>3033</v>
      </c>
      <c r="H742" t="s">
        <v>47</v>
      </c>
      <c r="I742">
        <v>110</v>
      </c>
      <c r="J742">
        <v>2.35</v>
      </c>
      <c r="K742" t="s">
        <v>33</v>
      </c>
      <c r="L742" t="s">
        <v>14285</v>
      </c>
      <c r="M742" t="s">
        <v>15013</v>
      </c>
      <c r="N742" t="s">
        <v>14424</v>
      </c>
      <c r="O742" t="s">
        <v>15827</v>
      </c>
      <c r="P742" t="s">
        <v>15489</v>
      </c>
      <c r="Q742">
        <v>1997</v>
      </c>
      <c r="R742" t="s">
        <v>491</v>
      </c>
      <c r="S742">
        <v>0</v>
      </c>
      <c r="T742">
        <v>40000000</v>
      </c>
      <c r="U742">
        <v>33927476</v>
      </c>
      <c r="V742">
        <f t="shared" si="23"/>
        <v>-6072524</v>
      </c>
      <c r="W742" t="s">
        <v>3034</v>
      </c>
      <c r="X742">
        <v>5.7</v>
      </c>
      <c r="Y742">
        <v>95</v>
      </c>
      <c r="Z742">
        <v>19176</v>
      </c>
      <c r="AA742">
        <v>165</v>
      </c>
      <c r="AB742">
        <v>956</v>
      </c>
      <c r="AC742">
        <v>0</v>
      </c>
      <c r="AD742">
        <v>510</v>
      </c>
      <c r="AE742">
        <v>344</v>
      </c>
      <c r="AF742">
        <v>308</v>
      </c>
      <c r="AG742">
        <v>1976</v>
      </c>
      <c r="AH742" t="s">
        <v>4493</v>
      </c>
      <c r="AI742" t="s">
        <v>20928</v>
      </c>
      <c r="AJ742" t="s">
        <v>13700</v>
      </c>
      <c r="AK742" t="s">
        <v>13161</v>
      </c>
      <c r="AP742">
        <f t="shared" si="22"/>
        <v>4</v>
      </c>
    </row>
    <row r="743" spans="1:42" x14ac:dyDescent="0.3">
      <c r="A743" s="1">
        <v>773</v>
      </c>
      <c r="B743" t="s">
        <v>3035</v>
      </c>
      <c r="C743" t="s">
        <v>27</v>
      </c>
      <c r="D743" t="s">
        <v>2996</v>
      </c>
      <c r="E743" t="s">
        <v>1269</v>
      </c>
      <c r="F743" t="s">
        <v>3036</v>
      </c>
      <c r="G743" t="s">
        <v>3037</v>
      </c>
      <c r="H743" t="s">
        <v>32</v>
      </c>
      <c r="I743">
        <v>96</v>
      </c>
      <c r="J743">
        <v>1.85</v>
      </c>
      <c r="K743" t="s">
        <v>33</v>
      </c>
      <c r="L743" t="s">
        <v>16026</v>
      </c>
      <c r="M743" t="s">
        <v>16027</v>
      </c>
      <c r="N743" t="s">
        <v>15430</v>
      </c>
      <c r="O743" t="s">
        <v>14048</v>
      </c>
      <c r="P743" t="s">
        <v>14730</v>
      </c>
      <c r="Q743">
        <v>2002</v>
      </c>
      <c r="R743" t="s">
        <v>491</v>
      </c>
      <c r="S743">
        <v>1</v>
      </c>
      <c r="T743">
        <v>60000000</v>
      </c>
      <c r="U743">
        <v>32122249</v>
      </c>
      <c r="V743">
        <f t="shared" si="23"/>
        <v>-27877751</v>
      </c>
      <c r="W743" t="s">
        <v>3038</v>
      </c>
      <c r="X743">
        <v>5.9</v>
      </c>
      <c r="Y743">
        <v>105</v>
      </c>
      <c r="Z743">
        <v>69319</v>
      </c>
      <c r="AA743">
        <v>138</v>
      </c>
      <c r="AB743">
        <v>846</v>
      </c>
      <c r="AC743">
        <v>11000</v>
      </c>
      <c r="AD743">
        <v>22000</v>
      </c>
      <c r="AE743">
        <v>394</v>
      </c>
      <c r="AF743">
        <v>236</v>
      </c>
      <c r="AG743">
        <v>22889</v>
      </c>
      <c r="AH743" t="s">
        <v>1432</v>
      </c>
      <c r="AI743" t="s">
        <v>20931</v>
      </c>
      <c r="AP743">
        <f t="shared" si="22"/>
        <v>2</v>
      </c>
    </row>
    <row r="744" spans="1:42" x14ac:dyDescent="0.3">
      <c r="A744" s="1">
        <v>774</v>
      </c>
      <c r="B744" t="s">
        <v>3039</v>
      </c>
      <c r="C744" t="s">
        <v>27</v>
      </c>
      <c r="D744" t="s">
        <v>2935</v>
      </c>
      <c r="E744" t="s">
        <v>1269</v>
      </c>
      <c r="F744" t="s">
        <v>1728</v>
      </c>
      <c r="G744" t="s">
        <v>2503</v>
      </c>
      <c r="H744" t="s">
        <v>32</v>
      </c>
      <c r="I744">
        <v>101</v>
      </c>
      <c r="J744">
        <v>2.35</v>
      </c>
      <c r="K744" t="s">
        <v>33</v>
      </c>
      <c r="L744" t="s">
        <v>15688</v>
      </c>
      <c r="M744" t="s">
        <v>14364</v>
      </c>
      <c r="N744" t="s">
        <v>14403</v>
      </c>
      <c r="O744" t="s">
        <v>16028</v>
      </c>
      <c r="P744" t="s">
        <v>14644</v>
      </c>
      <c r="Q744">
        <v>2008</v>
      </c>
      <c r="R744" t="s">
        <v>491</v>
      </c>
      <c r="S744">
        <v>2</v>
      </c>
      <c r="T744">
        <v>60000000</v>
      </c>
      <c r="U744">
        <v>40076438</v>
      </c>
      <c r="V744">
        <f t="shared" si="23"/>
        <v>-19923562</v>
      </c>
      <c r="W744" t="s">
        <v>3040</v>
      </c>
      <c r="X744">
        <v>6</v>
      </c>
      <c r="Y744">
        <v>198</v>
      </c>
      <c r="Z744">
        <v>73368</v>
      </c>
      <c r="AA744">
        <v>248</v>
      </c>
      <c r="AB744">
        <v>0</v>
      </c>
      <c r="AC744">
        <v>50</v>
      </c>
      <c r="AD744">
        <v>22000</v>
      </c>
      <c r="AE744">
        <v>14000</v>
      </c>
      <c r="AF744">
        <v>1000</v>
      </c>
      <c r="AG744">
        <v>38809</v>
      </c>
      <c r="AH744" t="s">
        <v>980</v>
      </c>
      <c r="AI744" t="s">
        <v>20931</v>
      </c>
      <c r="AJ744" t="s">
        <v>2420</v>
      </c>
      <c r="AK744" t="s">
        <v>20928</v>
      </c>
      <c r="AL744" t="s">
        <v>13161</v>
      </c>
      <c r="AP744">
        <f t="shared" si="22"/>
        <v>5</v>
      </c>
    </row>
    <row r="745" spans="1:42" x14ac:dyDescent="0.3">
      <c r="A745" s="1">
        <v>775</v>
      </c>
      <c r="B745" t="s">
        <v>3041</v>
      </c>
      <c r="C745" t="s">
        <v>27</v>
      </c>
      <c r="D745" t="s">
        <v>3042</v>
      </c>
      <c r="E745" t="s">
        <v>735</v>
      </c>
      <c r="F745" t="s">
        <v>2586</v>
      </c>
      <c r="G745" t="s">
        <v>3043</v>
      </c>
      <c r="H745" t="s">
        <v>32</v>
      </c>
      <c r="I745">
        <v>111</v>
      </c>
      <c r="J745">
        <v>2.35</v>
      </c>
      <c r="K745" t="s">
        <v>33</v>
      </c>
      <c r="L745" t="s">
        <v>16029</v>
      </c>
      <c r="M745" t="s">
        <v>14325</v>
      </c>
      <c r="N745" t="s">
        <v>16030</v>
      </c>
      <c r="O745" t="s">
        <v>14720</v>
      </c>
      <c r="P745" t="s">
        <v>15220</v>
      </c>
      <c r="Q745">
        <v>1998</v>
      </c>
      <c r="R745" t="s">
        <v>491</v>
      </c>
      <c r="S745">
        <v>1</v>
      </c>
      <c r="T745">
        <v>60000000</v>
      </c>
      <c r="U745">
        <v>32940507</v>
      </c>
      <c r="V745">
        <f t="shared" si="23"/>
        <v>-27059493</v>
      </c>
      <c r="W745" t="s">
        <v>3044</v>
      </c>
      <c r="X745">
        <v>6.1</v>
      </c>
      <c r="Y745">
        <v>79</v>
      </c>
      <c r="Z745">
        <v>54314</v>
      </c>
      <c r="AA745">
        <v>127</v>
      </c>
      <c r="AB745">
        <v>0</v>
      </c>
      <c r="AC745">
        <v>17</v>
      </c>
      <c r="AD745">
        <v>13000</v>
      </c>
      <c r="AE745">
        <v>968</v>
      </c>
      <c r="AF745">
        <v>652</v>
      </c>
      <c r="AG745">
        <v>16536</v>
      </c>
      <c r="AH745" t="s">
        <v>980</v>
      </c>
      <c r="AI745" t="s">
        <v>20931</v>
      </c>
      <c r="AJ745" t="s">
        <v>2420</v>
      </c>
      <c r="AK745" t="s">
        <v>13161</v>
      </c>
      <c r="AP745">
        <f t="shared" si="22"/>
        <v>4</v>
      </c>
    </row>
    <row r="746" spans="1:42" x14ac:dyDescent="0.3">
      <c r="A746" s="1">
        <v>776</v>
      </c>
      <c r="B746" t="s">
        <v>3045</v>
      </c>
      <c r="C746" t="s">
        <v>27</v>
      </c>
      <c r="D746" t="s">
        <v>705</v>
      </c>
      <c r="E746" t="s">
        <v>77</v>
      </c>
      <c r="F746" t="s">
        <v>853</v>
      </c>
      <c r="G746" t="s">
        <v>1594</v>
      </c>
      <c r="H746" t="s">
        <v>47</v>
      </c>
      <c r="I746">
        <v>117</v>
      </c>
      <c r="J746">
        <v>2.35</v>
      </c>
      <c r="K746" t="s">
        <v>33</v>
      </c>
      <c r="L746" t="s">
        <v>15611</v>
      </c>
      <c r="M746" t="s">
        <v>15107</v>
      </c>
      <c r="N746" t="s">
        <v>16031</v>
      </c>
      <c r="O746" t="s">
        <v>16032</v>
      </c>
      <c r="P746" t="s">
        <v>16033</v>
      </c>
      <c r="Q746">
        <v>2009</v>
      </c>
      <c r="R746" t="s">
        <v>34</v>
      </c>
      <c r="S746">
        <v>0</v>
      </c>
      <c r="T746">
        <v>60000000</v>
      </c>
      <c r="U746">
        <v>31670931</v>
      </c>
      <c r="V746">
        <f t="shared" si="23"/>
        <v>-28329069</v>
      </c>
      <c r="W746" t="s">
        <v>3046</v>
      </c>
      <c r="X746">
        <v>6.7</v>
      </c>
      <c r="Y746">
        <v>210</v>
      </c>
      <c r="Z746">
        <v>44099</v>
      </c>
      <c r="AA746">
        <v>143</v>
      </c>
      <c r="AB746">
        <v>0</v>
      </c>
      <c r="AC746">
        <v>456</v>
      </c>
      <c r="AD746">
        <v>21000</v>
      </c>
      <c r="AE746">
        <v>939</v>
      </c>
      <c r="AF746">
        <v>569</v>
      </c>
      <c r="AG746">
        <v>23745</v>
      </c>
      <c r="AH746" t="s">
        <v>20932</v>
      </c>
      <c r="AI746" t="s">
        <v>2420</v>
      </c>
      <c r="AJ746" t="s">
        <v>20933</v>
      </c>
      <c r="AP746">
        <f t="shared" si="22"/>
        <v>3</v>
      </c>
    </row>
    <row r="747" spans="1:42" x14ac:dyDescent="0.3">
      <c r="A747" s="1">
        <v>777</v>
      </c>
      <c r="B747" t="s">
        <v>3047</v>
      </c>
      <c r="C747" t="s">
        <v>27</v>
      </c>
      <c r="D747" t="s">
        <v>2867</v>
      </c>
      <c r="E747" t="s">
        <v>861</v>
      </c>
      <c r="F747" t="s">
        <v>128</v>
      </c>
      <c r="G747" t="s">
        <v>581</v>
      </c>
      <c r="H747" t="s">
        <v>32</v>
      </c>
      <c r="I747">
        <v>126</v>
      </c>
      <c r="J747">
        <v>1.85</v>
      </c>
      <c r="K747" t="s">
        <v>33</v>
      </c>
      <c r="L747" t="s">
        <v>16034</v>
      </c>
      <c r="M747" t="s">
        <v>15282</v>
      </c>
      <c r="N747" t="s">
        <v>16035</v>
      </c>
      <c r="O747" t="s">
        <v>16036</v>
      </c>
      <c r="P747" t="s">
        <v>16037</v>
      </c>
      <c r="Q747">
        <v>2000</v>
      </c>
      <c r="R747" t="s">
        <v>34</v>
      </c>
      <c r="S747">
        <v>3</v>
      </c>
      <c r="T747">
        <v>60000000</v>
      </c>
      <c r="U747">
        <v>30695227</v>
      </c>
      <c r="V747">
        <f t="shared" si="23"/>
        <v>-29304773</v>
      </c>
      <c r="W747" t="s">
        <v>3048</v>
      </c>
      <c r="X747">
        <v>6.7</v>
      </c>
      <c r="Y747">
        <v>125</v>
      </c>
      <c r="Z747">
        <v>45296</v>
      </c>
      <c r="AA747">
        <v>267</v>
      </c>
      <c r="AB747">
        <v>0</v>
      </c>
      <c r="AC747">
        <v>0</v>
      </c>
      <c r="AD747">
        <v>13000</v>
      </c>
      <c r="AE747">
        <v>10000</v>
      </c>
      <c r="AF747">
        <v>9000</v>
      </c>
      <c r="AG747">
        <v>34774</v>
      </c>
      <c r="AH747" t="s">
        <v>2420</v>
      </c>
      <c r="AI747" t="s">
        <v>20924</v>
      </c>
      <c r="AJ747" t="s">
        <v>20930</v>
      </c>
      <c r="AP747">
        <f t="shared" si="22"/>
        <v>3</v>
      </c>
    </row>
    <row r="748" spans="1:42" x14ac:dyDescent="0.3">
      <c r="A748" s="1">
        <v>778</v>
      </c>
      <c r="B748" t="s">
        <v>3049</v>
      </c>
      <c r="C748" t="s">
        <v>27</v>
      </c>
      <c r="D748" t="s">
        <v>2374</v>
      </c>
      <c r="E748" t="s">
        <v>519</v>
      </c>
      <c r="F748" t="s">
        <v>1417</v>
      </c>
      <c r="G748" t="s">
        <v>1671</v>
      </c>
      <c r="H748" t="s">
        <v>32</v>
      </c>
      <c r="I748">
        <v>152</v>
      </c>
      <c r="J748">
        <v>1.85</v>
      </c>
      <c r="K748" t="s">
        <v>33</v>
      </c>
      <c r="L748" t="s">
        <v>15249</v>
      </c>
      <c r="M748" t="s">
        <v>15095</v>
      </c>
      <c r="N748" t="s">
        <v>16038</v>
      </c>
      <c r="O748" t="s">
        <v>16039</v>
      </c>
      <c r="P748" t="s">
        <v>14492</v>
      </c>
      <c r="Q748">
        <v>2000</v>
      </c>
      <c r="R748" t="s">
        <v>491</v>
      </c>
      <c r="S748">
        <v>1</v>
      </c>
      <c r="T748">
        <v>60000000</v>
      </c>
      <c r="U748">
        <v>32522352</v>
      </c>
      <c r="V748">
        <f t="shared" si="23"/>
        <v>-27477648</v>
      </c>
      <c r="W748" t="s">
        <v>3050</v>
      </c>
      <c r="X748">
        <v>7.9</v>
      </c>
      <c r="Y748">
        <v>149</v>
      </c>
      <c r="Z748">
        <v>207287</v>
      </c>
      <c r="AA748">
        <v>822</v>
      </c>
      <c r="AB748">
        <v>15000</v>
      </c>
      <c r="AC748">
        <v>488</v>
      </c>
      <c r="AD748">
        <v>22000</v>
      </c>
      <c r="AE748">
        <v>11000</v>
      </c>
      <c r="AF748">
        <v>947</v>
      </c>
      <c r="AG748">
        <v>36897</v>
      </c>
      <c r="AH748" t="s">
        <v>718</v>
      </c>
      <c r="AI748" t="s">
        <v>1432</v>
      </c>
      <c r="AJ748" t="s">
        <v>2420</v>
      </c>
      <c r="AK748" t="s">
        <v>20933</v>
      </c>
      <c r="AP748">
        <f t="shared" si="22"/>
        <v>4</v>
      </c>
    </row>
    <row r="749" spans="1:42" x14ac:dyDescent="0.3">
      <c r="A749" s="1">
        <v>780</v>
      </c>
      <c r="B749" t="s">
        <v>3051</v>
      </c>
      <c r="C749" t="s">
        <v>27</v>
      </c>
      <c r="D749" t="s">
        <v>723</v>
      </c>
      <c r="E749" t="s">
        <v>3052</v>
      </c>
      <c r="F749" t="s">
        <v>615</v>
      </c>
      <c r="G749" t="s">
        <v>3053</v>
      </c>
      <c r="H749" t="s">
        <v>32</v>
      </c>
      <c r="I749">
        <v>101</v>
      </c>
      <c r="J749">
        <v>2.35</v>
      </c>
      <c r="K749" t="s">
        <v>33</v>
      </c>
      <c r="L749" t="s">
        <v>16040</v>
      </c>
      <c r="M749" t="s">
        <v>16041</v>
      </c>
      <c r="N749" t="s">
        <v>14217</v>
      </c>
      <c r="O749" t="s">
        <v>16042</v>
      </c>
      <c r="P749" t="s">
        <v>14882</v>
      </c>
      <c r="Q749">
        <v>2005</v>
      </c>
      <c r="R749" t="s">
        <v>34</v>
      </c>
      <c r="S749">
        <v>2</v>
      </c>
      <c r="T749">
        <v>87000000</v>
      </c>
      <c r="U749">
        <v>26082914</v>
      </c>
      <c r="V749">
        <f t="shared" si="23"/>
        <v>-60917086</v>
      </c>
      <c r="W749" t="s">
        <v>3054</v>
      </c>
      <c r="X749">
        <v>4.3</v>
      </c>
      <c r="Y749">
        <v>77</v>
      </c>
      <c r="Z749">
        <v>51349</v>
      </c>
      <c r="AA749">
        <v>213</v>
      </c>
      <c r="AB749">
        <v>0</v>
      </c>
      <c r="AC749">
        <v>93</v>
      </c>
      <c r="AD749">
        <v>287</v>
      </c>
      <c r="AE749">
        <v>233</v>
      </c>
      <c r="AF749">
        <v>218</v>
      </c>
      <c r="AG749">
        <v>993</v>
      </c>
      <c r="AH749" t="s">
        <v>980</v>
      </c>
      <c r="AI749" t="s">
        <v>718</v>
      </c>
      <c r="AJ749" t="s">
        <v>20931</v>
      </c>
      <c r="AK749" t="s">
        <v>13161</v>
      </c>
      <c r="AP749">
        <f t="shared" si="22"/>
        <v>4</v>
      </c>
    </row>
    <row r="750" spans="1:42" x14ac:dyDescent="0.3">
      <c r="A750" s="1">
        <v>781</v>
      </c>
      <c r="B750" t="s">
        <v>3055</v>
      </c>
      <c r="C750" t="s">
        <v>27</v>
      </c>
      <c r="D750" t="s">
        <v>3056</v>
      </c>
      <c r="E750" t="s">
        <v>3057</v>
      </c>
      <c r="F750" t="s">
        <v>3058</v>
      </c>
      <c r="G750" t="s">
        <v>3059</v>
      </c>
      <c r="H750" t="s">
        <v>32</v>
      </c>
      <c r="I750">
        <v>87</v>
      </c>
      <c r="J750">
        <v>2.35</v>
      </c>
      <c r="K750" t="s">
        <v>33</v>
      </c>
      <c r="L750" t="s">
        <v>14928</v>
      </c>
      <c r="M750" t="s">
        <v>16043</v>
      </c>
      <c r="N750" t="s">
        <v>14606</v>
      </c>
      <c r="O750" t="s">
        <v>14585</v>
      </c>
      <c r="P750" t="s">
        <v>14139</v>
      </c>
      <c r="Q750">
        <v>2011</v>
      </c>
      <c r="R750" t="s">
        <v>34</v>
      </c>
      <c r="S750">
        <v>0</v>
      </c>
      <c r="T750">
        <v>60000000</v>
      </c>
      <c r="U750">
        <v>29136626</v>
      </c>
      <c r="V750">
        <f t="shared" si="23"/>
        <v>-30863374</v>
      </c>
      <c r="W750" t="s">
        <v>3060</v>
      </c>
      <c r="X750">
        <v>5.7</v>
      </c>
      <c r="Y750">
        <v>225</v>
      </c>
      <c r="Z750">
        <v>97089</v>
      </c>
      <c r="AA750">
        <v>233</v>
      </c>
      <c r="AB750">
        <v>20000</v>
      </c>
      <c r="AC750">
        <v>124</v>
      </c>
      <c r="AD750">
        <v>865</v>
      </c>
      <c r="AE750">
        <v>441</v>
      </c>
      <c r="AF750">
        <v>77</v>
      </c>
      <c r="AG750">
        <v>1417</v>
      </c>
      <c r="AH750" t="s">
        <v>980</v>
      </c>
      <c r="AI750" t="s">
        <v>20924</v>
      </c>
      <c r="AJ750" t="s">
        <v>4493</v>
      </c>
      <c r="AK750" t="s">
        <v>13700</v>
      </c>
      <c r="AL750" t="s">
        <v>13161</v>
      </c>
      <c r="AP750">
        <f t="shared" si="22"/>
        <v>5</v>
      </c>
    </row>
    <row r="751" spans="1:42" x14ac:dyDescent="0.3">
      <c r="A751" s="1">
        <v>782</v>
      </c>
      <c r="B751" t="s">
        <v>3061</v>
      </c>
      <c r="C751" t="s">
        <v>27</v>
      </c>
      <c r="D751" t="s">
        <v>3062</v>
      </c>
      <c r="E751" t="s">
        <v>266</v>
      </c>
      <c r="F751" t="s">
        <v>3063</v>
      </c>
      <c r="G751" t="s">
        <v>3064</v>
      </c>
      <c r="H751" t="s">
        <v>32</v>
      </c>
      <c r="I751">
        <v>85</v>
      </c>
      <c r="J751">
        <v>1.66</v>
      </c>
      <c r="K751" t="s">
        <v>33</v>
      </c>
      <c r="L751" t="s">
        <v>14002</v>
      </c>
      <c r="M751" t="s">
        <v>16018</v>
      </c>
      <c r="N751" t="s">
        <v>13967</v>
      </c>
      <c r="O751" t="s">
        <v>14376</v>
      </c>
      <c r="P751" t="s">
        <v>16044</v>
      </c>
      <c r="Q751">
        <v>2003</v>
      </c>
      <c r="R751" t="s">
        <v>72</v>
      </c>
      <c r="S751">
        <v>0</v>
      </c>
      <c r="T751">
        <v>60000000</v>
      </c>
      <c r="U751">
        <v>26288320</v>
      </c>
      <c r="V751">
        <f t="shared" si="23"/>
        <v>-33711680</v>
      </c>
      <c r="W751" t="s">
        <v>3065</v>
      </c>
      <c r="X751">
        <v>6.7</v>
      </c>
      <c r="Y751">
        <v>98</v>
      </c>
      <c r="Z751">
        <v>36144</v>
      </c>
      <c r="AA751">
        <v>91</v>
      </c>
      <c r="AB751">
        <v>880</v>
      </c>
      <c r="AC751">
        <v>0</v>
      </c>
      <c r="AD751">
        <v>11000</v>
      </c>
      <c r="AE751">
        <v>102</v>
      </c>
      <c r="AF751">
        <v>82</v>
      </c>
      <c r="AG751">
        <v>11301</v>
      </c>
      <c r="AH751" t="s">
        <v>718</v>
      </c>
      <c r="AI751" t="s">
        <v>20925</v>
      </c>
      <c r="AJ751" t="s">
        <v>1432</v>
      </c>
      <c r="AK751" t="s">
        <v>2420</v>
      </c>
      <c r="AL751" t="s">
        <v>20926</v>
      </c>
      <c r="AM751" t="s">
        <v>20924</v>
      </c>
      <c r="AN751" t="s">
        <v>12756</v>
      </c>
      <c r="AP751">
        <f t="shared" si="22"/>
        <v>7</v>
      </c>
    </row>
    <row r="752" spans="1:42" x14ac:dyDescent="0.3">
      <c r="A752" s="1">
        <v>783</v>
      </c>
      <c r="B752" t="s">
        <v>3066</v>
      </c>
      <c r="C752" t="s">
        <v>27</v>
      </c>
      <c r="D752" t="s">
        <v>1695</v>
      </c>
      <c r="E752" t="s">
        <v>2250</v>
      </c>
      <c r="F752" t="s">
        <v>1559</v>
      </c>
      <c r="G752" t="s">
        <v>2587</v>
      </c>
      <c r="H752" t="s">
        <v>47</v>
      </c>
      <c r="I752">
        <v>130</v>
      </c>
      <c r="J752">
        <v>2.35</v>
      </c>
      <c r="K752" t="s">
        <v>33</v>
      </c>
      <c r="L752" t="s">
        <v>16045</v>
      </c>
      <c r="M752" t="s">
        <v>14172</v>
      </c>
      <c r="N752" t="s">
        <v>15369</v>
      </c>
      <c r="O752" t="s">
        <v>16046</v>
      </c>
      <c r="P752" t="s">
        <v>16047</v>
      </c>
      <c r="Q752">
        <v>1997</v>
      </c>
      <c r="R752" t="s">
        <v>491</v>
      </c>
      <c r="S752">
        <v>0</v>
      </c>
      <c r="T752">
        <v>60000000</v>
      </c>
      <c r="U752">
        <v>26616590</v>
      </c>
      <c r="V752">
        <f t="shared" si="23"/>
        <v>-33383410</v>
      </c>
      <c r="W752" t="s">
        <v>3067</v>
      </c>
      <c r="X752">
        <v>6.7</v>
      </c>
      <c r="Y752">
        <v>172</v>
      </c>
      <c r="Z752">
        <v>120416</v>
      </c>
      <c r="AA752">
        <v>857</v>
      </c>
      <c r="AB752">
        <v>10000</v>
      </c>
      <c r="AC752">
        <v>545</v>
      </c>
      <c r="AD752">
        <v>722</v>
      </c>
      <c r="AE752">
        <v>585</v>
      </c>
      <c r="AF752">
        <v>552</v>
      </c>
      <c r="AG752">
        <v>2525</v>
      </c>
      <c r="AH752" t="s">
        <v>4493</v>
      </c>
      <c r="AI752" t="s">
        <v>13700</v>
      </c>
      <c r="AJ752" t="s">
        <v>13161</v>
      </c>
      <c r="AP752">
        <f t="shared" si="22"/>
        <v>3</v>
      </c>
    </row>
    <row r="753" spans="1:42" x14ac:dyDescent="0.3">
      <c r="A753" s="1">
        <v>784</v>
      </c>
      <c r="B753" t="s">
        <v>3068</v>
      </c>
      <c r="C753" t="s">
        <v>27</v>
      </c>
      <c r="D753" t="s">
        <v>395</v>
      </c>
      <c r="E753" t="s">
        <v>785</v>
      </c>
      <c r="F753" t="s">
        <v>3069</v>
      </c>
      <c r="G753" t="s">
        <v>692</v>
      </c>
      <c r="H753" t="s">
        <v>32</v>
      </c>
      <c r="I753">
        <v>104</v>
      </c>
      <c r="J753">
        <v>2.35</v>
      </c>
      <c r="K753" t="s">
        <v>33</v>
      </c>
      <c r="L753" t="s">
        <v>14096</v>
      </c>
      <c r="M753" t="s">
        <v>14097</v>
      </c>
      <c r="N753" t="s">
        <v>16048</v>
      </c>
      <c r="O753" t="s">
        <v>16049</v>
      </c>
      <c r="P753" t="s">
        <v>16050</v>
      </c>
      <c r="Q753">
        <v>2002</v>
      </c>
      <c r="R753" t="s">
        <v>34</v>
      </c>
      <c r="S753">
        <v>0</v>
      </c>
      <c r="T753">
        <v>60000000</v>
      </c>
      <c r="U753">
        <v>30063805</v>
      </c>
      <c r="V753">
        <f t="shared" si="23"/>
        <v>-29936195</v>
      </c>
      <c r="W753" t="s">
        <v>3070</v>
      </c>
      <c r="X753">
        <v>6.1</v>
      </c>
      <c r="Y753">
        <v>117</v>
      </c>
      <c r="Z753">
        <v>31788</v>
      </c>
      <c r="AA753">
        <v>243</v>
      </c>
      <c r="AB753">
        <v>0</v>
      </c>
      <c r="AC753">
        <v>293</v>
      </c>
      <c r="AD753">
        <v>780</v>
      </c>
      <c r="AE753">
        <v>265</v>
      </c>
      <c r="AF753">
        <v>256</v>
      </c>
      <c r="AG753">
        <v>2109</v>
      </c>
      <c r="AH753" t="s">
        <v>2420</v>
      </c>
      <c r="AI753" t="s">
        <v>20924</v>
      </c>
      <c r="AJ753" t="s">
        <v>20928</v>
      </c>
      <c r="AK753" t="s">
        <v>12756</v>
      </c>
      <c r="AL753" t="s">
        <v>13161</v>
      </c>
      <c r="AP753">
        <f t="shared" si="22"/>
        <v>5</v>
      </c>
    </row>
    <row r="754" spans="1:42" x14ac:dyDescent="0.3">
      <c r="A754" s="1">
        <v>785</v>
      </c>
      <c r="B754" t="s">
        <v>3071</v>
      </c>
      <c r="C754" t="s">
        <v>27</v>
      </c>
      <c r="D754" t="s">
        <v>1631</v>
      </c>
      <c r="E754" t="s">
        <v>78</v>
      </c>
      <c r="F754" t="s">
        <v>3072</v>
      </c>
      <c r="G754" t="s">
        <v>2267</v>
      </c>
      <c r="H754" t="s">
        <v>572</v>
      </c>
      <c r="I754">
        <v>121</v>
      </c>
      <c r="J754">
        <v>2.35</v>
      </c>
      <c r="K754" t="s">
        <v>33</v>
      </c>
      <c r="L754" t="s">
        <v>16051</v>
      </c>
      <c r="M754" t="s">
        <v>15180</v>
      </c>
      <c r="N754" t="s">
        <v>16052</v>
      </c>
      <c r="O754" t="s">
        <v>14096</v>
      </c>
      <c r="P754" t="s">
        <v>14665</v>
      </c>
      <c r="Q754">
        <v>2006</v>
      </c>
      <c r="R754" t="s">
        <v>491</v>
      </c>
      <c r="S754">
        <v>0</v>
      </c>
      <c r="T754">
        <v>50000000</v>
      </c>
      <c r="U754">
        <v>22518325</v>
      </c>
      <c r="V754">
        <f t="shared" si="23"/>
        <v>-27481675</v>
      </c>
      <c r="W754" t="s">
        <v>3073</v>
      </c>
      <c r="X754">
        <v>5.6</v>
      </c>
      <c r="Y754">
        <v>240</v>
      </c>
      <c r="Z754">
        <v>63363</v>
      </c>
      <c r="AA754">
        <v>644</v>
      </c>
      <c r="AB754">
        <v>0</v>
      </c>
      <c r="AC754">
        <v>0</v>
      </c>
      <c r="AD754">
        <v>19000</v>
      </c>
      <c r="AE754">
        <v>972</v>
      </c>
      <c r="AF754">
        <v>854</v>
      </c>
      <c r="AG754">
        <v>22833</v>
      </c>
      <c r="AH754" t="s">
        <v>20931</v>
      </c>
      <c r="AI754" t="s">
        <v>2420</v>
      </c>
      <c r="AJ754" t="s">
        <v>20928</v>
      </c>
      <c r="AK754" t="s">
        <v>13161</v>
      </c>
      <c r="AP754">
        <f t="shared" si="22"/>
        <v>4</v>
      </c>
    </row>
    <row r="755" spans="1:42" x14ac:dyDescent="0.3">
      <c r="A755" s="1">
        <v>786</v>
      </c>
      <c r="B755" t="s">
        <v>3074</v>
      </c>
      <c r="C755" t="s">
        <v>559</v>
      </c>
      <c r="D755" t="s">
        <v>3075</v>
      </c>
      <c r="E755" t="s">
        <v>64</v>
      </c>
      <c r="F755" t="s">
        <v>210</v>
      </c>
      <c r="G755" t="s">
        <v>3076</v>
      </c>
      <c r="H755" t="s">
        <v>47</v>
      </c>
      <c r="I755">
        <v>140</v>
      </c>
      <c r="J755">
        <v>2.35</v>
      </c>
      <c r="K755" t="s">
        <v>33</v>
      </c>
      <c r="L755" t="s">
        <v>16053</v>
      </c>
      <c r="M755" t="s">
        <v>15353</v>
      </c>
      <c r="N755" t="s">
        <v>14290</v>
      </c>
      <c r="O755" t="s">
        <v>14186</v>
      </c>
      <c r="P755" t="s">
        <v>14331</v>
      </c>
      <c r="Q755">
        <v>2006</v>
      </c>
      <c r="R755" t="s">
        <v>34</v>
      </c>
      <c r="S755">
        <v>1</v>
      </c>
      <c r="T755">
        <v>60000000</v>
      </c>
      <c r="U755">
        <v>13082288</v>
      </c>
      <c r="V755">
        <f t="shared" si="23"/>
        <v>-46917712</v>
      </c>
      <c r="W755" t="s">
        <v>3077</v>
      </c>
      <c r="X755">
        <v>6.6</v>
      </c>
      <c r="Y755">
        <v>123</v>
      </c>
      <c r="Z755">
        <v>35565</v>
      </c>
      <c r="AA755">
        <v>247</v>
      </c>
      <c r="AB755">
        <v>2000</v>
      </c>
      <c r="AC755">
        <v>23</v>
      </c>
      <c r="AD755">
        <v>11000</v>
      </c>
      <c r="AE755">
        <v>779</v>
      </c>
      <c r="AF755">
        <v>579</v>
      </c>
      <c r="AG755">
        <v>12634</v>
      </c>
      <c r="AH755" t="s">
        <v>980</v>
      </c>
      <c r="AI755" t="s">
        <v>718</v>
      </c>
      <c r="AJ755" t="s">
        <v>2420</v>
      </c>
      <c r="AK755" t="s">
        <v>20929</v>
      </c>
      <c r="AL755" t="s">
        <v>12756</v>
      </c>
      <c r="AM755" t="s">
        <v>6750</v>
      </c>
      <c r="AP755">
        <f t="shared" si="22"/>
        <v>6</v>
      </c>
    </row>
    <row r="756" spans="1:42" x14ac:dyDescent="0.3">
      <c r="A756" s="1">
        <v>787</v>
      </c>
      <c r="B756" t="s">
        <v>3078</v>
      </c>
      <c r="C756" t="s">
        <v>27</v>
      </c>
      <c r="D756" t="s">
        <v>3079</v>
      </c>
      <c r="E756" t="s">
        <v>298</v>
      </c>
      <c r="F756" t="s">
        <v>364</v>
      </c>
      <c r="G756" t="s">
        <v>3080</v>
      </c>
      <c r="H756" t="s">
        <v>32</v>
      </c>
      <c r="I756">
        <v>131</v>
      </c>
      <c r="J756">
        <v>2.35</v>
      </c>
      <c r="K756" t="s">
        <v>33</v>
      </c>
      <c r="L756" t="s">
        <v>14516</v>
      </c>
      <c r="M756" t="s">
        <v>14257</v>
      </c>
      <c r="N756" t="s">
        <v>14290</v>
      </c>
      <c r="O756" t="s">
        <v>14048</v>
      </c>
      <c r="P756" t="s">
        <v>16054</v>
      </c>
      <c r="Q756">
        <v>2001</v>
      </c>
      <c r="R756" t="s">
        <v>491</v>
      </c>
      <c r="S756">
        <v>3</v>
      </c>
      <c r="T756">
        <v>60000000</v>
      </c>
      <c r="U756">
        <v>18208078</v>
      </c>
      <c r="V756">
        <f t="shared" si="23"/>
        <v>-41791922</v>
      </c>
      <c r="W756" t="s">
        <v>3081</v>
      </c>
      <c r="X756">
        <v>6.9</v>
      </c>
      <c r="Y756">
        <v>110</v>
      </c>
      <c r="Z756">
        <v>57100</v>
      </c>
      <c r="AA756">
        <v>281</v>
      </c>
      <c r="AB756">
        <v>0</v>
      </c>
      <c r="AC756">
        <v>37</v>
      </c>
      <c r="AD756">
        <v>968</v>
      </c>
      <c r="AE756">
        <v>848</v>
      </c>
      <c r="AF756">
        <v>507</v>
      </c>
      <c r="AG756">
        <v>3012</v>
      </c>
      <c r="AH756" t="s">
        <v>980</v>
      </c>
      <c r="AI756" t="s">
        <v>2420</v>
      </c>
      <c r="AJ756" t="s">
        <v>13161</v>
      </c>
      <c r="AP756">
        <f t="shared" si="22"/>
        <v>3</v>
      </c>
    </row>
    <row r="757" spans="1:42" x14ac:dyDescent="0.3">
      <c r="A757" s="1">
        <v>788</v>
      </c>
      <c r="B757" t="s">
        <v>3082</v>
      </c>
      <c r="C757" t="s">
        <v>27</v>
      </c>
      <c r="D757" t="s">
        <v>3083</v>
      </c>
      <c r="E757" t="s">
        <v>3084</v>
      </c>
      <c r="F757" t="s">
        <v>3085</v>
      </c>
      <c r="G757" t="s">
        <v>3086</v>
      </c>
      <c r="H757" t="s">
        <v>32</v>
      </c>
      <c r="I757">
        <v>91</v>
      </c>
      <c r="J757">
        <v>2.35</v>
      </c>
      <c r="K757" t="s">
        <v>33</v>
      </c>
      <c r="L757" t="s">
        <v>16055</v>
      </c>
      <c r="M757" t="s">
        <v>16056</v>
      </c>
      <c r="N757" t="s">
        <v>14102</v>
      </c>
      <c r="O757" t="s">
        <v>16057</v>
      </c>
      <c r="P757" t="s">
        <v>14154</v>
      </c>
      <c r="Q757">
        <v>2000</v>
      </c>
      <c r="R757" t="s">
        <v>34</v>
      </c>
      <c r="S757">
        <v>0</v>
      </c>
      <c r="T757">
        <v>65000000</v>
      </c>
      <c r="U757">
        <v>14218868</v>
      </c>
      <c r="V757">
        <f t="shared" si="23"/>
        <v>-50781132</v>
      </c>
      <c r="W757" t="s">
        <v>3087</v>
      </c>
      <c r="X757">
        <v>4.8</v>
      </c>
      <c r="Y757">
        <v>100</v>
      </c>
      <c r="Z757">
        <v>14596</v>
      </c>
      <c r="AA757">
        <v>282</v>
      </c>
      <c r="AB757">
        <v>589</v>
      </c>
      <c r="AC757">
        <v>394</v>
      </c>
      <c r="AD757">
        <v>889</v>
      </c>
      <c r="AE757">
        <v>290</v>
      </c>
      <c r="AF757">
        <v>68</v>
      </c>
      <c r="AG757">
        <v>1262</v>
      </c>
      <c r="AH757" t="s">
        <v>4493</v>
      </c>
      <c r="AI757" t="s">
        <v>13700</v>
      </c>
      <c r="AJ757" t="s">
        <v>13161</v>
      </c>
      <c r="AP757">
        <f t="shared" si="22"/>
        <v>3</v>
      </c>
    </row>
    <row r="758" spans="1:42" x14ac:dyDescent="0.3">
      <c r="A758" s="1">
        <v>789</v>
      </c>
      <c r="B758" t="s">
        <v>3088</v>
      </c>
      <c r="C758" t="s">
        <v>27</v>
      </c>
      <c r="D758" t="s">
        <v>3089</v>
      </c>
      <c r="E758" t="s">
        <v>3090</v>
      </c>
      <c r="F758" t="s">
        <v>148</v>
      </c>
      <c r="G758" t="s">
        <v>3091</v>
      </c>
      <c r="H758" t="s">
        <v>32</v>
      </c>
      <c r="I758">
        <v>118</v>
      </c>
      <c r="J758">
        <v>2.35</v>
      </c>
      <c r="K758" t="s">
        <v>33</v>
      </c>
      <c r="L758" t="s">
        <v>16058</v>
      </c>
      <c r="M758" t="s">
        <v>16059</v>
      </c>
      <c r="N758" t="s">
        <v>16060</v>
      </c>
      <c r="O758" t="s">
        <v>16061</v>
      </c>
      <c r="P758" t="s">
        <v>16062</v>
      </c>
      <c r="Q758">
        <v>2014</v>
      </c>
      <c r="R758" t="s">
        <v>34</v>
      </c>
      <c r="S758">
        <v>0</v>
      </c>
      <c r="T758">
        <v>60000000</v>
      </c>
      <c r="U758">
        <v>22451</v>
      </c>
      <c r="V758">
        <f t="shared" si="23"/>
        <v>-59977549</v>
      </c>
      <c r="W758" t="s">
        <v>3092</v>
      </c>
      <c r="X758">
        <v>6.2</v>
      </c>
      <c r="Y758">
        <v>189</v>
      </c>
      <c r="Z758">
        <v>41288</v>
      </c>
      <c r="AA758">
        <v>126</v>
      </c>
      <c r="AB758">
        <v>17000</v>
      </c>
      <c r="AC758">
        <v>167</v>
      </c>
      <c r="AD758">
        <v>20000</v>
      </c>
      <c r="AE758">
        <v>882</v>
      </c>
      <c r="AF758">
        <v>778</v>
      </c>
      <c r="AG758">
        <v>22447</v>
      </c>
      <c r="AH758" t="s">
        <v>2420</v>
      </c>
      <c r="AI758" t="s">
        <v>20924</v>
      </c>
      <c r="AJ758" t="s">
        <v>20928</v>
      </c>
      <c r="AK758" t="s">
        <v>12756</v>
      </c>
      <c r="AP758">
        <f t="shared" si="22"/>
        <v>4</v>
      </c>
    </row>
    <row r="759" spans="1:42" x14ac:dyDescent="0.3">
      <c r="A759" s="1">
        <v>790</v>
      </c>
      <c r="B759" t="s">
        <v>3093</v>
      </c>
      <c r="C759" t="s">
        <v>27</v>
      </c>
      <c r="D759" t="s">
        <v>3094</v>
      </c>
      <c r="E759" t="s">
        <v>134</v>
      </c>
      <c r="F759" t="s">
        <v>3095</v>
      </c>
      <c r="G759" t="s">
        <v>29</v>
      </c>
      <c r="H759" t="s">
        <v>32</v>
      </c>
      <c r="I759">
        <v>130</v>
      </c>
      <c r="J759">
        <v>2.35</v>
      </c>
      <c r="K759" t="s">
        <v>33</v>
      </c>
      <c r="L759" t="s">
        <v>14040</v>
      </c>
      <c r="M759" t="s">
        <v>14528</v>
      </c>
      <c r="N759" t="s">
        <v>14128</v>
      </c>
      <c r="O759" t="s">
        <v>14676</v>
      </c>
      <c r="P759" t="s">
        <v>14139</v>
      </c>
      <c r="Q759">
        <v>2013</v>
      </c>
      <c r="R759" t="s">
        <v>34</v>
      </c>
      <c r="S759">
        <v>3</v>
      </c>
      <c r="T759">
        <v>60000000</v>
      </c>
      <c r="U759">
        <v>31165421</v>
      </c>
      <c r="V759">
        <f t="shared" si="23"/>
        <v>-28834579</v>
      </c>
      <c r="W759" t="s">
        <v>3096</v>
      </c>
      <c r="X759">
        <v>6</v>
      </c>
      <c r="Y759">
        <v>212</v>
      </c>
      <c r="Z759">
        <v>107028</v>
      </c>
      <c r="AA759">
        <v>457</v>
      </c>
      <c r="AB759">
        <v>44000</v>
      </c>
      <c r="AC759">
        <v>91</v>
      </c>
      <c r="AD759">
        <v>5000</v>
      </c>
      <c r="AE759">
        <v>2000</v>
      </c>
      <c r="AF759">
        <v>1000</v>
      </c>
      <c r="AG759">
        <v>10247</v>
      </c>
      <c r="AH759" t="s">
        <v>20924</v>
      </c>
      <c r="AI759" t="s">
        <v>4493</v>
      </c>
      <c r="AJ759" t="s">
        <v>20928</v>
      </c>
      <c r="AK759" t="s">
        <v>12756</v>
      </c>
      <c r="AP759">
        <f t="shared" si="22"/>
        <v>4</v>
      </c>
    </row>
    <row r="760" spans="1:42" x14ac:dyDescent="0.3">
      <c r="A760" s="1">
        <v>791</v>
      </c>
      <c r="B760" t="s">
        <v>3097</v>
      </c>
      <c r="C760" t="s">
        <v>27</v>
      </c>
      <c r="D760" t="s">
        <v>2909</v>
      </c>
      <c r="E760" t="s">
        <v>1049</v>
      </c>
      <c r="F760" t="s">
        <v>3098</v>
      </c>
      <c r="G760" t="s">
        <v>3099</v>
      </c>
      <c r="H760" t="s">
        <v>32</v>
      </c>
      <c r="I760">
        <v>90</v>
      </c>
      <c r="J760">
        <v>1.85</v>
      </c>
      <c r="K760" t="s">
        <v>33</v>
      </c>
      <c r="L760" t="s">
        <v>13981</v>
      </c>
      <c r="M760" t="s">
        <v>16041</v>
      </c>
      <c r="N760" t="s">
        <v>15151</v>
      </c>
      <c r="O760" t="s">
        <v>14146</v>
      </c>
      <c r="P760" t="s">
        <v>15369</v>
      </c>
      <c r="Q760">
        <v>2008</v>
      </c>
      <c r="R760" t="s">
        <v>72</v>
      </c>
      <c r="S760">
        <v>1</v>
      </c>
      <c r="T760">
        <v>60000000</v>
      </c>
      <c r="U760">
        <v>11802056</v>
      </c>
      <c r="V760">
        <f t="shared" si="23"/>
        <v>-48197944</v>
      </c>
      <c r="W760" t="s">
        <v>3100</v>
      </c>
      <c r="X760">
        <v>4.9000000000000004</v>
      </c>
      <c r="Y760">
        <v>127</v>
      </c>
      <c r="Z760">
        <v>31640</v>
      </c>
      <c r="AA760">
        <v>109</v>
      </c>
      <c r="AB760">
        <v>791</v>
      </c>
      <c r="AC760">
        <v>48</v>
      </c>
      <c r="AD760">
        <v>973</v>
      </c>
      <c r="AE760">
        <v>400</v>
      </c>
      <c r="AF760">
        <v>196</v>
      </c>
      <c r="AG760">
        <v>1865</v>
      </c>
      <c r="AH760" t="s">
        <v>718</v>
      </c>
      <c r="AI760" t="s">
        <v>1432</v>
      </c>
      <c r="AJ760" t="s">
        <v>20926</v>
      </c>
      <c r="AK760" t="s">
        <v>12756</v>
      </c>
      <c r="AL760" t="s">
        <v>13700</v>
      </c>
      <c r="AP760">
        <f t="shared" si="22"/>
        <v>5</v>
      </c>
    </row>
    <row r="761" spans="1:42" x14ac:dyDescent="0.3">
      <c r="A761" s="1">
        <v>792</v>
      </c>
      <c r="B761" t="s">
        <v>3101</v>
      </c>
      <c r="C761" t="s">
        <v>27</v>
      </c>
      <c r="D761" t="s">
        <v>3102</v>
      </c>
      <c r="E761" t="s">
        <v>990</v>
      </c>
      <c r="F761" t="s">
        <v>3103</v>
      </c>
      <c r="G761" t="s">
        <v>3104</v>
      </c>
      <c r="H761" t="s">
        <v>32</v>
      </c>
      <c r="I761">
        <v>103</v>
      </c>
      <c r="J761">
        <v>2.35</v>
      </c>
      <c r="K761" t="s">
        <v>33</v>
      </c>
      <c r="L761" t="s">
        <v>15216</v>
      </c>
      <c r="M761" t="s">
        <v>16063</v>
      </c>
      <c r="N761" t="s">
        <v>14397</v>
      </c>
      <c r="O761" t="s">
        <v>14398</v>
      </c>
      <c r="P761" t="s">
        <v>14275</v>
      </c>
      <c r="Q761">
        <v>2005</v>
      </c>
      <c r="R761" t="s">
        <v>34</v>
      </c>
      <c r="S761">
        <v>2</v>
      </c>
      <c r="T761">
        <v>30000000</v>
      </c>
      <c r="U761">
        <v>25472967</v>
      </c>
      <c r="V761">
        <f t="shared" si="23"/>
        <v>-4527033</v>
      </c>
      <c r="W761" t="s">
        <v>3105</v>
      </c>
      <c r="X761">
        <v>5.6</v>
      </c>
      <c r="Y761">
        <v>196</v>
      </c>
      <c r="Z761">
        <v>44966</v>
      </c>
      <c r="AA761">
        <v>411</v>
      </c>
      <c r="AB761">
        <v>0</v>
      </c>
      <c r="AC761">
        <v>179</v>
      </c>
      <c r="AD761">
        <v>794</v>
      </c>
      <c r="AE761">
        <v>329</v>
      </c>
      <c r="AF761">
        <v>87</v>
      </c>
      <c r="AG761">
        <v>1467</v>
      </c>
      <c r="AH761" t="s">
        <v>2420</v>
      </c>
      <c r="AI761" t="s">
        <v>4493</v>
      </c>
      <c r="AJ761" t="s">
        <v>13161</v>
      </c>
      <c r="AP761">
        <f t="shared" si="22"/>
        <v>3</v>
      </c>
    </row>
    <row r="762" spans="1:42" x14ac:dyDescent="0.3">
      <c r="A762" s="1">
        <v>793</v>
      </c>
      <c r="B762" t="s">
        <v>3106</v>
      </c>
      <c r="C762" t="s">
        <v>27</v>
      </c>
      <c r="D762" t="s">
        <v>636</v>
      </c>
      <c r="E762" t="s">
        <v>499</v>
      </c>
      <c r="F762" t="s">
        <v>2045</v>
      </c>
      <c r="G762" t="s">
        <v>982</v>
      </c>
      <c r="H762" t="s">
        <v>32</v>
      </c>
      <c r="I762">
        <v>122</v>
      </c>
      <c r="J762">
        <v>1.85</v>
      </c>
      <c r="K762" t="s">
        <v>33</v>
      </c>
      <c r="L762" t="s">
        <v>16064</v>
      </c>
      <c r="M762" t="s">
        <v>15102</v>
      </c>
      <c r="N762" t="s">
        <v>16065</v>
      </c>
      <c r="O762" t="s">
        <v>14621</v>
      </c>
      <c r="P762" t="s">
        <v>15234</v>
      </c>
      <c r="Q762">
        <v>1999</v>
      </c>
      <c r="R762" t="s">
        <v>34</v>
      </c>
      <c r="S762">
        <v>0</v>
      </c>
      <c r="T762">
        <v>55000000</v>
      </c>
      <c r="U762">
        <v>22362500</v>
      </c>
      <c r="V762">
        <f t="shared" si="23"/>
        <v>-32637500</v>
      </c>
      <c r="W762" t="s">
        <v>3107</v>
      </c>
      <c r="X762">
        <v>6.1</v>
      </c>
      <c r="Y762">
        <v>115</v>
      </c>
      <c r="Z762">
        <v>35599</v>
      </c>
      <c r="AA762">
        <v>195</v>
      </c>
      <c r="AB762">
        <v>641</v>
      </c>
      <c r="AC762">
        <v>2000</v>
      </c>
      <c r="AD762">
        <v>11000</v>
      </c>
      <c r="AE762">
        <v>1000</v>
      </c>
      <c r="AF762">
        <v>1000</v>
      </c>
      <c r="AG762">
        <v>15275</v>
      </c>
      <c r="AH762" t="s">
        <v>1432</v>
      </c>
      <c r="AI762" t="s">
        <v>2420</v>
      </c>
      <c r="AP762">
        <f t="shared" si="22"/>
        <v>2</v>
      </c>
    </row>
    <row r="763" spans="1:42" x14ac:dyDescent="0.3">
      <c r="A763" s="1">
        <v>794</v>
      </c>
      <c r="B763" t="s">
        <v>3108</v>
      </c>
      <c r="C763" t="s">
        <v>27</v>
      </c>
      <c r="D763" t="s">
        <v>3109</v>
      </c>
      <c r="E763" t="s">
        <v>386</v>
      </c>
      <c r="F763" t="s">
        <v>124</v>
      </c>
      <c r="G763" t="s">
        <v>3110</v>
      </c>
      <c r="H763" t="s">
        <v>572</v>
      </c>
      <c r="I763">
        <v>106</v>
      </c>
      <c r="J763">
        <v>2.35</v>
      </c>
      <c r="K763" t="s">
        <v>33</v>
      </c>
      <c r="L763" t="s">
        <v>14002</v>
      </c>
      <c r="M763" t="s">
        <v>14138</v>
      </c>
      <c r="N763" t="s">
        <v>14069</v>
      </c>
      <c r="O763" t="s">
        <v>15502</v>
      </c>
      <c r="P763" t="s">
        <v>13990</v>
      </c>
      <c r="Q763">
        <v>2008</v>
      </c>
      <c r="R763" t="s">
        <v>72</v>
      </c>
      <c r="S763">
        <v>3</v>
      </c>
      <c r="T763">
        <v>60000000</v>
      </c>
      <c r="U763">
        <v>17281832</v>
      </c>
      <c r="V763">
        <f t="shared" si="23"/>
        <v>-42718168</v>
      </c>
      <c r="W763" t="s">
        <v>3111</v>
      </c>
      <c r="X763">
        <v>6.1</v>
      </c>
      <c r="Y763">
        <v>161</v>
      </c>
      <c r="Z763">
        <v>60232</v>
      </c>
      <c r="AA763">
        <v>110</v>
      </c>
      <c r="AB763">
        <v>0</v>
      </c>
      <c r="AC763">
        <v>34</v>
      </c>
      <c r="AD763">
        <v>3000</v>
      </c>
      <c r="AE763">
        <v>1000</v>
      </c>
      <c r="AF763">
        <v>466</v>
      </c>
      <c r="AG763">
        <v>5329</v>
      </c>
      <c r="AH763" t="s">
        <v>718</v>
      </c>
      <c r="AI763" t="s">
        <v>20926</v>
      </c>
      <c r="AJ763" t="s">
        <v>20924</v>
      </c>
      <c r="AP763">
        <f t="shared" si="22"/>
        <v>3</v>
      </c>
    </row>
    <row r="764" spans="1:42" x14ac:dyDescent="0.3">
      <c r="A764" s="1">
        <v>795</v>
      </c>
      <c r="B764" t="s">
        <v>3112</v>
      </c>
      <c r="C764" t="s">
        <v>27</v>
      </c>
      <c r="D764" t="s">
        <v>2713</v>
      </c>
      <c r="E764" t="s">
        <v>78</v>
      </c>
      <c r="F764" t="s">
        <v>561</v>
      </c>
      <c r="G764" t="s">
        <v>3113</v>
      </c>
      <c r="H764" t="s">
        <v>32</v>
      </c>
      <c r="I764">
        <v>103</v>
      </c>
      <c r="J764">
        <v>2.35</v>
      </c>
      <c r="K764" t="s">
        <v>33</v>
      </c>
      <c r="L764" t="s">
        <v>16066</v>
      </c>
      <c r="M764" t="s">
        <v>16067</v>
      </c>
      <c r="N764" t="s">
        <v>14305</v>
      </c>
      <c r="O764" t="s">
        <v>16068</v>
      </c>
      <c r="P764" t="s">
        <v>16069</v>
      </c>
      <c r="Q764">
        <v>2008</v>
      </c>
      <c r="R764" t="s">
        <v>34</v>
      </c>
      <c r="S764">
        <v>1</v>
      </c>
      <c r="T764">
        <v>60000000</v>
      </c>
      <c r="U764">
        <v>19781879</v>
      </c>
      <c r="V764">
        <f t="shared" si="23"/>
        <v>-40218121</v>
      </c>
      <c r="W764" t="s">
        <v>3114</v>
      </c>
      <c r="X764">
        <v>4.8</v>
      </c>
      <c r="Y764">
        <v>223</v>
      </c>
      <c r="Z764">
        <v>53864</v>
      </c>
      <c r="AA764">
        <v>290</v>
      </c>
      <c r="AB764">
        <v>2000</v>
      </c>
      <c r="AC764">
        <v>436</v>
      </c>
      <c r="AD764">
        <v>19000</v>
      </c>
      <c r="AE764">
        <v>961</v>
      </c>
      <c r="AF764">
        <v>437</v>
      </c>
      <c r="AG764">
        <v>20881</v>
      </c>
      <c r="AH764" t="s">
        <v>980</v>
      </c>
      <c r="AI764" t="s">
        <v>20931</v>
      </c>
      <c r="AJ764" t="s">
        <v>20924</v>
      </c>
      <c r="AK764" t="s">
        <v>13161</v>
      </c>
      <c r="AP764">
        <f t="shared" si="22"/>
        <v>4</v>
      </c>
    </row>
    <row r="765" spans="1:42" x14ac:dyDescent="0.3">
      <c r="A765" s="1">
        <v>796</v>
      </c>
      <c r="B765" t="s">
        <v>3115</v>
      </c>
      <c r="C765" t="s">
        <v>27</v>
      </c>
      <c r="D765" t="s">
        <v>3116</v>
      </c>
      <c r="E765" t="s">
        <v>38</v>
      </c>
      <c r="F765" t="s">
        <v>3117</v>
      </c>
      <c r="G765" t="s">
        <v>3118</v>
      </c>
      <c r="H765" t="s">
        <v>47</v>
      </c>
      <c r="I765">
        <v>107</v>
      </c>
      <c r="J765">
        <v>2.35</v>
      </c>
      <c r="K765" t="s">
        <v>33</v>
      </c>
      <c r="L765" t="s">
        <v>16070</v>
      </c>
      <c r="M765" t="s">
        <v>16071</v>
      </c>
      <c r="N765" t="s">
        <v>16072</v>
      </c>
      <c r="O765" t="s">
        <v>16073</v>
      </c>
      <c r="P765" t="s">
        <v>16074</v>
      </c>
      <c r="Q765">
        <v>2015</v>
      </c>
      <c r="R765" t="s">
        <v>491</v>
      </c>
      <c r="S765">
        <v>2</v>
      </c>
      <c r="T765">
        <v>60000000</v>
      </c>
      <c r="U765">
        <v>7605668</v>
      </c>
      <c r="V765">
        <f t="shared" si="23"/>
        <v>-52394332</v>
      </c>
      <c r="W765" t="s">
        <v>3119</v>
      </c>
      <c r="X765">
        <v>5.5</v>
      </c>
      <c r="Y765">
        <v>181</v>
      </c>
      <c r="Z765">
        <v>47320</v>
      </c>
      <c r="AA765">
        <v>188</v>
      </c>
      <c r="AB765">
        <v>12000</v>
      </c>
      <c r="AC765">
        <v>192</v>
      </c>
      <c r="AD765">
        <v>40000</v>
      </c>
      <c r="AE765">
        <v>2000</v>
      </c>
      <c r="AF765">
        <v>280</v>
      </c>
      <c r="AG765">
        <v>42683</v>
      </c>
      <c r="AH765" t="s">
        <v>980</v>
      </c>
      <c r="AI765" t="s">
        <v>1432</v>
      </c>
      <c r="AJ765" t="s">
        <v>20928</v>
      </c>
      <c r="AK765" t="s">
        <v>12756</v>
      </c>
      <c r="AP765">
        <f t="shared" si="22"/>
        <v>4</v>
      </c>
    </row>
    <row r="766" spans="1:42" x14ac:dyDescent="0.3">
      <c r="A766" s="1">
        <v>797</v>
      </c>
      <c r="B766" t="s">
        <v>3120</v>
      </c>
      <c r="C766" t="s">
        <v>27</v>
      </c>
      <c r="D766" t="s">
        <v>3121</v>
      </c>
      <c r="E766" t="s">
        <v>260</v>
      </c>
      <c r="F766" t="s">
        <v>3122</v>
      </c>
      <c r="G766" t="s">
        <v>3123</v>
      </c>
      <c r="H766" t="s">
        <v>572</v>
      </c>
      <c r="I766">
        <v>156</v>
      </c>
      <c r="J766">
        <v>2.35</v>
      </c>
      <c r="K766" t="s">
        <v>33</v>
      </c>
      <c r="L766" t="s">
        <v>15411</v>
      </c>
      <c r="M766" t="s">
        <v>14036</v>
      </c>
      <c r="N766" t="s">
        <v>16075</v>
      </c>
      <c r="O766" t="s">
        <v>14154</v>
      </c>
      <c r="P766" t="s">
        <v>14350</v>
      </c>
      <c r="Q766">
        <v>2007</v>
      </c>
      <c r="R766" t="s">
        <v>34</v>
      </c>
      <c r="S766">
        <v>3</v>
      </c>
      <c r="T766">
        <v>60000000</v>
      </c>
      <c r="U766">
        <v>4535117</v>
      </c>
      <c r="V766">
        <f t="shared" si="23"/>
        <v>-55464883</v>
      </c>
      <c r="W766" t="s">
        <v>3124</v>
      </c>
      <c r="X766">
        <v>3.8</v>
      </c>
      <c r="Y766">
        <v>140</v>
      </c>
      <c r="Z766">
        <v>38398</v>
      </c>
      <c r="AA766">
        <v>368</v>
      </c>
      <c r="AB766">
        <v>0</v>
      </c>
      <c r="AC766">
        <v>892</v>
      </c>
      <c r="AD766">
        <v>26000</v>
      </c>
      <c r="AE766">
        <v>368</v>
      </c>
      <c r="AF766">
        <v>102</v>
      </c>
      <c r="AG766">
        <v>26564</v>
      </c>
      <c r="AH766" t="s">
        <v>980</v>
      </c>
      <c r="AI766" t="s">
        <v>718</v>
      </c>
      <c r="AJ766" t="s">
        <v>20924</v>
      </c>
      <c r="AK766" t="s">
        <v>13161</v>
      </c>
      <c r="AP766">
        <f t="shared" si="22"/>
        <v>4</v>
      </c>
    </row>
    <row r="767" spans="1:42" x14ac:dyDescent="0.3">
      <c r="A767" s="1">
        <v>798</v>
      </c>
      <c r="B767" t="s">
        <v>3125</v>
      </c>
      <c r="C767" t="s">
        <v>27</v>
      </c>
      <c r="D767" t="s">
        <v>243</v>
      </c>
      <c r="E767" t="s">
        <v>432</v>
      </c>
      <c r="F767" t="s">
        <v>1271</v>
      </c>
      <c r="G767" t="s">
        <v>1075</v>
      </c>
      <c r="H767" t="s">
        <v>32</v>
      </c>
      <c r="I767">
        <v>127</v>
      </c>
      <c r="J767">
        <v>2.35</v>
      </c>
      <c r="K767" t="s">
        <v>33</v>
      </c>
      <c r="L767" t="s">
        <v>14227</v>
      </c>
      <c r="M767" t="s">
        <v>16053</v>
      </c>
      <c r="N767" t="s">
        <v>16076</v>
      </c>
      <c r="O767" t="s">
        <v>14097</v>
      </c>
      <c r="P767" t="s">
        <v>15341</v>
      </c>
      <c r="Q767">
        <v>2003</v>
      </c>
      <c r="R767" t="s">
        <v>491</v>
      </c>
      <c r="S767">
        <v>2</v>
      </c>
      <c r="T767">
        <v>35000000</v>
      </c>
      <c r="U767">
        <v>4426297</v>
      </c>
      <c r="V767">
        <f t="shared" si="23"/>
        <v>-30573703</v>
      </c>
      <c r="W767" t="s">
        <v>3126</v>
      </c>
      <c r="X767">
        <v>6.5</v>
      </c>
      <c r="Y767">
        <v>54</v>
      </c>
      <c r="Z767">
        <v>22570</v>
      </c>
      <c r="AA767">
        <v>156</v>
      </c>
      <c r="AB767">
        <v>0</v>
      </c>
      <c r="AC767">
        <v>258</v>
      </c>
      <c r="AD767">
        <v>11000</v>
      </c>
      <c r="AE767">
        <v>708</v>
      </c>
      <c r="AF767">
        <v>617</v>
      </c>
      <c r="AG767">
        <v>12947</v>
      </c>
      <c r="AH767" t="s">
        <v>718</v>
      </c>
      <c r="AI767" t="s">
        <v>2420</v>
      </c>
      <c r="AJ767" t="s">
        <v>12756</v>
      </c>
      <c r="AK767" t="s">
        <v>6750</v>
      </c>
      <c r="AP767">
        <f t="shared" si="22"/>
        <v>4</v>
      </c>
    </row>
    <row r="768" spans="1:42" x14ac:dyDescent="0.3">
      <c r="A768" s="1">
        <v>800</v>
      </c>
      <c r="B768" t="s">
        <v>3127</v>
      </c>
      <c r="C768" t="s">
        <v>559</v>
      </c>
      <c r="D768" t="s">
        <v>3128</v>
      </c>
      <c r="E768" t="s">
        <v>64</v>
      </c>
      <c r="F768" t="s">
        <v>3129</v>
      </c>
      <c r="G768" t="s">
        <v>3130</v>
      </c>
      <c r="H768" t="s">
        <v>32</v>
      </c>
      <c r="I768">
        <v>132</v>
      </c>
      <c r="J768">
        <v>2.35</v>
      </c>
      <c r="K768" t="s">
        <v>3131</v>
      </c>
      <c r="L768" t="s">
        <v>16053</v>
      </c>
      <c r="M768" t="s">
        <v>16077</v>
      </c>
      <c r="N768" t="s">
        <v>14171</v>
      </c>
      <c r="O768" t="s">
        <v>14154</v>
      </c>
      <c r="P768" t="s">
        <v>14042</v>
      </c>
      <c r="Q768">
        <v>2005</v>
      </c>
      <c r="R768" t="s">
        <v>491</v>
      </c>
      <c r="S768">
        <v>0</v>
      </c>
      <c r="T768">
        <v>80000000</v>
      </c>
      <c r="U768">
        <v>10166502</v>
      </c>
      <c r="V768">
        <f t="shared" si="23"/>
        <v>-69833498</v>
      </c>
      <c r="W768" t="s">
        <v>3132</v>
      </c>
      <c r="X768">
        <v>6.7</v>
      </c>
      <c r="Y768">
        <v>81</v>
      </c>
      <c r="Z768">
        <v>18209</v>
      </c>
      <c r="AA768">
        <v>183</v>
      </c>
      <c r="AB768">
        <v>0</v>
      </c>
      <c r="AC768">
        <v>131</v>
      </c>
      <c r="AD768">
        <v>11000</v>
      </c>
      <c r="AE768">
        <v>298</v>
      </c>
      <c r="AF768">
        <v>242</v>
      </c>
      <c r="AG768">
        <v>12133</v>
      </c>
      <c r="AH768" t="s">
        <v>980</v>
      </c>
      <c r="AI768" t="s">
        <v>2420</v>
      </c>
      <c r="AJ768" t="s">
        <v>6750</v>
      </c>
      <c r="AP768">
        <f t="shared" si="22"/>
        <v>3</v>
      </c>
    </row>
    <row r="769" spans="1:42" x14ac:dyDescent="0.3">
      <c r="A769" s="1">
        <v>801</v>
      </c>
      <c r="B769" t="s">
        <v>3133</v>
      </c>
      <c r="C769" t="s">
        <v>27</v>
      </c>
      <c r="D769" t="s">
        <v>3134</v>
      </c>
      <c r="E769" t="s">
        <v>244</v>
      </c>
      <c r="F769" t="s">
        <v>3135</v>
      </c>
      <c r="G769" t="s">
        <v>3136</v>
      </c>
      <c r="H769" t="s">
        <v>32</v>
      </c>
      <c r="I769">
        <v>108</v>
      </c>
      <c r="J769">
        <v>2.35</v>
      </c>
      <c r="K769" t="s">
        <v>33</v>
      </c>
      <c r="L769" t="s">
        <v>13997</v>
      </c>
      <c r="M769" t="s">
        <v>16078</v>
      </c>
      <c r="N769" t="s">
        <v>14974</v>
      </c>
      <c r="O769" t="s">
        <v>14110</v>
      </c>
      <c r="P769" t="s">
        <v>14768</v>
      </c>
      <c r="Q769">
        <v>2016</v>
      </c>
      <c r="R769" t="s">
        <v>491</v>
      </c>
      <c r="S769">
        <v>0</v>
      </c>
      <c r="T769">
        <v>58000000</v>
      </c>
      <c r="U769">
        <v>363024263</v>
      </c>
      <c r="V769">
        <f t="shared" si="23"/>
        <v>305024263</v>
      </c>
      <c r="W769" t="s">
        <v>3137</v>
      </c>
      <c r="X769">
        <v>8.1</v>
      </c>
      <c r="Y769">
        <v>579</v>
      </c>
      <c r="Z769">
        <v>479047</v>
      </c>
      <c r="AA769">
        <v>1058</v>
      </c>
      <c r="AB769">
        <v>117000</v>
      </c>
      <c r="AC769">
        <v>84</v>
      </c>
      <c r="AD769">
        <v>16000</v>
      </c>
      <c r="AE769">
        <v>805</v>
      </c>
      <c r="AF769">
        <v>361</v>
      </c>
      <c r="AG769">
        <v>18239</v>
      </c>
      <c r="AH769" t="s">
        <v>980</v>
      </c>
      <c r="AI769" t="s">
        <v>718</v>
      </c>
      <c r="AJ769" t="s">
        <v>1432</v>
      </c>
      <c r="AK769" t="s">
        <v>12756</v>
      </c>
      <c r="AL769" t="s">
        <v>13700</v>
      </c>
      <c r="AP769">
        <f t="shared" si="22"/>
        <v>5</v>
      </c>
    </row>
    <row r="770" spans="1:42" x14ac:dyDescent="0.3">
      <c r="A770" s="1">
        <v>802</v>
      </c>
      <c r="B770" t="s">
        <v>3138</v>
      </c>
      <c r="C770" t="s">
        <v>27</v>
      </c>
      <c r="D770" t="s">
        <v>3139</v>
      </c>
      <c r="E770" t="s">
        <v>1196</v>
      </c>
      <c r="F770" t="s">
        <v>3140</v>
      </c>
      <c r="G770" t="s">
        <v>3141</v>
      </c>
      <c r="H770" t="s">
        <v>32</v>
      </c>
      <c r="I770">
        <v>114</v>
      </c>
      <c r="J770">
        <v>2.35</v>
      </c>
      <c r="K770" t="s">
        <v>33</v>
      </c>
      <c r="L770" t="s">
        <v>15620</v>
      </c>
      <c r="M770" t="s">
        <v>16079</v>
      </c>
      <c r="N770" t="s">
        <v>16080</v>
      </c>
      <c r="O770" t="s">
        <v>15628</v>
      </c>
      <c r="P770" t="s">
        <v>16081</v>
      </c>
      <c r="Q770">
        <v>1998</v>
      </c>
      <c r="R770" t="s">
        <v>72</v>
      </c>
      <c r="S770">
        <v>1</v>
      </c>
      <c r="T770">
        <v>60000000</v>
      </c>
      <c r="U770">
        <v>12065985</v>
      </c>
      <c r="V770">
        <f t="shared" si="23"/>
        <v>-47934015</v>
      </c>
      <c r="W770" t="s">
        <v>3142</v>
      </c>
      <c r="X770">
        <v>4.9000000000000004</v>
      </c>
      <c r="Y770">
        <v>56</v>
      </c>
      <c r="Z770">
        <v>16260</v>
      </c>
      <c r="AA770">
        <v>88</v>
      </c>
      <c r="AB770">
        <v>296</v>
      </c>
      <c r="AC770">
        <v>65</v>
      </c>
      <c r="AD770">
        <v>743</v>
      </c>
      <c r="AE770">
        <v>730</v>
      </c>
      <c r="AF770">
        <v>440</v>
      </c>
      <c r="AG770">
        <v>2367</v>
      </c>
      <c r="AH770" t="s">
        <v>1432</v>
      </c>
      <c r="AI770" t="s">
        <v>2420</v>
      </c>
      <c r="AP770">
        <f t="shared" si="22"/>
        <v>2</v>
      </c>
    </row>
    <row r="771" spans="1:42" x14ac:dyDescent="0.3">
      <c r="A771" s="1">
        <v>803</v>
      </c>
      <c r="B771" t="s">
        <v>3143</v>
      </c>
      <c r="C771" t="s">
        <v>27</v>
      </c>
      <c r="D771" t="s">
        <v>2618</v>
      </c>
      <c r="E771" t="s">
        <v>495</v>
      </c>
      <c r="F771" t="s">
        <v>3144</v>
      </c>
      <c r="G771" t="s">
        <v>3145</v>
      </c>
      <c r="H771" t="s">
        <v>32</v>
      </c>
      <c r="I771">
        <v>133</v>
      </c>
      <c r="J771">
        <v>2.35</v>
      </c>
      <c r="K771" t="s">
        <v>33</v>
      </c>
      <c r="L771" t="s">
        <v>14039</v>
      </c>
      <c r="M771" t="s">
        <v>15326</v>
      </c>
      <c r="N771" t="s">
        <v>14990</v>
      </c>
      <c r="O771" t="s">
        <v>15232</v>
      </c>
      <c r="P771" t="s">
        <v>16082</v>
      </c>
      <c r="Q771">
        <v>2014</v>
      </c>
      <c r="R771" t="s">
        <v>491</v>
      </c>
      <c r="S771">
        <v>0</v>
      </c>
      <c r="T771">
        <v>58800000</v>
      </c>
      <c r="U771">
        <v>350123553</v>
      </c>
      <c r="V771">
        <f t="shared" si="23"/>
        <v>291323553</v>
      </c>
      <c r="W771" t="s">
        <v>3146</v>
      </c>
      <c r="X771">
        <v>7.3</v>
      </c>
      <c r="Y771">
        <v>490</v>
      </c>
      <c r="Z771">
        <v>325264</v>
      </c>
      <c r="AA771">
        <v>916</v>
      </c>
      <c r="AB771">
        <v>112000</v>
      </c>
      <c r="AC771">
        <v>16000</v>
      </c>
      <c r="AD771">
        <v>14000</v>
      </c>
      <c r="AE771">
        <v>962</v>
      </c>
      <c r="AF771">
        <v>318</v>
      </c>
      <c r="AG771">
        <v>16277</v>
      </c>
      <c r="AH771" t="s">
        <v>980</v>
      </c>
      <c r="AI771" t="s">
        <v>20932</v>
      </c>
      <c r="AJ771" t="s">
        <v>2420</v>
      </c>
      <c r="AK771" t="s">
        <v>20929</v>
      </c>
      <c r="AL771" t="s">
        <v>13161</v>
      </c>
      <c r="AM771" t="s">
        <v>6750</v>
      </c>
      <c r="AP771">
        <f t="shared" ref="AP771:AP834" si="24">COUNTA(AH771:AO771)</f>
        <v>6</v>
      </c>
    </row>
    <row r="772" spans="1:42" x14ac:dyDescent="0.3">
      <c r="A772" s="1">
        <v>804</v>
      </c>
      <c r="B772" t="s">
        <v>3147</v>
      </c>
      <c r="C772" t="s">
        <v>27</v>
      </c>
      <c r="D772" t="s">
        <v>368</v>
      </c>
      <c r="E772" t="s">
        <v>3148</v>
      </c>
      <c r="F772" t="s">
        <v>3149</v>
      </c>
      <c r="G772" t="s">
        <v>3150</v>
      </c>
      <c r="H772" t="s">
        <v>32</v>
      </c>
      <c r="I772">
        <v>103</v>
      </c>
      <c r="J772">
        <v>2.35</v>
      </c>
      <c r="K772" t="s">
        <v>33</v>
      </c>
      <c r="L772" t="s">
        <v>15455</v>
      </c>
      <c r="M772" t="s">
        <v>16083</v>
      </c>
      <c r="N772" t="s">
        <v>16084</v>
      </c>
      <c r="O772" t="s">
        <v>16085</v>
      </c>
      <c r="P772" t="s">
        <v>14023</v>
      </c>
      <c r="Q772">
        <v>2015</v>
      </c>
      <c r="R772" t="s">
        <v>72</v>
      </c>
      <c r="S772">
        <v>4</v>
      </c>
      <c r="T772">
        <v>58000000</v>
      </c>
      <c r="U772">
        <v>80021740</v>
      </c>
      <c r="V772">
        <f t="shared" ref="V772:V835" si="25">U772-T772</f>
        <v>22021740</v>
      </c>
      <c r="W772" t="s">
        <v>3151</v>
      </c>
      <c r="X772">
        <v>6.4</v>
      </c>
      <c r="Y772">
        <v>218</v>
      </c>
      <c r="Z772">
        <v>47968</v>
      </c>
      <c r="AA772">
        <v>154</v>
      </c>
      <c r="AB772">
        <v>35000</v>
      </c>
      <c r="AC772">
        <v>11</v>
      </c>
      <c r="AD772">
        <v>2000</v>
      </c>
      <c r="AE772">
        <v>1000</v>
      </c>
      <c r="AF772">
        <v>543</v>
      </c>
      <c r="AG772">
        <v>5497</v>
      </c>
      <c r="AH772" t="s">
        <v>718</v>
      </c>
      <c r="AI772" t="s">
        <v>1432</v>
      </c>
      <c r="AJ772" t="s">
        <v>20926</v>
      </c>
      <c r="AK772" t="s">
        <v>20924</v>
      </c>
      <c r="AL772" t="s">
        <v>4493</v>
      </c>
      <c r="AP772">
        <f t="shared" si="24"/>
        <v>5</v>
      </c>
    </row>
    <row r="773" spans="1:42" x14ac:dyDescent="0.3">
      <c r="A773" s="1">
        <v>806</v>
      </c>
      <c r="B773" t="s">
        <v>3152</v>
      </c>
      <c r="C773" t="s">
        <v>27</v>
      </c>
      <c r="D773" t="s">
        <v>1487</v>
      </c>
      <c r="E773" t="s">
        <v>1418</v>
      </c>
      <c r="F773" t="s">
        <v>1241</v>
      </c>
      <c r="G773" t="s">
        <v>3153</v>
      </c>
      <c r="H773" t="s">
        <v>32</v>
      </c>
      <c r="I773">
        <v>95</v>
      </c>
      <c r="J773">
        <v>1.85</v>
      </c>
      <c r="K773" t="s">
        <v>33</v>
      </c>
      <c r="L773" t="s">
        <v>15216</v>
      </c>
      <c r="M773" t="s">
        <v>14871</v>
      </c>
      <c r="N773" t="s">
        <v>15550</v>
      </c>
      <c r="O773" t="s">
        <v>14097</v>
      </c>
      <c r="P773" t="s">
        <v>16086</v>
      </c>
      <c r="Q773">
        <v>2005</v>
      </c>
      <c r="R773" t="s">
        <v>34</v>
      </c>
      <c r="S773">
        <v>1</v>
      </c>
      <c r="T773">
        <v>58000000</v>
      </c>
      <c r="U773">
        <v>48291624</v>
      </c>
      <c r="V773">
        <f t="shared" si="25"/>
        <v>-9708376</v>
      </c>
      <c r="W773" t="s">
        <v>3154</v>
      </c>
      <c r="X773">
        <v>6.7</v>
      </c>
      <c r="Y773">
        <v>142</v>
      </c>
      <c r="Z773">
        <v>82819</v>
      </c>
      <c r="AA773">
        <v>263</v>
      </c>
      <c r="AB773">
        <v>0</v>
      </c>
      <c r="AC773">
        <v>70</v>
      </c>
      <c r="AD773">
        <v>970</v>
      </c>
      <c r="AE773">
        <v>834</v>
      </c>
      <c r="AF773">
        <v>512</v>
      </c>
      <c r="AG773">
        <v>2876</v>
      </c>
      <c r="AH773" t="s">
        <v>1432</v>
      </c>
      <c r="AI773" t="s">
        <v>20924</v>
      </c>
      <c r="AJ773" t="s">
        <v>12756</v>
      </c>
      <c r="AP773">
        <f t="shared" si="24"/>
        <v>3</v>
      </c>
    </row>
    <row r="774" spans="1:42" x14ac:dyDescent="0.3">
      <c r="A774" s="1">
        <v>807</v>
      </c>
      <c r="B774" t="s">
        <v>3155</v>
      </c>
      <c r="C774" t="s">
        <v>27</v>
      </c>
      <c r="D774" t="s">
        <v>2915</v>
      </c>
      <c r="E774" t="s">
        <v>3156</v>
      </c>
      <c r="F774" t="s">
        <v>147</v>
      </c>
      <c r="G774" t="s">
        <v>1082</v>
      </c>
      <c r="H774" t="s">
        <v>32</v>
      </c>
      <c r="I774">
        <v>90</v>
      </c>
      <c r="J774">
        <v>1.85</v>
      </c>
      <c r="K774" t="s">
        <v>33</v>
      </c>
      <c r="L774" t="s">
        <v>15368</v>
      </c>
      <c r="M774" t="s">
        <v>14003</v>
      </c>
      <c r="N774" t="s">
        <v>14760</v>
      </c>
      <c r="O774" t="s">
        <v>16087</v>
      </c>
      <c r="P774" t="s">
        <v>16088</v>
      </c>
      <c r="Q774">
        <v>2000</v>
      </c>
      <c r="R774" t="s">
        <v>72</v>
      </c>
      <c r="S774">
        <v>0</v>
      </c>
      <c r="T774">
        <v>60000000</v>
      </c>
      <c r="U774">
        <v>35231365</v>
      </c>
      <c r="V774">
        <f t="shared" si="25"/>
        <v>-24768635</v>
      </c>
      <c r="W774" t="s">
        <v>3157</v>
      </c>
      <c r="X774">
        <v>3.6</v>
      </c>
      <c r="Y774">
        <v>57</v>
      </c>
      <c r="Z774">
        <v>15517</v>
      </c>
      <c r="AA774">
        <v>85</v>
      </c>
      <c r="AB774">
        <v>500</v>
      </c>
      <c r="AC774">
        <v>32</v>
      </c>
      <c r="AD774">
        <v>1000</v>
      </c>
      <c r="AE774">
        <v>891</v>
      </c>
      <c r="AF774">
        <v>809</v>
      </c>
      <c r="AG774">
        <v>6299</v>
      </c>
      <c r="AH774" t="s">
        <v>1432</v>
      </c>
      <c r="AI774" t="s">
        <v>20926</v>
      </c>
      <c r="AJ774" t="s">
        <v>12756</v>
      </c>
      <c r="AK774" t="s">
        <v>13700</v>
      </c>
      <c r="AP774">
        <f t="shared" si="24"/>
        <v>4</v>
      </c>
    </row>
    <row r="775" spans="1:42" x14ac:dyDescent="0.3">
      <c r="A775" s="1">
        <v>808</v>
      </c>
      <c r="B775" t="s">
        <v>3158</v>
      </c>
      <c r="C775" t="s">
        <v>27</v>
      </c>
      <c r="D775" t="s">
        <v>3159</v>
      </c>
      <c r="E775" t="s">
        <v>1298</v>
      </c>
      <c r="F775" t="s">
        <v>3160</v>
      </c>
      <c r="G775" t="s">
        <v>3161</v>
      </c>
      <c r="H775" t="s">
        <v>32</v>
      </c>
      <c r="I775">
        <v>87</v>
      </c>
      <c r="J775">
        <v>2.35</v>
      </c>
      <c r="K775" t="s">
        <v>33</v>
      </c>
      <c r="L775" t="s">
        <v>14247</v>
      </c>
      <c r="M775" t="s">
        <v>14516</v>
      </c>
      <c r="N775" t="s">
        <v>16089</v>
      </c>
      <c r="O775" t="s">
        <v>14154</v>
      </c>
      <c r="P775" t="s">
        <v>16090</v>
      </c>
      <c r="Q775">
        <v>1988</v>
      </c>
      <c r="R775" t="s">
        <v>491</v>
      </c>
      <c r="S775">
        <v>1</v>
      </c>
      <c r="T775">
        <v>63000000</v>
      </c>
      <c r="U775">
        <v>53715611</v>
      </c>
      <c r="V775">
        <f t="shared" si="25"/>
        <v>-9284389</v>
      </c>
      <c r="W775" t="s">
        <v>3162</v>
      </c>
      <c r="X775">
        <v>5.7</v>
      </c>
      <c r="Y775">
        <v>84</v>
      </c>
      <c r="Z775">
        <v>92106</v>
      </c>
      <c r="AA775">
        <v>171</v>
      </c>
      <c r="AB775">
        <v>2000</v>
      </c>
      <c r="AC775">
        <v>10</v>
      </c>
      <c r="AD775">
        <v>13000</v>
      </c>
      <c r="AE775">
        <v>1000</v>
      </c>
      <c r="AF775">
        <v>349</v>
      </c>
      <c r="AG775">
        <v>14574</v>
      </c>
      <c r="AH775" t="s">
        <v>980</v>
      </c>
      <c r="AI775" t="s">
        <v>718</v>
      </c>
      <c r="AJ775" t="s">
        <v>13161</v>
      </c>
      <c r="AK775" t="s">
        <v>6750</v>
      </c>
      <c r="AP775">
        <f t="shared" si="24"/>
        <v>4</v>
      </c>
    </row>
    <row r="776" spans="1:42" x14ac:dyDescent="0.3">
      <c r="A776" s="1">
        <v>809</v>
      </c>
      <c r="B776" t="s">
        <v>3163</v>
      </c>
      <c r="C776" t="s">
        <v>27</v>
      </c>
      <c r="D776" t="s">
        <v>2412</v>
      </c>
      <c r="E776" t="s">
        <v>3164</v>
      </c>
      <c r="F776" t="s">
        <v>3165</v>
      </c>
      <c r="G776" t="s">
        <v>3166</v>
      </c>
      <c r="H776" t="s">
        <v>32</v>
      </c>
      <c r="I776">
        <v>114</v>
      </c>
      <c r="J776">
        <v>1.85</v>
      </c>
      <c r="K776" t="s">
        <v>33</v>
      </c>
      <c r="L776" t="s">
        <v>16091</v>
      </c>
      <c r="M776" t="s">
        <v>14431</v>
      </c>
      <c r="N776" t="s">
        <v>15298</v>
      </c>
      <c r="O776" t="s">
        <v>14635</v>
      </c>
      <c r="P776" t="s">
        <v>16092</v>
      </c>
      <c r="Q776">
        <v>2008</v>
      </c>
      <c r="R776" t="s">
        <v>34</v>
      </c>
      <c r="S776">
        <v>8</v>
      </c>
      <c r="T776">
        <v>58000000</v>
      </c>
      <c r="U776">
        <v>31199215</v>
      </c>
      <c r="V776">
        <f t="shared" si="25"/>
        <v>-26800785</v>
      </c>
      <c r="W776" t="s">
        <v>3167</v>
      </c>
      <c r="X776">
        <v>6</v>
      </c>
      <c r="Y776">
        <v>186</v>
      </c>
      <c r="Z776">
        <v>27664</v>
      </c>
      <c r="AA776">
        <v>120</v>
      </c>
      <c r="AB776">
        <v>472</v>
      </c>
      <c r="AC776">
        <v>0</v>
      </c>
      <c r="AD776">
        <v>142</v>
      </c>
      <c r="AE776">
        <v>117</v>
      </c>
      <c r="AF776">
        <v>110</v>
      </c>
      <c r="AG776">
        <v>589</v>
      </c>
      <c r="AH776" t="s">
        <v>1432</v>
      </c>
      <c r="AI776" t="s">
        <v>2420</v>
      </c>
      <c r="AJ776" t="s">
        <v>12756</v>
      </c>
      <c r="AK776" t="s">
        <v>20930</v>
      </c>
      <c r="AP776">
        <f t="shared" si="24"/>
        <v>4</v>
      </c>
    </row>
    <row r="777" spans="1:42" x14ac:dyDescent="0.3">
      <c r="A777" s="1">
        <v>811</v>
      </c>
      <c r="B777" t="s">
        <v>3168</v>
      </c>
      <c r="C777" t="s">
        <v>27</v>
      </c>
      <c r="D777" t="s">
        <v>2834</v>
      </c>
      <c r="E777" t="s">
        <v>2171</v>
      </c>
      <c r="F777" t="s">
        <v>3169</v>
      </c>
      <c r="G777" t="s">
        <v>3170</v>
      </c>
      <c r="H777" t="s">
        <v>32</v>
      </c>
      <c r="I777">
        <v>103</v>
      </c>
      <c r="J777">
        <v>2.35</v>
      </c>
      <c r="K777" t="s">
        <v>33</v>
      </c>
      <c r="L777" t="s">
        <v>14720</v>
      </c>
      <c r="M777" t="s">
        <v>14448</v>
      </c>
      <c r="N777" t="s">
        <v>14917</v>
      </c>
      <c r="O777" t="s">
        <v>14721</v>
      </c>
      <c r="P777" t="s">
        <v>16093</v>
      </c>
      <c r="Q777">
        <v>2009</v>
      </c>
      <c r="R777" t="s">
        <v>34</v>
      </c>
      <c r="S777">
        <v>2</v>
      </c>
      <c r="T777">
        <v>58000000</v>
      </c>
      <c r="U777">
        <v>29580087</v>
      </c>
      <c r="V777">
        <f t="shared" si="25"/>
        <v>-28419913</v>
      </c>
      <c r="W777" t="s">
        <v>3171</v>
      </c>
      <c r="X777">
        <v>4.7</v>
      </c>
      <c r="Y777">
        <v>133</v>
      </c>
      <c r="Z777">
        <v>29523</v>
      </c>
      <c r="AA777">
        <v>121</v>
      </c>
      <c r="AB777">
        <v>0</v>
      </c>
      <c r="AC777">
        <v>30</v>
      </c>
      <c r="AD777">
        <v>963</v>
      </c>
      <c r="AE777">
        <v>935</v>
      </c>
      <c r="AF777">
        <v>727</v>
      </c>
      <c r="AG777">
        <v>3150</v>
      </c>
      <c r="AH777" t="s">
        <v>1432</v>
      </c>
      <c r="AI777" t="s">
        <v>2420</v>
      </c>
      <c r="AJ777" t="s">
        <v>12756</v>
      </c>
      <c r="AP777">
        <f t="shared" si="24"/>
        <v>3</v>
      </c>
    </row>
    <row r="778" spans="1:42" x14ac:dyDescent="0.3">
      <c r="A778" s="1">
        <v>812</v>
      </c>
      <c r="B778" t="s">
        <v>3172</v>
      </c>
      <c r="C778" t="s">
        <v>27</v>
      </c>
      <c r="D778" t="s">
        <v>603</v>
      </c>
      <c r="E778" t="s">
        <v>619</v>
      </c>
      <c r="F778" t="s">
        <v>3173</v>
      </c>
      <c r="G778" t="s">
        <v>3174</v>
      </c>
      <c r="H778" t="s">
        <v>32</v>
      </c>
      <c r="I778">
        <v>125</v>
      </c>
      <c r="J778">
        <v>2.35</v>
      </c>
      <c r="K778" t="s">
        <v>33</v>
      </c>
      <c r="L778" t="s">
        <v>16094</v>
      </c>
      <c r="M778" t="s">
        <v>16095</v>
      </c>
      <c r="N778" t="s">
        <v>16096</v>
      </c>
      <c r="O778" t="s">
        <v>16097</v>
      </c>
      <c r="P778" t="s">
        <v>16098</v>
      </c>
      <c r="Q778">
        <v>2013</v>
      </c>
      <c r="R778" t="s">
        <v>34</v>
      </c>
      <c r="S778">
        <v>2</v>
      </c>
      <c r="T778">
        <v>58000000</v>
      </c>
      <c r="U778">
        <v>44665963</v>
      </c>
      <c r="V778">
        <f t="shared" si="25"/>
        <v>-13334037</v>
      </c>
      <c r="W778" t="s">
        <v>3175</v>
      </c>
      <c r="X778">
        <v>6.3</v>
      </c>
      <c r="Y778">
        <v>246</v>
      </c>
      <c r="Z778">
        <v>159931</v>
      </c>
      <c r="AA778">
        <v>281</v>
      </c>
      <c r="AB778">
        <v>22000</v>
      </c>
      <c r="AC778">
        <v>189</v>
      </c>
      <c r="AD778">
        <v>1000</v>
      </c>
      <c r="AE778">
        <v>847</v>
      </c>
      <c r="AF778">
        <v>839</v>
      </c>
      <c r="AG778">
        <v>5081</v>
      </c>
      <c r="AH778" t="s">
        <v>1432</v>
      </c>
      <c r="AP778">
        <f t="shared" si="24"/>
        <v>1</v>
      </c>
    </row>
    <row r="779" spans="1:42" x14ac:dyDescent="0.3">
      <c r="A779" s="1">
        <v>813</v>
      </c>
      <c r="B779" t="s">
        <v>3176</v>
      </c>
      <c r="C779" t="s">
        <v>27</v>
      </c>
      <c r="D779" t="s">
        <v>1695</v>
      </c>
      <c r="E779" t="s">
        <v>1435</v>
      </c>
      <c r="F779" t="s">
        <v>2006</v>
      </c>
      <c r="G779" t="s">
        <v>3177</v>
      </c>
      <c r="H779" t="s">
        <v>572</v>
      </c>
      <c r="I779">
        <v>97</v>
      </c>
      <c r="J779">
        <v>2.35</v>
      </c>
      <c r="K779" t="s">
        <v>33</v>
      </c>
      <c r="L779" t="s">
        <v>15589</v>
      </c>
      <c r="M779" t="s">
        <v>16099</v>
      </c>
      <c r="N779" t="s">
        <v>16100</v>
      </c>
      <c r="O779" t="s">
        <v>14077</v>
      </c>
      <c r="P779" t="s">
        <v>16101</v>
      </c>
      <c r="Q779">
        <v>2010</v>
      </c>
      <c r="R779" t="s">
        <v>491</v>
      </c>
      <c r="S779">
        <v>1</v>
      </c>
      <c r="T779">
        <v>60000000</v>
      </c>
      <c r="U779">
        <v>60128566</v>
      </c>
      <c r="V779">
        <f t="shared" si="25"/>
        <v>128566</v>
      </c>
      <c r="W779" t="s">
        <v>3178</v>
      </c>
      <c r="X779">
        <v>5.9</v>
      </c>
      <c r="Y779">
        <v>253</v>
      </c>
      <c r="Z779">
        <v>131447</v>
      </c>
      <c r="AA779">
        <v>410</v>
      </c>
      <c r="AB779">
        <v>19000</v>
      </c>
      <c r="AC779">
        <v>545</v>
      </c>
      <c r="AD779">
        <v>14000</v>
      </c>
      <c r="AE779">
        <v>1000</v>
      </c>
      <c r="AF779">
        <v>529</v>
      </c>
      <c r="AG779">
        <v>16098</v>
      </c>
      <c r="AH779" t="s">
        <v>980</v>
      </c>
      <c r="AI779" t="s">
        <v>718</v>
      </c>
      <c r="AJ779" t="s">
        <v>4493</v>
      </c>
      <c r="AK779" t="s">
        <v>13700</v>
      </c>
      <c r="AP779">
        <f t="shared" si="24"/>
        <v>4</v>
      </c>
    </row>
    <row r="780" spans="1:42" x14ac:dyDescent="0.3">
      <c r="A780" s="1">
        <v>814</v>
      </c>
      <c r="B780" t="s">
        <v>3179</v>
      </c>
      <c r="C780" t="s">
        <v>27</v>
      </c>
      <c r="D780" t="s">
        <v>3180</v>
      </c>
      <c r="E780" t="s">
        <v>1484</v>
      </c>
      <c r="F780" t="s">
        <v>3181</v>
      </c>
      <c r="G780" t="s">
        <v>3182</v>
      </c>
      <c r="H780" t="s">
        <v>32</v>
      </c>
      <c r="I780">
        <v>125</v>
      </c>
      <c r="J780">
        <v>2.35</v>
      </c>
      <c r="K780" t="s">
        <v>33</v>
      </c>
      <c r="L780" t="s">
        <v>8889</v>
      </c>
      <c r="M780" t="s">
        <v>14040</v>
      </c>
      <c r="N780" t="s">
        <v>16102</v>
      </c>
      <c r="O780" t="s">
        <v>16103</v>
      </c>
      <c r="P780" t="s">
        <v>15654</v>
      </c>
      <c r="Q780">
        <v>2012</v>
      </c>
      <c r="R780" t="s">
        <v>34</v>
      </c>
      <c r="S780">
        <v>0</v>
      </c>
      <c r="T780">
        <v>58000000</v>
      </c>
      <c r="U780">
        <v>49875589</v>
      </c>
      <c r="V780">
        <f t="shared" si="25"/>
        <v>-8124411</v>
      </c>
      <c r="W780" t="s">
        <v>3183</v>
      </c>
      <c r="X780">
        <v>5.9</v>
      </c>
      <c r="Y780">
        <v>144</v>
      </c>
      <c r="Z780">
        <v>28807</v>
      </c>
      <c r="AA780">
        <v>273</v>
      </c>
      <c r="AB780">
        <v>0</v>
      </c>
      <c r="AC780">
        <v>143</v>
      </c>
      <c r="AD780">
        <v>1000</v>
      </c>
      <c r="AE780">
        <v>664</v>
      </c>
      <c r="AF780">
        <v>519</v>
      </c>
      <c r="AG780">
        <v>4416</v>
      </c>
      <c r="AH780" t="s">
        <v>980</v>
      </c>
      <c r="AI780" t="s">
        <v>718</v>
      </c>
      <c r="AJ780" t="s">
        <v>2420</v>
      </c>
      <c r="AK780" t="s">
        <v>20929</v>
      </c>
      <c r="AL780" t="s">
        <v>6750</v>
      </c>
      <c r="AP780">
        <f t="shared" si="24"/>
        <v>5</v>
      </c>
    </row>
    <row r="781" spans="1:42" x14ac:dyDescent="0.3">
      <c r="A781" s="1">
        <v>816</v>
      </c>
      <c r="B781" t="s">
        <v>3184</v>
      </c>
      <c r="C781" t="s">
        <v>27</v>
      </c>
      <c r="D781" t="s">
        <v>2679</v>
      </c>
      <c r="E781" t="s">
        <v>442</v>
      </c>
      <c r="F781" t="s">
        <v>1728</v>
      </c>
      <c r="G781" t="s">
        <v>581</v>
      </c>
      <c r="H781" t="s">
        <v>32</v>
      </c>
      <c r="I781">
        <v>136</v>
      </c>
      <c r="J781">
        <v>2.35</v>
      </c>
      <c r="K781" t="s">
        <v>33</v>
      </c>
      <c r="L781" t="s">
        <v>16104</v>
      </c>
      <c r="M781" t="s">
        <v>15210</v>
      </c>
      <c r="N781" t="s">
        <v>14631</v>
      </c>
      <c r="O781" t="s">
        <v>15625</v>
      </c>
      <c r="P781" t="s">
        <v>14166</v>
      </c>
      <c r="Q781">
        <v>1997</v>
      </c>
      <c r="R781" t="s">
        <v>491</v>
      </c>
      <c r="S781">
        <v>2</v>
      </c>
      <c r="T781">
        <v>57000000</v>
      </c>
      <c r="U781">
        <v>60984028</v>
      </c>
      <c r="V781">
        <f t="shared" si="25"/>
        <v>3984028</v>
      </c>
      <c r="W781" t="s">
        <v>3185</v>
      </c>
      <c r="X781">
        <v>7.5</v>
      </c>
      <c r="Y781">
        <v>117</v>
      </c>
      <c r="Z781">
        <v>259519</v>
      </c>
      <c r="AA781">
        <v>431</v>
      </c>
      <c r="AB781">
        <v>11000</v>
      </c>
      <c r="AC781">
        <v>138</v>
      </c>
      <c r="AD781">
        <v>18000</v>
      </c>
      <c r="AE781">
        <v>14000</v>
      </c>
      <c r="AF781">
        <v>9000</v>
      </c>
      <c r="AG781">
        <v>45271</v>
      </c>
      <c r="AH781" t="s">
        <v>2420</v>
      </c>
      <c r="AI781" t="s">
        <v>20928</v>
      </c>
      <c r="AJ781" t="s">
        <v>13161</v>
      </c>
      <c r="AP781">
        <f t="shared" si="24"/>
        <v>3</v>
      </c>
    </row>
    <row r="782" spans="1:42" x14ac:dyDescent="0.3">
      <c r="A782" s="1">
        <v>817</v>
      </c>
      <c r="B782" t="s">
        <v>3186</v>
      </c>
      <c r="C782" t="s">
        <v>27</v>
      </c>
      <c r="D782" t="s">
        <v>3187</v>
      </c>
      <c r="E782" t="s">
        <v>1582</v>
      </c>
      <c r="F782" t="s">
        <v>3188</v>
      </c>
      <c r="G782" t="s">
        <v>1530</v>
      </c>
      <c r="H782" t="s">
        <v>32</v>
      </c>
      <c r="I782">
        <v>116</v>
      </c>
      <c r="J782">
        <v>2.35</v>
      </c>
      <c r="K782" t="s">
        <v>33</v>
      </c>
      <c r="L782" t="s">
        <v>16105</v>
      </c>
      <c r="M782" t="s">
        <v>16106</v>
      </c>
      <c r="N782" t="s">
        <v>16107</v>
      </c>
      <c r="O782" t="s">
        <v>16108</v>
      </c>
      <c r="P782" t="s">
        <v>16109</v>
      </c>
      <c r="Q782">
        <v>2012</v>
      </c>
      <c r="R782" t="s">
        <v>491</v>
      </c>
      <c r="S782">
        <v>2</v>
      </c>
      <c r="T782">
        <v>70000000</v>
      </c>
      <c r="U782">
        <v>36931089</v>
      </c>
      <c r="V782">
        <f t="shared" si="25"/>
        <v>-33068911</v>
      </c>
      <c r="W782" t="s">
        <v>3189</v>
      </c>
      <c r="X782">
        <v>5.6</v>
      </c>
      <c r="Y782">
        <v>157</v>
      </c>
      <c r="Z782">
        <v>70681</v>
      </c>
      <c r="AA782">
        <v>198</v>
      </c>
      <c r="AB782">
        <v>12000</v>
      </c>
      <c r="AC782">
        <v>51</v>
      </c>
      <c r="AD782">
        <v>11000</v>
      </c>
      <c r="AE782">
        <v>3000</v>
      </c>
      <c r="AF782">
        <v>622</v>
      </c>
      <c r="AG782">
        <v>16484</v>
      </c>
      <c r="AH782" t="s">
        <v>1432</v>
      </c>
      <c r="AP782">
        <f t="shared" si="24"/>
        <v>1</v>
      </c>
    </row>
    <row r="783" spans="1:42" x14ac:dyDescent="0.3">
      <c r="A783" s="1">
        <v>818</v>
      </c>
      <c r="B783" t="s">
        <v>3190</v>
      </c>
      <c r="C783" t="s">
        <v>27</v>
      </c>
      <c r="D783" t="s">
        <v>384</v>
      </c>
      <c r="E783" t="s">
        <v>413</v>
      </c>
      <c r="F783" t="s">
        <v>3191</v>
      </c>
      <c r="G783" t="s">
        <v>3192</v>
      </c>
      <c r="H783" t="s">
        <v>32</v>
      </c>
      <c r="I783">
        <v>103</v>
      </c>
      <c r="J783">
        <v>2.35</v>
      </c>
      <c r="K783" t="s">
        <v>33</v>
      </c>
      <c r="L783" t="s">
        <v>14330</v>
      </c>
      <c r="M783" t="s">
        <v>14060</v>
      </c>
      <c r="N783" t="s">
        <v>16110</v>
      </c>
      <c r="O783" t="s">
        <v>14036</v>
      </c>
      <c r="P783" t="s">
        <v>14856</v>
      </c>
      <c r="Q783">
        <v>1996</v>
      </c>
      <c r="R783" t="s">
        <v>34</v>
      </c>
      <c r="S783">
        <v>0</v>
      </c>
      <c r="T783">
        <v>57000000</v>
      </c>
      <c r="U783">
        <v>51317350</v>
      </c>
      <c r="V783">
        <f t="shared" si="25"/>
        <v>-5682650</v>
      </c>
      <c r="W783" t="s">
        <v>3193</v>
      </c>
      <c r="X783">
        <v>6.4</v>
      </c>
      <c r="Y783">
        <v>60</v>
      </c>
      <c r="Z783">
        <v>78343</v>
      </c>
      <c r="AA783">
        <v>139</v>
      </c>
      <c r="AB783">
        <v>0</v>
      </c>
      <c r="AC783">
        <v>357</v>
      </c>
      <c r="AD783">
        <v>2000</v>
      </c>
      <c r="AE783">
        <v>663</v>
      </c>
      <c r="AF783">
        <v>40</v>
      </c>
      <c r="AG783">
        <v>2710</v>
      </c>
      <c r="AH783" t="s">
        <v>980</v>
      </c>
      <c r="AI783" t="s">
        <v>718</v>
      </c>
      <c r="AJ783" t="s">
        <v>20924</v>
      </c>
      <c r="AP783">
        <f t="shared" si="24"/>
        <v>3</v>
      </c>
    </row>
    <row r="784" spans="1:42" x14ac:dyDescent="0.3">
      <c r="A784" s="1">
        <v>819</v>
      </c>
      <c r="B784" t="s">
        <v>3194</v>
      </c>
      <c r="C784" t="s">
        <v>27</v>
      </c>
      <c r="D784" t="s">
        <v>201</v>
      </c>
      <c r="E784" t="s">
        <v>380</v>
      </c>
      <c r="F784" t="s">
        <v>194</v>
      </c>
      <c r="G784" t="s">
        <v>3195</v>
      </c>
      <c r="H784" t="s">
        <v>32</v>
      </c>
      <c r="I784">
        <v>97</v>
      </c>
      <c r="J784">
        <v>2.35</v>
      </c>
      <c r="K784" t="s">
        <v>33</v>
      </c>
      <c r="L784" t="s">
        <v>14517</v>
      </c>
      <c r="M784" t="s">
        <v>14720</v>
      </c>
      <c r="N784" t="s">
        <v>14980</v>
      </c>
      <c r="O784" t="s">
        <v>14074</v>
      </c>
      <c r="P784" t="s">
        <v>14349</v>
      </c>
      <c r="Q784">
        <v>2004</v>
      </c>
      <c r="R784" t="s">
        <v>34</v>
      </c>
      <c r="S784">
        <v>2</v>
      </c>
      <c r="T784">
        <v>58000000</v>
      </c>
      <c r="U784">
        <v>28328132</v>
      </c>
      <c r="V784">
        <f t="shared" si="25"/>
        <v>-29671868</v>
      </c>
      <c r="W784" t="s">
        <v>3196</v>
      </c>
      <c r="X784">
        <v>6.3</v>
      </c>
      <c r="Y784">
        <v>117</v>
      </c>
      <c r="Z784">
        <v>38298</v>
      </c>
      <c r="AA784">
        <v>147</v>
      </c>
      <c r="AB784">
        <v>782</v>
      </c>
      <c r="AC784">
        <v>420</v>
      </c>
      <c r="AD784">
        <v>4000</v>
      </c>
      <c r="AE784">
        <v>3000</v>
      </c>
      <c r="AF784">
        <v>455</v>
      </c>
      <c r="AG784">
        <v>9814</v>
      </c>
      <c r="AH784" t="s">
        <v>980</v>
      </c>
      <c r="AI784" t="s">
        <v>1432</v>
      </c>
      <c r="AJ784" t="s">
        <v>20931</v>
      </c>
      <c r="AK784" t="s">
        <v>2420</v>
      </c>
      <c r="AP784">
        <f t="shared" si="24"/>
        <v>4</v>
      </c>
    </row>
    <row r="785" spans="1:42" x14ac:dyDescent="0.3">
      <c r="A785" s="1">
        <v>820</v>
      </c>
      <c r="B785" t="s">
        <v>3197</v>
      </c>
      <c r="C785" t="s">
        <v>27</v>
      </c>
      <c r="D785" t="s">
        <v>3198</v>
      </c>
      <c r="E785" t="s">
        <v>524</v>
      </c>
      <c r="F785" t="s">
        <v>3199</v>
      </c>
      <c r="G785" t="s">
        <v>3200</v>
      </c>
      <c r="H785" t="s">
        <v>32</v>
      </c>
      <c r="I785">
        <v>96</v>
      </c>
      <c r="J785">
        <v>2.35</v>
      </c>
      <c r="K785" t="s">
        <v>33</v>
      </c>
      <c r="L785" t="s">
        <v>16104</v>
      </c>
      <c r="M785" t="s">
        <v>14714</v>
      </c>
      <c r="N785" t="s">
        <v>16111</v>
      </c>
      <c r="O785" t="s">
        <v>16112</v>
      </c>
      <c r="P785" t="s">
        <v>16113</v>
      </c>
      <c r="Q785">
        <v>2011</v>
      </c>
      <c r="R785" t="s">
        <v>34</v>
      </c>
      <c r="S785">
        <v>1</v>
      </c>
      <c r="T785">
        <v>57000000</v>
      </c>
      <c r="U785">
        <v>51774002</v>
      </c>
      <c r="V785">
        <f t="shared" si="25"/>
        <v>-5225998</v>
      </c>
      <c r="W785" t="s">
        <v>3201</v>
      </c>
      <c r="X785">
        <v>4.3</v>
      </c>
      <c r="Y785">
        <v>287</v>
      </c>
      <c r="Z785">
        <v>87745</v>
      </c>
      <c r="AA785">
        <v>331</v>
      </c>
      <c r="AB785">
        <v>18000</v>
      </c>
      <c r="AC785">
        <v>83</v>
      </c>
      <c r="AD785">
        <v>12000</v>
      </c>
      <c r="AE785">
        <v>1000</v>
      </c>
      <c r="AF785">
        <v>1000</v>
      </c>
      <c r="AG785">
        <v>16121</v>
      </c>
      <c r="AH785" t="s">
        <v>980</v>
      </c>
      <c r="AI785" t="s">
        <v>20924</v>
      </c>
      <c r="AJ785" t="s">
        <v>13161</v>
      </c>
      <c r="AP785">
        <f t="shared" si="24"/>
        <v>3</v>
      </c>
    </row>
    <row r="786" spans="1:42" x14ac:dyDescent="0.3">
      <c r="A786" s="1">
        <v>821</v>
      </c>
      <c r="B786" t="s">
        <v>3202</v>
      </c>
      <c r="C786" t="s">
        <v>27</v>
      </c>
      <c r="D786" t="s">
        <v>3203</v>
      </c>
      <c r="E786" t="s">
        <v>52</v>
      </c>
      <c r="F786" t="s">
        <v>3204</v>
      </c>
      <c r="G786" t="s">
        <v>3205</v>
      </c>
      <c r="H786" t="s">
        <v>47</v>
      </c>
      <c r="I786">
        <v>131</v>
      </c>
      <c r="J786">
        <v>2.35</v>
      </c>
      <c r="K786" t="s">
        <v>33</v>
      </c>
      <c r="L786" t="s">
        <v>14044</v>
      </c>
      <c r="M786" t="s">
        <v>14395</v>
      </c>
      <c r="N786" t="s">
        <v>14074</v>
      </c>
      <c r="O786" t="s">
        <v>15404</v>
      </c>
      <c r="P786" t="s">
        <v>14003</v>
      </c>
      <c r="Q786">
        <v>2001</v>
      </c>
      <c r="R786" t="s">
        <v>491</v>
      </c>
      <c r="S786">
        <v>2</v>
      </c>
      <c r="T786">
        <v>57000000</v>
      </c>
      <c r="U786">
        <v>25528495</v>
      </c>
      <c r="V786">
        <f t="shared" si="25"/>
        <v>-31471505</v>
      </c>
      <c r="W786" t="s">
        <v>3206</v>
      </c>
      <c r="X786">
        <v>5.9</v>
      </c>
      <c r="Y786">
        <v>96</v>
      </c>
      <c r="Z786">
        <v>28099</v>
      </c>
      <c r="AA786">
        <v>220</v>
      </c>
      <c r="AB786">
        <v>0</v>
      </c>
      <c r="AC786">
        <v>108</v>
      </c>
      <c r="AD786">
        <v>23000</v>
      </c>
      <c r="AE786">
        <v>243</v>
      </c>
      <c r="AF786">
        <v>58</v>
      </c>
      <c r="AG786">
        <v>23325</v>
      </c>
      <c r="AH786" t="s">
        <v>2420</v>
      </c>
      <c r="AI786" t="s">
        <v>20933</v>
      </c>
      <c r="AJ786" t="s">
        <v>12756</v>
      </c>
      <c r="AK786" t="s">
        <v>6750</v>
      </c>
      <c r="AP786">
        <f t="shared" si="24"/>
        <v>4</v>
      </c>
    </row>
    <row r="787" spans="1:42" x14ac:dyDescent="0.3">
      <c r="A787" s="1">
        <v>823</v>
      </c>
      <c r="B787" t="s">
        <v>3207</v>
      </c>
      <c r="C787" t="s">
        <v>27</v>
      </c>
      <c r="D787" t="s">
        <v>1884</v>
      </c>
      <c r="E787" t="s">
        <v>262</v>
      </c>
      <c r="F787" t="s">
        <v>69</v>
      </c>
      <c r="G787" t="s">
        <v>2967</v>
      </c>
      <c r="H787" t="s">
        <v>205</v>
      </c>
      <c r="I787">
        <v>95</v>
      </c>
      <c r="J787">
        <v>2.35</v>
      </c>
      <c r="K787" t="s">
        <v>33</v>
      </c>
      <c r="L787" t="s">
        <v>15956</v>
      </c>
      <c r="M787" t="s">
        <v>15935</v>
      </c>
      <c r="N787" t="s">
        <v>16114</v>
      </c>
      <c r="O787" t="s">
        <v>15026</v>
      </c>
      <c r="P787" t="s">
        <v>16115</v>
      </c>
      <c r="Q787">
        <v>2005</v>
      </c>
      <c r="R787" t="s">
        <v>72</v>
      </c>
      <c r="S787">
        <v>0</v>
      </c>
      <c r="T787">
        <v>56000000</v>
      </c>
      <c r="U787">
        <v>113006880</v>
      </c>
      <c r="V787">
        <f t="shared" si="25"/>
        <v>57006880</v>
      </c>
      <c r="W787" t="s">
        <v>3208</v>
      </c>
      <c r="X787">
        <v>5.5</v>
      </c>
      <c r="Y787">
        <v>125</v>
      </c>
      <c r="Z787">
        <v>66308</v>
      </c>
      <c r="AA787">
        <v>225</v>
      </c>
      <c r="AB787">
        <v>0</v>
      </c>
      <c r="AC787">
        <v>163</v>
      </c>
      <c r="AD787">
        <v>14000</v>
      </c>
      <c r="AE787">
        <v>799</v>
      </c>
      <c r="AF787">
        <v>650</v>
      </c>
      <c r="AG787">
        <v>16884</v>
      </c>
      <c r="AH787" t="s">
        <v>980</v>
      </c>
      <c r="AI787" t="s">
        <v>1432</v>
      </c>
      <c r="AJ787" t="s">
        <v>2420</v>
      </c>
      <c r="AK787" t="s">
        <v>20926</v>
      </c>
      <c r="AL787" t="s">
        <v>13161</v>
      </c>
      <c r="AP787">
        <f t="shared" si="24"/>
        <v>5</v>
      </c>
    </row>
    <row r="788" spans="1:42" x14ac:dyDescent="0.3">
      <c r="A788" s="1">
        <v>824</v>
      </c>
      <c r="B788" t="s">
        <v>3209</v>
      </c>
      <c r="C788" t="s">
        <v>27</v>
      </c>
      <c r="D788" t="s">
        <v>3210</v>
      </c>
      <c r="E788" t="s">
        <v>806</v>
      </c>
      <c r="F788" t="s">
        <v>3211</v>
      </c>
      <c r="G788" t="s">
        <v>3212</v>
      </c>
      <c r="H788" t="s">
        <v>32</v>
      </c>
      <c r="I788">
        <v>86</v>
      </c>
      <c r="J788">
        <v>2.35</v>
      </c>
      <c r="K788" t="s">
        <v>33</v>
      </c>
      <c r="L788" t="s">
        <v>14888</v>
      </c>
      <c r="M788" t="s">
        <v>15298</v>
      </c>
      <c r="N788" t="s">
        <v>14606</v>
      </c>
      <c r="O788" t="s">
        <v>15676</v>
      </c>
      <c r="P788" t="s">
        <v>15476</v>
      </c>
      <c r="Q788">
        <v>2004</v>
      </c>
      <c r="R788" t="s">
        <v>34</v>
      </c>
      <c r="S788">
        <v>1</v>
      </c>
      <c r="T788">
        <v>56000000</v>
      </c>
      <c r="U788">
        <v>45860039</v>
      </c>
      <c r="V788">
        <f t="shared" si="25"/>
        <v>-10139961</v>
      </c>
      <c r="W788" t="s">
        <v>3213</v>
      </c>
      <c r="X788">
        <v>6.2</v>
      </c>
      <c r="Y788">
        <v>117</v>
      </c>
      <c r="Z788">
        <v>53118</v>
      </c>
      <c r="AA788">
        <v>221</v>
      </c>
      <c r="AB788">
        <v>0</v>
      </c>
      <c r="AC788">
        <v>10</v>
      </c>
      <c r="AD788">
        <v>12000</v>
      </c>
      <c r="AE788">
        <v>795</v>
      </c>
      <c r="AF788">
        <v>348</v>
      </c>
      <c r="AG788">
        <v>14146</v>
      </c>
      <c r="AH788" t="s">
        <v>980</v>
      </c>
      <c r="AI788" t="s">
        <v>20931</v>
      </c>
      <c r="AP788">
        <f t="shared" si="24"/>
        <v>2</v>
      </c>
    </row>
    <row r="789" spans="1:42" x14ac:dyDescent="0.3">
      <c r="A789" s="1">
        <v>825</v>
      </c>
      <c r="B789" t="s">
        <v>3214</v>
      </c>
      <c r="C789" t="s">
        <v>559</v>
      </c>
      <c r="D789" t="s">
        <v>337</v>
      </c>
      <c r="E789" t="s">
        <v>250</v>
      </c>
      <c r="F789" t="s">
        <v>3215</v>
      </c>
      <c r="G789" t="s">
        <v>3216</v>
      </c>
      <c r="H789" t="s">
        <v>32</v>
      </c>
      <c r="I789">
        <v>142</v>
      </c>
      <c r="J789">
        <v>2.35</v>
      </c>
      <c r="K789" t="s">
        <v>33</v>
      </c>
      <c r="L789" t="s">
        <v>16116</v>
      </c>
      <c r="M789" t="s">
        <v>14003</v>
      </c>
      <c r="N789" t="s">
        <v>14903</v>
      </c>
      <c r="O789" t="s">
        <v>16117</v>
      </c>
      <c r="P789" t="s">
        <v>16118</v>
      </c>
      <c r="Q789">
        <v>1994</v>
      </c>
      <c r="R789" t="s">
        <v>34</v>
      </c>
      <c r="S789">
        <v>0</v>
      </c>
      <c r="T789">
        <v>55000000</v>
      </c>
      <c r="U789">
        <v>329691196</v>
      </c>
      <c r="V789">
        <f t="shared" si="25"/>
        <v>274691196</v>
      </c>
      <c r="W789" t="s">
        <v>3217</v>
      </c>
      <c r="X789">
        <v>8.8000000000000007</v>
      </c>
      <c r="Y789">
        <v>149</v>
      </c>
      <c r="Z789">
        <v>1251222</v>
      </c>
      <c r="AA789">
        <v>1398</v>
      </c>
      <c r="AB789">
        <v>59000</v>
      </c>
      <c r="AC789">
        <v>0</v>
      </c>
      <c r="AD789">
        <v>15000</v>
      </c>
      <c r="AE789">
        <v>294</v>
      </c>
      <c r="AF789">
        <v>194</v>
      </c>
      <c r="AG789">
        <v>15700</v>
      </c>
      <c r="AH789" t="s">
        <v>1432</v>
      </c>
      <c r="AI789" t="s">
        <v>2420</v>
      </c>
      <c r="AP789">
        <f t="shared" si="24"/>
        <v>2</v>
      </c>
    </row>
    <row r="790" spans="1:42" x14ac:dyDescent="0.3">
      <c r="A790" s="1">
        <v>826</v>
      </c>
      <c r="B790" t="s">
        <v>3218</v>
      </c>
      <c r="C790" t="s">
        <v>27</v>
      </c>
      <c r="D790" t="s">
        <v>2778</v>
      </c>
      <c r="E790" t="s">
        <v>1576</v>
      </c>
      <c r="F790" t="s">
        <v>3219</v>
      </c>
      <c r="G790" t="s">
        <v>3220</v>
      </c>
      <c r="H790" t="s">
        <v>32</v>
      </c>
      <c r="I790">
        <v>92</v>
      </c>
      <c r="J790">
        <v>1.85</v>
      </c>
      <c r="K790" t="s">
        <v>33</v>
      </c>
      <c r="L790" t="s">
        <v>14742</v>
      </c>
      <c r="M790" t="s">
        <v>15117</v>
      </c>
      <c r="N790" t="s">
        <v>15514</v>
      </c>
      <c r="O790" t="s">
        <v>16119</v>
      </c>
      <c r="P790" t="s">
        <v>14339</v>
      </c>
      <c r="Q790">
        <v>2007</v>
      </c>
      <c r="R790" t="s">
        <v>72</v>
      </c>
      <c r="S790">
        <v>0</v>
      </c>
      <c r="T790">
        <v>60000000</v>
      </c>
      <c r="U790">
        <v>217326336</v>
      </c>
      <c r="V790">
        <f t="shared" si="25"/>
        <v>157326336</v>
      </c>
      <c r="W790" t="s">
        <v>3221</v>
      </c>
      <c r="X790">
        <v>5.2</v>
      </c>
      <c r="Y790">
        <v>131</v>
      </c>
      <c r="Z790">
        <v>57276</v>
      </c>
      <c r="AA790">
        <v>146</v>
      </c>
      <c r="AB790">
        <v>0</v>
      </c>
      <c r="AC790">
        <v>25</v>
      </c>
      <c r="AD790">
        <v>1000</v>
      </c>
      <c r="AE790">
        <v>718</v>
      </c>
      <c r="AF790">
        <v>639</v>
      </c>
      <c r="AG790">
        <v>2847</v>
      </c>
      <c r="AH790" t="s">
        <v>20925</v>
      </c>
      <c r="AI790" t="s">
        <v>1432</v>
      </c>
      <c r="AJ790" t="s">
        <v>20926</v>
      </c>
      <c r="AK790" t="s">
        <v>20924</v>
      </c>
      <c r="AL790" t="s">
        <v>20933</v>
      </c>
      <c r="AP790">
        <f t="shared" si="24"/>
        <v>5</v>
      </c>
    </row>
    <row r="791" spans="1:42" x14ac:dyDescent="0.3">
      <c r="A791" s="1">
        <v>827</v>
      </c>
      <c r="B791" t="s">
        <v>3222</v>
      </c>
      <c r="C791" t="s">
        <v>27</v>
      </c>
      <c r="D791" t="s">
        <v>1428</v>
      </c>
      <c r="E791" t="s">
        <v>1269</v>
      </c>
      <c r="F791" t="s">
        <v>1270</v>
      </c>
      <c r="G791" t="s">
        <v>1271</v>
      </c>
      <c r="H791" t="s">
        <v>32</v>
      </c>
      <c r="I791">
        <v>108</v>
      </c>
      <c r="J791">
        <v>1.85</v>
      </c>
      <c r="K791" t="s">
        <v>33</v>
      </c>
      <c r="L791" t="s">
        <v>14452</v>
      </c>
      <c r="M791" t="s">
        <v>14360</v>
      </c>
      <c r="N791" t="s">
        <v>16120</v>
      </c>
      <c r="O791" t="s">
        <v>14910</v>
      </c>
      <c r="P791" t="s">
        <v>14911</v>
      </c>
      <c r="Q791">
        <v>2000</v>
      </c>
      <c r="R791" t="s">
        <v>34</v>
      </c>
      <c r="S791">
        <v>2</v>
      </c>
      <c r="T791">
        <v>55000000</v>
      </c>
      <c r="U791">
        <v>166225040</v>
      </c>
      <c r="V791">
        <f t="shared" si="25"/>
        <v>111225040</v>
      </c>
      <c r="W791" t="s">
        <v>3223</v>
      </c>
      <c r="X791">
        <v>7</v>
      </c>
      <c r="Y791">
        <v>150</v>
      </c>
      <c r="Z791">
        <v>260442</v>
      </c>
      <c r="AA791">
        <v>507</v>
      </c>
      <c r="AB791">
        <v>0</v>
      </c>
      <c r="AC791">
        <v>116</v>
      </c>
      <c r="AD791">
        <v>22000</v>
      </c>
      <c r="AE791">
        <v>713</v>
      </c>
      <c r="AF791">
        <v>708</v>
      </c>
      <c r="AG791">
        <v>24286</v>
      </c>
      <c r="AH791" t="s">
        <v>1432</v>
      </c>
      <c r="AP791">
        <f t="shared" si="24"/>
        <v>1</v>
      </c>
    </row>
    <row r="792" spans="1:42" x14ac:dyDescent="0.3">
      <c r="A792" s="1">
        <v>828</v>
      </c>
      <c r="B792" t="s">
        <v>3224</v>
      </c>
      <c r="C792" t="s">
        <v>27</v>
      </c>
      <c r="D792" t="s">
        <v>3225</v>
      </c>
      <c r="E792" t="s">
        <v>52</v>
      </c>
      <c r="F792" t="s">
        <v>1445</v>
      </c>
      <c r="G792" t="s">
        <v>3226</v>
      </c>
      <c r="H792" t="s">
        <v>32</v>
      </c>
      <c r="I792">
        <v>84</v>
      </c>
      <c r="J792">
        <v>1.78</v>
      </c>
      <c r="K792" t="s">
        <v>33</v>
      </c>
      <c r="L792" t="s">
        <v>15062</v>
      </c>
      <c r="M792" t="s">
        <v>14003</v>
      </c>
      <c r="N792" t="s">
        <v>15102</v>
      </c>
      <c r="O792" t="s">
        <v>14195</v>
      </c>
      <c r="P792" t="s">
        <v>16121</v>
      </c>
      <c r="Q792">
        <v>1995</v>
      </c>
      <c r="R792" t="s">
        <v>212</v>
      </c>
      <c r="S792">
        <v>1</v>
      </c>
      <c r="T792">
        <v>55000000</v>
      </c>
      <c r="U792">
        <v>141600000</v>
      </c>
      <c r="V792">
        <f t="shared" si="25"/>
        <v>86600000</v>
      </c>
      <c r="W792" t="s">
        <v>3227</v>
      </c>
      <c r="X792">
        <v>6.6</v>
      </c>
      <c r="Y792">
        <v>92</v>
      </c>
      <c r="Z792">
        <v>119675</v>
      </c>
      <c r="AA792">
        <v>216</v>
      </c>
      <c r="AB792">
        <v>0</v>
      </c>
      <c r="AC792">
        <v>12</v>
      </c>
      <c r="AD792">
        <v>23000</v>
      </c>
      <c r="AE792">
        <v>2000</v>
      </c>
      <c r="AF792">
        <v>752</v>
      </c>
      <c r="AG792">
        <v>26754</v>
      </c>
      <c r="AH792" t="s">
        <v>718</v>
      </c>
      <c r="AI792" t="s">
        <v>20925</v>
      </c>
      <c r="AJ792" t="s">
        <v>2420</v>
      </c>
      <c r="AK792" t="s">
        <v>20926</v>
      </c>
      <c r="AL792" t="s">
        <v>20929</v>
      </c>
      <c r="AM792" t="s">
        <v>20927</v>
      </c>
      <c r="AN792" t="s">
        <v>12756</v>
      </c>
      <c r="AP792">
        <f t="shared" si="24"/>
        <v>7</v>
      </c>
    </row>
    <row r="793" spans="1:42" x14ac:dyDescent="0.3">
      <c r="A793" s="1">
        <v>829</v>
      </c>
      <c r="B793" t="s">
        <v>3228</v>
      </c>
      <c r="C793" t="s">
        <v>27</v>
      </c>
      <c r="D793" t="s">
        <v>794</v>
      </c>
      <c r="E793" t="s">
        <v>95</v>
      </c>
      <c r="F793" t="s">
        <v>3229</v>
      </c>
      <c r="G793" t="s">
        <v>2968</v>
      </c>
      <c r="H793" t="s">
        <v>32</v>
      </c>
      <c r="I793">
        <v>105</v>
      </c>
      <c r="J793">
        <v>2.35</v>
      </c>
      <c r="K793" t="s">
        <v>33</v>
      </c>
      <c r="L793" t="s">
        <v>15039</v>
      </c>
      <c r="M793" t="s">
        <v>16122</v>
      </c>
      <c r="N793" t="s">
        <v>14146</v>
      </c>
      <c r="O793" t="s">
        <v>14000</v>
      </c>
      <c r="P793" t="s">
        <v>16123</v>
      </c>
      <c r="Q793">
        <v>1978</v>
      </c>
      <c r="R793" t="s">
        <v>72</v>
      </c>
      <c r="S793">
        <v>0</v>
      </c>
      <c r="T793">
        <v>55000000</v>
      </c>
      <c r="U793">
        <v>134218018</v>
      </c>
      <c r="V793">
        <f t="shared" si="25"/>
        <v>79218018</v>
      </c>
      <c r="W793" t="s">
        <v>3230</v>
      </c>
      <c r="X793">
        <v>7.3</v>
      </c>
      <c r="Y793">
        <v>169</v>
      </c>
      <c r="Z793">
        <v>126357</v>
      </c>
      <c r="AA793">
        <v>497</v>
      </c>
      <c r="AB793">
        <v>0</v>
      </c>
      <c r="AC793">
        <v>503</v>
      </c>
      <c r="AD793">
        <v>10000</v>
      </c>
      <c r="AE793">
        <v>593</v>
      </c>
      <c r="AF793">
        <v>467</v>
      </c>
      <c r="AG793">
        <v>12940</v>
      </c>
      <c r="AH793" t="s">
        <v>980</v>
      </c>
      <c r="AI793" t="s">
        <v>718</v>
      </c>
      <c r="AJ793" t="s">
        <v>2420</v>
      </c>
      <c r="AK793" t="s">
        <v>12756</v>
      </c>
      <c r="AL793" t="s">
        <v>13700</v>
      </c>
      <c r="AP793">
        <f t="shared" si="24"/>
        <v>5</v>
      </c>
    </row>
    <row r="794" spans="1:42" x14ac:dyDescent="0.3">
      <c r="A794" s="1">
        <v>830</v>
      </c>
      <c r="B794" t="s">
        <v>3231</v>
      </c>
      <c r="C794" t="s">
        <v>27</v>
      </c>
      <c r="D794" t="s">
        <v>395</v>
      </c>
      <c r="E794" t="s">
        <v>599</v>
      </c>
      <c r="F794" t="s">
        <v>1061</v>
      </c>
      <c r="G794" t="s">
        <v>1897</v>
      </c>
      <c r="H794" t="s">
        <v>32</v>
      </c>
      <c r="I794">
        <v>95</v>
      </c>
      <c r="J794">
        <v>1.85</v>
      </c>
      <c r="K794" t="s">
        <v>33</v>
      </c>
      <c r="L794" t="s">
        <v>16124</v>
      </c>
      <c r="M794" t="s">
        <v>16125</v>
      </c>
      <c r="N794" t="s">
        <v>16126</v>
      </c>
      <c r="O794" t="s">
        <v>14005</v>
      </c>
      <c r="P794" t="s">
        <v>14398</v>
      </c>
      <c r="Q794">
        <v>1996</v>
      </c>
      <c r="R794" t="s">
        <v>34</v>
      </c>
      <c r="S794">
        <v>1</v>
      </c>
      <c r="T794">
        <v>54000000</v>
      </c>
      <c r="U794">
        <v>128769345</v>
      </c>
      <c r="V794">
        <f t="shared" si="25"/>
        <v>74769345</v>
      </c>
      <c r="W794" t="s">
        <v>3232</v>
      </c>
      <c r="X794">
        <v>5.6</v>
      </c>
      <c r="Y794">
        <v>57</v>
      </c>
      <c r="Z794">
        <v>86556</v>
      </c>
      <c r="AA794">
        <v>99</v>
      </c>
      <c r="AB794">
        <v>960</v>
      </c>
      <c r="AC794">
        <v>293</v>
      </c>
      <c r="AD794">
        <v>851</v>
      </c>
      <c r="AE794">
        <v>773</v>
      </c>
      <c r="AF794">
        <v>744</v>
      </c>
      <c r="AG794">
        <v>3155</v>
      </c>
      <c r="AH794" t="s">
        <v>1432</v>
      </c>
      <c r="AI794" t="s">
        <v>12756</v>
      </c>
      <c r="AJ794" t="s">
        <v>13700</v>
      </c>
      <c r="AP794">
        <f t="shared" si="24"/>
        <v>3</v>
      </c>
    </row>
    <row r="795" spans="1:42" x14ac:dyDescent="0.3">
      <c r="A795" s="1">
        <v>831</v>
      </c>
      <c r="B795" t="s">
        <v>3233</v>
      </c>
      <c r="C795" t="s">
        <v>27</v>
      </c>
      <c r="D795" t="s">
        <v>2230</v>
      </c>
      <c r="E795" t="s">
        <v>128</v>
      </c>
      <c r="F795" t="s">
        <v>1823</v>
      </c>
      <c r="G795" t="s">
        <v>1590</v>
      </c>
      <c r="H795" t="s">
        <v>32</v>
      </c>
      <c r="I795">
        <v>118</v>
      </c>
      <c r="J795">
        <v>2.35</v>
      </c>
      <c r="K795" t="s">
        <v>33</v>
      </c>
      <c r="L795" t="s">
        <v>16127</v>
      </c>
      <c r="M795" t="s">
        <v>15162</v>
      </c>
      <c r="N795" t="s">
        <v>16128</v>
      </c>
      <c r="O795" t="s">
        <v>16129</v>
      </c>
      <c r="P795" t="s">
        <v>16130</v>
      </c>
      <c r="Q795">
        <v>2005</v>
      </c>
      <c r="R795" t="s">
        <v>34</v>
      </c>
      <c r="S795">
        <v>1</v>
      </c>
      <c r="T795">
        <v>70000000</v>
      </c>
      <c r="U795">
        <v>177575142</v>
      </c>
      <c r="V795">
        <f t="shared" si="25"/>
        <v>107575142</v>
      </c>
      <c r="W795" t="s">
        <v>3234</v>
      </c>
      <c r="X795">
        <v>6.6</v>
      </c>
      <c r="Y795">
        <v>171</v>
      </c>
      <c r="Z795">
        <v>244840</v>
      </c>
      <c r="AA795">
        <v>372</v>
      </c>
      <c r="AB795">
        <v>0</v>
      </c>
      <c r="AC795">
        <v>72</v>
      </c>
      <c r="AD795">
        <v>10000</v>
      </c>
      <c r="AE795">
        <v>975</v>
      </c>
      <c r="AF795">
        <v>681</v>
      </c>
      <c r="AG795">
        <v>13426</v>
      </c>
      <c r="AH795" t="s">
        <v>1432</v>
      </c>
      <c r="AI795" t="s">
        <v>12756</v>
      </c>
      <c r="AP795">
        <f t="shared" si="24"/>
        <v>2</v>
      </c>
    </row>
    <row r="796" spans="1:42" x14ac:dyDescent="0.3">
      <c r="A796" s="1">
        <v>832</v>
      </c>
      <c r="B796" t="s">
        <v>3235</v>
      </c>
      <c r="C796" t="s">
        <v>27</v>
      </c>
      <c r="D796" t="s">
        <v>3236</v>
      </c>
      <c r="E796" t="s">
        <v>386</v>
      </c>
      <c r="F796" t="s">
        <v>464</v>
      </c>
      <c r="G796" t="s">
        <v>3237</v>
      </c>
      <c r="H796" t="s">
        <v>32</v>
      </c>
      <c r="I796">
        <v>92</v>
      </c>
      <c r="J796">
        <v>1.85</v>
      </c>
      <c r="K796" t="s">
        <v>33</v>
      </c>
      <c r="L796" t="s">
        <v>16131</v>
      </c>
      <c r="M796" t="s">
        <v>16132</v>
      </c>
      <c r="N796" t="s">
        <v>14635</v>
      </c>
      <c r="O796" t="s">
        <v>14229</v>
      </c>
      <c r="P796" t="s">
        <v>14230</v>
      </c>
      <c r="Q796">
        <v>1997</v>
      </c>
      <c r="R796" t="s">
        <v>72</v>
      </c>
      <c r="S796">
        <v>0</v>
      </c>
      <c r="T796">
        <v>55000000</v>
      </c>
      <c r="U796">
        <v>105263257</v>
      </c>
      <c r="V796">
        <f t="shared" si="25"/>
        <v>50263257</v>
      </c>
      <c r="W796" t="s">
        <v>3238</v>
      </c>
      <c r="X796">
        <v>5.4</v>
      </c>
      <c r="Y796">
        <v>53</v>
      </c>
      <c r="Z796">
        <v>56168</v>
      </c>
      <c r="AA796">
        <v>103</v>
      </c>
      <c r="AB796">
        <v>5000</v>
      </c>
      <c r="AC796">
        <v>39</v>
      </c>
      <c r="AD796">
        <v>3000</v>
      </c>
      <c r="AE796">
        <v>562</v>
      </c>
      <c r="AF796">
        <v>458</v>
      </c>
      <c r="AG796">
        <v>4518</v>
      </c>
      <c r="AH796" t="s">
        <v>980</v>
      </c>
      <c r="AI796" t="s">
        <v>718</v>
      </c>
      <c r="AJ796" t="s">
        <v>1432</v>
      </c>
      <c r="AK796" t="s">
        <v>20926</v>
      </c>
      <c r="AL796" t="s">
        <v>12756</v>
      </c>
      <c r="AP796">
        <f t="shared" si="24"/>
        <v>5</v>
      </c>
    </row>
    <row r="797" spans="1:42" x14ac:dyDescent="0.3">
      <c r="A797" s="1">
        <v>833</v>
      </c>
      <c r="B797" t="s">
        <v>3239</v>
      </c>
      <c r="C797" t="s">
        <v>27</v>
      </c>
      <c r="D797" t="s">
        <v>3240</v>
      </c>
      <c r="E797" t="s">
        <v>3241</v>
      </c>
      <c r="F797" t="s">
        <v>3242</v>
      </c>
      <c r="G797" t="s">
        <v>322</v>
      </c>
      <c r="H797" t="s">
        <v>32</v>
      </c>
      <c r="I797">
        <v>74</v>
      </c>
      <c r="J797">
        <v>2.35</v>
      </c>
      <c r="K797" t="s">
        <v>33</v>
      </c>
      <c r="L797" t="s">
        <v>16133</v>
      </c>
      <c r="M797" t="s">
        <v>16134</v>
      </c>
      <c r="N797" t="s">
        <v>15567</v>
      </c>
      <c r="O797" t="s">
        <v>14068</v>
      </c>
      <c r="P797" t="s">
        <v>15289</v>
      </c>
      <c r="Q797">
        <v>2003</v>
      </c>
      <c r="R797" t="s">
        <v>491</v>
      </c>
      <c r="S797">
        <v>3</v>
      </c>
      <c r="T797">
        <v>55000000</v>
      </c>
      <c r="U797">
        <v>104354205</v>
      </c>
      <c r="V797">
        <f t="shared" si="25"/>
        <v>49354205</v>
      </c>
      <c r="W797" t="s">
        <v>3243</v>
      </c>
      <c r="X797">
        <v>6.3</v>
      </c>
      <c r="Y797">
        <v>153</v>
      </c>
      <c r="Z797">
        <v>162331</v>
      </c>
      <c r="AA797">
        <v>332</v>
      </c>
      <c r="AB797">
        <v>0</v>
      </c>
      <c r="AC797">
        <v>58</v>
      </c>
      <c r="AD797">
        <v>3000</v>
      </c>
      <c r="AE797">
        <v>864</v>
      </c>
      <c r="AF797">
        <v>729</v>
      </c>
      <c r="AG797">
        <v>5713</v>
      </c>
      <c r="AH797" t="s">
        <v>1432</v>
      </c>
      <c r="AI797" t="s">
        <v>12756</v>
      </c>
      <c r="AP797">
        <f t="shared" si="24"/>
        <v>2</v>
      </c>
    </row>
    <row r="798" spans="1:42" x14ac:dyDescent="0.3">
      <c r="A798" s="1">
        <v>834</v>
      </c>
      <c r="B798" t="s">
        <v>3244</v>
      </c>
      <c r="C798" t="s">
        <v>27</v>
      </c>
      <c r="D798" t="s">
        <v>860</v>
      </c>
      <c r="E798" t="s">
        <v>250</v>
      </c>
      <c r="F798" t="s">
        <v>3245</v>
      </c>
      <c r="G798" t="s">
        <v>3246</v>
      </c>
      <c r="H798" t="s">
        <v>32</v>
      </c>
      <c r="I798">
        <v>134</v>
      </c>
      <c r="J798">
        <v>2.35</v>
      </c>
      <c r="K798" t="s">
        <v>33</v>
      </c>
      <c r="L798" t="s">
        <v>16135</v>
      </c>
      <c r="M798" t="s">
        <v>14907</v>
      </c>
      <c r="N798" t="s">
        <v>14302</v>
      </c>
      <c r="O798" t="s">
        <v>14077</v>
      </c>
      <c r="P798" t="s">
        <v>15015</v>
      </c>
      <c r="Q798">
        <v>2013</v>
      </c>
      <c r="R798" t="s">
        <v>34</v>
      </c>
      <c r="S798">
        <v>0</v>
      </c>
      <c r="T798">
        <v>55000000</v>
      </c>
      <c r="U798">
        <v>107100855</v>
      </c>
      <c r="V798">
        <f t="shared" si="25"/>
        <v>52100855</v>
      </c>
      <c r="W798" t="s">
        <v>3247</v>
      </c>
      <c r="X798">
        <v>7.9</v>
      </c>
      <c r="Y798">
        <v>491</v>
      </c>
      <c r="Z798">
        <v>323353</v>
      </c>
      <c r="AA798">
        <v>527</v>
      </c>
      <c r="AB798">
        <v>65000</v>
      </c>
      <c r="AC798">
        <v>521</v>
      </c>
      <c r="AD798">
        <v>15000</v>
      </c>
      <c r="AE798">
        <v>535</v>
      </c>
      <c r="AF798">
        <v>186</v>
      </c>
      <c r="AG798">
        <v>16281</v>
      </c>
      <c r="AH798" t="s">
        <v>20932</v>
      </c>
      <c r="AI798" t="s">
        <v>2420</v>
      </c>
      <c r="AJ798" t="s">
        <v>13161</v>
      </c>
      <c r="AP798">
        <f t="shared" si="24"/>
        <v>3</v>
      </c>
    </row>
    <row r="799" spans="1:42" x14ac:dyDescent="0.3">
      <c r="A799" s="1">
        <v>835</v>
      </c>
      <c r="B799" t="s">
        <v>3248</v>
      </c>
      <c r="C799" t="s">
        <v>27</v>
      </c>
      <c r="D799" t="s">
        <v>603</v>
      </c>
      <c r="E799" t="s">
        <v>226</v>
      </c>
      <c r="F799" t="s">
        <v>64</v>
      </c>
      <c r="G799" t="s">
        <v>397</v>
      </c>
      <c r="H799" t="s">
        <v>32</v>
      </c>
      <c r="I799">
        <v>101</v>
      </c>
      <c r="J799">
        <v>2.35</v>
      </c>
      <c r="K799" t="s">
        <v>33</v>
      </c>
      <c r="L799" t="s">
        <v>14659</v>
      </c>
      <c r="M799" t="s">
        <v>14403</v>
      </c>
      <c r="N799" t="s">
        <v>16136</v>
      </c>
      <c r="O799" t="s">
        <v>16137</v>
      </c>
      <c r="P799" t="s">
        <v>14414</v>
      </c>
      <c r="Q799">
        <v>2010</v>
      </c>
      <c r="R799" t="s">
        <v>34</v>
      </c>
      <c r="S799">
        <v>2</v>
      </c>
      <c r="T799">
        <v>55000000</v>
      </c>
      <c r="U799">
        <v>98711404</v>
      </c>
      <c r="V799">
        <f t="shared" si="25"/>
        <v>43711404</v>
      </c>
      <c r="W799" t="s">
        <v>3249</v>
      </c>
      <c r="X799">
        <v>6.3</v>
      </c>
      <c r="Y799">
        <v>247</v>
      </c>
      <c r="Z799">
        <v>127571</v>
      </c>
      <c r="AA799">
        <v>207</v>
      </c>
      <c r="AB799">
        <v>0</v>
      </c>
      <c r="AC799">
        <v>189</v>
      </c>
      <c r="AD799">
        <v>15000</v>
      </c>
      <c r="AE799">
        <v>11000</v>
      </c>
      <c r="AF799">
        <v>7000</v>
      </c>
      <c r="AG799">
        <v>39822</v>
      </c>
      <c r="AH799" t="s">
        <v>1432</v>
      </c>
      <c r="AI799" t="s">
        <v>20931</v>
      </c>
      <c r="AJ799" t="s">
        <v>12756</v>
      </c>
      <c r="AK799" t="s">
        <v>13161</v>
      </c>
      <c r="AP799">
        <f t="shared" si="24"/>
        <v>4</v>
      </c>
    </row>
    <row r="800" spans="1:42" x14ac:dyDescent="0.3">
      <c r="A800" s="1">
        <v>836</v>
      </c>
      <c r="B800" t="s">
        <v>3250</v>
      </c>
      <c r="C800" t="s">
        <v>27</v>
      </c>
      <c r="D800" t="s">
        <v>1362</v>
      </c>
      <c r="E800" t="s">
        <v>539</v>
      </c>
      <c r="F800" t="s">
        <v>3251</v>
      </c>
      <c r="G800" t="s">
        <v>3036</v>
      </c>
      <c r="H800" t="s">
        <v>32</v>
      </c>
      <c r="I800">
        <v>100</v>
      </c>
      <c r="J800">
        <v>1.85</v>
      </c>
      <c r="K800" t="s">
        <v>33</v>
      </c>
      <c r="L800" t="s">
        <v>16138</v>
      </c>
      <c r="M800" t="s">
        <v>16139</v>
      </c>
      <c r="N800" t="s">
        <v>14222</v>
      </c>
      <c r="O800" t="s">
        <v>15746</v>
      </c>
      <c r="P800" t="s">
        <v>14177</v>
      </c>
      <c r="Q800">
        <v>1995</v>
      </c>
      <c r="R800" t="s">
        <v>72</v>
      </c>
      <c r="S800">
        <v>0</v>
      </c>
      <c r="T800">
        <v>50000000</v>
      </c>
      <c r="U800">
        <v>100328194</v>
      </c>
      <c r="V800">
        <f t="shared" si="25"/>
        <v>50328194</v>
      </c>
      <c r="W800" t="s">
        <v>3252</v>
      </c>
      <c r="X800">
        <v>6</v>
      </c>
      <c r="Y800">
        <v>26</v>
      </c>
      <c r="Z800">
        <v>85903</v>
      </c>
      <c r="AA800">
        <v>92</v>
      </c>
      <c r="AB800">
        <v>0</v>
      </c>
      <c r="AC800">
        <v>52</v>
      </c>
      <c r="AD800">
        <v>795</v>
      </c>
      <c r="AE800">
        <v>419</v>
      </c>
      <c r="AF800">
        <v>394</v>
      </c>
      <c r="AG800">
        <v>2638</v>
      </c>
      <c r="AH800" t="s">
        <v>1432</v>
      </c>
      <c r="AI800" t="s">
        <v>20926</v>
      </c>
      <c r="AJ800" t="s">
        <v>20924</v>
      </c>
      <c r="AP800">
        <f t="shared" si="24"/>
        <v>3</v>
      </c>
    </row>
    <row r="801" spans="1:42" x14ac:dyDescent="0.3">
      <c r="A801" s="1">
        <v>837</v>
      </c>
      <c r="B801" t="s">
        <v>3253</v>
      </c>
      <c r="C801" t="s">
        <v>27</v>
      </c>
      <c r="D801" t="s">
        <v>2203</v>
      </c>
      <c r="E801" t="s">
        <v>1254</v>
      </c>
      <c r="F801" t="s">
        <v>377</v>
      </c>
      <c r="G801" t="s">
        <v>3254</v>
      </c>
      <c r="H801" t="s">
        <v>32</v>
      </c>
      <c r="I801">
        <v>132</v>
      </c>
      <c r="J801">
        <v>2.35</v>
      </c>
      <c r="K801" t="s">
        <v>33</v>
      </c>
      <c r="L801" t="s">
        <v>14039</v>
      </c>
      <c r="M801" t="s">
        <v>15197</v>
      </c>
      <c r="N801" t="s">
        <v>14416</v>
      </c>
      <c r="O801" t="s">
        <v>16140</v>
      </c>
      <c r="P801" t="s">
        <v>16141</v>
      </c>
      <c r="Q801">
        <v>2014</v>
      </c>
      <c r="R801" t="s">
        <v>491</v>
      </c>
      <c r="S801">
        <v>0</v>
      </c>
      <c r="T801">
        <v>55000000</v>
      </c>
      <c r="U801">
        <v>101530738</v>
      </c>
      <c r="V801">
        <f t="shared" si="25"/>
        <v>46530738</v>
      </c>
      <c r="W801" t="s">
        <v>3255</v>
      </c>
      <c r="X801">
        <v>7.2</v>
      </c>
      <c r="Y801">
        <v>292</v>
      </c>
      <c r="Z801">
        <v>229574</v>
      </c>
      <c r="AA801">
        <v>436</v>
      </c>
      <c r="AB801">
        <v>56000</v>
      </c>
      <c r="AC801">
        <v>845</v>
      </c>
      <c r="AD801">
        <v>18000</v>
      </c>
      <c r="AE801">
        <v>17000</v>
      </c>
      <c r="AF801">
        <v>683</v>
      </c>
      <c r="AG801">
        <v>37605</v>
      </c>
      <c r="AH801" t="s">
        <v>980</v>
      </c>
      <c r="AI801" t="s">
        <v>20931</v>
      </c>
      <c r="AJ801" t="s">
        <v>13161</v>
      </c>
      <c r="AP801">
        <f t="shared" si="24"/>
        <v>3</v>
      </c>
    </row>
    <row r="802" spans="1:42" x14ac:dyDescent="0.3">
      <c r="A802" s="1">
        <v>838</v>
      </c>
      <c r="B802" t="s">
        <v>3256</v>
      </c>
      <c r="C802" t="s">
        <v>27</v>
      </c>
      <c r="D802" t="s">
        <v>3257</v>
      </c>
      <c r="E802" t="s">
        <v>1740</v>
      </c>
      <c r="F802" t="s">
        <v>1133</v>
      </c>
      <c r="G802" t="s">
        <v>3258</v>
      </c>
      <c r="H802" t="s">
        <v>32</v>
      </c>
      <c r="I802">
        <v>105</v>
      </c>
      <c r="J802">
        <v>2.35</v>
      </c>
      <c r="K802" t="s">
        <v>33</v>
      </c>
      <c r="L802" t="s">
        <v>15207</v>
      </c>
      <c r="M802" t="s">
        <v>16142</v>
      </c>
      <c r="N802" t="s">
        <v>14403</v>
      </c>
      <c r="O802" t="s">
        <v>16143</v>
      </c>
      <c r="P802" t="s">
        <v>16144</v>
      </c>
      <c r="Q802">
        <v>2002</v>
      </c>
      <c r="R802" t="s">
        <v>34</v>
      </c>
      <c r="S802">
        <v>2</v>
      </c>
      <c r="T802">
        <v>55000000</v>
      </c>
      <c r="U802">
        <v>93815117</v>
      </c>
      <c r="V802">
        <f t="shared" si="25"/>
        <v>38815117</v>
      </c>
      <c r="W802" t="s">
        <v>3259</v>
      </c>
      <c r="X802">
        <v>5.0999999999999996</v>
      </c>
      <c r="Y802">
        <v>114</v>
      </c>
      <c r="Z802">
        <v>68417</v>
      </c>
      <c r="AA802">
        <v>242</v>
      </c>
      <c r="AB802">
        <v>0</v>
      </c>
      <c r="AC802">
        <v>61</v>
      </c>
      <c r="AD802">
        <v>5000</v>
      </c>
      <c r="AE802">
        <v>827</v>
      </c>
      <c r="AF802">
        <v>708</v>
      </c>
      <c r="AG802">
        <v>7184</v>
      </c>
      <c r="AH802" t="s">
        <v>1432</v>
      </c>
      <c r="AI802" t="s">
        <v>2420</v>
      </c>
      <c r="AJ802" t="s">
        <v>12756</v>
      </c>
      <c r="AP802">
        <f t="shared" si="24"/>
        <v>3</v>
      </c>
    </row>
    <row r="803" spans="1:42" x14ac:dyDescent="0.3">
      <c r="A803" s="1">
        <v>839</v>
      </c>
      <c r="B803" t="s">
        <v>3260</v>
      </c>
      <c r="C803" t="s">
        <v>27</v>
      </c>
      <c r="D803" t="s">
        <v>1264</v>
      </c>
      <c r="E803" t="s">
        <v>1254</v>
      </c>
      <c r="F803" t="s">
        <v>2013</v>
      </c>
      <c r="G803" t="s">
        <v>3261</v>
      </c>
      <c r="H803" t="s">
        <v>32</v>
      </c>
      <c r="I803">
        <v>123</v>
      </c>
      <c r="J803">
        <v>2.35</v>
      </c>
      <c r="K803" t="s">
        <v>33</v>
      </c>
      <c r="L803" t="s">
        <v>16145</v>
      </c>
      <c r="M803" t="s">
        <v>16041</v>
      </c>
      <c r="N803" t="s">
        <v>16146</v>
      </c>
      <c r="O803" t="s">
        <v>16147</v>
      </c>
      <c r="P803" t="s">
        <v>15656</v>
      </c>
      <c r="Q803">
        <v>1995</v>
      </c>
      <c r="R803" t="s">
        <v>491</v>
      </c>
      <c r="S803">
        <v>0</v>
      </c>
      <c r="T803">
        <v>53000000</v>
      </c>
      <c r="U803">
        <v>91400000</v>
      </c>
      <c r="V803">
        <f t="shared" si="25"/>
        <v>38400000</v>
      </c>
      <c r="W803" t="s">
        <v>3262</v>
      </c>
      <c r="X803">
        <v>7.3</v>
      </c>
      <c r="Y803">
        <v>82</v>
      </c>
      <c r="Z803">
        <v>81026</v>
      </c>
      <c r="AA803">
        <v>194</v>
      </c>
      <c r="AB803">
        <v>0</v>
      </c>
      <c r="AC803">
        <v>12000</v>
      </c>
      <c r="AD803">
        <v>18000</v>
      </c>
      <c r="AE803">
        <v>10000</v>
      </c>
      <c r="AF803">
        <v>665</v>
      </c>
      <c r="AG803">
        <v>30132</v>
      </c>
      <c r="AH803" t="s">
        <v>980</v>
      </c>
      <c r="AI803" t="s">
        <v>2420</v>
      </c>
      <c r="AJ803" t="s">
        <v>13161</v>
      </c>
      <c r="AK803" t="s">
        <v>6750</v>
      </c>
      <c r="AP803">
        <f t="shared" si="24"/>
        <v>4</v>
      </c>
    </row>
    <row r="804" spans="1:42" x14ac:dyDescent="0.3">
      <c r="A804" s="1">
        <v>840</v>
      </c>
      <c r="B804" t="s">
        <v>3263</v>
      </c>
      <c r="C804" t="s">
        <v>27</v>
      </c>
      <c r="D804" t="s">
        <v>3264</v>
      </c>
      <c r="E804" t="s">
        <v>128</v>
      </c>
      <c r="F804" t="s">
        <v>3265</v>
      </c>
      <c r="G804" t="s">
        <v>3266</v>
      </c>
      <c r="H804" t="s">
        <v>32</v>
      </c>
      <c r="I804">
        <v>117</v>
      </c>
      <c r="J804">
        <v>2.35</v>
      </c>
      <c r="K804" t="s">
        <v>33</v>
      </c>
      <c r="L804" t="s">
        <v>16148</v>
      </c>
      <c r="M804" t="s">
        <v>16149</v>
      </c>
      <c r="N804" t="s">
        <v>16097</v>
      </c>
      <c r="O804" t="s">
        <v>15919</v>
      </c>
      <c r="P804" t="s">
        <v>14958</v>
      </c>
      <c r="Q804">
        <v>2006</v>
      </c>
      <c r="R804" t="s">
        <v>34</v>
      </c>
      <c r="S804">
        <v>0</v>
      </c>
      <c r="T804">
        <v>55000000</v>
      </c>
      <c r="U804">
        <v>162586036</v>
      </c>
      <c r="V804">
        <f t="shared" si="25"/>
        <v>107586036</v>
      </c>
      <c r="W804" t="s">
        <v>3267</v>
      </c>
      <c r="X804">
        <v>8</v>
      </c>
      <c r="Y804">
        <v>201</v>
      </c>
      <c r="Z804">
        <v>338383</v>
      </c>
      <c r="AA804">
        <v>611</v>
      </c>
      <c r="AB804">
        <v>32000</v>
      </c>
      <c r="AC804">
        <v>125</v>
      </c>
      <c r="AD804">
        <v>10000</v>
      </c>
      <c r="AE804">
        <v>617</v>
      </c>
      <c r="AF804">
        <v>168</v>
      </c>
      <c r="AG804">
        <v>11036</v>
      </c>
      <c r="AH804" t="s">
        <v>20932</v>
      </c>
      <c r="AI804" t="s">
        <v>2420</v>
      </c>
      <c r="AP804">
        <f t="shared" si="24"/>
        <v>2</v>
      </c>
    </row>
    <row r="805" spans="1:42" x14ac:dyDescent="0.3">
      <c r="A805" s="1">
        <v>841</v>
      </c>
      <c r="B805" t="s">
        <v>3268</v>
      </c>
      <c r="C805" t="s">
        <v>27</v>
      </c>
      <c r="D805" t="s">
        <v>929</v>
      </c>
      <c r="E805" t="s">
        <v>3269</v>
      </c>
      <c r="F805" t="s">
        <v>3080</v>
      </c>
      <c r="G805" t="s">
        <v>3270</v>
      </c>
      <c r="H805" t="s">
        <v>32</v>
      </c>
      <c r="I805">
        <v>98</v>
      </c>
      <c r="J805">
        <v>2.35</v>
      </c>
      <c r="K805" t="s">
        <v>33</v>
      </c>
      <c r="L805" t="s">
        <v>14044</v>
      </c>
      <c r="M805" t="s">
        <v>16150</v>
      </c>
      <c r="N805" t="s">
        <v>15498</v>
      </c>
      <c r="O805" t="s">
        <v>15120</v>
      </c>
      <c r="P805" t="s">
        <v>15058</v>
      </c>
      <c r="Q805">
        <v>2005</v>
      </c>
      <c r="R805" t="s">
        <v>34</v>
      </c>
      <c r="S805">
        <v>1</v>
      </c>
      <c r="T805">
        <v>55000000</v>
      </c>
      <c r="U805">
        <v>89706988</v>
      </c>
      <c r="V805">
        <f t="shared" si="25"/>
        <v>34706988</v>
      </c>
      <c r="W805" t="s">
        <v>3271</v>
      </c>
      <c r="X805">
        <v>6.2</v>
      </c>
      <c r="Y805">
        <v>231</v>
      </c>
      <c r="Z805">
        <v>126746</v>
      </c>
      <c r="AA805">
        <v>600</v>
      </c>
      <c r="AB805">
        <v>0</v>
      </c>
      <c r="AC805">
        <v>124</v>
      </c>
      <c r="AD805">
        <v>931</v>
      </c>
      <c r="AE805">
        <v>507</v>
      </c>
      <c r="AF805">
        <v>354</v>
      </c>
      <c r="AG805">
        <v>2287</v>
      </c>
      <c r="AH805" t="s">
        <v>2420</v>
      </c>
      <c r="AI805" t="s">
        <v>20928</v>
      </c>
      <c r="AJ805" t="s">
        <v>13161</v>
      </c>
      <c r="AP805">
        <f t="shared" si="24"/>
        <v>3</v>
      </c>
    </row>
    <row r="806" spans="1:42" x14ac:dyDescent="0.3">
      <c r="A806" s="1">
        <v>842</v>
      </c>
      <c r="B806" t="s">
        <v>3272</v>
      </c>
      <c r="C806" t="s">
        <v>27</v>
      </c>
      <c r="D806" t="s">
        <v>2220</v>
      </c>
      <c r="E806" t="s">
        <v>1015</v>
      </c>
      <c r="F806" t="s">
        <v>3273</v>
      </c>
      <c r="G806" t="s">
        <v>1280</v>
      </c>
      <c r="H806" t="s">
        <v>32</v>
      </c>
      <c r="I806">
        <v>128</v>
      </c>
      <c r="J806">
        <v>2.35</v>
      </c>
      <c r="K806" t="s">
        <v>33</v>
      </c>
      <c r="L806" t="s">
        <v>14833</v>
      </c>
      <c r="M806" t="s">
        <v>14802</v>
      </c>
      <c r="N806" t="s">
        <v>16151</v>
      </c>
      <c r="O806" t="s">
        <v>16152</v>
      </c>
      <c r="P806" t="s">
        <v>16153</v>
      </c>
      <c r="Q806">
        <v>1994</v>
      </c>
      <c r="R806" t="s">
        <v>491</v>
      </c>
      <c r="S806">
        <v>0</v>
      </c>
      <c r="T806">
        <v>55000000</v>
      </c>
      <c r="U806">
        <v>83000000</v>
      </c>
      <c r="V806">
        <f t="shared" si="25"/>
        <v>28000000</v>
      </c>
      <c r="W806" t="s">
        <v>3274</v>
      </c>
      <c r="X806">
        <v>6</v>
      </c>
      <c r="Y806">
        <v>55</v>
      </c>
      <c r="Z806">
        <v>36587</v>
      </c>
      <c r="AA806">
        <v>95</v>
      </c>
      <c r="AB806">
        <v>0</v>
      </c>
      <c r="AC806">
        <v>272</v>
      </c>
      <c r="AD806">
        <v>2000</v>
      </c>
      <c r="AE806">
        <v>812</v>
      </c>
      <c r="AF806">
        <v>383</v>
      </c>
      <c r="AG806">
        <v>3888</v>
      </c>
      <c r="AH806" t="s">
        <v>2420</v>
      </c>
      <c r="AI806" t="s">
        <v>13161</v>
      </c>
      <c r="AP806">
        <f t="shared" si="24"/>
        <v>2</v>
      </c>
    </row>
    <row r="807" spans="1:42" x14ac:dyDescent="0.3">
      <c r="A807" s="1">
        <v>843</v>
      </c>
      <c r="B807" t="s">
        <v>3275</v>
      </c>
      <c r="C807" t="s">
        <v>27</v>
      </c>
      <c r="D807" t="s">
        <v>1362</v>
      </c>
      <c r="E807" t="s">
        <v>524</v>
      </c>
      <c r="F807" t="s">
        <v>531</v>
      </c>
      <c r="G807" t="s">
        <v>2952</v>
      </c>
      <c r="H807" t="s">
        <v>572</v>
      </c>
      <c r="I807">
        <v>114</v>
      </c>
      <c r="J807">
        <v>2.35</v>
      </c>
      <c r="K807" t="s">
        <v>33</v>
      </c>
      <c r="L807" t="s">
        <v>15384</v>
      </c>
      <c r="M807" t="s">
        <v>14097</v>
      </c>
      <c r="N807" t="s">
        <v>16154</v>
      </c>
      <c r="O807" t="s">
        <v>16155</v>
      </c>
      <c r="P807" t="s">
        <v>14157</v>
      </c>
      <c r="Q807">
        <v>1998</v>
      </c>
      <c r="R807" t="s">
        <v>34</v>
      </c>
      <c r="S807">
        <v>1</v>
      </c>
      <c r="T807">
        <v>55000000</v>
      </c>
      <c r="U807">
        <v>78745923</v>
      </c>
      <c r="V807">
        <f t="shared" si="25"/>
        <v>23745923</v>
      </c>
      <c r="W807" t="s">
        <v>3276</v>
      </c>
      <c r="X807">
        <v>6.7</v>
      </c>
      <c r="Y807">
        <v>110</v>
      </c>
      <c r="Z807">
        <v>94407</v>
      </c>
      <c r="AA807">
        <v>322</v>
      </c>
      <c r="AB807">
        <v>0</v>
      </c>
      <c r="AC807">
        <v>52</v>
      </c>
      <c r="AD807">
        <v>12000</v>
      </c>
      <c r="AE807">
        <v>702</v>
      </c>
      <c r="AF807">
        <v>539</v>
      </c>
      <c r="AG807">
        <v>13905</v>
      </c>
      <c r="AH807" t="s">
        <v>2420</v>
      </c>
      <c r="AI807" t="s">
        <v>20924</v>
      </c>
      <c r="AJ807" t="s">
        <v>12756</v>
      </c>
      <c r="AP807">
        <f t="shared" si="24"/>
        <v>3</v>
      </c>
    </row>
    <row r="808" spans="1:42" x14ac:dyDescent="0.3">
      <c r="A808" s="1">
        <v>844</v>
      </c>
      <c r="B808" t="s">
        <v>3277</v>
      </c>
      <c r="C808" t="s">
        <v>559</v>
      </c>
      <c r="D808" t="s">
        <v>1283</v>
      </c>
      <c r="E808" t="s">
        <v>3278</v>
      </c>
      <c r="F808" t="s">
        <v>477</v>
      </c>
      <c r="G808" t="s">
        <v>3279</v>
      </c>
      <c r="H808" t="s">
        <v>32</v>
      </c>
      <c r="I808">
        <v>111</v>
      </c>
      <c r="J808">
        <v>2.35</v>
      </c>
      <c r="K808" t="s">
        <v>33</v>
      </c>
      <c r="L808" t="s">
        <v>15610</v>
      </c>
      <c r="M808" t="s">
        <v>15550</v>
      </c>
      <c r="N808" t="s">
        <v>14543</v>
      </c>
      <c r="O808" t="s">
        <v>14018</v>
      </c>
      <c r="P808" t="s">
        <v>15847</v>
      </c>
      <c r="Q808">
        <v>2003</v>
      </c>
      <c r="R808" t="s">
        <v>491</v>
      </c>
      <c r="S808">
        <v>0</v>
      </c>
      <c r="T808">
        <v>30000000</v>
      </c>
      <c r="U808">
        <v>70098138</v>
      </c>
      <c r="V808">
        <f t="shared" si="25"/>
        <v>40098138</v>
      </c>
      <c r="W808" t="s">
        <v>3280</v>
      </c>
      <c r="X808">
        <v>8.1</v>
      </c>
      <c r="Y808">
        <v>354</v>
      </c>
      <c r="Z808">
        <v>735784</v>
      </c>
      <c r="AA808">
        <v>2105</v>
      </c>
      <c r="AB808">
        <v>13000</v>
      </c>
      <c r="AC808">
        <v>16000</v>
      </c>
      <c r="AD808">
        <v>926</v>
      </c>
      <c r="AE808">
        <v>890</v>
      </c>
      <c r="AF808">
        <v>640</v>
      </c>
      <c r="AG808">
        <v>3983</v>
      </c>
      <c r="AH808" t="s">
        <v>980</v>
      </c>
      <c r="AP808">
        <f t="shared" si="24"/>
        <v>1</v>
      </c>
    </row>
    <row r="809" spans="1:42" x14ac:dyDescent="0.3">
      <c r="A809" s="1">
        <v>845</v>
      </c>
      <c r="B809" t="s">
        <v>3281</v>
      </c>
      <c r="C809" t="s">
        <v>27</v>
      </c>
      <c r="D809" t="s">
        <v>1421</v>
      </c>
      <c r="E809" t="s">
        <v>77</v>
      </c>
      <c r="F809" t="s">
        <v>3282</v>
      </c>
      <c r="G809" t="s">
        <v>1374</v>
      </c>
      <c r="H809" t="s">
        <v>32</v>
      </c>
      <c r="I809">
        <v>85</v>
      </c>
      <c r="J809">
        <v>1.37</v>
      </c>
      <c r="K809" t="s">
        <v>33</v>
      </c>
      <c r="L809" t="s">
        <v>16156</v>
      </c>
      <c r="M809" t="s">
        <v>16157</v>
      </c>
      <c r="N809" t="s">
        <v>16158</v>
      </c>
      <c r="O809" t="s">
        <v>16159</v>
      </c>
      <c r="P809" t="s">
        <v>16160</v>
      </c>
      <c r="Q809">
        <v>1999</v>
      </c>
      <c r="R809" t="s">
        <v>34</v>
      </c>
      <c r="S809">
        <v>2</v>
      </c>
      <c r="T809">
        <v>55000000</v>
      </c>
      <c r="U809">
        <v>66365290</v>
      </c>
      <c r="V809">
        <f t="shared" si="25"/>
        <v>11365290</v>
      </c>
      <c r="W809" t="s">
        <v>3283</v>
      </c>
      <c r="X809">
        <v>6.4</v>
      </c>
      <c r="Y809">
        <v>140</v>
      </c>
      <c r="Z809">
        <v>56874</v>
      </c>
      <c r="AA809">
        <v>358</v>
      </c>
      <c r="AB809">
        <v>0</v>
      </c>
      <c r="AC809">
        <v>0</v>
      </c>
      <c r="AD809">
        <v>21000</v>
      </c>
      <c r="AE809">
        <v>860</v>
      </c>
      <c r="AF809">
        <v>490</v>
      </c>
      <c r="AG809">
        <v>22458</v>
      </c>
      <c r="AH809" t="s">
        <v>1432</v>
      </c>
      <c r="AP809">
        <f t="shared" si="24"/>
        <v>1</v>
      </c>
    </row>
    <row r="810" spans="1:42" x14ac:dyDescent="0.3">
      <c r="A810" s="1">
        <v>847</v>
      </c>
      <c r="B810" t="s">
        <v>3284</v>
      </c>
      <c r="C810" t="s">
        <v>559</v>
      </c>
      <c r="D810" t="s">
        <v>1283</v>
      </c>
      <c r="E810" t="s">
        <v>477</v>
      </c>
      <c r="F810" t="s">
        <v>3285</v>
      </c>
      <c r="G810" t="s">
        <v>3212</v>
      </c>
      <c r="H810" t="s">
        <v>32</v>
      </c>
      <c r="I810">
        <v>137</v>
      </c>
      <c r="J810">
        <v>2.35</v>
      </c>
      <c r="K810" t="s">
        <v>33</v>
      </c>
      <c r="L810" t="s">
        <v>14039</v>
      </c>
      <c r="M810" t="s">
        <v>14210</v>
      </c>
      <c r="N810" t="s">
        <v>15610</v>
      </c>
      <c r="O810" t="s">
        <v>14096</v>
      </c>
      <c r="P810" t="s">
        <v>16161</v>
      </c>
      <c r="Q810">
        <v>2004</v>
      </c>
      <c r="R810" t="s">
        <v>491</v>
      </c>
      <c r="S810">
        <v>0</v>
      </c>
      <c r="T810">
        <v>30000000</v>
      </c>
      <c r="U810">
        <v>66207920</v>
      </c>
      <c r="V810">
        <f t="shared" si="25"/>
        <v>36207920</v>
      </c>
      <c r="W810" t="s">
        <v>3286</v>
      </c>
      <c r="X810">
        <v>8</v>
      </c>
      <c r="Y810">
        <v>304</v>
      </c>
      <c r="Z810">
        <v>512749</v>
      </c>
      <c r="AA810">
        <v>935</v>
      </c>
      <c r="AB810">
        <v>0</v>
      </c>
      <c r="AC810">
        <v>16000</v>
      </c>
      <c r="AD810">
        <v>890</v>
      </c>
      <c r="AE810">
        <v>387</v>
      </c>
      <c r="AF810">
        <v>348</v>
      </c>
      <c r="AG810">
        <v>1959</v>
      </c>
      <c r="AH810" t="s">
        <v>980</v>
      </c>
      <c r="AI810" t="s">
        <v>20931</v>
      </c>
      <c r="AJ810" t="s">
        <v>2420</v>
      </c>
      <c r="AK810" t="s">
        <v>13161</v>
      </c>
      <c r="AP810">
        <f t="shared" si="24"/>
        <v>4</v>
      </c>
    </row>
    <row r="811" spans="1:42" x14ac:dyDescent="0.3">
      <c r="A811" s="1">
        <v>848</v>
      </c>
      <c r="B811" t="s">
        <v>3287</v>
      </c>
      <c r="C811" t="s">
        <v>27</v>
      </c>
      <c r="D811" t="s">
        <v>1665</v>
      </c>
      <c r="E811" t="s">
        <v>1298</v>
      </c>
      <c r="F811" t="s">
        <v>3288</v>
      </c>
      <c r="G811" t="s">
        <v>3289</v>
      </c>
      <c r="H811" t="s">
        <v>32</v>
      </c>
      <c r="I811">
        <v>97</v>
      </c>
      <c r="J811">
        <v>2.35</v>
      </c>
      <c r="K811" t="s">
        <v>33</v>
      </c>
      <c r="L811" t="s">
        <v>14567</v>
      </c>
      <c r="M811" t="s">
        <v>16162</v>
      </c>
      <c r="N811" t="s">
        <v>14138</v>
      </c>
      <c r="O811" t="s">
        <v>16163</v>
      </c>
      <c r="P811" t="s">
        <v>14048</v>
      </c>
      <c r="Q811">
        <v>1989</v>
      </c>
      <c r="R811" t="s">
        <v>491</v>
      </c>
      <c r="S811">
        <v>1</v>
      </c>
      <c r="T811">
        <v>55000000</v>
      </c>
      <c r="U811">
        <v>63408614</v>
      </c>
      <c r="V811">
        <f t="shared" si="25"/>
        <v>8408614</v>
      </c>
      <c r="W811" t="s">
        <v>3290</v>
      </c>
      <c r="X811">
        <v>6.3</v>
      </c>
      <c r="Y811">
        <v>45</v>
      </c>
      <c r="Z811">
        <v>75365</v>
      </c>
      <c r="AA811">
        <v>149</v>
      </c>
      <c r="AB811">
        <v>0</v>
      </c>
      <c r="AC811">
        <v>96</v>
      </c>
      <c r="AD811">
        <v>13000</v>
      </c>
      <c r="AE811">
        <v>549</v>
      </c>
      <c r="AF811">
        <v>403</v>
      </c>
      <c r="AG811">
        <v>14432</v>
      </c>
      <c r="AH811" t="s">
        <v>980</v>
      </c>
      <c r="AI811" t="s">
        <v>1432</v>
      </c>
      <c r="AJ811" t="s">
        <v>20931</v>
      </c>
      <c r="AK811" t="s">
        <v>13161</v>
      </c>
      <c r="AP811">
        <f t="shared" si="24"/>
        <v>4</v>
      </c>
    </row>
    <row r="812" spans="1:42" x14ac:dyDescent="0.3">
      <c r="A812" s="1">
        <v>849</v>
      </c>
      <c r="B812" t="s">
        <v>3291</v>
      </c>
      <c r="C812" t="s">
        <v>27</v>
      </c>
      <c r="D812" t="s">
        <v>337</v>
      </c>
      <c r="E812" t="s">
        <v>735</v>
      </c>
      <c r="F812" t="s">
        <v>1723</v>
      </c>
      <c r="G812" t="s">
        <v>2740</v>
      </c>
      <c r="H812" t="s">
        <v>32</v>
      </c>
      <c r="I812">
        <v>104</v>
      </c>
      <c r="J812">
        <v>1.85</v>
      </c>
      <c r="K812" t="s">
        <v>33</v>
      </c>
      <c r="L812" t="s">
        <v>15335</v>
      </c>
      <c r="M812" t="s">
        <v>15478</v>
      </c>
      <c r="N812" t="s">
        <v>14018</v>
      </c>
      <c r="O812" t="s">
        <v>14762</v>
      </c>
      <c r="P812" t="s">
        <v>15792</v>
      </c>
      <c r="Q812">
        <v>1992</v>
      </c>
      <c r="R812" t="s">
        <v>34</v>
      </c>
      <c r="S812">
        <v>3</v>
      </c>
      <c r="T812">
        <v>55000000</v>
      </c>
      <c r="U812">
        <v>58422650</v>
      </c>
      <c r="V812">
        <f t="shared" si="25"/>
        <v>3422650</v>
      </c>
      <c r="W812" t="s">
        <v>3292</v>
      </c>
      <c r="X812">
        <v>6.4</v>
      </c>
      <c r="Y812">
        <v>49</v>
      </c>
      <c r="Z812">
        <v>78974</v>
      </c>
      <c r="AA812">
        <v>173</v>
      </c>
      <c r="AB812">
        <v>8000</v>
      </c>
      <c r="AC812">
        <v>0</v>
      </c>
      <c r="AD812">
        <v>13000</v>
      </c>
      <c r="AE812">
        <v>11000</v>
      </c>
      <c r="AF812">
        <v>812</v>
      </c>
      <c r="AG812">
        <v>25599</v>
      </c>
      <c r="AH812" t="s">
        <v>1432</v>
      </c>
      <c r="AI812" t="s">
        <v>20924</v>
      </c>
      <c r="AJ812" t="s">
        <v>4493</v>
      </c>
      <c r="AP812">
        <f t="shared" si="24"/>
        <v>3</v>
      </c>
    </row>
    <row r="813" spans="1:42" x14ac:dyDescent="0.3">
      <c r="A813" s="1">
        <v>850</v>
      </c>
      <c r="B813" t="s">
        <v>3293</v>
      </c>
      <c r="C813" t="s">
        <v>27</v>
      </c>
      <c r="D813" t="s">
        <v>3294</v>
      </c>
      <c r="E813" t="s">
        <v>2997</v>
      </c>
      <c r="F813" t="s">
        <v>3295</v>
      </c>
      <c r="G813" t="s">
        <v>3296</v>
      </c>
      <c r="H813" t="s">
        <v>32</v>
      </c>
      <c r="I813">
        <v>110</v>
      </c>
      <c r="J813">
        <v>2.35</v>
      </c>
      <c r="K813" t="s">
        <v>33</v>
      </c>
      <c r="L813" t="s">
        <v>14838</v>
      </c>
      <c r="M813" t="s">
        <v>14211</v>
      </c>
      <c r="N813" t="s">
        <v>13985</v>
      </c>
      <c r="O813" t="s">
        <v>14154</v>
      </c>
      <c r="P813" t="s">
        <v>14815</v>
      </c>
      <c r="Q813">
        <v>2000</v>
      </c>
      <c r="R813" t="s">
        <v>34</v>
      </c>
      <c r="S813">
        <v>2</v>
      </c>
      <c r="T813">
        <v>55000000</v>
      </c>
      <c r="U813">
        <v>56932305</v>
      </c>
      <c r="V813">
        <f t="shared" si="25"/>
        <v>1932305</v>
      </c>
      <c r="W813" t="s">
        <v>3297</v>
      </c>
      <c r="X813">
        <v>6.6</v>
      </c>
      <c r="Y813">
        <v>146</v>
      </c>
      <c r="Z813">
        <v>96690</v>
      </c>
      <c r="AA813">
        <v>293</v>
      </c>
      <c r="AB813">
        <v>0</v>
      </c>
      <c r="AC813">
        <v>9</v>
      </c>
      <c r="AD813">
        <v>485</v>
      </c>
      <c r="AE813">
        <v>110</v>
      </c>
      <c r="AF813">
        <v>95</v>
      </c>
      <c r="AG813">
        <v>939</v>
      </c>
      <c r="AH813" t="s">
        <v>980</v>
      </c>
      <c r="AI813" t="s">
        <v>718</v>
      </c>
      <c r="AJ813" t="s">
        <v>1432</v>
      </c>
      <c r="AK813" t="s">
        <v>10951</v>
      </c>
      <c r="AP813">
        <f t="shared" si="24"/>
        <v>4</v>
      </c>
    </row>
    <row r="814" spans="1:42" x14ac:dyDescent="0.3">
      <c r="A814" s="1">
        <v>851</v>
      </c>
      <c r="B814" t="s">
        <v>3298</v>
      </c>
      <c r="C814" t="s">
        <v>27</v>
      </c>
      <c r="D814" t="s">
        <v>3020</v>
      </c>
      <c r="E814" t="s">
        <v>332</v>
      </c>
      <c r="F814" t="s">
        <v>785</v>
      </c>
      <c r="G814" t="s">
        <v>3299</v>
      </c>
      <c r="H814" t="s">
        <v>32</v>
      </c>
      <c r="I814">
        <v>133</v>
      </c>
      <c r="J814">
        <v>2.35</v>
      </c>
      <c r="K814" t="s">
        <v>33</v>
      </c>
      <c r="L814" t="s">
        <v>13972</v>
      </c>
      <c r="M814" t="s">
        <v>14907</v>
      </c>
      <c r="N814" t="s">
        <v>14290</v>
      </c>
      <c r="O814" t="s">
        <v>15120</v>
      </c>
      <c r="P814" t="s">
        <v>13975</v>
      </c>
      <c r="Q814">
        <v>1996</v>
      </c>
      <c r="R814" t="s">
        <v>491</v>
      </c>
      <c r="S814">
        <v>0</v>
      </c>
      <c r="T814">
        <v>55000000</v>
      </c>
      <c r="U814">
        <v>68750000</v>
      </c>
      <c r="V814">
        <f t="shared" si="25"/>
        <v>13750000</v>
      </c>
      <c r="W814" t="s">
        <v>3300</v>
      </c>
      <c r="X814">
        <v>6.4</v>
      </c>
      <c r="Y814">
        <v>60</v>
      </c>
      <c r="Z814">
        <v>40858</v>
      </c>
      <c r="AA814">
        <v>144</v>
      </c>
      <c r="AB814">
        <v>0</v>
      </c>
      <c r="AC814">
        <v>53</v>
      </c>
      <c r="AD814">
        <v>1000</v>
      </c>
      <c r="AE814">
        <v>780</v>
      </c>
      <c r="AF814">
        <v>263</v>
      </c>
      <c r="AG814">
        <v>2916</v>
      </c>
      <c r="AH814" t="s">
        <v>980</v>
      </c>
      <c r="AI814" t="s">
        <v>718</v>
      </c>
      <c r="AJ814" t="s">
        <v>13161</v>
      </c>
      <c r="AP814">
        <f t="shared" si="24"/>
        <v>3</v>
      </c>
    </row>
    <row r="815" spans="1:42" x14ac:dyDescent="0.3">
      <c r="A815" s="1">
        <v>852</v>
      </c>
      <c r="B815" t="s">
        <v>3301</v>
      </c>
      <c r="C815" t="s">
        <v>27</v>
      </c>
      <c r="D815" t="s">
        <v>1487</v>
      </c>
      <c r="E815" t="s">
        <v>3302</v>
      </c>
      <c r="F815" t="s">
        <v>3303</v>
      </c>
      <c r="G815" t="s">
        <v>2513</v>
      </c>
      <c r="H815" t="s">
        <v>32</v>
      </c>
      <c r="I815">
        <v>94</v>
      </c>
      <c r="J815">
        <v>1.85</v>
      </c>
      <c r="K815" t="s">
        <v>33</v>
      </c>
      <c r="L815" t="s">
        <v>14715</v>
      </c>
      <c r="M815" t="s">
        <v>14513</v>
      </c>
      <c r="N815" t="s">
        <v>16164</v>
      </c>
      <c r="O815" t="s">
        <v>15000</v>
      </c>
      <c r="P815" t="s">
        <v>16165</v>
      </c>
      <c r="Q815">
        <v>2011</v>
      </c>
      <c r="R815" t="s">
        <v>72</v>
      </c>
      <c r="S815">
        <v>1</v>
      </c>
      <c r="T815">
        <v>55000000</v>
      </c>
      <c r="U815">
        <v>68218041</v>
      </c>
      <c r="V815">
        <f t="shared" si="25"/>
        <v>13218041</v>
      </c>
      <c r="W815" t="s">
        <v>3304</v>
      </c>
      <c r="X815">
        <v>6</v>
      </c>
      <c r="Y815">
        <v>189</v>
      </c>
      <c r="Z815">
        <v>67191</v>
      </c>
      <c r="AA815">
        <v>108</v>
      </c>
      <c r="AB815">
        <v>14000</v>
      </c>
      <c r="AC815">
        <v>70</v>
      </c>
      <c r="AD815">
        <v>1000</v>
      </c>
      <c r="AE815">
        <v>549</v>
      </c>
      <c r="AF815">
        <v>497</v>
      </c>
      <c r="AG815">
        <v>2820</v>
      </c>
      <c r="AH815" t="s">
        <v>1432</v>
      </c>
      <c r="AI815" t="s">
        <v>20926</v>
      </c>
      <c r="AJ815" t="s">
        <v>20924</v>
      </c>
      <c r="AP815">
        <f t="shared" si="24"/>
        <v>3</v>
      </c>
    </row>
    <row r="816" spans="1:42" x14ac:dyDescent="0.3">
      <c r="A816" s="1">
        <v>853</v>
      </c>
      <c r="B816" t="s">
        <v>3305</v>
      </c>
      <c r="C816" t="s">
        <v>27</v>
      </c>
      <c r="D816" t="s">
        <v>710</v>
      </c>
      <c r="E816" t="s">
        <v>385</v>
      </c>
      <c r="F816" t="s">
        <v>3306</v>
      </c>
      <c r="G816" t="s">
        <v>1671</v>
      </c>
      <c r="H816" t="s">
        <v>32</v>
      </c>
      <c r="I816">
        <v>104</v>
      </c>
      <c r="J816">
        <v>2.35</v>
      </c>
      <c r="K816" t="s">
        <v>33</v>
      </c>
      <c r="L816" t="s">
        <v>16166</v>
      </c>
      <c r="M816" t="s">
        <v>16167</v>
      </c>
      <c r="N816" t="s">
        <v>14057</v>
      </c>
      <c r="O816" t="s">
        <v>15506</v>
      </c>
      <c r="P816" t="s">
        <v>14139</v>
      </c>
      <c r="Q816">
        <v>2008</v>
      </c>
      <c r="R816" t="s">
        <v>34</v>
      </c>
      <c r="S816">
        <v>0</v>
      </c>
      <c r="T816">
        <v>55000000</v>
      </c>
      <c r="U816">
        <v>25040293</v>
      </c>
      <c r="V816">
        <f t="shared" si="25"/>
        <v>-29959707</v>
      </c>
      <c r="W816" t="s">
        <v>3307</v>
      </c>
      <c r="X816">
        <v>6.6</v>
      </c>
      <c r="Y816">
        <v>206</v>
      </c>
      <c r="Z816">
        <v>88049</v>
      </c>
      <c r="AA816">
        <v>279</v>
      </c>
      <c r="AB816">
        <v>0</v>
      </c>
      <c r="AC816">
        <v>50</v>
      </c>
      <c r="AD816">
        <v>5000</v>
      </c>
      <c r="AE816">
        <v>962</v>
      </c>
      <c r="AF816">
        <v>947</v>
      </c>
      <c r="AG816">
        <v>7247</v>
      </c>
      <c r="AH816" t="s">
        <v>980</v>
      </c>
      <c r="AI816" t="s">
        <v>718</v>
      </c>
      <c r="AJ816" t="s">
        <v>20924</v>
      </c>
      <c r="AP816">
        <f t="shared" si="24"/>
        <v>3</v>
      </c>
    </row>
    <row r="817" spans="1:42" x14ac:dyDescent="0.3">
      <c r="A817" s="1">
        <v>854</v>
      </c>
      <c r="B817" t="s">
        <v>3308</v>
      </c>
      <c r="C817" t="s">
        <v>27</v>
      </c>
      <c r="D817" t="s">
        <v>3309</v>
      </c>
      <c r="E817" t="s">
        <v>369</v>
      </c>
      <c r="F817" t="s">
        <v>3310</v>
      </c>
      <c r="G817" t="s">
        <v>697</v>
      </c>
      <c r="H817" t="s">
        <v>32</v>
      </c>
      <c r="I817">
        <v>91</v>
      </c>
      <c r="J817">
        <v>1.85</v>
      </c>
      <c r="K817" t="s">
        <v>33</v>
      </c>
      <c r="L817" t="s">
        <v>15117</v>
      </c>
      <c r="M817" t="s">
        <v>16168</v>
      </c>
      <c r="N817" t="s">
        <v>14619</v>
      </c>
      <c r="O817" t="s">
        <v>16169</v>
      </c>
      <c r="P817" t="s">
        <v>16170</v>
      </c>
      <c r="Q817">
        <v>2013</v>
      </c>
      <c r="R817" t="s">
        <v>72</v>
      </c>
      <c r="S817">
        <v>1</v>
      </c>
      <c r="T817">
        <v>55000000</v>
      </c>
      <c r="U817">
        <v>55747724</v>
      </c>
      <c r="V817">
        <f t="shared" si="25"/>
        <v>747724</v>
      </c>
      <c r="W817" t="s">
        <v>3311</v>
      </c>
      <c r="X817">
        <v>5.9</v>
      </c>
      <c r="Y817">
        <v>118</v>
      </c>
      <c r="Z817">
        <v>18042</v>
      </c>
      <c r="AA817">
        <v>73</v>
      </c>
      <c r="AB817">
        <v>0</v>
      </c>
      <c r="AC817">
        <v>39</v>
      </c>
      <c r="AD817">
        <v>1000</v>
      </c>
      <c r="AE817">
        <v>591</v>
      </c>
      <c r="AF817">
        <v>562</v>
      </c>
      <c r="AG817">
        <v>3104</v>
      </c>
      <c r="AH817" t="s">
        <v>718</v>
      </c>
      <c r="AI817" t="s">
        <v>20925</v>
      </c>
      <c r="AJ817" t="s">
        <v>1432</v>
      </c>
      <c r="AK817" t="s">
        <v>20926</v>
      </c>
      <c r="AP817">
        <f t="shared" si="24"/>
        <v>4</v>
      </c>
    </row>
    <row r="818" spans="1:42" x14ac:dyDescent="0.3">
      <c r="A818" s="1">
        <v>855</v>
      </c>
      <c r="B818" t="s">
        <v>3312</v>
      </c>
      <c r="C818" t="s">
        <v>27</v>
      </c>
      <c r="D818" t="s">
        <v>510</v>
      </c>
      <c r="E818" t="s">
        <v>3313</v>
      </c>
      <c r="F818" t="s">
        <v>3314</v>
      </c>
      <c r="G818" t="s">
        <v>3315</v>
      </c>
      <c r="H818" t="s">
        <v>32</v>
      </c>
      <c r="I818">
        <v>145</v>
      </c>
      <c r="J818">
        <v>2.35</v>
      </c>
      <c r="K818" t="s">
        <v>33</v>
      </c>
      <c r="L818" t="s">
        <v>13981</v>
      </c>
      <c r="M818" t="s">
        <v>16171</v>
      </c>
      <c r="N818" t="s">
        <v>14146</v>
      </c>
      <c r="O818" t="s">
        <v>14048</v>
      </c>
      <c r="P818" t="s">
        <v>15548</v>
      </c>
      <c r="Q818">
        <v>1992</v>
      </c>
      <c r="R818" t="s">
        <v>491</v>
      </c>
      <c r="S818">
        <v>0</v>
      </c>
      <c r="T818">
        <v>50000000</v>
      </c>
      <c r="U818">
        <v>55473600</v>
      </c>
      <c r="V818">
        <f t="shared" si="25"/>
        <v>5473600</v>
      </c>
      <c r="W818" t="s">
        <v>3316</v>
      </c>
      <c r="X818">
        <v>6.4</v>
      </c>
      <c r="Y818">
        <v>210</v>
      </c>
      <c r="Z818">
        <v>207686</v>
      </c>
      <c r="AA818">
        <v>776</v>
      </c>
      <c r="AB818">
        <v>0</v>
      </c>
      <c r="AC818">
        <v>21000</v>
      </c>
      <c r="AD818">
        <v>534</v>
      </c>
      <c r="AE818">
        <v>273</v>
      </c>
      <c r="AF818">
        <v>243</v>
      </c>
      <c r="AG818">
        <v>1543</v>
      </c>
      <c r="AH818" t="s">
        <v>980</v>
      </c>
      <c r="AI818" t="s">
        <v>4493</v>
      </c>
      <c r="AJ818" t="s">
        <v>13700</v>
      </c>
      <c r="AP818">
        <f t="shared" si="24"/>
        <v>3</v>
      </c>
    </row>
    <row r="819" spans="1:42" x14ac:dyDescent="0.3">
      <c r="A819" s="1">
        <v>856</v>
      </c>
      <c r="B819" t="s">
        <v>3317</v>
      </c>
      <c r="C819" t="s">
        <v>27</v>
      </c>
      <c r="D819" t="s">
        <v>3318</v>
      </c>
      <c r="E819" t="s">
        <v>3319</v>
      </c>
      <c r="F819" t="s">
        <v>3320</v>
      </c>
      <c r="G819" t="s">
        <v>3321</v>
      </c>
      <c r="H819" t="s">
        <v>32</v>
      </c>
      <c r="I819">
        <v>135</v>
      </c>
      <c r="J819">
        <v>2.35</v>
      </c>
      <c r="K819" t="s">
        <v>33</v>
      </c>
      <c r="L819" t="s">
        <v>16172</v>
      </c>
      <c r="M819" t="s">
        <v>16173</v>
      </c>
      <c r="N819" t="s">
        <v>14290</v>
      </c>
      <c r="O819" t="s">
        <v>15638</v>
      </c>
      <c r="P819" t="s">
        <v>15512</v>
      </c>
      <c r="Q819">
        <v>1996</v>
      </c>
      <c r="R819" t="s">
        <v>72</v>
      </c>
      <c r="S819">
        <v>1</v>
      </c>
      <c r="T819">
        <v>55000000</v>
      </c>
      <c r="U819">
        <v>49994804</v>
      </c>
      <c r="V819">
        <f t="shared" si="25"/>
        <v>-5005196</v>
      </c>
      <c r="W819" t="s">
        <v>3322</v>
      </c>
      <c r="X819">
        <v>6.3</v>
      </c>
      <c r="Y819">
        <v>76</v>
      </c>
      <c r="Z819">
        <v>29205</v>
      </c>
      <c r="AA819">
        <v>194</v>
      </c>
      <c r="AB819">
        <v>0</v>
      </c>
      <c r="AC819">
        <v>317</v>
      </c>
      <c r="AD819">
        <v>57</v>
      </c>
      <c r="AE819">
        <v>40</v>
      </c>
      <c r="AF819">
        <v>34</v>
      </c>
      <c r="AG819">
        <v>164</v>
      </c>
      <c r="AH819" t="s">
        <v>20932</v>
      </c>
      <c r="AI819" t="s">
        <v>2420</v>
      </c>
      <c r="AJ819" t="s">
        <v>20929</v>
      </c>
      <c r="AK819" t="s">
        <v>20927</v>
      </c>
      <c r="AP819">
        <f t="shared" si="24"/>
        <v>4</v>
      </c>
    </row>
    <row r="820" spans="1:42" x14ac:dyDescent="0.3">
      <c r="A820" s="1">
        <v>857</v>
      </c>
      <c r="B820" t="s">
        <v>3323</v>
      </c>
      <c r="C820" t="s">
        <v>27</v>
      </c>
      <c r="D820" t="s">
        <v>3324</v>
      </c>
      <c r="E820" t="s">
        <v>1269</v>
      </c>
      <c r="F820" t="s">
        <v>1647</v>
      </c>
      <c r="G820" t="s">
        <v>3325</v>
      </c>
      <c r="H820" t="s">
        <v>47</v>
      </c>
      <c r="I820">
        <v>122</v>
      </c>
      <c r="J820">
        <v>2.35</v>
      </c>
      <c r="K820" t="s">
        <v>33</v>
      </c>
      <c r="L820" t="s">
        <v>16174</v>
      </c>
      <c r="M820" t="s">
        <v>16175</v>
      </c>
      <c r="N820" t="s">
        <v>14304</v>
      </c>
      <c r="O820" t="s">
        <v>14534</v>
      </c>
      <c r="P820" t="s">
        <v>15769</v>
      </c>
      <c r="Q820">
        <v>1998</v>
      </c>
      <c r="R820" t="s">
        <v>491</v>
      </c>
      <c r="S820">
        <v>2</v>
      </c>
      <c r="T820">
        <v>55000000</v>
      </c>
      <c r="U820">
        <v>41609593</v>
      </c>
      <c r="V820">
        <f t="shared" si="25"/>
        <v>-13390407</v>
      </c>
      <c r="W820" t="s">
        <v>3326</v>
      </c>
      <c r="X820">
        <v>7.3</v>
      </c>
      <c r="Y820">
        <v>149</v>
      </c>
      <c r="Z820">
        <v>145422</v>
      </c>
      <c r="AA820">
        <v>572</v>
      </c>
      <c r="AB820">
        <v>0</v>
      </c>
      <c r="AC820">
        <v>287</v>
      </c>
      <c r="AD820">
        <v>22000</v>
      </c>
      <c r="AE820">
        <v>2000</v>
      </c>
      <c r="AF820">
        <v>135</v>
      </c>
      <c r="AG820">
        <v>24270</v>
      </c>
      <c r="AH820" t="s">
        <v>980</v>
      </c>
      <c r="AI820" t="s">
        <v>718</v>
      </c>
      <c r="AJ820" t="s">
        <v>20931</v>
      </c>
      <c r="AK820" t="s">
        <v>13161</v>
      </c>
      <c r="AP820">
        <f t="shared" si="24"/>
        <v>4</v>
      </c>
    </row>
    <row r="821" spans="1:42" x14ac:dyDescent="0.3">
      <c r="A821" s="1">
        <v>858</v>
      </c>
      <c r="B821" t="s">
        <v>3327</v>
      </c>
      <c r="C821" t="s">
        <v>27</v>
      </c>
      <c r="D821" t="s">
        <v>1957</v>
      </c>
      <c r="E821" t="s">
        <v>107</v>
      </c>
      <c r="F821" t="s">
        <v>1463</v>
      </c>
      <c r="G821" t="s">
        <v>3328</v>
      </c>
      <c r="H821" t="s">
        <v>32</v>
      </c>
      <c r="I821">
        <v>110</v>
      </c>
      <c r="J821">
        <v>2.35</v>
      </c>
      <c r="K821" t="s">
        <v>33</v>
      </c>
      <c r="L821" t="s">
        <v>14136</v>
      </c>
      <c r="M821" t="s">
        <v>15974</v>
      </c>
      <c r="N821" t="s">
        <v>15229</v>
      </c>
      <c r="O821" t="s">
        <v>14233</v>
      </c>
      <c r="P821" t="s">
        <v>16176</v>
      </c>
      <c r="Q821">
        <v>1996</v>
      </c>
      <c r="R821" t="s">
        <v>491</v>
      </c>
      <c r="S821">
        <v>0</v>
      </c>
      <c r="T821">
        <v>55000000</v>
      </c>
      <c r="U821">
        <v>38553833</v>
      </c>
      <c r="V821">
        <f t="shared" si="25"/>
        <v>-16446167</v>
      </c>
      <c r="W821" t="s">
        <v>3329</v>
      </c>
      <c r="X821">
        <v>6.8</v>
      </c>
      <c r="Y821">
        <v>62</v>
      </c>
      <c r="Z821">
        <v>46239</v>
      </c>
      <c r="AA821">
        <v>155</v>
      </c>
      <c r="AB821">
        <v>0</v>
      </c>
      <c r="AC821">
        <v>81</v>
      </c>
      <c r="AD821">
        <v>1000</v>
      </c>
      <c r="AE821">
        <v>416</v>
      </c>
      <c r="AF821">
        <v>163</v>
      </c>
      <c r="AG821">
        <v>1752</v>
      </c>
      <c r="AH821" t="s">
        <v>718</v>
      </c>
      <c r="AI821" t="s">
        <v>2420</v>
      </c>
      <c r="AJ821" t="s">
        <v>4493</v>
      </c>
      <c r="AK821" t="s">
        <v>13161</v>
      </c>
      <c r="AP821">
        <f t="shared" si="24"/>
        <v>4</v>
      </c>
    </row>
    <row r="822" spans="1:42" x14ac:dyDescent="0.3">
      <c r="A822" s="1">
        <v>859</v>
      </c>
      <c r="B822" t="s">
        <v>3330</v>
      </c>
      <c r="C822" t="s">
        <v>27</v>
      </c>
      <c r="D822" t="s">
        <v>3331</v>
      </c>
      <c r="E822" t="s">
        <v>313</v>
      </c>
      <c r="F822" t="s">
        <v>3332</v>
      </c>
      <c r="G822" t="s">
        <v>3333</v>
      </c>
      <c r="H822" t="s">
        <v>47</v>
      </c>
      <c r="I822">
        <v>95</v>
      </c>
      <c r="J822">
        <v>2.35</v>
      </c>
      <c r="K822" t="s">
        <v>33</v>
      </c>
      <c r="L822" t="s">
        <v>15226</v>
      </c>
      <c r="M822" t="s">
        <v>16177</v>
      </c>
      <c r="N822" t="s">
        <v>16178</v>
      </c>
      <c r="O822" t="s">
        <v>16179</v>
      </c>
      <c r="P822" t="s">
        <v>16180</v>
      </c>
      <c r="Q822">
        <v>2014</v>
      </c>
      <c r="R822" t="s">
        <v>72</v>
      </c>
      <c r="S822">
        <v>0</v>
      </c>
      <c r="T822">
        <v>55000000</v>
      </c>
      <c r="U822">
        <v>76137505</v>
      </c>
      <c r="V822">
        <f t="shared" si="25"/>
        <v>21137505</v>
      </c>
      <c r="W822" t="s">
        <v>3334</v>
      </c>
      <c r="X822">
        <v>7.2</v>
      </c>
      <c r="Y822">
        <v>224</v>
      </c>
      <c r="Z822">
        <v>49207</v>
      </c>
      <c r="AA822">
        <v>174</v>
      </c>
      <c r="AB822">
        <v>30000</v>
      </c>
      <c r="AC822">
        <v>17</v>
      </c>
      <c r="AD822">
        <v>838</v>
      </c>
      <c r="AE822">
        <v>722</v>
      </c>
      <c r="AF822">
        <v>594</v>
      </c>
      <c r="AG822">
        <v>3697</v>
      </c>
      <c r="AH822" t="s">
        <v>20925</v>
      </c>
      <c r="AI822" t="s">
        <v>1432</v>
      </c>
      <c r="AJ822" t="s">
        <v>20926</v>
      </c>
      <c r="AK822" t="s">
        <v>20924</v>
      </c>
      <c r="AP822">
        <f t="shared" si="24"/>
        <v>4</v>
      </c>
    </row>
    <row r="823" spans="1:42" x14ac:dyDescent="0.3">
      <c r="A823" s="1">
        <v>860</v>
      </c>
      <c r="B823" t="s">
        <v>3335</v>
      </c>
      <c r="C823" t="s">
        <v>27</v>
      </c>
      <c r="D823" t="s">
        <v>3336</v>
      </c>
      <c r="E823" t="s">
        <v>1530</v>
      </c>
      <c r="F823" t="s">
        <v>3337</v>
      </c>
      <c r="G823" t="s">
        <v>1662</v>
      </c>
      <c r="H823" t="s">
        <v>32</v>
      </c>
      <c r="I823">
        <v>102</v>
      </c>
      <c r="J823">
        <v>2.35</v>
      </c>
      <c r="K823" t="s">
        <v>33</v>
      </c>
      <c r="L823" t="s">
        <v>13981</v>
      </c>
      <c r="M823" t="s">
        <v>14138</v>
      </c>
      <c r="N823" t="s">
        <v>15218</v>
      </c>
      <c r="O823" t="s">
        <v>16181</v>
      </c>
      <c r="P823" t="s">
        <v>16182</v>
      </c>
      <c r="Q823">
        <v>2012</v>
      </c>
      <c r="R823" t="s">
        <v>491</v>
      </c>
      <c r="S823">
        <v>4</v>
      </c>
      <c r="T823">
        <v>68000000</v>
      </c>
      <c r="U823">
        <v>34350553</v>
      </c>
      <c r="V823">
        <f t="shared" si="25"/>
        <v>-33649447</v>
      </c>
      <c r="W823" t="s">
        <v>3338</v>
      </c>
      <c r="X823">
        <v>5.7</v>
      </c>
      <c r="Y823">
        <v>265</v>
      </c>
      <c r="Z823">
        <v>104066</v>
      </c>
      <c r="AA823">
        <v>207</v>
      </c>
      <c r="AB823">
        <v>15000</v>
      </c>
      <c r="AC823">
        <v>82</v>
      </c>
      <c r="AD823">
        <v>622</v>
      </c>
      <c r="AE823">
        <v>591</v>
      </c>
      <c r="AF823">
        <v>537</v>
      </c>
      <c r="AG823">
        <v>2488</v>
      </c>
      <c r="AH823" t="s">
        <v>980</v>
      </c>
      <c r="AI823" t="s">
        <v>1432</v>
      </c>
      <c r="AJ823" t="s">
        <v>13700</v>
      </c>
      <c r="AP823">
        <f t="shared" si="24"/>
        <v>3</v>
      </c>
    </row>
    <row r="824" spans="1:42" x14ac:dyDescent="0.3">
      <c r="A824" s="1">
        <v>861</v>
      </c>
      <c r="B824" t="s">
        <v>3339</v>
      </c>
      <c r="C824" t="s">
        <v>27</v>
      </c>
      <c r="D824" t="s">
        <v>3340</v>
      </c>
      <c r="E824" t="s">
        <v>1230</v>
      </c>
      <c r="F824" t="s">
        <v>3341</v>
      </c>
      <c r="G824" t="s">
        <v>3342</v>
      </c>
      <c r="H824" t="s">
        <v>32</v>
      </c>
      <c r="I824">
        <v>94</v>
      </c>
      <c r="J824">
        <v>1.85</v>
      </c>
      <c r="K824" t="s">
        <v>33</v>
      </c>
      <c r="L824" t="s">
        <v>14228</v>
      </c>
      <c r="M824" t="s">
        <v>14268</v>
      </c>
      <c r="N824" t="s">
        <v>14720</v>
      </c>
      <c r="O824" t="s">
        <v>15229</v>
      </c>
      <c r="P824" t="s">
        <v>15676</v>
      </c>
      <c r="Q824">
        <v>2003</v>
      </c>
      <c r="R824" t="s">
        <v>491</v>
      </c>
      <c r="S824">
        <v>1</v>
      </c>
      <c r="T824">
        <v>55000000</v>
      </c>
      <c r="U824">
        <v>34238611</v>
      </c>
      <c r="V824">
        <f t="shared" si="25"/>
        <v>-20761389</v>
      </c>
      <c r="W824" t="s">
        <v>3343</v>
      </c>
      <c r="X824">
        <v>6</v>
      </c>
      <c r="Y824">
        <v>135</v>
      </c>
      <c r="Z824">
        <v>35830</v>
      </c>
      <c r="AA824">
        <v>321</v>
      </c>
      <c r="AB824">
        <v>0</v>
      </c>
      <c r="AC824">
        <v>607</v>
      </c>
      <c r="AD824">
        <v>933</v>
      </c>
      <c r="AE824">
        <v>518</v>
      </c>
      <c r="AF824">
        <v>215</v>
      </c>
      <c r="AG824">
        <v>2248</v>
      </c>
      <c r="AH824" t="s">
        <v>980</v>
      </c>
      <c r="AI824" t="s">
        <v>20931</v>
      </c>
      <c r="AJ824" t="s">
        <v>2420</v>
      </c>
      <c r="AK824" t="s">
        <v>13161</v>
      </c>
      <c r="AP824">
        <f t="shared" si="24"/>
        <v>4</v>
      </c>
    </row>
    <row r="825" spans="1:42" x14ac:dyDescent="0.3">
      <c r="A825" s="1">
        <v>862</v>
      </c>
      <c r="B825" t="s">
        <v>3344</v>
      </c>
      <c r="C825" t="s">
        <v>27</v>
      </c>
      <c r="D825" t="s">
        <v>523</v>
      </c>
      <c r="E825" t="s">
        <v>570</v>
      </c>
      <c r="F825" t="s">
        <v>2665</v>
      </c>
      <c r="G825" t="s">
        <v>3345</v>
      </c>
      <c r="H825" t="s">
        <v>32</v>
      </c>
      <c r="I825">
        <v>126</v>
      </c>
      <c r="J825">
        <v>2.35</v>
      </c>
      <c r="K825" t="s">
        <v>33</v>
      </c>
      <c r="L825" t="s">
        <v>14227</v>
      </c>
      <c r="M825" t="s">
        <v>16183</v>
      </c>
      <c r="N825" t="s">
        <v>14448</v>
      </c>
      <c r="O825" t="s">
        <v>15376</v>
      </c>
      <c r="P825" t="s">
        <v>15458</v>
      </c>
      <c r="Q825">
        <v>1999</v>
      </c>
      <c r="R825" t="s">
        <v>491</v>
      </c>
      <c r="S825">
        <v>1</v>
      </c>
      <c r="T825">
        <v>55000000</v>
      </c>
      <c r="U825">
        <v>34098563</v>
      </c>
      <c r="V825">
        <f t="shared" si="25"/>
        <v>-20901437</v>
      </c>
      <c r="W825" t="s">
        <v>3346</v>
      </c>
      <c r="X825">
        <v>6.5</v>
      </c>
      <c r="Y825">
        <v>100</v>
      </c>
      <c r="Z825">
        <v>27191</v>
      </c>
      <c r="AA825">
        <v>232</v>
      </c>
      <c r="AB825">
        <v>0</v>
      </c>
      <c r="AC825">
        <v>226</v>
      </c>
      <c r="AD825">
        <v>12000</v>
      </c>
      <c r="AE825">
        <v>509</v>
      </c>
      <c r="AF825">
        <v>241</v>
      </c>
      <c r="AG825">
        <v>13406</v>
      </c>
      <c r="AH825" t="s">
        <v>2420</v>
      </c>
      <c r="AI825" t="s">
        <v>13161</v>
      </c>
      <c r="AP825">
        <f t="shared" si="24"/>
        <v>2</v>
      </c>
    </row>
    <row r="826" spans="1:42" x14ac:dyDescent="0.3">
      <c r="A826" s="1">
        <v>863</v>
      </c>
      <c r="B826" t="s">
        <v>3347</v>
      </c>
      <c r="C826" t="s">
        <v>27</v>
      </c>
      <c r="D826" t="s">
        <v>2480</v>
      </c>
      <c r="E826" t="s">
        <v>861</v>
      </c>
      <c r="F826" t="s">
        <v>3348</v>
      </c>
      <c r="G826" t="s">
        <v>3349</v>
      </c>
      <c r="H826" t="s">
        <v>32</v>
      </c>
      <c r="I826">
        <v>118</v>
      </c>
      <c r="J826">
        <v>2.35</v>
      </c>
      <c r="K826" t="s">
        <v>33</v>
      </c>
      <c r="L826" t="s">
        <v>15765</v>
      </c>
      <c r="M826" t="s">
        <v>16184</v>
      </c>
      <c r="N826" t="s">
        <v>16185</v>
      </c>
      <c r="O826" t="s">
        <v>16186</v>
      </c>
      <c r="P826" t="s">
        <v>16187</v>
      </c>
      <c r="Q826">
        <v>2003</v>
      </c>
      <c r="R826" t="s">
        <v>34</v>
      </c>
      <c r="S826">
        <v>2</v>
      </c>
      <c r="T826">
        <v>55000000</v>
      </c>
      <c r="U826">
        <v>33828318</v>
      </c>
      <c r="V826">
        <f t="shared" si="25"/>
        <v>-21171682</v>
      </c>
      <c r="W826" t="s">
        <v>3350</v>
      </c>
      <c r="X826">
        <v>5.8</v>
      </c>
      <c r="Y826">
        <v>123</v>
      </c>
      <c r="Z826">
        <v>44453</v>
      </c>
      <c r="AA826">
        <v>154</v>
      </c>
      <c r="AB826">
        <v>0</v>
      </c>
      <c r="AC826">
        <v>101</v>
      </c>
      <c r="AD826">
        <v>13000</v>
      </c>
      <c r="AE826">
        <v>390</v>
      </c>
      <c r="AF826">
        <v>327</v>
      </c>
      <c r="AG826">
        <v>14036</v>
      </c>
      <c r="AH826" t="s">
        <v>1432</v>
      </c>
      <c r="AP826">
        <f t="shared" si="24"/>
        <v>1</v>
      </c>
    </row>
    <row r="827" spans="1:42" x14ac:dyDescent="0.3">
      <c r="A827" s="1">
        <v>864</v>
      </c>
      <c r="B827" t="s">
        <v>3351</v>
      </c>
      <c r="C827" t="s">
        <v>27</v>
      </c>
      <c r="D827" t="s">
        <v>3352</v>
      </c>
      <c r="E827" t="s">
        <v>922</v>
      </c>
      <c r="F827" t="s">
        <v>2665</v>
      </c>
      <c r="G827" t="s">
        <v>2610</v>
      </c>
      <c r="H827" t="s">
        <v>32</v>
      </c>
      <c r="I827">
        <v>99</v>
      </c>
      <c r="J827">
        <v>2.35</v>
      </c>
      <c r="K827" t="s">
        <v>33</v>
      </c>
      <c r="L827" t="s">
        <v>16188</v>
      </c>
      <c r="M827" t="s">
        <v>16189</v>
      </c>
      <c r="N827" t="s">
        <v>16190</v>
      </c>
      <c r="O827" t="s">
        <v>16191</v>
      </c>
      <c r="P827" t="s">
        <v>15295</v>
      </c>
      <c r="Q827">
        <v>2008</v>
      </c>
      <c r="R827" t="s">
        <v>491</v>
      </c>
      <c r="S827">
        <v>3</v>
      </c>
      <c r="T827">
        <v>55000000</v>
      </c>
      <c r="U827">
        <v>33472850</v>
      </c>
      <c r="V827">
        <f t="shared" si="25"/>
        <v>-21527150</v>
      </c>
      <c r="W827" t="s">
        <v>3353</v>
      </c>
      <c r="X827">
        <v>5.8</v>
      </c>
      <c r="Y827">
        <v>164</v>
      </c>
      <c r="Z827">
        <v>67005</v>
      </c>
      <c r="AA827">
        <v>119</v>
      </c>
      <c r="AB827">
        <v>0</v>
      </c>
      <c r="AC827">
        <v>3</v>
      </c>
      <c r="AD827">
        <v>8000</v>
      </c>
      <c r="AE827">
        <v>509</v>
      </c>
      <c r="AF827">
        <v>490</v>
      </c>
      <c r="AG827">
        <v>10026</v>
      </c>
      <c r="AH827" t="s">
        <v>1432</v>
      </c>
      <c r="AI827" t="s">
        <v>20930</v>
      </c>
      <c r="AP827">
        <f t="shared" si="24"/>
        <v>2</v>
      </c>
    </row>
    <row r="828" spans="1:42" x14ac:dyDescent="0.3">
      <c r="A828" s="1">
        <v>865</v>
      </c>
      <c r="B828" t="s">
        <v>3354</v>
      </c>
      <c r="C828" t="s">
        <v>27</v>
      </c>
      <c r="D828" t="s">
        <v>3355</v>
      </c>
      <c r="E828" t="s">
        <v>380</v>
      </c>
      <c r="F828" t="s">
        <v>3356</v>
      </c>
      <c r="G828" t="s">
        <v>571</v>
      </c>
      <c r="H828" t="s">
        <v>47</v>
      </c>
      <c r="I828">
        <v>88</v>
      </c>
      <c r="J828">
        <v>2.35</v>
      </c>
      <c r="K828" t="s">
        <v>33</v>
      </c>
      <c r="L828" t="s">
        <v>16192</v>
      </c>
      <c r="M828" t="s">
        <v>16193</v>
      </c>
      <c r="N828" t="s">
        <v>13970</v>
      </c>
      <c r="O828" t="s">
        <v>16194</v>
      </c>
      <c r="P828" t="s">
        <v>14098</v>
      </c>
      <c r="Q828">
        <v>2012</v>
      </c>
      <c r="R828" t="s">
        <v>72</v>
      </c>
      <c r="S828">
        <v>0</v>
      </c>
      <c r="T828">
        <v>55000000</v>
      </c>
      <c r="U828">
        <v>31051126</v>
      </c>
      <c r="V828">
        <f t="shared" si="25"/>
        <v>-23948874</v>
      </c>
      <c r="W828" t="s">
        <v>3357</v>
      </c>
      <c r="X828">
        <v>6.7</v>
      </c>
      <c r="Y828">
        <v>238</v>
      </c>
      <c r="Z828">
        <v>36877</v>
      </c>
      <c r="AA828">
        <v>101</v>
      </c>
      <c r="AB828">
        <v>0</v>
      </c>
      <c r="AC828">
        <v>91</v>
      </c>
      <c r="AD828">
        <v>4000</v>
      </c>
      <c r="AE828">
        <v>796</v>
      </c>
      <c r="AF828">
        <v>591</v>
      </c>
      <c r="AG828">
        <v>6254</v>
      </c>
      <c r="AH828" t="s">
        <v>718</v>
      </c>
      <c r="AI828" t="s">
        <v>20925</v>
      </c>
      <c r="AJ828" t="s">
        <v>1432</v>
      </c>
      <c r="AK828" t="s">
        <v>20926</v>
      </c>
      <c r="AP828">
        <f t="shared" si="24"/>
        <v>4</v>
      </c>
    </row>
    <row r="829" spans="1:42" x14ac:dyDescent="0.3">
      <c r="A829" s="1">
        <v>866</v>
      </c>
      <c r="B829" t="s">
        <v>3358</v>
      </c>
      <c r="C829" t="s">
        <v>27</v>
      </c>
      <c r="D829" t="s">
        <v>2618</v>
      </c>
      <c r="E829" t="s">
        <v>432</v>
      </c>
      <c r="F829" t="s">
        <v>2171</v>
      </c>
      <c r="G829" t="s">
        <v>2952</v>
      </c>
      <c r="H829" t="s">
        <v>32</v>
      </c>
      <c r="I829">
        <v>141</v>
      </c>
      <c r="J829">
        <v>2.35</v>
      </c>
      <c r="K829" t="s">
        <v>33</v>
      </c>
      <c r="L829" t="s">
        <v>16195</v>
      </c>
      <c r="M829" t="s">
        <v>16196</v>
      </c>
      <c r="N829" t="s">
        <v>16197</v>
      </c>
      <c r="O829" t="s">
        <v>16198</v>
      </c>
      <c r="P829" t="s">
        <v>16199</v>
      </c>
      <c r="Q829">
        <v>2008</v>
      </c>
      <c r="R829" t="s">
        <v>491</v>
      </c>
      <c r="S829">
        <v>0</v>
      </c>
      <c r="T829">
        <v>55000000</v>
      </c>
      <c r="U829">
        <v>35707327</v>
      </c>
      <c r="V829">
        <f t="shared" si="25"/>
        <v>-19292673</v>
      </c>
      <c r="W829" t="s">
        <v>3359</v>
      </c>
      <c r="X829">
        <v>7.8</v>
      </c>
      <c r="Y829">
        <v>264</v>
      </c>
      <c r="Z829">
        <v>199056</v>
      </c>
      <c r="AA829">
        <v>387</v>
      </c>
      <c r="AB829">
        <v>14000</v>
      </c>
      <c r="AC829">
        <v>16000</v>
      </c>
      <c r="AD829">
        <v>11000</v>
      </c>
      <c r="AE829">
        <v>963</v>
      </c>
      <c r="AF829">
        <v>539</v>
      </c>
      <c r="AG829">
        <v>12840</v>
      </c>
      <c r="AH829" t="s">
        <v>20931</v>
      </c>
      <c r="AI829" t="s">
        <v>2420</v>
      </c>
      <c r="AJ829" t="s">
        <v>20928</v>
      </c>
      <c r="AK829" t="s">
        <v>13161</v>
      </c>
      <c r="AP829">
        <f t="shared" si="24"/>
        <v>4</v>
      </c>
    </row>
    <row r="830" spans="1:42" x14ac:dyDescent="0.3">
      <c r="A830" s="1">
        <v>867</v>
      </c>
      <c r="B830" t="s">
        <v>3360</v>
      </c>
      <c r="C830" t="s">
        <v>27</v>
      </c>
      <c r="D830" t="s">
        <v>1768</v>
      </c>
      <c r="E830" t="s">
        <v>442</v>
      </c>
      <c r="F830" t="s">
        <v>360</v>
      </c>
      <c r="G830" t="s">
        <v>217</v>
      </c>
      <c r="H830" t="s">
        <v>32</v>
      </c>
      <c r="I830">
        <v>107</v>
      </c>
      <c r="J830">
        <v>1.85</v>
      </c>
      <c r="K830" t="s">
        <v>33</v>
      </c>
      <c r="L830" t="s">
        <v>15156</v>
      </c>
      <c r="M830" t="s">
        <v>15504</v>
      </c>
      <c r="N830" t="s">
        <v>15579</v>
      </c>
      <c r="O830" t="s">
        <v>14445</v>
      </c>
      <c r="P830" t="s">
        <v>16200</v>
      </c>
      <c r="Q830">
        <v>1996</v>
      </c>
      <c r="R830" t="s">
        <v>34</v>
      </c>
      <c r="S830">
        <v>1</v>
      </c>
      <c r="T830">
        <v>50000000</v>
      </c>
      <c r="U830">
        <v>20550712</v>
      </c>
      <c r="V830">
        <f t="shared" si="25"/>
        <v>-29449288</v>
      </c>
      <c r="W830" t="s">
        <v>3361</v>
      </c>
      <c r="X830">
        <v>5.6</v>
      </c>
      <c r="Y830">
        <v>47</v>
      </c>
      <c r="Z830">
        <v>40346</v>
      </c>
      <c r="AA830">
        <v>95</v>
      </c>
      <c r="AB830">
        <v>1000</v>
      </c>
      <c r="AC830">
        <v>99</v>
      </c>
      <c r="AD830">
        <v>18000</v>
      </c>
      <c r="AE830">
        <v>11000</v>
      </c>
      <c r="AF830">
        <v>581</v>
      </c>
      <c r="AG830">
        <v>31014</v>
      </c>
      <c r="AH830" t="s">
        <v>980</v>
      </c>
      <c r="AI830" t="s">
        <v>2420</v>
      </c>
      <c r="AJ830" t="s">
        <v>13700</v>
      </c>
      <c r="AK830" t="s">
        <v>13161</v>
      </c>
      <c r="AP830">
        <f t="shared" si="24"/>
        <v>4</v>
      </c>
    </row>
    <row r="831" spans="1:42" x14ac:dyDescent="0.3">
      <c r="A831" s="1">
        <v>868</v>
      </c>
      <c r="B831" t="s">
        <v>3362</v>
      </c>
      <c r="C831" t="s">
        <v>27</v>
      </c>
      <c r="D831" t="s">
        <v>1264</v>
      </c>
      <c r="E831" t="s">
        <v>1269</v>
      </c>
      <c r="F831" t="s">
        <v>3265</v>
      </c>
      <c r="G831" t="s">
        <v>3363</v>
      </c>
      <c r="H831" t="s">
        <v>32</v>
      </c>
      <c r="I831">
        <v>116</v>
      </c>
      <c r="J831">
        <v>2.35</v>
      </c>
      <c r="K831" t="s">
        <v>33</v>
      </c>
      <c r="L831" t="s">
        <v>16201</v>
      </c>
      <c r="M831" t="s">
        <v>16202</v>
      </c>
      <c r="N831" t="s">
        <v>16203</v>
      </c>
      <c r="O831" t="s">
        <v>15919</v>
      </c>
      <c r="P831" t="s">
        <v>16204</v>
      </c>
      <c r="Q831">
        <v>1996</v>
      </c>
      <c r="R831" t="s">
        <v>491</v>
      </c>
      <c r="S831">
        <v>3</v>
      </c>
      <c r="T831">
        <v>55000000</v>
      </c>
      <c r="U831">
        <v>18573791</v>
      </c>
      <c r="V831">
        <f t="shared" si="25"/>
        <v>-36426209</v>
      </c>
      <c r="W831" t="s">
        <v>3364</v>
      </c>
      <c r="X831">
        <v>5.8</v>
      </c>
      <c r="Y831">
        <v>50</v>
      </c>
      <c r="Z831">
        <v>38533</v>
      </c>
      <c r="AA831">
        <v>89</v>
      </c>
      <c r="AB831">
        <v>0</v>
      </c>
      <c r="AC831">
        <v>12000</v>
      </c>
      <c r="AD831">
        <v>22000</v>
      </c>
      <c r="AE831">
        <v>617</v>
      </c>
      <c r="AF831">
        <v>552</v>
      </c>
      <c r="AG831">
        <v>24618</v>
      </c>
      <c r="AH831" t="s">
        <v>980</v>
      </c>
      <c r="AI831" t="s">
        <v>2420</v>
      </c>
      <c r="AJ831" t="s">
        <v>20930</v>
      </c>
      <c r="AK831" t="s">
        <v>13161</v>
      </c>
      <c r="AP831">
        <f t="shared" si="24"/>
        <v>4</v>
      </c>
    </row>
    <row r="832" spans="1:42" x14ac:dyDescent="0.3">
      <c r="A832" s="1">
        <v>869</v>
      </c>
      <c r="B832" t="s">
        <v>3365</v>
      </c>
      <c r="C832" t="s">
        <v>559</v>
      </c>
      <c r="D832" t="s">
        <v>976</v>
      </c>
      <c r="E832" t="s">
        <v>483</v>
      </c>
      <c r="F832" t="s">
        <v>2477</v>
      </c>
      <c r="G832" t="s">
        <v>3366</v>
      </c>
      <c r="H832" t="s">
        <v>47</v>
      </c>
      <c r="I832">
        <v>143</v>
      </c>
      <c r="J832">
        <v>2.35</v>
      </c>
      <c r="K832" t="s">
        <v>33</v>
      </c>
      <c r="L832" t="s">
        <v>16205</v>
      </c>
      <c r="M832" t="s">
        <v>16206</v>
      </c>
      <c r="N832" t="s">
        <v>14983</v>
      </c>
      <c r="O832" t="s">
        <v>16207</v>
      </c>
      <c r="P832" t="s">
        <v>15512</v>
      </c>
      <c r="Q832">
        <v>2004</v>
      </c>
      <c r="R832" t="s">
        <v>34</v>
      </c>
      <c r="S832">
        <v>0</v>
      </c>
      <c r="T832">
        <v>70000000</v>
      </c>
      <c r="U832">
        <v>51225796</v>
      </c>
      <c r="V832">
        <f t="shared" si="25"/>
        <v>-18774204</v>
      </c>
      <c r="W832" t="s">
        <v>3367</v>
      </c>
      <c r="X832">
        <v>7.4</v>
      </c>
      <c r="Y832">
        <v>153</v>
      </c>
      <c r="Z832">
        <v>96654</v>
      </c>
      <c r="AA832">
        <v>2047</v>
      </c>
      <c r="AB832">
        <v>0</v>
      </c>
      <c r="AC832">
        <v>541</v>
      </c>
      <c r="AD832">
        <v>18000</v>
      </c>
      <c r="AE832">
        <v>893</v>
      </c>
      <c r="AF832">
        <v>530</v>
      </c>
      <c r="AG832">
        <v>20660</v>
      </c>
      <c r="AH832" t="s">
        <v>2420</v>
      </c>
      <c r="AI832" t="s">
        <v>20927</v>
      </c>
      <c r="AJ832" t="s">
        <v>12756</v>
      </c>
      <c r="AK832" t="s">
        <v>13161</v>
      </c>
      <c r="AP832">
        <f t="shared" si="24"/>
        <v>4</v>
      </c>
    </row>
    <row r="833" spans="1:42" x14ac:dyDescent="0.3">
      <c r="A833" s="1">
        <v>870</v>
      </c>
      <c r="B833" t="s">
        <v>3368</v>
      </c>
      <c r="C833" t="s">
        <v>27</v>
      </c>
      <c r="D833" t="s">
        <v>3369</v>
      </c>
      <c r="E833" t="s">
        <v>345</v>
      </c>
      <c r="F833" t="s">
        <v>1033</v>
      </c>
      <c r="G833" t="s">
        <v>885</v>
      </c>
      <c r="H833" t="s">
        <v>47</v>
      </c>
      <c r="I833">
        <v>114</v>
      </c>
      <c r="J833">
        <v>1.85</v>
      </c>
      <c r="K833" t="s">
        <v>33</v>
      </c>
      <c r="L833" t="s">
        <v>16208</v>
      </c>
      <c r="M833" t="s">
        <v>16209</v>
      </c>
      <c r="N833" t="s">
        <v>14107</v>
      </c>
      <c r="O833" t="s">
        <v>16210</v>
      </c>
      <c r="P833" t="s">
        <v>16211</v>
      </c>
      <c r="Q833">
        <v>2007</v>
      </c>
      <c r="R833" t="s">
        <v>34</v>
      </c>
      <c r="S833">
        <v>1</v>
      </c>
      <c r="T833">
        <v>55000000</v>
      </c>
      <c r="U833">
        <v>16264475</v>
      </c>
      <c r="V833">
        <f t="shared" si="25"/>
        <v>-38735525</v>
      </c>
      <c r="W833" t="s">
        <v>3370</v>
      </c>
      <c r="X833">
        <v>6.9</v>
      </c>
      <c r="Y833">
        <v>202</v>
      </c>
      <c r="Z833">
        <v>54787</v>
      </c>
      <c r="AA833">
        <v>216</v>
      </c>
      <c r="AB833">
        <v>0</v>
      </c>
      <c r="AC833">
        <v>159</v>
      </c>
      <c r="AD833">
        <v>13000</v>
      </c>
      <c r="AE833">
        <v>2000</v>
      </c>
      <c r="AF833">
        <v>877</v>
      </c>
      <c r="AG833">
        <v>16899</v>
      </c>
      <c r="AH833" t="s">
        <v>20932</v>
      </c>
      <c r="AI833" t="s">
        <v>2420</v>
      </c>
      <c r="AJ833" t="s">
        <v>20929</v>
      </c>
      <c r="AK833" t="s">
        <v>6750</v>
      </c>
      <c r="AP833">
        <f t="shared" si="24"/>
        <v>4</v>
      </c>
    </row>
    <row r="834" spans="1:42" x14ac:dyDescent="0.3">
      <c r="A834" s="1">
        <v>871</v>
      </c>
      <c r="B834" t="s">
        <v>3371</v>
      </c>
      <c r="C834" t="s">
        <v>27</v>
      </c>
      <c r="D834" t="s">
        <v>3372</v>
      </c>
      <c r="E834" t="s">
        <v>581</v>
      </c>
      <c r="F834" t="s">
        <v>2930</v>
      </c>
      <c r="G834" t="s">
        <v>3373</v>
      </c>
      <c r="H834" t="s">
        <v>32</v>
      </c>
      <c r="I834">
        <v>93</v>
      </c>
      <c r="J834">
        <v>2.35</v>
      </c>
      <c r="K834" t="s">
        <v>33</v>
      </c>
      <c r="L834" t="s">
        <v>16212</v>
      </c>
      <c r="M834" t="s">
        <v>14160</v>
      </c>
      <c r="N834" t="s">
        <v>15149</v>
      </c>
      <c r="O834" t="s">
        <v>15915</v>
      </c>
      <c r="P834" t="s">
        <v>13963</v>
      </c>
      <c r="Q834">
        <v>2005</v>
      </c>
      <c r="R834" t="s">
        <v>34</v>
      </c>
      <c r="S834">
        <v>0</v>
      </c>
      <c r="T834">
        <v>62000000</v>
      </c>
      <c r="U834">
        <v>25857987</v>
      </c>
      <c r="V834">
        <f t="shared" si="25"/>
        <v>-36142013</v>
      </c>
      <c r="W834" t="s">
        <v>3374</v>
      </c>
      <c r="X834">
        <v>5.5</v>
      </c>
      <c r="Y834">
        <v>178</v>
      </c>
      <c r="Z834">
        <v>110614</v>
      </c>
      <c r="AA834">
        <v>532</v>
      </c>
      <c r="AB834">
        <v>0</v>
      </c>
      <c r="AC834">
        <v>45</v>
      </c>
      <c r="AD834">
        <v>9000</v>
      </c>
      <c r="AE834">
        <v>460</v>
      </c>
      <c r="AF834">
        <v>352</v>
      </c>
      <c r="AG834">
        <v>10185</v>
      </c>
      <c r="AH834" t="s">
        <v>980</v>
      </c>
      <c r="AI834" t="s">
        <v>13700</v>
      </c>
      <c r="AP834">
        <f t="shared" si="24"/>
        <v>2</v>
      </c>
    </row>
    <row r="835" spans="1:42" x14ac:dyDescent="0.3">
      <c r="A835" s="1">
        <v>872</v>
      </c>
      <c r="B835" t="s">
        <v>3375</v>
      </c>
      <c r="C835" t="s">
        <v>27</v>
      </c>
      <c r="D835" t="s">
        <v>3376</v>
      </c>
      <c r="E835" t="s">
        <v>3377</v>
      </c>
      <c r="F835" t="s">
        <v>3378</v>
      </c>
      <c r="G835" t="s">
        <v>3379</v>
      </c>
      <c r="H835" t="s">
        <v>32</v>
      </c>
      <c r="I835">
        <v>105</v>
      </c>
      <c r="J835">
        <v>2.35</v>
      </c>
      <c r="K835" t="s">
        <v>33</v>
      </c>
      <c r="L835" t="s">
        <v>16213</v>
      </c>
      <c r="M835" t="s">
        <v>14635</v>
      </c>
      <c r="N835" t="s">
        <v>14760</v>
      </c>
      <c r="O835" t="s">
        <v>16214</v>
      </c>
      <c r="P835" t="s">
        <v>16118</v>
      </c>
      <c r="Q835">
        <v>2003</v>
      </c>
      <c r="R835" t="s">
        <v>34</v>
      </c>
      <c r="S835">
        <v>0</v>
      </c>
      <c r="T835">
        <v>56000000</v>
      </c>
      <c r="U835">
        <v>12870569</v>
      </c>
      <c r="V835">
        <f t="shared" si="25"/>
        <v>-43129431</v>
      </c>
      <c r="W835" t="s">
        <v>3380</v>
      </c>
      <c r="X835">
        <v>6.3</v>
      </c>
      <c r="Y835">
        <v>84</v>
      </c>
      <c r="Z835">
        <v>13215</v>
      </c>
      <c r="AA835">
        <v>497</v>
      </c>
      <c r="AB835">
        <v>953</v>
      </c>
      <c r="AC835">
        <v>33</v>
      </c>
      <c r="AD835">
        <v>789</v>
      </c>
      <c r="AE835">
        <v>640</v>
      </c>
      <c r="AF835">
        <v>67</v>
      </c>
      <c r="AG835">
        <v>1671</v>
      </c>
      <c r="AH835" t="s">
        <v>2420</v>
      </c>
      <c r="AI835" t="s">
        <v>20929</v>
      </c>
      <c r="AJ835" t="s">
        <v>6750</v>
      </c>
      <c r="AP835">
        <f t="shared" ref="AP835:AP898" si="26">COUNTA(AH835:AO835)</f>
        <v>3</v>
      </c>
    </row>
    <row r="836" spans="1:42" x14ac:dyDescent="0.3">
      <c r="A836" s="1">
        <v>873</v>
      </c>
      <c r="B836" t="s">
        <v>3381</v>
      </c>
      <c r="C836" t="s">
        <v>27</v>
      </c>
      <c r="D836" t="s">
        <v>3382</v>
      </c>
      <c r="E836" t="s">
        <v>2348</v>
      </c>
      <c r="F836" t="s">
        <v>3383</v>
      </c>
      <c r="G836" t="s">
        <v>2317</v>
      </c>
      <c r="H836" t="s">
        <v>32</v>
      </c>
      <c r="I836">
        <v>100</v>
      </c>
      <c r="J836">
        <v>2.35</v>
      </c>
      <c r="K836" t="s">
        <v>33</v>
      </c>
      <c r="L836" t="s">
        <v>15308</v>
      </c>
      <c r="M836" t="s">
        <v>14220</v>
      </c>
      <c r="N836" t="s">
        <v>16215</v>
      </c>
      <c r="O836" t="s">
        <v>14186</v>
      </c>
      <c r="P836" t="s">
        <v>16216</v>
      </c>
      <c r="Q836">
        <v>1997</v>
      </c>
      <c r="R836" t="s">
        <v>491</v>
      </c>
      <c r="S836">
        <v>0</v>
      </c>
      <c r="T836">
        <v>71000000</v>
      </c>
      <c r="U836">
        <v>11466088</v>
      </c>
      <c r="V836">
        <f t="shared" ref="V836:V899" si="27">U836-T836</f>
        <v>-59533912</v>
      </c>
      <c r="W836" t="s">
        <v>3384</v>
      </c>
      <c r="X836">
        <v>4.7</v>
      </c>
      <c r="Y836">
        <v>44</v>
      </c>
      <c r="Z836">
        <v>8983</v>
      </c>
      <c r="AA836">
        <v>84</v>
      </c>
      <c r="AB836">
        <v>316</v>
      </c>
      <c r="AC836">
        <v>0</v>
      </c>
      <c r="AD836">
        <v>995</v>
      </c>
      <c r="AE836">
        <v>879</v>
      </c>
      <c r="AF836">
        <v>745</v>
      </c>
      <c r="AG836">
        <v>3952</v>
      </c>
      <c r="AH836" t="s">
        <v>980</v>
      </c>
      <c r="AI836" t="s">
        <v>13161</v>
      </c>
      <c r="AP836">
        <f t="shared" si="26"/>
        <v>2</v>
      </c>
    </row>
    <row r="837" spans="1:42" x14ac:dyDescent="0.3">
      <c r="A837" s="1">
        <v>874</v>
      </c>
      <c r="B837" t="s">
        <v>3385</v>
      </c>
      <c r="C837" t="s">
        <v>27</v>
      </c>
      <c r="D837" t="s">
        <v>3386</v>
      </c>
      <c r="E837" t="s">
        <v>853</v>
      </c>
      <c r="F837" t="s">
        <v>961</v>
      </c>
      <c r="G837" t="s">
        <v>2131</v>
      </c>
      <c r="H837" t="s">
        <v>32</v>
      </c>
      <c r="I837">
        <v>107</v>
      </c>
      <c r="J837">
        <v>2.35</v>
      </c>
      <c r="K837" t="s">
        <v>33</v>
      </c>
      <c r="L837" t="s">
        <v>16217</v>
      </c>
      <c r="M837" t="s">
        <v>15007</v>
      </c>
      <c r="N837" t="s">
        <v>15065</v>
      </c>
      <c r="O837" t="s">
        <v>16218</v>
      </c>
      <c r="P837" t="s">
        <v>16219</v>
      </c>
      <c r="Q837">
        <v>2009</v>
      </c>
      <c r="R837" t="s">
        <v>72</v>
      </c>
      <c r="S837">
        <v>2</v>
      </c>
      <c r="T837">
        <v>55000000</v>
      </c>
      <c r="U837">
        <v>16088610</v>
      </c>
      <c r="V837">
        <f t="shared" si="27"/>
        <v>-38911390</v>
      </c>
      <c r="W837" t="s">
        <v>3387</v>
      </c>
      <c r="X837">
        <v>5.6</v>
      </c>
      <c r="Y837">
        <v>93</v>
      </c>
      <c r="Z837">
        <v>10417</v>
      </c>
      <c r="AA837">
        <v>39</v>
      </c>
      <c r="AB837">
        <v>610</v>
      </c>
      <c r="AC837">
        <v>11</v>
      </c>
      <c r="AD837">
        <v>939</v>
      </c>
      <c r="AE837">
        <v>605</v>
      </c>
      <c r="AF837">
        <v>506</v>
      </c>
      <c r="AG837">
        <v>3742</v>
      </c>
      <c r="AH837" t="s">
        <v>1432</v>
      </c>
      <c r="AI837" t="s">
        <v>2420</v>
      </c>
      <c r="AJ837" t="s">
        <v>20926</v>
      </c>
      <c r="AK837" t="s">
        <v>20924</v>
      </c>
      <c r="AP837">
        <f t="shared" si="26"/>
        <v>4</v>
      </c>
    </row>
    <row r="838" spans="1:42" x14ac:dyDescent="0.3">
      <c r="A838" s="1">
        <v>875</v>
      </c>
      <c r="B838" t="s">
        <v>3388</v>
      </c>
      <c r="C838" t="s">
        <v>27</v>
      </c>
      <c r="D838" t="s">
        <v>534</v>
      </c>
      <c r="E838" t="s">
        <v>711</v>
      </c>
      <c r="F838" t="s">
        <v>3389</v>
      </c>
      <c r="G838" t="s">
        <v>3390</v>
      </c>
      <c r="H838" t="s">
        <v>32</v>
      </c>
      <c r="I838">
        <v>119</v>
      </c>
      <c r="J838">
        <v>1.85</v>
      </c>
      <c r="K838" t="s">
        <v>33</v>
      </c>
      <c r="L838" t="s">
        <v>16220</v>
      </c>
      <c r="M838" t="s">
        <v>14497</v>
      </c>
      <c r="N838" t="s">
        <v>16221</v>
      </c>
      <c r="O838" t="s">
        <v>16222</v>
      </c>
      <c r="P838" t="s">
        <v>16223</v>
      </c>
      <c r="Q838">
        <v>2014</v>
      </c>
      <c r="R838" t="s">
        <v>72</v>
      </c>
      <c r="S838">
        <v>4</v>
      </c>
      <c r="T838">
        <v>50000000</v>
      </c>
      <c r="U838">
        <v>51178893</v>
      </c>
      <c r="V838">
        <f t="shared" si="27"/>
        <v>1178893</v>
      </c>
      <c r="W838" t="s">
        <v>3391</v>
      </c>
      <c r="X838">
        <v>6.4</v>
      </c>
      <c r="Y838">
        <v>277</v>
      </c>
      <c r="Z838">
        <v>24285</v>
      </c>
      <c r="AA838">
        <v>110</v>
      </c>
      <c r="AB838">
        <v>10000</v>
      </c>
      <c r="AC838">
        <v>33</v>
      </c>
      <c r="AD838">
        <v>3000</v>
      </c>
      <c r="AE838">
        <v>2000</v>
      </c>
      <c r="AF838">
        <v>518</v>
      </c>
      <c r="AG838">
        <v>6089</v>
      </c>
      <c r="AH838" t="s">
        <v>718</v>
      </c>
      <c r="AI838" t="s">
        <v>1432</v>
      </c>
      <c r="AJ838" t="s">
        <v>20931</v>
      </c>
      <c r="AK838" t="s">
        <v>20926</v>
      </c>
      <c r="AL838" t="s">
        <v>20927</v>
      </c>
      <c r="AP838">
        <f t="shared" si="26"/>
        <v>5</v>
      </c>
    </row>
    <row r="839" spans="1:42" x14ac:dyDescent="0.3">
      <c r="A839" s="1">
        <v>876</v>
      </c>
      <c r="B839" t="s">
        <v>3392</v>
      </c>
      <c r="C839" t="s">
        <v>27</v>
      </c>
      <c r="D839" t="s">
        <v>2394</v>
      </c>
      <c r="E839" t="s">
        <v>222</v>
      </c>
      <c r="F839" t="s">
        <v>3076</v>
      </c>
      <c r="G839" t="s">
        <v>3393</v>
      </c>
      <c r="H839" t="s">
        <v>47</v>
      </c>
      <c r="I839">
        <v>95</v>
      </c>
      <c r="J839">
        <v>1.85</v>
      </c>
      <c r="K839" t="s">
        <v>33</v>
      </c>
      <c r="L839" t="s">
        <v>14522</v>
      </c>
      <c r="M839" t="s">
        <v>14074</v>
      </c>
      <c r="N839" t="s">
        <v>16224</v>
      </c>
      <c r="O839" t="s">
        <v>14154</v>
      </c>
      <c r="P839" t="s">
        <v>16225</v>
      </c>
      <c r="Q839">
        <v>2004</v>
      </c>
      <c r="R839" t="s">
        <v>72</v>
      </c>
      <c r="S839">
        <v>0</v>
      </c>
      <c r="T839">
        <v>57000000</v>
      </c>
      <c r="U839">
        <v>6768055</v>
      </c>
      <c r="V839">
        <f t="shared" si="27"/>
        <v>-50231945</v>
      </c>
      <c r="W839" t="s">
        <v>3394</v>
      </c>
      <c r="X839">
        <v>4.2</v>
      </c>
      <c r="Y839">
        <v>76</v>
      </c>
      <c r="Z839">
        <v>11148</v>
      </c>
      <c r="AA839">
        <v>229</v>
      </c>
      <c r="AB839">
        <v>437</v>
      </c>
      <c r="AC839">
        <v>906</v>
      </c>
      <c r="AD839">
        <v>956</v>
      </c>
      <c r="AE839">
        <v>579</v>
      </c>
      <c r="AF839">
        <v>287</v>
      </c>
      <c r="AG839">
        <v>2260</v>
      </c>
      <c r="AH839" t="s">
        <v>980</v>
      </c>
      <c r="AI839" t="s">
        <v>718</v>
      </c>
      <c r="AJ839" t="s">
        <v>1432</v>
      </c>
      <c r="AK839" t="s">
        <v>20926</v>
      </c>
      <c r="AL839" t="s">
        <v>13700</v>
      </c>
      <c r="AP839">
        <f t="shared" si="26"/>
        <v>5</v>
      </c>
    </row>
    <row r="840" spans="1:42" x14ac:dyDescent="0.3">
      <c r="A840" s="1">
        <v>877</v>
      </c>
      <c r="B840" t="s">
        <v>3395</v>
      </c>
      <c r="C840" t="s">
        <v>27</v>
      </c>
      <c r="D840" t="s">
        <v>3396</v>
      </c>
      <c r="E840" t="s">
        <v>2789</v>
      </c>
      <c r="F840" t="s">
        <v>3397</v>
      </c>
      <c r="G840" t="s">
        <v>3398</v>
      </c>
      <c r="H840" t="s">
        <v>32</v>
      </c>
      <c r="I840">
        <v>119</v>
      </c>
      <c r="J840">
        <v>2.35</v>
      </c>
      <c r="K840" t="s">
        <v>33</v>
      </c>
      <c r="L840" t="s">
        <v>16226</v>
      </c>
      <c r="M840" t="s">
        <v>16227</v>
      </c>
      <c r="N840" t="s">
        <v>16228</v>
      </c>
      <c r="O840" t="s">
        <v>16229</v>
      </c>
      <c r="P840" t="s">
        <v>16230</v>
      </c>
      <c r="Q840">
        <v>2010</v>
      </c>
      <c r="R840" t="s">
        <v>34</v>
      </c>
      <c r="S840">
        <v>1</v>
      </c>
      <c r="T840">
        <v>55000000</v>
      </c>
      <c r="U840">
        <v>39440655</v>
      </c>
      <c r="V840">
        <f t="shared" si="27"/>
        <v>-15559345</v>
      </c>
      <c r="W840" t="s">
        <v>3399</v>
      </c>
      <c r="X840">
        <v>6.4</v>
      </c>
      <c r="Y840">
        <v>197</v>
      </c>
      <c r="Z840">
        <v>61680</v>
      </c>
      <c r="AA840">
        <v>222</v>
      </c>
      <c r="AB840">
        <v>19000</v>
      </c>
      <c r="AC840">
        <v>59</v>
      </c>
      <c r="AD840">
        <v>2000</v>
      </c>
      <c r="AE840">
        <v>828</v>
      </c>
      <c r="AF840">
        <v>676</v>
      </c>
      <c r="AG840">
        <v>4315</v>
      </c>
      <c r="AH840" t="s">
        <v>2420</v>
      </c>
      <c r="AI840" t="s">
        <v>20933</v>
      </c>
      <c r="AJ840" t="s">
        <v>20927</v>
      </c>
      <c r="AK840" t="s">
        <v>12756</v>
      </c>
      <c r="AP840">
        <f t="shared" si="26"/>
        <v>4</v>
      </c>
    </row>
    <row r="841" spans="1:42" x14ac:dyDescent="0.3">
      <c r="A841" s="1">
        <v>878</v>
      </c>
      <c r="B841" t="s">
        <v>3400</v>
      </c>
      <c r="C841" t="s">
        <v>27</v>
      </c>
      <c r="D841" t="s">
        <v>2963</v>
      </c>
      <c r="E841" t="s">
        <v>3401</v>
      </c>
      <c r="F841" t="s">
        <v>3402</v>
      </c>
      <c r="G841" t="s">
        <v>3403</v>
      </c>
      <c r="H841" t="s">
        <v>1390</v>
      </c>
      <c r="I841">
        <v>133</v>
      </c>
      <c r="J841">
        <v>2.35</v>
      </c>
      <c r="K841" t="s">
        <v>2067</v>
      </c>
      <c r="L841" t="s">
        <v>16231</v>
      </c>
      <c r="M841" t="s">
        <v>14096</v>
      </c>
      <c r="N841" t="s">
        <v>14069</v>
      </c>
      <c r="O841" t="s">
        <v>16232</v>
      </c>
      <c r="P841" t="s">
        <v>14042</v>
      </c>
      <c r="Q841">
        <v>2004</v>
      </c>
      <c r="R841" t="s">
        <v>491</v>
      </c>
      <c r="S841">
        <v>1</v>
      </c>
      <c r="T841">
        <v>47000000</v>
      </c>
      <c r="U841">
        <v>6167817</v>
      </c>
      <c r="V841">
        <f t="shared" si="27"/>
        <v>-40832183</v>
      </c>
      <c r="W841" t="s">
        <v>3404</v>
      </c>
      <c r="X841">
        <v>7.7</v>
      </c>
      <c r="Y841">
        <v>186</v>
      </c>
      <c r="Z841">
        <v>62607</v>
      </c>
      <c r="AA841">
        <v>239</v>
      </c>
      <c r="AB841">
        <v>0</v>
      </c>
      <c r="AC841">
        <v>0</v>
      </c>
      <c r="AD841">
        <v>226</v>
      </c>
      <c r="AE841">
        <v>52</v>
      </c>
      <c r="AF841">
        <v>46</v>
      </c>
      <c r="AG841">
        <v>405</v>
      </c>
      <c r="AH841" t="s">
        <v>2420</v>
      </c>
      <c r="AI841" t="s">
        <v>20928</v>
      </c>
      <c r="AJ841" t="s">
        <v>12756</v>
      </c>
      <c r="AK841" t="s">
        <v>6750</v>
      </c>
      <c r="AP841">
        <f t="shared" si="26"/>
        <v>4</v>
      </c>
    </row>
    <row r="842" spans="1:42" x14ac:dyDescent="0.3">
      <c r="A842" s="1">
        <v>881</v>
      </c>
      <c r="B842" t="s">
        <v>3405</v>
      </c>
      <c r="C842" t="s">
        <v>27</v>
      </c>
      <c r="D842" t="s">
        <v>296</v>
      </c>
      <c r="E842" t="s">
        <v>3406</v>
      </c>
      <c r="F842" t="s">
        <v>161</v>
      </c>
      <c r="G842" t="s">
        <v>903</v>
      </c>
      <c r="H842" t="s">
        <v>32</v>
      </c>
      <c r="I842">
        <v>117</v>
      </c>
      <c r="J842">
        <v>1.85</v>
      </c>
      <c r="K842" t="s">
        <v>33</v>
      </c>
      <c r="L842" t="s">
        <v>16233</v>
      </c>
      <c r="M842" t="s">
        <v>15351</v>
      </c>
      <c r="N842" t="s">
        <v>16100</v>
      </c>
      <c r="O842" t="s">
        <v>14585</v>
      </c>
      <c r="P842" t="s">
        <v>14139</v>
      </c>
      <c r="Q842">
        <v>2002</v>
      </c>
      <c r="R842" t="s">
        <v>491</v>
      </c>
      <c r="S842">
        <v>1</v>
      </c>
      <c r="T842">
        <v>54000000</v>
      </c>
      <c r="U842">
        <v>81645152</v>
      </c>
      <c r="V842">
        <f t="shared" si="27"/>
        <v>27645152</v>
      </c>
      <c r="W842" t="s">
        <v>3407</v>
      </c>
      <c r="X842">
        <v>6.7</v>
      </c>
      <c r="Y842">
        <v>224</v>
      </c>
      <c r="Z842">
        <v>158267</v>
      </c>
      <c r="AA842">
        <v>559</v>
      </c>
      <c r="AB842">
        <v>0</v>
      </c>
      <c r="AC842">
        <v>0</v>
      </c>
      <c r="AD842">
        <v>12000</v>
      </c>
      <c r="AE842">
        <v>919</v>
      </c>
      <c r="AF842">
        <v>845</v>
      </c>
      <c r="AG842">
        <v>15371</v>
      </c>
      <c r="AH842" t="s">
        <v>980</v>
      </c>
      <c r="AI842" t="s">
        <v>4493</v>
      </c>
      <c r="AJ842" t="s">
        <v>13700</v>
      </c>
      <c r="AK842" t="s">
        <v>13161</v>
      </c>
      <c r="AP842">
        <f t="shared" si="26"/>
        <v>4</v>
      </c>
    </row>
    <row r="843" spans="1:42" x14ac:dyDescent="0.3">
      <c r="A843" s="1">
        <v>882</v>
      </c>
      <c r="B843" t="s">
        <v>3408</v>
      </c>
      <c r="C843" t="s">
        <v>27</v>
      </c>
      <c r="D843" t="s">
        <v>3264</v>
      </c>
      <c r="E843" t="s">
        <v>128</v>
      </c>
      <c r="F843" t="s">
        <v>739</v>
      </c>
      <c r="G843" t="s">
        <v>3409</v>
      </c>
      <c r="H843" t="s">
        <v>32</v>
      </c>
      <c r="I843">
        <v>123</v>
      </c>
      <c r="J843">
        <v>2.35</v>
      </c>
      <c r="K843" t="s">
        <v>33</v>
      </c>
      <c r="L843" t="s">
        <v>16234</v>
      </c>
      <c r="M843" t="s">
        <v>14021</v>
      </c>
      <c r="N843" t="s">
        <v>15938</v>
      </c>
      <c r="O843" t="s">
        <v>16235</v>
      </c>
      <c r="P843" t="s">
        <v>16236</v>
      </c>
      <c r="Q843">
        <v>2008</v>
      </c>
      <c r="R843" t="s">
        <v>34</v>
      </c>
      <c r="S843">
        <v>1</v>
      </c>
      <c r="T843">
        <v>55000000</v>
      </c>
      <c r="U843">
        <v>69951824</v>
      </c>
      <c r="V843">
        <f t="shared" si="27"/>
        <v>14951824</v>
      </c>
      <c r="W843" t="s">
        <v>3410</v>
      </c>
      <c r="X843">
        <v>7.7</v>
      </c>
      <c r="Y843">
        <v>202</v>
      </c>
      <c r="Z843">
        <v>232710</v>
      </c>
      <c r="AA843">
        <v>599</v>
      </c>
      <c r="AB843">
        <v>26000</v>
      </c>
      <c r="AC843">
        <v>125</v>
      </c>
      <c r="AD843">
        <v>10000</v>
      </c>
      <c r="AE843">
        <v>3000</v>
      </c>
      <c r="AF843">
        <v>835</v>
      </c>
      <c r="AG843">
        <v>14727</v>
      </c>
      <c r="AH843" t="s">
        <v>2420</v>
      </c>
      <c r="AI843" t="s">
        <v>12756</v>
      </c>
      <c r="AP843">
        <f t="shared" si="26"/>
        <v>2</v>
      </c>
    </row>
    <row r="844" spans="1:42" x14ac:dyDescent="0.3">
      <c r="A844" s="1">
        <v>883</v>
      </c>
      <c r="B844" t="s">
        <v>3411</v>
      </c>
      <c r="C844" t="s">
        <v>27</v>
      </c>
      <c r="D844" t="s">
        <v>3083</v>
      </c>
      <c r="E844" t="s">
        <v>1298</v>
      </c>
      <c r="F844" t="s">
        <v>3412</v>
      </c>
      <c r="G844" t="s">
        <v>3413</v>
      </c>
      <c r="H844" t="s">
        <v>32</v>
      </c>
      <c r="I844">
        <v>92</v>
      </c>
      <c r="J844">
        <v>1.85</v>
      </c>
      <c r="K844" t="s">
        <v>33</v>
      </c>
      <c r="L844" t="s">
        <v>16237</v>
      </c>
      <c r="M844" t="s">
        <v>16238</v>
      </c>
      <c r="N844" t="s">
        <v>16239</v>
      </c>
      <c r="O844" t="s">
        <v>14914</v>
      </c>
      <c r="P844" t="s">
        <v>15210</v>
      </c>
      <c r="Q844">
        <v>2012</v>
      </c>
      <c r="R844" t="s">
        <v>491</v>
      </c>
      <c r="S844">
        <v>3</v>
      </c>
      <c r="T844">
        <v>55000000</v>
      </c>
      <c r="U844">
        <v>9483821</v>
      </c>
      <c r="V844">
        <f t="shared" si="27"/>
        <v>-45516179</v>
      </c>
      <c r="W844" t="s">
        <v>3414</v>
      </c>
      <c r="X844">
        <v>5.7</v>
      </c>
      <c r="Y844">
        <v>279</v>
      </c>
      <c r="Z844">
        <v>39247</v>
      </c>
      <c r="AA844">
        <v>131</v>
      </c>
      <c r="AB844">
        <v>10000</v>
      </c>
      <c r="AC844">
        <v>394</v>
      </c>
      <c r="AD844">
        <v>13000</v>
      </c>
      <c r="AE844">
        <v>11000</v>
      </c>
      <c r="AF844">
        <v>565</v>
      </c>
      <c r="AG844">
        <v>25418</v>
      </c>
      <c r="AH844" t="s">
        <v>980</v>
      </c>
      <c r="AI844" t="s">
        <v>13161</v>
      </c>
      <c r="AP844">
        <f t="shared" si="26"/>
        <v>2</v>
      </c>
    </row>
    <row r="845" spans="1:42" x14ac:dyDescent="0.3">
      <c r="A845" s="1">
        <v>884</v>
      </c>
      <c r="B845" t="s">
        <v>3415</v>
      </c>
      <c r="C845" t="s">
        <v>27</v>
      </c>
      <c r="D845" t="s">
        <v>3416</v>
      </c>
      <c r="E845" t="s">
        <v>1728</v>
      </c>
      <c r="F845" t="s">
        <v>239</v>
      </c>
      <c r="G845" t="s">
        <v>2254</v>
      </c>
      <c r="H845" t="s">
        <v>32</v>
      </c>
      <c r="I845">
        <v>105</v>
      </c>
      <c r="J845">
        <v>1.85</v>
      </c>
      <c r="K845" t="s">
        <v>33</v>
      </c>
      <c r="L845" t="s">
        <v>15039</v>
      </c>
      <c r="M845" t="s">
        <v>15065</v>
      </c>
      <c r="N845" t="s">
        <v>16240</v>
      </c>
      <c r="O845" t="s">
        <v>16207</v>
      </c>
      <c r="P845" t="s">
        <v>16241</v>
      </c>
      <c r="Q845">
        <v>1990</v>
      </c>
      <c r="R845" t="s">
        <v>491</v>
      </c>
      <c r="S845">
        <v>1</v>
      </c>
      <c r="T845">
        <v>54000000</v>
      </c>
      <c r="U845">
        <v>66676062</v>
      </c>
      <c r="V845">
        <f t="shared" si="27"/>
        <v>12676062</v>
      </c>
      <c r="W845" t="s">
        <v>3417</v>
      </c>
      <c r="X845">
        <v>7.6</v>
      </c>
      <c r="Y845">
        <v>110</v>
      </c>
      <c r="Z845">
        <v>267980</v>
      </c>
      <c r="AA845">
        <v>545</v>
      </c>
      <c r="AB845">
        <v>0</v>
      </c>
      <c r="AC845">
        <v>0</v>
      </c>
      <c r="AD845">
        <v>14000</v>
      </c>
      <c r="AE845">
        <v>1000</v>
      </c>
      <c r="AF845">
        <v>889</v>
      </c>
      <c r="AG845">
        <v>16949</v>
      </c>
      <c r="AH845" t="s">
        <v>20931</v>
      </c>
      <c r="AI845" t="s">
        <v>2420</v>
      </c>
      <c r="AP845">
        <f t="shared" si="26"/>
        <v>2</v>
      </c>
    </row>
    <row r="846" spans="1:42" x14ac:dyDescent="0.3">
      <c r="A846" s="1">
        <v>885</v>
      </c>
      <c r="B846" t="s">
        <v>3418</v>
      </c>
      <c r="C846" t="s">
        <v>27</v>
      </c>
      <c r="D846" t="s">
        <v>2374</v>
      </c>
      <c r="E846" t="s">
        <v>39</v>
      </c>
      <c r="F846" t="s">
        <v>65</v>
      </c>
      <c r="G846" t="s">
        <v>182</v>
      </c>
      <c r="H846" t="s">
        <v>32</v>
      </c>
      <c r="I846">
        <v>123</v>
      </c>
      <c r="J846">
        <v>1.85</v>
      </c>
      <c r="K846" t="s">
        <v>33</v>
      </c>
      <c r="L846" t="s">
        <v>16150</v>
      </c>
      <c r="M846" t="s">
        <v>15498</v>
      </c>
      <c r="N846" t="s">
        <v>16242</v>
      </c>
      <c r="O846" t="s">
        <v>16243</v>
      </c>
      <c r="P846" t="s">
        <v>14815</v>
      </c>
      <c r="Q846">
        <v>2005</v>
      </c>
      <c r="R846" t="s">
        <v>34</v>
      </c>
      <c r="S846">
        <v>0</v>
      </c>
      <c r="T846">
        <v>57000000</v>
      </c>
      <c r="U846">
        <v>26838389</v>
      </c>
      <c r="V846">
        <f t="shared" si="27"/>
        <v>-30161611</v>
      </c>
      <c r="W846" t="s">
        <v>3419</v>
      </c>
      <c r="X846">
        <v>6.4</v>
      </c>
      <c r="Y846">
        <v>190</v>
      </c>
      <c r="Z846">
        <v>58658</v>
      </c>
      <c r="AA846">
        <v>495</v>
      </c>
      <c r="AB846">
        <v>0</v>
      </c>
      <c r="AC846">
        <v>488</v>
      </c>
      <c r="AD846">
        <v>5000</v>
      </c>
      <c r="AE846">
        <v>4000</v>
      </c>
      <c r="AF846">
        <v>2000</v>
      </c>
      <c r="AG846">
        <v>12700</v>
      </c>
      <c r="AH846" t="s">
        <v>1432</v>
      </c>
      <c r="AI846" t="s">
        <v>2420</v>
      </c>
      <c r="AJ846" t="s">
        <v>12756</v>
      </c>
      <c r="AP846">
        <f t="shared" si="26"/>
        <v>3</v>
      </c>
    </row>
    <row r="847" spans="1:42" x14ac:dyDescent="0.3">
      <c r="A847" s="1">
        <v>886</v>
      </c>
      <c r="B847" t="s">
        <v>3420</v>
      </c>
      <c r="C847" t="s">
        <v>27</v>
      </c>
      <c r="D847" t="s">
        <v>170</v>
      </c>
      <c r="E847" t="s">
        <v>3421</v>
      </c>
      <c r="F847" t="s">
        <v>3422</v>
      </c>
      <c r="G847" t="s">
        <v>3423</v>
      </c>
      <c r="H847" t="s">
        <v>32</v>
      </c>
      <c r="I847">
        <v>110</v>
      </c>
      <c r="J847">
        <v>1.85</v>
      </c>
      <c r="K847" t="s">
        <v>33</v>
      </c>
      <c r="L847" t="s">
        <v>14140</v>
      </c>
      <c r="M847" t="s">
        <v>16244</v>
      </c>
      <c r="N847" t="s">
        <v>16245</v>
      </c>
      <c r="O847" t="s">
        <v>16246</v>
      </c>
      <c r="P847" t="s">
        <v>15289</v>
      </c>
      <c r="Q847">
        <v>2006</v>
      </c>
      <c r="R847" t="s">
        <v>34</v>
      </c>
      <c r="S847">
        <v>1</v>
      </c>
      <c r="T847">
        <v>54000000</v>
      </c>
      <c r="U847">
        <v>75604320</v>
      </c>
      <c r="V847">
        <f t="shared" si="27"/>
        <v>21604320</v>
      </c>
      <c r="W847" t="s">
        <v>3424</v>
      </c>
      <c r="X847">
        <v>5.6</v>
      </c>
      <c r="Y847">
        <v>136</v>
      </c>
      <c r="Z847">
        <v>68417</v>
      </c>
      <c r="AA847">
        <v>195</v>
      </c>
      <c r="AB847">
        <v>0</v>
      </c>
      <c r="AC847">
        <v>94</v>
      </c>
      <c r="AD847">
        <v>277</v>
      </c>
      <c r="AE847">
        <v>245</v>
      </c>
      <c r="AF847">
        <v>240</v>
      </c>
      <c r="AG847">
        <v>847</v>
      </c>
      <c r="AH847" t="s">
        <v>1432</v>
      </c>
      <c r="AI847" t="s">
        <v>12756</v>
      </c>
      <c r="AP847">
        <f t="shared" si="26"/>
        <v>2</v>
      </c>
    </row>
    <row r="848" spans="1:42" x14ac:dyDescent="0.3">
      <c r="A848" s="1">
        <v>887</v>
      </c>
      <c r="B848" t="s">
        <v>3425</v>
      </c>
      <c r="C848" t="s">
        <v>27</v>
      </c>
      <c r="D848" t="s">
        <v>3426</v>
      </c>
      <c r="E848" t="s">
        <v>3229</v>
      </c>
      <c r="F848" t="s">
        <v>2968</v>
      </c>
      <c r="G848" t="s">
        <v>3427</v>
      </c>
      <c r="H848" t="s">
        <v>32</v>
      </c>
      <c r="I848">
        <v>116</v>
      </c>
      <c r="J848">
        <v>2.35</v>
      </c>
      <c r="K848" t="s">
        <v>33</v>
      </c>
      <c r="L848" t="s">
        <v>14038</v>
      </c>
      <c r="M848" t="s">
        <v>13997</v>
      </c>
      <c r="N848" t="s">
        <v>16247</v>
      </c>
      <c r="O848" t="s">
        <v>16248</v>
      </c>
      <c r="P848" t="s">
        <v>14018</v>
      </c>
      <c r="Q848">
        <v>1980</v>
      </c>
      <c r="R848" t="s">
        <v>72</v>
      </c>
      <c r="S848">
        <v>4</v>
      </c>
      <c r="T848">
        <v>54000000</v>
      </c>
      <c r="U848">
        <v>108200000</v>
      </c>
      <c r="V848">
        <f t="shared" si="27"/>
        <v>54200000</v>
      </c>
      <c r="W848" t="s">
        <v>3428</v>
      </c>
      <c r="X848">
        <v>6.8</v>
      </c>
      <c r="Y848">
        <v>121</v>
      </c>
      <c r="Z848">
        <v>76331</v>
      </c>
      <c r="AA848">
        <v>269</v>
      </c>
      <c r="AB848">
        <v>0</v>
      </c>
      <c r="AC848">
        <v>44</v>
      </c>
      <c r="AD848">
        <v>593</v>
      </c>
      <c r="AE848">
        <v>467</v>
      </c>
      <c r="AF848">
        <v>420</v>
      </c>
      <c r="AG848">
        <v>2908</v>
      </c>
      <c r="AH848" t="s">
        <v>980</v>
      </c>
      <c r="AI848" t="s">
        <v>718</v>
      </c>
      <c r="AJ848" t="s">
        <v>12756</v>
      </c>
      <c r="AK848" t="s">
        <v>13700</v>
      </c>
      <c r="AP848">
        <f t="shared" si="26"/>
        <v>4</v>
      </c>
    </row>
    <row r="849" spans="1:42" x14ac:dyDescent="0.3">
      <c r="A849" s="1">
        <v>888</v>
      </c>
      <c r="B849" t="s">
        <v>3429</v>
      </c>
      <c r="C849" t="s">
        <v>27</v>
      </c>
      <c r="D849" t="s">
        <v>1765</v>
      </c>
      <c r="E849" t="s">
        <v>3430</v>
      </c>
      <c r="F849" t="s">
        <v>3431</v>
      </c>
      <c r="G849" t="s">
        <v>3432</v>
      </c>
      <c r="H849" t="s">
        <v>32</v>
      </c>
      <c r="I849">
        <v>121</v>
      </c>
      <c r="J849">
        <v>2.35</v>
      </c>
      <c r="K849" t="s">
        <v>33</v>
      </c>
      <c r="L849" t="s">
        <v>14416</v>
      </c>
      <c r="M849" t="s">
        <v>14157</v>
      </c>
      <c r="N849" t="s">
        <v>16249</v>
      </c>
      <c r="O849" t="s">
        <v>15950</v>
      </c>
      <c r="P849" t="s">
        <v>16250</v>
      </c>
      <c r="Q849">
        <v>2003</v>
      </c>
      <c r="R849" t="s">
        <v>491</v>
      </c>
      <c r="S849">
        <v>0</v>
      </c>
      <c r="T849">
        <v>54000000</v>
      </c>
      <c r="U849">
        <v>5660084</v>
      </c>
      <c r="V849">
        <f t="shared" si="27"/>
        <v>-48339916</v>
      </c>
      <c r="W849" t="s">
        <v>3433</v>
      </c>
      <c r="X849">
        <v>2.4</v>
      </c>
      <c r="Y849">
        <v>131</v>
      </c>
      <c r="Z849">
        <v>41620</v>
      </c>
      <c r="AA849">
        <v>418</v>
      </c>
      <c r="AB849">
        <v>2000</v>
      </c>
      <c r="AC849">
        <v>102</v>
      </c>
      <c r="AD849">
        <v>117</v>
      </c>
      <c r="AE849">
        <v>62</v>
      </c>
      <c r="AF849">
        <v>43</v>
      </c>
      <c r="AG849">
        <v>286</v>
      </c>
      <c r="AH849" t="s">
        <v>1432</v>
      </c>
      <c r="AI849" t="s">
        <v>20931</v>
      </c>
      <c r="AJ849" t="s">
        <v>12756</v>
      </c>
      <c r="AP849">
        <f t="shared" si="26"/>
        <v>3</v>
      </c>
    </row>
    <row r="850" spans="1:42" x14ac:dyDescent="0.3">
      <c r="A850" s="1">
        <v>889</v>
      </c>
      <c r="B850" t="s">
        <v>3434</v>
      </c>
      <c r="C850" t="s">
        <v>559</v>
      </c>
      <c r="D850" t="s">
        <v>2923</v>
      </c>
      <c r="E850" t="s">
        <v>166</v>
      </c>
      <c r="F850" t="s">
        <v>570</v>
      </c>
      <c r="G850" t="s">
        <v>217</v>
      </c>
      <c r="H850" t="s">
        <v>572</v>
      </c>
      <c r="I850">
        <v>128</v>
      </c>
      <c r="J850">
        <v>1.85</v>
      </c>
      <c r="K850" t="s">
        <v>33</v>
      </c>
      <c r="L850" t="s">
        <v>14669</v>
      </c>
      <c r="M850" t="s">
        <v>15107</v>
      </c>
      <c r="N850" t="s">
        <v>16251</v>
      </c>
      <c r="O850" t="s">
        <v>15405</v>
      </c>
      <c r="P850" t="s">
        <v>15828</v>
      </c>
      <c r="Q850">
        <v>2006</v>
      </c>
      <c r="R850" t="s">
        <v>34</v>
      </c>
      <c r="S850">
        <v>0</v>
      </c>
      <c r="T850">
        <v>55000000</v>
      </c>
      <c r="U850">
        <v>7221458</v>
      </c>
      <c r="V850">
        <f t="shared" si="27"/>
        <v>-47778542</v>
      </c>
      <c r="W850" t="s">
        <v>3435</v>
      </c>
      <c r="X850">
        <v>6.2</v>
      </c>
      <c r="Y850">
        <v>127</v>
      </c>
      <c r="Z850">
        <v>20740</v>
      </c>
      <c r="AA850">
        <v>178</v>
      </c>
      <c r="AB850">
        <v>0</v>
      </c>
      <c r="AC850">
        <v>234</v>
      </c>
      <c r="AD850">
        <v>14000</v>
      </c>
      <c r="AE850">
        <v>12000</v>
      </c>
      <c r="AF850">
        <v>581</v>
      </c>
      <c r="AG850">
        <v>27614</v>
      </c>
      <c r="AH850" t="s">
        <v>2420</v>
      </c>
      <c r="AI850" t="s">
        <v>13161</v>
      </c>
      <c r="AP850">
        <f t="shared" si="26"/>
        <v>2</v>
      </c>
    </row>
    <row r="851" spans="1:42" x14ac:dyDescent="0.3">
      <c r="A851" s="1">
        <v>890</v>
      </c>
      <c r="B851" t="s">
        <v>3436</v>
      </c>
      <c r="C851" t="s">
        <v>27</v>
      </c>
      <c r="D851" t="s">
        <v>2098</v>
      </c>
      <c r="E851" t="s">
        <v>52</v>
      </c>
      <c r="F851" t="s">
        <v>1279</v>
      </c>
      <c r="G851" t="s">
        <v>2631</v>
      </c>
      <c r="H851" t="s">
        <v>572</v>
      </c>
      <c r="I851">
        <v>99</v>
      </c>
      <c r="J851">
        <v>2.35</v>
      </c>
      <c r="K851" t="s">
        <v>33</v>
      </c>
      <c r="L851" t="s">
        <v>16252</v>
      </c>
      <c r="M851" t="s">
        <v>14914</v>
      </c>
      <c r="N851" t="s">
        <v>14630</v>
      </c>
      <c r="O851" t="s">
        <v>16253</v>
      </c>
      <c r="P851" t="s">
        <v>16254</v>
      </c>
      <c r="Q851">
        <v>2000</v>
      </c>
      <c r="R851" t="s">
        <v>491</v>
      </c>
      <c r="S851">
        <v>0</v>
      </c>
      <c r="T851">
        <v>46000000</v>
      </c>
      <c r="U851">
        <v>70327868</v>
      </c>
      <c r="V851">
        <f t="shared" si="27"/>
        <v>24327868</v>
      </c>
      <c r="W851" t="s">
        <v>3437</v>
      </c>
      <c r="X851">
        <v>5.9</v>
      </c>
      <c r="Y851">
        <v>160</v>
      </c>
      <c r="Z851">
        <v>58416</v>
      </c>
      <c r="AA851">
        <v>301</v>
      </c>
      <c r="AB851">
        <v>0</v>
      </c>
      <c r="AC851">
        <v>309</v>
      </c>
      <c r="AD851">
        <v>23000</v>
      </c>
      <c r="AE851">
        <v>1000</v>
      </c>
      <c r="AF851">
        <v>577</v>
      </c>
      <c r="AG851">
        <v>26527</v>
      </c>
      <c r="AH851" t="s">
        <v>980</v>
      </c>
      <c r="AI851" t="s">
        <v>20931</v>
      </c>
      <c r="AJ851" t="s">
        <v>13161</v>
      </c>
      <c r="AP851">
        <f t="shared" si="26"/>
        <v>3</v>
      </c>
    </row>
    <row r="852" spans="1:42" x14ac:dyDescent="0.3">
      <c r="A852" s="1">
        <v>891</v>
      </c>
      <c r="B852" t="s">
        <v>3438</v>
      </c>
      <c r="C852" t="s">
        <v>27</v>
      </c>
      <c r="D852" t="s">
        <v>2243</v>
      </c>
      <c r="E852" t="s">
        <v>65</v>
      </c>
      <c r="F852" t="s">
        <v>203</v>
      </c>
      <c r="G852" t="s">
        <v>3439</v>
      </c>
      <c r="H852" t="s">
        <v>32</v>
      </c>
      <c r="I852">
        <v>94</v>
      </c>
      <c r="J852">
        <v>2.35</v>
      </c>
      <c r="K852" t="s">
        <v>33</v>
      </c>
      <c r="L852" t="s">
        <v>15593</v>
      </c>
      <c r="M852" t="s">
        <v>16255</v>
      </c>
      <c r="N852" t="s">
        <v>16256</v>
      </c>
      <c r="O852" t="s">
        <v>15699</v>
      </c>
      <c r="P852" t="s">
        <v>16257</v>
      </c>
      <c r="Q852">
        <v>1997</v>
      </c>
      <c r="R852" t="s">
        <v>212</v>
      </c>
      <c r="S852">
        <v>1</v>
      </c>
      <c r="T852">
        <v>50000000</v>
      </c>
      <c r="U852">
        <v>58297830</v>
      </c>
      <c r="V852">
        <f t="shared" si="27"/>
        <v>8297830</v>
      </c>
      <c r="W852" t="s">
        <v>3440</v>
      </c>
      <c r="X852">
        <v>7.1</v>
      </c>
      <c r="Y852">
        <v>78</v>
      </c>
      <c r="Z852">
        <v>86347</v>
      </c>
      <c r="AA852">
        <v>191</v>
      </c>
      <c r="AB852">
        <v>0</v>
      </c>
      <c r="AC852">
        <v>383</v>
      </c>
      <c r="AD852">
        <v>4000</v>
      </c>
      <c r="AE852">
        <v>808</v>
      </c>
      <c r="AF852">
        <v>753</v>
      </c>
      <c r="AG852">
        <v>6017</v>
      </c>
      <c r="AH852" t="s">
        <v>718</v>
      </c>
      <c r="AI852" t="s">
        <v>20925</v>
      </c>
      <c r="AJ852" t="s">
        <v>2420</v>
      </c>
      <c r="AK852" t="s">
        <v>20926</v>
      </c>
      <c r="AL852" t="s">
        <v>20924</v>
      </c>
      <c r="AM852" t="s">
        <v>20927</v>
      </c>
      <c r="AN852" t="s">
        <v>20928</v>
      </c>
      <c r="AO852" t="s">
        <v>12756</v>
      </c>
      <c r="AP852">
        <f t="shared" si="26"/>
        <v>8</v>
      </c>
    </row>
    <row r="853" spans="1:42" x14ac:dyDescent="0.3">
      <c r="A853" s="1">
        <v>892</v>
      </c>
      <c r="B853" t="s">
        <v>3441</v>
      </c>
      <c r="C853" t="s">
        <v>559</v>
      </c>
      <c r="D853" t="s">
        <v>284</v>
      </c>
      <c r="E853" t="s">
        <v>308</v>
      </c>
      <c r="F853" t="s">
        <v>3442</v>
      </c>
      <c r="G853" t="s">
        <v>786</v>
      </c>
      <c r="H853" t="s">
        <v>32</v>
      </c>
      <c r="I853">
        <v>127</v>
      </c>
      <c r="J853">
        <v>2.35</v>
      </c>
      <c r="K853" t="s">
        <v>33</v>
      </c>
      <c r="L853" t="s">
        <v>16258</v>
      </c>
      <c r="M853" t="s">
        <v>16259</v>
      </c>
      <c r="N853" t="s">
        <v>15236</v>
      </c>
      <c r="O853" t="s">
        <v>14180</v>
      </c>
      <c r="P853" t="s">
        <v>16260</v>
      </c>
      <c r="Q853">
        <v>2001</v>
      </c>
      <c r="R853" t="s">
        <v>34</v>
      </c>
      <c r="S853">
        <v>1</v>
      </c>
      <c r="T853">
        <v>52500000</v>
      </c>
      <c r="U853">
        <v>57386369</v>
      </c>
      <c r="V853">
        <f t="shared" si="27"/>
        <v>4886369</v>
      </c>
      <c r="W853" t="s">
        <v>3443</v>
      </c>
      <c r="X853">
        <v>7.6</v>
      </c>
      <c r="Y853">
        <v>209</v>
      </c>
      <c r="Z853">
        <v>224013</v>
      </c>
      <c r="AA853">
        <v>2319</v>
      </c>
      <c r="AB853">
        <v>10000</v>
      </c>
      <c r="AC853">
        <v>1000</v>
      </c>
      <c r="AD853">
        <v>1000</v>
      </c>
      <c r="AE853">
        <v>691</v>
      </c>
      <c r="AF853">
        <v>653</v>
      </c>
      <c r="AG853">
        <v>2601</v>
      </c>
      <c r="AH853" t="s">
        <v>2420</v>
      </c>
      <c r="AI853" t="s">
        <v>20927</v>
      </c>
      <c r="AJ853" t="s">
        <v>12756</v>
      </c>
      <c r="AP853">
        <f t="shared" si="26"/>
        <v>3</v>
      </c>
    </row>
    <row r="854" spans="1:42" x14ac:dyDescent="0.3">
      <c r="A854" s="1">
        <v>893</v>
      </c>
      <c r="B854" t="s">
        <v>3444</v>
      </c>
      <c r="C854" t="s">
        <v>27</v>
      </c>
      <c r="D854" t="s">
        <v>3042</v>
      </c>
      <c r="E854" t="s">
        <v>209</v>
      </c>
      <c r="F854" t="s">
        <v>1271</v>
      </c>
      <c r="G854" t="s">
        <v>3445</v>
      </c>
      <c r="H854" t="s">
        <v>32</v>
      </c>
      <c r="I854">
        <v>89</v>
      </c>
      <c r="J854">
        <v>2.35</v>
      </c>
      <c r="K854" t="s">
        <v>33</v>
      </c>
      <c r="L854" t="s">
        <v>16261</v>
      </c>
      <c r="M854" t="s">
        <v>16262</v>
      </c>
      <c r="N854" t="s">
        <v>14325</v>
      </c>
      <c r="O854" t="s">
        <v>16263</v>
      </c>
      <c r="P854" t="s">
        <v>14917</v>
      </c>
      <c r="Q854">
        <v>2001</v>
      </c>
      <c r="R854" t="s">
        <v>34</v>
      </c>
      <c r="S854">
        <v>1</v>
      </c>
      <c r="T854">
        <v>53000000</v>
      </c>
      <c r="U854">
        <v>45207112</v>
      </c>
      <c r="V854">
        <f t="shared" si="27"/>
        <v>-7792888</v>
      </c>
      <c r="W854" t="s">
        <v>3446</v>
      </c>
      <c r="X854">
        <v>5.5</v>
      </c>
      <c r="Y854">
        <v>98</v>
      </c>
      <c r="Z854">
        <v>21283</v>
      </c>
      <c r="AA854">
        <v>190</v>
      </c>
      <c r="AB854">
        <v>361</v>
      </c>
      <c r="AC854">
        <v>17</v>
      </c>
      <c r="AD854">
        <v>12000</v>
      </c>
      <c r="AE854">
        <v>708</v>
      </c>
      <c r="AF854">
        <v>303</v>
      </c>
      <c r="AG854">
        <v>13390</v>
      </c>
      <c r="AH854" t="s">
        <v>20931</v>
      </c>
      <c r="AI854" t="s">
        <v>20928</v>
      </c>
      <c r="AJ854" t="s">
        <v>13161</v>
      </c>
      <c r="AP854">
        <f t="shared" si="26"/>
        <v>3</v>
      </c>
    </row>
    <row r="855" spans="1:42" x14ac:dyDescent="0.3">
      <c r="A855" s="1">
        <v>894</v>
      </c>
      <c r="B855" t="s">
        <v>3447</v>
      </c>
      <c r="C855" t="s">
        <v>27</v>
      </c>
      <c r="D855" t="s">
        <v>3448</v>
      </c>
      <c r="E855" t="s">
        <v>38</v>
      </c>
      <c r="F855" t="s">
        <v>274</v>
      </c>
      <c r="G855" t="s">
        <v>1132</v>
      </c>
      <c r="H855" t="s">
        <v>32</v>
      </c>
      <c r="I855">
        <v>123</v>
      </c>
      <c r="J855">
        <v>2.35</v>
      </c>
      <c r="K855" t="s">
        <v>33</v>
      </c>
      <c r="L855" t="s">
        <v>14955</v>
      </c>
      <c r="M855" t="s">
        <v>16264</v>
      </c>
      <c r="N855" t="s">
        <v>14980</v>
      </c>
      <c r="O855" t="s">
        <v>14416</v>
      </c>
      <c r="P855" t="s">
        <v>16265</v>
      </c>
      <c r="Q855">
        <v>2015</v>
      </c>
      <c r="R855" t="s">
        <v>491</v>
      </c>
      <c r="S855">
        <v>7</v>
      </c>
      <c r="T855">
        <v>53000000</v>
      </c>
      <c r="U855">
        <v>62563543</v>
      </c>
      <c r="V855">
        <f t="shared" si="27"/>
        <v>9563543</v>
      </c>
      <c r="W855" t="s">
        <v>3449</v>
      </c>
      <c r="X855">
        <v>7</v>
      </c>
      <c r="Y855">
        <v>391</v>
      </c>
      <c r="Z855">
        <v>115216</v>
      </c>
      <c r="AA855">
        <v>289</v>
      </c>
      <c r="AB855">
        <v>44000</v>
      </c>
      <c r="AC855">
        <v>108</v>
      </c>
      <c r="AD855">
        <v>40000</v>
      </c>
      <c r="AE855">
        <v>19000</v>
      </c>
      <c r="AF855">
        <v>3000</v>
      </c>
      <c r="AG855">
        <v>63769</v>
      </c>
      <c r="AH855" t="s">
        <v>20932</v>
      </c>
      <c r="AI855" t="s">
        <v>20931</v>
      </c>
      <c r="AJ855" t="s">
        <v>2420</v>
      </c>
      <c r="AP855">
        <f t="shared" si="26"/>
        <v>3</v>
      </c>
    </row>
    <row r="856" spans="1:42" x14ac:dyDescent="0.3">
      <c r="A856" s="1">
        <v>895</v>
      </c>
      <c r="B856" t="s">
        <v>3450</v>
      </c>
      <c r="C856" t="s">
        <v>27</v>
      </c>
      <c r="D856" t="s">
        <v>2618</v>
      </c>
      <c r="E856" t="s">
        <v>261</v>
      </c>
      <c r="F856" t="s">
        <v>457</v>
      </c>
      <c r="G856" t="s">
        <v>334</v>
      </c>
      <c r="H856" t="s">
        <v>32</v>
      </c>
      <c r="I856">
        <v>135</v>
      </c>
      <c r="J856">
        <v>2.35</v>
      </c>
      <c r="K856" t="s">
        <v>33</v>
      </c>
      <c r="L856" t="s">
        <v>16266</v>
      </c>
      <c r="M856" t="s">
        <v>14543</v>
      </c>
      <c r="N856" t="s">
        <v>16267</v>
      </c>
      <c r="O856" t="s">
        <v>16268</v>
      </c>
      <c r="P856" t="s">
        <v>15654</v>
      </c>
      <c r="Q856">
        <v>2006</v>
      </c>
      <c r="R856" t="s">
        <v>491</v>
      </c>
      <c r="S856">
        <v>0</v>
      </c>
      <c r="T856">
        <v>90000000</v>
      </c>
      <c r="U856">
        <v>33574332</v>
      </c>
      <c r="V856">
        <f t="shared" si="27"/>
        <v>-56425668</v>
      </c>
      <c r="W856" t="s">
        <v>3451</v>
      </c>
      <c r="X856">
        <v>7.1</v>
      </c>
      <c r="Y856">
        <v>279</v>
      </c>
      <c r="Z856">
        <v>101221</v>
      </c>
      <c r="AA856">
        <v>415</v>
      </c>
      <c r="AB856">
        <v>0</v>
      </c>
      <c r="AC856">
        <v>16000</v>
      </c>
      <c r="AD856">
        <v>23000</v>
      </c>
      <c r="AE856">
        <v>638</v>
      </c>
      <c r="AF856">
        <v>310</v>
      </c>
      <c r="AG856">
        <v>24468</v>
      </c>
      <c r="AH856" t="s">
        <v>2420</v>
      </c>
      <c r="AI856" t="s">
        <v>20929</v>
      </c>
      <c r="AJ856" t="s">
        <v>6750</v>
      </c>
      <c r="AP856">
        <f t="shared" si="26"/>
        <v>3</v>
      </c>
    </row>
    <row r="857" spans="1:42" x14ac:dyDescent="0.3">
      <c r="A857" s="1">
        <v>896</v>
      </c>
      <c r="B857" t="s">
        <v>3452</v>
      </c>
      <c r="C857" t="s">
        <v>27</v>
      </c>
      <c r="D857" t="s">
        <v>2196</v>
      </c>
      <c r="E857" t="s">
        <v>483</v>
      </c>
      <c r="F857" t="s">
        <v>1953</v>
      </c>
      <c r="G857" t="s">
        <v>2171</v>
      </c>
      <c r="H857" t="s">
        <v>32</v>
      </c>
      <c r="I857">
        <v>118</v>
      </c>
      <c r="J857">
        <v>2.35</v>
      </c>
      <c r="K857" t="s">
        <v>33</v>
      </c>
      <c r="L857" t="s">
        <v>16021</v>
      </c>
      <c r="M857" t="s">
        <v>16269</v>
      </c>
      <c r="N857" t="s">
        <v>16270</v>
      </c>
      <c r="O857" t="s">
        <v>14684</v>
      </c>
      <c r="P857" t="s">
        <v>16271</v>
      </c>
      <c r="Q857">
        <v>2009</v>
      </c>
      <c r="R857" t="s">
        <v>491</v>
      </c>
      <c r="S857">
        <v>0</v>
      </c>
      <c r="T857">
        <v>50000000</v>
      </c>
      <c r="U857">
        <v>73343413</v>
      </c>
      <c r="V857">
        <f t="shared" si="27"/>
        <v>23343413</v>
      </c>
      <c r="W857" t="s">
        <v>3453</v>
      </c>
      <c r="X857">
        <v>7.4</v>
      </c>
      <c r="Y857">
        <v>216</v>
      </c>
      <c r="Z857">
        <v>217480</v>
      </c>
      <c r="AA857">
        <v>429</v>
      </c>
      <c r="AB857">
        <v>21000</v>
      </c>
      <c r="AC857">
        <v>473</v>
      </c>
      <c r="AD857">
        <v>18000</v>
      </c>
      <c r="AE857">
        <v>1000</v>
      </c>
      <c r="AF857">
        <v>963</v>
      </c>
      <c r="AG857">
        <v>22517</v>
      </c>
      <c r="AH857" t="s">
        <v>20931</v>
      </c>
      <c r="AI857" t="s">
        <v>2420</v>
      </c>
      <c r="AJ857" t="s">
        <v>13161</v>
      </c>
      <c r="AP857">
        <f t="shared" si="26"/>
        <v>3</v>
      </c>
    </row>
    <row r="858" spans="1:42" x14ac:dyDescent="0.3">
      <c r="A858" s="1">
        <v>897</v>
      </c>
      <c r="B858" t="s">
        <v>3454</v>
      </c>
      <c r="C858" t="s">
        <v>27</v>
      </c>
      <c r="D858" t="s">
        <v>3455</v>
      </c>
      <c r="E858" t="s">
        <v>1283</v>
      </c>
      <c r="F858" t="s">
        <v>739</v>
      </c>
      <c r="G858" t="s">
        <v>1052</v>
      </c>
      <c r="H858" t="s">
        <v>32</v>
      </c>
      <c r="I858">
        <v>105</v>
      </c>
      <c r="J858">
        <v>2.35</v>
      </c>
      <c r="K858" t="s">
        <v>33</v>
      </c>
      <c r="L858" t="s">
        <v>16272</v>
      </c>
      <c r="M858" t="s">
        <v>16273</v>
      </c>
      <c r="N858" t="s">
        <v>16274</v>
      </c>
      <c r="O858" t="s">
        <v>16275</v>
      </c>
      <c r="P858" t="s">
        <v>14163</v>
      </c>
      <c r="Q858">
        <v>2007</v>
      </c>
      <c r="R858" t="s">
        <v>491</v>
      </c>
      <c r="S858">
        <v>0</v>
      </c>
      <c r="T858">
        <v>53000000</v>
      </c>
      <c r="U858">
        <v>25031037</v>
      </c>
      <c r="V858">
        <f t="shared" si="27"/>
        <v>-27968963</v>
      </c>
      <c r="W858" t="s">
        <v>3456</v>
      </c>
      <c r="X858">
        <v>7.6</v>
      </c>
      <c r="Y858">
        <v>250</v>
      </c>
      <c r="Z858">
        <v>155496</v>
      </c>
      <c r="AA858">
        <v>532</v>
      </c>
      <c r="AB858">
        <v>0</v>
      </c>
      <c r="AC858">
        <v>0</v>
      </c>
      <c r="AD858">
        <v>16000</v>
      </c>
      <c r="AE858">
        <v>3000</v>
      </c>
      <c r="AF858">
        <v>1000</v>
      </c>
      <c r="AG858">
        <v>22186</v>
      </c>
      <c r="AH858" t="s">
        <v>980</v>
      </c>
      <c r="AI858" t="s">
        <v>4493</v>
      </c>
      <c r="AJ858" t="s">
        <v>13161</v>
      </c>
      <c r="AP858">
        <f t="shared" si="26"/>
        <v>3</v>
      </c>
    </row>
    <row r="859" spans="1:42" x14ac:dyDescent="0.3">
      <c r="A859" s="1">
        <v>898</v>
      </c>
      <c r="B859" t="s">
        <v>3457</v>
      </c>
      <c r="C859" t="s">
        <v>27</v>
      </c>
      <c r="D859" t="s">
        <v>1961</v>
      </c>
      <c r="E859" t="s">
        <v>675</v>
      </c>
      <c r="F859" t="s">
        <v>3458</v>
      </c>
      <c r="G859" t="s">
        <v>3459</v>
      </c>
      <c r="H859" t="s">
        <v>32</v>
      </c>
      <c r="I859">
        <v>105</v>
      </c>
      <c r="J859">
        <v>1.85</v>
      </c>
      <c r="K859" t="s">
        <v>33</v>
      </c>
      <c r="L859" t="s">
        <v>14825</v>
      </c>
      <c r="M859" t="s">
        <v>16276</v>
      </c>
      <c r="N859" t="s">
        <v>16182</v>
      </c>
      <c r="O859" t="s">
        <v>14922</v>
      </c>
      <c r="P859" t="s">
        <v>16086</v>
      </c>
      <c r="Q859">
        <v>1998</v>
      </c>
      <c r="R859" t="s">
        <v>491</v>
      </c>
      <c r="S859">
        <v>1</v>
      </c>
      <c r="T859">
        <v>55000000</v>
      </c>
      <c r="U859">
        <v>22843047</v>
      </c>
      <c r="V859">
        <f t="shared" si="27"/>
        <v>-32156953</v>
      </c>
      <c r="W859" t="s">
        <v>3460</v>
      </c>
      <c r="X859">
        <v>5.9</v>
      </c>
      <c r="Y859">
        <v>78</v>
      </c>
      <c r="Z859">
        <v>6082</v>
      </c>
      <c r="AA859">
        <v>207</v>
      </c>
      <c r="AB859">
        <v>853</v>
      </c>
      <c r="AC859">
        <v>438</v>
      </c>
      <c r="AD859">
        <v>852</v>
      </c>
      <c r="AE859">
        <v>637</v>
      </c>
      <c r="AF859">
        <v>466</v>
      </c>
      <c r="AG859">
        <v>2397</v>
      </c>
      <c r="AH859" t="s">
        <v>2420</v>
      </c>
      <c r="AI859" t="s">
        <v>20929</v>
      </c>
      <c r="AJ859" t="s">
        <v>4493</v>
      </c>
      <c r="AP859">
        <f t="shared" si="26"/>
        <v>3</v>
      </c>
    </row>
    <row r="860" spans="1:42" x14ac:dyDescent="0.3">
      <c r="A860" s="1">
        <v>899</v>
      </c>
      <c r="B860" t="s">
        <v>3461</v>
      </c>
      <c r="C860" t="s">
        <v>27</v>
      </c>
      <c r="D860" t="s">
        <v>3462</v>
      </c>
      <c r="E860" t="s">
        <v>77</v>
      </c>
      <c r="F860" t="s">
        <v>1227</v>
      </c>
      <c r="G860" t="s">
        <v>3463</v>
      </c>
      <c r="H860" t="s">
        <v>32</v>
      </c>
      <c r="I860">
        <v>124</v>
      </c>
      <c r="J860">
        <v>2.35</v>
      </c>
      <c r="K860" t="s">
        <v>33</v>
      </c>
      <c r="L860" t="s">
        <v>16277</v>
      </c>
      <c r="M860" t="s">
        <v>16278</v>
      </c>
      <c r="N860" t="s">
        <v>16279</v>
      </c>
      <c r="O860" t="s">
        <v>16280</v>
      </c>
      <c r="P860" t="s">
        <v>16281</v>
      </c>
      <c r="Q860">
        <v>2007</v>
      </c>
      <c r="R860" t="s">
        <v>34</v>
      </c>
      <c r="S860">
        <v>1</v>
      </c>
      <c r="T860">
        <v>55000000</v>
      </c>
      <c r="U860">
        <v>5755286</v>
      </c>
      <c r="V860">
        <f t="shared" si="27"/>
        <v>-49244714</v>
      </c>
      <c r="W860" t="s">
        <v>3464</v>
      </c>
      <c r="X860">
        <v>5.9</v>
      </c>
      <c r="Y860">
        <v>106</v>
      </c>
      <c r="Z860">
        <v>18310</v>
      </c>
      <c r="AA860">
        <v>63</v>
      </c>
      <c r="AB860">
        <v>672</v>
      </c>
      <c r="AC860">
        <v>161</v>
      </c>
      <c r="AD860">
        <v>21000</v>
      </c>
      <c r="AE860">
        <v>3000</v>
      </c>
      <c r="AF860">
        <v>681</v>
      </c>
      <c r="AG860">
        <v>26334</v>
      </c>
      <c r="AH860" t="s">
        <v>2420</v>
      </c>
      <c r="AI860" t="s">
        <v>12756</v>
      </c>
      <c r="AJ860" t="s">
        <v>20930</v>
      </c>
      <c r="AP860">
        <f t="shared" si="26"/>
        <v>3</v>
      </c>
    </row>
    <row r="861" spans="1:42" x14ac:dyDescent="0.3">
      <c r="A861" s="1">
        <v>900</v>
      </c>
      <c r="B861" t="s">
        <v>3465</v>
      </c>
      <c r="C861" t="s">
        <v>27</v>
      </c>
      <c r="D861" t="s">
        <v>305</v>
      </c>
      <c r="E861" t="s">
        <v>165</v>
      </c>
      <c r="F861" t="s">
        <v>250</v>
      </c>
      <c r="G861" t="s">
        <v>560</v>
      </c>
      <c r="H861" t="s">
        <v>32</v>
      </c>
      <c r="I861">
        <v>141</v>
      </c>
      <c r="J861">
        <v>1.85</v>
      </c>
      <c r="K861" t="s">
        <v>33</v>
      </c>
      <c r="L861" t="s">
        <v>16021</v>
      </c>
      <c r="M861" t="s">
        <v>16282</v>
      </c>
      <c r="N861" t="s">
        <v>14720</v>
      </c>
      <c r="O861" t="s">
        <v>16283</v>
      </c>
      <c r="P861" t="s">
        <v>14186</v>
      </c>
      <c r="Q861">
        <v>2002</v>
      </c>
      <c r="R861" t="s">
        <v>34</v>
      </c>
      <c r="S861">
        <v>0</v>
      </c>
      <c r="T861">
        <v>52000000</v>
      </c>
      <c r="U861">
        <v>164435221</v>
      </c>
      <c r="V861">
        <f t="shared" si="27"/>
        <v>112435221</v>
      </c>
      <c r="W861" t="s">
        <v>3466</v>
      </c>
      <c r="X861">
        <v>8</v>
      </c>
      <c r="Y861">
        <v>194</v>
      </c>
      <c r="Z861">
        <v>525801</v>
      </c>
      <c r="AA861">
        <v>667</v>
      </c>
      <c r="AB861">
        <v>15000</v>
      </c>
      <c r="AC861">
        <v>14000</v>
      </c>
      <c r="AD861">
        <v>29000</v>
      </c>
      <c r="AE861">
        <v>15000</v>
      </c>
      <c r="AF861">
        <v>3000</v>
      </c>
      <c r="AG861">
        <v>48153</v>
      </c>
      <c r="AH861" t="s">
        <v>20932</v>
      </c>
      <c r="AI861" t="s">
        <v>20931</v>
      </c>
      <c r="AJ861" t="s">
        <v>2420</v>
      </c>
      <c r="AP861">
        <f t="shared" si="26"/>
        <v>3</v>
      </c>
    </row>
    <row r="862" spans="1:42" x14ac:dyDescent="0.3">
      <c r="A862" s="1">
        <v>901</v>
      </c>
      <c r="B862" t="s">
        <v>3467</v>
      </c>
      <c r="C862" t="s">
        <v>27</v>
      </c>
      <c r="D862" t="s">
        <v>1650</v>
      </c>
      <c r="E862" t="s">
        <v>1034</v>
      </c>
      <c r="F862" t="s">
        <v>3468</v>
      </c>
      <c r="G862" t="s">
        <v>3469</v>
      </c>
      <c r="H862" t="s">
        <v>32</v>
      </c>
      <c r="I862">
        <v>157</v>
      </c>
      <c r="J862">
        <v>1.85</v>
      </c>
      <c r="K862" t="s">
        <v>33</v>
      </c>
      <c r="L862" t="s">
        <v>15572</v>
      </c>
      <c r="M862" t="s">
        <v>14360</v>
      </c>
      <c r="N862" t="s">
        <v>15922</v>
      </c>
      <c r="O862" t="s">
        <v>16284</v>
      </c>
      <c r="P862" t="s">
        <v>16285</v>
      </c>
      <c r="Q862">
        <v>2012</v>
      </c>
      <c r="R862" t="s">
        <v>491</v>
      </c>
      <c r="S862">
        <v>0</v>
      </c>
      <c r="T862">
        <v>40000000</v>
      </c>
      <c r="U862">
        <v>95720716</v>
      </c>
      <c r="V862">
        <f t="shared" si="27"/>
        <v>55720716</v>
      </c>
      <c r="W862" t="s">
        <v>3470</v>
      </c>
      <c r="X862">
        <v>7.4</v>
      </c>
      <c r="Y862">
        <v>558</v>
      </c>
      <c r="Z862">
        <v>216032</v>
      </c>
      <c r="AA862">
        <v>640</v>
      </c>
      <c r="AB862">
        <v>39000</v>
      </c>
      <c r="AC862">
        <v>0</v>
      </c>
      <c r="AD862">
        <v>1000</v>
      </c>
      <c r="AE862">
        <v>1000</v>
      </c>
      <c r="AF862">
        <v>304</v>
      </c>
      <c r="AG862">
        <v>2759</v>
      </c>
      <c r="AH862" t="s">
        <v>2420</v>
      </c>
      <c r="AI862" t="s">
        <v>20929</v>
      </c>
      <c r="AJ862" t="s">
        <v>13161</v>
      </c>
      <c r="AP862">
        <f t="shared" si="26"/>
        <v>3</v>
      </c>
    </row>
    <row r="863" spans="1:42" x14ac:dyDescent="0.3">
      <c r="A863" s="1">
        <v>902</v>
      </c>
      <c r="B863" t="s">
        <v>3471</v>
      </c>
      <c r="C863" t="s">
        <v>27</v>
      </c>
      <c r="D863" t="s">
        <v>867</v>
      </c>
      <c r="E863" t="s">
        <v>193</v>
      </c>
      <c r="F863" t="s">
        <v>758</v>
      </c>
      <c r="G863" t="s">
        <v>3472</v>
      </c>
      <c r="H863" t="s">
        <v>32</v>
      </c>
      <c r="I863">
        <v>106</v>
      </c>
      <c r="J863">
        <v>1.85</v>
      </c>
      <c r="K863" t="s">
        <v>33</v>
      </c>
      <c r="L863" t="s">
        <v>15651</v>
      </c>
      <c r="M863" t="s">
        <v>16286</v>
      </c>
      <c r="N863" t="s">
        <v>16287</v>
      </c>
      <c r="O863" t="s">
        <v>16288</v>
      </c>
      <c r="P863" t="s">
        <v>16289</v>
      </c>
      <c r="Q863">
        <v>2006</v>
      </c>
      <c r="R863" t="s">
        <v>34</v>
      </c>
      <c r="S863">
        <v>1</v>
      </c>
      <c r="T863">
        <v>52000000</v>
      </c>
      <c r="U863">
        <v>118683135</v>
      </c>
      <c r="V863">
        <f t="shared" si="27"/>
        <v>66683135</v>
      </c>
      <c r="W863" t="s">
        <v>3473</v>
      </c>
      <c r="X863">
        <v>5.8</v>
      </c>
      <c r="Y863">
        <v>183</v>
      </c>
      <c r="Z863">
        <v>102167</v>
      </c>
      <c r="AA863">
        <v>483</v>
      </c>
      <c r="AB863">
        <v>0</v>
      </c>
      <c r="AC863">
        <v>235</v>
      </c>
      <c r="AD863">
        <v>4000</v>
      </c>
      <c r="AE863">
        <v>957</v>
      </c>
      <c r="AF863">
        <v>931</v>
      </c>
      <c r="AG863">
        <v>8315</v>
      </c>
      <c r="AH863" t="s">
        <v>1432</v>
      </c>
      <c r="AI863" t="s">
        <v>2420</v>
      </c>
      <c r="AJ863" t="s">
        <v>12756</v>
      </c>
      <c r="AP863">
        <f t="shared" si="26"/>
        <v>3</v>
      </c>
    </row>
    <row r="864" spans="1:42" x14ac:dyDescent="0.3">
      <c r="A864" s="1">
        <v>903</v>
      </c>
      <c r="B864" t="s">
        <v>3474</v>
      </c>
      <c r="C864" t="s">
        <v>27</v>
      </c>
      <c r="D864" t="s">
        <v>3475</v>
      </c>
      <c r="E864" t="s">
        <v>339</v>
      </c>
      <c r="F864" t="s">
        <v>1723</v>
      </c>
      <c r="G864" t="s">
        <v>313</v>
      </c>
      <c r="H864" t="s">
        <v>32</v>
      </c>
      <c r="I864">
        <v>108</v>
      </c>
      <c r="J864">
        <v>2.35</v>
      </c>
      <c r="K864" t="s">
        <v>33</v>
      </c>
      <c r="L864" t="s">
        <v>15610</v>
      </c>
      <c r="M864" t="s">
        <v>15871</v>
      </c>
      <c r="N864" t="s">
        <v>14074</v>
      </c>
      <c r="O864" t="s">
        <v>16290</v>
      </c>
      <c r="P864" t="s">
        <v>15289</v>
      </c>
      <c r="Q864">
        <v>2008</v>
      </c>
      <c r="R864" t="s">
        <v>34</v>
      </c>
      <c r="S864">
        <v>1</v>
      </c>
      <c r="T864">
        <v>52000000</v>
      </c>
      <c r="U864">
        <v>143704210</v>
      </c>
      <c r="V864">
        <f t="shared" si="27"/>
        <v>91704210</v>
      </c>
      <c r="W864" t="s">
        <v>3476</v>
      </c>
      <c r="X864">
        <v>6.3</v>
      </c>
      <c r="Y864">
        <v>238</v>
      </c>
      <c r="Z864">
        <v>145974</v>
      </c>
      <c r="AA864">
        <v>611</v>
      </c>
      <c r="AB864">
        <v>10000</v>
      </c>
      <c r="AC864">
        <v>58</v>
      </c>
      <c r="AD864">
        <v>14000</v>
      </c>
      <c r="AE864">
        <v>11000</v>
      </c>
      <c r="AF864">
        <v>838</v>
      </c>
      <c r="AG864">
        <v>26002</v>
      </c>
      <c r="AH864" t="s">
        <v>1432</v>
      </c>
      <c r="AI864" t="s">
        <v>20926</v>
      </c>
      <c r="AJ864" t="s">
        <v>20927</v>
      </c>
      <c r="AK864" t="s">
        <v>12756</v>
      </c>
      <c r="AP864">
        <f t="shared" si="26"/>
        <v>4</v>
      </c>
    </row>
    <row r="865" spans="1:42" x14ac:dyDescent="0.3">
      <c r="A865" s="1">
        <v>904</v>
      </c>
      <c r="B865" t="s">
        <v>3477</v>
      </c>
      <c r="C865" t="s">
        <v>27</v>
      </c>
      <c r="D865" t="s">
        <v>2347</v>
      </c>
      <c r="E865" t="s">
        <v>495</v>
      </c>
      <c r="F865" t="s">
        <v>830</v>
      </c>
      <c r="G865" t="s">
        <v>198</v>
      </c>
      <c r="H865" t="s">
        <v>32</v>
      </c>
      <c r="I865">
        <v>125</v>
      </c>
      <c r="J865">
        <v>1.85</v>
      </c>
      <c r="K865" t="s">
        <v>33</v>
      </c>
      <c r="L865" t="s">
        <v>13994</v>
      </c>
      <c r="M865" t="s">
        <v>16291</v>
      </c>
      <c r="N865" t="s">
        <v>16292</v>
      </c>
      <c r="O865" t="s">
        <v>16293</v>
      </c>
      <c r="P865" t="s">
        <v>16294</v>
      </c>
      <c r="Q865">
        <v>2010</v>
      </c>
      <c r="R865" t="s">
        <v>34</v>
      </c>
      <c r="S865">
        <v>12</v>
      </c>
      <c r="T865">
        <v>52000000</v>
      </c>
      <c r="U865">
        <v>110476776</v>
      </c>
      <c r="V865">
        <f t="shared" si="27"/>
        <v>58476776</v>
      </c>
      <c r="W865" t="s">
        <v>3478</v>
      </c>
      <c r="X865">
        <v>5.7</v>
      </c>
      <c r="Y865">
        <v>186</v>
      </c>
      <c r="Z865">
        <v>95437</v>
      </c>
      <c r="AA865">
        <v>211</v>
      </c>
      <c r="AB865">
        <v>9000</v>
      </c>
      <c r="AC865">
        <v>0</v>
      </c>
      <c r="AD865">
        <v>14000</v>
      </c>
      <c r="AE865">
        <v>12000</v>
      </c>
      <c r="AF865">
        <v>11000</v>
      </c>
      <c r="AG865">
        <v>45696</v>
      </c>
      <c r="AH865" t="s">
        <v>1432</v>
      </c>
      <c r="AI865" t="s">
        <v>12756</v>
      </c>
      <c r="AP865">
        <f t="shared" si="26"/>
        <v>2</v>
      </c>
    </row>
    <row r="866" spans="1:42" x14ac:dyDescent="0.3">
      <c r="A866" s="1">
        <v>905</v>
      </c>
      <c r="B866" t="s">
        <v>3479</v>
      </c>
      <c r="C866" t="s">
        <v>27</v>
      </c>
      <c r="D866" t="s">
        <v>3480</v>
      </c>
      <c r="E866" t="s">
        <v>3481</v>
      </c>
      <c r="F866" t="s">
        <v>3482</v>
      </c>
      <c r="G866" t="s">
        <v>3483</v>
      </c>
      <c r="H866" t="s">
        <v>32</v>
      </c>
      <c r="I866">
        <v>107</v>
      </c>
      <c r="J866">
        <v>2.35</v>
      </c>
      <c r="K866" t="s">
        <v>33</v>
      </c>
      <c r="L866" t="s">
        <v>16295</v>
      </c>
      <c r="M866" t="s">
        <v>16296</v>
      </c>
      <c r="N866" t="s">
        <v>14825</v>
      </c>
      <c r="O866" t="s">
        <v>16297</v>
      </c>
      <c r="P866" t="s">
        <v>15609</v>
      </c>
      <c r="Q866">
        <v>2005</v>
      </c>
      <c r="R866" t="s">
        <v>34</v>
      </c>
      <c r="S866">
        <v>5</v>
      </c>
      <c r="T866">
        <v>50000000</v>
      </c>
      <c r="U866">
        <v>80270227</v>
      </c>
      <c r="V866">
        <f t="shared" si="27"/>
        <v>30270227</v>
      </c>
      <c r="W866" t="s">
        <v>3484</v>
      </c>
      <c r="X866">
        <v>5.0999999999999996</v>
      </c>
      <c r="Y866">
        <v>144</v>
      </c>
      <c r="Z866">
        <v>66382</v>
      </c>
      <c r="AA866">
        <v>612</v>
      </c>
      <c r="AB866">
        <v>0</v>
      </c>
      <c r="AC866">
        <v>422</v>
      </c>
      <c r="AD866">
        <v>631</v>
      </c>
      <c r="AE866">
        <v>534</v>
      </c>
      <c r="AF866">
        <v>379</v>
      </c>
      <c r="AG866">
        <v>2297</v>
      </c>
      <c r="AH866" t="s">
        <v>980</v>
      </c>
      <c r="AI866" t="s">
        <v>718</v>
      </c>
      <c r="AJ866" t="s">
        <v>1432</v>
      </c>
      <c r="AP866">
        <f t="shared" si="26"/>
        <v>3</v>
      </c>
    </row>
    <row r="867" spans="1:42" x14ac:dyDescent="0.3">
      <c r="A867" s="1">
        <v>906</v>
      </c>
      <c r="B867" t="s">
        <v>3485</v>
      </c>
      <c r="C867" t="s">
        <v>27</v>
      </c>
      <c r="D867" t="s">
        <v>3486</v>
      </c>
      <c r="E867" t="s">
        <v>489</v>
      </c>
      <c r="F867" t="s">
        <v>1526</v>
      </c>
      <c r="G867" t="s">
        <v>3487</v>
      </c>
      <c r="H867" t="s">
        <v>32</v>
      </c>
      <c r="I867">
        <v>105</v>
      </c>
      <c r="J867">
        <v>2.35</v>
      </c>
      <c r="K867" t="s">
        <v>33</v>
      </c>
      <c r="L867" t="s">
        <v>14040</v>
      </c>
      <c r="M867" t="s">
        <v>16298</v>
      </c>
      <c r="N867" t="s">
        <v>14229</v>
      </c>
      <c r="O867" t="s">
        <v>16299</v>
      </c>
      <c r="P867" t="s">
        <v>16300</v>
      </c>
      <c r="Q867">
        <v>1998</v>
      </c>
      <c r="R867" t="s">
        <v>491</v>
      </c>
      <c r="S867">
        <v>0</v>
      </c>
      <c r="T867">
        <v>52000000</v>
      </c>
      <c r="U867">
        <v>36385763</v>
      </c>
      <c r="V867">
        <f t="shared" si="27"/>
        <v>-15614237</v>
      </c>
      <c r="W867" t="s">
        <v>3488</v>
      </c>
      <c r="X867">
        <v>7.6</v>
      </c>
      <c r="Y867">
        <v>156</v>
      </c>
      <c r="Z867">
        <v>138941</v>
      </c>
      <c r="AA867">
        <v>1448</v>
      </c>
      <c r="AB867">
        <v>0</v>
      </c>
      <c r="AC867">
        <v>0</v>
      </c>
      <c r="AD867">
        <v>648</v>
      </c>
      <c r="AE867">
        <v>568</v>
      </c>
      <c r="AF867">
        <v>463</v>
      </c>
      <c r="AG867">
        <v>1937</v>
      </c>
      <c r="AH867" t="s">
        <v>2420</v>
      </c>
      <c r="AI867" t="s">
        <v>6750</v>
      </c>
      <c r="AP867">
        <f t="shared" si="26"/>
        <v>2</v>
      </c>
    </row>
    <row r="868" spans="1:42" x14ac:dyDescent="0.3">
      <c r="A868" s="1">
        <v>907</v>
      </c>
      <c r="B868" t="s">
        <v>3489</v>
      </c>
      <c r="C868" t="s">
        <v>27</v>
      </c>
      <c r="D868" t="s">
        <v>3490</v>
      </c>
      <c r="E868" t="s">
        <v>244</v>
      </c>
      <c r="F868" t="s">
        <v>234</v>
      </c>
      <c r="G868" t="s">
        <v>3491</v>
      </c>
      <c r="H868" t="s">
        <v>32</v>
      </c>
      <c r="I868">
        <v>118</v>
      </c>
      <c r="J868">
        <v>2.35</v>
      </c>
      <c r="K868" t="s">
        <v>33</v>
      </c>
      <c r="L868" t="s">
        <v>14140</v>
      </c>
      <c r="M868" t="s">
        <v>16301</v>
      </c>
      <c r="N868" t="s">
        <v>15968</v>
      </c>
      <c r="O868" t="s">
        <v>15210</v>
      </c>
      <c r="P868" t="s">
        <v>15545</v>
      </c>
      <c r="Q868">
        <v>2011</v>
      </c>
      <c r="R868" t="s">
        <v>491</v>
      </c>
      <c r="S868">
        <v>2</v>
      </c>
      <c r="T868">
        <v>52000000</v>
      </c>
      <c r="U868">
        <v>37035845</v>
      </c>
      <c r="V868">
        <f t="shared" si="27"/>
        <v>-14964155</v>
      </c>
      <c r="W868" t="s">
        <v>3492</v>
      </c>
      <c r="X868">
        <v>6.4</v>
      </c>
      <c r="Y868">
        <v>215</v>
      </c>
      <c r="Z868">
        <v>136680</v>
      </c>
      <c r="AA868">
        <v>149</v>
      </c>
      <c r="AB868">
        <v>13000</v>
      </c>
      <c r="AC868">
        <v>71</v>
      </c>
      <c r="AD868">
        <v>16000</v>
      </c>
      <c r="AE868">
        <v>10000</v>
      </c>
      <c r="AF868">
        <v>634</v>
      </c>
      <c r="AG868">
        <v>28045</v>
      </c>
      <c r="AH868" t="s">
        <v>1432</v>
      </c>
      <c r="AI868" t="s">
        <v>20924</v>
      </c>
      <c r="AP868">
        <f t="shared" si="26"/>
        <v>2</v>
      </c>
    </row>
    <row r="869" spans="1:42" x14ac:dyDescent="0.3">
      <c r="A869" s="1">
        <v>908</v>
      </c>
      <c r="B869" t="s">
        <v>3493</v>
      </c>
      <c r="C869" t="s">
        <v>27</v>
      </c>
      <c r="D869" t="s">
        <v>3494</v>
      </c>
      <c r="E869" t="s">
        <v>3495</v>
      </c>
      <c r="F869" t="s">
        <v>3496</v>
      </c>
      <c r="G869" t="s">
        <v>3497</v>
      </c>
      <c r="H869" t="s">
        <v>47</v>
      </c>
      <c r="I869">
        <v>118</v>
      </c>
      <c r="J869">
        <v>2.35</v>
      </c>
      <c r="K869" t="s">
        <v>33</v>
      </c>
      <c r="L869" t="s">
        <v>16302</v>
      </c>
      <c r="M869" t="s">
        <v>15568</v>
      </c>
      <c r="N869" t="s">
        <v>16303</v>
      </c>
      <c r="O869" t="s">
        <v>16304</v>
      </c>
      <c r="P869" t="s">
        <v>16305</v>
      </c>
      <c r="Q869">
        <v>1999</v>
      </c>
      <c r="R869" t="s">
        <v>491</v>
      </c>
      <c r="S869">
        <v>1</v>
      </c>
      <c r="T869">
        <v>52000000</v>
      </c>
      <c r="U869">
        <v>34580635</v>
      </c>
      <c r="V869">
        <f t="shared" si="27"/>
        <v>-17419365</v>
      </c>
      <c r="W869" t="s">
        <v>3498</v>
      </c>
      <c r="X869">
        <v>7.4</v>
      </c>
      <c r="Y869">
        <v>140</v>
      </c>
      <c r="Z869">
        <v>100743</v>
      </c>
      <c r="AA869">
        <v>549</v>
      </c>
      <c r="AB869">
        <v>0</v>
      </c>
      <c r="AC869">
        <v>869</v>
      </c>
      <c r="AD869">
        <v>134</v>
      </c>
      <c r="AE869">
        <v>27</v>
      </c>
      <c r="AF869">
        <v>21</v>
      </c>
      <c r="AG869">
        <v>209</v>
      </c>
      <c r="AH869" t="s">
        <v>20932</v>
      </c>
      <c r="AI869" t="s">
        <v>1432</v>
      </c>
      <c r="AJ869" t="s">
        <v>2420</v>
      </c>
      <c r="AP869">
        <f t="shared" si="26"/>
        <v>3</v>
      </c>
    </row>
    <row r="870" spans="1:42" x14ac:dyDescent="0.3">
      <c r="A870" s="1">
        <v>909</v>
      </c>
      <c r="B870" t="s">
        <v>3499</v>
      </c>
      <c r="C870" t="s">
        <v>27</v>
      </c>
      <c r="D870" t="s">
        <v>376</v>
      </c>
      <c r="E870" t="s">
        <v>1269</v>
      </c>
      <c r="F870" t="s">
        <v>252</v>
      </c>
      <c r="G870" t="s">
        <v>2296</v>
      </c>
      <c r="H870" t="s">
        <v>32</v>
      </c>
      <c r="I870">
        <v>105</v>
      </c>
      <c r="J870">
        <v>2.35</v>
      </c>
      <c r="K870" t="s">
        <v>33</v>
      </c>
      <c r="L870" t="s">
        <v>16306</v>
      </c>
      <c r="M870" t="s">
        <v>16307</v>
      </c>
      <c r="N870" t="s">
        <v>16308</v>
      </c>
      <c r="O870" t="s">
        <v>14888</v>
      </c>
      <c r="P870" t="s">
        <v>16309</v>
      </c>
      <c r="Q870">
        <v>1995</v>
      </c>
      <c r="R870" t="s">
        <v>491</v>
      </c>
      <c r="S870">
        <v>2</v>
      </c>
      <c r="T870">
        <v>52000000</v>
      </c>
      <c r="U870">
        <v>42438300</v>
      </c>
      <c r="V870">
        <f t="shared" si="27"/>
        <v>-9561700</v>
      </c>
      <c r="W870" t="s">
        <v>3500</v>
      </c>
      <c r="X870">
        <v>8.1999999999999993</v>
      </c>
      <c r="Y870">
        <v>133</v>
      </c>
      <c r="Z870">
        <v>333542</v>
      </c>
      <c r="AA870">
        <v>533</v>
      </c>
      <c r="AB870">
        <v>11000</v>
      </c>
      <c r="AC870">
        <v>17000</v>
      </c>
      <c r="AD870">
        <v>22000</v>
      </c>
      <c r="AE870">
        <v>721</v>
      </c>
      <c r="AF870">
        <v>574</v>
      </c>
      <c r="AG870">
        <v>24183</v>
      </c>
      <c r="AH870" t="s">
        <v>20932</v>
      </c>
      <c r="AI870" t="s">
        <v>20931</v>
      </c>
      <c r="AJ870" t="s">
        <v>2420</v>
      </c>
      <c r="AP870">
        <f t="shared" si="26"/>
        <v>3</v>
      </c>
    </row>
    <row r="871" spans="1:42" x14ac:dyDescent="0.3">
      <c r="A871" s="1">
        <v>910</v>
      </c>
      <c r="B871" t="s">
        <v>3501</v>
      </c>
      <c r="C871" t="s">
        <v>27</v>
      </c>
      <c r="D871" t="s">
        <v>3502</v>
      </c>
      <c r="E871" t="s">
        <v>3503</v>
      </c>
      <c r="F871" t="s">
        <v>3504</v>
      </c>
      <c r="G871" t="s">
        <v>3505</v>
      </c>
      <c r="H871" t="s">
        <v>1390</v>
      </c>
      <c r="I871">
        <v>92</v>
      </c>
      <c r="J871">
        <v>2.35</v>
      </c>
      <c r="K871" t="s">
        <v>33</v>
      </c>
      <c r="L871" t="s">
        <v>14209</v>
      </c>
      <c r="M871" t="s">
        <v>14360</v>
      </c>
      <c r="N871" t="s">
        <v>16310</v>
      </c>
      <c r="O871" t="s">
        <v>13974</v>
      </c>
      <c r="P871" t="s">
        <v>13975</v>
      </c>
      <c r="Q871">
        <v>2010</v>
      </c>
      <c r="R871" t="s">
        <v>491</v>
      </c>
      <c r="S871">
        <v>1</v>
      </c>
      <c r="T871">
        <v>52000000</v>
      </c>
      <c r="U871">
        <v>23324666</v>
      </c>
      <c r="V871">
        <f t="shared" si="27"/>
        <v>-28675334</v>
      </c>
      <c r="W871" t="s">
        <v>3506</v>
      </c>
      <c r="X871">
        <v>6.5</v>
      </c>
      <c r="Y871">
        <v>203</v>
      </c>
      <c r="Z871">
        <v>97775</v>
      </c>
      <c r="AA871">
        <v>211</v>
      </c>
      <c r="AB871">
        <v>0</v>
      </c>
      <c r="AC871">
        <v>180</v>
      </c>
      <c r="AD871">
        <v>211</v>
      </c>
      <c r="AE871">
        <v>135</v>
      </c>
      <c r="AF871">
        <v>75</v>
      </c>
      <c r="AG871">
        <v>488</v>
      </c>
      <c r="AH871" t="s">
        <v>980</v>
      </c>
      <c r="AI871" t="s">
        <v>13161</v>
      </c>
      <c r="AP871">
        <f t="shared" si="26"/>
        <v>2</v>
      </c>
    </row>
    <row r="872" spans="1:42" x14ac:dyDescent="0.3">
      <c r="A872" s="1">
        <v>911</v>
      </c>
      <c r="B872" t="s">
        <v>3507</v>
      </c>
      <c r="C872" t="s">
        <v>27</v>
      </c>
      <c r="D872" t="s">
        <v>3508</v>
      </c>
      <c r="E872" t="s">
        <v>561</v>
      </c>
      <c r="F872" t="s">
        <v>562</v>
      </c>
      <c r="G872" t="s">
        <v>3509</v>
      </c>
      <c r="H872" t="s">
        <v>32</v>
      </c>
      <c r="I872">
        <v>104</v>
      </c>
      <c r="J872">
        <v>2.35</v>
      </c>
      <c r="K872" t="s">
        <v>33</v>
      </c>
      <c r="L872" t="s">
        <v>16311</v>
      </c>
      <c r="M872" t="s">
        <v>16113</v>
      </c>
      <c r="N872" t="s">
        <v>16312</v>
      </c>
      <c r="O872" t="s">
        <v>16313</v>
      </c>
      <c r="P872" t="s">
        <v>16314</v>
      </c>
      <c r="Q872">
        <v>2003</v>
      </c>
      <c r="R872" t="s">
        <v>34</v>
      </c>
      <c r="S872">
        <v>3</v>
      </c>
      <c r="T872">
        <v>52000000</v>
      </c>
      <c r="U872">
        <v>23020488</v>
      </c>
      <c r="V872">
        <f t="shared" si="27"/>
        <v>-28979512</v>
      </c>
      <c r="W872" t="s">
        <v>3510</v>
      </c>
      <c r="X872">
        <v>5.5</v>
      </c>
      <c r="Y872">
        <v>127</v>
      </c>
      <c r="Z872">
        <v>42324</v>
      </c>
      <c r="AA872">
        <v>180</v>
      </c>
      <c r="AB872">
        <v>846</v>
      </c>
      <c r="AC872">
        <v>13</v>
      </c>
      <c r="AD872">
        <v>961</v>
      </c>
      <c r="AE872">
        <v>691</v>
      </c>
      <c r="AF872">
        <v>343</v>
      </c>
      <c r="AG872">
        <v>2422</v>
      </c>
      <c r="AH872" t="s">
        <v>980</v>
      </c>
      <c r="AI872" t="s">
        <v>1432</v>
      </c>
      <c r="AJ872" t="s">
        <v>20924</v>
      </c>
      <c r="AP872">
        <f t="shared" si="26"/>
        <v>3</v>
      </c>
    </row>
    <row r="873" spans="1:42" x14ac:dyDescent="0.3">
      <c r="A873" s="1">
        <v>912</v>
      </c>
      <c r="B873" t="s">
        <v>3511</v>
      </c>
      <c r="C873" t="s">
        <v>27</v>
      </c>
      <c r="D873" t="s">
        <v>2480</v>
      </c>
      <c r="E873" t="s">
        <v>3084</v>
      </c>
      <c r="F873" t="s">
        <v>3512</v>
      </c>
      <c r="G873" t="s">
        <v>3513</v>
      </c>
      <c r="H873" t="s">
        <v>32</v>
      </c>
      <c r="I873">
        <v>116</v>
      </c>
      <c r="J873">
        <v>1.85</v>
      </c>
      <c r="K873" t="s">
        <v>33</v>
      </c>
      <c r="L873" t="s">
        <v>16315</v>
      </c>
      <c r="M873" t="s">
        <v>16316</v>
      </c>
      <c r="N873" t="s">
        <v>16317</v>
      </c>
      <c r="O873" t="s">
        <v>14666</v>
      </c>
      <c r="P873" t="s">
        <v>16318</v>
      </c>
      <c r="Q873">
        <v>2000</v>
      </c>
      <c r="R873" t="s">
        <v>491</v>
      </c>
      <c r="S873">
        <v>1</v>
      </c>
      <c r="T873">
        <v>51000000</v>
      </c>
      <c r="U873">
        <v>90567722</v>
      </c>
      <c r="V873">
        <f t="shared" si="27"/>
        <v>39567722</v>
      </c>
      <c r="W873" t="s">
        <v>3514</v>
      </c>
      <c r="X873">
        <v>6.5</v>
      </c>
      <c r="Y873">
        <v>155</v>
      </c>
      <c r="Z873">
        <v>185878</v>
      </c>
      <c r="AA873">
        <v>481</v>
      </c>
      <c r="AB873">
        <v>0</v>
      </c>
      <c r="AC873">
        <v>101</v>
      </c>
      <c r="AD873">
        <v>889</v>
      </c>
      <c r="AE873">
        <v>624</v>
      </c>
      <c r="AF873">
        <v>79</v>
      </c>
      <c r="AG873">
        <v>1711</v>
      </c>
      <c r="AH873" t="s">
        <v>1432</v>
      </c>
      <c r="AP873">
        <f t="shared" si="26"/>
        <v>1</v>
      </c>
    </row>
    <row r="874" spans="1:42" x14ac:dyDescent="0.3">
      <c r="A874" s="1">
        <v>913</v>
      </c>
      <c r="B874" t="s">
        <v>3515</v>
      </c>
      <c r="C874" t="s">
        <v>27</v>
      </c>
      <c r="D874" t="s">
        <v>3516</v>
      </c>
      <c r="E874" t="s">
        <v>3517</v>
      </c>
      <c r="F874" t="s">
        <v>1635</v>
      </c>
      <c r="G874" t="s">
        <v>620</v>
      </c>
      <c r="H874" t="s">
        <v>572</v>
      </c>
      <c r="I874">
        <v>90</v>
      </c>
      <c r="J874">
        <v>1.85</v>
      </c>
      <c r="K874" t="s">
        <v>33</v>
      </c>
      <c r="L874" t="s">
        <v>14823</v>
      </c>
      <c r="M874" t="s">
        <v>15411</v>
      </c>
      <c r="N874" t="s">
        <v>16319</v>
      </c>
      <c r="O874" t="s">
        <v>16320</v>
      </c>
      <c r="P874" t="s">
        <v>15509</v>
      </c>
      <c r="Q874">
        <v>2006</v>
      </c>
      <c r="R874" t="s">
        <v>72</v>
      </c>
      <c r="S874">
        <v>1</v>
      </c>
      <c r="T874">
        <v>51000000</v>
      </c>
      <c r="U874">
        <v>72601713</v>
      </c>
      <c r="V874">
        <f t="shared" si="27"/>
        <v>21601713</v>
      </c>
      <c r="W874" t="s">
        <v>3518</v>
      </c>
      <c r="X874">
        <v>5.6</v>
      </c>
      <c r="Y874">
        <v>98</v>
      </c>
      <c r="Z874">
        <v>21396</v>
      </c>
      <c r="AA874">
        <v>155</v>
      </c>
      <c r="AB874">
        <v>605</v>
      </c>
      <c r="AC874">
        <v>176</v>
      </c>
      <c r="AD874">
        <v>677</v>
      </c>
      <c r="AE874">
        <v>560</v>
      </c>
      <c r="AF874">
        <v>523</v>
      </c>
      <c r="AG874">
        <v>2055</v>
      </c>
      <c r="AH874" t="s">
        <v>20925</v>
      </c>
      <c r="AI874" t="s">
        <v>1432</v>
      </c>
      <c r="AJ874" t="s">
        <v>20926</v>
      </c>
      <c r="AP874">
        <f t="shared" si="26"/>
        <v>3</v>
      </c>
    </row>
    <row r="875" spans="1:42" x14ac:dyDescent="0.3">
      <c r="A875" s="1">
        <v>915</v>
      </c>
      <c r="B875" t="s">
        <v>3519</v>
      </c>
      <c r="C875" t="s">
        <v>27</v>
      </c>
      <c r="D875" t="s">
        <v>154</v>
      </c>
      <c r="E875" t="s">
        <v>575</v>
      </c>
      <c r="F875" t="s">
        <v>428</v>
      </c>
      <c r="G875" t="s">
        <v>830</v>
      </c>
      <c r="H875" t="s">
        <v>32</v>
      </c>
      <c r="I875">
        <v>130</v>
      </c>
      <c r="J875">
        <v>2.35</v>
      </c>
      <c r="K875" t="s">
        <v>33</v>
      </c>
      <c r="L875" t="s">
        <v>16321</v>
      </c>
      <c r="M875" t="s">
        <v>16322</v>
      </c>
      <c r="N875" t="s">
        <v>16323</v>
      </c>
      <c r="O875" t="s">
        <v>14585</v>
      </c>
      <c r="P875" t="s">
        <v>14476</v>
      </c>
      <c r="Q875">
        <v>2009</v>
      </c>
      <c r="R875" t="s">
        <v>34</v>
      </c>
      <c r="S875">
        <v>2</v>
      </c>
      <c r="T875">
        <v>50000000</v>
      </c>
      <c r="U875">
        <v>296623634</v>
      </c>
      <c r="V875">
        <f t="shared" si="27"/>
        <v>246623634</v>
      </c>
      <c r="W875" t="s">
        <v>3520</v>
      </c>
      <c r="X875">
        <v>4.5999999999999996</v>
      </c>
      <c r="Y875">
        <v>299</v>
      </c>
      <c r="Z875">
        <v>220758</v>
      </c>
      <c r="AA875">
        <v>919</v>
      </c>
      <c r="AB875">
        <v>13000</v>
      </c>
      <c r="AC875">
        <v>129</v>
      </c>
      <c r="AD875">
        <v>21000</v>
      </c>
      <c r="AE875">
        <v>17000</v>
      </c>
      <c r="AF875">
        <v>12000</v>
      </c>
      <c r="AG875">
        <v>64040</v>
      </c>
      <c r="AH875" t="s">
        <v>718</v>
      </c>
      <c r="AI875" t="s">
        <v>2420</v>
      </c>
      <c r="AJ875" t="s">
        <v>20924</v>
      </c>
      <c r="AK875" t="s">
        <v>12756</v>
      </c>
      <c r="AP875">
        <f t="shared" si="26"/>
        <v>4</v>
      </c>
    </row>
    <row r="876" spans="1:42" x14ac:dyDescent="0.3">
      <c r="A876" s="1">
        <v>916</v>
      </c>
      <c r="B876" t="s">
        <v>3521</v>
      </c>
      <c r="C876" t="s">
        <v>27</v>
      </c>
      <c r="D876" t="s">
        <v>114</v>
      </c>
      <c r="E876" t="s">
        <v>3522</v>
      </c>
      <c r="F876" t="s">
        <v>537</v>
      </c>
      <c r="G876" t="s">
        <v>3523</v>
      </c>
      <c r="H876" t="s">
        <v>32</v>
      </c>
      <c r="I876">
        <v>90</v>
      </c>
      <c r="J876">
        <v>1.85</v>
      </c>
      <c r="K876" t="s">
        <v>33</v>
      </c>
      <c r="L876" t="s">
        <v>16324</v>
      </c>
      <c r="M876" t="s">
        <v>14294</v>
      </c>
      <c r="N876" t="s">
        <v>14314</v>
      </c>
      <c r="O876" t="s">
        <v>13985</v>
      </c>
      <c r="P876" t="s">
        <v>16325</v>
      </c>
      <c r="Q876">
        <v>2001</v>
      </c>
      <c r="R876" t="s">
        <v>72</v>
      </c>
      <c r="S876">
        <v>1</v>
      </c>
      <c r="T876">
        <v>60000000</v>
      </c>
      <c r="U876">
        <v>267652016</v>
      </c>
      <c r="V876">
        <f t="shared" si="27"/>
        <v>207652016</v>
      </c>
      <c r="W876" t="s">
        <v>3524</v>
      </c>
      <c r="X876">
        <v>7.9</v>
      </c>
      <c r="Y876">
        <v>212</v>
      </c>
      <c r="Z876">
        <v>467113</v>
      </c>
      <c r="AA876">
        <v>945</v>
      </c>
      <c r="AB876">
        <v>0</v>
      </c>
      <c r="AC876">
        <v>80</v>
      </c>
      <c r="AD876">
        <v>145</v>
      </c>
      <c r="AE876">
        <v>50</v>
      </c>
      <c r="AF876">
        <v>21</v>
      </c>
      <c r="AG876">
        <v>275</v>
      </c>
      <c r="AH876" t="s">
        <v>718</v>
      </c>
      <c r="AI876" t="s">
        <v>20925</v>
      </c>
      <c r="AJ876" t="s">
        <v>1432</v>
      </c>
      <c r="AK876" t="s">
        <v>20926</v>
      </c>
      <c r="AL876" t="s">
        <v>20924</v>
      </c>
      <c r="AP876">
        <f t="shared" si="26"/>
        <v>5</v>
      </c>
    </row>
    <row r="877" spans="1:42" x14ac:dyDescent="0.3">
      <c r="A877" s="1">
        <v>917</v>
      </c>
      <c r="B877" t="s">
        <v>3525</v>
      </c>
      <c r="C877" t="s">
        <v>27</v>
      </c>
      <c r="D877" t="s">
        <v>3526</v>
      </c>
      <c r="E877" t="s">
        <v>861</v>
      </c>
      <c r="F877" t="s">
        <v>2171</v>
      </c>
      <c r="G877" t="s">
        <v>3527</v>
      </c>
      <c r="H877" t="s">
        <v>32</v>
      </c>
      <c r="I877">
        <v>106</v>
      </c>
      <c r="J877">
        <v>1.85</v>
      </c>
      <c r="K877" t="s">
        <v>33</v>
      </c>
      <c r="L877" t="s">
        <v>16326</v>
      </c>
      <c r="M877" t="s">
        <v>16327</v>
      </c>
      <c r="N877" t="s">
        <v>16328</v>
      </c>
      <c r="O877" t="s">
        <v>14789</v>
      </c>
      <c r="P877" t="s">
        <v>13491</v>
      </c>
      <c r="Q877">
        <v>2011</v>
      </c>
      <c r="R877" t="s">
        <v>34</v>
      </c>
      <c r="S877">
        <v>2</v>
      </c>
      <c r="T877">
        <v>50200000</v>
      </c>
      <c r="U877">
        <v>62453315</v>
      </c>
      <c r="V877">
        <f t="shared" si="27"/>
        <v>12253315</v>
      </c>
      <c r="W877" t="s">
        <v>3528</v>
      </c>
      <c r="X877">
        <v>7.1</v>
      </c>
      <c r="Y877">
        <v>413</v>
      </c>
      <c r="Z877">
        <v>200035</v>
      </c>
      <c r="AA877">
        <v>407</v>
      </c>
      <c r="AB877">
        <v>36000</v>
      </c>
      <c r="AC877">
        <v>53</v>
      </c>
      <c r="AD877">
        <v>13000</v>
      </c>
      <c r="AE877">
        <v>963</v>
      </c>
      <c r="AF877">
        <v>593</v>
      </c>
      <c r="AG877">
        <v>14607</v>
      </c>
      <c r="AH877" t="s">
        <v>12756</v>
      </c>
      <c r="AI877" t="s">
        <v>13700</v>
      </c>
      <c r="AJ877" t="s">
        <v>13161</v>
      </c>
      <c r="AP877">
        <f t="shared" si="26"/>
        <v>3</v>
      </c>
    </row>
    <row r="878" spans="1:42" x14ac:dyDescent="0.3">
      <c r="A878" s="1">
        <v>918</v>
      </c>
      <c r="B878" t="s">
        <v>3529</v>
      </c>
      <c r="C878" t="s">
        <v>27</v>
      </c>
      <c r="D878" t="s">
        <v>406</v>
      </c>
      <c r="E878" t="s">
        <v>82</v>
      </c>
      <c r="F878" t="s">
        <v>360</v>
      </c>
      <c r="G878" t="s">
        <v>1359</v>
      </c>
      <c r="H878" t="s">
        <v>32</v>
      </c>
      <c r="I878">
        <v>155</v>
      </c>
      <c r="J878">
        <v>1.85</v>
      </c>
      <c r="K878" t="s">
        <v>33</v>
      </c>
      <c r="L878" t="s">
        <v>16329</v>
      </c>
      <c r="M878" t="s">
        <v>16330</v>
      </c>
      <c r="N878" t="s">
        <v>14060</v>
      </c>
      <c r="O878" t="s">
        <v>14036</v>
      </c>
      <c r="P878" t="s">
        <v>16331</v>
      </c>
      <c r="Q878">
        <v>1991</v>
      </c>
      <c r="R878" t="s">
        <v>34</v>
      </c>
      <c r="S878">
        <v>0</v>
      </c>
      <c r="T878">
        <v>48000000</v>
      </c>
      <c r="U878">
        <v>165500000</v>
      </c>
      <c r="V878">
        <f t="shared" si="27"/>
        <v>117500000</v>
      </c>
      <c r="W878" t="s">
        <v>3530</v>
      </c>
      <c r="X878">
        <v>6.9</v>
      </c>
      <c r="Y878">
        <v>67</v>
      </c>
      <c r="Z878">
        <v>145257</v>
      </c>
      <c r="AA878">
        <v>322</v>
      </c>
      <c r="AB878">
        <v>0</v>
      </c>
      <c r="AC878">
        <v>58</v>
      </c>
      <c r="AD878">
        <v>25000</v>
      </c>
      <c r="AE878">
        <v>11000</v>
      </c>
      <c r="AF878">
        <v>720</v>
      </c>
      <c r="AG878">
        <v>38518</v>
      </c>
      <c r="AH878" t="s">
        <v>980</v>
      </c>
      <c r="AI878" t="s">
        <v>718</v>
      </c>
      <c r="AJ878" t="s">
        <v>2420</v>
      </c>
      <c r="AK878" t="s">
        <v>12756</v>
      </c>
      <c r="AP878">
        <f t="shared" si="26"/>
        <v>4</v>
      </c>
    </row>
    <row r="879" spans="1:42" x14ac:dyDescent="0.3">
      <c r="A879" s="1">
        <v>919</v>
      </c>
      <c r="B879" t="s">
        <v>3531</v>
      </c>
      <c r="C879" t="s">
        <v>27</v>
      </c>
      <c r="D879" t="s">
        <v>2374</v>
      </c>
      <c r="E879" t="s">
        <v>401</v>
      </c>
      <c r="F879" t="s">
        <v>1196</v>
      </c>
      <c r="G879" t="s">
        <v>3532</v>
      </c>
      <c r="H879" t="s">
        <v>32</v>
      </c>
      <c r="I879">
        <v>139</v>
      </c>
      <c r="J879">
        <v>1.85</v>
      </c>
      <c r="K879" t="s">
        <v>33</v>
      </c>
      <c r="L879" t="s">
        <v>15613</v>
      </c>
      <c r="M879" t="s">
        <v>16332</v>
      </c>
      <c r="N879" t="s">
        <v>16333</v>
      </c>
      <c r="O879" t="s">
        <v>16334</v>
      </c>
      <c r="P879" t="s">
        <v>16335</v>
      </c>
      <c r="Q879">
        <v>1996</v>
      </c>
      <c r="R879" t="s">
        <v>491</v>
      </c>
      <c r="S879">
        <v>0</v>
      </c>
      <c r="T879">
        <v>50000000</v>
      </c>
      <c r="U879">
        <v>153620822</v>
      </c>
      <c r="V879">
        <f t="shared" si="27"/>
        <v>103620822</v>
      </c>
      <c r="W879" t="s">
        <v>3533</v>
      </c>
      <c r="X879">
        <v>7.3</v>
      </c>
      <c r="Y879">
        <v>109</v>
      </c>
      <c r="Z879">
        <v>189923</v>
      </c>
      <c r="AA879">
        <v>318</v>
      </c>
      <c r="AB879">
        <v>0</v>
      </c>
      <c r="AC879">
        <v>488</v>
      </c>
      <c r="AD879">
        <v>10000</v>
      </c>
      <c r="AE879">
        <v>743</v>
      </c>
      <c r="AF879">
        <v>597</v>
      </c>
      <c r="AG879">
        <v>12182</v>
      </c>
      <c r="AH879" t="s">
        <v>1432</v>
      </c>
      <c r="AI879" t="s">
        <v>2420</v>
      </c>
      <c r="AJ879" t="s">
        <v>12756</v>
      </c>
      <c r="AK879" t="s">
        <v>20930</v>
      </c>
      <c r="AP879">
        <f t="shared" si="26"/>
        <v>4</v>
      </c>
    </row>
    <row r="880" spans="1:42" x14ac:dyDescent="0.3">
      <c r="A880" s="1">
        <v>920</v>
      </c>
      <c r="B880" t="s">
        <v>3534</v>
      </c>
      <c r="C880" t="s">
        <v>27</v>
      </c>
      <c r="D880" t="s">
        <v>1815</v>
      </c>
      <c r="E880" t="s">
        <v>226</v>
      </c>
      <c r="F880" t="s">
        <v>1815</v>
      </c>
      <c r="G880" t="s">
        <v>1598</v>
      </c>
      <c r="H880" t="s">
        <v>32</v>
      </c>
      <c r="I880">
        <v>112</v>
      </c>
      <c r="J880">
        <v>1.85</v>
      </c>
      <c r="K880" t="s">
        <v>33</v>
      </c>
      <c r="L880" t="s">
        <v>16336</v>
      </c>
      <c r="M880" t="s">
        <v>16337</v>
      </c>
      <c r="N880" t="s">
        <v>16338</v>
      </c>
      <c r="O880" t="s">
        <v>14151</v>
      </c>
      <c r="P880" t="s">
        <v>16339</v>
      </c>
      <c r="Q880">
        <v>2012</v>
      </c>
      <c r="R880" t="s">
        <v>491</v>
      </c>
      <c r="S880">
        <v>1</v>
      </c>
      <c r="T880">
        <v>50000000</v>
      </c>
      <c r="U880">
        <v>218628680</v>
      </c>
      <c r="V880">
        <f t="shared" si="27"/>
        <v>168628680</v>
      </c>
      <c r="W880" t="s">
        <v>3535</v>
      </c>
      <c r="X880">
        <v>7</v>
      </c>
      <c r="Y880">
        <v>457</v>
      </c>
      <c r="Z880">
        <v>471644</v>
      </c>
      <c r="AA880">
        <v>623</v>
      </c>
      <c r="AB880">
        <v>74000</v>
      </c>
      <c r="AC880">
        <v>3000</v>
      </c>
      <c r="AD880">
        <v>15000</v>
      </c>
      <c r="AE880">
        <v>3000</v>
      </c>
      <c r="AF880">
        <v>1000</v>
      </c>
      <c r="AG880">
        <v>21773</v>
      </c>
      <c r="AH880" t="s">
        <v>1432</v>
      </c>
      <c r="AI880" t="s">
        <v>20924</v>
      </c>
      <c r="AP880">
        <f t="shared" si="26"/>
        <v>2</v>
      </c>
    </row>
    <row r="881" spans="1:42" x14ac:dyDescent="0.3">
      <c r="A881" s="1">
        <v>921</v>
      </c>
      <c r="B881" t="s">
        <v>3536</v>
      </c>
      <c r="C881" t="s">
        <v>27</v>
      </c>
      <c r="D881" t="s">
        <v>1042</v>
      </c>
      <c r="E881" t="s">
        <v>3537</v>
      </c>
      <c r="F881" t="s">
        <v>2310</v>
      </c>
      <c r="G881" t="s">
        <v>3538</v>
      </c>
      <c r="H881" t="s">
        <v>32</v>
      </c>
      <c r="I881">
        <v>139</v>
      </c>
      <c r="J881">
        <v>1.85</v>
      </c>
      <c r="K881" t="s">
        <v>33</v>
      </c>
      <c r="L881" t="s">
        <v>14453</v>
      </c>
      <c r="M881" t="s">
        <v>15162</v>
      </c>
      <c r="N881" t="s">
        <v>15521</v>
      </c>
      <c r="O881" t="s">
        <v>16340</v>
      </c>
      <c r="P881" t="s">
        <v>14218</v>
      </c>
      <c r="Q881">
        <v>1997</v>
      </c>
      <c r="R881" t="s">
        <v>34</v>
      </c>
      <c r="S881">
        <v>0</v>
      </c>
      <c r="T881">
        <v>50000000</v>
      </c>
      <c r="U881">
        <v>147637474</v>
      </c>
      <c r="V881">
        <f t="shared" si="27"/>
        <v>97637474</v>
      </c>
      <c r="W881" t="s">
        <v>3539</v>
      </c>
      <c r="X881">
        <v>7.7</v>
      </c>
      <c r="Y881">
        <v>156</v>
      </c>
      <c r="Z881">
        <v>224671</v>
      </c>
      <c r="AA881">
        <v>470</v>
      </c>
      <c r="AB881">
        <v>11000</v>
      </c>
      <c r="AC881">
        <v>274</v>
      </c>
      <c r="AD881">
        <v>625</v>
      </c>
      <c r="AE881">
        <v>440</v>
      </c>
      <c r="AF881">
        <v>285</v>
      </c>
      <c r="AG881">
        <v>1474</v>
      </c>
      <c r="AH881" t="s">
        <v>1432</v>
      </c>
      <c r="AI881" t="s">
        <v>2420</v>
      </c>
      <c r="AJ881" t="s">
        <v>12756</v>
      </c>
      <c r="AP881">
        <f t="shared" si="26"/>
        <v>3</v>
      </c>
    </row>
    <row r="882" spans="1:42" x14ac:dyDescent="0.3">
      <c r="A882" s="1">
        <v>922</v>
      </c>
      <c r="B882" t="s">
        <v>3540</v>
      </c>
      <c r="C882" t="s">
        <v>27</v>
      </c>
      <c r="D882" t="s">
        <v>395</v>
      </c>
      <c r="E882" t="s">
        <v>604</v>
      </c>
      <c r="F882" t="s">
        <v>519</v>
      </c>
      <c r="G882" t="s">
        <v>1896</v>
      </c>
      <c r="H882" t="s">
        <v>32</v>
      </c>
      <c r="I882">
        <v>115</v>
      </c>
      <c r="J882">
        <v>2.35</v>
      </c>
      <c r="K882" t="s">
        <v>33</v>
      </c>
      <c r="L882" t="s">
        <v>14097</v>
      </c>
      <c r="M882" t="s">
        <v>14157</v>
      </c>
      <c r="N882" t="s">
        <v>16341</v>
      </c>
      <c r="O882" t="s">
        <v>14911</v>
      </c>
      <c r="P882" t="s">
        <v>15407</v>
      </c>
      <c r="Q882">
        <v>1998</v>
      </c>
      <c r="R882" t="s">
        <v>34</v>
      </c>
      <c r="S882">
        <v>1</v>
      </c>
      <c r="T882">
        <v>50000000</v>
      </c>
      <c r="U882">
        <v>135014968</v>
      </c>
      <c r="V882">
        <f t="shared" si="27"/>
        <v>85014968</v>
      </c>
      <c r="W882" t="s">
        <v>3541</v>
      </c>
      <c r="X882">
        <v>6.7</v>
      </c>
      <c r="Y882">
        <v>55</v>
      </c>
      <c r="Z882">
        <v>80580</v>
      </c>
      <c r="AA882">
        <v>375</v>
      </c>
      <c r="AB882">
        <v>0</v>
      </c>
      <c r="AC882">
        <v>293</v>
      </c>
      <c r="AD882">
        <v>49000</v>
      </c>
      <c r="AE882">
        <v>22000</v>
      </c>
      <c r="AF882">
        <v>878</v>
      </c>
      <c r="AG882">
        <v>74382</v>
      </c>
      <c r="AH882" t="s">
        <v>20932</v>
      </c>
      <c r="AI882" t="s">
        <v>1432</v>
      </c>
      <c r="AJ882" t="s">
        <v>2420</v>
      </c>
      <c r="AK882" t="s">
        <v>12756</v>
      </c>
      <c r="AP882">
        <f t="shared" si="26"/>
        <v>4</v>
      </c>
    </row>
    <row r="883" spans="1:42" x14ac:dyDescent="0.3">
      <c r="A883" s="1">
        <v>923</v>
      </c>
      <c r="B883" t="s">
        <v>3542</v>
      </c>
      <c r="C883" t="s">
        <v>27</v>
      </c>
      <c r="D883" t="s">
        <v>1274</v>
      </c>
      <c r="E883" t="s">
        <v>306</v>
      </c>
      <c r="F883" t="s">
        <v>922</v>
      </c>
      <c r="G883" t="s">
        <v>397</v>
      </c>
      <c r="H883" t="s">
        <v>32</v>
      </c>
      <c r="I883">
        <v>143</v>
      </c>
      <c r="J883">
        <v>2.35</v>
      </c>
      <c r="K883" t="s">
        <v>33</v>
      </c>
      <c r="L883" t="s">
        <v>16342</v>
      </c>
      <c r="M883" t="s">
        <v>14505</v>
      </c>
      <c r="N883" t="s">
        <v>16343</v>
      </c>
      <c r="O883" t="s">
        <v>16344</v>
      </c>
      <c r="P883" t="s">
        <v>16345</v>
      </c>
      <c r="Q883">
        <v>2013</v>
      </c>
      <c r="R883" t="s">
        <v>34</v>
      </c>
      <c r="S883">
        <v>2</v>
      </c>
      <c r="T883">
        <v>50000000</v>
      </c>
      <c r="U883">
        <v>2175312</v>
      </c>
      <c r="V883">
        <f t="shared" si="27"/>
        <v>-47824688</v>
      </c>
      <c r="W883" t="s">
        <v>3543</v>
      </c>
      <c r="X883">
        <v>6.3</v>
      </c>
      <c r="Y883">
        <v>272</v>
      </c>
      <c r="Z883">
        <v>131227</v>
      </c>
      <c r="AA883">
        <v>346</v>
      </c>
      <c r="AB883">
        <v>41000</v>
      </c>
      <c r="AC883">
        <v>285</v>
      </c>
      <c r="AD883">
        <v>11000</v>
      </c>
      <c r="AE883">
        <v>8000</v>
      </c>
      <c r="AF883">
        <v>7000</v>
      </c>
      <c r="AG883">
        <v>28176</v>
      </c>
      <c r="AH883" t="s">
        <v>1432</v>
      </c>
      <c r="AP883">
        <f t="shared" si="26"/>
        <v>1</v>
      </c>
    </row>
    <row r="884" spans="1:42" x14ac:dyDescent="0.3">
      <c r="A884" s="1">
        <v>924</v>
      </c>
      <c r="B884" t="s">
        <v>3544</v>
      </c>
      <c r="C884" t="s">
        <v>27</v>
      </c>
      <c r="D884" t="s">
        <v>1996</v>
      </c>
      <c r="E884" t="s">
        <v>209</v>
      </c>
      <c r="F884" t="s">
        <v>1582</v>
      </c>
      <c r="G884" t="s">
        <v>3397</v>
      </c>
      <c r="H884" t="s">
        <v>32</v>
      </c>
      <c r="I884">
        <v>96</v>
      </c>
      <c r="J884">
        <v>1.85</v>
      </c>
      <c r="K884" t="s">
        <v>33</v>
      </c>
      <c r="L884" t="s">
        <v>16346</v>
      </c>
      <c r="M884" t="s">
        <v>15270</v>
      </c>
      <c r="N884" t="s">
        <v>15595</v>
      </c>
      <c r="O884" t="s">
        <v>16347</v>
      </c>
      <c r="P884" t="s">
        <v>16348</v>
      </c>
      <c r="Q884">
        <v>2002</v>
      </c>
      <c r="R884" t="s">
        <v>34</v>
      </c>
      <c r="S884">
        <v>1</v>
      </c>
      <c r="T884">
        <v>50000000</v>
      </c>
      <c r="U884">
        <v>126203320</v>
      </c>
      <c r="V884">
        <f t="shared" si="27"/>
        <v>76203320</v>
      </c>
      <c r="W884" t="s">
        <v>3545</v>
      </c>
      <c r="X884">
        <v>5.8</v>
      </c>
      <c r="Y884">
        <v>117</v>
      </c>
      <c r="Z884">
        <v>110432</v>
      </c>
      <c r="AA884">
        <v>309</v>
      </c>
      <c r="AB884">
        <v>0</v>
      </c>
      <c r="AC884">
        <v>65</v>
      </c>
      <c r="AD884">
        <v>12000</v>
      </c>
      <c r="AE884">
        <v>11000</v>
      </c>
      <c r="AF884">
        <v>828</v>
      </c>
      <c r="AG884">
        <v>26826</v>
      </c>
      <c r="AH884" t="s">
        <v>1432</v>
      </c>
      <c r="AI884" t="s">
        <v>12756</v>
      </c>
      <c r="AP884">
        <f t="shared" si="26"/>
        <v>2</v>
      </c>
    </row>
    <row r="885" spans="1:42" x14ac:dyDescent="0.3">
      <c r="A885" s="1">
        <v>925</v>
      </c>
      <c r="B885" t="s">
        <v>3546</v>
      </c>
      <c r="C885" t="s">
        <v>27</v>
      </c>
      <c r="D885" t="s">
        <v>273</v>
      </c>
      <c r="E885" t="s">
        <v>3547</v>
      </c>
      <c r="F885" t="s">
        <v>1457</v>
      </c>
      <c r="G885" t="s">
        <v>3548</v>
      </c>
      <c r="H885" t="s">
        <v>32</v>
      </c>
      <c r="I885">
        <v>112</v>
      </c>
      <c r="J885">
        <v>2.35</v>
      </c>
      <c r="K885" t="s">
        <v>33</v>
      </c>
      <c r="L885" t="s">
        <v>16349</v>
      </c>
      <c r="M885" t="s">
        <v>16350</v>
      </c>
      <c r="N885" t="s">
        <v>15052</v>
      </c>
      <c r="O885" t="s">
        <v>14028</v>
      </c>
      <c r="P885" t="s">
        <v>15556</v>
      </c>
      <c r="Q885">
        <v>2011</v>
      </c>
      <c r="R885" t="s">
        <v>34</v>
      </c>
      <c r="S885">
        <v>0</v>
      </c>
      <c r="T885">
        <v>50000000</v>
      </c>
      <c r="U885">
        <v>126975169</v>
      </c>
      <c r="V885">
        <f t="shared" si="27"/>
        <v>76975169</v>
      </c>
      <c r="W885" t="s">
        <v>3549</v>
      </c>
      <c r="X885">
        <v>7.1</v>
      </c>
      <c r="Y885">
        <v>539</v>
      </c>
      <c r="Z885">
        <v>287822</v>
      </c>
      <c r="AA885">
        <v>849</v>
      </c>
      <c r="AB885">
        <v>37000</v>
      </c>
      <c r="AC885">
        <v>14000</v>
      </c>
      <c r="AD885">
        <v>1000</v>
      </c>
      <c r="AE885">
        <v>560</v>
      </c>
      <c r="AF885">
        <v>417</v>
      </c>
      <c r="AG885">
        <v>3388</v>
      </c>
      <c r="AH885" t="s">
        <v>20928</v>
      </c>
      <c r="AI885" t="s">
        <v>13700</v>
      </c>
      <c r="AJ885" t="s">
        <v>13161</v>
      </c>
      <c r="AP885">
        <f t="shared" si="26"/>
        <v>3</v>
      </c>
    </row>
    <row r="886" spans="1:42" x14ac:dyDescent="0.3">
      <c r="A886" s="1">
        <v>926</v>
      </c>
      <c r="B886" t="s">
        <v>3550</v>
      </c>
      <c r="C886" t="s">
        <v>27</v>
      </c>
      <c r="D886" t="s">
        <v>1120</v>
      </c>
      <c r="E886" t="s">
        <v>1121</v>
      </c>
      <c r="F886" t="s">
        <v>186</v>
      </c>
      <c r="G886" t="s">
        <v>3551</v>
      </c>
      <c r="H886" t="s">
        <v>32</v>
      </c>
      <c r="I886">
        <v>131</v>
      </c>
      <c r="J886">
        <v>1.85</v>
      </c>
      <c r="K886" t="s">
        <v>33</v>
      </c>
      <c r="L886" t="s">
        <v>16351</v>
      </c>
      <c r="M886" t="s">
        <v>14916</v>
      </c>
      <c r="N886" t="s">
        <v>16352</v>
      </c>
      <c r="O886" t="s">
        <v>15915</v>
      </c>
      <c r="P886" t="s">
        <v>16353</v>
      </c>
      <c r="Q886">
        <v>2000</v>
      </c>
      <c r="R886" t="s">
        <v>491</v>
      </c>
      <c r="S886">
        <v>0</v>
      </c>
      <c r="T886">
        <v>52000000</v>
      </c>
      <c r="U886">
        <v>125548685</v>
      </c>
      <c r="V886">
        <f t="shared" si="27"/>
        <v>73548685</v>
      </c>
      <c r="W886" t="s">
        <v>3552</v>
      </c>
      <c r="X886">
        <v>7.3</v>
      </c>
      <c r="Y886">
        <v>169</v>
      </c>
      <c r="Z886">
        <v>135246</v>
      </c>
      <c r="AA886">
        <v>498</v>
      </c>
      <c r="AB886">
        <v>0</v>
      </c>
      <c r="AC886">
        <v>0</v>
      </c>
      <c r="AD886">
        <v>8000</v>
      </c>
      <c r="AE886">
        <v>883</v>
      </c>
      <c r="AF886">
        <v>658</v>
      </c>
      <c r="AG886">
        <v>10003</v>
      </c>
      <c r="AH886" t="s">
        <v>20932</v>
      </c>
      <c r="AI886" t="s">
        <v>2420</v>
      </c>
      <c r="AP886">
        <f t="shared" si="26"/>
        <v>2</v>
      </c>
    </row>
    <row r="887" spans="1:42" x14ac:dyDescent="0.3">
      <c r="A887" s="1">
        <v>927</v>
      </c>
      <c r="B887" t="s">
        <v>3553</v>
      </c>
      <c r="C887" t="s">
        <v>27</v>
      </c>
      <c r="D887" t="s">
        <v>3006</v>
      </c>
      <c r="E887" t="s">
        <v>499</v>
      </c>
      <c r="F887" t="s">
        <v>2045</v>
      </c>
      <c r="G887" t="s">
        <v>3554</v>
      </c>
      <c r="H887" t="s">
        <v>32</v>
      </c>
      <c r="I887">
        <v>116</v>
      </c>
      <c r="J887">
        <v>1.85</v>
      </c>
      <c r="K887" t="s">
        <v>33</v>
      </c>
      <c r="L887" t="s">
        <v>15445</v>
      </c>
      <c r="M887" t="s">
        <v>14517</v>
      </c>
      <c r="N887" t="s">
        <v>15095</v>
      </c>
      <c r="O887" t="s">
        <v>14178</v>
      </c>
      <c r="P887" t="s">
        <v>16354</v>
      </c>
      <c r="Q887">
        <v>2003</v>
      </c>
      <c r="R887" t="s">
        <v>34</v>
      </c>
      <c r="S887">
        <v>2</v>
      </c>
      <c r="T887">
        <v>50000000</v>
      </c>
      <c r="U887">
        <v>105807520</v>
      </c>
      <c r="V887">
        <f t="shared" si="27"/>
        <v>55807520</v>
      </c>
      <c r="W887" t="s">
        <v>3555</v>
      </c>
      <c r="X887">
        <v>6.4</v>
      </c>
      <c r="Y887">
        <v>140</v>
      </c>
      <c r="Z887">
        <v>156717</v>
      </c>
      <c r="AA887">
        <v>357</v>
      </c>
      <c r="AB887">
        <v>0</v>
      </c>
      <c r="AC887">
        <v>80</v>
      </c>
      <c r="AD887">
        <v>11000</v>
      </c>
      <c r="AE887">
        <v>1000</v>
      </c>
      <c r="AF887">
        <v>651</v>
      </c>
      <c r="AG887">
        <v>14087</v>
      </c>
      <c r="AH887" t="s">
        <v>1432</v>
      </c>
      <c r="AI887" t="s">
        <v>12756</v>
      </c>
      <c r="AP887">
        <f t="shared" si="26"/>
        <v>2</v>
      </c>
    </row>
    <row r="888" spans="1:42" x14ac:dyDescent="0.3">
      <c r="A888" s="1">
        <v>928</v>
      </c>
      <c r="B888" t="s">
        <v>3556</v>
      </c>
      <c r="C888" t="s">
        <v>27</v>
      </c>
      <c r="D888" t="s">
        <v>1529</v>
      </c>
      <c r="E888" t="s">
        <v>344</v>
      </c>
      <c r="F888" t="s">
        <v>3557</v>
      </c>
      <c r="G888" t="s">
        <v>1755</v>
      </c>
      <c r="H888" t="s">
        <v>32</v>
      </c>
      <c r="I888">
        <v>112</v>
      </c>
      <c r="J888">
        <v>2.35</v>
      </c>
      <c r="K888" t="s">
        <v>33</v>
      </c>
      <c r="L888" t="s">
        <v>14149</v>
      </c>
      <c r="M888" t="s">
        <v>14630</v>
      </c>
      <c r="N888" t="s">
        <v>15894</v>
      </c>
      <c r="O888" t="s">
        <v>16355</v>
      </c>
      <c r="P888" t="s">
        <v>14632</v>
      </c>
      <c r="Q888">
        <v>2014</v>
      </c>
      <c r="R888" t="s">
        <v>491</v>
      </c>
      <c r="S888">
        <v>2</v>
      </c>
      <c r="T888">
        <v>50000000</v>
      </c>
      <c r="U888">
        <v>191616238</v>
      </c>
      <c r="V888">
        <f t="shared" si="27"/>
        <v>141616238</v>
      </c>
      <c r="W888" t="s">
        <v>3558</v>
      </c>
      <c r="X888">
        <v>7.1</v>
      </c>
      <c r="Y888">
        <v>330</v>
      </c>
      <c r="Z888">
        <v>258186</v>
      </c>
      <c r="AA888">
        <v>322</v>
      </c>
      <c r="AB888">
        <v>24000</v>
      </c>
      <c r="AC888">
        <v>97</v>
      </c>
      <c r="AD888">
        <v>17000</v>
      </c>
      <c r="AE888">
        <v>920</v>
      </c>
      <c r="AF888">
        <v>584</v>
      </c>
      <c r="AG888">
        <v>19428</v>
      </c>
      <c r="AH888" t="s">
        <v>980</v>
      </c>
      <c r="AI888" t="s">
        <v>1432</v>
      </c>
      <c r="AJ888" t="s">
        <v>20931</v>
      </c>
      <c r="AP888">
        <f t="shared" si="26"/>
        <v>3</v>
      </c>
    </row>
    <row r="889" spans="1:42" x14ac:dyDescent="0.3">
      <c r="A889" s="1">
        <v>929</v>
      </c>
      <c r="B889" t="s">
        <v>3559</v>
      </c>
      <c r="C889" t="s">
        <v>27</v>
      </c>
      <c r="D889" t="s">
        <v>3560</v>
      </c>
      <c r="E889" t="s">
        <v>266</v>
      </c>
      <c r="F889" t="s">
        <v>401</v>
      </c>
      <c r="G889" t="s">
        <v>65</v>
      </c>
      <c r="H889" t="s">
        <v>32</v>
      </c>
      <c r="I889">
        <v>123</v>
      </c>
      <c r="J889">
        <v>1.85</v>
      </c>
      <c r="K889" t="s">
        <v>33</v>
      </c>
      <c r="L889" t="s">
        <v>14633</v>
      </c>
      <c r="M889" t="s">
        <v>16356</v>
      </c>
      <c r="N889" t="s">
        <v>16357</v>
      </c>
      <c r="O889" t="s">
        <v>16358</v>
      </c>
      <c r="P889" t="s">
        <v>14585</v>
      </c>
      <c r="Q889">
        <v>1994</v>
      </c>
      <c r="R889" t="s">
        <v>491</v>
      </c>
      <c r="S889">
        <v>0</v>
      </c>
      <c r="T889">
        <v>60000000</v>
      </c>
      <c r="U889">
        <v>105264608</v>
      </c>
      <c r="V889">
        <f t="shared" si="27"/>
        <v>45264608</v>
      </c>
      <c r="W889" t="s">
        <v>3561</v>
      </c>
      <c r="X889">
        <v>7.6</v>
      </c>
      <c r="Y889">
        <v>120</v>
      </c>
      <c r="Z889">
        <v>239752</v>
      </c>
      <c r="AA889">
        <v>406</v>
      </c>
      <c r="AB889">
        <v>11000</v>
      </c>
      <c r="AC889">
        <v>277</v>
      </c>
      <c r="AD889">
        <v>11000</v>
      </c>
      <c r="AE889">
        <v>10000</v>
      </c>
      <c r="AF889">
        <v>4000</v>
      </c>
      <c r="AG889">
        <v>25697</v>
      </c>
      <c r="AH889" t="s">
        <v>2420</v>
      </c>
      <c r="AI889" t="s">
        <v>20924</v>
      </c>
      <c r="AJ889" t="s">
        <v>4493</v>
      </c>
      <c r="AP889">
        <f t="shared" si="26"/>
        <v>3</v>
      </c>
    </row>
    <row r="890" spans="1:42" x14ac:dyDescent="0.3">
      <c r="A890" s="1">
        <v>930</v>
      </c>
      <c r="B890" t="s">
        <v>3562</v>
      </c>
      <c r="C890" t="s">
        <v>27</v>
      </c>
      <c r="D890" t="s">
        <v>867</v>
      </c>
      <c r="E890" t="s">
        <v>495</v>
      </c>
      <c r="F890" t="s">
        <v>1417</v>
      </c>
      <c r="G890" t="s">
        <v>3563</v>
      </c>
      <c r="H890" t="s">
        <v>32</v>
      </c>
      <c r="I890">
        <v>104</v>
      </c>
      <c r="J890">
        <v>2.35</v>
      </c>
      <c r="K890" t="s">
        <v>33</v>
      </c>
      <c r="L890" t="s">
        <v>14140</v>
      </c>
      <c r="M890" t="s">
        <v>16359</v>
      </c>
      <c r="N890" t="s">
        <v>16360</v>
      </c>
      <c r="O890" t="s">
        <v>16361</v>
      </c>
      <c r="P890" t="s">
        <v>16362</v>
      </c>
      <c r="Q890">
        <v>2008</v>
      </c>
      <c r="R890" t="s">
        <v>34</v>
      </c>
      <c r="S890">
        <v>1</v>
      </c>
      <c r="T890">
        <v>70000000</v>
      </c>
      <c r="U890">
        <v>97680195</v>
      </c>
      <c r="V890">
        <f t="shared" si="27"/>
        <v>27680195</v>
      </c>
      <c r="W890" t="s">
        <v>3564</v>
      </c>
      <c r="X890">
        <v>6.8</v>
      </c>
      <c r="Y890">
        <v>190</v>
      </c>
      <c r="Z890">
        <v>271691</v>
      </c>
      <c r="AA890">
        <v>243</v>
      </c>
      <c r="AB890">
        <v>0</v>
      </c>
      <c r="AC890">
        <v>235</v>
      </c>
      <c r="AD890">
        <v>14000</v>
      </c>
      <c r="AE890">
        <v>11000</v>
      </c>
      <c r="AF890">
        <v>1000</v>
      </c>
      <c r="AG890">
        <v>29505</v>
      </c>
      <c r="AH890" t="s">
        <v>1432</v>
      </c>
      <c r="AI890" t="s">
        <v>12756</v>
      </c>
      <c r="AP890">
        <f t="shared" si="26"/>
        <v>2</v>
      </c>
    </row>
    <row r="891" spans="1:42" x14ac:dyDescent="0.3">
      <c r="A891" s="1">
        <v>931</v>
      </c>
      <c r="B891" t="s">
        <v>3565</v>
      </c>
      <c r="C891" t="s">
        <v>27</v>
      </c>
      <c r="D891" t="s">
        <v>3566</v>
      </c>
      <c r="E891" t="s">
        <v>806</v>
      </c>
      <c r="F891" t="s">
        <v>161</v>
      </c>
      <c r="G891" t="s">
        <v>3567</v>
      </c>
      <c r="H891" t="s">
        <v>32</v>
      </c>
      <c r="I891">
        <v>107</v>
      </c>
      <c r="J891">
        <v>2.35</v>
      </c>
      <c r="K891" t="s">
        <v>33</v>
      </c>
      <c r="L891" t="s">
        <v>16363</v>
      </c>
      <c r="M891" t="s">
        <v>16364</v>
      </c>
      <c r="N891" t="s">
        <v>13973</v>
      </c>
      <c r="O891" t="s">
        <v>16365</v>
      </c>
      <c r="P891" t="s">
        <v>16366</v>
      </c>
      <c r="Q891">
        <v>2016</v>
      </c>
      <c r="R891" t="s">
        <v>34</v>
      </c>
      <c r="S891">
        <v>2</v>
      </c>
      <c r="T891">
        <v>50000000</v>
      </c>
      <c r="U891">
        <v>126088877</v>
      </c>
      <c r="V891">
        <f t="shared" si="27"/>
        <v>76088877</v>
      </c>
      <c r="W891" t="s">
        <v>3568</v>
      </c>
      <c r="X891">
        <v>6.6</v>
      </c>
      <c r="Y891">
        <v>177</v>
      </c>
      <c r="Z891">
        <v>33354</v>
      </c>
      <c r="AA891">
        <v>110</v>
      </c>
      <c r="AB891">
        <v>10000</v>
      </c>
      <c r="AC891">
        <v>43</v>
      </c>
      <c r="AD891">
        <v>12000</v>
      </c>
      <c r="AE891">
        <v>919</v>
      </c>
      <c r="AF891">
        <v>569</v>
      </c>
      <c r="AG891">
        <v>14569</v>
      </c>
      <c r="AH891" t="s">
        <v>980</v>
      </c>
      <c r="AI891" t="s">
        <v>1432</v>
      </c>
      <c r="AJ891" t="s">
        <v>20931</v>
      </c>
      <c r="AP891">
        <f t="shared" si="26"/>
        <v>3</v>
      </c>
    </row>
    <row r="892" spans="1:42" x14ac:dyDescent="0.3">
      <c r="A892" s="1">
        <v>932</v>
      </c>
      <c r="B892" t="s">
        <v>3569</v>
      </c>
      <c r="C892" t="s">
        <v>27</v>
      </c>
      <c r="D892" t="s">
        <v>925</v>
      </c>
      <c r="E892" t="s">
        <v>1121</v>
      </c>
      <c r="F892" t="s">
        <v>1890</v>
      </c>
      <c r="G892" t="s">
        <v>3570</v>
      </c>
      <c r="H892" t="s">
        <v>32</v>
      </c>
      <c r="I892">
        <v>124</v>
      </c>
      <c r="J892">
        <v>2.35</v>
      </c>
      <c r="K892" t="s">
        <v>33</v>
      </c>
      <c r="L892" t="s">
        <v>16021</v>
      </c>
      <c r="M892" t="s">
        <v>16367</v>
      </c>
      <c r="N892" t="s">
        <v>16368</v>
      </c>
      <c r="O892" t="s">
        <v>16369</v>
      </c>
      <c r="P892" t="s">
        <v>15096</v>
      </c>
      <c r="Q892">
        <v>1998</v>
      </c>
      <c r="R892" t="s">
        <v>34</v>
      </c>
      <c r="S892">
        <v>2</v>
      </c>
      <c r="T892">
        <v>50000000</v>
      </c>
      <c r="U892">
        <v>91030827</v>
      </c>
      <c r="V892">
        <f t="shared" si="27"/>
        <v>41030827</v>
      </c>
      <c r="W892" t="s">
        <v>3571</v>
      </c>
      <c r="X892">
        <v>6.7</v>
      </c>
      <c r="Y892">
        <v>65</v>
      </c>
      <c r="Z892">
        <v>46482</v>
      </c>
      <c r="AA892">
        <v>252</v>
      </c>
      <c r="AB892">
        <v>0</v>
      </c>
      <c r="AC892">
        <v>0</v>
      </c>
      <c r="AD892">
        <v>8000</v>
      </c>
      <c r="AE892">
        <v>818</v>
      </c>
      <c r="AF892">
        <v>701</v>
      </c>
      <c r="AG892">
        <v>9988</v>
      </c>
      <c r="AH892" t="s">
        <v>1432</v>
      </c>
      <c r="AI892" t="s">
        <v>2420</v>
      </c>
      <c r="AP892">
        <f t="shared" si="26"/>
        <v>2</v>
      </c>
    </row>
    <row r="893" spans="1:42" x14ac:dyDescent="0.3">
      <c r="A893" s="1">
        <v>933</v>
      </c>
      <c r="B893" t="s">
        <v>3572</v>
      </c>
      <c r="C893" t="s">
        <v>27</v>
      </c>
      <c r="D893" t="s">
        <v>3187</v>
      </c>
      <c r="E893" t="s">
        <v>922</v>
      </c>
      <c r="F893" t="s">
        <v>1795</v>
      </c>
      <c r="G893" t="s">
        <v>3573</v>
      </c>
      <c r="H893" t="s">
        <v>32</v>
      </c>
      <c r="I893">
        <v>96</v>
      </c>
      <c r="J893">
        <v>1.85</v>
      </c>
      <c r="K893" t="s">
        <v>33</v>
      </c>
      <c r="L893" t="s">
        <v>16370</v>
      </c>
      <c r="M893" t="s">
        <v>16371</v>
      </c>
      <c r="N893" t="s">
        <v>16372</v>
      </c>
      <c r="O893" t="s">
        <v>16373</v>
      </c>
      <c r="P893" t="s">
        <v>14771</v>
      </c>
      <c r="Q893">
        <v>2015</v>
      </c>
      <c r="R893" t="s">
        <v>34</v>
      </c>
      <c r="S893">
        <v>2</v>
      </c>
      <c r="T893">
        <v>50000000</v>
      </c>
      <c r="U893">
        <v>150315155</v>
      </c>
      <c r="V893">
        <f t="shared" si="27"/>
        <v>100315155</v>
      </c>
      <c r="W893" t="s">
        <v>3574</v>
      </c>
      <c r="X893">
        <v>6.1</v>
      </c>
      <c r="Y893">
        <v>145</v>
      </c>
      <c r="Z893">
        <v>54010</v>
      </c>
      <c r="AA893">
        <v>130</v>
      </c>
      <c r="AB893">
        <v>13000</v>
      </c>
      <c r="AC893">
        <v>51</v>
      </c>
      <c r="AD893">
        <v>8000</v>
      </c>
      <c r="AE893">
        <v>2000</v>
      </c>
      <c r="AF893">
        <v>322</v>
      </c>
      <c r="AG893">
        <v>10886</v>
      </c>
      <c r="AH893" t="s">
        <v>1432</v>
      </c>
      <c r="AI893" t="s">
        <v>20926</v>
      </c>
      <c r="AP893">
        <f t="shared" si="26"/>
        <v>2</v>
      </c>
    </row>
    <row r="894" spans="1:42" x14ac:dyDescent="0.3">
      <c r="A894" s="1">
        <v>934</v>
      </c>
      <c r="B894" t="s">
        <v>3575</v>
      </c>
      <c r="C894" t="s">
        <v>27</v>
      </c>
      <c r="D894" t="s">
        <v>122</v>
      </c>
      <c r="E894" t="s">
        <v>38</v>
      </c>
      <c r="F894" t="s">
        <v>1723</v>
      </c>
      <c r="G894" t="s">
        <v>1778</v>
      </c>
      <c r="H894" t="s">
        <v>32</v>
      </c>
      <c r="I894">
        <v>125</v>
      </c>
      <c r="J894">
        <v>2.39</v>
      </c>
      <c r="K894" t="s">
        <v>33</v>
      </c>
      <c r="L894" t="s">
        <v>16374</v>
      </c>
      <c r="M894" t="s">
        <v>16375</v>
      </c>
      <c r="N894" t="s">
        <v>16376</v>
      </c>
      <c r="O894" t="s">
        <v>16377</v>
      </c>
      <c r="P894" t="s">
        <v>14131</v>
      </c>
      <c r="Q894">
        <v>2014</v>
      </c>
      <c r="R894" t="s">
        <v>72</v>
      </c>
      <c r="S894">
        <v>1</v>
      </c>
      <c r="T894">
        <v>50000000</v>
      </c>
      <c r="U894">
        <v>127997349</v>
      </c>
      <c r="V894">
        <f t="shared" si="27"/>
        <v>77997349</v>
      </c>
      <c r="W894" t="s">
        <v>3576</v>
      </c>
      <c r="X894">
        <v>6</v>
      </c>
      <c r="Y894">
        <v>321</v>
      </c>
      <c r="Z894">
        <v>101178</v>
      </c>
      <c r="AA894">
        <v>779</v>
      </c>
      <c r="AB894">
        <v>90000</v>
      </c>
      <c r="AC894">
        <v>252</v>
      </c>
      <c r="AD894">
        <v>40000</v>
      </c>
      <c r="AE894">
        <v>11000</v>
      </c>
      <c r="AF894">
        <v>10000</v>
      </c>
      <c r="AG894">
        <v>62837</v>
      </c>
      <c r="AH894" t="s">
        <v>718</v>
      </c>
      <c r="AI894" t="s">
        <v>1432</v>
      </c>
      <c r="AJ894" t="s">
        <v>2420</v>
      </c>
      <c r="AK894" t="s">
        <v>20924</v>
      </c>
      <c r="AL894" t="s">
        <v>20927</v>
      </c>
      <c r="AP894">
        <f t="shared" si="26"/>
        <v>5</v>
      </c>
    </row>
    <row r="895" spans="1:42" x14ac:dyDescent="0.3">
      <c r="A895" s="1">
        <v>935</v>
      </c>
      <c r="B895" t="s">
        <v>3577</v>
      </c>
      <c r="C895" t="s">
        <v>27</v>
      </c>
      <c r="D895" t="s">
        <v>3578</v>
      </c>
      <c r="E895" t="s">
        <v>1254</v>
      </c>
      <c r="F895" t="s">
        <v>3579</v>
      </c>
      <c r="G895" t="s">
        <v>2405</v>
      </c>
      <c r="H895" t="s">
        <v>32</v>
      </c>
      <c r="I895">
        <v>129</v>
      </c>
      <c r="J895">
        <v>2.35</v>
      </c>
      <c r="K895" t="s">
        <v>33</v>
      </c>
      <c r="L895" t="s">
        <v>14897</v>
      </c>
      <c r="M895" t="s">
        <v>14914</v>
      </c>
      <c r="N895" t="s">
        <v>16378</v>
      </c>
      <c r="O895" t="s">
        <v>14666</v>
      </c>
      <c r="P895" t="s">
        <v>16379</v>
      </c>
      <c r="Q895">
        <v>2006</v>
      </c>
      <c r="R895" t="s">
        <v>491</v>
      </c>
      <c r="S895">
        <v>2</v>
      </c>
      <c r="T895">
        <v>45000000</v>
      </c>
      <c r="U895">
        <v>88504640</v>
      </c>
      <c r="V895">
        <f t="shared" si="27"/>
        <v>43504640</v>
      </c>
      <c r="W895" t="s">
        <v>3580</v>
      </c>
      <c r="X895">
        <v>7.6</v>
      </c>
      <c r="Y895">
        <v>230</v>
      </c>
      <c r="Z895">
        <v>273108</v>
      </c>
      <c r="AA895">
        <v>646</v>
      </c>
      <c r="AB895">
        <v>0</v>
      </c>
      <c r="AC895">
        <v>0</v>
      </c>
      <c r="AD895">
        <v>18000</v>
      </c>
      <c r="AE895">
        <v>412</v>
      </c>
      <c r="AF895">
        <v>277</v>
      </c>
      <c r="AG895">
        <v>19148</v>
      </c>
      <c r="AH895" t="s">
        <v>20931</v>
      </c>
      <c r="AI895" t="s">
        <v>2420</v>
      </c>
      <c r="AJ895" t="s">
        <v>20928</v>
      </c>
      <c r="AK895" t="s">
        <v>13161</v>
      </c>
      <c r="AP895">
        <f t="shared" si="26"/>
        <v>4</v>
      </c>
    </row>
    <row r="896" spans="1:42" x14ac:dyDescent="0.3">
      <c r="A896" s="1">
        <v>936</v>
      </c>
      <c r="B896" t="s">
        <v>3581</v>
      </c>
      <c r="C896" t="s">
        <v>27</v>
      </c>
      <c r="D896" t="s">
        <v>3582</v>
      </c>
      <c r="E896" t="s">
        <v>3583</v>
      </c>
      <c r="F896" t="s">
        <v>3584</v>
      </c>
      <c r="G896" t="s">
        <v>2620</v>
      </c>
      <c r="H896" t="s">
        <v>32</v>
      </c>
      <c r="I896">
        <v>90</v>
      </c>
      <c r="J896">
        <v>2.35</v>
      </c>
      <c r="K896" t="s">
        <v>33</v>
      </c>
      <c r="L896" t="s">
        <v>15972</v>
      </c>
      <c r="M896" t="s">
        <v>14045</v>
      </c>
      <c r="N896" t="s">
        <v>15660</v>
      </c>
      <c r="O896" t="s">
        <v>16380</v>
      </c>
      <c r="P896" t="s">
        <v>14377</v>
      </c>
      <c r="Q896">
        <v>1999</v>
      </c>
      <c r="R896" t="s">
        <v>491</v>
      </c>
      <c r="S896">
        <v>1</v>
      </c>
      <c r="T896">
        <v>50000000</v>
      </c>
      <c r="U896">
        <v>81517441</v>
      </c>
      <c r="V896">
        <f t="shared" si="27"/>
        <v>31517441</v>
      </c>
      <c r="W896" t="s">
        <v>3585</v>
      </c>
      <c r="X896">
        <v>7.1</v>
      </c>
      <c r="Y896">
        <v>143</v>
      </c>
      <c r="Z896">
        <v>111368</v>
      </c>
      <c r="AA896">
        <v>394</v>
      </c>
      <c r="AB896">
        <v>0</v>
      </c>
      <c r="AC896">
        <v>241</v>
      </c>
      <c r="AD896">
        <v>1000</v>
      </c>
      <c r="AE896">
        <v>495</v>
      </c>
      <c r="AF896">
        <v>416</v>
      </c>
      <c r="AG896">
        <v>3148</v>
      </c>
      <c r="AH896" t="s">
        <v>980</v>
      </c>
      <c r="AI896" t="s">
        <v>20931</v>
      </c>
      <c r="AJ896" t="s">
        <v>2420</v>
      </c>
      <c r="AK896" t="s">
        <v>13161</v>
      </c>
      <c r="AP896">
        <f t="shared" si="26"/>
        <v>4</v>
      </c>
    </row>
    <row r="897" spans="1:42" x14ac:dyDescent="0.3">
      <c r="A897" s="1">
        <v>937</v>
      </c>
      <c r="B897" t="s">
        <v>3586</v>
      </c>
      <c r="C897" t="s">
        <v>27</v>
      </c>
      <c r="D897" t="s">
        <v>3587</v>
      </c>
      <c r="E897" t="s">
        <v>3588</v>
      </c>
      <c r="F897" t="s">
        <v>1114</v>
      </c>
      <c r="G897" t="s">
        <v>1093</v>
      </c>
      <c r="H897" t="s">
        <v>32</v>
      </c>
      <c r="I897">
        <v>109</v>
      </c>
      <c r="J897">
        <v>1.85</v>
      </c>
      <c r="K897" t="s">
        <v>33</v>
      </c>
      <c r="L897" t="s">
        <v>14044</v>
      </c>
      <c r="M897" t="s">
        <v>16381</v>
      </c>
      <c r="N897" t="s">
        <v>15115</v>
      </c>
      <c r="O897" t="s">
        <v>16382</v>
      </c>
      <c r="P897" t="s">
        <v>16383</v>
      </c>
      <c r="Q897">
        <v>1995</v>
      </c>
      <c r="R897" t="s">
        <v>34</v>
      </c>
      <c r="S897">
        <v>0</v>
      </c>
      <c r="T897">
        <v>50000000</v>
      </c>
      <c r="U897">
        <v>81022333</v>
      </c>
      <c r="V897">
        <f t="shared" si="27"/>
        <v>31022333</v>
      </c>
      <c r="W897" t="s">
        <v>3589</v>
      </c>
      <c r="X897">
        <v>5</v>
      </c>
      <c r="Y897">
        <v>55</v>
      </c>
      <c r="Z897">
        <v>34471</v>
      </c>
      <c r="AA897">
        <v>147</v>
      </c>
      <c r="AB897">
        <v>0</v>
      </c>
      <c r="AC897">
        <v>155</v>
      </c>
      <c r="AD897">
        <v>426</v>
      </c>
      <c r="AE897">
        <v>387</v>
      </c>
      <c r="AF897">
        <v>293</v>
      </c>
      <c r="AG897">
        <v>1761</v>
      </c>
      <c r="AH897" t="s">
        <v>980</v>
      </c>
      <c r="AI897" t="s">
        <v>718</v>
      </c>
      <c r="AJ897" t="s">
        <v>20928</v>
      </c>
      <c r="AK897" t="s">
        <v>13700</v>
      </c>
      <c r="AP897">
        <f t="shared" si="26"/>
        <v>4</v>
      </c>
    </row>
    <row r="898" spans="1:42" x14ac:dyDescent="0.3">
      <c r="A898" s="1">
        <v>939</v>
      </c>
      <c r="B898" t="s">
        <v>3590</v>
      </c>
      <c r="C898" t="s">
        <v>27</v>
      </c>
      <c r="D898" t="s">
        <v>779</v>
      </c>
      <c r="E898" t="s">
        <v>524</v>
      </c>
      <c r="F898" t="s">
        <v>769</v>
      </c>
      <c r="G898" t="s">
        <v>3591</v>
      </c>
      <c r="H898" t="s">
        <v>32</v>
      </c>
      <c r="I898">
        <v>121</v>
      </c>
      <c r="J898">
        <v>2.35</v>
      </c>
      <c r="K898" t="s">
        <v>33</v>
      </c>
      <c r="L898" t="s">
        <v>15188</v>
      </c>
      <c r="M898" t="s">
        <v>14270</v>
      </c>
      <c r="N898" t="s">
        <v>16384</v>
      </c>
      <c r="O898" t="s">
        <v>15407</v>
      </c>
      <c r="P898" t="s">
        <v>16385</v>
      </c>
      <c r="Q898">
        <v>2009</v>
      </c>
      <c r="R898" t="s">
        <v>34</v>
      </c>
      <c r="S898">
        <v>0</v>
      </c>
      <c r="T898">
        <v>50000000</v>
      </c>
      <c r="U898">
        <v>79948113</v>
      </c>
      <c r="V898">
        <f t="shared" si="27"/>
        <v>29948113</v>
      </c>
      <c r="W898" t="s">
        <v>3592</v>
      </c>
      <c r="X898">
        <v>6.2</v>
      </c>
      <c r="Y898">
        <v>279</v>
      </c>
      <c r="Z898">
        <v>186879</v>
      </c>
      <c r="AA898">
        <v>791</v>
      </c>
      <c r="AB898">
        <v>0</v>
      </c>
      <c r="AC898">
        <v>295</v>
      </c>
      <c r="AD898">
        <v>12000</v>
      </c>
      <c r="AE898">
        <v>748</v>
      </c>
      <c r="AF898">
        <v>329</v>
      </c>
      <c r="AG898">
        <v>13421</v>
      </c>
      <c r="AH898" t="s">
        <v>2420</v>
      </c>
      <c r="AI898" t="s">
        <v>20928</v>
      </c>
      <c r="AJ898" t="s">
        <v>13700</v>
      </c>
      <c r="AK898" t="s">
        <v>13161</v>
      </c>
      <c r="AP898">
        <f t="shared" si="26"/>
        <v>4</v>
      </c>
    </row>
    <row r="899" spans="1:42" x14ac:dyDescent="0.3">
      <c r="A899" s="1">
        <v>940</v>
      </c>
      <c r="B899" t="s">
        <v>3593</v>
      </c>
      <c r="C899" t="s">
        <v>27</v>
      </c>
      <c r="D899" t="s">
        <v>3294</v>
      </c>
      <c r="E899" t="s">
        <v>495</v>
      </c>
      <c r="F899" t="s">
        <v>499</v>
      </c>
      <c r="G899" t="s">
        <v>1417</v>
      </c>
      <c r="H899" t="s">
        <v>32</v>
      </c>
      <c r="I899">
        <v>95</v>
      </c>
      <c r="J899">
        <v>2.35</v>
      </c>
      <c r="K899" t="s">
        <v>33</v>
      </c>
      <c r="L899" t="s">
        <v>14068</v>
      </c>
      <c r="M899" t="s">
        <v>16386</v>
      </c>
      <c r="N899" t="s">
        <v>16387</v>
      </c>
      <c r="O899" t="s">
        <v>14676</v>
      </c>
      <c r="P899" t="s">
        <v>15764</v>
      </c>
      <c r="Q899">
        <v>2006</v>
      </c>
      <c r="R899" t="s">
        <v>34</v>
      </c>
      <c r="S899">
        <v>2</v>
      </c>
      <c r="T899">
        <v>50000000</v>
      </c>
      <c r="U899">
        <v>88658172</v>
      </c>
      <c r="V899">
        <f t="shared" si="27"/>
        <v>38658172</v>
      </c>
      <c r="W899" t="s">
        <v>3594</v>
      </c>
      <c r="X899">
        <v>5.6</v>
      </c>
      <c r="Y899">
        <v>143</v>
      </c>
      <c r="Z899">
        <v>58412</v>
      </c>
      <c r="AA899">
        <v>242</v>
      </c>
      <c r="AB899">
        <v>2000</v>
      </c>
      <c r="AC899">
        <v>9</v>
      </c>
      <c r="AD899">
        <v>14000</v>
      </c>
      <c r="AE899">
        <v>11000</v>
      </c>
      <c r="AF899">
        <v>11000</v>
      </c>
      <c r="AG899">
        <v>37967</v>
      </c>
      <c r="AH899" t="s">
        <v>1432</v>
      </c>
      <c r="AI899" t="s">
        <v>12756</v>
      </c>
      <c r="AP899">
        <f t="shared" ref="AP899:AP962" si="28">COUNTA(AH899:AO899)</f>
        <v>2</v>
      </c>
    </row>
    <row r="900" spans="1:42" x14ac:dyDescent="0.3">
      <c r="A900" s="1">
        <v>942</v>
      </c>
      <c r="B900" t="s">
        <v>3595</v>
      </c>
      <c r="C900" t="s">
        <v>27</v>
      </c>
      <c r="D900" t="s">
        <v>2653</v>
      </c>
      <c r="E900" t="s">
        <v>2992</v>
      </c>
      <c r="F900" t="s">
        <v>141</v>
      </c>
      <c r="G900" t="s">
        <v>397</v>
      </c>
      <c r="H900" t="s">
        <v>32</v>
      </c>
      <c r="I900">
        <v>118</v>
      </c>
      <c r="J900">
        <v>2.39</v>
      </c>
      <c r="K900" t="s">
        <v>33</v>
      </c>
      <c r="L900" t="s">
        <v>16237</v>
      </c>
      <c r="M900" t="s">
        <v>15189</v>
      </c>
      <c r="N900" t="s">
        <v>14068</v>
      </c>
      <c r="O900" t="s">
        <v>14069</v>
      </c>
      <c r="P900" t="s">
        <v>14230</v>
      </c>
      <c r="Q900">
        <v>2011</v>
      </c>
      <c r="R900" t="s">
        <v>34</v>
      </c>
      <c r="S900">
        <v>7</v>
      </c>
      <c r="T900">
        <v>50000000</v>
      </c>
      <c r="U900">
        <v>84244877</v>
      </c>
      <c r="V900">
        <f t="shared" ref="V900:V963" si="29">U900-T900</f>
        <v>34244877</v>
      </c>
      <c r="W900" t="s">
        <v>3596</v>
      </c>
      <c r="X900">
        <v>7.4</v>
      </c>
      <c r="Y900">
        <v>310</v>
      </c>
      <c r="Z900">
        <v>375456</v>
      </c>
      <c r="AA900">
        <v>292</v>
      </c>
      <c r="AB900">
        <v>44000</v>
      </c>
      <c r="AC900">
        <v>43</v>
      </c>
      <c r="AD900">
        <v>33000</v>
      </c>
      <c r="AE900">
        <v>15000</v>
      </c>
      <c r="AF900">
        <v>7000</v>
      </c>
      <c r="AG900">
        <v>57426</v>
      </c>
      <c r="AH900" t="s">
        <v>1432</v>
      </c>
      <c r="AI900" t="s">
        <v>2420</v>
      </c>
      <c r="AJ900" t="s">
        <v>12756</v>
      </c>
      <c r="AP900">
        <f t="shared" si="28"/>
        <v>3</v>
      </c>
    </row>
    <row r="901" spans="1:42" x14ac:dyDescent="0.3">
      <c r="A901" s="1">
        <v>943</v>
      </c>
      <c r="B901" t="s">
        <v>3597</v>
      </c>
      <c r="C901" t="s">
        <v>27</v>
      </c>
      <c r="D901" t="s">
        <v>3598</v>
      </c>
      <c r="E901" t="s">
        <v>421</v>
      </c>
      <c r="F901" t="s">
        <v>3599</v>
      </c>
      <c r="G901" t="s">
        <v>3600</v>
      </c>
      <c r="H901" t="s">
        <v>32</v>
      </c>
      <c r="I901">
        <v>80</v>
      </c>
      <c r="J901">
        <v>1.85</v>
      </c>
      <c r="K901" t="s">
        <v>33</v>
      </c>
      <c r="L901" t="s">
        <v>14452</v>
      </c>
      <c r="M901" t="s">
        <v>14453</v>
      </c>
      <c r="N901" t="s">
        <v>14858</v>
      </c>
      <c r="O901" t="s">
        <v>16388</v>
      </c>
      <c r="P901" t="s">
        <v>15484</v>
      </c>
      <c r="Q901">
        <v>2004</v>
      </c>
      <c r="R901" t="s">
        <v>72</v>
      </c>
      <c r="S901">
        <v>0</v>
      </c>
      <c r="T901">
        <v>35000000</v>
      </c>
      <c r="U901">
        <v>75367693</v>
      </c>
      <c r="V901">
        <f t="shared" si="29"/>
        <v>40367693</v>
      </c>
      <c r="W901" t="s">
        <v>3601</v>
      </c>
      <c r="X901">
        <v>5</v>
      </c>
      <c r="Y901">
        <v>116</v>
      </c>
      <c r="Z901">
        <v>58961</v>
      </c>
      <c r="AA901">
        <v>232</v>
      </c>
      <c r="AB901">
        <v>795</v>
      </c>
      <c r="AC901">
        <v>12</v>
      </c>
      <c r="AD901">
        <v>13000</v>
      </c>
      <c r="AE901">
        <v>258</v>
      </c>
      <c r="AF901">
        <v>58</v>
      </c>
      <c r="AG901">
        <v>13430</v>
      </c>
      <c r="AH901" t="s">
        <v>20925</v>
      </c>
      <c r="AI901" t="s">
        <v>1432</v>
      </c>
      <c r="AJ901" t="s">
        <v>20926</v>
      </c>
      <c r="AK901" t="s">
        <v>20924</v>
      </c>
      <c r="AP901">
        <f t="shared" si="28"/>
        <v>4</v>
      </c>
    </row>
    <row r="902" spans="1:42" x14ac:dyDescent="0.3">
      <c r="A902" s="1">
        <v>944</v>
      </c>
      <c r="B902" t="s">
        <v>3602</v>
      </c>
      <c r="C902" t="s">
        <v>27</v>
      </c>
      <c r="D902" t="s">
        <v>3603</v>
      </c>
      <c r="E902" t="s">
        <v>1259</v>
      </c>
      <c r="F902" t="s">
        <v>2343</v>
      </c>
      <c r="G902" t="s">
        <v>1339</v>
      </c>
      <c r="H902" t="s">
        <v>32</v>
      </c>
      <c r="I902">
        <v>99</v>
      </c>
      <c r="J902">
        <v>2.35</v>
      </c>
      <c r="K902" t="s">
        <v>33</v>
      </c>
      <c r="L902" t="s">
        <v>16389</v>
      </c>
      <c r="M902" t="s">
        <v>14220</v>
      </c>
      <c r="N902" t="s">
        <v>14221</v>
      </c>
      <c r="O902" t="s">
        <v>15521</v>
      </c>
      <c r="P902" t="s">
        <v>15084</v>
      </c>
      <c r="Q902">
        <v>2004</v>
      </c>
      <c r="R902" t="s">
        <v>72</v>
      </c>
      <c r="S902">
        <v>1</v>
      </c>
      <c r="T902">
        <v>60000000</v>
      </c>
      <c r="U902">
        <v>73701902</v>
      </c>
      <c r="V902">
        <f t="shared" si="29"/>
        <v>13701902</v>
      </c>
      <c r="W902" t="s">
        <v>3604</v>
      </c>
      <c r="X902">
        <v>5.2</v>
      </c>
      <c r="Y902">
        <v>105</v>
      </c>
      <c r="Z902">
        <v>27548</v>
      </c>
      <c r="AA902">
        <v>209</v>
      </c>
      <c r="AB902">
        <v>0</v>
      </c>
      <c r="AC902">
        <v>148</v>
      </c>
      <c r="AD902">
        <v>2000</v>
      </c>
      <c r="AE902">
        <v>843</v>
      </c>
      <c r="AF902">
        <v>660</v>
      </c>
      <c r="AG902">
        <v>6729</v>
      </c>
      <c r="AH902" t="s">
        <v>1432</v>
      </c>
      <c r="AI902" t="s">
        <v>20926</v>
      </c>
      <c r="AP902">
        <f t="shared" si="28"/>
        <v>2</v>
      </c>
    </row>
    <row r="903" spans="1:42" x14ac:dyDescent="0.3">
      <c r="A903" s="1">
        <v>945</v>
      </c>
      <c r="B903" t="s">
        <v>3605</v>
      </c>
      <c r="C903" t="s">
        <v>27</v>
      </c>
      <c r="D903" t="s">
        <v>3606</v>
      </c>
      <c r="E903" t="s">
        <v>519</v>
      </c>
      <c r="F903" t="s">
        <v>338</v>
      </c>
      <c r="G903" t="s">
        <v>266</v>
      </c>
      <c r="H903" t="s">
        <v>32</v>
      </c>
      <c r="I903">
        <v>133</v>
      </c>
      <c r="J903">
        <v>1.85</v>
      </c>
      <c r="K903" t="s">
        <v>33</v>
      </c>
      <c r="L903" t="s">
        <v>16201</v>
      </c>
      <c r="M903" t="s">
        <v>16390</v>
      </c>
      <c r="N903" t="s">
        <v>16391</v>
      </c>
      <c r="O903" t="s">
        <v>16392</v>
      </c>
      <c r="P903" t="s">
        <v>16393</v>
      </c>
      <c r="Q903">
        <v>2011</v>
      </c>
      <c r="R903" t="s">
        <v>34</v>
      </c>
      <c r="S903">
        <v>1</v>
      </c>
      <c r="T903">
        <v>50000000</v>
      </c>
      <c r="U903">
        <v>75605492</v>
      </c>
      <c r="V903">
        <f t="shared" si="29"/>
        <v>25605492</v>
      </c>
      <c r="W903" t="s">
        <v>3607</v>
      </c>
      <c r="X903">
        <v>7.6</v>
      </c>
      <c r="Y903">
        <v>419</v>
      </c>
      <c r="Z903">
        <v>283563</v>
      </c>
      <c r="AA903">
        <v>312</v>
      </c>
      <c r="AB903">
        <v>27000</v>
      </c>
      <c r="AC903">
        <v>152</v>
      </c>
      <c r="AD903">
        <v>22000</v>
      </c>
      <c r="AE903">
        <v>18000</v>
      </c>
      <c r="AF903">
        <v>11000</v>
      </c>
      <c r="AG903">
        <v>53094</v>
      </c>
      <c r="AH903" t="s">
        <v>20932</v>
      </c>
      <c r="AI903" t="s">
        <v>2420</v>
      </c>
      <c r="AJ903" t="s">
        <v>20930</v>
      </c>
      <c r="AP903">
        <f t="shared" si="28"/>
        <v>3</v>
      </c>
    </row>
    <row r="904" spans="1:42" x14ac:dyDescent="0.3">
      <c r="A904" s="1">
        <v>946</v>
      </c>
      <c r="B904" t="s">
        <v>3608</v>
      </c>
      <c r="C904" t="s">
        <v>27</v>
      </c>
      <c r="D904" t="s">
        <v>529</v>
      </c>
      <c r="E904" t="s">
        <v>94</v>
      </c>
      <c r="F904" t="s">
        <v>360</v>
      </c>
      <c r="G904" t="s">
        <v>795</v>
      </c>
      <c r="H904" t="s">
        <v>32</v>
      </c>
      <c r="I904">
        <v>127</v>
      </c>
      <c r="J904">
        <v>1.85</v>
      </c>
      <c r="K904" t="s">
        <v>33</v>
      </c>
      <c r="L904" t="s">
        <v>14160</v>
      </c>
      <c r="M904" t="s">
        <v>15457</v>
      </c>
      <c r="N904" t="s">
        <v>15400</v>
      </c>
      <c r="O904" t="s">
        <v>16394</v>
      </c>
      <c r="P904" t="s">
        <v>14405</v>
      </c>
      <c r="Q904">
        <v>1995</v>
      </c>
      <c r="R904" t="s">
        <v>491</v>
      </c>
      <c r="S904">
        <v>3</v>
      </c>
      <c r="T904">
        <v>50000000</v>
      </c>
      <c r="U904">
        <v>67823573</v>
      </c>
      <c r="V904">
        <f t="shared" si="29"/>
        <v>17823573</v>
      </c>
      <c r="W904" t="s">
        <v>3609</v>
      </c>
      <c r="X904">
        <v>6.6</v>
      </c>
      <c r="Y904">
        <v>64</v>
      </c>
      <c r="Z904">
        <v>91176</v>
      </c>
      <c r="AA904">
        <v>130</v>
      </c>
      <c r="AB904">
        <v>0</v>
      </c>
      <c r="AC904">
        <v>249</v>
      </c>
      <c r="AD904">
        <v>18000</v>
      </c>
      <c r="AE904">
        <v>11000</v>
      </c>
      <c r="AF904">
        <v>808</v>
      </c>
      <c r="AG904">
        <v>30383</v>
      </c>
      <c r="AH904" t="s">
        <v>980</v>
      </c>
      <c r="AI904" t="s">
        <v>2420</v>
      </c>
      <c r="AJ904" t="s">
        <v>13161</v>
      </c>
      <c r="AP904">
        <f t="shared" si="28"/>
        <v>3</v>
      </c>
    </row>
    <row r="905" spans="1:42" x14ac:dyDescent="0.3">
      <c r="A905" s="1">
        <v>947</v>
      </c>
      <c r="B905" t="s">
        <v>3610</v>
      </c>
      <c r="C905" t="s">
        <v>27</v>
      </c>
      <c r="D905" t="s">
        <v>3611</v>
      </c>
      <c r="E905" t="s">
        <v>175</v>
      </c>
      <c r="F905" t="s">
        <v>3181</v>
      </c>
      <c r="G905" t="s">
        <v>3612</v>
      </c>
      <c r="H905" t="s">
        <v>47</v>
      </c>
      <c r="I905">
        <v>106</v>
      </c>
      <c r="J905">
        <v>2.35</v>
      </c>
      <c r="K905" t="s">
        <v>33</v>
      </c>
      <c r="L905" t="s">
        <v>16395</v>
      </c>
      <c r="M905" t="s">
        <v>14096</v>
      </c>
      <c r="N905" t="s">
        <v>14372</v>
      </c>
      <c r="O905" t="s">
        <v>13975</v>
      </c>
      <c r="P905" t="s">
        <v>16396</v>
      </c>
      <c r="Q905">
        <v>2014</v>
      </c>
      <c r="R905" t="s">
        <v>34</v>
      </c>
      <c r="S905">
        <v>0</v>
      </c>
      <c r="T905">
        <v>50000000</v>
      </c>
      <c r="U905">
        <v>91439400</v>
      </c>
      <c r="V905">
        <f t="shared" si="29"/>
        <v>41439400</v>
      </c>
      <c r="W905" t="s">
        <v>3613</v>
      </c>
      <c r="X905">
        <v>7</v>
      </c>
      <c r="Y905">
        <v>359</v>
      </c>
      <c r="Z905">
        <v>200647</v>
      </c>
      <c r="AA905">
        <v>384</v>
      </c>
      <c r="AB905">
        <v>24000</v>
      </c>
      <c r="AC905">
        <v>174</v>
      </c>
      <c r="AD905">
        <v>14000</v>
      </c>
      <c r="AE905">
        <v>664</v>
      </c>
      <c r="AF905">
        <v>660</v>
      </c>
      <c r="AG905">
        <v>16967</v>
      </c>
      <c r="AH905" t="s">
        <v>980</v>
      </c>
      <c r="AI905" t="s">
        <v>20928</v>
      </c>
      <c r="AJ905" t="s">
        <v>13161</v>
      </c>
      <c r="AP905">
        <f t="shared" si="28"/>
        <v>3</v>
      </c>
    </row>
    <row r="906" spans="1:42" x14ac:dyDescent="0.3">
      <c r="A906" s="1">
        <v>948</v>
      </c>
      <c r="B906" t="s">
        <v>3614</v>
      </c>
      <c r="C906" t="s">
        <v>27</v>
      </c>
      <c r="D906" t="s">
        <v>3615</v>
      </c>
      <c r="E906" t="s">
        <v>806</v>
      </c>
      <c r="F906" t="s">
        <v>3616</v>
      </c>
      <c r="G906" t="s">
        <v>698</v>
      </c>
      <c r="H906" t="s">
        <v>32</v>
      </c>
      <c r="I906">
        <v>98</v>
      </c>
      <c r="J906">
        <v>2.35</v>
      </c>
      <c r="K906" t="s">
        <v>33</v>
      </c>
      <c r="L906" t="s">
        <v>13981</v>
      </c>
      <c r="M906" t="s">
        <v>14290</v>
      </c>
      <c r="N906" t="s">
        <v>14065</v>
      </c>
      <c r="O906" t="s">
        <v>14191</v>
      </c>
      <c r="P906" t="s">
        <v>16397</v>
      </c>
      <c r="Q906">
        <v>2009</v>
      </c>
      <c r="R906" t="s">
        <v>72</v>
      </c>
      <c r="S906">
        <v>3</v>
      </c>
      <c r="T906">
        <v>65000000</v>
      </c>
      <c r="U906">
        <v>67128202</v>
      </c>
      <c r="V906">
        <f t="shared" si="29"/>
        <v>2128202</v>
      </c>
      <c r="W906" t="s">
        <v>3617</v>
      </c>
      <c r="X906">
        <v>5.7</v>
      </c>
      <c r="Y906">
        <v>166</v>
      </c>
      <c r="Z906">
        <v>43328</v>
      </c>
      <c r="AA906">
        <v>110</v>
      </c>
      <c r="AB906">
        <v>0</v>
      </c>
      <c r="AC906">
        <v>99</v>
      </c>
      <c r="AD906">
        <v>12000</v>
      </c>
      <c r="AE906">
        <v>536</v>
      </c>
      <c r="AF906">
        <v>433</v>
      </c>
      <c r="AG906">
        <v>14007</v>
      </c>
      <c r="AH906" t="s">
        <v>980</v>
      </c>
      <c r="AI906" t="s">
        <v>718</v>
      </c>
      <c r="AJ906" t="s">
        <v>20926</v>
      </c>
      <c r="AK906" t="s">
        <v>20924</v>
      </c>
      <c r="AL906" t="s">
        <v>13700</v>
      </c>
      <c r="AM906" t="s">
        <v>13161</v>
      </c>
      <c r="AP906">
        <f t="shared" si="28"/>
        <v>6</v>
      </c>
    </row>
    <row r="907" spans="1:42" x14ac:dyDescent="0.3">
      <c r="A907" s="1">
        <v>949</v>
      </c>
      <c r="B907" t="s">
        <v>3618</v>
      </c>
      <c r="C907" t="s">
        <v>27</v>
      </c>
      <c r="D907" t="s">
        <v>3619</v>
      </c>
      <c r="E907" t="s">
        <v>629</v>
      </c>
      <c r="F907" t="s">
        <v>279</v>
      </c>
      <c r="G907" t="s">
        <v>3620</v>
      </c>
      <c r="H907" t="s">
        <v>32</v>
      </c>
      <c r="I907">
        <v>132</v>
      </c>
      <c r="J907">
        <v>2.35</v>
      </c>
      <c r="K907" t="s">
        <v>33</v>
      </c>
      <c r="L907" t="s">
        <v>14164</v>
      </c>
      <c r="M907" t="s">
        <v>16276</v>
      </c>
      <c r="N907" t="s">
        <v>15730</v>
      </c>
      <c r="O907" t="s">
        <v>14366</v>
      </c>
      <c r="P907" t="s">
        <v>13975</v>
      </c>
      <c r="Q907">
        <v>2005</v>
      </c>
      <c r="R907" t="s">
        <v>491</v>
      </c>
      <c r="S907">
        <v>1</v>
      </c>
      <c r="T907">
        <v>54000000</v>
      </c>
      <c r="U907">
        <v>70496802</v>
      </c>
      <c r="V907">
        <f t="shared" si="29"/>
        <v>16496802</v>
      </c>
      <c r="W907" t="s">
        <v>3621</v>
      </c>
      <c r="X907">
        <v>8.1999999999999993</v>
      </c>
      <c r="Y907">
        <v>525</v>
      </c>
      <c r="Z907">
        <v>791783</v>
      </c>
      <c r="AA907">
        <v>2042</v>
      </c>
      <c r="AB907">
        <v>48000</v>
      </c>
      <c r="AC907">
        <v>160</v>
      </c>
      <c r="AD907">
        <v>20000</v>
      </c>
      <c r="AE907">
        <v>979</v>
      </c>
      <c r="AF907">
        <v>443</v>
      </c>
      <c r="AG907">
        <v>22417</v>
      </c>
      <c r="AH907" t="s">
        <v>980</v>
      </c>
      <c r="AI907" t="s">
        <v>2420</v>
      </c>
      <c r="AJ907" t="s">
        <v>13161</v>
      </c>
      <c r="AP907">
        <f t="shared" si="28"/>
        <v>3</v>
      </c>
    </row>
    <row r="908" spans="1:42" x14ac:dyDescent="0.3">
      <c r="A908" s="1">
        <v>950</v>
      </c>
      <c r="B908" t="s">
        <v>3622</v>
      </c>
      <c r="C908" t="s">
        <v>27</v>
      </c>
      <c r="D908" t="s">
        <v>3490</v>
      </c>
      <c r="E908" t="s">
        <v>3623</v>
      </c>
      <c r="F908" t="s">
        <v>3624</v>
      </c>
      <c r="G908" t="s">
        <v>3625</v>
      </c>
      <c r="H908" t="s">
        <v>32</v>
      </c>
      <c r="I908">
        <v>114</v>
      </c>
      <c r="J908">
        <v>2.35</v>
      </c>
      <c r="K908" t="s">
        <v>33</v>
      </c>
      <c r="L908" t="s">
        <v>16398</v>
      </c>
      <c r="M908" t="s">
        <v>16399</v>
      </c>
      <c r="N908" t="s">
        <v>16400</v>
      </c>
      <c r="O908" t="s">
        <v>14448</v>
      </c>
      <c r="P908" t="s">
        <v>14018</v>
      </c>
      <c r="Q908">
        <v>2003</v>
      </c>
      <c r="R908" t="s">
        <v>34</v>
      </c>
      <c r="S908">
        <v>2</v>
      </c>
      <c r="T908">
        <v>50000000</v>
      </c>
      <c r="U908">
        <v>60470220</v>
      </c>
      <c r="V908">
        <f t="shared" si="29"/>
        <v>10470220</v>
      </c>
      <c r="W908" t="s">
        <v>3626</v>
      </c>
      <c r="X908">
        <v>6.2</v>
      </c>
      <c r="Y908">
        <v>165</v>
      </c>
      <c r="Z908">
        <v>81444</v>
      </c>
      <c r="AA908">
        <v>192</v>
      </c>
      <c r="AB908">
        <v>955</v>
      </c>
      <c r="AC908">
        <v>71</v>
      </c>
      <c r="AD908">
        <v>154</v>
      </c>
      <c r="AE908">
        <v>131</v>
      </c>
      <c r="AF908">
        <v>55</v>
      </c>
      <c r="AG908">
        <v>428</v>
      </c>
      <c r="AH908" t="s">
        <v>980</v>
      </c>
      <c r="AI908" t="s">
        <v>718</v>
      </c>
      <c r="AJ908" t="s">
        <v>1432</v>
      </c>
      <c r="AP908">
        <f t="shared" si="28"/>
        <v>3</v>
      </c>
    </row>
    <row r="909" spans="1:42" x14ac:dyDescent="0.3">
      <c r="A909" s="1">
        <v>952</v>
      </c>
      <c r="B909" t="s">
        <v>3627</v>
      </c>
      <c r="C909" t="s">
        <v>27</v>
      </c>
      <c r="D909" t="s">
        <v>3628</v>
      </c>
      <c r="E909" t="s">
        <v>922</v>
      </c>
      <c r="F909" t="s">
        <v>1445</v>
      </c>
      <c r="G909" t="s">
        <v>1460</v>
      </c>
      <c r="H909" t="s">
        <v>32</v>
      </c>
      <c r="I909">
        <v>78</v>
      </c>
      <c r="J909">
        <v>1.85</v>
      </c>
      <c r="K909" t="s">
        <v>33</v>
      </c>
      <c r="L909" t="s">
        <v>16401</v>
      </c>
      <c r="M909" t="s">
        <v>15400</v>
      </c>
      <c r="N909" t="s">
        <v>14424</v>
      </c>
      <c r="O909" t="s">
        <v>16402</v>
      </c>
      <c r="P909" t="s">
        <v>16403</v>
      </c>
      <c r="Q909">
        <v>2006</v>
      </c>
      <c r="R909" t="s">
        <v>212</v>
      </c>
      <c r="S909">
        <v>0</v>
      </c>
      <c r="T909">
        <v>50000000</v>
      </c>
      <c r="U909">
        <v>58336565</v>
      </c>
      <c r="V909">
        <f t="shared" si="29"/>
        <v>8336565</v>
      </c>
      <c r="W909" t="s">
        <v>3629</v>
      </c>
      <c r="X909">
        <v>6.6</v>
      </c>
      <c r="Y909">
        <v>87</v>
      </c>
      <c r="Z909">
        <v>12845</v>
      </c>
      <c r="AA909">
        <v>118</v>
      </c>
      <c r="AB909">
        <v>624</v>
      </c>
      <c r="AC909">
        <v>5</v>
      </c>
      <c r="AD909">
        <v>8000</v>
      </c>
      <c r="AE909">
        <v>2000</v>
      </c>
      <c r="AF909">
        <v>1000</v>
      </c>
      <c r="AG909">
        <v>11124</v>
      </c>
      <c r="AH909" t="s">
        <v>718</v>
      </c>
      <c r="AI909" t="s">
        <v>20925</v>
      </c>
      <c r="AJ909" t="s">
        <v>1432</v>
      </c>
      <c r="AK909" t="s">
        <v>20926</v>
      </c>
      <c r="AP909">
        <f t="shared" si="28"/>
        <v>4</v>
      </c>
    </row>
    <row r="910" spans="1:42" x14ac:dyDescent="0.3">
      <c r="A910" s="1">
        <v>953</v>
      </c>
      <c r="B910" t="s">
        <v>3630</v>
      </c>
      <c r="C910" t="s">
        <v>27</v>
      </c>
      <c r="D910" t="s">
        <v>3631</v>
      </c>
      <c r="E910" t="s">
        <v>3612</v>
      </c>
      <c r="F910" t="s">
        <v>3554</v>
      </c>
      <c r="G910" t="s">
        <v>3632</v>
      </c>
      <c r="H910" t="s">
        <v>32</v>
      </c>
      <c r="I910">
        <v>101</v>
      </c>
      <c r="J910">
        <v>1.85</v>
      </c>
      <c r="K910" t="s">
        <v>33</v>
      </c>
      <c r="L910" t="s">
        <v>16404</v>
      </c>
      <c r="M910" t="s">
        <v>14876</v>
      </c>
      <c r="N910" t="s">
        <v>16405</v>
      </c>
      <c r="O910" t="s">
        <v>15577</v>
      </c>
      <c r="P910" t="s">
        <v>15452</v>
      </c>
      <c r="Q910">
        <v>2005</v>
      </c>
      <c r="R910" t="s">
        <v>212</v>
      </c>
      <c r="S910">
        <v>1</v>
      </c>
      <c r="T910">
        <v>50000000</v>
      </c>
      <c r="U910">
        <v>66002004</v>
      </c>
      <c r="V910">
        <f t="shared" si="29"/>
        <v>16002004</v>
      </c>
      <c r="W910" t="s">
        <v>3633</v>
      </c>
      <c r="X910">
        <v>4.7</v>
      </c>
      <c r="Y910">
        <v>117</v>
      </c>
      <c r="Z910">
        <v>36431</v>
      </c>
      <c r="AA910">
        <v>168</v>
      </c>
      <c r="AB910">
        <v>1000</v>
      </c>
      <c r="AC910">
        <v>23</v>
      </c>
      <c r="AD910">
        <v>660</v>
      </c>
      <c r="AE910">
        <v>651</v>
      </c>
      <c r="AF910">
        <v>541</v>
      </c>
      <c r="AG910">
        <v>2177</v>
      </c>
      <c r="AH910" t="s">
        <v>718</v>
      </c>
      <c r="AI910" t="s">
        <v>1432</v>
      </c>
      <c r="AJ910" t="s">
        <v>20926</v>
      </c>
      <c r="AK910" t="s">
        <v>20924</v>
      </c>
      <c r="AL910" t="s">
        <v>12756</v>
      </c>
      <c r="AM910" t="s">
        <v>20930</v>
      </c>
      <c r="AP910">
        <f t="shared" si="28"/>
        <v>6</v>
      </c>
    </row>
    <row r="911" spans="1:42" x14ac:dyDescent="0.3">
      <c r="A911" s="1">
        <v>954</v>
      </c>
      <c r="B911" t="s">
        <v>3634</v>
      </c>
      <c r="C911" t="s">
        <v>27</v>
      </c>
      <c r="D911" t="s">
        <v>3635</v>
      </c>
      <c r="E911" t="s">
        <v>332</v>
      </c>
      <c r="F911" t="s">
        <v>3636</v>
      </c>
      <c r="G911" t="s">
        <v>3637</v>
      </c>
      <c r="H911" t="s">
        <v>32</v>
      </c>
      <c r="I911">
        <v>113</v>
      </c>
      <c r="J911">
        <v>2.35</v>
      </c>
      <c r="K911" t="s">
        <v>33</v>
      </c>
      <c r="L911" t="s">
        <v>16341</v>
      </c>
      <c r="M911" t="s">
        <v>16406</v>
      </c>
      <c r="N911" t="s">
        <v>15458</v>
      </c>
      <c r="O911" t="s">
        <v>14986</v>
      </c>
      <c r="P911" t="s">
        <v>16407</v>
      </c>
      <c r="Q911">
        <v>2001</v>
      </c>
      <c r="R911" t="s">
        <v>491</v>
      </c>
      <c r="S911">
        <v>0</v>
      </c>
      <c r="T911">
        <v>50000000</v>
      </c>
      <c r="U911">
        <v>54997476</v>
      </c>
      <c r="V911">
        <f t="shared" si="29"/>
        <v>4997476</v>
      </c>
      <c r="W911" t="s">
        <v>3638</v>
      </c>
      <c r="X911">
        <v>6.3</v>
      </c>
      <c r="Y911">
        <v>113</v>
      </c>
      <c r="Z911">
        <v>40362</v>
      </c>
      <c r="AA911">
        <v>248</v>
      </c>
      <c r="AB911">
        <v>970</v>
      </c>
      <c r="AC911">
        <v>39</v>
      </c>
      <c r="AD911">
        <v>1000</v>
      </c>
      <c r="AE911">
        <v>912</v>
      </c>
      <c r="AF911">
        <v>477</v>
      </c>
      <c r="AG911">
        <v>3341</v>
      </c>
      <c r="AH911" t="s">
        <v>20931</v>
      </c>
      <c r="AI911" t="s">
        <v>2420</v>
      </c>
      <c r="AJ911" t="s">
        <v>20928</v>
      </c>
      <c r="AK911" t="s">
        <v>13161</v>
      </c>
      <c r="AP911">
        <f t="shared" si="28"/>
        <v>4</v>
      </c>
    </row>
    <row r="912" spans="1:42" x14ac:dyDescent="0.3">
      <c r="A912" s="1">
        <v>955</v>
      </c>
      <c r="B912" t="s">
        <v>3639</v>
      </c>
      <c r="C912" t="s">
        <v>27</v>
      </c>
      <c r="D912" t="s">
        <v>3640</v>
      </c>
      <c r="E912" t="s">
        <v>663</v>
      </c>
      <c r="F912" t="s">
        <v>3641</v>
      </c>
      <c r="G912" t="s">
        <v>1356</v>
      </c>
      <c r="H912" t="s">
        <v>572</v>
      </c>
      <c r="I912">
        <v>98</v>
      </c>
      <c r="J912">
        <v>2.35</v>
      </c>
      <c r="K912" t="s">
        <v>33</v>
      </c>
      <c r="L912" t="s">
        <v>14336</v>
      </c>
      <c r="M912" t="s">
        <v>16408</v>
      </c>
      <c r="N912" t="s">
        <v>16409</v>
      </c>
      <c r="O912" t="s">
        <v>16410</v>
      </c>
      <c r="P912" t="s">
        <v>14166</v>
      </c>
      <c r="Q912">
        <v>2013</v>
      </c>
      <c r="R912" t="s">
        <v>491</v>
      </c>
      <c r="S912">
        <v>2</v>
      </c>
      <c r="T912">
        <v>50000000</v>
      </c>
      <c r="U912">
        <v>55682070</v>
      </c>
      <c r="V912">
        <f t="shared" si="29"/>
        <v>5682070</v>
      </c>
      <c r="W912" t="s">
        <v>3642</v>
      </c>
      <c r="X912">
        <v>6.1</v>
      </c>
      <c r="Y912">
        <v>349</v>
      </c>
      <c r="Z912">
        <v>159868</v>
      </c>
      <c r="AA912">
        <v>304</v>
      </c>
      <c r="AB912">
        <v>45000</v>
      </c>
      <c r="AC912">
        <v>75</v>
      </c>
      <c r="AD912">
        <v>10000</v>
      </c>
      <c r="AE912">
        <v>520</v>
      </c>
      <c r="AF912">
        <v>467</v>
      </c>
      <c r="AG912">
        <v>11946</v>
      </c>
      <c r="AH912" t="s">
        <v>980</v>
      </c>
      <c r="AI912" t="s">
        <v>20924</v>
      </c>
      <c r="AJ912" t="s">
        <v>4493</v>
      </c>
      <c r="AP912">
        <f t="shared" si="28"/>
        <v>3</v>
      </c>
    </row>
    <row r="913" spans="1:42" x14ac:dyDescent="0.3">
      <c r="A913" s="1">
        <v>956</v>
      </c>
      <c r="B913" t="s">
        <v>3643</v>
      </c>
      <c r="C913" t="s">
        <v>27</v>
      </c>
      <c r="D913" t="s">
        <v>3644</v>
      </c>
      <c r="E913" t="s">
        <v>3645</v>
      </c>
      <c r="F913" t="s">
        <v>3646</v>
      </c>
      <c r="G913" t="s">
        <v>3647</v>
      </c>
      <c r="H913" t="s">
        <v>32</v>
      </c>
      <c r="I913">
        <v>124</v>
      </c>
      <c r="J913">
        <v>1.85</v>
      </c>
      <c r="K913" t="s">
        <v>33</v>
      </c>
      <c r="L913" t="s">
        <v>16411</v>
      </c>
      <c r="M913" t="s">
        <v>15570</v>
      </c>
      <c r="N913" t="s">
        <v>16412</v>
      </c>
      <c r="O913" t="s">
        <v>15920</v>
      </c>
      <c r="P913" t="s">
        <v>16413</v>
      </c>
      <c r="Q913">
        <v>2002</v>
      </c>
      <c r="R913" t="s">
        <v>491</v>
      </c>
      <c r="S913">
        <v>0</v>
      </c>
      <c r="T913">
        <v>50000000</v>
      </c>
      <c r="U913">
        <v>52752475</v>
      </c>
      <c r="V913">
        <f t="shared" si="29"/>
        <v>2752475</v>
      </c>
      <c r="W913" t="s">
        <v>3648</v>
      </c>
      <c r="X913">
        <v>6.7</v>
      </c>
      <c r="Y913">
        <v>152</v>
      </c>
      <c r="Z913">
        <v>63067</v>
      </c>
      <c r="AA913">
        <v>533</v>
      </c>
      <c r="AB913">
        <v>0</v>
      </c>
      <c r="AC913">
        <v>213</v>
      </c>
      <c r="AD913">
        <v>838</v>
      </c>
      <c r="AE913">
        <v>593</v>
      </c>
      <c r="AF913">
        <v>372</v>
      </c>
      <c r="AG913">
        <v>2583</v>
      </c>
      <c r="AH913" t="s">
        <v>2420</v>
      </c>
      <c r="AI913" t="s">
        <v>13161</v>
      </c>
      <c r="AP913">
        <f t="shared" si="28"/>
        <v>2</v>
      </c>
    </row>
    <row r="914" spans="1:42" x14ac:dyDescent="0.3">
      <c r="A914" s="1">
        <v>957</v>
      </c>
      <c r="B914" t="s">
        <v>3649</v>
      </c>
      <c r="C914" t="s">
        <v>27</v>
      </c>
      <c r="D914" t="s">
        <v>1900</v>
      </c>
      <c r="E914" t="s">
        <v>3650</v>
      </c>
      <c r="F914" t="s">
        <v>3651</v>
      </c>
      <c r="G914" t="s">
        <v>3652</v>
      </c>
      <c r="H914" t="s">
        <v>32</v>
      </c>
      <c r="I914">
        <v>109</v>
      </c>
      <c r="J914">
        <v>1.85</v>
      </c>
      <c r="K914" t="s">
        <v>33</v>
      </c>
      <c r="L914" t="s">
        <v>14670</v>
      </c>
      <c r="M914" t="s">
        <v>14035</v>
      </c>
      <c r="N914" t="s">
        <v>16414</v>
      </c>
      <c r="O914" t="s">
        <v>16415</v>
      </c>
      <c r="P914" t="s">
        <v>16182</v>
      </c>
      <c r="Q914">
        <v>2011</v>
      </c>
      <c r="R914" t="s">
        <v>34</v>
      </c>
      <c r="S914">
        <v>1</v>
      </c>
      <c r="T914">
        <v>60000000</v>
      </c>
      <c r="U914">
        <v>55092830</v>
      </c>
      <c r="V914">
        <f t="shared" si="29"/>
        <v>-4907170</v>
      </c>
      <c r="W914" t="s">
        <v>3653</v>
      </c>
      <c r="X914">
        <v>6.1</v>
      </c>
      <c r="Y914">
        <v>288</v>
      </c>
      <c r="Z914">
        <v>195043</v>
      </c>
      <c r="AA914">
        <v>329</v>
      </c>
      <c r="AB914">
        <v>27000</v>
      </c>
      <c r="AC914">
        <v>154</v>
      </c>
      <c r="AD914">
        <v>15000</v>
      </c>
      <c r="AE914">
        <v>348</v>
      </c>
      <c r="AF914">
        <v>144</v>
      </c>
      <c r="AG914">
        <v>15608</v>
      </c>
      <c r="AH914" t="s">
        <v>980</v>
      </c>
      <c r="AI914" t="s">
        <v>718</v>
      </c>
      <c r="AJ914" t="s">
        <v>13700</v>
      </c>
      <c r="AK914" t="s">
        <v>13161</v>
      </c>
      <c r="AP914">
        <f t="shared" si="28"/>
        <v>4</v>
      </c>
    </row>
    <row r="915" spans="1:42" x14ac:dyDescent="0.3">
      <c r="A915" s="1">
        <v>958</v>
      </c>
      <c r="B915" t="s">
        <v>3654</v>
      </c>
      <c r="C915" t="s">
        <v>27</v>
      </c>
      <c r="D915" t="s">
        <v>3655</v>
      </c>
      <c r="E915" t="s">
        <v>861</v>
      </c>
      <c r="F915" t="s">
        <v>3656</v>
      </c>
      <c r="G915" t="s">
        <v>3657</v>
      </c>
      <c r="H915" t="s">
        <v>32</v>
      </c>
      <c r="I915">
        <v>128</v>
      </c>
      <c r="J915">
        <v>2.35</v>
      </c>
      <c r="K915" t="s">
        <v>33</v>
      </c>
      <c r="L915" t="s">
        <v>14360</v>
      </c>
      <c r="M915" t="s">
        <v>16416</v>
      </c>
      <c r="N915" t="s">
        <v>16417</v>
      </c>
      <c r="O915" t="s">
        <v>14579</v>
      </c>
      <c r="P915" t="s">
        <v>14376</v>
      </c>
      <c r="Q915">
        <v>2005</v>
      </c>
      <c r="R915" t="s">
        <v>491</v>
      </c>
      <c r="S915">
        <v>0</v>
      </c>
      <c r="T915">
        <v>50000000</v>
      </c>
      <c r="U915">
        <v>50815288</v>
      </c>
      <c r="V915">
        <f t="shared" si="29"/>
        <v>815288</v>
      </c>
      <c r="W915" t="s">
        <v>3658</v>
      </c>
      <c r="X915">
        <v>7</v>
      </c>
      <c r="Y915">
        <v>358</v>
      </c>
      <c r="Z915">
        <v>109188</v>
      </c>
      <c r="AA915">
        <v>625</v>
      </c>
      <c r="AB915">
        <v>0</v>
      </c>
      <c r="AC915">
        <v>79</v>
      </c>
      <c r="AD915">
        <v>13000</v>
      </c>
      <c r="AE915">
        <v>903</v>
      </c>
      <c r="AF915">
        <v>414</v>
      </c>
      <c r="AG915">
        <v>14747</v>
      </c>
      <c r="AH915" t="s">
        <v>2420</v>
      </c>
      <c r="AI915" t="s">
        <v>13161</v>
      </c>
      <c r="AP915">
        <f t="shared" si="28"/>
        <v>2</v>
      </c>
    </row>
    <row r="916" spans="1:42" x14ac:dyDescent="0.3">
      <c r="A916" s="1">
        <v>959</v>
      </c>
      <c r="B916" t="s">
        <v>3659</v>
      </c>
      <c r="C916" t="s">
        <v>27</v>
      </c>
      <c r="D916" t="s">
        <v>215</v>
      </c>
      <c r="E916" t="s">
        <v>724</v>
      </c>
      <c r="F916" t="s">
        <v>3660</v>
      </c>
      <c r="G916" t="s">
        <v>3661</v>
      </c>
      <c r="H916" t="s">
        <v>32</v>
      </c>
      <c r="I916">
        <v>144</v>
      </c>
      <c r="J916">
        <v>2.35</v>
      </c>
      <c r="K916" t="s">
        <v>33</v>
      </c>
      <c r="L916" t="s">
        <v>14955</v>
      </c>
      <c r="M916" t="s">
        <v>14361</v>
      </c>
      <c r="N916" t="s">
        <v>16418</v>
      </c>
      <c r="O916" t="s">
        <v>14974</v>
      </c>
      <c r="P916" t="s">
        <v>16419</v>
      </c>
      <c r="Q916">
        <v>2016</v>
      </c>
      <c r="R916" t="s">
        <v>491</v>
      </c>
      <c r="S916">
        <v>0</v>
      </c>
      <c r="T916">
        <v>50000000</v>
      </c>
      <c r="U916">
        <v>52822418</v>
      </c>
      <c r="V916">
        <f t="shared" si="29"/>
        <v>2822418</v>
      </c>
      <c r="W916" t="s">
        <v>3662</v>
      </c>
      <c r="X916">
        <v>7.4</v>
      </c>
      <c r="Y916">
        <v>204</v>
      </c>
      <c r="Z916">
        <v>47764</v>
      </c>
      <c r="AA916">
        <v>219</v>
      </c>
      <c r="AB916">
        <v>44000</v>
      </c>
      <c r="AC916">
        <v>0</v>
      </c>
      <c r="AD916">
        <v>769</v>
      </c>
      <c r="AE916">
        <v>726</v>
      </c>
      <c r="AF916">
        <v>681</v>
      </c>
      <c r="AG916">
        <v>3580</v>
      </c>
      <c r="AH916" t="s">
        <v>980</v>
      </c>
      <c r="AI916" t="s">
        <v>2420</v>
      </c>
      <c r="AJ916" t="s">
        <v>13161</v>
      </c>
      <c r="AK916" t="s">
        <v>6750</v>
      </c>
      <c r="AP916">
        <f t="shared" si="28"/>
        <v>4</v>
      </c>
    </row>
    <row r="917" spans="1:42" x14ac:dyDescent="0.3">
      <c r="A917" s="1">
        <v>960</v>
      </c>
      <c r="B917" t="s">
        <v>3663</v>
      </c>
      <c r="C917" t="s">
        <v>27</v>
      </c>
      <c r="D917" t="s">
        <v>3664</v>
      </c>
      <c r="E917" t="s">
        <v>344</v>
      </c>
      <c r="F917" t="s">
        <v>2348</v>
      </c>
      <c r="G917" t="s">
        <v>3665</v>
      </c>
      <c r="H917" t="s">
        <v>32</v>
      </c>
      <c r="I917">
        <v>95</v>
      </c>
      <c r="J917">
        <v>2.35</v>
      </c>
      <c r="K917" t="s">
        <v>33</v>
      </c>
      <c r="L917" t="s">
        <v>15040</v>
      </c>
      <c r="M917" t="s">
        <v>16420</v>
      </c>
      <c r="N917" t="s">
        <v>16421</v>
      </c>
      <c r="O917" t="s">
        <v>14747</v>
      </c>
      <c r="P917" t="s">
        <v>15527</v>
      </c>
      <c r="Q917">
        <v>2014</v>
      </c>
      <c r="R917" t="s">
        <v>72</v>
      </c>
      <c r="S917">
        <v>1</v>
      </c>
      <c r="T917">
        <v>50000000</v>
      </c>
      <c r="U917">
        <v>50150619</v>
      </c>
      <c r="V917">
        <f t="shared" si="29"/>
        <v>150619</v>
      </c>
      <c r="W917" t="s">
        <v>3666</v>
      </c>
      <c r="X917">
        <v>7.3</v>
      </c>
      <c r="Y917">
        <v>156</v>
      </c>
      <c r="Z917">
        <v>45580</v>
      </c>
      <c r="AA917">
        <v>102</v>
      </c>
      <c r="AB917">
        <v>18000</v>
      </c>
      <c r="AC917">
        <v>34</v>
      </c>
      <c r="AD917">
        <v>17000</v>
      </c>
      <c r="AE917">
        <v>995</v>
      </c>
      <c r="AF917">
        <v>679</v>
      </c>
      <c r="AG917">
        <v>19513</v>
      </c>
      <c r="AH917" t="s">
        <v>718</v>
      </c>
      <c r="AI917" t="s">
        <v>20925</v>
      </c>
      <c r="AJ917" t="s">
        <v>1432</v>
      </c>
      <c r="AK917" t="s">
        <v>20926</v>
      </c>
      <c r="AL917" t="s">
        <v>20924</v>
      </c>
      <c r="AM917" t="s">
        <v>12756</v>
      </c>
      <c r="AP917">
        <f t="shared" si="28"/>
        <v>6</v>
      </c>
    </row>
    <row r="918" spans="1:42" x14ac:dyDescent="0.3">
      <c r="A918" s="1">
        <v>961</v>
      </c>
      <c r="B918" t="s">
        <v>3667</v>
      </c>
      <c r="C918" t="s">
        <v>27</v>
      </c>
      <c r="D918" t="s">
        <v>3668</v>
      </c>
      <c r="E918" t="s">
        <v>396</v>
      </c>
      <c r="F918" t="s">
        <v>306</v>
      </c>
      <c r="G918" t="s">
        <v>3669</v>
      </c>
      <c r="H918" t="s">
        <v>32</v>
      </c>
      <c r="I918">
        <v>105</v>
      </c>
      <c r="J918">
        <v>2.35</v>
      </c>
      <c r="K918" t="s">
        <v>33</v>
      </c>
      <c r="L918" t="s">
        <v>14871</v>
      </c>
      <c r="M918" t="s">
        <v>14897</v>
      </c>
      <c r="N918" t="s">
        <v>16422</v>
      </c>
      <c r="O918" t="s">
        <v>16390</v>
      </c>
      <c r="P918" t="s">
        <v>14448</v>
      </c>
      <c r="Q918">
        <v>2006</v>
      </c>
      <c r="R918" t="s">
        <v>34</v>
      </c>
      <c r="S918">
        <v>1</v>
      </c>
      <c r="T918">
        <v>50000000</v>
      </c>
      <c r="U918">
        <v>48745150</v>
      </c>
      <c r="V918">
        <f t="shared" si="29"/>
        <v>-1254850</v>
      </c>
      <c r="W918" t="s">
        <v>3670</v>
      </c>
      <c r="X918">
        <v>5.8</v>
      </c>
      <c r="Y918">
        <v>171</v>
      </c>
      <c r="Z918">
        <v>50170</v>
      </c>
      <c r="AA918">
        <v>306</v>
      </c>
      <c r="AB918">
        <v>773</v>
      </c>
      <c r="AC918">
        <v>12</v>
      </c>
      <c r="AD918">
        <v>87000</v>
      </c>
      <c r="AE918">
        <v>11000</v>
      </c>
      <c r="AF918">
        <v>935</v>
      </c>
      <c r="AG918">
        <v>101383</v>
      </c>
      <c r="AH918" t="s">
        <v>20931</v>
      </c>
      <c r="AI918" t="s">
        <v>13161</v>
      </c>
      <c r="AP918">
        <f t="shared" si="28"/>
        <v>2</v>
      </c>
    </row>
    <row r="919" spans="1:42" x14ac:dyDescent="0.3">
      <c r="A919" s="1">
        <v>962</v>
      </c>
      <c r="B919" t="s">
        <v>3671</v>
      </c>
      <c r="C919" t="s">
        <v>27</v>
      </c>
      <c r="D919" t="s">
        <v>2618</v>
      </c>
      <c r="E919" t="s">
        <v>2618</v>
      </c>
      <c r="F919" t="s">
        <v>1326</v>
      </c>
      <c r="G919" t="s">
        <v>972</v>
      </c>
      <c r="H919" t="s">
        <v>32</v>
      </c>
      <c r="I919">
        <v>121</v>
      </c>
      <c r="J919">
        <v>2.35</v>
      </c>
      <c r="K919" t="s">
        <v>33</v>
      </c>
      <c r="L919" t="s">
        <v>14096</v>
      </c>
      <c r="M919" t="s">
        <v>15662</v>
      </c>
      <c r="N919" t="s">
        <v>14448</v>
      </c>
      <c r="O919" t="s">
        <v>14349</v>
      </c>
      <c r="P919" t="s">
        <v>15476</v>
      </c>
      <c r="Q919">
        <v>1997</v>
      </c>
      <c r="R919" t="s">
        <v>491</v>
      </c>
      <c r="S919">
        <v>0</v>
      </c>
      <c r="T919">
        <v>50000000</v>
      </c>
      <c r="U919">
        <v>50007168</v>
      </c>
      <c r="V919">
        <f t="shared" si="29"/>
        <v>7168</v>
      </c>
      <c r="W919" t="s">
        <v>3672</v>
      </c>
      <c r="X919">
        <v>6.7</v>
      </c>
      <c r="Y919">
        <v>76</v>
      </c>
      <c r="Z919">
        <v>39529</v>
      </c>
      <c r="AA919">
        <v>142</v>
      </c>
      <c r="AB919">
        <v>1000</v>
      </c>
      <c r="AC919">
        <v>16000</v>
      </c>
      <c r="AD919">
        <v>16000</v>
      </c>
      <c r="AE919">
        <v>1000</v>
      </c>
      <c r="AF919">
        <v>826</v>
      </c>
      <c r="AG919">
        <v>19139</v>
      </c>
      <c r="AH919" t="s">
        <v>980</v>
      </c>
      <c r="AI919" t="s">
        <v>20931</v>
      </c>
      <c r="AJ919" t="s">
        <v>2420</v>
      </c>
      <c r="AK919" t="s">
        <v>13161</v>
      </c>
      <c r="AP919">
        <f t="shared" si="28"/>
        <v>4</v>
      </c>
    </row>
    <row r="920" spans="1:42" x14ac:dyDescent="0.3">
      <c r="A920" s="1">
        <v>963</v>
      </c>
      <c r="B920" t="s">
        <v>3673</v>
      </c>
      <c r="C920" t="s">
        <v>27</v>
      </c>
      <c r="D920" t="s">
        <v>146</v>
      </c>
      <c r="E920" t="s">
        <v>2013</v>
      </c>
      <c r="F920" t="s">
        <v>1015</v>
      </c>
      <c r="G920" t="s">
        <v>758</v>
      </c>
      <c r="H920" t="s">
        <v>32</v>
      </c>
      <c r="I920">
        <v>125</v>
      </c>
      <c r="J920">
        <v>2.35</v>
      </c>
      <c r="K920" t="s">
        <v>33</v>
      </c>
      <c r="L920" t="s">
        <v>16423</v>
      </c>
      <c r="M920" t="s">
        <v>16424</v>
      </c>
      <c r="N920" t="s">
        <v>16425</v>
      </c>
      <c r="O920" t="s">
        <v>16426</v>
      </c>
      <c r="P920" t="s">
        <v>14560</v>
      </c>
      <c r="Q920">
        <v>1997</v>
      </c>
      <c r="R920" t="s">
        <v>491</v>
      </c>
      <c r="S920">
        <v>1</v>
      </c>
      <c r="T920">
        <v>50000000</v>
      </c>
      <c r="U920">
        <v>48154732</v>
      </c>
      <c r="V920">
        <f t="shared" si="29"/>
        <v>-1845268</v>
      </c>
      <c r="W920" t="s">
        <v>3674</v>
      </c>
      <c r="X920">
        <v>5.8</v>
      </c>
      <c r="Y920">
        <v>97</v>
      </c>
      <c r="Z920">
        <v>60326</v>
      </c>
      <c r="AA920">
        <v>142</v>
      </c>
      <c r="AB920">
        <v>2000</v>
      </c>
      <c r="AC920">
        <v>0</v>
      </c>
      <c r="AD920">
        <v>10000</v>
      </c>
      <c r="AE920">
        <v>2000</v>
      </c>
      <c r="AF920">
        <v>957</v>
      </c>
      <c r="AG920">
        <v>15569</v>
      </c>
      <c r="AH920" t="s">
        <v>980</v>
      </c>
      <c r="AI920" t="s">
        <v>2420</v>
      </c>
      <c r="AJ920" t="s">
        <v>6750</v>
      </c>
      <c r="AP920">
        <f t="shared" si="28"/>
        <v>3</v>
      </c>
    </row>
    <row r="921" spans="1:42" x14ac:dyDescent="0.3">
      <c r="A921" s="1">
        <v>964</v>
      </c>
      <c r="B921" t="s">
        <v>3675</v>
      </c>
      <c r="C921" t="s">
        <v>27</v>
      </c>
      <c r="D921" t="s">
        <v>510</v>
      </c>
      <c r="E921" t="s">
        <v>3584</v>
      </c>
      <c r="F921" t="s">
        <v>638</v>
      </c>
      <c r="G921" t="s">
        <v>3676</v>
      </c>
      <c r="H921" t="s">
        <v>32</v>
      </c>
      <c r="I921">
        <v>129</v>
      </c>
      <c r="J921">
        <v>2.35</v>
      </c>
      <c r="K921" t="s">
        <v>33</v>
      </c>
      <c r="L921" t="s">
        <v>14660</v>
      </c>
      <c r="M921" t="s">
        <v>16427</v>
      </c>
      <c r="N921" t="s">
        <v>15282</v>
      </c>
      <c r="O921" t="s">
        <v>16428</v>
      </c>
      <c r="P921" t="s">
        <v>15383</v>
      </c>
      <c r="Q921">
        <v>1997</v>
      </c>
      <c r="R921" t="s">
        <v>491</v>
      </c>
      <c r="S921">
        <v>1</v>
      </c>
      <c r="T921">
        <v>50000000</v>
      </c>
      <c r="U921">
        <v>48265581</v>
      </c>
      <c r="V921">
        <f t="shared" si="29"/>
        <v>-1734419</v>
      </c>
      <c r="W921" t="s">
        <v>3677</v>
      </c>
      <c r="X921">
        <v>7.8</v>
      </c>
      <c r="Y921">
        <v>157</v>
      </c>
      <c r="Z921">
        <v>261069</v>
      </c>
      <c r="AA921">
        <v>506</v>
      </c>
      <c r="AB921">
        <v>25000</v>
      </c>
      <c r="AC921">
        <v>21000</v>
      </c>
      <c r="AD921">
        <v>495</v>
      </c>
      <c r="AE921">
        <v>294</v>
      </c>
      <c r="AF921">
        <v>283</v>
      </c>
      <c r="AG921">
        <v>1397</v>
      </c>
      <c r="AH921" t="s">
        <v>2420</v>
      </c>
      <c r="AI921" t="s">
        <v>20928</v>
      </c>
      <c r="AJ921" t="s">
        <v>13161</v>
      </c>
      <c r="AP921">
        <f t="shared" si="28"/>
        <v>3</v>
      </c>
    </row>
    <row r="922" spans="1:42" x14ac:dyDescent="0.3">
      <c r="A922" s="1">
        <v>965</v>
      </c>
      <c r="B922" t="s">
        <v>3678</v>
      </c>
      <c r="C922" t="s">
        <v>27</v>
      </c>
      <c r="D922" t="s">
        <v>3679</v>
      </c>
      <c r="E922" t="s">
        <v>2391</v>
      </c>
      <c r="F922" t="s">
        <v>3584</v>
      </c>
      <c r="G922" t="s">
        <v>3680</v>
      </c>
      <c r="H922" t="s">
        <v>205</v>
      </c>
      <c r="I922">
        <v>132</v>
      </c>
      <c r="J922">
        <v>2.35</v>
      </c>
      <c r="K922" t="s">
        <v>33</v>
      </c>
      <c r="L922" t="s">
        <v>16357</v>
      </c>
      <c r="M922" t="s">
        <v>14666</v>
      </c>
      <c r="N922" t="s">
        <v>13979</v>
      </c>
      <c r="O922" t="s">
        <v>16429</v>
      </c>
      <c r="P922" t="s">
        <v>16430</v>
      </c>
      <c r="Q922">
        <v>2006</v>
      </c>
      <c r="R922" t="s">
        <v>491</v>
      </c>
      <c r="S922">
        <v>0</v>
      </c>
      <c r="T922">
        <v>50000000</v>
      </c>
      <c r="U922">
        <v>46982632</v>
      </c>
      <c r="V922">
        <f t="shared" si="29"/>
        <v>-3017368</v>
      </c>
      <c r="W922" t="s">
        <v>3681</v>
      </c>
      <c r="X922">
        <v>6.6</v>
      </c>
      <c r="Y922">
        <v>267</v>
      </c>
      <c r="Z922">
        <v>172792</v>
      </c>
      <c r="AA922">
        <v>1740</v>
      </c>
      <c r="AB922">
        <v>0</v>
      </c>
      <c r="AC922">
        <v>50</v>
      </c>
      <c r="AD922">
        <v>992</v>
      </c>
      <c r="AE922">
        <v>495</v>
      </c>
      <c r="AF922">
        <v>368</v>
      </c>
      <c r="AG922">
        <v>1933</v>
      </c>
      <c r="AH922" t="s">
        <v>718</v>
      </c>
      <c r="AI922" t="s">
        <v>4493</v>
      </c>
      <c r="AJ922" t="s">
        <v>20928</v>
      </c>
      <c r="AP922">
        <f t="shared" si="28"/>
        <v>3</v>
      </c>
    </row>
    <row r="923" spans="1:42" x14ac:dyDescent="0.3">
      <c r="A923" s="1">
        <v>966</v>
      </c>
      <c r="B923" t="s">
        <v>3682</v>
      </c>
      <c r="C923" t="s">
        <v>27</v>
      </c>
      <c r="D923" t="s">
        <v>3683</v>
      </c>
      <c r="E923" t="s">
        <v>442</v>
      </c>
      <c r="F923" t="s">
        <v>193</v>
      </c>
      <c r="G923" t="s">
        <v>3684</v>
      </c>
      <c r="H923" t="s">
        <v>32</v>
      </c>
      <c r="I923">
        <v>118</v>
      </c>
      <c r="J923">
        <v>1.85</v>
      </c>
      <c r="K923" t="s">
        <v>33</v>
      </c>
      <c r="L923" t="s">
        <v>15296</v>
      </c>
      <c r="M923" t="s">
        <v>16431</v>
      </c>
      <c r="N923" t="s">
        <v>16432</v>
      </c>
      <c r="O923" t="s">
        <v>16433</v>
      </c>
      <c r="P923" t="s">
        <v>16434</v>
      </c>
      <c r="Q923">
        <v>2000</v>
      </c>
      <c r="R923" t="s">
        <v>34</v>
      </c>
      <c r="S923">
        <v>1</v>
      </c>
      <c r="T923">
        <v>50000000</v>
      </c>
      <c r="U923">
        <v>44737059</v>
      </c>
      <c r="V923">
        <f t="shared" si="29"/>
        <v>-5262941</v>
      </c>
      <c r="W923" t="s">
        <v>3685</v>
      </c>
      <c r="X923">
        <v>6.5</v>
      </c>
      <c r="Y923">
        <v>118</v>
      </c>
      <c r="Z923">
        <v>48322</v>
      </c>
      <c r="AA923">
        <v>261</v>
      </c>
      <c r="AB923">
        <v>0</v>
      </c>
      <c r="AC923">
        <v>41</v>
      </c>
      <c r="AD923">
        <v>18000</v>
      </c>
      <c r="AE923">
        <v>4000</v>
      </c>
      <c r="AF923">
        <v>585</v>
      </c>
      <c r="AG923">
        <v>24024</v>
      </c>
      <c r="AH923" t="s">
        <v>1432</v>
      </c>
      <c r="AI923" t="s">
        <v>20930</v>
      </c>
      <c r="AP923">
        <f t="shared" si="28"/>
        <v>2</v>
      </c>
    </row>
    <row r="924" spans="1:42" x14ac:dyDescent="0.3">
      <c r="A924" s="1">
        <v>967</v>
      </c>
      <c r="B924" t="s">
        <v>3686</v>
      </c>
      <c r="C924" t="s">
        <v>27</v>
      </c>
      <c r="D924" t="s">
        <v>3687</v>
      </c>
      <c r="E924" t="s">
        <v>3241</v>
      </c>
      <c r="F924" t="s">
        <v>3688</v>
      </c>
      <c r="G924" t="s">
        <v>2662</v>
      </c>
      <c r="H924" t="s">
        <v>32</v>
      </c>
      <c r="I924">
        <v>113</v>
      </c>
      <c r="J924">
        <v>1.85</v>
      </c>
      <c r="K924" t="s">
        <v>33</v>
      </c>
      <c r="L924" t="s">
        <v>16296</v>
      </c>
      <c r="M924" t="s">
        <v>16435</v>
      </c>
      <c r="N924" t="s">
        <v>16366</v>
      </c>
      <c r="O924" t="s">
        <v>16436</v>
      </c>
      <c r="P924" t="s">
        <v>16437</v>
      </c>
      <c r="Q924">
        <v>2012</v>
      </c>
      <c r="R924" t="s">
        <v>491</v>
      </c>
      <c r="S924">
        <v>7</v>
      </c>
      <c r="T924">
        <v>50000000</v>
      </c>
      <c r="U924">
        <v>56724080</v>
      </c>
      <c r="V924">
        <f t="shared" si="29"/>
        <v>6724080</v>
      </c>
      <c r="W924" t="s">
        <v>3689</v>
      </c>
      <c r="X924">
        <v>6.7</v>
      </c>
      <c r="Y924">
        <v>291</v>
      </c>
      <c r="Z924">
        <v>172112</v>
      </c>
      <c r="AA924">
        <v>181</v>
      </c>
      <c r="AB924">
        <v>39000</v>
      </c>
      <c r="AC924">
        <v>22</v>
      </c>
      <c r="AD924">
        <v>3000</v>
      </c>
      <c r="AE924">
        <v>1000</v>
      </c>
      <c r="AF924">
        <v>1000</v>
      </c>
      <c r="AG924">
        <v>8398</v>
      </c>
      <c r="AH924" t="s">
        <v>1432</v>
      </c>
      <c r="AP924">
        <f t="shared" si="28"/>
        <v>1</v>
      </c>
    </row>
    <row r="925" spans="1:42" x14ac:dyDescent="0.3">
      <c r="A925" s="1">
        <v>968</v>
      </c>
      <c r="B925" t="s">
        <v>3690</v>
      </c>
      <c r="C925" t="s">
        <v>27</v>
      </c>
      <c r="D925" t="s">
        <v>2196</v>
      </c>
      <c r="E925" t="s">
        <v>94</v>
      </c>
      <c r="F925" t="s">
        <v>3691</v>
      </c>
      <c r="G925" t="s">
        <v>3215</v>
      </c>
      <c r="H925" t="s">
        <v>572</v>
      </c>
      <c r="I925">
        <v>140</v>
      </c>
      <c r="J925">
        <v>2.35</v>
      </c>
      <c r="K925" t="s">
        <v>33</v>
      </c>
      <c r="L925" t="s">
        <v>14907</v>
      </c>
      <c r="M925" t="s">
        <v>16438</v>
      </c>
      <c r="N925" t="s">
        <v>14448</v>
      </c>
      <c r="O925" t="s">
        <v>16439</v>
      </c>
      <c r="P925" t="s">
        <v>14666</v>
      </c>
      <c r="Q925">
        <v>1998</v>
      </c>
      <c r="R925" t="s">
        <v>491</v>
      </c>
      <c r="S925">
        <v>2</v>
      </c>
      <c r="T925">
        <v>50000000</v>
      </c>
      <c r="U925">
        <v>44484065</v>
      </c>
      <c r="V925">
        <f t="shared" si="29"/>
        <v>-5515935</v>
      </c>
      <c r="W925" t="s">
        <v>3692</v>
      </c>
      <c r="X925">
        <v>7.3</v>
      </c>
      <c r="Y925">
        <v>68</v>
      </c>
      <c r="Z925">
        <v>107227</v>
      </c>
      <c r="AA925">
        <v>279</v>
      </c>
      <c r="AB925">
        <v>3000</v>
      </c>
      <c r="AC925">
        <v>473</v>
      </c>
      <c r="AD925">
        <v>18000</v>
      </c>
      <c r="AE925">
        <v>822</v>
      </c>
      <c r="AF925">
        <v>294</v>
      </c>
      <c r="AG925">
        <v>20152</v>
      </c>
      <c r="AH925" t="s">
        <v>980</v>
      </c>
      <c r="AI925" t="s">
        <v>20931</v>
      </c>
      <c r="AJ925" t="s">
        <v>2420</v>
      </c>
      <c r="AK925" t="s">
        <v>20928</v>
      </c>
      <c r="AL925" t="s">
        <v>13161</v>
      </c>
      <c r="AP925">
        <f t="shared" si="28"/>
        <v>5</v>
      </c>
    </row>
    <row r="926" spans="1:42" x14ac:dyDescent="0.3">
      <c r="A926" s="1">
        <v>969</v>
      </c>
      <c r="B926" t="s">
        <v>3693</v>
      </c>
      <c r="C926" t="s">
        <v>27</v>
      </c>
      <c r="D926" t="s">
        <v>3694</v>
      </c>
      <c r="E926" t="s">
        <v>2610</v>
      </c>
      <c r="F926" t="s">
        <v>3695</v>
      </c>
      <c r="G926" t="s">
        <v>3696</v>
      </c>
      <c r="H926" t="s">
        <v>32</v>
      </c>
      <c r="I926">
        <v>89</v>
      </c>
      <c r="J926">
        <v>1.85</v>
      </c>
      <c r="K926" t="s">
        <v>33</v>
      </c>
      <c r="L926" t="s">
        <v>16440</v>
      </c>
      <c r="M926" t="s">
        <v>15222</v>
      </c>
      <c r="N926" t="s">
        <v>14626</v>
      </c>
      <c r="O926" t="s">
        <v>16441</v>
      </c>
      <c r="P926" t="s">
        <v>15190</v>
      </c>
      <c r="Q926">
        <v>2014</v>
      </c>
      <c r="R926" t="s">
        <v>34</v>
      </c>
      <c r="S926">
        <v>0</v>
      </c>
      <c r="T926">
        <v>50000000</v>
      </c>
      <c r="U926">
        <v>47553512</v>
      </c>
      <c r="V926">
        <f t="shared" si="29"/>
        <v>-2446488</v>
      </c>
      <c r="W926" t="s">
        <v>3697</v>
      </c>
      <c r="X926">
        <v>5.8</v>
      </c>
      <c r="Y926">
        <v>228</v>
      </c>
      <c r="Z926">
        <v>54101</v>
      </c>
      <c r="AA926">
        <v>210</v>
      </c>
      <c r="AB926">
        <v>15000</v>
      </c>
      <c r="AC926">
        <v>77</v>
      </c>
      <c r="AD926">
        <v>490</v>
      </c>
      <c r="AE926">
        <v>298</v>
      </c>
      <c r="AF926">
        <v>159</v>
      </c>
      <c r="AG926">
        <v>1367</v>
      </c>
      <c r="AH926" t="s">
        <v>980</v>
      </c>
      <c r="AI926" t="s">
        <v>13161</v>
      </c>
      <c r="AP926">
        <f t="shared" si="28"/>
        <v>2</v>
      </c>
    </row>
    <row r="927" spans="1:42" x14ac:dyDescent="0.3">
      <c r="A927" s="1">
        <v>970</v>
      </c>
      <c r="B927" t="s">
        <v>3698</v>
      </c>
      <c r="C927" t="s">
        <v>27</v>
      </c>
      <c r="D927" t="s">
        <v>3699</v>
      </c>
      <c r="E927" t="s">
        <v>3113</v>
      </c>
      <c r="F927" t="s">
        <v>3700</v>
      </c>
      <c r="G927" t="s">
        <v>3701</v>
      </c>
      <c r="H927" t="s">
        <v>32</v>
      </c>
      <c r="I927">
        <v>104</v>
      </c>
      <c r="J927">
        <v>1.85</v>
      </c>
      <c r="K927" t="s">
        <v>33</v>
      </c>
      <c r="L927" t="s">
        <v>15372</v>
      </c>
      <c r="M927" t="s">
        <v>16442</v>
      </c>
      <c r="N927" t="s">
        <v>16443</v>
      </c>
      <c r="O927" t="s">
        <v>14631</v>
      </c>
      <c r="P927" t="s">
        <v>15839</v>
      </c>
      <c r="Q927">
        <v>1994</v>
      </c>
      <c r="R927" t="s">
        <v>491</v>
      </c>
      <c r="S927">
        <v>1</v>
      </c>
      <c r="T927">
        <v>55000000</v>
      </c>
      <c r="U927">
        <v>42610000</v>
      </c>
      <c r="V927">
        <f t="shared" si="29"/>
        <v>-12390000</v>
      </c>
      <c r="W927" t="s">
        <v>3702</v>
      </c>
      <c r="X927">
        <v>5.5</v>
      </c>
      <c r="Y927">
        <v>36</v>
      </c>
      <c r="Z927">
        <v>60293</v>
      </c>
      <c r="AA927">
        <v>114</v>
      </c>
      <c r="AB927">
        <v>669</v>
      </c>
      <c r="AC927">
        <v>644</v>
      </c>
      <c r="AD927">
        <v>437</v>
      </c>
      <c r="AE927">
        <v>289</v>
      </c>
      <c r="AF927">
        <v>174</v>
      </c>
      <c r="AG927">
        <v>1093</v>
      </c>
      <c r="AH927" t="s">
        <v>980</v>
      </c>
      <c r="AI927" t="s">
        <v>1432</v>
      </c>
      <c r="AJ927" t="s">
        <v>20931</v>
      </c>
      <c r="AK927" t="s">
        <v>13161</v>
      </c>
      <c r="AP927">
        <f t="shared" si="28"/>
        <v>4</v>
      </c>
    </row>
    <row r="928" spans="1:42" x14ac:dyDescent="0.3">
      <c r="A928" s="1">
        <v>971</v>
      </c>
      <c r="B928" t="s">
        <v>3703</v>
      </c>
      <c r="C928" t="s">
        <v>27</v>
      </c>
      <c r="D928" t="s">
        <v>2028</v>
      </c>
      <c r="E928" t="s">
        <v>155</v>
      </c>
      <c r="F928" t="s">
        <v>3704</v>
      </c>
      <c r="G928" t="s">
        <v>3705</v>
      </c>
      <c r="H928" t="s">
        <v>32</v>
      </c>
      <c r="I928">
        <v>106</v>
      </c>
      <c r="J928">
        <v>1.85</v>
      </c>
      <c r="K928" t="s">
        <v>33</v>
      </c>
      <c r="L928" t="s">
        <v>16444</v>
      </c>
      <c r="M928" t="s">
        <v>16445</v>
      </c>
      <c r="N928" t="s">
        <v>16446</v>
      </c>
      <c r="O928" t="s">
        <v>14023</v>
      </c>
      <c r="P928" t="s">
        <v>16447</v>
      </c>
      <c r="Q928">
        <v>1990</v>
      </c>
      <c r="R928" t="s">
        <v>34</v>
      </c>
      <c r="S928">
        <v>0</v>
      </c>
      <c r="T928">
        <v>50000000</v>
      </c>
      <c r="U928">
        <v>41482207</v>
      </c>
      <c r="V928">
        <f t="shared" si="29"/>
        <v>-8517793</v>
      </c>
      <c r="W928" t="s">
        <v>3706</v>
      </c>
      <c r="X928">
        <v>6.3</v>
      </c>
      <c r="Y928">
        <v>105</v>
      </c>
      <c r="Z928">
        <v>68428</v>
      </c>
      <c r="AA928">
        <v>148</v>
      </c>
      <c r="AB928">
        <v>0</v>
      </c>
      <c r="AC928">
        <v>287</v>
      </c>
      <c r="AD928">
        <v>16000</v>
      </c>
      <c r="AE928">
        <v>823</v>
      </c>
      <c r="AF928">
        <v>767</v>
      </c>
      <c r="AG928">
        <v>19610</v>
      </c>
      <c r="AH928" t="s">
        <v>1432</v>
      </c>
      <c r="AI928" t="s">
        <v>20924</v>
      </c>
      <c r="AJ928" t="s">
        <v>4493</v>
      </c>
      <c r="AP928">
        <f t="shared" si="28"/>
        <v>3</v>
      </c>
    </row>
    <row r="929" spans="1:42" x14ac:dyDescent="0.3">
      <c r="A929" s="1">
        <v>972</v>
      </c>
      <c r="B929" t="s">
        <v>3707</v>
      </c>
      <c r="C929" t="s">
        <v>27</v>
      </c>
      <c r="D929" t="s">
        <v>3490</v>
      </c>
      <c r="E929" t="s">
        <v>77</v>
      </c>
      <c r="F929" t="s">
        <v>1227</v>
      </c>
      <c r="G929" t="s">
        <v>3188</v>
      </c>
      <c r="H929" t="s">
        <v>32</v>
      </c>
      <c r="I929">
        <v>141</v>
      </c>
      <c r="J929">
        <v>2.35</v>
      </c>
      <c r="K929" t="s">
        <v>33</v>
      </c>
      <c r="L929" t="s">
        <v>16448</v>
      </c>
      <c r="M929" t="s">
        <v>16449</v>
      </c>
      <c r="N929" t="s">
        <v>16450</v>
      </c>
      <c r="O929" t="s">
        <v>15210</v>
      </c>
      <c r="P929" t="s">
        <v>16254</v>
      </c>
      <c r="Q929">
        <v>2014</v>
      </c>
      <c r="R929" t="s">
        <v>491</v>
      </c>
      <c r="S929">
        <v>1</v>
      </c>
      <c r="T929">
        <v>50000000</v>
      </c>
      <c r="U929">
        <v>47105085</v>
      </c>
      <c r="V929">
        <f t="shared" si="29"/>
        <v>-2894915</v>
      </c>
      <c r="W929" t="s">
        <v>3708</v>
      </c>
      <c r="X929">
        <v>7.4</v>
      </c>
      <c r="Y929">
        <v>276</v>
      </c>
      <c r="Z929">
        <v>136973</v>
      </c>
      <c r="AA929">
        <v>275</v>
      </c>
      <c r="AB929">
        <v>47000</v>
      </c>
      <c r="AC929">
        <v>71</v>
      </c>
      <c r="AD929">
        <v>21000</v>
      </c>
      <c r="AE929">
        <v>3000</v>
      </c>
      <c r="AF929">
        <v>3000</v>
      </c>
      <c r="AG929">
        <v>30183</v>
      </c>
      <c r="AH929" t="s">
        <v>20931</v>
      </c>
      <c r="AI929" t="s">
        <v>2420</v>
      </c>
      <c r="AP929">
        <f t="shared" si="28"/>
        <v>2</v>
      </c>
    </row>
    <row r="930" spans="1:42" x14ac:dyDescent="0.3">
      <c r="A930" s="1">
        <v>973</v>
      </c>
      <c r="B930" t="s">
        <v>3709</v>
      </c>
      <c r="C930" t="s">
        <v>27</v>
      </c>
      <c r="D930" t="s">
        <v>1850</v>
      </c>
      <c r="E930" t="s">
        <v>638</v>
      </c>
      <c r="F930" t="s">
        <v>3314</v>
      </c>
      <c r="G930" t="s">
        <v>3710</v>
      </c>
      <c r="H930" t="s">
        <v>32</v>
      </c>
      <c r="I930">
        <v>124</v>
      </c>
      <c r="J930">
        <v>2.35</v>
      </c>
      <c r="K930" t="s">
        <v>33</v>
      </c>
      <c r="L930" t="s">
        <v>16451</v>
      </c>
      <c r="M930" t="s">
        <v>16452</v>
      </c>
      <c r="N930" t="s">
        <v>15699</v>
      </c>
      <c r="O930" t="s">
        <v>14028</v>
      </c>
      <c r="P930" t="s">
        <v>15556</v>
      </c>
      <c r="Q930">
        <v>1997</v>
      </c>
      <c r="R930" t="s">
        <v>491</v>
      </c>
      <c r="S930">
        <v>2</v>
      </c>
      <c r="T930">
        <v>50000000</v>
      </c>
      <c r="U930">
        <v>41256277</v>
      </c>
      <c r="V930">
        <f t="shared" si="29"/>
        <v>-8743723</v>
      </c>
      <c r="W930" t="s">
        <v>3711</v>
      </c>
      <c r="X930">
        <v>5.9</v>
      </c>
      <c r="Y930">
        <v>93</v>
      </c>
      <c r="Z930">
        <v>46451</v>
      </c>
      <c r="AA930">
        <v>156</v>
      </c>
      <c r="AB930">
        <v>0</v>
      </c>
      <c r="AC930">
        <v>75</v>
      </c>
      <c r="AD930">
        <v>294</v>
      </c>
      <c r="AE930">
        <v>273</v>
      </c>
      <c r="AF930">
        <v>258</v>
      </c>
      <c r="AG930">
        <v>1289</v>
      </c>
      <c r="AH930" t="s">
        <v>980</v>
      </c>
      <c r="AI930" t="s">
        <v>13161</v>
      </c>
      <c r="AP930">
        <f t="shared" si="28"/>
        <v>2</v>
      </c>
    </row>
    <row r="931" spans="1:42" x14ac:dyDescent="0.3">
      <c r="A931" s="1">
        <v>974</v>
      </c>
      <c r="B931" t="s">
        <v>3712</v>
      </c>
      <c r="C931" t="s">
        <v>27</v>
      </c>
      <c r="D931" t="s">
        <v>3713</v>
      </c>
      <c r="E931" t="s">
        <v>1435</v>
      </c>
      <c r="F931" t="s">
        <v>161</v>
      </c>
      <c r="G931" t="s">
        <v>3714</v>
      </c>
      <c r="H931" t="s">
        <v>572</v>
      </c>
      <c r="I931">
        <v>98</v>
      </c>
      <c r="J931">
        <v>2.35</v>
      </c>
      <c r="K931" t="s">
        <v>33</v>
      </c>
      <c r="L931" t="s">
        <v>15890</v>
      </c>
      <c r="M931" t="s">
        <v>14023</v>
      </c>
      <c r="N931" t="s">
        <v>14708</v>
      </c>
      <c r="O931" t="s">
        <v>14637</v>
      </c>
      <c r="P931" t="s">
        <v>16453</v>
      </c>
      <c r="Q931">
        <v>2004</v>
      </c>
      <c r="R931" t="s">
        <v>491</v>
      </c>
      <c r="S931">
        <v>1</v>
      </c>
      <c r="T931">
        <v>45000000</v>
      </c>
      <c r="U931">
        <v>50740078</v>
      </c>
      <c r="V931">
        <f t="shared" si="29"/>
        <v>5740078</v>
      </c>
      <c r="W931" t="s">
        <v>3715</v>
      </c>
      <c r="X931">
        <v>6.2</v>
      </c>
      <c r="Y931">
        <v>191</v>
      </c>
      <c r="Z931">
        <v>151580</v>
      </c>
      <c r="AA931">
        <v>672</v>
      </c>
      <c r="AB931">
        <v>0</v>
      </c>
      <c r="AC931">
        <v>38</v>
      </c>
      <c r="AD931">
        <v>14000</v>
      </c>
      <c r="AE931">
        <v>919</v>
      </c>
      <c r="AF931">
        <v>706</v>
      </c>
      <c r="AG931">
        <v>16791</v>
      </c>
      <c r="AH931" t="s">
        <v>980</v>
      </c>
      <c r="AI931" t="s">
        <v>4493</v>
      </c>
      <c r="AJ931" t="s">
        <v>13700</v>
      </c>
      <c r="AK931" t="s">
        <v>13161</v>
      </c>
      <c r="AP931">
        <f t="shared" si="28"/>
        <v>4</v>
      </c>
    </row>
    <row r="932" spans="1:42" x14ac:dyDescent="0.3">
      <c r="A932" s="1">
        <v>975</v>
      </c>
      <c r="B932" t="s">
        <v>3716</v>
      </c>
      <c r="C932" t="s">
        <v>27</v>
      </c>
      <c r="D932" t="s">
        <v>3717</v>
      </c>
      <c r="E932" t="s">
        <v>339</v>
      </c>
      <c r="F932" t="s">
        <v>308</v>
      </c>
      <c r="G932" t="s">
        <v>3718</v>
      </c>
      <c r="H932" t="s">
        <v>47</v>
      </c>
      <c r="I932">
        <v>108</v>
      </c>
      <c r="J932">
        <v>2.35</v>
      </c>
      <c r="K932" t="s">
        <v>33</v>
      </c>
      <c r="L932" t="s">
        <v>16454</v>
      </c>
      <c r="M932" t="s">
        <v>16149</v>
      </c>
      <c r="N932" t="s">
        <v>14048</v>
      </c>
      <c r="O932" t="s">
        <v>16455</v>
      </c>
      <c r="P932" t="s">
        <v>15288</v>
      </c>
      <c r="Q932">
        <v>2004</v>
      </c>
      <c r="R932" t="s">
        <v>491</v>
      </c>
      <c r="S932">
        <v>1</v>
      </c>
      <c r="T932">
        <v>40000000</v>
      </c>
      <c r="U932">
        <v>40203020</v>
      </c>
      <c r="V932">
        <f t="shared" si="29"/>
        <v>203020</v>
      </c>
      <c r="W932" t="s">
        <v>3719</v>
      </c>
      <c r="X932">
        <v>5.9</v>
      </c>
      <c r="Y932">
        <v>143</v>
      </c>
      <c r="Z932">
        <v>74315</v>
      </c>
      <c r="AA932">
        <v>259</v>
      </c>
      <c r="AB932">
        <v>0</v>
      </c>
      <c r="AC932">
        <v>17</v>
      </c>
      <c r="AD932">
        <v>14000</v>
      </c>
      <c r="AE932">
        <v>1000</v>
      </c>
      <c r="AF932">
        <v>186</v>
      </c>
      <c r="AG932">
        <v>15634</v>
      </c>
      <c r="AH932" t="s">
        <v>1432</v>
      </c>
      <c r="AI932" t="s">
        <v>2420</v>
      </c>
      <c r="AJ932" t="s">
        <v>12756</v>
      </c>
      <c r="AP932">
        <f t="shared" si="28"/>
        <v>3</v>
      </c>
    </row>
    <row r="933" spans="1:42" x14ac:dyDescent="0.3">
      <c r="A933" s="1">
        <v>976</v>
      </c>
      <c r="B933" t="s">
        <v>3720</v>
      </c>
      <c r="C933" t="s">
        <v>27</v>
      </c>
      <c r="D933" t="s">
        <v>3721</v>
      </c>
      <c r="E933" t="s">
        <v>1254</v>
      </c>
      <c r="F933" t="s">
        <v>1619</v>
      </c>
      <c r="G933" t="s">
        <v>3722</v>
      </c>
      <c r="H933" t="s">
        <v>32</v>
      </c>
      <c r="I933">
        <v>114</v>
      </c>
      <c r="J933">
        <v>2.35</v>
      </c>
      <c r="K933" t="s">
        <v>33</v>
      </c>
      <c r="L933" t="s">
        <v>16367</v>
      </c>
      <c r="M933" t="s">
        <v>15878</v>
      </c>
      <c r="N933" t="s">
        <v>15727</v>
      </c>
      <c r="O933" t="s">
        <v>16456</v>
      </c>
      <c r="P933" t="s">
        <v>15595</v>
      </c>
      <c r="Q933">
        <v>2003</v>
      </c>
      <c r="R933" t="s">
        <v>491</v>
      </c>
      <c r="S933">
        <v>3</v>
      </c>
      <c r="T933">
        <v>50000000</v>
      </c>
      <c r="U933">
        <v>40905277</v>
      </c>
      <c r="V933">
        <f t="shared" si="29"/>
        <v>-9094723</v>
      </c>
      <c r="W933" t="s">
        <v>3723</v>
      </c>
      <c r="X933">
        <v>6.5</v>
      </c>
      <c r="Y933">
        <v>124</v>
      </c>
      <c r="Z933">
        <v>45895</v>
      </c>
      <c r="AA933">
        <v>157</v>
      </c>
      <c r="AB933">
        <v>1000</v>
      </c>
      <c r="AC933">
        <v>73</v>
      </c>
      <c r="AD933">
        <v>18000</v>
      </c>
      <c r="AE933">
        <v>886</v>
      </c>
      <c r="AF933">
        <v>323</v>
      </c>
      <c r="AG933">
        <v>19739</v>
      </c>
      <c r="AH933" t="s">
        <v>20931</v>
      </c>
      <c r="AI933" t="s">
        <v>2420</v>
      </c>
      <c r="AJ933" t="s">
        <v>12756</v>
      </c>
      <c r="AK933" t="s">
        <v>13161</v>
      </c>
      <c r="AP933">
        <f t="shared" si="28"/>
        <v>4</v>
      </c>
    </row>
    <row r="934" spans="1:42" x14ac:dyDescent="0.3">
      <c r="A934" s="1">
        <v>977</v>
      </c>
      <c r="B934" t="s">
        <v>3724</v>
      </c>
      <c r="C934" t="s">
        <v>27</v>
      </c>
      <c r="D934" t="s">
        <v>3725</v>
      </c>
      <c r="E934" t="s">
        <v>2267</v>
      </c>
      <c r="F934" t="s">
        <v>3726</v>
      </c>
      <c r="G934" t="s">
        <v>3727</v>
      </c>
      <c r="H934" t="s">
        <v>32</v>
      </c>
      <c r="I934">
        <v>101</v>
      </c>
      <c r="J934">
        <v>2.35</v>
      </c>
      <c r="K934" t="s">
        <v>33</v>
      </c>
      <c r="L934" t="s">
        <v>16457</v>
      </c>
      <c r="M934" t="s">
        <v>14448</v>
      </c>
      <c r="N934" t="s">
        <v>14579</v>
      </c>
      <c r="O934" t="s">
        <v>16458</v>
      </c>
      <c r="P934" t="s">
        <v>14486</v>
      </c>
      <c r="Q934">
        <v>1994</v>
      </c>
      <c r="R934" t="s">
        <v>491</v>
      </c>
      <c r="S934">
        <v>1</v>
      </c>
      <c r="T934">
        <v>50000000</v>
      </c>
      <c r="U934">
        <v>38590500</v>
      </c>
      <c r="V934">
        <f t="shared" si="29"/>
        <v>-11409500</v>
      </c>
      <c r="W934" t="s">
        <v>3728</v>
      </c>
      <c r="X934">
        <v>4.4000000000000004</v>
      </c>
      <c r="Y934">
        <v>47</v>
      </c>
      <c r="Z934">
        <v>17997</v>
      </c>
      <c r="AA934">
        <v>140</v>
      </c>
      <c r="AB934">
        <v>812</v>
      </c>
      <c r="AC934">
        <v>0</v>
      </c>
      <c r="AD934">
        <v>854</v>
      </c>
      <c r="AE934">
        <v>643</v>
      </c>
      <c r="AF934">
        <v>158</v>
      </c>
      <c r="AG934">
        <v>1860</v>
      </c>
      <c r="AH934" t="s">
        <v>980</v>
      </c>
      <c r="AI934" t="s">
        <v>718</v>
      </c>
      <c r="AJ934" t="s">
        <v>13161</v>
      </c>
      <c r="AP934">
        <f t="shared" si="28"/>
        <v>3</v>
      </c>
    </row>
    <row r="935" spans="1:42" x14ac:dyDescent="0.3">
      <c r="A935" s="1">
        <v>978</v>
      </c>
      <c r="B935" t="s">
        <v>3729</v>
      </c>
      <c r="C935" t="s">
        <v>27</v>
      </c>
      <c r="D935" t="s">
        <v>3455</v>
      </c>
      <c r="E935" t="s">
        <v>830</v>
      </c>
      <c r="F935" t="s">
        <v>1441</v>
      </c>
      <c r="G935" t="s">
        <v>3730</v>
      </c>
      <c r="H935" t="s">
        <v>32</v>
      </c>
      <c r="I935">
        <v>93</v>
      </c>
      <c r="J935">
        <v>1.85</v>
      </c>
      <c r="K935" t="s">
        <v>33</v>
      </c>
      <c r="L935" t="s">
        <v>14325</v>
      </c>
      <c r="M935" t="s">
        <v>16459</v>
      </c>
      <c r="N935" t="s">
        <v>14347</v>
      </c>
      <c r="O935" t="s">
        <v>14478</v>
      </c>
      <c r="P935" t="s">
        <v>14146</v>
      </c>
      <c r="Q935">
        <v>2005</v>
      </c>
      <c r="R935" t="s">
        <v>72</v>
      </c>
      <c r="S935">
        <v>1</v>
      </c>
      <c r="T935">
        <v>50000000</v>
      </c>
      <c r="U935">
        <v>39177541</v>
      </c>
      <c r="V935">
        <f t="shared" si="29"/>
        <v>-10822459</v>
      </c>
      <c r="W935" t="s">
        <v>3731</v>
      </c>
      <c r="X935">
        <v>3.5</v>
      </c>
      <c r="Y935">
        <v>66</v>
      </c>
      <c r="Z935">
        <v>20310</v>
      </c>
      <c r="AA935">
        <v>177</v>
      </c>
      <c r="AB935">
        <v>0</v>
      </c>
      <c r="AC935">
        <v>0</v>
      </c>
      <c r="AD935">
        <v>12000</v>
      </c>
      <c r="AE935">
        <v>722</v>
      </c>
      <c r="AF935">
        <v>717</v>
      </c>
      <c r="AG935">
        <v>14899</v>
      </c>
      <c r="AH935" t="s">
        <v>980</v>
      </c>
      <c r="AI935" t="s">
        <v>718</v>
      </c>
      <c r="AJ935" t="s">
        <v>20926</v>
      </c>
      <c r="AK935" t="s">
        <v>20924</v>
      </c>
      <c r="AP935">
        <f t="shared" si="28"/>
        <v>4</v>
      </c>
    </row>
    <row r="936" spans="1:42" x14ac:dyDescent="0.3">
      <c r="A936" s="1">
        <v>979</v>
      </c>
      <c r="B936" t="s">
        <v>3732</v>
      </c>
      <c r="C936" t="s">
        <v>27</v>
      </c>
      <c r="D936" t="s">
        <v>3733</v>
      </c>
      <c r="E936" t="s">
        <v>165</v>
      </c>
      <c r="F936" t="s">
        <v>3734</v>
      </c>
      <c r="G936" t="s">
        <v>3735</v>
      </c>
      <c r="H936" t="s">
        <v>32</v>
      </c>
      <c r="I936">
        <v>119</v>
      </c>
      <c r="J936">
        <v>2.35</v>
      </c>
      <c r="K936" t="s">
        <v>33</v>
      </c>
      <c r="L936" t="s">
        <v>14003</v>
      </c>
      <c r="M936" t="s">
        <v>16460</v>
      </c>
      <c r="N936" t="s">
        <v>16461</v>
      </c>
      <c r="O936" t="s">
        <v>15288</v>
      </c>
      <c r="P936" t="s">
        <v>14815</v>
      </c>
      <c r="Q936">
        <v>2000</v>
      </c>
      <c r="R936" t="s">
        <v>491</v>
      </c>
      <c r="S936">
        <v>0</v>
      </c>
      <c r="T936">
        <v>50000000</v>
      </c>
      <c r="U936">
        <v>39778599</v>
      </c>
      <c r="V936">
        <f t="shared" si="29"/>
        <v>-10221401</v>
      </c>
      <c r="W936" t="s">
        <v>3736</v>
      </c>
      <c r="X936">
        <v>6.6</v>
      </c>
      <c r="Y936">
        <v>118</v>
      </c>
      <c r="Z936">
        <v>176169</v>
      </c>
      <c r="AA936">
        <v>548</v>
      </c>
      <c r="AB936">
        <v>0</v>
      </c>
      <c r="AC936">
        <v>0</v>
      </c>
      <c r="AD936">
        <v>29000</v>
      </c>
      <c r="AE936">
        <v>414</v>
      </c>
      <c r="AF936">
        <v>39</v>
      </c>
      <c r="AG936">
        <v>29461</v>
      </c>
      <c r="AH936" t="s">
        <v>718</v>
      </c>
      <c r="AI936" t="s">
        <v>2420</v>
      </c>
      <c r="AJ936" t="s">
        <v>13161</v>
      </c>
      <c r="AP936">
        <f t="shared" si="28"/>
        <v>3</v>
      </c>
    </row>
    <row r="937" spans="1:42" x14ac:dyDescent="0.3">
      <c r="A937" s="1">
        <v>980</v>
      </c>
      <c r="B937" t="s">
        <v>3737</v>
      </c>
      <c r="C937" t="s">
        <v>27</v>
      </c>
      <c r="D937" t="s">
        <v>2347</v>
      </c>
      <c r="E937" t="s">
        <v>1525</v>
      </c>
      <c r="F937" t="s">
        <v>1401</v>
      </c>
      <c r="G937" t="s">
        <v>1197</v>
      </c>
      <c r="H937" t="s">
        <v>32</v>
      </c>
      <c r="I937">
        <v>119</v>
      </c>
      <c r="J937">
        <v>1.85</v>
      </c>
      <c r="K937" t="s">
        <v>33</v>
      </c>
      <c r="L937" t="s">
        <v>16462</v>
      </c>
      <c r="M937" t="s">
        <v>15915</v>
      </c>
      <c r="N937" t="s">
        <v>14003</v>
      </c>
      <c r="O937" t="s">
        <v>16463</v>
      </c>
      <c r="P937" t="s">
        <v>16464</v>
      </c>
      <c r="Q937">
        <v>2004</v>
      </c>
      <c r="R937" t="s">
        <v>34</v>
      </c>
      <c r="S937">
        <v>1</v>
      </c>
      <c r="T937">
        <v>50000000</v>
      </c>
      <c r="U937">
        <v>37486138</v>
      </c>
      <c r="V937">
        <f t="shared" si="29"/>
        <v>-12513862</v>
      </c>
      <c r="W937" t="s">
        <v>3738</v>
      </c>
      <c r="X937">
        <v>6</v>
      </c>
      <c r="Y937">
        <v>93</v>
      </c>
      <c r="Z937">
        <v>30890</v>
      </c>
      <c r="AA937">
        <v>106</v>
      </c>
      <c r="AB937">
        <v>718</v>
      </c>
      <c r="AC937">
        <v>0</v>
      </c>
      <c r="AD937">
        <v>627</v>
      </c>
      <c r="AE937">
        <v>508</v>
      </c>
      <c r="AF937">
        <v>434</v>
      </c>
      <c r="AG937">
        <v>2052</v>
      </c>
      <c r="AH937" t="s">
        <v>1432</v>
      </c>
      <c r="AI937" t="s">
        <v>2420</v>
      </c>
      <c r="AJ937" t="s">
        <v>12756</v>
      </c>
      <c r="AP937">
        <f t="shared" si="28"/>
        <v>3</v>
      </c>
    </row>
    <row r="938" spans="1:42" x14ac:dyDescent="0.3">
      <c r="A938" s="1">
        <v>981</v>
      </c>
      <c r="B938" t="s">
        <v>3739</v>
      </c>
      <c r="C938" t="s">
        <v>27</v>
      </c>
      <c r="D938" t="s">
        <v>3619</v>
      </c>
      <c r="E938" t="s">
        <v>3740</v>
      </c>
      <c r="F938" t="s">
        <v>3741</v>
      </c>
      <c r="G938" t="s">
        <v>3742</v>
      </c>
      <c r="H938" t="s">
        <v>32</v>
      </c>
      <c r="I938">
        <v>99</v>
      </c>
      <c r="J938">
        <v>2.35</v>
      </c>
      <c r="K938" t="s">
        <v>33</v>
      </c>
      <c r="L938" t="s">
        <v>14224</v>
      </c>
      <c r="M938" t="s">
        <v>14482</v>
      </c>
      <c r="N938" t="s">
        <v>16465</v>
      </c>
      <c r="O938" t="s">
        <v>14320</v>
      </c>
      <c r="P938" t="s">
        <v>14571</v>
      </c>
      <c r="Q938">
        <v>2009</v>
      </c>
      <c r="R938" t="s">
        <v>491</v>
      </c>
      <c r="S938">
        <v>0</v>
      </c>
      <c r="T938">
        <v>40000000</v>
      </c>
      <c r="U938">
        <v>38105077</v>
      </c>
      <c r="V938">
        <f t="shared" si="29"/>
        <v>-1894923</v>
      </c>
      <c r="W938" t="s">
        <v>3743</v>
      </c>
      <c r="X938">
        <v>6.4</v>
      </c>
      <c r="Y938">
        <v>235</v>
      </c>
      <c r="Z938">
        <v>58349</v>
      </c>
      <c r="AA938">
        <v>194</v>
      </c>
      <c r="AB938">
        <v>0</v>
      </c>
      <c r="AC938">
        <v>160</v>
      </c>
      <c r="AD938">
        <v>330</v>
      </c>
      <c r="AE938">
        <v>119</v>
      </c>
      <c r="AF938">
        <v>72</v>
      </c>
      <c r="AG938">
        <v>701</v>
      </c>
      <c r="AH938" t="s">
        <v>980</v>
      </c>
      <c r="AI938" t="s">
        <v>20931</v>
      </c>
      <c r="AJ938" t="s">
        <v>13161</v>
      </c>
      <c r="AP938">
        <f t="shared" si="28"/>
        <v>3</v>
      </c>
    </row>
    <row r="939" spans="1:42" x14ac:dyDescent="0.3">
      <c r="A939" s="1">
        <v>982</v>
      </c>
      <c r="B939" t="s">
        <v>3744</v>
      </c>
      <c r="C939" t="s">
        <v>27</v>
      </c>
      <c r="D939" t="s">
        <v>62</v>
      </c>
      <c r="E939" t="s">
        <v>63</v>
      </c>
      <c r="F939" t="s">
        <v>1196</v>
      </c>
      <c r="G939" t="s">
        <v>3745</v>
      </c>
      <c r="H939" t="s">
        <v>32</v>
      </c>
      <c r="I939">
        <v>137</v>
      </c>
      <c r="J939">
        <v>2.35</v>
      </c>
      <c r="K939" t="s">
        <v>33</v>
      </c>
      <c r="L939" t="s">
        <v>16201</v>
      </c>
      <c r="M939" t="s">
        <v>16466</v>
      </c>
      <c r="N939" t="s">
        <v>16467</v>
      </c>
      <c r="O939" t="s">
        <v>16468</v>
      </c>
      <c r="P939" t="s">
        <v>16469</v>
      </c>
      <c r="Q939">
        <v>1999</v>
      </c>
      <c r="R939" t="s">
        <v>34</v>
      </c>
      <c r="S939">
        <v>0</v>
      </c>
      <c r="T939">
        <v>50000000</v>
      </c>
      <c r="U939">
        <v>35168395</v>
      </c>
      <c r="V939">
        <f t="shared" si="29"/>
        <v>-14831605</v>
      </c>
      <c r="W939" t="s">
        <v>3746</v>
      </c>
      <c r="X939">
        <v>6.5</v>
      </c>
      <c r="Y939">
        <v>113</v>
      </c>
      <c r="Z939">
        <v>26034</v>
      </c>
      <c r="AA939">
        <v>226</v>
      </c>
      <c r="AB939">
        <v>0</v>
      </c>
      <c r="AC939">
        <v>0</v>
      </c>
      <c r="AD939">
        <v>24000</v>
      </c>
      <c r="AE939">
        <v>743</v>
      </c>
      <c r="AF939">
        <v>432</v>
      </c>
      <c r="AG939">
        <v>25469</v>
      </c>
      <c r="AH939" t="s">
        <v>2420</v>
      </c>
      <c r="AI939" t="s">
        <v>12756</v>
      </c>
      <c r="AJ939" t="s">
        <v>20930</v>
      </c>
      <c r="AP939">
        <f t="shared" si="28"/>
        <v>3</v>
      </c>
    </row>
    <row r="940" spans="1:42" x14ac:dyDescent="0.3">
      <c r="A940" s="1">
        <v>984</v>
      </c>
      <c r="B940" t="s">
        <v>3747</v>
      </c>
      <c r="C940" t="s">
        <v>27</v>
      </c>
      <c r="D940" t="s">
        <v>3748</v>
      </c>
      <c r="E940" t="s">
        <v>1015</v>
      </c>
      <c r="F940" t="s">
        <v>3749</v>
      </c>
      <c r="G940" t="s">
        <v>2667</v>
      </c>
      <c r="H940" t="s">
        <v>32</v>
      </c>
      <c r="I940">
        <v>117</v>
      </c>
      <c r="J940">
        <v>1.85</v>
      </c>
      <c r="K940" t="s">
        <v>33</v>
      </c>
      <c r="L940" t="s">
        <v>16470</v>
      </c>
      <c r="M940" t="s">
        <v>15567</v>
      </c>
      <c r="N940" t="s">
        <v>14265</v>
      </c>
      <c r="O940" t="s">
        <v>16471</v>
      </c>
      <c r="P940" t="s">
        <v>16472</v>
      </c>
      <c r="Q940">
        <v>1996</v>
      </c>
      <c r="R940" t="s">
        <v>491</v>
      </c>
      <c r="S940">
        <v>1</v>
      </c>
      <c r="T940">
        <v>40000000</v>
      </c>
      <c r="U940">
        <v>32800000</v>
      </c>
      <c r="V940">
        <f t="shared" si="29"/>
        <v>-7200000</v>
      </c>
      <c r="W940" t="s">
        <v>3750</v>
      </c>
      <c r="X940">
        <v>4.3</v>
      </c>
      <c r="Y940">
        <v>51</v>
      </c>
      <c r="Z940">
        <v>34896</v>
      </c>
      <c r="AA940">
        <v>118</v>
      </c>
      <c r="AB940">
        <v>877</v>
      </c>
      <c r="AC940">
        <v>31</v>
      </c>
      <c r="AD940">
        <v>2000</v>
      </c>
      <c r="AE940">
        <v>472</v>
      </c>
      <c r="AF940">
        <v>210</v>
      </c>
      <c r="AG940">
        <v>3016</v>
      </c>
      <c r="AH940" t="s">
        <v>1432</v>
      </c>
      <c r="AI940" t="s">
        <v>20931</v>
      </c>
      <c r="AJ940" t="s">
        <v>2420</v>
      </c>
      <c r="AK940" t="s">
        <v>13161</v>
      </c>
      <c r="AP940">
        <f t="shared" si="28"/>
        <v>4</v>
      </c>
    </row>
    <row r="941" spans="1:42" x14ac:dyDescent="0.3">
      <c r="A941" s="1">
        <v>985</v>
      </c>
      <c r="B941" t="s">
        <v>3751</v>
      </c>
      <c r="C941" t="s">
        <v>27</v>
      </c>
      <c r="D941" t="s">
        <v>3294</v>
      </c>
      <c r="E941" t="s">
        <v>141</v>
      </c>
      <c r="F941" t="s">
        <v>182</v>
      </c>
      <c r="G941" t="s">
        <v>606</v>
      </c>
      <c r="H941" t="s">
        <v>32</v>
      </c>
      <c r="I941">
        <v>87</v>
      </c>
      <c r="J941">
        <v>2.35</v>
      </c>
      <c r="K941" t="s">
        <v>33</v>
      </c>
      <c r="L941" t="s">
        <v>14453</v>
      </c>
      <c r="M941" t="s">
        <v>16473</v>
      </c>
      <c r="N941" t="s">
        <v>15792</v>
      </c>
      <c r="O941" t="s">
        <v>14339</v>
      </c>
      <c r="P941" t="s">
        <v>14848</v>
      </c>
      <c r="Q941">
        <v>2010</v>
      </c>
      <c r="R941" t="s">
        <v>72</v>
      </c>
      <c r="S941">
        <v>0</v>
      </c>
      <c r="T941">
        <v>50000000</v>
      </c>
      <c r="U941">
        <v>33643461</v>
      </c>
      <c r="V941">
        <f t="shared" si="29"/>
        <v>-16356539</v>
      </c>
      <c r="W941" t="s">
        <v>3752</v>
      </c>
      <c r="X941">
        <v>4.2</v>
      </c>
      <c r="Y941">
        <v>98</v>
      </c>
      <c r="Z941">
        <v>11257</v>
      </c>
      <c r="AA941">
        <v>65</v>
      </c>
      <c r="AB941">
        <v>0</v>
      </c>
      <c r="AC941">
        <v>9</v>
      </c>
      <c r="AD941">
        <v>15000</v>
      </c>
      <c r="AE941">
        <v>2000</v>
      </c>
      <c r="AF941">
        <v>1000</v>
      </c>
      <c r="AG941">
        <v>20061</v>
      </c>
      <c r="AH941" t="s">
        <v>1432</v>
      </c>
      <c r="AI941" t="s">
        <v>20926</v>
      </c>
      <c r="AP941">
        <f t="shared" si="28"/>
        <v>2</v>
      </c>
    </row>
    <row r="942" spans="1:42" x14ac:dyDescent="0.3">
      <c r="A942" s="1">
        <v>986</v>
      </c>
      <c r="B942" t="s">
        <v>3753</v>
      </c>
      <c r="C942" t="s">
        <v>27</v>
      </c>
      <c r="D942" t="s">
        <v>2618</v>
      </c>
      <c r="E942" t="s">
        <v>861</v>
      </c>
      <c r="F942" t="s">
        <v>3754</v>
      </c>
      <c r="G942" t="s">
        <v>1189</v>
      </c>
      <c r="H942" t="s">
        <v>32</v>
      </c>
      <c r="I942">
        <v>129</v>
      </c>
      <c r="J942">
        <v>2.35</v>
      </c>
      <c r="K942" t="s">
        <v>33</v>
      </c>
      <c r="L942" t="s">
        <v>14096</v>
      </c>
      <c r="M942" t="s">
        <v>15353</v>
      </c>
      <c r="N942" t="s">
        <v>16474</v>
      </c>
      <c r="O942" t="s">
        <v>16475</v>
      </c>
      <c r="P942" t="s">
        <v>15340</v>
      </c>
      <c r="Q942">
        <v>2010</v>
      </c>
      <c r="R942" t="s">
        <v>34</v>
      </c>
      <c r="S942">
        <v>0</v>
      </c>
      <c r="T942">
        <v>50000000</v>
      </c>
      <c r="U942">
        <v>32741596</v>
      </c>
      <c r="V942">
        <f t="shared" si="29"/>
        <v>-17258404</v>
      </c>
      <c r="W942" t="s">
        <v>3755</v>
      </c>
      <c r="X942">
        <v>6.5</v>
      </c>
      <c r="Y942">
        <v>315</v>
      </c>
      <c r="Z942">
        <v>80140</v>
      </c>
      <c r="AA942">
        <v>323</v>
      </c>
      <c r="AB942">
        <v>16000</v>
      </c>
      <c r="AC942">
        <v>16000</v>
      </c>
      <c r="AD942">
        <v>13000</v>
      </c>
      <c r="AE942">
        <v>563</v>
      </c>
      <c r="AF942">
        <v>447</v>
      </c>
      <c r="AG942">
        <v>14344</v>
      </c>
      <c r="AH942" t="s">
        <v>2420</v>
      </c>
      <c r="AI942" t="s">
        <v>20924</v>
      </c>
      <c r="AP942">
        <f t="shared" si="28"/>
        <v>2</v>
      </c>
    </row>
    <row r="943" spans="1:42" x14ac:dyDescent="0.3">
      <c r="A943" s="1">
        <v>987</v>
      </c>
      <c r="B943" t="s">
        <v>3756</v>
      </c>
      <c r="C943" t="s">
        <v>27</v>
      </c>
      <c r="D943" t="s">
        <v>3757</v>
      </c>
      <c r="E943" t="s">
        <v>2992</v>
      </c>
      <c r="F943" t="s">
        <v>3195</v>
      </c>
      <c r="G943" t="s">
        <v>3758</v>
      </c>
      <c r="H943" t="s">
        <v>32</v>
      </c>
      <c r="I943">
        <v>115</v>
      </c>
      <c r="J943">
        <v>1.85</v>
      </c>
      <c r="K943" t="s">
        <v>33</v>
      </c>
      <c r="L943" t="s">
        <v>16476</v>
      </c>
      <c r="M943" t="s">
        <v>16477</v>
      </c>
      <c r="N943" t="s">
        <v>14448</v>
      </c>
      <c r="O943" t="s">
        <v>16478</v>
      </c>
      <c r="P943" t="s">
        <v>16441</v>
      </c>
      <c r="Q943">
        <v>2002</v>
      </c>
      <c r="R943" t="s">
        <v>491</v>
      </c>
      <c r="S943">
        <v>0</v>
      </c>
      <c r="T943">
        <v>50000000</v>
      </c>
      <c r="U943">
        <v>31874869</v>
      </c>
      <c r="V943">
        <f t="shared" si="29"/>
        <v>-18125131</v>
      </c>
      <c r="W943" t="s">
        <v>3759</v>
      </c>
      <c r="X943">
        <v>6.1</v>
      </c>
      <c r="Y943">
        <v>136</v>
      </c>
      <c r="Z943">
        <v>43574</v>
      </c>
      <c r="AA943">
        <v>302</v>
      </c>
      <c r="AB943">
        <v>0</v>
      </c>
      <c r="AC943">
        <v>58</v>
      </c>
      <c r="AD943">
        <v>33000</v>
      </c>
      <c r="AE943">
        <v>455</v>
      </c>
      <c r="AF943">
        <v>401</v>
      </c>
      <c r="AG943">
        <v>34606</v>
      </c>
      <c r="AH943" t="s">
        <v>20931</v>
      </c>
      <c r="AI943" t="s">
        <v>20928</v>
      </c>
      <c r="AJ943" t="s">
        <v>13161</v>
      </c>
      <c r="AP943">
        <f t="shared" si="28"/>
        <v>3</v>
      </c>
    </row>
    <row r="944" spans="1:42" x14ac:dyDescent="0.3">
      <c r="A944" s="1">
        <v>988</v>
      </c>
      <c r="B944" t="s">
        <v>3760</v>
      </c>
      <c r="C944" t="s">
        <v>559</v>
      </c>
      <c r="D944" t="s">
        <v>794</v>
      </c>
      <c r="E944" t="s">
        <v>3761</v>
      </c>
      <c r="F944" t="s">
        <v>1298</v>
      </c>
      <c r="G944" t="s">
        <v>3762</v>
      </c>
      <c r="H944" t="s">
        <v>1390</v>
      </c>
      <c r="I944">
        <v>132</v>
      </c>
      <c r="J944">
        <v>1.85</v>
      </c>
      <c r="K944" t="s">
        <v>33</v>
      </c>
      <c r="L944" t="s">
        <v>14039</v>
      </c>
      <c r="M944" t="s">
        <v>16479</v>
      </c>
      <c r="N944" t="s">
        <v>16480</v>
      </c>
      <c r="O944" t="s">
        <v>14762</v>
      </c>
      <c r="P944" t="s">
        <v>14534</v>
      </c>
      <c r="Q944">
        <v>1995</v>
      </c>
      <c r="R944" t="s">
        <v>491</v>
      </c>
      <c r="S944">
        <v>0</v>
      </c>
      <c r="T944">
        <v>50000000</v>
      </c>
      <c r="U944">
        <v>30306268</v>
      </c>
      <c r="V944">
        <f t="shared" si="29"/>
        <v>-19693732</v>
      </c>
      <c r="W944" t="s">
        <v>3763</v>
      </c>
      <c r="X944">
        <v>6.3</v>
      </c>
      <c r="Y944">
        <v>61</v>
      </c>
      <c r="Z944">
        <v>62981</v>
      </c>
      <c r="AA944">
        <v>84</v>
      </c>
      <c r="AB944">
        <v>0</v>
      </c>
      <c r="AC944">
        <v>503</v>
      </c>
      <c r="AD944">
        <v>45000</v>
      </c>
      <c r="AE944">
        <v>13000</v>
      </c>
      <c r="AF944">
        <v>282</v>
      </c>
      <c r="AG944">
        <v>58528</v>
      </c>
      <c r="AH944" t="s">
        <v>980</v>
      </c>
      <c r="AI944" t="s">
        <v>20931</v>
      </c>
      <c r="AJ944" t="s">
        <v>13161</v>
      </c>
      <c r="AP944">
        <f t="shared" si="28"/>
        <v>3</v>
      </c>
    </row>
    <row r="945" spans="1:42" x14ac:dyDescent="0.3">
      <c r="A945" s="1">
        <v>989</v>
      </c>
      <c r="B945" t="s">
        <v>3764</v>
      </c>
      <c r="C945" t="s">
        <v>27</v>
      </c>
      <c r="D945" t="s">
        <v>3765</v>
      </c>
      <c r="E945" t="s">
        <v>1751</v>
      </c>
      <c r="F945" t="s">
        <v>3766</v>
      </c>
      <c r="G945" t="s">
        <v>3767</v>
      </c>
      <c r="H945" t="s">
        <v>47</v>
      </c>
      <c r="I945">
        <v>131</v>
      </c>
      <c r="J945">
        <v>2.35</v>
      </c>
      <c r="K945" t="s">
        <v>33</v>
      </c>
      <c r="L945" t="s">
        <v>16481</v>
      </c>
      <c r="M945" t="s">
        <v>16482</v>
      </c>
      <c r="N945" t="s">
        <v>16483</v>
      </c>
      <c r="O945" t="s">
        <v>16484</v>
      </c>
      <c r="P945" t="s">
        <v>14018</v>
      </c>
      <c r="Q945">
        <v>2007</v>
      </c>
      <c r="R945" t="s">
        <v>491</v>
      </c>
      <c r="S945">
        <v>0</v>
      </c>
      <c r="T945">
        <v>50000000</v>
      </c>
      <c r="U945">
        <v>27667947</v>
      </c>
      <c r="V945">
        <f t="shared" si="29"/>
        <v>-22332053</v>
      </c>
      <c r="W945" t="s">
        <v>3768</v>
      </c>
      <c r="X945">
        <v>6.2</v>
      </c>
      <c r="Y945">
        <v>209</v>
      </c>
      <c r="Z945">
        <v>86374</v>
      </c>
      <c r="AA945">
        <v>392</v>
      </c>
      <c r="AB945">
        <v>3000</v>
      </c>
      <c r="AC945">
        <v>73</v>
      </c>
      <c r="AD945">
        <v>879</v>
      </c>
      <c r="AE945">
        <v>184</v>
      </c>
      <c r="AF945">
        <v>163</v>
      </c>
      <c r="AG945">
        <v>1344</v>
      </c>
      <c r="AH945" t="s">
        <v>20931</v>
      </c>
      <c r="AI945" t="s">
        <v>2420</v>
      </c>
      <c r="AJ945" t="s">
        <v>13161</v>
      </c>
      <c r="AP945">
        <f t="shared" si="28"/>
        <v>3</v>
      </c>
    </row>
    <row r="946" spans="1:42" x14ac:dyDescent="0.3">
      <c r="A946" s="1">
        <v>990</v>
      </c>
      <c r="B946" t="s">
        <v>3769</v>
      </c>
      <c r="C946" t="s">
        <v>27</v>
      </c>
      <c r="D946" t="s">
        <v>2760</v>
      </c>
      <c r="E946" t="s">
        <v>735</v>
      </c>
      <c r="F946" t="s">
        <v>3770</v>
      </c>
      <c r="G946" t="s">
        <v>3771</v>
      </c>
      <c r="H946" t="s">
        <v>32</v>
      </c>
      <c r="I946">
        <v>95</v>
      </c>
      <c r="J946">
        <v>1.85</v>
      </c>
      <c r="K946" t="s">
        <v>33</v>
      </c>
      <c r="L946" t="s">
        <v>16485</v>
      </c>
      <c r="M946" t="s">
        <v>14553</v>
      </c>
      <c r="N946" t="s">
        <v>16486</v>
      </c>
      <c r="O946" t="s">
        <v>14802</v>
      </c>
      <c r="P946" t="s">
        <v>16487</v>
      </c>
      <c r="Q946">
        <v>1999</v>
      </c>
      <c r="R946" t="s">
        <v>491</v>
      </c>
      <c r="S946">
        <v>1</v>
      </c>
      <c r="T946">
        <v>50000000</v>
      </c>
      <c r="U946">
        <v>27067160</v>
      </c>
      <c r="V946">
        <f t="shared" si="29"/>
        <v>-22932840</v>
      </c>
      <c r="W946" t="s">
        <v>3772</v>
      </c>
      <c r="X946">
        <v>5.9</v>
      </c>
      <c r="Y946">
        <v>99</v>
      </c>
      <c r="Z946">
        <v>18404</v>
      </c>
      <c r="AA946">
        <v>150</v>
      </c>
      <c r="AB946">
        <v>0</v>
      </c>
      <c r="AC946">
        <v>0</v>
      </c>
      <c r="AD946">
        <v>13000</v>
      </c>
      <c r="AE946">
        <v>559</v>
      </c>
      <c r="AF946">
        <v>323</v>
      </c>
      <c r="AG946">
        <v>14706</v>
      </c>
      <c r="AH946" t="s">
        <v>1432</v>
      </c>
      <c r="AI946" t="s">
        <v>2420</v>
      </c>
      <c r="AJ946" t="s">
        <v>12756</v>
      </c>
      <c r="AP946">
        <f t="shared" si="28"/>
        <v>3</v>
      </c>
    </row>
    <row r="947" spans="1:42" x14ac:dyDescent="0.3">
      <c r="A947" s="1">
        <v>991</v>
      </c>
      <c r="B947" t="s">
        <v>3773</v>
      </c>
      <c r="C947" t="s">
        <v>27</v>
      </c>
      <c r="D947" t="s">
        <v>3774</v>
      </c>
      <c r="E947" t="s">
        <v>3775</v>
      </c>
      <c r="F947" t="s">
        <v>3591</v>
      </c>
      <c r="G947" t="s">
        <v>3776</v>
      </c>
      <c r="H947" t="s">
        <v>32</v>
      </c>
      <c r="I947">
        <v>125</v>
      </c>
      <c r="J947">
        <v>2.35</v>
      </c>
      <c r="K947" t="s">
        <v>33</v>
      </c>
      <c r="L947" t="s">
        <v>13981</v>
      </c>
      <c r="M947" t="s">
        <v>16488</v>
      </c>
      <c r="N947" t="s">
        <v>16489</v>
      </c>
      <c r="O947" t="s">
        <v>14444</v>
      </c>
      <c r="P947" t="s">
        <v>16490</v>
      </c>
      <c r="Q947">
        <v>2013</v>
      </c>
      <c r="R947" t="s">
        <v>34</v>
      </c>
      <c r="S947">
        <v>3</v>
      </c>
      <c r="T947">
        <v>40000000</v>
      </c>
      <c r="U947">
        <v>26616999</v>
      </c>
      <c r="V947">
        <f t="shared" si="29"/>
        <v>-13383001</v>
      </c>
      <c r="W947" t="s">
        <v>3777</v>
      </c>
      <c r="X947">
        <v>5.9</v>
      </c>
      <c r="Y947">
        <v>298</v>
      </c>
      <c r="Z947">
        <v>92461</v>
      </c>
      <c r="AA947">
        <v>347</v>
      </c>
      <c r="AB947">
        <v>43000</v>
      </c>
      <c r="AC947">
        <v>487</v>
      </c>
      <c r="AD947">
        <v>430</v>
      </c>
      <c r="AE947">
        <v>329</v>
      </c>
      <c r="AF947">
        <v>201</v>
      </c>
      <c r="AG947">
        <v>1300</v>
      </c>
      <c r="AH947" t="s">
        <v>980</v>
      </c>
      <c r="AI947" t="s">
        <v>718</v>
      </c>
      <c r="AJ947" t="s">
        <v>12756</v>
      </c>
      <c r="AK947" t="s">
        <v>13700</v>
      </c>
      <c r="AL947" t="s">
        <v>13161</v>
      </c>
      <c r="AP947">
        <f t="shared" si="28"/>
        <v>5</v>
      </c>
    </row>
    <row r="948" spans="1:42" x14ac:dyDescent="0.3">
      <c r="A948" s="1">
        <v>992</v>
      </c>
      <c r="B948" t="s">
        <v>3778</v>
      </c>
      <c r="C948" t="s">
        <v>27</v>
      </c>
      <c r="D948" t="s">
        <v>966</v>
      </c>
      <c r="E948" t="s">
        <v>1230</v>
      </c>
      <c r="F948" t="s">
        <v>3779</v>
      </c>
      <c r="G948" t="s">
        <v>3780</v>
      </c>
      <c r="H948" t="s">
        <v>572</v>
      </c>
      <c r="I948">
        <v>98</v>
      </c>
      <c r="J948">
        <v>2.35</v>
      </c>
      <c r="K948" t="s">
        <v>33</v>
      </c>
      <c r="L948" t="s">
        <v>15329</v>
      </c>
      <c r="M948" t="s">
        <v>14049</v>
      </c>
      <c r="N948" t="s">
        <v>16491</v>
      </c>
      <c r="O948" t="s">
        <v>16492</v>
      </c>
      <c r="P948" t="s">
        <v>16493</v>
      </c>
      <c r="Q948">
        <v>2003</v>
      </c>
      <c r="R948" t="s">
        <v>491</v>
      </c>
      <c r="S948">
        <v>0</v>
      </c>
      <c r="T948">
        <v>50000000</v>
      </c>
      <c r="U948">
        <v>26536120</v>
      </c>
      <c r="V948">
        <f t="shared" si="29"/>
        <v>-23463880</v>
      </c>
      <c r="W948" t="s">
        <v>3781</v>
      </c>
      <c r="X948">
        <v>6.5</v>
      </c>
      <c r="Y948">
        <v>131</v>
      </c>
      <c r="Z948">
        <v>49926</v>
      </c>
      <c r="AA948">
        <v>286</v>
      </c>
      <c r="AB948">
        <v>0</v>
      </c>
      <c r="AC948">
        <v>323</v>
      </c>
      <c r="AD948">
        <v>933</v>
      </c>
      <c r="AE948">
        <v>631</v>
      </c>
      <c r="AF948">
        <v>511</v>
      </c>
      <c r="AG948">
        <v>3357</v>
      </c>
      <c r="AH948" t="s">
        <v>980</v>
      </c>
      <c r="AI948" t="s">
        <v>20931</v>
      </c>
      <c r="AJ948" t="s">
        <v>2420</v>
      </c>
      <c r="AK948" t="s">
        <v>20928</v>
      </c>
      <c r="AL948" t="s">
        <v>13161</v>
      </c>
      <c r="AP948">
        <f t="shared" si="28"/>
        <v>5</v>
      </c>
    </row>
    <row r="949" spans="1:42" x14ac:dyDescent="0.3">
      <c r="A949" s="1">
        <v>993</v>
      </c>
      <c r="B949" t="s">
        <v>3782</v>
      </c>
      <c r="C949" t="s">
        <v>27</v>
      </c>
      <c r="D949" t="s">
        <v>2618</v>
      </c>
      <c r="E949" t="s">
        <v>2618</v>
      </c>
      <c r="F949" t="s">
        <v>2820</v>
      </c>
      <c r="G949" t="s">
        <v>3783</v>
      </c>
      <c r="H949" t="s">
        <v>32</v>
      </c>
      <c r="I949">
        <v>110</v>
      </c>
      <c r="J949">
        <v>2.35</v>
      </c>
      <c r="K949" t="s">
        <v>33</v>
      </c>
      <c r="L949" t="s">
        <v>14496</v>
      </c>
      <c r="M949" t="s">
        <v>16494</v>
      </c>
      <c r="N949" t="s">
        <v>14448</v>
      </c>
      <c r="O949" t="s">
        <v>14644</v>
      </c>
      <c r="P949" t="s">
        <v>16495</v>
      </c>
      <c r="Q949">
        <v>2002</v>
      </c>
      <c r="R949" t="s">
        <v>491</v>
      </c>
      <c r="S949">
        <v>1</v>
      </c>
      <c r="T949">
        <v>50000000</v>
      </c>
      <c r="U949">
        <v>26199517</v>
      </c>
      <c r="V949">
        <f t="shared" si="29"/>
        <v>-23800483</v>
      </c>
      <c r="W949" t="s">
        <v>3784</v>
      </c>
      <c r="X949">
        <v>6.4</v>
      </c>
      <c r="Y949">
        <v>146</v>
      </c>
      <c r="Z949">
        <v>34356</v>
      </c>
      <c r="AA949">
        <v>260</v>
      </c>
      <c r="AB949">
        <v>705</v>
      </c>
      <c r="AC949">
        <v>16000</v>
      </c>
      <c r="AD949">
        <v>16000</v>
      </c>
      <c r="AE949">
        <v>1000</v>
      </c>
      <c r="AF949">
        <v>581</v>
      </c>
      <c r="AG949">
        <v>18635</v>
      </c>
      <c r="AH949" t="s">
        <v>980</v>
      </c>
      <c r="AI949" t="s">
        <v>20931</v>
      </c>
      <c r="AJ949" t="s">
        <v>2420</v>
      </c>
      <c r="AK949" t="s">
        <v>20928</v>
      </c>
      <c r="AL949" t="s">
        <v>13161</v>
      </c>
      <c r="AP949">
        <f t="shared" si="28"/>
        <v>5</v>
      </c>
    </row>
    <row r="950" spans="1:42" x14ac:dyDescent="0.3">
      <c r="A950" s="1">
        <v>994</v>
      </c>
      <c r="B950" t="s">
        <v>3785</v>
      </c>
      <c r="C950" t="s">
        <v>27</v>
      </c>
      <c r="D950" t="s">
        <v>1344</v>
      </c>
      <c r="E950" t="s">
        <v>160</v>
      </c>
      <c r="F950" t="s">
        <v>2221</v>
      </c>
      <c r="G950" t="s">
        <v>638</v>
      </c>
      <c r="H950" t="s">
        <v>32</v>
      </c>
      <c r="I950">
        <v>118</v>
      </c>
      <c r="J950">
        <v>2.35</v>
      </c>
      <c r="K950" t="s">
        <v>33</v>
      </c>
      <c r="L950" t="s">
        <v>14897</v>
      </c>
      <c r="M950" t="s">
        <v>14718</v>
      </c>
      <c r="N950" t="s">
        <v>16270</v>
      </c>
      <c r="O950" t="s">
        <v>15493</v>
      </c>
      <c r="P950" t="s">
        <v>14448</v>
      </c>
      <c r="Q950">
        <v>2009</v>
      </c>
      <c r="R950" t="s">
        <v>491</v>
      </c>
      <c r="S950">
        <v>0</v>
      </c>
      <c r="T950">
        <v>50000000</v>
      </c>
      <c r="U950">
        <v>25450527</v>
      </c>
      <c r="V950">
        <f t="shared" si="29"/>
        <v>-24549473</v>
      </c>
      <c r="W950" t="s">
        <v>3786</v>
      </c>
      <c r="X950">
        <v>6.5</v>
      </c>
      <c r="Y950">
        <v>245</v>
      </c>
      <c r="Z950">
        <v>80196</v>
      </c>
      <c r="AA950">
        <v>190</v>
      </c>
      <c r="AB950">
        <v>0</v>
      </c>
      <c r="AC950">
        <v>670</v>
      </c>
      <c r="AD950">
        <v>6000</v>
      </c>
      <c r="AE950">
        <v>450</v>
      </c>
      <c r="AF950">
        <v>294</v>
      </c>
      <c r="AG950">
        <v>7654</v>
      </c>
      <c r="AH950" t="s">
        <v>980</v>
      </c>
      <c r="AI950" t="s">
        <v>20931</v>
      </c>
      <c r="AJ950" t="s">
        <v>2420</v>
      </c>
      <c r="AK950" t="s">
        <v>20928</v>
      </c>
      <c r="AL950" t="s">
        <v>13161</v>
      </c>
      <c r="AP950">
        <f t="shared" si="28"/>
        <v>5</v>
      </c>
    </row>
    <row r="951" spans="1:42" x14ac:dyDescent="0.3">
      <c r="A951" s="1">
        <v>995</v>
      </c>
      <c r="B951" t="s">
        <v>3787</v>
      </c>
      <c r="C951" t="s">
        <v>27</v>
      </c>
      <c r="D951" t="s">
        <v>3788</v>
      </c>
      <c r="E951" t="s">
        <v>209</v>
      </c>
      <c r="F951" t="s">
        <v>3789</v>
      </c>
      <c r="G951" t="s">
        <v>3790</v>
      </c>
      <c r="H951" t="s">
        <v>32</v>
      </c>
      <c r="I951">
        <v>101</v>
      </c>
      <c r="J951">
        <v>2.35</v>
      </c>
      <c r="K951" t="s">
        <v>33</v>
      </c>
      <c r="L951" t="s">
        <v>14138</v>
      </c>
      <c r="M951" t="s">
        <v>14074</v>
      </c>
      <c r="N951" t="s">
        <v>15932</v>
      </c>
      <c r="O951" t="s">
        <v>15544</v>
      </c>
      <c r="P951" t="s">
        <v>16496</v>
      </c>
      <c r="Q951">
        <v>1996</v>
      </c>
      <c r="R951" t="s">
        <v>491</v>
      </c>
      <c r="S951">
        <v>0</v>
      </c>
      <c r="T951">
        <v>50000000</v>
      </c>
      <c r="U951">
        <v>25407250</v>
      </c>
      <c r="V951">
        <f t="shared" si="29"/>
        <v>-24592750</v>
      </c>
      <c r="W951" t="s">
        <v>3791</v>
      </c>
      <c r="X951">
        <v>5.7</v>
      </c>
      <c r="Y951">
        <v>104</v>
      </c>
      <c r="Z951">
        <v>54021</v>
      </c>
      <c r="AA951">
        <v>227</v>
      </c>
      <c r="AB951">
        <v>0</v>
      </c>
      <c r="AC951">
        <v>0</v>
      </c>
      <c r="AD951">
        <v>12000</v>
      </c>
      <c r="AE951">
        <v>898</v>
      </c>
      <c r="AF951">
        <v>764</v>
      </c>
      <c r="AG951">
        <v>15935</v>
      </c>
      <c r="AH951" t="s">
        <v>980</v>
      </c>
      <c r="AI951" t="s">
        <v>718</v>
      </c>
      <c r="AJ951" t="s">
        <v>13700</v>
      </c>
      <c r="AK951" t="s">
        <v>13161</v>
      </c>
      <c r="AP951">
        <f t="shared" si="28"/>
        <v>4</v>
      </c>
    </row>
    <row r="952" spans="1:42" x14ac:dyDescent="0.3">
      <c r="A952" s="1">
        <v>997</v>
      </c>
      <c r="B952" t="s">
        <v>3792</v>
      </c>
      <c r="C952" t="s">
        <v>27</v>
      </c>
      <c r="D952" t="s">
        <v>456</v>
      </c>
      <c r="E952" t="s">
        <v>262</v>
      </c>
      <c r="F952" t="s">
        <v>3779</v>
      </c>
      <c r="G952" t="s">
        <v>3793</v>
      </c>
      <c r="H952" t="s">
        <v>32</v>
      </c>
      <c r="I952">
        <v>90</v>
      </c>
      <c r="J952">
        <v>2.35</v>
      </c>
      <c r="K952" t="s">
        <v>33</v>
      </c>
      <c r="L952" t="s">
        <v>14325</v>
      </c>
      <c r="M952" t="s">
        <v>14068</v>
      </c>
      <c r="N952" t="s">
        <v>16497</v>
      </c>
      <c r="O952" t="s">
        <v>15746</v>
      </c>
      <c r="P952" t="s">
        <v>14188</v>
      </c>
      <c r="Q952">
        <v>1999</v>
      </c>
      <c r="R952" t="s">
        <v>72</v>
      </c>
      <c r="S952">
        <v>1</v>
      </c>
      <c r="T952">
        <v>70000000</v>
      </c>
      <c r="U952">
        <v>23159305</v>
      </c>
      <c r="V952">
        <f t="shared" si="29"/>
        <v>-46840695</v>
      </c>
      <c r="W952" t="s">
        <v>3794</v>
      </c>
      <c r="X952">
        <v>8</v>
      </c>
      <c r="Y952">
        <v>162</v>
      </c>
      <c r="Z952">
        <v>128455</v>
      </c>
      <c r="AA952">
        <v>514</v>
      </c>
      <c r="AB952">
        <v>0</v>
      </c>
      <c r="AC952">
        <v>663</v>
      </c>
      <c r="AD952">
        <v>14000</v>
      </c>
      <c r="AE952">
        <v>631</v>
      </c>
      <c r="AF952">
        <v>521</v>
      </c>
      <c r="AG952">
        <v>16358</v>
      </c>
      <c r="AH952" t="s">
        <v>980</v>
      </c>
      <c r="AI952" t="s">
        <v>718</v>
      </c>
      <c r="AJ952" t="s">
        <v>20925</v>
      </c>
      <c r="AK952" t="s">
        <v>1432</v>
      </c>
      <c r="AL952" t="s">
        <v>2420</v>
      </c>
      <c r="AM952" t="s">
        <v>20926</v>
      </c>
      <c r="AN952" t="s">
        <v>13700</v>
      </c>
      <c r="AP952">
        <f t="shared" si="28"/>
        <v>7</v>
      </c>
    </row>
    <row r="953" spans="1:42" x14ac:dyDescent="0.3">
      <c r="A953" s="1">
        <v>998</v>
      </c>
      <c r="B953" t="s">
        <v>3795</v>
      </c>
      <c r="C953" t="s">
        <v>27</v>
      </c>
      <c r="D953" t="s">
        <v>3796</v>
      </c>
      <c r="E953" t="s">
        <v>421</v>
      </c>
      <c r="F953" t="s">
        <v>2820</v>
      </c>
      <c r="G953" t="s">
        <v>3220</v>
      </c>
      <c r="H953" t="s">
        <v>32</v>
      </c>
      <c r="I953">
        <v>119</v>
      </c>
      <c r="J953">
        <v>2.35</v>
      </c>
      <c r="K953" t="s">
        <v>33</v>
      </c>
      <c r="L953" t="s">
        <v>15115</v>
      </c>
      <c r="M953" t="s">
        <v>16498</v>
      </c>
      <c r="N953" t="s">
        <v>14273</v>
      </c>
      <c r="O953" t="s">
        <v>15046</v>
      </c>
      <c r="P953" t="s">
        <v>15295</v>
      </c>
      <c r="Q953">
        <v>2004</v>
      </c>
      <c r="R953" t="s">
        <v>491</v>
      </c>
      <c r="S953">
        <v>8</v>
      </c>
      <c r="T953">
        <v>50000000</v>
      </c>
      <c r="U953">
        <v>24006726</v>
      </c>
      <c r="V953">
        <f t="shared" si="29"/>
        <v>-25993274</v>
      </c>
      <c r="W953" t="s">
        <v>3797</v>
      </c>
      <c r="X953">
        <v>7.3</v>
      </c>
      <c r="Y953">
        <v>259</v>
      </c>
      <c r="Z953">
        <v>139535</v>
      </c>
      <c r="AA953">
        <v>632</v>
      </c>
      <c r="AB953">
        <v>0</v>
      </c>
      <c r="AC953">
        <v>0</v>
      </c>
      <c r="AD953">
        <v>13000</v>
      </c>
      <c r="AE953">
        <v>1000</v>
      </c>
      <c r="AF953">
        <v>639</v>
      </c>
      <c r="AG953">
        <v>15757</v>
      </c>
      <c r="AH953" t="s">
        <v>718</v>
      </c>
      <c r="AI953" t="s">
        <v>1432</v>
      </c>
      <c r="AJ953" t="s">
        <v>2420</v>
      </c>
      <c r="AP953">
        <f t="shared" si="28"/>
        <v>3</v>
      </c>
    </row>
    <row r="954" spans="1:42" x14ac:dyDescent="0.3">
      <c r="A954" s="1">
        <v>999</v>
      </c>
      <c r="B954" t="s">
        <v>3798</v>
      </c>
      <c r="C954" t="s">
        <v>27</v>
      </c>
      <c r="D954" t="s">
        <v>1670</v>
      </c>
      <c r="E954" t="s">
        <v>499</v>
      </c>
      <c r="F954" t="s">
        <v>3799</v>
      </c>
      <c r="G954" t="s">
        <v>3800</v>
      </c>
      <c r="H954" t="s">
        <v>32</v>
      </c>
      <c r="I954">
        <v>139</v>
      </c>
      <c r="J954">
        <v>1.85</v>
      </c>
      <c r="K954" t="s">
        <v>33</v>
      </c>
      <c r="L954" t="s">
        <v>13982</v>
      </c>
      <c r="M954" t="s">
        <v>14427</v>
      </c>
      <c r="N954" t="s">
        <v>16499</v>
      </c>
      <c r="Q954">
        <v>2016</v>
      </c>
      <c r="R954" t="s">
        <v>491</v>
      </c>
      <c r="S954">
        <v>1</v>
      </c>
      <c r="T954">
        <v>50000000</v>
      </c>
      <c r="U954">
        <v>20389967</v>
      </c>
      <c r="V954">
        <f t="shared" si="29"/>
        <v>-29610033</v>
      </c>
      <c r="W954" t="s">
        <v>3801</v>
      </c>
      <c r="X954">
        <v>6.7</v>
      </c>
      <c r="Y954">
        <v>79</v>
      </c>
      <c r="Z954">
        <v>3077</v>
      </c>
      <c r="AA954">
        <v>47</v>
      </c>
      <c r="AB954">
        <v>10000</v>
      </c>
      <c r="AC954">
        <v>378</v>
      </c>
      <c r="AD954">
        <v>11000</v>
      </c>
      <c r="AE954">
        <v>552</v>
      </c>
      <c r="AF954">
        <v>303</v>
      </c>
      <c r="AG954">
        <v>12786</v>
      </c>
      <c r="AH954" t="s">
        <v>980</v>
      </c>
      <c r="AI954" t="s">
        <v>20932</v>
      </c>
      <c r="AJ954" t="s">
        <v>2420</v>
      </c>
      <c r="AK954" t="s">
        <v>20929</v>
      </c>
      <c r="AL954" t="s">
        <v>6750</v>
      </c>
      <c r="AP954">
        <f t="shared" si="28"/>
        <v>5</v>
      </c>
    </row>
    <row r="955" spans="1:42" x14ac:dyDescent="0.3">
      <c r="A955" s="1">
        <v>1000</v>
      </c>
      <c r="B955" t="s">
        <v>3802</v>
      </c>
      <c r="C955" t="s">
        <v>27</v>
      </c>
      <c r="D955" t="s">
        <v>3318</v>
      </c>
      <c r="E955" t="s">
        <v>94</v>
      </c>
      <c r="F955" t="s">
        <v>166</v>
      </c>
      <c r="G955" t="s">
        <v>692</v>
      </c>
      <c r="H955" t="s">
        <v>32</v>
      </c>
      <c r="I955">
        <v>130</v>
      </c>
      <c r="J955">
        <v>2.35</v>
      </c>
      <c r="K955" t="s">
        <v>33</v>
      </c>
      <c r="L955" t="s">
        <v>16024</v>
      </c>
      <c r="M955" t="s">
        <v>14096</v>
      </c>
      <c r="N955" t="s">
        <v>14153</v>
      </c>
      <c r="O955" t="s">
        <v>14448</v>
      </c>
      <c r="P955" t="s">
        <v>14026</v>
      </c>
      <c r="Q955">
        <v>2003</v>
      </c>
      <c r="R955" t="s">
        <v>491</v>
      </c>
      <c r="S955">
        <v>0</v>
      </c>
      <c r="T955">
        <v>50000000</v>
      </c>
      <c r="U955">
        <v>19593740</v>
      </c>
      <c r="V955">
        <f t="shared" si="29"/>
        <v>-30406260</v>
      </c>
      <c r="W955" t="s">
        <v>3803</v>
      </c>
      <c r="X955">
        <v>7.5</v>
      </c>
      <c r="Y955">
        <v>141</v>
      </c>
      <c r="Z955">
        <v>88270</v>
      </c>
      <c r="AA955">
        <v>420</v>
      </c>
      <c r="AB955">
        <v>0</v>
      </c>
      <c r="AC955">
        <v>317</v>
      </c>
      <c r="AD955">
        <v>18000</v>
      </c>
      <c r="AE955">
        <v>14000</v>
      </c>
      <c r="AF955">
        <v>256</v>
      </c>
      <c r="AG955">
        <v>32637</v>
      </c>
      <c r="AH955" t="s">
        <v>20931</v>
      </c>
      <c r="AI955" t="s">
        <v>2420</v>
      </c>
      <c r="AJ955" t="s">
        <v>13161</v>
      </c>
      <c r="AP955">
        <f t="shared" si="28"/>
        <v>3</v>
      </c>
    </row>
    <row r="956" spans="1:42" x14ac:dyDescent="0.3">
      <c r="A956" s="1">
        <v>1001</v>
      </c>
      <c r="B956" t="s">
        <v>3804</v>
      </c>
      <c r="C956" t="s">
        <v>27</v>
      </c>
      <c r="D956" t="s">
        <v>3139</v>
      </c>
      <c r="E956" t="s">
        <v>2197</v>
      </c>
      <c r="F956" t="s">
        <v>3805</v>
      </c>
      <c r="G956" t="s">
        <v>650</v>
      </c>
      <c r="H956" t="s">
        <v>32</v>
      </c>
      <c r="I956">
        <v>100</v>
      </c>
      <c r="J956">
        <v>2.35</v>
      </c>
      <c r="K956" t="s">
        <v>33</v>
      </c>
      <c r="L956" t="s">
        <v>16500</v>
      </c>
      <c r="M956" t="s">
        <v>16501</v>
      </c>
      <c r="N956" t="s">
        <v>14881</v>
      </c>
      <c r="O956" t="s">
        <v>16502</v>
      </c>
      <c r="P956" t="s">
        <v>14027</v>
      </c>
      <c r="Q956">
        <v>2005</v>
      </c>
      <c r="R956" t="s">
        <v>34</v>
      </c>
      <c r="S956">
        <v>5</v>
      </c>
      <c r="T956">
        <v>40000000</v>
      </c>
      <c r="U956">
        <v>19118247</v>
      </c>
      <c r="V956">
        <f t="shared" si="29"/>
        <v>-20881753</v>
      </c>
      <c r="W956" t="s">
        <v>3806</v>
      </c>
      <c r="X956">
        <v>5.4</v>
      </c>
      <c r="Y956">
        <v>59</v>
      </c>
      <c r="Z956">
        <v>19829</v>
      </c>
      <c r="AA956">
        <v>94</v>
      </c>
      <c r="AB956">
        <v>779</v>
      </c>
      <c r="AC956">
        <v>65</v>
      </c>
      <c r="AD956">
        <v>1000</v>
      </c>
      <c r="AE956">
        <v>923</v>
      </c>
      <c r="AF956">
        <v>730</v>
      </c>
      <c r="AG956">
        <v>6171</v>
      </c>
      <c r="AH956" t="s">
        <v>980</v>
      </c>
      <c r="AI956" t="s">
        <v>1432</v>
      </c>
      <c r="AP956">
        <f t="shared" si="28"/>
        <v>2</v>
      </c>
    </row>
    <row r="957" spans="1:42" x14ac:dyDescent="0.3">
      <c r="A957" s="1">
        <v>1002</v>
      </c>
      <c r="B957" t="s">
        <v>3807</v>
      </c>
      <c r="C957" t="s">
        <v>27</v>
      </c>
      <c r="D957" t="s">
        <v>3611</v>
      </c>
      <c r="E957" t="s">
        <v>175</v>
      </c>
      <c r="F957" t="s">
        <v>256</v>
      </c>
      <c r="G957" t="s">
        <v>1661</v>
      </c>
      <c r="H957" t="s">
        <v>32</v>
      </c>
      <c r="I957">
        <v>114</v>
      </c>
      <c r="J957">
        <v>2.35</v>
      </c>
      <c r="K957" t="s">
        <v>33</v>
      </c>
      <c r="L957" t="s">
        <v>14096</v>
      </c>
      <c r="M957" t="s">
        <v>14663</v>
      </c>
      <c r="N957" t="s">
        <v>16316</v>
      </c>
      <c r="O957" t="s">
        <v>16503</v>
      </c>
      <c r="P957" t="s">
        <v>16504</v>
      </c>
      <c r="Q957">
        <v>2015</v>
      </c>
      <c r="R957" t="s">
        <v>491</v>
      </c>
      <c r="S957">
        <v>2</v>
      </c>
      <c r="T957">
        <v>50000000</v>
      </c>
      <c r="U957">
        <v>26442251</v>
      </c>
      <c r="V957">
        <f t="shared" si="29"/>
        <v>-23557749</v>
      </c>
      <c r="W957" t="s">
        <v>3808</v>
      </c>
      <c r="X957">
        <v>6.6</v>
      </c>
      <c r="Y957">
        <v>236</v>
      </c>
      <c r="Z957">
        <v>76010</v>
      </c>
      <c r="AA957">
        <v>205</v>
      </c>
      <c r="AB957">
        <v>15000</v>
      </c>
      <c r="AC957">
        <v>174</v>
      </c>
      <c r="AD957">
        <v>14000</v>
      </c>
      <c r="AE957">
        <v>988</v>
      </c>
      <c r="AF957">
        <v>655</v>
      </c>
      <c r="AG957">
        <v>16992</v>
      </c>
      <c r="AH957" t="s">
        <v>980</v>
      </c>
      <c r="AI957" t="s">
        <v>20931</v>
      </c>
      <c r="AJ957" t="s">
        <v>2420</v>
      </c>
      <c r="AK957" t="s">
        <v>13161</v>
      </c>
      <c r="AP957">
        <f t="shared" si="28"/>
        <v>4</v>
      </c>
    </row>
    <row r="958" spans="1:42" x14ac:dyDescent="0.3">
      <c r="A958" s="1">
        <v>1003</v>
      </c>
      <c r="B958" t="s">
        <v>3809</v>
      </c>
      <c r="C958" t="s">
        <v>27</v>
      </c>
      <c r="D958" t="s">
        <v>3810</v>
      </c>
      <c r="E958" t="s">
        <v>2013</v>
      </c>
      <c r="F958" t="s">
        <v>160</v>
      </c>
      <c r="G958" t="s">
        <v>3811</v>
      </c>
      <c r="H958" t="s">
        <v>32</v>
      </c>
      <c r="I958">
        <v>96</v>
      </c>
      <c r="J958">
        <v>1.85</v>
      </c>
      <c r="K958" t="s">
        <v>33</v>
      </c>
      <c r="L958" t="s">
        <v>16505</v>
      </c>
      <c r="M958" t="s">
        <v>15287</v>
      </c>
      <c r="N958" t="s">
        <v>14534</v>
      </c>
      <c r="O958" t="s">
        <v>16338</v>
      </c>
      <c r="P958" t="s">
        <v>16506</v>
      </c>
      <c r="Q958">
        <v>2007</v>
      </c>
      <c r="R958" t="s">
        <v>491</v>
      </c>
      <c r="S958">
        <v>1</v>
      </c>
      <c r="T958">
        <v>25000000</v>
      </c>
      <c r="U958">
        <v>17114882</v>
      </c>
      <c r="V958">
        <f t="shared" si="29"/>
        <v>-7885118</v>
      </c>
      <c r="W958" t="s">
        <v>3812</v>
      </c>
      <c r="X958">
        <v>7.7</v>
      </c>
      <c r="Y958">
        <v>356</v>
      </c>
      <c r="Z958">
        <v>189249</v>
      </c>
      <c r="AA958">
        <v>398</v>
      </c>
      <c r="AB958">
        <v>0</v>
      </c>
      <c r="AC958">
        <v>0</v>
      </c>
      <c r="AD958">
        <v>10000</v>
      </c>
      <c r="AE958">
        <v>6000</v>
      </c>
      <c r="AF958">
        <v>509</v>
      </c>
      <c r="AG958">
        <v>17211</v>
      </c>
      <c r="AH958" t="s">
        <v>20931</v>
      </c>
      <c r="AI958" t="s">
        <v>20928</v>
      </c>
      <c r="AJ958" t="s">
        <v>13161</v>
      </c>
      <c r="AP958">
        <f t="shared" si="28"/>
        <v>3</v>
      </c>
    </row>
    <row r="959" spans="1:42" x14ac:dyDescent="0.3">
      <c r="A959" s="1">
        <v>1004</v>
      </c>
      <c r="B959" t="s">
        <v>3813</v>
      </c>
      <c r="C959" t="s">
        <v>27</v>
      </c>
      <c r="D959" t="s">
        <v>3814</v>
      </c>
      <c r="E959" t="s">
        <v>261</v>
      </c>
      <c r="F959" t="s">
        <v>235</v>
      </c>
      <c r="G959" t="s">
        <v>3211</v>
      </c>
      <c r="H959" t="s">
        <v>32</v>
      </c>
      <c r="I959">
        <v>110</v>
      </c>
      <c r="J959">
        <v>2.35</v>
      </c>
      <c r="K959" t="s">
        <v>33</v>
      </c>
      <c r="L959" t="s">
        <v>16507</v>
      </c>
      <c r="M959" t="s">
        <v>15688</v>
      </c>
      <c r="N959" t="s">
        <v>15963</v>
      </c>
      <c r="O959" t="s">
        <v>16508</v>
      </c>
      <c r="P959" t="s">
        <v>15046</v>
      </c>
      <c r="Q959">
        <v>2005</v>
      </c>
      <c r="R959" t="s">
        <v>34</v>
      </c>
      <c r="S959">
        <v>3</v>
      </c>
      <c r="T959">
        <v>50000000</v>
      </c>
      <c r="U959">
        <v>18472363</v>
      </c>
      <c r="V959">
        <f t="shared" si="29"/>
        <v>-31527637</v>
      </c>
      <c r="W959" t="s">
        <v>3815</v>
      </c>
      <c r="X959">
        <v>5.8</v>
      </c>
      <c r="Y959">
        <v>120</v>
      </c>
      <c r="Z959">
        <v>63599</v>
      </c>
      <c r="AA959">
        <v>208</v>
      </c>
      <c r="AB959">
        <v>0</v>
      </c>
      <c r="AC959">
        <v>134</v>
      </c>
      <c r="AD959">
        <v>23000</v>
      </c>
      <c r="AE959">
        <v>1000</v>
      </c>
      <c r="AF959">
        <v>795</v>
      </c>
      <c r="AG959">
        <v>25049</v>
      </c>
      <c r="AH959" t="s">
        <v>980</v>
      </c>
      <c r="AI959" t="s">
        <v>718</v>
      </c>
      <c r="AJ959" t="s">
        <v>20931</v>
      </c>
      <c r="AK959" t="s">
        <v>13161</v>
      </c>
      <c r="AP959">
        <f t="shared" si="28"/>
        <v>4</v>
      </c>
    </row>
    <row r="960" spans="1:42" x14ac:dyDescent="0.3">
      <c r="A960" s="1">
        <v>1005</v>
      </c>
      <c r="B960" t="s">
        <v>3816</v>
      </c>
      <c r="C960" t="s">
        <v>27</v>
      </c>
      <c r="D960" t="s">
        <v>1434</v>
      </c>
      <c r="E960" t="s">
        <v>3817</v>
      </c>
      <c r="F960" t="s">
        <v>3818</v>
      </c>
      <c r="G960" t="s">
        <v>3819</v>
      </c>
      <c r="H960" t="s">
        <v>1390</v>
      </c>
      <c r="I960">
        <v>105</v>
      </c>
      <c r="J960">
        <v>2.35</v>
      </c>
      <c r="K960" t="s">
        <v>33</v>
      </c>
      <c r="L960" t="s">
        <v>14924</v>
      </c>
      <c r="M960" t="s">
        <v>16509</v>
      </c>
      <c r="N960" t="s">
        <v>15353</v>
      </c>
      <c r="O960" t="s">
        <v>16254</v>
      </c>
      <c r="P960" t="s">
        <v>16510</v>
      </c>
      <c r="Q960">
        <v>1999</v>
      </c>
      <c r="R960" t="s">
        <v>491</v>
      </c>
      <c r="S960">
        <v>0</v>
      </c>
      <c r="T960">
        <v>390000000</v>
      </c>
      <c r="U960">
        <v>14131298</v>
      </c>
      <c r="V960">
        <f t="shared" si="29"/>
        <v>-375868702</v>
      </c>
      <c r="W960" t="s">
        <v>3820</v>
      </c>
      <c r="X960">
        <v>6.4</v>
      </c>
      <c r="Y960">
        <v>111</v>
      </c>
      <c r="Z960">
        <v>55889</v>
      </c>
      <c r="AA960">
        <v>390</v>
      </c>
      <c r="AB960">
        <v>0</v>
      </c>
      <c r="AC960">
        <v>0</v>
      </c>
      <c r="AD960">
        <v>51</v>
      </c>
      <c r="AE960">
        <v>40</v>
      </c>
      <c r="AF960">
        <v>15</v>
      </c>
      <c r="AG960">
        <v>144</v>
      </c>
      <c r="AH960" t="s">
        <v>718</v>
      </c>
      <c r="AI960" t="s">
        <v>20932</v>
      </c>
      <c r="AJ960" t="s">
        <v>2420</v>
      </c>
      <c r="AK960" t="s">
        <v>20929</v>
      </c>
      <c r="AL960" t="s">
        <v>6750</v>
      </c>
      <c r="AP960">
        <f t="shared" si="28"/>
        <v>5</v>
      </c>
    </row>
    <row r="961" spans="1:42" x14ac:dyDescent="0.3">
      <c r="A961" s="1">
        <v>1006</v>
      </c>
      <c r="B961" t="s">
        <v>3821</v>
      </c>
      <c r="C961" t="s">
        <v>27</v>
      </c>
      <c r="D961" t="s">
        <v>3822</v>
      </c>
      <c r="E961" t="s">
        <v>629</v>
      </c>
      <c r="F961" t="s">
        <v>1417</v>
      </c>
      <c r="G961" t="s">
        <v>64</v>
      </c>
      <c r="H961" t="s">
        <v>32</v>
      </c>
      <c r="I961">
        <v>102</v>
      </c>
      <c r="J961">
        <v>2.35</v>
      </c>
      <c r="K961" t="s">
        <v>33</v>
      </c>
      <c r="L961" t="s">
        <v>14856</v>
      </c>
      <c r="M961" t="s">
        <v>14376</v>
      </c>
      <c r="N961" t="s">
        <v>14070</v>
      </c>
      <c r="O961" t="s">
        <v>14154</v>
      </c>
      <c r="P961" t="s">
        <v>16511</v>
      </c>
      <c r="Q961">
        <v>2011</v>
      </c>
      <c r="R961" t="s">
        <v>491</v>
      </c>
      <c r="S961">
        <v>3</v>
      </c>
      <c r="T961">
        <v>49900000</v>
      </c>
      <c r="U961">
        <v>21557240</v>
      </c>
      <c r="V961">
        <f t="shared" si="29"/>
        <v>-28342760</v>
      </c>
      <c r="W961" t="s">
        <v>3823</v>
      </c>
      <c r="X961">
        <v>5.6</v>
      </c>
      <c r="Y961">
        <v>208</v>
      </c>
      <c r="Z961">
        <v>85237</v>
      </c>
      <c r="AA961">
        <v>274</v>
      </c>
      <c r="AB961">
        <v>18000</v>
      </c>
      <c r="AC961">
        <v>234</v>
      </c>
      <c r="AD961">
        <v>20000</v>
      </c>
      <c r="AE961">
        <v>11000</v>
      </c>
      <c r="AF961">
        <v>11000</v>
      </c>
      <c r="AG961">
        <v>45202</v>
      </c>
      <c r="AH961" t="s">
        <v>718</v>
      </c>
      <c r="AI961" t="s">
        <v>1432</v>
      </c>
      <c r="AJ961" t="s">
        <v>20924</v>
      </c>
      <c r="AP961">
        <f t="shared" si="28"/>
        <v>3</v>
      </c>
    </row>
    <row r="962" spans="1:42" x14ac:dyDescent="0.3">
      <c r="A962" s="1">
        <v>1007</v>
      </c>
      <c r="B962" t="s">
        <v>3824</v>
      </c>
      <c r="C962" t="s">
        <v>27</v>
      </c>
      <c r="D962" t="s">
        <v>3825</v>
      </c>
      <c r="E962" t="s">
        <v>160</v>
      </c>
      <c r="F962" t="s">
        <v>3826</v>
      </c>
      <c r="G962" t="s">
        <v>2423</v>
      </c>
      <c r="H962" t="s">
        <v>32</v>
      </c>
      <c r="I962">
        <v>84</v>
      </c>
      <c r="J962">
        <v>2.35</v>
      </c>
      <c r="K962" t="s">
        <v>33</v>
      </c>
      <c r="L962" t="s">
        <v>16512</v>
      </c>
      <c r="M962" t="s">
        <v>11383</v>
      </c>
      <c r="N962" t="s">
        <v>16513</v>
      </c>
      <c r="O962" t="s">
        <v>16514</v>
      </c>
      <c r="P962" t="s">
        <v>14028</v>
      </c>
      <c r="Q962">
        <v>2011</v>
      </c>
      <c r="R962" t="s">
        <v>34</v>
      </c>
      <c r="S962">
        <v>0</v>
      </c>
      <c r="T962">
        <v>55000000</v>
      </c>
      <c r="U962">
        <v>21283440</v>
      </c>
      <c r="V962">
        <f t="shared" si="29"/>
        <v>-33716560</v>
      </c>
      <c r="W962" t="s">
        <v>3827</v>
      </c>
      <c r="X962">
        <v>6</v>
      </c>
      <c r="Y962">
        <v>174</v>
      </c>
      <c r="Z962">
        <v>46239</v>
      </c>
      <c r="AA962">
        <v>137</v>
      </c>
      <c r="AB962">
        <v>0</v>
      </c>
      <c r="AC962">
        <v>260</v>
      </c>
      <c r="AD962">
        <v>6000</v>
      </c>
      <c r="AE962">
        <v>694</v>
      </c>
      <c r="AF962">
        <v>692</v>
      </c>
      <c r="AG962">
        <v>8018</v>
      </c>
      <c r="AH962" t="s">
        <v>2420</v>
      </c>
      <c r="AI962" t="s">
        <v>20928</v>
      </c>
      <c r="AJ962" t="s">
        <v>13161</v>
      </c>
      <c r="AP962">
        <f t="shared" si="28"/>
        <v>3</v>
      </c>
    </row>
    <row r="963" spans="1:42" x14ac:dyDescent="0.3">
      <c r="A963" s="1">
        <v>1008</v>
      </c>
      <c r="B963" t="s">
        <v>3828</v>
      </c>
      <c r="C963" t="s">
        <v>27</v>
      </c>
      <c r="D963" t="s">
        <v>3829</v>
      </c>
      <c r="E963" t="s">
        <v>3072</v>
      </c>
      <c r="F963" t="s">
        <v>1270</v>
      </c>
      <c r="G963" t="s">
        <v>3830</v>
      </c>
      <c r="H963" t="s">
        <v>32</v>
      </c>
      <c r="I963">
        <v>115</v>
      </c>
      <c r="J963">
        <v>2.35</v>
      </c>
      <c r="K963" t="s">
        <v>33</v>
      </c>
      <c r="L963" t="s">
        <v>14907</v>
      </c>
      <c r="M963" t="s">
        <v>14424</v>
      </c>
      <c r="N963" t="s">
        <v>16515</v>
      </c>
      <c r="O963" t="s">
        <v>16516</v>
      </c>
      <c r="P963" t="s">
        <v>15270</v>
      </c>
      <c r="Q963">
        <v>1997</v>
      </c>
      <c r="R963" t="s">
        <v>34</v>
      </c>
      <c r="S963">
        <v>2</v>
      </c>
      <c r="T963">
        <v>50000000</v>
      </c>
      <c r="U963">
        <v>10556196</v>
      </c>
      <c r="V963">
        <f t="shared" si="29"/>
        <v>-39443804</v>
      </c>
      <c r="W963" t="s">
        <v>3831</v>
      </c>
      <c r="X963">
        <v>6.2</v>
      </c>
      <c r="Y963">
        <v>59</v>
      </c>
      <c r="Z963">
        <v>16562</v>
      </c>
      <c r="AA963">
        <v>73</v>
      </c>
      <c r="AB963">
        <v>697</v>
      </c>
      <c r="AC963">
        <v>333</v>
      </c>
      <c r="AD963">
        <v>972</v>
      </c>
      <c r="AE963">
        <v>713</v>
      </c>
      <c r="AF963">
        <v>317</v>
      </c>
      <c r="AG963">
        <v>2606</v>
      </c>
      <c r="AH963" t="s">
        <v>20931</v>
      </c>
      <c r="AI963" t="s">
        <v>2420</v>
      </c>
      <c r="AJ963" t="s">
        <v>13161</v>
      </c>
      <c r="AP963">
        <f t="shared" ref="AP963:AP1026" si="30">COUNTA(AH963:AO963)</f>
        <v>3</v>
      </c>
    </row>
    <row r="964" spans="1:42" x14ac:dyDescent="0.3">
      <c r="A964" s="1">
        <v>1009</v>
      </c>
      <c r="B964" t="s">
        <v>3832</v>
      </c>
      <c r="C964" t="s">
        <v>27</v>
      </c>
      <c r="D964" t="s">
        <v>3833</v>
      </c>
      <c r="E964" t="s">
        <v>239</v>
      </c>
      <c r="F964" t="s">
        <v>3834</v>
      </c>
      <c r="G964" t="s">
        <v>3835</v>
      </c>
      <c r="H964" t="s">
        <v>32</v>
      </c>
      <c r="I964">
        <v>99</v>
      </c>
      <c r="J964">
        <v>1.85</v>
      </c>
      <c r="K964" t="s">
        <v>33</v>
      </c>
      <c r="L964" t="s">
        <v>14981</v>
      </c>
      <c r="M964" t="s">
        <v>16517</v>
      </c>
      <c r="N964" t="s">
        <v>15957</v>
      </c>
      <c r="O964" t="s">
        <v>16518</v>
      </c>
      <c r="P964" t="s">
        <v>15358</v>
      </c>
      <c r="Q964">
        <v>1994</v>
      </c>
      <c r="R964" t="s">
        <v>72</v>
      </c>
      <c r="S964">
        <v>1</v>
      </c>
      <c r="T964">
        <v>50000000</v>
      </c>
      <c r="U964">
        <v>16671505</v>
      </c>
      <c r="V964">
        <f t="shared" ref="V964:V1027" si="31">U964-T964</f>
        <v>-33328495</v>
      </c>
      <c r="W964" t="s">
        <v>3836</v>
      </c>
      <c r="X964">
        <v>5.9</v>
      </c>
      <c r="Y964">
        <v>22</v>
      </c>
      <c r="Z964">
        <v>33186</v>
      </c>
      <c r="AA964">
        <v>78</v>
      </c>
      <c r="AB964">
        <v>0</v>
      </c>
      <c r="AC964">
        <v>32</v>
      </c>
      <c r="AD964">
        <v>1000</v>
      </c>
      <c r="AE964">
        <v>619</v>
      </c>
      <c r="AF964">
        <v>479</v>
      </c>
      <c r="AG964">
        <v>2949</v>
      </c>
      <c r="AH964" t="s">
        <v>718</v>
      </c>
      <c r="AI964" t="s">
        <v>1432</v>
      </c>
      <c r="AJ964" t="s">
        <v>20931</v>
      </c>
      <c r="AK964" t="s">
        <v>2420</v>
      </c>
      <c r="AL964" t="s">
        <v>20926</v>
      </c>
      <c r="AP964">
        <f t="shared" si="30"/>
        <v>5</v>
      </c>
    </row>
    <row r="965" spans="1:42" x14ac:dyDescent="0.3">
      <c r="A965" s="1">
        <v>1010</v>
      </c>
      <c r="B965" t="s">
        <v>3837</v>
      </c>
      <c r="C965" t="s">
        <v>27</v>
      </c>
      <c r="D965" t="s">
        <v>3838</v>
      </c>
      <c r="E965" t="s">
        <v>340</v>
      </c>
      <c r="F965" t="s">
        <v>1227</v>
      </c>
      <c r="G965" t="s">
        <v>1015</v>
      </c>
      <c r="H965" t="s">
        <v>32</v>
      </c>
      <c r="I965">
        <v>135</v>
      </c>
      <c r="J965">
        <v>2.35</v>
      </c>
      <c r="K965" t="s">
        <v>33</v>
      </c>
      <c r="L965" t="s">
        <v>13991</v>
      </c>
      <c r="M965" t="s">
        <v>16519</v>
      </c>
      <c r="N965" t="s">
        <v>14964</v>
      </c>
      <c r="O965" t="s">
        <v>15287</v>
      </c>
      <c r="P965" t="s">
        <v>16520</v>
      </c>
      <c r="Q965">
        <v>1995</v>
      </c>
      <c r="R965" t="s">
        <v>491</v>
      </c>
      <c r="S965">
        <v>1</v>
      </c>
      <c r="T965">
        <v>50000000</v>
      </c>
      <c r="U965">
        <v>10400000</v>
      </c>
      <c r="V965">
        <f t="shared" si="31"/>
        <v>-39600000</v>
      </c>
      <c r="W965" t="s">
        <v>3839</v>
      </c>
      <c r="X965">
        <v>5.0999999999999996</v>
      </c>
      <c r="Y965">
        <v>34</v>
      </c>
      <c r="Z965">
        <v>12037</v>
      </c>
      <c r="AA965">
        <v>90</v>
      </c>
      <c r="AB965">
        <v>943</v>
      </c>
      <c r="AC965">
        <v>596</v>
      </c>
      <c r="AD965">
        <v>10000</v>
      </c>
      <c r="AE965">
        <v>3000</v>
      </c>
      <c r="AF965">
        <v>2000</v>
      </c>
      <c r="AG965">
        <v>15820</v>
      </c>
      <c r="AH965" t="s">
        <v>2420</v>
      </c>
      <c r="AI965" t="s">
        <v>12756</v>
      </c>
      <c r="AP965">
        <f t="shared" si="30"/>
        <v>2</v>
      </c>
    </row>
    <row r="966" spans="1:42" x14ac:dyDescent="0.3">
      <c r="A966" s="1">
        <v>1011</v>
      </c>
      <c r="B966" t="s">
        <v>3840</v>
      </c>
      <c r="C966" t="s">
        <v>27</v>
      </c>
      <c r="D966" t="s">
        <v>400</v>
      </c>
      <c r="E966" t="s">
        <v>160</v>
      </c>
      <c r="F966" t="s">
        <v>711</v>
      </c>
      <c r="G966" t="s">
        <v>2439</v>
      </c>
      <c r="H966" t="s">
        <v>32</v>
      </c>
      <c r="I966">
        <v>108</v>
      </c>
      <c r="J966">
        <v>2.35</v>
      </c>
      <c r="K966" t="s">
        <v>33</v>
      </c>
      <c r="L966" t="s">
        <v>16521</v>
      </c>
      <c r="M966" t="s">
        <v>14360</v>
      </c>
      <c r="N966" t="s">
        <v>16522</v>
      </c>
      <c r="O966" t="s">
        <v>14990</v>
      </c>
      <c r="P966" t="s">
        <v>16523</v>
      </c>
      <c r="Q966">
        <v>2010</v>
      </c>
      <c r="R966" t="s">
        <v>34</v>
      </c>
      <c r="S966">
        <v>2</v>
      </c>
      <c r="T966">
        <v>22000000</v>
      </c>
      <c r="U966">
        <v>9528092</v>
      </c>
      <c r="V966">
        <f t="shared" si="31"/>
        <v>-12471908</v>
      </c>
      <c r="W966" t="s">
        <v>3841</v>
      </c>
      <c r="X966">
        <v>6.8</v>
      </c>
      <c r="Y966">
        <v>214</v>
      </c>
      <c r="Z966">
        <v>38513</v>
      </c>
      <c r="AA966">
        <v>127</v>
      </c>
      <c r="AB966">
        <v>9000</v>
      </c>
      <c r="AC966">
        <v>218</v>
      </c>
      <c r="AD966">
        <v>6000</v>
      </c>
      <c r="AE966">
        <v>3000</v>
      </c>
      <c r="AF966">
        <v>405</v>
      </c>
      <c r="AG966">
        <v>10191</v>
      </c>
      <c r="AH966" t="s">
        <v>20932</v>
      </c>
      <c r="AI966" t="s">
        <v>2420</v>
      </c>
      <c r="AJ966" t="s">
        <v>13161</v>
      </c>
      <c r="AP966">
        <f t="shared" si="30"/>
        <v>3</v>
      </c>
    </row>
    <row r="967" spans="1:42" x14ac:dyDescent="0.3">
      <c r="A967" s="1">
        <v>1013</v>
      </c>
      <c r="B967" t="s">
        <v>3842</v>
      </c>
      <c r="C967" t="s">
        <v>27</v>
      </c>
      <c r="D967" t="s">
        <v>1264</v>
      </c>
      <c r="E967" t="s">
        <v>3843</v>
      </c>
      <c r="F967" t="s">
        <v>3844</v>
      </c>
      <c r="G967" t="s">
        <v>656</v>
      </c>
      <c r="H967" t="s">
        <v>1390</v>
      </c>
      <c r="I967">
        <v>127</v>
      </c>
      <c r="J967">
        <v>2.35</v>
      </c>
      <c r="K967" t="s">
        <v>33</v>
      </c>
      <c r="L967" t="s">
        <v>14336</v>
      </c>
      <c r="M967" t="s">
        <v>14720</v>
      </c>
      <c r="N967" t="s">
        <v>16524</v>
      </c>
      <c r="O967" t="s">
        <v>14949</v>
      </c>
      <c r="P967" t="s">
        <v>16525</v>
      </c>
      <c r="Q967">
        <v>2005</v>
      </c>
      <c r="R967" t="s">
        <v>491</v>
      </c>
      <c r="S967">
        <v>0</v>
      </c>
      <c r="T967">
        <v>50000000</v>
      </c>
      <c r="U967">
        <v>10137232</v>
      </c>
      <c r="V967">
        <f t="shared" si="31"/>
        <v>-39862768</v>
      </c>
      <c r="W967" t="s">
        <v>3845</v>
      </c>
      <c r="X967">
        <v>6</v>
      </c>
      <c r="Y967">
        <v>186</v>
      </c>
      <c r="Z967">
        <v>58015</v>
      </c>
      <c r="AA967">
        <v>374</v>
      </c>
      <c r="AB967">
        <v>0</v>
      </c>
      <c r="AC967">
        <v>12000</v>
      </c>
      <c r="AD967">
        <v>984</v>
      </c>
      <c r="AE967">
        <v>940</v>
      </c>
      <c r="AF967">
        <v>897</v>
      </c>
      <c r="AG967">
        <v>5702</v>
      </c>
      <c r="AH967" t="s">
        <v>980</v>
      </c>
      <c r="AI967" t="s">
        <v>20932</v>
      </c>
      <c r="AJ967" t="s">
        <v>20931</v>
      </c>
      <c r="AK967" t="s">
        <v>2420</v>
      </c>
      <c r="AL967" t="s">
        <v>13161</v>
      </c>
      <c r="AP967">
        <f t="shared" si="30"/>
        <v>5</v>
      </c>
    </row>
    <row r="968" spans="1:42" x14ac:dyDescent="0.3">
      <c r="A968" s="1">
        <v>1014</v>
      </c>
      <c r="B968" t="s">
        <v>3846</v>
      </c>
      <c r="C968" t="s">
        <v>27</v>
      </c>
      <c r="D968" t="s">
        <v>3340</v>
      </c>
      <c r="E968" t="s">
        <v>2147</v>
      </c>
      <c r="F968" t="s">
        <v>1206</v>
      </c>
      <c r="G968" t="s">
        <v>1512</v>
      </c>
      <c r="H968" t="s">
        <v>32</v>
      </c>
      <c r="I968">
        <v>107</v>
      </c>
      <c r="J968">
        <v>1.85</v>
      </c>
      <c r="K968" t="s">
        <v>33</v>
      </c>
      <c r="L968" t="s">
        <v>15813</v>
      </c>
      <c r="M968" t="s">
        <v>14684</v>
      </c>
      <c r="N968" t="s">
        <v>14448</v>
      </c>
      <c r="O968" t="s">
        <v>16526</v>
      </c>
      <c r="P968" t="s">
        <v>15559</v>
      </c>
      <c r="Q968">
        <v>1995</v>
      </c>
      <c r="R968" t="s">
        <v>491</v>
      </c>
      <c r="S968">
        <v>0</v>
      </c>
      <c r="T968">
        <v>50000000</v>
      </c>
      <c r="U968">
        <v>9795017</v>
      </c>
      <c r="V968">
        <f t="shared" si="31"/>
        <v>-40204983</v>
      </c>
      <c r="W968" t="s">
        <v>3847</v>
      </c>
      <c r="X968">
        <v>5.0999999999999996</v>
      </c>
      <c r="Y968">
        <v>50</v>
      </c>
      <c r="Z968">
        <v>9227</v>
      </c>
      <c r="AA968">
        <v>70</v>
      </c>
      <c r="AB968">
        <v>422</v>
      </c>
      <c r="AC968">
        <v>607</v>
      </c>
      <c r="AD968">
        <v>2000</v>
      </c>
      <c r="AE968">
        <v>979</v>
      </c>
      <c r="AF968">
        <v>602</v>
      </c>
      <c r="AG968">
        <v>5461</v>
      </c>
      <c r="AH968" t="s">
        <v>20931</v>
      </c>
      <c r="AI968" t="s">
        <v>2420</v>
      </c>
      <c r="AJ968" t="s">
        <v>13161</v>
      </c>
      <c r="AP968">
        <f t="shared" si="30"/>
        <v>3</v>
      </c>
    </row>
    <row r="969" spans="1:42" x14ac:dyDescent="0.3">
      <c r="A969" s="1">
        <v>1015</v>
      </c>
      <c r="B969" t="s">
        <v>3848</v>
      </c>
      <c r="C969" t="s">
        <v>27</v>
      </c>
      <c r="D969" t="s">
        <v>3198</v>
      </c>
      <c r="E969" t="s">
        <v>483</v>
      </c>
      <c r="F969" t="s">
        <v>898</v>
      </c>
      <c r="G969" t="s">
        <v>2401</v>
      </c>
      <c r="H969" t="s">
        <v>32</v>
      </c>
      <c r="I969">
        <v>95</v>
      </c>
      <c r="J969">
        <v>1.85</v>
      </c>
      <c r="K969" t="s">
        <v>33</v>
      </c>
      <c r="L969" t="s">
        <v>14040</v>
      </c>
      <c r="M969" t="s">
        <v>15297</v>
      </c>
      <c r="N969" t="s">
        <v>14096</v>
      </c>
      <c r="O969" t="s">
        <v>14806</v>
      </c>
      <c r="P969" t="s">
        <v>16527</v>
      </c>
      <c r="Q969">
        <v>2009</v>
      </c>
      <c r="R969" t="s">
        <v>491</v>
      </c>
      <c r="S969">
        <v>1</v>
      </c>
      <c r="T969">
        <v>50000000</v>
      </c>
      <c r="U969">
        <v>20488579</v>
      </c>
      <c r="V969">
        <f t="shared" si="31"/>
        <v>-29511421</v>
      </c>
      <c r="W969" t="s">
        <v>3849</v>
      </c>
      <c r="X969">
        <v>5.8</v>
      </c>
      <c r="Y969">
        <v>180</v>
      </c>
      <c r="Z969">
        <v>113483</v>
      </c>
      <c r="AA969">
        <v>245</v>
      </c>
      <c r="AB969">
        <v>0</v>
      </c>
      <c r="AC969">
        <v>83</v>
      </c>
      <c r="AD969">
        <v>18000</v>
      </c>
      <c r="AE969">
        <v>8000</v>
      </c>
      <c r="AF969">
        <v>1000</v>
      </c>
      <c r="AG969">
        <v>29926</v>
      </c>
      <c r="AH969" t="s">
        <v>980</v>
      </c>
      <c r="AI969" t="s">
        <v>13700</v>
      </c>
      <c r="AJ969" t="s">
        <v>13161</v>
      </c>
      <c r="AP969">
        <f t="shared" si="30"/>
        <v>3</v>
      </c>
    </row>
    <row r="970" spans="1:42" x14ac:dyDescent="0.3">
      <c r="A970" s="1">
        <v>1016</v>
      </c>
      <c r="B970" t="s">
        <v>3850</v>
      </c>
      <c r="C970" t="s">
        <v>27</v>
      </c>
      <c r="D970" t="s">
        <v>3851</v>
      </c>
      <c r="E970" t="s">
        <v>3852</v>
      </c>
      <c r="F970" t="s">
        <v>3853</v>
      </c>
      <c r="G970" t="s">
        <v>3854</v>
      </c>
      <c r="H970" t="s">
        <v>32</v>
      </c>
      <c r="I970">
        <v>124</v>
      </c>
      <c r="J970">
        <v>2.35</v>
      </c>
      <c r="K970" t="s">
        <v>33</v>
      </c>
      <c r="L970" t="s">
        <v>14347</v>
      </c>
      <c r="M970" t="s">
        <v>14138</v>
      </c>
      <c r="N970" t="s">
        <v>14128</v>
      </c>
      <c r="O970" t="s">
        <v>16528</v>
      </c>
      <c r="P970" t="s">
        <v>15595</v>
      </c>
      <c r="Q970">
        <v>2013</v>
      </c>
      <c r="R970" t="s">
        <v>34</v>
      </c>
      <c r="S970">
        <v>7</v>
      </c>
      <c r="T970">
        <v>60000000</v>
      </c>
      <c r="U970">
        <v>19445217</v>
      </c>
      <c r="V970">
        <f t="shared" si="31"/>
        <v>-40554783</v>
      </c>
      <c r="W970" t="s">
        <v>3855</v>
      </c>
      <c r="X970">
        <v>6.2</v>
      </c>
      <c r="Y970">
        <v>231</v>
      </c>
      <c r="Z970">
        <v>67796</v>
      </c>
      <c r="AA970">
        <v>258</v>
      </c>
      <c r="AB970">
        <v>14000</v>
      </c>
      <c r="AC970">
        <v>98</v>
      </c>
      <c r="AD970">
        <v>1000</v>
      </c>
      <c r="AE970">
        <v>852</v>
      </c>
      <c r="AF970">
        <v>592</v>
      </c>
      <c r="AG970">
        <v>3580</v>
      </c>
      <c r="AH970" t="s">
        <v>2420</v>
      </c>
      <c r="AI970" t="s">
        <v>20924</v>
      </c>
      <c r="AJ970" t="s">
        <v>12756</v>
      </c>
      <c r="AP970">
        <f t="shared" si="30"/>
        <v>3</v>
      </c>
    </row>
    <row r="971" spans="1:42" x14ac:dyDescent="0.3">
      <c r="A971" s="1">
        <v>1017</v>
      </c>
      <c r="B971" t="s">
        <v>3856</v>
      </c>
      <c r="C971" t="s">
        <v>27</v>
      </c>
      <c r="D971" t="s">
        <v>3857</v>
      </c>
      <c r="E971" t="s">
        <v>604</v>
      </c>
      <c r="F971" t="s">
        <v>1113</v>
      </c>
      <c r="G971" t="s">
        <v>1082</v>
      </c>
      <c r="H971" t="s">
        <v>47</v>
      </c>
      <c r="I971">
        <v>109</v>
      </c>
      <c r="J971">
        <v>1.85</v>
      </c>
      <c r="K971" t="s">
        <v>33</v>
      </c>
      <c r="L971" t="s">
        <v>14067</v>
      </c>
      <c r="M971" t="s">
        <v>16529</v>
      </c>
      <c r="N971" t="s">
        <v>14631</v>
      </c>
      <c r="O971" t="s">
        <v>14018</v>
      </c>
      <c r="P971" t="s">
        <v>16530</v>
      </c>
      <c r="Q971">
        <v>2002</v>
      </c>
      <c r="R971" t="s">
        <v>491</v>
      </c>
      <c r="S971">
        <v>2</v>
      </c>
      <c r="T971">
        <v>55000000</v>
      </c>
      <c r="U971">
        <v>8355815</v>
      </c>
      <c r="V971">
        <f t="shared" si="31"/>
        <v>-46644185</v>
      </c>
      <c r="W971" t="s">
        <v>3858</v>
      </c>
      <c r="X971">
        <v>6.4</v>
      </c>
      <c r="Y971">
        <v>105</v>
      </c>
      <c r="Z971">
        <v>34730</v>
      </c>
      <c r="AA971">
        <v>341</v>
      </c>
      <c r="AB971">
        <v>0</v>
      </c>
      <c r="AC971">
        <v>0</v>
      </c>
      <c r="AD971">
        <v>49000</v>
      </c>
      <c r="AE971">
        <v>811</v>
      </c>
      <c r="AF971">
        <v>809</v>
      </c>
      <c r="AG971">
        <v>52885</v>
      </c>
      <c r="AH971" t="s">
        <v>1432</v>
      </c>
      <c r="AI971" t="s">
        <v>20931</v>
      </c>
      <c r="AJ971" t="s">
        <v>2420</v>
      </c>
      <c r="AK971" t="s">
        <v>13161</v>
      </c>
      <c r="AP971">
        <f t="shared" si="30"/>
        <v>4</v>
      </c>
    </row>
    <row r="972" spans="1:42" x14ac:dyDescent="0.3">
      <c r="A972" s="1">
        <v>1018</v>
      </c>
      <c r="B972" t="s">
        <v>3859</v>
      </c>
      <c r="C972" t="s">
        <v>27</v>
      </c>
      <c r="D972" t="s">
        <v>1539</v>
      </c>
      <c r="E972" t="s">
        <v>1435</v>
      </c>
      <c r="F972" t="s">
        <v>922</v>
      </c>
      <c r="G972" t="s">
        <v>1016</v>
      </c>
      <c r="H972" t="s">
        <v>32</v>
      </c>
      <c r="I972">
        <v>102</v>
      </c>
      <c r="J972">
        <v>2.35</v>
      </c>
      <c r="K972" t="s">
        <v>33</v>
      </c>
      <c r="L972" t="s">
        <v>14367</v>
      </c>
      <c r="M972" t="s">
        <v>16531</v>
      </c>
      <c r="N972" t="s">
        <v>16532</v>
      </c>
      <c r="O972" t="s">
        <v>16533</v>
      </c>
      <c r="P972" t="s">
        <v>16534</v>
      </c>
      <c r="Q972">
        <v>2016</v>
      </c>
      <c r="R972" t="s">
        <v>34</v>
      </c>
      <c r="S972">
        <v>4</v>
      </c>
      <c r="T972">
        <v>50000000</v>
      </c>
      <c r="U972">
        <v>28837115</v>
      </c>
      <c r="V972">
        <f t="shared" si="31"/>
        <v>-21162885</v>
      </c>
      <c r="W972" t="s">
        <v>3860</v>
      </c>
      <c r="X972">
        <v>4.8</v>
      </c>
      <c r="Y972">
        <v>226</v>
      </c>
      <c r="Z972">
        <v>34964</v>
      </c>
      <c r="AA972">
        <v>150</v>
      </c>
      <c r="AB972">
        <v>28000</v>
      </c>
      <c r="AC972">
        <v>0</v>
      </c>
      <c r="AD972">
        <v>14000</v>
      </c>
      <c r="AE972">
        <v>8000</v>
      </c>
      <c r="AF972">
        <v>1000</v>
      </c>
      <c r="AG972">
        <v>24107</v>
      </c>
      <c r="AH972" t="s">
        <v>1432</v>
      </c>
      <c r="AP972">
        <f t="shared" si="30"/>
        <v>1</v>
      </c>
    </row>
    <row r="973" spans="1:42" x14ac:dyDescent="0.3">
      <c r="A973" s="1">
        <v>1019</v>
      </c>
      <c r="B973" t="s">
        <v>3861</v>
      </c>
      <c r="C973" t="s">
        <v>27</v>
      </c>
      <c r="D973" t="s">
        <v>3862</v>
      </c>
      <c r="E973" t="s">
        <v>360</v>
      </c>
      <c r="F973" t="s">
        <v>3863</v>
      </c>
      <c r="G973" t="s">
        <v>3864</v>
      </c>
      <c r="H973" t="s">
        <v>32</v>
      </c>
      <c r="I973">
        <v>88</v>
      </c>
      <c r="J973">
        <v>2.35</v>
      </c>
      <c r="K973" t="s">
        <v>33</v>
      </c>
      <c r="L973" t="s">
        <v>15567</v>
      </c>
      <c r="M973" t="s">
        <v>16535</v>
      </c>
      <c r="N973" t="s">
        <v>14949</v>
      </c>
      <c r="O973" t="s">
        <v>16536</v>
      </c>
      <c r="P973" t="s">
        <v>16537</v>
      </c>
      <c r="Q973">
        <v>2004</v>
      </c>
      <c r="R973" t="s">
        <v>34</v>
      </c>
      <c r="S973">
        <v>5</v>
      </c>
      <c r="T973">
        <v>50000000</v>
      </c>
      <c r="U973">
        <v>6471394</v>
      </c>
      <c r="V973">
        <f t="shared" si="31"/>
        <v>-43528606</v>
      </c>
      <c r="W973" t="s">
        <v>3865</v>
      </c>
      <c r="X973">
        <v>4.9000000000000004</v>
      </c>
      <c r="Y973">
        <v>75</v>
      </c>
      <c r="Z973">
        <v>15880</v>
      </c>
      <c r="AA973">
        <v>93</v>
      </c>
      <c r="AB973">
        <v>288</v>
      </c>
      <c r="AC973">
        <v>5</v>
      </c>
      <c r="AD973">
        <v>11000</v>
      </c>
      <c r="AE973">
        <v>387</v>
      </c>
      <c r="AF973">
        <v>338</v>
      </c>
      <c r="AG973">
        <v>11972</v>
      </c>
      <c r="AH973" t="s">
        <v>1432</v>
      </c>
      <c r="AI973" t="s">
        <v>20931</v>
      </c>
      <c r="AP973">
        <f t="shared" si="30"/>
        <v>2</v>
      </c>
    </row>
    <row r="974" spans="1:42" x14ac:dyDescent="0.3">
      <c r="A974" s="1">
        <v>1020</v>
      </c>
      <c r="B974" t="s">
        <v>3866</v>
      </c>
      <c r="C974" t="s">
        <v>27</v>
      </c>
      <c r="D974" t="s">
        <v>2186</v>
      </c>
      <c r="E974" t="s">
        <v>182</v>
      </c>
      <c r="F974" t="s">
        <v>1512</v>
      </c>
      <c r="G974" t="s">
        <v>422</v>
      </c>
      <c r="H974" t="s">
        <v>32</v>
      </c>
      <c r="I974">
        <v>87</v>
      </c>
      <c r="J974">
        <v>1.85</v>
      </c>
      <c r="K974" t="s">
        <v>33</v>
      </c>
      <c r="L974" t="s">
        <v>13981</v>
      </c>
      <c r="M974" t="s">
        <v>14981</v>
      </c>
      <c r="N974" t="s">
        <v>16538</v>
      </c>
      <c r="O974" t="s">
        <v>16539</v>
      </c>
      <c r="P974" t="s">
        <v>16540</v>
      </c>
      <c r="Q974">
        <v>2000</v>
      </c>
      <c r="R974" t="s">
        <v>491</v>
      </c>
      <c r="S974">
        <v>0</v>
      </c>
      <c r="T974">
        <v>50000000</v>
      </c>
      <c r="U974">
        <v>6291602</v>
      </c>
      <c r="V974">
        <f t="shared" si="31"/>
        <v>-43708398</v>
      </c>
      <c r="W974" t="s">
        <v>3867</v>
      </c>
      <c r="X974">
        <v>5.6</v>
      </c>
      <c r="Y974">
        <v>82</v>
      </c>
      <c r="Z974">
        <v>8070</v>
      </c>
      <c r="AA974">
        <v>91</v>
      </c>
      <c r="AB974">
        <v>255</v>
      </c>
      <c r="AC974">
        <v>0</v>
      </c>
      <c r="AD974">
        <v>2000</v>
      </c>
      <c r="AE974">
        <v>602</v>
      </c>
      <c r="AF974">
        <v>591</v>
      </c>
      <c r="AG974">
        <v>3954</v>
      </c>
      <c r="AH974" t="s">
        <v>1432</v>
      </c>
      <c r="AI974" t="s">
        <v>13700</v>
      </c>
      <c r="AP974">
        <f t="shared" si="30"/>
        <v>2</v>
      </c>
    </row>
    <row r="975" spans="1:42" x14ac:dyDescent="0.3">
      <c r="A975" s="1">
        <v>1021</v>
      </c>
      <c r="B975" t="s">
        <v>3868</v>
      </c>
      <c r="C975" t="s">
        <v>27</v>
      </c>
      <c r="D975" t="s">
        <v>3869</v>
      </c>
      <c r="E975" t="s">
        <v>524</v>
      </c>
      <c r="F975" t="s">
        <v>2876</v>
      </c>
      <c r="G975" t="s">
        <v>1875</v>
      </c>
      <c r="H975" t="s">
        <v>32</v>
      </c>
      <c r="I975">
        <v>104</v>
      </c>
      <c r="J975">
        <v>1.85</v>
      </c>
      <c r="K975" t="s">
        <v>33</v>
      </c>
      <c r="L975" t="s">
        <v>14981</v>
      </c>
      <c r="M975" t="s">
        <v>15178</v>
      </c>
      <c r="N975" t="s">
        <v>16541</v>
      </c>
      <c r="O975" t="s">
        <v>16338</v>
      </c>
      <c r="P975" t="s">
        <v>14862</v>
      </c>
      <c r="Q975">
        <v>2011</v>
      </c>
      <c r="R975" t="s">
        <v>491</v>
      </c>
      <c r="S975">
        <v>1</v>
      </c>
      <c r="T975">
        <v>50000000</v>
      </c>
      <c r="U975">
        <v>10706786</v>
      </c>
      <c r="V975">
        <f t="shared" si="31"/>
        <v>-39293214</v>
      </c>
      <c r="W975" t="s">
        <v>3870</v>
      </c>
      <c r="X975">
        <v>5.5</v>
      </c>
      <c r="Y975">
        <v>296</v>
      </c>
      <c r="Z975">
        <v>81800</v>
      </c>
      <c r="AA975">
        <v>211</v>
      </c>
      <c r="AB975">
        <v>15000</v>
      </c>
      <c r="AC975">
        <v>71</v>
      </c>
      <c r="AD975">
        <v>12000</v>
      </c>
      <c r="AE975">
        <v>2000</v>
      </c>
      <c r="AF975">
        <v>982</v>
      </c>
      <c r="AG975">
        <v>16481</v>
      </c>
      <c r="AH975" t="s">
        <v>980</v>
      </c>
      <c r="AI975" t="s">
        <v>20924</v>
      </c>
      <c r="AJ975" t="s">
        <v>13161</v>
      </c>
      <c r="AP975">
        <f t="shared" si="30"/>
        <v>3</v>
      </c>
    </row>
    <row r="976" spans="1:42" x14ac:dyDescent="0.3">
      <c r="A976" s="1">
        <v>1022</v>
      </c>
      <c r="B976" t="s">
        <v>3871</v>
      </c>
      <c r="C976" t="s">
        <v>27</v>
      </c>
      <c r="D976" t="s">
        <v>2443</v>
      </c>
      <c r="E976" t="s">
        <v>2388</v>
      </c>
      <c r="F976" t="s">
        <v>3872</v>
      </c>
      <c r="G976" t="s">
        <v>3873</v>
      </c>
      <c r="H976" t="s">
        <v>205</v>
      </c>
      <c r="I976">
        <v>96</v>
      </c>
      <c r="J976">
        <v>2.35</v>
      </c>
      <c r="K976" t="s">
        <v>33</v>
      </c>
      <c r="L976" t="s">
        <v>16542</v>
      </c>
      <c r="M976" t="s">
        <v>16543</v>
      </c>
      <c r="N976" t="s">
        <v>14416</v>
      </c>
      <c r="O976" t="s">
        <v>15508</v>
      </c>
      <c r="P976" t="s">
        <v>14154</v>
      </c>
      <c r="Q976">
        <v>2009</v>
      </c>
      <c r="R976" t="s">
        <v>34</v>
      </c>
      <c r="S976">
        <v>2</v>
      </c>
      <c r="T976">
        <v>18000000</v>
      </c>
      <c r="U976">
        <v>8742261</v>
      </c>
      <c r="V976">
        <f t="shared" si="31"/>
        <v>-9257739</v>
      </c>
      <c r="W976" t="s">
        <v>3874</v>
      </c>
      <c r="X976">
        <v>3.7</v>
      </c>
      <c r="Y976">
        <v>103</v>
      </c>
      <c r="Z976">
        <v>19824</v>
      </c>
      <c r="AA976">
        <v>179</v>
      </c>
      <c r="AB976">
        <v>0</v>
      </c>
      <c r="AC976">
        <v>43</v>
      </c>
      <c r="AD976">
        <v>841</v>
      </c>
      <c r="AE976">
        <v>342</v>
      </c>
      <c r="AF976">
        <v>77</v>
      </c>
      <c r="AG976">
        <v>1385</v>
      </c>
      <c r="AH976" t="s">
        <v>980</v>
      </c>
      <c r="AI976" t="s">
        <v>20931</v>
      </c>
      <c r="AJ976" t="s">
        <v>2420</v>
      </c>
      <c r="AK976" t="s">
        <v>20928</v>
      </c>
      <c r="AL976" t="s">
        <v>13161</v>
      </c>
      <c r="AP976">
        <f t="shared" si="30"/>
        <v>5</v>
      </c>
    </row>
    <row r="977" spans="1:42" x14ac:dyDescent="0.3">
      <c r="A977" s="1">
        <v>1023</v>
      </c>
      <c r="B977" t="s">
        <v>3875</v>
      </c>
      <c r="C977" t="s">
        <v>27</v>
      </c>
      <c r="D977" t="s">
        <v>3876</v>
      </c>
      <c r="E977" t="s">
        <v>260</v>
      </c>
      <c r="F977" t="s">
        <v>385</v>
      </c>
      <c r="G977" t="s">
        <v>364</v>
      </c>
      <c r="H977" t="s">
        <v>32</v>
      </c>
      <c r="I977">
        <v>85</v>
      </c>
      <c r="J977">
        <v>2.35</v>
      </c>
      <c r="K977" t="s">
        <v>33</v>
      </c>
      <c r="L977" t="s">
        <v>14431</v>
      </c>
      <c r="M977" t="s">
        <v>16544</v>
      </c>
      <c r="N977" t="s">
        <v>14666</v>
      </c>
      <c r="O977" t="s">
        <v>13979</v>
      </c>
      <c r="P977" t="s">
        <v>14048</v>
      </c>
      <c r="Q977">
        <v>2001</v>
      </c>
      <c r="R977" t="s">
        <v>34</v>
      </c>
      <c r="S977">
        <v>1</v>
      </c>
      <c r="T977">
        <v>49000000</v>
      </c>
      <c r="U977">
        <v>43905746</v>
      </c>
      <c r="V977">
        <f t="shared" si="31"/>
        <v>-5094254</v>
      </c>
      <c r="W977" t="s">
        <v>3877</v>
      </c>
      <c r="X977">
        <v>5.9</v>
      </c>
      <c r="Y977">
        <v>98</v>
      </c>
      <c r="Z977">
        <v>77684</v>
      </c>
      <c r="AA977">
        <v>294</v>
      </c>
      <c r="AB977">
        <v>0</v>
      </c>
      <c r="AC977">
        <v>70</v>
      </c>
      <c r="AD977">
        <v>26000</v>
      </c>
      <c r="AE977">
        <v>5000</v>
      </c>
      <c r="AF977">
        <v>848</v>
      </c>
      <c r="AG977">
        <v>32831</v>
      </c>
      <c r="AH977" t="s">
        <v>980</v>
      </c>
      <c r="AI977" t="s">
        <v>13700</v>
      </c>
      <c r="AJ977" t="s">
        <v>13161</v>
      </c>
      <c r="AP977">
        <f t="shared" si="30"/>
        <v>3</v>
      </c>
    </row>
    <row r="978" spans="1:42" x14ac:dyDescent="0.3">
      <c r="A978" s="1">
        <v>1025</v>
      </c>
      <c r="B978" t="s">
        <v>3878</v>
      </c>
      <c r="C978" t="s">
        <v>27</v>
      </c>
      <c r="D978" t="s">
        <v>1505</v>
      </c>
      <c r="E978" t="s">
        <v>3383</v>
      </c>
      <c r="F978" t="s">
        <v>3879</v>
      </c>
      <c r="G978" t="s">
        <v>3880</v>
      </c>
      <c r="H978" t="s">
        <v>32</v>
      </c>
      <c r="I978">
        <v>104</v>
      </c>
      <c r="J978">
        <v>2.35</v>
      </c>
      <c r="K978" t="s">
        <v>33</v>
      </c>
      <c r="L978" t="s">
        <v>14914</v>
      </c>
      <c r="M978" t="s">
        <v>16545</v>
      </c>
      <c r="N978" t="s">
        <v>14448</v>
      </c>
      <c r="O978" t="s">
        <v>15680</v>
      </c>
      <c r="P978" t="s">
        <v>16546</v>
      </c>
      <c r="Q978">
        <v>1990</v>
      </c>
      <c r="R978" t="s">
        <v>491</v>
      </c>
      <c r="S978">
        <v>5</v>
      </c>
      <c r="T978">
        <v>40000000</v>
      </c>
      <c r="U978">
        <v>21413502</v>
      </c>
      <c r="V978">
        <f t="shared" si="31"/>
        <v>-18586498</v>
      </c>
      <c r="W978" t="s">
        <v>3881</v>
      </c>
      <c r="X978">
        <v>6.3</v>
      </c>
      <c r="Y978">
        <v>48</v>
      </c>
      <c r="Z978">
        <v>14429</v>
      </c>
      <c r="AA978">
        <v>113</v>
      </c>
      <c r="AB978">
        <v>2000</v>
      </c>
      <c r="AC978">
        <v>212</v>
      </c>
      <c r="AD978">
        <v>879</v>
      </c>
      <c r="AE978">
        <v>560</v>
      </c>
      <c r="AF978">
        <v>380</v>
      </c>
      <c r="AG978">
        <v>2795</v>
      </c>
      <c r="AH978" t="s">
        <v>980</v>
      </c>
      <c r="AI978" t="s">
        <v>718</v>
      </c>
      <c r="AJ978" t="s">
        <v>1432</v>
      </c>
      <c r="AK978" t="s">
        <v>20931</v>
      </c>
      <c r="AL978" t="s">
        <v>20933</v>
      </c>
      <c r="AM978" t="s">
        <v>20928</v>
      </c>
      <c r="AP978">
        <f t="shared" si="30"/>
        <v>6</v>
      </c>
    </row>
    <row r="979" spans="1:42" x14ac:dyDescent="0.3">
      <c r="A979" s="1">
        <v>1027</v>
      </c>
      <c r="B979" t="s">
        <v>3882</v>
      </c>
      <c r="C979" t="s">
        <v>27</v>
      </c>
      <c r="D979" t="s">
        <v>1120</v>
      </c>
      <c r="E979" t="s">
        <v>566</v>
      </c>
      <c r="F979" t="s">
        <v>3883</v>
      </c>
      <c r="G979" t="s">
        <v>3884</v>
      </c>
      <c r="H979" t="s">
        <v>32</v>
      </c>
      <c r="I979">
        <v>105</v>
      </c>
      <c r="J979">
        <v>1.85</v>
      </c>
      <c r="K979" t="s">
        <v>33</v>
      </c>
      <c r="L979" t="s">
        <v>15963</v>
      </c>
      <c r="M979" t="s">
        <v>16547</v>
      </c>
      <c r="N979" t="s">
        <v>16548</v>
      </c>
      <c r="O979" t="s">
        <v>16536</v>
      </c>
      <c r="P979" t="s">
        <v>15527</v>
      </c>
      <c r="Q979">
        <v>2000</v>
      </c>
      <c r="R979" t="s">
        <v>491</v>
      </c>
      <c r="S979">
        <v>0</v>
      </c>
      <c r="T979">
        <v>48000000</v>
      </c>
      <c r="U979">
        <v>124107476</v>
      </c>
      <c r="V979">
        <f t="shared" si="31"/>
        <v>76107476</v>
      </c>
      <c r="W979" t="s">
        <v>3885</v>
      </c>
      <c r="X979">
        <v>7.6</v>
      </c>
      <c r="Y979">
        <v>223</v>
      </c>
      <c r="Z979">
        <v>170684</v>
      </c>
      <c r="AA979">
        <v>867</v>
      </c>
      <c r="AB979">
        <v>0</v>
      </c>
      <c r="AC979">
        <v>0</v>
      </c>
      <c r="AD979">
        <v>599</v>
      </c>
      <c r="AE979">
        <v>399</v>
      </c>
      <c r="AF979">
        <v>215</v>
      </c>
      <c r="AG979">
        <v>1418</v>
      </c>
      <c r="AH979" t="s">
        <v>20931</v>
      </c>
      <c r="AI979" t="s">
        <v>2420</v>
      </c>
      <c r="AJ979" t="s">
        <v>13161</v>
      </c>
      <c r="AP979">
        <f t="shared" si="30"/>
        <v>3</v>
      </c>
    </row>
    <row r="980" spans="1:42" x14ac:dyDescent="0.3">
      <c r="A980" s="1">
        <v>1028</v>
      </c>
      <c r="B980" t="s">
        <v>3886</v>
      </c>
      <c r="C980" t="s">
        <v>27</v>
      </c>
      <c r="D980" t="s">
        <v>305</v>
      </c>
      <c r="E980" t="s">
        <v>306</v>
      </c>
      <c r="F980" t="s">
        <v>716</v>
      </c>
      <c r="G980" t="s">
        <v>3887</v>
      </c>
      <c r="H980" t="s">
        <v>32</v>
      </c>
      <c r="I980">
        <v>127</v>
      </c>
      <c r="J980">
        <v>2.35</v>
      </c>
      <c r="K980" t="s">
        <v>33</v>
      </c>
      <c r="L980" t="s">
        <v>15406</v>
      </c>
      <c r="M980" t="s">
        <v>14356</v>
      </c>
      <c r="N980" t="s">
        <v>14673</v>
      </c>
      <c r="O980" t="s">
        <v>16460</v>
      </c>
      <c r="P980" t="s">
        <v>15967</v>
      </c>
      <c r="Q980">
        <v>1989</v>
      </c>
      <c r="R980" t="s">
        <v>34</v>
      </c>
      <c r="S980">
        <v>5</v>
      </c>
      <c r="T980">
        <v>48000000</v>
      </c>
      <c r="U980">
        <v>197171806</v>
      </c>
      <c r="V980">
        <f t="shared" si="31"/>
        <v>149171806</v>
      </c>
      <c r="W980" t="s">
        <v>3888</v>
      </c>
      <c r="X980">
        <v>8.3000000000000007</v>
      </c>
      <c r="Y980">
        <v>149</v>
      </c>
      <c r="Z980">
        <v>515306</v>
      </c>
      <c r="AA980">
        <v>477</v>
      </c>
      <c r="AB980">
        <v>0</v>
      </c>
      <c r="AC980">
        <v>14000</v>
      </c>
      <c r="AD980">
        <v>11000</v>
      </c>
      <c r="AE980">
        <v>844</v>
      </c>
      <c r="AF980">
        <v>440</v>
      </c>
      <c r="AG980">
        <v>12884</v>
      </c>
      <c r="AH980" t="s">
        <v>980</v>
      </c>
      <c r="AI980" t="s">
        <v>718</v>
      </c>
      <c r="AJ980" t="s">
        <v>20924</v>
      </c>
      <c r="AP980">
        <f t="shared" si="30"/>
        <v>3</v>
      </c>
    </row>
    <row r="981" spans="1:42" x14ac:dyDescent="0.3">
      <c r="A981" s="1">
        <v>1030</v>
      </c>
      <c r="B981" t="s">
        <v>3889</v>
      </c>
      <c r="C981" t="s">
        <v>27</v>
      </c>
      <c r="D981" t="s">
        <v>1025</v>
      </c>
      <c r="E981" t="s">
        <v>202</v>
      </c>
      <c r="F981" t="s">
        <v>433</v>
      </c>
      <c r="G981" t="s">
        <v>1963</v>
      </c>
      <c r="H981" t="s">
        <v>32</v>
      </c>
      <c r="I981">
        <v>120</v>
      </c>
      <c r="J981">
        <v>2.35</v>
      </c>
      <c r="K981" t="s">
        <v>33</v>
      </c>
      <c r="L981" t="s">
        <v>13996</v>
      </c>
      <c r="M981" t="s">
        <v>15055</v>
      </c>
      <c r="N981" t="s">
        <v>13963</v>
      </c>
      <c r="O981" t="s">
        <v>16549</v>
      </c>
      <c r="P981" t="s">
        <v>14188</v>
      </c>
      <c r="Q981">
        <v>2015</v>
      </c>
      <c r="R981" t="s">
        <v>491</v>
      </c>
      <c r="S981">
        <v>0</v>
      </c>
      <c r="T981">
        <v>49000000</v>
      </c>
      <c r="U981">
        <v>31569268</v>
      </c>
      <c r="V981">
        <f t="shared" si="31"/>
        <v>-17430732</v>
      </c>
      <c r="W981" t="s">
        <v>3890</v>
      </c>
      <c r="X981">
        <v>6.9</v>
      </c>
      <c r="Y981">
        <v>371</v>
      </c>
      <c r="Z981">
        <v>172965</v>
      </c>
      <c r="AA981">
        <v>627</v>
      </c>
      <c r="AB981">
        <v>67000</v>
      </c>
      <c r="AC981">
        <v>662</v>
      </c>
      <c r="AD981">
        <v>20000</v>
      </c>
      <c r="AE981">
        <v>2000</v>
      </c>
      <c r="AF981">
        <v>502</v>
      </c>
      <c r="AG981">
        <v>23051</v>
      </c>
      <c r="AH981" t="s">
        <v>980</v>
      </c>
      <c r="AI981" t="s">
        <v>20931</v>
      </c>
      <c r="AJ981" t="s">
        <v>2420</v>
      </c>
      <c r="AK981" t="s">
        <v>13700</v>
      </c>
      <c r="AL981" t="s">
        <v>13161</v>
      </c>
      <c r="AP981">
        <f t="shared" si="30"/>
        <v>5</v>
      </c>
    </row>
    <row r="982" spans="1:42" x14ac:dyDescent="0.3">
      <c r="A982" s="1">
        <v>1031</v>
      </c>
      <c r="B982" t="s">
        <v>3891</v>
      </c>
      <c r="C982" t="s">
        <v>27</v>
      </c>
      <c r="D982" t="s">
        <v>892</v>
      </c>
      <c r="E982" t="s">
        <v>1254</v>
      </c>
      <c r="F982" t="s">
        <v>432</v>
      </c>
      <c r="G982" t="s">
        <v>3892</v>
      </c>
      <c r="H982" t="s">
        <v>32</v>
      </c>
      <c r="I982">
        <v>118</v>
      </c>
      <c r="J982">
        <v>2.35</v>
      </c>
      <c r="K982" t="s">
        <v>33</v>
      </c>
      <c r="L982" t="s">
        <v>14403</v>
      </c>
      <c r="M982" t="s">
        <v>14666</v>
      </c>
      <c r="N982" t="s">
        <v>16550</v>
      </c>
      <c r="O982" t="s">
        <v>14644</v>
      </c>
      <c r="P982" t="s">
        <v>15383</v>
      </c>
      <c r="Q982">
        <v>1999</v>
      </c>
      <c r="R982" t="s">
        <v>491</v>
      </c>
      <c r="S982">
        <v>2</v>
      </c>
      <c r="T982">
        <v>48000000</v>
      </c>
      <c r="U982">
        <v>66488090</v>
      </c>
      <c r="V982">
        <f t="shared" si="31"/>
        <v>18488090</v>
      </c>
      <c r="W982" t="s">
        <v>3893</v>
      </c>
      <c r="X982">
        <v>6.7</v>
      </c>
      <c r="Y982">
        <v>75</v>
      </c>
      <c r="Z982">
        <v>120202</v>
      </c>
      <c r="AA982">
        <v>397</v>
      </c>
      <c r="AB982">
        <v>0</v>
      </c>
      <c r="AC982">
        <v>176</v>
      </c>
      <c r="AD982">
        <v>18000</v>
      </c>
      <c r="AE982">
        <v>11000</v>
      </c>
      <c r="AF982">
        <v>308</v>
      </c>
      <c r="AG982">
        <v>29748</v>
      </c>
      <c r="AH982" t="s">
        <v>20931</v>
      </c>
      <c r="AI982" t="s">
        <v>2420</v>
      </c>
      <c r="AJ982" t="s">
        <v>20928</v>
      </c>
      <c r="AK982" t="s">
        <v>13161</v>
      </c>
      <c r="AP982">
        <f t="shared" si="30"/>
        <v>4</v>
      </c>
    </row>
    <row r="983" spans="1:42" x14ac:dyDescent="0.3">
      <c r="A983" s="1">
        <v>1032</v>
      </c>
      <c r="B983" t="s">
        <v>3894</v>
      </c>
      <c r="C983" t="s">
        <v>27</v>
      </c>
      <c r="D983" t="s">
        <v>510</v>
      </c>
      <c r="E983" t="s">
        <v>428</v>
      </c>
      <c r="F983" t="s">
        <v>3895</v>
      </c>
      <c r="G983" t="s">
        <v>3896</v>
      </c>
      <c r="H983" t="s">
        <v>32</v>
      </c>
      <c r="I983">
        <v>112</v>
      </c>
      <c r="J983">
        <v>2.35</v>
      </c>
      <c r="K983" t="s">
        <v>33</v>
      </c>
      <c r="L983" t="s">
        <v>16551</v>
      </c>
      <c r="M983" t="s">
        <v>15814</v>
      </c>
      <c r="N983" t="s">
        <v>14631</v>
      </c>
      <c r="O983" t="s">
        <v>15884</v>
      </c>
      <c r="P983" t="s">
        <v>16552</v>
      </c>
      <c r="Q983">
        <v>2002</v>
      </c>
      <c r="R983" t="s">
        <v>491</v>
      </c>
      <c r="S983">
        <v>0</v>
      </c>
      <c r="T983">
        <v>48000000</v>
      </c>
      <c r="U983">
        <v>95308367</v>
      </c>
      <c r="V983">
        <f t="shared" si="31"/>
        <v>47308367</v>
      </c>
      <c r="W983" t="s">
        <v>3897</v>
      </c>
      <c r="X983">
        <v>6.8</v>
      </c>
      <c r="Y983">
        <v>233</v>
      </c>
      <c r="Z983">
        <v>206104</v>
      </c>
      <c r="AA983">
        <v>850</v>
      </c>
      <c r="AB983">
        <v>0</v>
      </c>
      <c r="AC983">
        <v>21000</v>
      </c>
      <c r="AD983">
        <v>17000</v>
      </c>
      <c r="AE983">
        <v>324</v>
      </c>
      <c r="AF983">
        <v>237</v>
      </c>
      <c r="AG983">
        <v>18141</v>
      </c>
      <c r="AH983" t="s">
        <v>20931</v>
      </c>
      <c r="AI983" t="s">
        <v>2420</v>
      </c>
      <c r="AJ983" t="s">
        <v>13161</v>
      </c>
      <c r="AP983">
        <f t="shared" si="30"/>
        <v>3</v>
      </c>
    </row>
    <row r="984" spans="1:42" x14ac:dyDescent="0.3">
      <c r="A984" s="1">
        <v>1034</v>
      </c>
      <c r="B984" t="s">
        <v>3898</v>
      </c>
      <c r="C984" t="s">
        <v>27</v>
      </c>
      <c r="D984" t="s">
        <v>2956</v>
      </c>
      <c r="E984" t="s">
        <v>182</v>
      </c>
      <c r="F984" t="s">
        <v>1374</v>
      </c>
      <c r="G984" t="s">
        <v>3899</v>
      </c>
      <c r="H984" t="s">
        <v>32</v>
      </c>
      <c r="I984">
        <v>114</v>
      </c>
      <c r="J984">
        <v>2.35</v>
      </c>
      <c r="K984" t="s">
        <v>33</v>
      </c>
      <c r="L984" t="s">
        <v>14664</v>
      </c>
      <c r="M984" t="s">
        <v>15586</v>
      </c>
      <c r="N984" t="s">
        <v>14990</v>
      </c>
      <c r="O984" t="s">
        <v>16553</v>
      </c>
      <c r="P984" t="s">
        <v>16460</v>
      </c>
      <c r="Q984">
        <v>1999</v>
      </c>
      <c r="R984" t="s">
        <v>491</v>
      </c>
      <c r="S984">
        <v>1</v>
      </c>
      <c r="T984">
        <v>48000000</v>
      </c>
      <c r="U984">
        <v>60652036</v>
      </c>
      <c r="V984">
        <f t="shared" si="31"/>
        <v>12652036</v>
      </c>
      <c r="W984" t="s">
        <v>3900</v>
      </c>
      <c r="X984">
        <v>7.1</v>
      </c>
      <c r="Y984">
        <v>150</v>
      </c>
      <c r="Z984">
        <v>137854</v>
      </c>
      <c r="AA984">
        <v>560</v>
      </c>
      <c r="AB984">
        <v>3000</v>
      </c>
      <c r="AC984">
        <v>737</v>
      </c>
      <c r="AD984">
        <v>2000</v>
      </c>
      <c r="AE984">
        <v>490</v>
      </c>
      <c r="AF984">
        <v>393</v>
      </c>
      <c r="AG984">
        <v>3743</v>
      </c>
      <c r="AH984" t="s">
        <v>980</v>
      </c>
      <c r="AI984" t="s">
        <v>718</v>
      </c>
      <c r="AJ984" t="s">
        <v>1432</v>
      </c>
      <c r="AK984" t="s">
        <v>2420</v>
      </c>
      <c r="AL984" t="s">
        <v>6750</v>
      </c>
      <c r="AP984">
        <f t="shared" si="30"/>
        <v>5</v>
      </c>
    </row>
    <row r="985" spans="1:42" x14ac:dyDescent="0.3">
      <c r="A985" s="1">
        <v>1035</v>
      </c>
      <c r="B985" t="s">
        <v>3901</v>
      </c>
      <c r="C985" t="s">
        <v>27</v>
      </c>
      <c r="D985" t="s">
        <v>1707</v>
      </c>
      <c r="E985" t="s">
        <v>51</v>
      </c>
      <c r="F985" t="s">
        <v>3902</v>
      </c>
      <c r="G985" t="s">
        <v>3903</v>
      </c>
      <c r="H985" t="s">
        <v>3904</v>
      </c>
      <c r="I985">
        <v>137</v>
      </c>
      <c r="J985">
        <v>2.35</v>
      </c>
      <c r="K985" t="s">
        <v>33</v>
      </c>
      <c r="L985" t="s">
        <v>16554</v>
      </c>
      <c r="M985" t="s">
        <v>14448</v>
      </c>
      <c r="N985" t="s">
        <v>15545</v>
      </c>
      <c r="O985" t="s">
        <v>16555</v>
      </c>
      <c r="P985" t="s">
        <v>16556</v>
      </c>
      <c r="Q985">
        <v>2015</v>
      </c>
      <c r="R985" t="s">
        <v>491</v>
      </c>
      <c r="S985">
        <v>3</v>
      </c>
      <c r="T985">
        <v>50000000</v>
      </c>
      <c r="U985">
        <v>1206135</v>
      </c>
      <c r="V985">
        <f t="shared" si="31"/>
        <v>-48793865</v>
      </c>
      <c r="W985" t="s">
        <v>3905</v>
      </c>
      <c r="X985">
        <v>6.4</v>
      </c>
      <c r="Y985">
        <v>172</v>
      </c>
      <c r="Z985">
        <v>40568</v>
      </c>
      <c r="AA985">
        <v>185</v>
      </c>
      <c r="AB985">
        <v>18000</v>
      </c>
      <c r="AC985">
        <v>79</v>
      </c>
      <c r="AD985">
        <v>27000</v>
      </c>
      <c r="AE985">
        <v>254</v>
      </c>
      <c r="AF985">
        <v>194</v>
      </c>
      <c r="AG985">
        <v>27666</v>
      </c>
      <c r="AH985" t="s">
        <v>20931</v>
      </c>
      <c r="AI985" t="s">
        <v>2420</v>
      </c>
      <c r="AJ985" t="s">
        <v>13161</v>
      </c>
      <c r="AP985">
        <f t="shared" si="30"/>
        <v>3</v>
      </c>
    </row>
    <row r="986" spans="1:42" x14ac:dyDescent="0.3">
      <c r="A986" s="1">
        <v>1036</v>
      </c>
      <c r="B986" t="s">
        <v>3906</v>
      </c>
      <c r="C986" t="s">
        <v>27</v>
      </c>
      <c r="D986" t="s">
        <v>2225</v>
      </c>
      <c r="E986" t="s">
        <v>3907</v>
      </c>
      <c r="F986" t="s">
        <v>3908</v>
      </c>
      <c r="G986" t="s">
        <v>3909</v>
      </c>
      <c r="H986" t="s">
        <v>205</v>
      </c>
      <c r="I986">
        <v>112</v>
      </c>
      <c r="J986">
        <v>2.35</v>
      </c>
      <c r="K986" t="s">
        <v>33</v>
      </c>
      <c r="L986" t="s">
        <v>14888</v>
      </c>
      <c r="M986" t="s">
        <v>16557</v>
      </c>
      <c r="N986" t="s">
        <v>14631</v>
      </c>
      <c r="O986" t="s">
        <v>14424</v>
      </c>
      <c r="P986" t="s">
        <v>14602</v>
      </c>
      <c r="Q986">
        <v>2001</v>
      </c>
      <c r="R986" t="s">
        <v>34</v>
      </c>
      <c r="S986">
        <v>8</v>
      </c>
      <c r="T986">
        <v>48000000</v>
      </c>
      <c r="U986">
        <v>56607223</v>
      </c>
      <c r="V986">
        <f t="shared" si="31"/>
        <v>8607223</v>
      </c>
      <c r="W986" t="s">
        <v>3910</v>
      </c>
      <c r="X986">
        <v>6.4</v>
      </c>
      <c r="Y986">
        <v>103</v>
      </c>
      <c r="Z986">
        <v>93367</v>
      </c>
      <c r="AA986">
        <v>497</v>
      </c>
      <c r="AB986">
        <v>0</v>
      </c>
      <c r="AC986">
        <v>109</v>
      </c>
      <c r="AD986">
        <v>779</v>
      </c>
      <c r="AE986">
        <v>629</v>
      </c>
      <c r="AF986">
        <v>261</v>
      </c>
      <c r="AG986">
        <v>1823</v>
      </c>
      <c r="AH986" t="s">
        <v>718</v>
      </c>
      <c r="AI986" t="s">
        <v>1432</v>
      </c>
      <c r="AP986">
        <f t="shared" si="30"/>
        <v>2</v>
      </c>
    </row>
    <row r="987" spans="1:42" x14ac:dyDescent="0.3">
      <c r="A987" s="1">
        <v>1037</v>
      </c>
      <c r="B987" t="s">
        <v>3911</v>
      </c>
      <c r="C987" t="s">
        <v>27</v>
      </c>
      <c r="D987" t="s">
        <v>3109</v>
      </c>
      <c r="E987" t="s">
        <v>94</v>
      </c>
      <c r="F987" t="s">
        <v>233</v>
      </c>
      <c r="G987" t="s">
        <v>914</v>
      </c>
      <c r="H987" t="s">
        <v>32</v>
      </c>
      <c r="I987">
        <v>120</v>
      </c>
      <c r="J987">
        <v>2.35</v>
      </c>
      <c r="K987" t="s">
        <v>33</v>
      </c>
      <c r="L987" t="s">
        <v>15641</v>
      </c>
      <c r="M987" t="s">
        <v>14157</v>
      </c>
      <c r="N987" t="s">
        <v>16049</v>
      </c>
      <c r="O987" t="s">
        <v>14146</v>
      </c>
      <c r="P987" t="s">
        <v>16558</v>
      </c>
      <c r="Q987">
        <v>2001</v>
      </c>
      <c r="R987" t="s">
        <v>34</v>
      </c>
      <c r="S987">
        <v>1</v>
      </c>
      <c r="T987">
        <v>48000000</v>
      </c>
      <c r="U987">
        <v>50173190</v>
      </c>
      <c r="V987">
        <f t="shared" si="31"/>
        <v>2173190</v>
      </c>
      <c r="W987" t="s">
        <v>3912</v>
      </c>
      <c r="X987">
        <v>7.4</v>
      </c>
      <c r="Y987">
        <v>140</v>
      </c>
      <c r="Z987">
        <v>148490</v>
      </c>
      <c r="AA987">
        <v>537</v>
      </c>
      <c r="AB987">
        <v>0</v>
      </c>
      <c r="AC987">
        <v>34</v>
      </c>
      <c r="AD987">
        <v>18000</v>
      </c>
      <c r="AE987">
        <v>12000</v>
      </c>
      <c r="AF987">
        <v>1000</v>
      </c>
      <c r="AG987">
        <v>33615</v>
      </c>
      <c r="AH987" t="s">
        <v>2420</v>
      </c>
      <c r="AI987" t="s">
        <v>20928</v>
      </c>
      <c r="AJ987" t="s">
        <v>13700</v>
      </c>
      <c r="AP987">
        <f t="shared" si="30"/>
        <v>3</v>
      </c>
    </row>
    <row r="988" spans="1:42" x14ac:dyDescent="0.3">
      <c r="A988" s="1">
        <v>1038</v>
      </c>
      <c r="B988" t="s">
        <v>3913</v>
      </c>
      <c r="C988" t="s">
        <v>27</v>
      </c>
      <c r="D988" t="s">
        <v>1048</v>
      </c>
      <c r="E988" t="s">
        <v>202</v>
      </c>
      <c r="F988" t="s">
        <v>2662</v>
      </c>
      <c r="G988" t="s">
        <v>3914</v>
      </c>
      <c r="H988" t="s">
        <v>32</v>
      </c>
      <c r="I988">
        <v>123</v>
      </c>
      <c r="J988">
        <v>1.85</v>
      </c>
      <c r="K988" t="s">
        <v>33</v>
      </c>
      <c r="L988" t="s">
        <v>14136</v>
      </c>
      <c r="M988" t="s">
        <v>16559</v>
      </c>
      <c r="N988" t="s">
        <v>16560</v>
      </c>
      <c r="O988" t="s">
        <v>14168</v>
      </c>
      <c r="P988" t="s">
        <v>15375</v>
      </c>
      <c r="Q988">
        <v>2001</v>
      </c>
      <c r="R988" t="s">
        <v>34</v>
      </c>
      <c r="S988">
        <v>1</v>
      </c>
      <c r="T988">
        <v>48000000</v>
      </c>
      <c r="U988">
        <v>47095453</v>
      </c>
      <c r="V988">
        <f t="shared" si="31"/>
        <v>-904547</v>
      </c>
      <c r="W988" t="s">
        <v>3915</v>
      </c>
      <c r="X988">
        <v>6.4</v>
      </c>
      <c r="Y988">
        <v>125</v>
      </c>
      <c r="Z988">
        <v>64595</v>
      </c>
      <c r="AA988">
        <v>316</v>
      </c>
      <c r="AB988">
        <v>0</v>
      </c>
      <c r="AC988">
        <v>446</v>
      </c>
      <c r="AD988">
        <v>20000</v>
      </c>
      <c r="AE988">
        <v>1000</v>
      </c>
      <c r="AF988">
        <v>821</v>
      </c>
      <c r="AG988">
        <v>22209</v>
      </c>
      <c r="AH988" t="s">
        <v>1432</v>
      </c>
      <c r="AI988" t="s">
        <v>20924</v>
      </c>
      <c r="AJ988" t="s">
        <v>12756</v>
      </c>
      <c r="AP988">
        <f t="shared" si="30"/>
        <v>3</v>
      </c>
    </row>
    <row r="989" spans="1:42" x14ac:dyDescent="0.3">
      <c r="A989" s="1">
        <v>1039</v>
      </c>
      <c r="B989" t="s">
        <v>3916</v>
      </c>
      <c r="C989" t="s">
        <v>27</v>
      </c>
      <c r="D989" t="s">
        <v>2996</v>
      </c>
      <c r="E989" t="s">
        <v>386</v>
      </c>
      <c r="F989" t="s">
        <v>3917</v>
      </c>
      <c r="G989" t="s">
        <v>3918</v>
      </c>
      <c r="H989" t="s">
        <v>32</v>
      </c>
      <c r="I989">
        <v>93</v>
      </c>
      <c r="J989">
        <v>2.35</v>
      </c>
      <c r="K989" t="s">
        <v>33</v>
      </c>
      <c r="L989" t="s">
        <v>16561</v>
      </c>
      <c r="M989" t="s">
        <v>14714</v>
      </c>
      <c r="N989" t="s">
        <v>14347</v>
      </c>
      <c r="O989" t="s">
        <v>15381</v>
      </c>
      <c r="P989" t="s">
        <v>16562</v>
      </c>
      <c r="Q989">
        <v>2000</v>
      </c>
      <c r="R989" t="s">
        <v>34</v>
      </c>
      <c r="S989">
        <v>2</v>
      </c>
      <c r="T989">
        <v>48000000</v>
      </c>
      <c r="U989">
        <v>37879996</v>
      </c>
      <c r="V989">
        <f t="shared" si="31"/>
        <v>-10120004</v>
      </c>
      <c r="W989" t="s">
        <v>3919</v>
      </c>
      <c r="X989">
        <v>6</v>
      </c>
      <c r="Y989">
        <v>125</v>
      </c>
      <c r="Z989">
        <v>81888</v>
      </c>
      <c r="AA989">
        <v>254</v>
      </c>
      <c r="AB989">
        <v>0</v>
      </c>
      <c r="AC989">
        <v>11000</v>
      </c>
      <c r="AD989">
        <v>3000</v>
      </c>
      <c r="AE989">
        <v>575</v>
      </c>
      <c r="AF989">
        <v>484</v>
      </c>
      <c r="AG989">
        <v>5390</v>
      </c>
      <c r="AH989" t="s">
        <v>1432</v>
      </c>
      <c r="AI989" t="s">
        <v>20924</v>
      </c>
      <c r="AJ989" t="s">
        <v>12756</v>
      </c>
      <c r="AP989">
        <f t="shared" si="30"/>
        <v>3</v>
      </c>
    </row>
    <row r="990" spans="1:42" x14ac:dyDescent="0.3">
      <c r="A990" s="1">
        <v>1040</v>
      </c>
      <c r="B990" t="s">
        <v>3920</v>
      </c>
      <c r="C990" t="s">
        <v>27</v>
      </c>
      <c r="D990" t="s">
        <v>3416</v>
      </c>
      <c r="E990" t="s">
        <v>524</v>
      </c>
      <c r="F990" t="s">
        <v>1740</v>
      </c>
      <c r="G990" t="s">
        <v>3921</v>
      </c>
      <c r="H990" t="s">
        <v>32</v>
      </c>
      <c r="I990">
        <v>123</v>
      </c>
      <c r="J990">
        <v>1.85</v>
      </c>
      <c r="K990" t="s">
        <v>33</v>
      </c>
      <c r="L990" t="s">
        <v>16563</v>
      </c>
      <c r="M990" t="s">
        <v>16564</v>
      </c>
      <c r="N990" t="s">
        <v>15236</v>
      </c>
      <c r="O990" t="s">
        <v>15897</v>
      </c>
      <c r="P990" t="s">
        <v>16565</v>
      </c>
      <c r="Q990">
        <v>1984</v>
      </c>
      <c r="R990" t="s">
        <v>491</v>
      </c>
      <c r="S990">
        <v>1</v>
      </c>
      <c r="T990">
        <v>58000000</v>
      </c>
      <c r="U990">
        <v>25900000</v>
      </c>
      <c r="V990">
        <f t="shared" si="31"/>
        <v>-32100000</v>
      </c>
      <c r="W990" t="s">
        <v>3922</v>
      </c>
      <c r="X990">
        <v>6.5</v>
      </c>
      <c r="Y990">
        <v>36</v>
      </c>
      <c r="Z990">
        <v>12771</v>
      </c>
      <c r="AA990">
        <v>84</v>
      </c>
      <c r="AB990">
        <v>828</v>
      </c>
      <c r="AC990">
        <v>0</v>
      </c>
      <c r="AD990">
        <v>12000</v>
      </c>
      <c r="AE990">
        <v>5000</v>
      </c>
      <c r="AF990">
        <v>886</v>
      </c>
      <c r="AG990">
        <v>18793</v>
      </c>
      <c r="AH990" t="s">
        <v>20931</v>
      </c>
      <c r="AI990" t="s">
        <v>2420</v>
      </c>
      <c r="AJ990" t="s">
        <v>20933</v>
      </c>
      <c r="AP990">
        <f t="shared" si="30"/>
        <v>3</v>
      </c>
    </row>
    <row r="991" spans="1:42" x14ac:dyDescent="0.3">
      <c r="A991" s="1">
        <v>1041</v>
      </c>
      <c r="B991" t="s">
        <v>3923</v>
      </c>
      <c r="C991" t="s">
        <v>27</v>
      </c>
      <c r="D991" t="s">
        <v>1048</v>
      </c>
      <c r="E991" t="s">
        <v>52</v>
      </c>
      <c r="F991" t="s">
        <v>898</v>
      </c>
      <c r="G991" t="s">
        <v>3924</v>
      </c>
      <c r="H991" t="s">
        <v>32</v>
      </c>
      <c r="I991">
        <v>122</v>
      </c>
      <c r="J991">
        <v>2.35</v>
      </c>
      <c r="K991" t="s">
        <v>33</v>
      </c>
      <c r="L991" t="s">
        <v>14025</v>
      </c>
      <c r="M991" t="s">
        <v>16566</v>
      </c>
      <c r="N991" t="s">
        <v>16567</v>
      </c>
      <c r="O991" t="s">
        <v>16568</v>
      </c>
      <c r="P991" t="s">
        <v>14028</v>
      </c>
      <c r="Q991">
        <v>2007</v>
      </c>
      <c r="R991" t="s">
        <v>491</v>
      </c>
      <c r="S991">
        <v>1</v>
      </c>
      <c r="T991">
        <v>55000000</v>
      </c>
      <c r="U991">
        <v>53574088</v>
      </c>
      <c r="V991">
        <f t="shared" si="31"/>
        <v>-1425912</v>
      </c>
      <c r="W991" t="s">
        <v>3925</v>
      </c>
      <c r="X991">
        <v>7.8</v>
      </c>
      <c r="Y991">
        <v>295</v>
      </c>
      <c r="Z991">
        <v>237872</v>
      </c>
      <c r="AA991">
        <v>560</v>
      </c>
      <c r="AB991">
        <v>0</v>
      </c>
      <c r="AC991">
        <v>446</v>
      </c>
      <c r="AD991">
        <v>23000</v>
      </c>
      <c r="AE991">
        <v>8000</v>
      </c>
      <c r="AF991">
        <v>600</v>
      </c>
      <c r="AG991">
        <v>33548</v>
      </c>
      <c r="AH991" t="s">
        <v>718</v>
      </c>
      <c r="AI991" t="s">
        <v>20931</v>
      </c>
      <c r="AJ991" t="s">
        <v>2420</v>
      </c>
      <c r="AK991" t="s">
        <v>10951</v>
      </c>
      <c r="AP991">
        <f t="shared" si="30"/>
        <v>4</v>
      </c>
    </row>
    <row r="992" spans="1:42" x14ac:dyDescent="0.3">
      <c r="A992" s="1">
        <v>1042</v>
      </c>
      <c r="B992" t="s">
        <v>3926</v>
      </c>
      <c r="C992" t="s">
        <v>27</v>
      </c>
      <c r="D992" t="s">
        <v>3927</v>
      </c>
      <c r="E992" t="s">
        <v>175</v>
      </c>
      <c r="F992" t="s">
        <v>990</v>
      </c>
      <c r="G992" t="s">
        <v>3928</v>
      </c>
      <c r="H992" t="s">
        <v>1390</v>
      </c>
      <c r="I992">
        <v>115</v>
      </c>
      <c r="J992">
        <v>2.35</v>
      </c>
      <c r="K992" t="s">
        <v>33</v>
      </c>
      <c r="L992" t="s">
        <v>14633</v>
      </c>
      <c r="M992" t="s">
        <v>14096</v>
      </c>
      <c r="N992" t="s">
        <v>16569</v>
      </c>
      <c r="O992" t="s">
        <v>14448</v>
      </c>
      <c r="P992" t="s">
        <v>14445</v>
      </c>
      <c r="Q992">
        <v>2014</v>
      </c>
      <c r="R992" t="s">
        <v>34</v>
      </c>
      <c r="S992">
        <v>0</v>
      </c>
      <c r="T992">
        <v>48000000</v>
      </c>
      <c r="U992">
        <v>89253340</v>
      </c>
      <c r="V992">
        <f t="shared" si="31"/>
        <v>41253340</v>
      </c>
      <c r="W992" t="s">
        <v>3929</v>
      </c>
      <c r="X992">
        <v>6</v>
      </c>
      <c r="Y992">
        <v>222</v>
      </c>
      <c r="Z992">
        <v>133436</v>
      </c>
      <c r="AA992">
        <v>323</v>
      </c>
      <c r="AB992">
        <v>38000</v>
      </c>
      <c r="AC992">
        <v>118</v>
      </c>
      <c r="AD992">
        <v>14000</v>
      </c>
      <c r="AE992">
        <v>794</v>
      </c>
      <c r="AF992">
        <v>482</v>
      </c>
      <c r="AG992">
        <v>16967</v>
      </c>
      <c r="AH992" t="s">
        <v>980</v>
      </c>
      <c r="AI992" t="s">
        <v>13161</v>
      </c>
      <c r="AP992">
        <f t="shared" si="30"/>
        <v>2</v>
      </c>
    </row>
    <row r="993" spans="1:42" x14ac:dyDescent="0.3">
      <c r="A993" s="1">
        <v>1043</v>
      </c>
      <c r="B993" t="s">
        <v>3930</v>
      </c>
      <c r="C993" t="s">
        <v>27</v>
      </c>
      <c r="D993" t="s">
        <v>1120</v>
      </c>
      <c r="E993" t="s">
        <v>194</v>
      </c>
      <c r="F993" t="s">
        <v>2115</v>
      </c>
      <c r="G993" t="s">
        <v>3931</v>
      </c>
      <c r="H993" t="s">
        <v>32</v>
      </c>
      <c r="I993">
        <v>123</v>
      </c>
      <c r="J993">
        <v>1.85</v>
      </c>
      <c r="K993" t="s">
        <v>33</v>
      </c>
      <c r="L993" t="s">
        <v>14539</v>
      </c>
      <c r="M993" t="s">
        <v>14881</v>
      </c>
      <c r="N993" t="s">
        <v>16570</v>
      </c>
      <c r="O993" t="s">
        <v>16571</v>
      </c>
      <c r="P993" t="s">
        <v>16216</v>
      </c>
      <c r="Q993">
        <v>1998</v>
      </c>
      <c r="R993" t="s">
        <v>491</v>
      </c>
      <c r="S993">
        <v>1</v>
      </c>
      <c r="T993">
        <v>48000000</v>
      </c>
      <c r="U993">
        <v>37339525</v>
      </c>
      <c r="V993">
        <f t="shared" si="31"/>
        <v>-10660475</v>
      </c>
      <c r="W993" t="s">
        <v>3932</v>
      </c>
      <c r="X993">
        <v>7</v>
      </c>
      <c r="Y993">
        <v>158</v>
      </c>
      <c r="Z993">
        <v>71708</v>
      </c>
      <c r="AA993">
        <v>307</v>
      </c>
      <c r="AB993">
        <v>0</v>
      </c>
      <c r="AC993">
        <v>0</v>
      </c>
      <c r="AD993">
        <v>3000</v>
      </c>
      <c r="AE993">
        <v>745</v>
      </c>
      <c r="AF993">
        <v>23</v>
      </c>
      <c r="AG993">
        <v>3768</v>
      </c>
      <c r="AH993" t="s">
        <v>20931</v>
      </c>
      <c r="AI993" t="s">
        <v>2420</v>
      </c>
      <c r="AJ993" t="s">
        <v>12756</v>
      </c>
      <c r="AK993" t="s">
        <v>13161</v>
      </c>
      <c r="AP993">
        <f t="shared" si="30"/>
        <v>4</v>
      </c>
    </row>
    <row r="994" spans="1:42" x14ac:dyDescent="0.3">
      <c r="A994" s="1">
        <v>1044</v>
      </c>
      <c r="B994" t="s">
        <v>3933</v>
      </c>
      <c r="C994" t="s">
        <v>27</v>
      </c>
      <c r="D994" t="s">
        <v>1539</v>
      </c>
      <c r="E994" t="s">
        <v>674</v>
      </c>
      <c r="F994" t="s">
        <v>591</v>
      </c>
      <c r="G994" t="s">
        <v>3934</v>
      </c>
      <c r="H994" t="s">
        <v>32</v>
      </c>
      <c r="I994">
        <v>96</v>
      </c>
      <c r="J994">
        <v>2.35</v>
      </c>
      <c r="K994" t="s">
        <v>33</v>
      </c>
      <c r="L994" t="s">
        <v>16572</v>
      </c>
      <c r="M994" t="s">
        <v>16573</v>
      </c>
      <c r="N994" t="s">
        <v>14068</v>
      </c>
      <c r="O994" t="s">
        <v>16574</v>
      </c>
      <c r="P994" t="s">
        <v>14621</v>
      </c>
      <c r="Q994">
        <v>1996</v>
      </c>
      <c r="R994" t="s">
        <v>34</v>
      </c>
      <c r="S994">
        <v>1</v>
      </c>
      <c r="T994">
        <v>47000000</v>
      </c>
      <c r="U994">
        <v>60154431</v>
      </c>
      <c r="V994">
        <f t="shared" si="31"/>
        <v>13154431</v>
      </c>
      <c r="W994" t="s">
        <v>3935</v>
      </c>
      <c r="X994">
        <v>6</v>
      </c>
      <c r="Y994">
        <v>72</v>
      </c>
      <c r="Z994">
        <v>122347</v>
      </c>
      <c r="AA994">
        <v>345</v>
      </c>
      <c r="AB994">
        <v>0</v>
      </c>
      <c r="AC994">
        <v>0</v>
      </c>
      <c r="AD994">
        <v>2000</v>
      </c>
      <c r="AE994">
        <v>1000</v>
      </c>
      <c r="AF994">
        <v>302</v>
      </c>
      <c r="AG994">
        <v>3718</v>
      </c>
      <c r="AH994" t="s">
        <v>1432</v>
      </c>
      <c r="AI994" t="s">
        <v>2420</v>
      </c>
      <c r="AJ994" t="s">
        <v>13161</v>
      </c>
      <c r="AP994">
        <f t="shared" si="30"/>
        <v>3</v>
      </c>
    </row>
    <row r="995" spans="1:42" x14ac:dyDescent="0.3">
      <c r="A995" s="1">
        <v>1046</v>
      </c>
      <c r="B995" t="s">
        <v>3936</v>
      </c>
      <c r="C995" t="s">
        <v>27</v>
      </c>
      <c r="D995" t="s">
        <v>1223</v>
      </c>
      <c r="E995" t="s">
        <v>3937</v>
      </c>
      <c r="F995" t="s">
        <v>1223</v>
      </c>
      <c r="G995" t="s">
        <v>3349</v>
      </c>
      <c r="H995" t="s">
        <v>32</v>
      </c>
      <c r="I995">
        <v>105</v>
      </c>
      <c r="J995">
        <v>1.85</v>
      </c>
      <c r="K995" t="s">
        <v>33</v>
      </c>
      <c r="L995" t="s">
        <v>16575</v>
      </c>
      <c r="M995" t="s">
        <v>14914</v>
      </c>
      <c r="N995" t="s">
        <v>16576</v>
      </c>
      <c r="O995" t="s">
        <v>14416</v>
      </c>
      <c r="P995" t="s">
        <v>14503</v>
      </c>
      <c r="Q995">
        <v>1990</v>
      </c>
      <c r="R995" t="s">
        <v>72</v>
      </c>
      <c r="S995">
        <v>1</v>
      </c>
      <c r="T995">
        <v>100000000</v>
      </c>
      <c r="U995">
        <v>103738726</v>
      </c>
      <c r="V995">
        <f t="shared" si="31"/>
        <v>3738726</v>
      </c>
      <c r="W995" t="s">
        <v>3938</v>
      </c>
      <c r="X995">
        <v>6.1</v>
      </c>
      <c r="Y995">
        <v>72</v>
      </c>
      <c r="Z995">
        <v>47819</v>
      </c>
      <c r="AA995">
        <v>164</v>
      </c>
      <c r="AB995">
        <v>2000</v>
      </c>
      <c r="AC995">
        <v>631</v>
      </c>
      <c r="AD995">
        <v>678</v>
      </c>
      <c r="AE995">
        <v>631</v>
      </c>
      <c r="AF995">
        <v>327</v>
      </c>
      <c r="AG995">
        <v>2096</v>
      </c>
      <c r="AH995" t="s">
        <v>980</v>
      </c>
      <c r="AI995" t="s">
        <v>1432</v>
      </c>
      <c r="AJ995" t="s">
        <v>20931</v>
      </c>
      <c r="AK995" t="s">
        <v>20933</v>
      </c>
      <c r="AL995" t="s">
        <v>12756</v>
      </c>
      <c r="AM995" t="s">
        <v>13161</v>
      </c>
      <c r="AP995">
        <f t="shared" si="30"/>
        <v>6</v>
      </c>
    </row>
    <row r="996" spans="1:42" x14ac:dyDescent="0.3">
      <c r="A996" s="1">
        <v>1047</v>
      </c>
      <c r="B996" t="s">
        <v>3939</v>
      </c>
      <c r="C996" t="s">
        <v>27</v>
      </c>
      <c r="D996" t="s">
        <v>966</v>
      </c>
      <c r="E996" t="s">
        <v>1326</v>
      </c>
      <c r="F996" t="s">
        <v>3940</v>
      </c>
      <c r="G996" t="s">
        <v>1534</v>
      </c>
      <c r="H996" t="s">
        <v>32</v>
      </c>
      <c r="I996">
        <v>113</v>
      </c>
      <c r="J996">
        <v>2.35</v>
      </c>
      <c r="K996" t="s">
        <v>33</v>
      </c>
      <c r="L996" t="s">
        <v>15651</v>
      </c>
      <c r="M996" t="s">
        <v>16577</v>
      </c>
      <c r="N996" t="s">
        <v>16578</v>
      </c>
      <c r="O996" t="s">
        <v>16579</v>
      </c>
      <c r="P996" t="s">
        <v>16580</v>
      </c>
      <c r="Q996">
        <v>1999</v>
      </c>
      <c r="R996" t="s">
        <v>491</v>
      </c>
      <c r="S996">
        <v>0</v>
      </c>
      <c r="T996">
        <v>48000000</v>
      </c>
      <c r="U996">
        <v>69304264</v>
      </c>
      <c r="V996">
        <f t="shared" si="31"/>
        <v>21304264</v>
      </c>
      <c r="W996" t="s">
        <v>3941</v>
      </c>
      <c r="X996">
        <v>6.8</v>
      </c>
      <c r="Y996">
        <v>152</v>
      </c>
      <c r="Z996">
        <v>73068</v>
      </c>
      <c r="AA996">
        <v>419</v>
      </c>
      <c r="AB996">
        <v>0</v>
      </c>
      <c r="AC996">
        <v>323</v>
      </c>
      <c r="AD996">
        <v>1000</v>
      </c>
      <c r="AE996">
        <v>977</v>
      </c>
      <c r="AF996">
        <v>835</v>
      </c>
      <c r="AG996">
        <v>4660</v>
      </c>
      <c r="AH996" t="s">
        <v>20931</v>
      </c>
      <c r="AI996" t="s">
        <v>12756</v>
      </c>
      <c r="AJ996" t="s">
        <v>13161</v>
      </c>
      <c r="AP996">
        <f t="shared" si="30"/>
        <v>3</v>
      </c>
    </row>
    <row r="997" spans="1:42" x14ac:dyDescent="0.3">
      <c r="A997" s="1">
        <v>1048</v>
      </c>
      <c r="B997" t="s">
        <v>3942</v>
      </c>
      <c r="C997" t="s">
        <v>27</v>
      </c>
      <c r="D997" t="s">
        <v>3943</v>
      </c>
      <c r="E997" t="s">
        <v>1446</v>
      </c>
      <c r="F997" t="s">
        <v>3944</v>
      </c>
      <c r="G997" t="s">
        <v>3945</v>
      </c>
      <c r="H997" t="s">
        <v>32</v>
      </c>
      <c r="I997">
        <v>132</v>
      </c>
      <c r="J997">
        <v>1.85</v>
      </c>
      <c r="K997" t="s">
        <v>33</v>
      </c>
      <c r="L997" t="s">
        <v>14325</v>
      </c>
      <c r="M997" t="s">
        <v>14149</v>
      </c>
      <c r="N997" t="s">
        <v>14900</v>
      </c>
      <c r="O997" t="s">
        <v>16581</v>
      </c>
      <c r="P997" t="s">
        <v>14218</v>
      </c>
      <c r="Q997">
        <v>2001</v>
      </c>
      <c r="R997" t="s">
        <v>34</v>
      </c>
      <c r="S997">
        <v>1</v>
      </c>
      <c r="T997">
        <v>48000000</v>
      </c>
      <c r="U997">
        <v>29781453</v>
      </c>
      <c r="V997">
        <f t="shared" si="31"/>
        <v>-18218547</v>
      </c>
      <c r="W997" t="s">
        <v>3946</v>
      </c>
      <c r="X997">
        <v>6.4</v>
      </c>
      <c r="Y997">
        <v>89</v>
      </c>
      <c r="Z997">
        <v>22447</v>
      </c>
      <c r="AA997">
        <v>210</v>
      </c>
      <c r="AB997">
        <v>0</v>
      </c>
      <c r="AC997">
        <v>545</v>
      </c>
      <c r="AD997">
        <v>919</v>
      </c>
      <c r="AE997">
        <v>811</v>
      </c>
      <c r="AF997">
        <v>807</v>
      </c>
      <c r="AG997">
        <v>4796</v>
      </c>
      <c r="AH997" t="s">
        <v>20932</v>
      </c>
      <c r="AI997" t="s">
        <v>1432</v>
      </c>
      <c r="AJ997" t="s">
        <v>2420</v>
      </c>
      <c r="AP997">
        <f t="shared" si="30"/>
        <v>3</v>
      </c>
    </row>
    <row r="998" spans="1:42" x14ac:dyDescent="0.3">
      <c r="A998" s="1">
        <v>1051</v>
      </c>
      <c r="B998" t="s">
        <v>3947</v>
      </c>
      <c r="C998" t="s">
        <v>27</v>
      </c>
      <c r="D998" t="s">
        <v>3948</v>
      </c>
      <c r="E998" t="s">
        <v>1794</v>
      </c>
      <c r="F998" t="s">
        <v>2344</v>
      </c>
      <c r="G998" t="s">
        <v>3517</v>
      </c>
      <c r="H998" t="s">
        <v>32</v>
      </c>
      <c r="I998">
        <v>75</v>
      </c>
      <c r="J998">
        <v>1.85</v>
      </c>
      <c r="K998" t="s">
        <v>33</v>
      </c>
      <c r="L998" t="s">
        <v>16582</v>
      </c>
      <c r="M998" t="s">
        <v>16375</v>
      </c>
      <c r="N998" t="s">
        <v>16583</v>
      </c>
      <c r="O998" t="s">
        <v>16584</v>
      </c>
      <c r="P998" t="s">
        <v>13491</v>
      </c>
      <c r="Q998">
        <v>2006</v>
      </c>
      <c r="R998" t="s">
        <v>72</v>
      </c>
      <c r="S998">
        <v>3</v>
      </c>
      <c r="T998">
        <v>47000000</v>
      </c>
      <c r="U998">
        <v>15519841</v>
      </c>
      <c r="V998">
        <f t="shared" si="31"/>
        <v>-31480159</v>
      </c>
      <c r="W998" t="s">
        <v>3949</v>
      </c>
      <c r="X998">
        <v>4.5</v>
      </c>
      <c r="Y998">
        <v>93</v>
      </c>
      <c r="Z998">
        <v>8693</v>
      </c>
      <c r="AA998">
        <v>71</v>
      </c>
      <c r="AB998">
        <v>261</v>
      </c>
      <c r="AC998">
        <v>0</v>
      </c>
      <c r="AD998">
        <v>4000</v>
      </c>
      <c r="AE998">
        <v>769</v>
      </c>
      <c r="AF998">
        <v>677</v>
      </c>
      <c r="AG998">
        <v>6863</v>
      </c>
      <c r="AH998" t="s">
        <v>718</v>
      </c>
      <c r="AI998" t="s">
        <v>20925</v>
      </c>
      <c r="AJ998" t="s">
        <v>1432</v>
      </c>
      <c r="AK998" t="s">
        <v>20926</v>
      </c>
      <c r="AL998" t="s">
        <v>20924</v>
      </c>
      <c r="AP998">
        <f t="shared" si="30"/>
        <v>5</v>
      </c>
    </row>
    <row r="999" spans="1:42" x14ac:dyDescent="0.3">
      <c r="A999" s="1">
        <v>1052</v>
      </c>
      <c r="B999" t="s">
        <v>3950</v>
      </c>
      <c r="C999" t="s">
        <v>27</v>
      </c>
      <c r="D999" t="s">
        <v>3951</v>
      </c>
      <c r="E999" t="s">
        <v>1121</v>
      </c>
      <c r="F999" t="s">
        <v>3952</v>
      </c>
      <c r="G999" t="s">
        <v>3953</v>
      </c>
      <c r="H999" t="s">
        <v>32</v>
      </c>
      <c r="I999">
        <v>108</v>
      </c>
      <c r="J999">
        <v>1.85</v>
      </c>
      <c r="K999" t="s">
        <v>33</v>
      </c>
      <c r="L999" t="s">
        <v>14838</v>
      </c>
      <c r="M999" t="s">
        <v>14696</v>
      </c>
      <c r="N999" t="s">
        <v>16585</v>
      </c>
      <c r="O999" t="s">
        <v>16586</v>
      </c>
      <c r="P999" t="s">
        <v>16587</v>
      </c>
      <c r="Q999">
        <v>1996</v>
      </c>
      <c r="R999" t="s">
        <v>491</v>
      </c>
      <c r="S999">
        <v>1</v>
      </c>
      <c r="T999">
        <v>47000000</v>
      </c>
      <c r="U999">
        <v>5600000</v>
      </c>
      <c r="V999">
        <f t="shared" si="31"/>
        <v>-41400000</v>
      </c>
      <c r="W999" t="s">
        <v>3954</v>
      </c>
      <c r="X999">
        <v>5.8</v>
      </c>
      <c r="Y999">
        <v>46</v>
      </c>
      <c r="Z999">
        <v>11913</v>
      </c>
      <c r="AA999">
        <v>97</v>
      </c>
      <c r="AB999">
        <v>616</v>
      </c>
      <c r="AC999">
        <v>350</v>
      </c>
      <c r="AD999">
        <v>8000</v>
      </c>
      <c r="AE999">
        <v>115</v>
      </c>
      <c r="AF999">
        <v>77</v>
      </c>
      <c r="AG999">
        <v>8349</v>
      </c>
      <c r="AH999" t="s">
        <v>2420</v>
      </c>
      <c r="AI999" t="s">
        <v>4493</v>
      </c>
      <c r="AJ999" t="s">
        <v>12756</v>
      </c>
      <c r="AK999" t="s">
        <v>13161</v>
      </c>
      <c r="AP999">
        <f t="shared" si="30"/>
        <v>4</v>
      </c>
    </row>
    <row r="1000" spans="1:42" x14ac:dyDescent="0.3">
      <c r="A1000" s="1">
        <v>1053</v>
      </c>
      <c r="B1000" t="s">
        <v>3955</v>
      </c>
      <c r="C1000" t="s">
        <v>27</v>
      </c>
      <c r="D1000" t="s">
        <v>3956</v>
      </c>
      <c r="E1000" t="s">
        <v>1121</v>
      </c>
      <c r="F1000" t="s">
        <v>1506</v>
      </c>
      <c r="G1000" t="s">
        <v>540</v>
      </c>
      <c r="H1000" t="s">
        <v>32</v>
      </c>
      <c r="I1000">
        <v>105</v>
      </c>
      <c r="J1000">
        <v>2.35</v>
      </c>
      <c r="K1000" t="s">
        <v>33</v>
      </c>
      <c r="L1000" t="s">
        <v>14140</v>
      </c>
      <c r="M1000" t="s">
        <v>15334</v>
      </c>
      <c r="N1000" t="s">
        <v>16588</v>
      </c>
      <c r="O1000" t="s">
        <v>14242</v>
      </c>
      <c r="P1000" t="s">
        <v>15289</v>
      </c>
      <c r="Q1000">
        <v>1997</v>
      </c>
      <c r="R1000" t="s">
        <v>34</v>
      </c>
      <c r="S1000">
        <v>1</v>
      </c>
      <c r="T1000">
        <v>46000000</v>
      </c>
      <c r="U1000">
        <v>126805112</v>
      </c>
      <c r="V1000">
        <f t="shared" si="31"/>
        <v>80805112</v>
      </c>
      <c r="W1000" t="s">
        <v>3957</v>
      </c>
      <c r="X1000">
        <v>6.3</v>
      </c>
      <c r="Y1000">
        <v>84</v>
      </c>
      <c r="Z1000">
        <v>98199</v>
      </c>
      <c r="AA1000">
        <v>169</v>
      </c>
      <c r="AB1000">
        <v>0</v>
      </c>
      <c r="AC1000">
        <v>29</v>
      </c>
      <c r="AD1000">
        <v>8000</v>
      </c>
      <c r="AE1000">
        <v>1000</v>
      </c>
      <c r="AF1000">
        <v>692</v>
      </c>
      <c r="AG1000">
        <v>12344</v>
      </c>
      <c r="AH1000" t="s">
        <v>1432</v>
      </c>
      <c r="AI1000" t="s">
        <v>12756</v>
      </c>
      <c r="AP1000">
        <f t="shared" si="30"/>
        <v>2</v>
      </c>
    </row>
    <row r="1001" spans="1:42" x14ac:dyDescent="0.3">
      <c r="A1001" s="1">
        <v>1054</v>
      </c>
      <c r="B1001" t="s">
        <v>3958</v>
      </c>
      <c r="C1001" t="s">
        <v>27</v>
      </c>
      <c r="D1001" t="s">
        <v>3603</v>
      </c>
      <c r="E1001" t="s">
        <v>1121</v>
      </c>
      <c r="F1001" t="s">
        <v>370</v>
      </c>
      <c r="G1001" t="s">
        <v>1599</v>
      </c>
      <c r="H1001" t="s">
        <v>32</v>
      </c>
      <c r="I1001">
        <v>102</v>
      </c>
      <c r="J1001">
        <v>2.35</v>
      </c>
      <c r="K1001" t="s">
        <v>33</v>
      </c>
      <c r="L1001" t="s">
        <v>15765</v>
      </c>
      <c r="M1001" t="s">
        <v>14003</v>
      </c>
      <c r="N1001" t="s">
        <v>16589</v>
      </c>
      <c r="O1001" t="s">
        <v>16590</v>
      </c>
      <c r="P1001" t="s">
        <v>16591</v>
      </c>
      <c r="Q1001">
        <v>2001</v>
      </c>
      <c r="R1001" t="s">
        <v>34</v>
      </c>
      <c r="S1001">
        <v>4</v>
      </c>
      <c r="T1001">
        <v>48000000</v>
      </c>
      <c r="U1001">
        <v>93607673</v>
      </c>
      <c r="V1001">
        <f t="shared" si="31"/>
        <v>45607673</v>
      </c>
      <c r="W1001" t="s">
        <v>3959</v>
      </c>
      <c r="X1001">
        <v>5.7</v>
      </c>
      <c r="Y1001">
        <v>142</v>
      </c>
      <c r="Z1001">
        <v>47573</v>
      </c>
      <c r="AA1001">
        <v>343</v>
      </c>
      <c r="AB1001">
        <v>881</v>
      </c>
      <c r="AC1001">
        <v>148</v>
      </c>
      <c r="AD1001">
        <v>8000</v>
      </c>
      <c r="AE1001">
        <v>973</v>
      </c>
      <c r="AF1001">
        <v>135</v>
      </c>
      <c r="AG1001">
        <v>9176</v>
      </c>
      <c r="AH1001" t="s">
        <v>1432</v>
      </c>
      <c r="AI1001" t="s">
        <v>12756</v>
      </c>
      <c r="AP1001">
        <f t="shared" si="30"/>
        <v>2</v>
      </c>
    </row>
    <row r="1002" spans="1:42" x14ac:dyDescent="0.3">
      <c r="A1002" s="1">
        <v>1055</v>
      </c>
      <c r="B1002" t="s">
        <v>3960</v>
      </c>
      <c r="C1002" t="s">
        <v>27</v>
      </c>
      <c r="D1002" t="s">
        <v>50</v>
      </c>
      <c r="E1002" t="s">
        <v>1728</v>
      </c>
      <c r="F1002" t="s">
        <v>2665</v>
      </c>
      <c r="G1002" t="s">
        <v>3961</v>
      </c>
      <c r="H1002" t="s">
        <v>32</v>
      </c>
      <c r="I1002">
        <v>118</v>
      </c>
      <c r="J1002">
        <v>2.35</v>
      </c>
      <c r="K1002" t="s">
        <v>33</v>
      </c>
      <c r="L1002" t="s">
        <v>14914</v>
      </c>
      <c r="M1002" t="s">
        <v>16592</v>
      </c>
      <c r="N1002" t="s">
        <v>14448</v>
      </c>
      <c r="O1002" t="s">
        <v>14665</v>
      </c>
      <c r="P1002" t="s">
        <v>14666</v>
      </c>
      <c r="Q1002">
        <v>2002</v>
      </c>
      <c r="R1002" t="s">
        <v>491</v>
      </c>
      <c r="S1002">
        <v>0</v>
      </c>
      <c r="T1002">
        <v>46000000</v>
      </c>
      <c r="U1002">
        <v>67263182</v>
      </c>
      <c r="V1002">
        <f t="shared" si="31"/>
        <v>21263182</v>
      </c>
      <c r="W1002" t="s">
        <v>3962</v>
      </c>
      <c r="X1002">
        <v>7.2</v>
      </c>
      <c r="Y1002">
        <v>185</v>
      </c>
      <c r="Z1002">
        <v>218771</v>
      </c>
      <c r="AA1002">
        <v>651</v>
      </c>
      <c r="AB1002">
        <v>0</v>
      </c>
      <c r="AC1002">
        <v>22000</v>
      </c>
      <c r="AD1002">
        <v>14000</v>
      </c>
      <c r="AE1002">
        <v>509</v>
      </c>
      <c r="AF1002">
        <v>319</v>
      </c>
      <c r="AG1002">
        <v>15658</v>
      </c>
      <c r="AH1002" t="s">
        <v>2420</v>
      </c>
      <c r="AI1002" t="s">
        <v>20928</v>
      </c>
      <c r="AJ1002" t="s">
        <v>13161</v>
      </c>
      <c r="AP1002">
        <f t="shared" si="30"/>
        <v>3</v>
      </c>
    </row>
    <row r="1003" spans="1:42" x14ac:dyDescent="0.3">
      <c r="A1003" s="1">
        <v>1056</v>
      </c>
      <c r="B1003" t="s">
        <v>3963</v>
      </c>
      <c r="C1003" t="s">
        <v>27</v>
      </c>
      <c r="D1003" t="s">
        <v>2394</v>
      </c>
      <c r="E1003" t="s">
        <v>2395</v>
      </c>
      <c r="F1003" t="s">
        <v>914</v>
      </c>
      <c r="G1003" t="s">
        <v>2394</v>
      </c>
      <c r="H1003" t="s">
        <v>32</v>
      </c>
      <c r="I1003">
        <v>111</v>
      </c>
      <c r="J1003">
        <v>2.35</v>
      </c>
      <c r="K1003" t="s">
        <v>33</v>
      </c>
      <c r="L1003" t="s">
        <v>16593</v>
      </c>
      <c r="M1003" t="s">
        <v>16594</v>
      </c>
      <c r="N1003" t="s">
        <v>16595</v>
      </c>
      <c r="O1003" t="s">
        <v>14044</v>
      </c>
      <c r="P1003" t="s">
        <v>15561</v>
      </c>
      <c r="Q1003">
        <v>1996</v>
      </c>
      <c r="R1003" t="s">
        <v>34</v>
      </c>
      <c r="S1003">
        <v>2</v>
      </c>
      <c r="T1003">
        <v>45000000</v>
      </c>
      <c r="U1003">
        <v>92001027</v>
      </c>
      <c r="V1003">
        <f t="shared" si="31"/>
        <v>47001027</v>
      </c>
      <c r="W1003" t="s">
        <v>3964</v>
      </c>
      <c r="X1003">
        <v>7.6</v>
      </c>
      <c r="Y1003">
        <v>143</v>
      </c>
      <c r="Z1003">
        <v>97838</v>
      </c>
      <c r="AA1003">
        <v>286</v>
      </c>
      <c r="AB1003">
        <v>3000</v>
      </c>
      <c r="AC1003">
        <v>906</v>
      </c>
      <c r="AD1003">
        <v>1000</v>
      </c>
      <c r="AE1003">
        <v>1000</v>
      </c>
      <c r="AF1003">
        <v>906</v>
      </c>
      <c r="AG1003">
        <v>6315</v>
      </c>
      <c r="AH1003" t="s">
        <v>980</v>
      </c>
      <c r="AI1003" t="s">
        <v>718</v>
      </c>
      <c r="AJ1003" t="s">
        <v>2420</v>
      </c>
      <c r="AK1003" t="s">
        <v>13700</v>
      </c>
      <c r="AL1003" t="s">
        <v>13161</v>
      </c>
      <c r="AP1003">
        <f t="shared" si="30"/>
        <v>5</v>
      </c>
    </row>
    <row r="1004" spans="1:42" x14ac:dyDescent="0.3">
      <c r="A1004" s="1">
        <v>1057</v>
      </c>
      <c r="B1004" t="s">
        <v>3965</v>
      </c>
      <c r="C1004" t="s">
        <v>27</v>
      </c>
      <c r="D1004" t="s">
        <v>3309</v>
      </c>
      <c r="E1004" t="s">
        <v>355</v>
      </c>
      <c r="F1004" t="s">
        <v>3966</v>
      </c>
      <c r="G1004" t="s">
        <v>3967</v>
      </c>
      <c r="H1004" t="s">
        <v>32</v>
      </c>
      <c r="I1004">
        <v>81</v>
      </c>
      <c r="J1004">
        <v>2.35</v>
      </c>
      <c r="K1004" t="s">
        <v>33</v>
      </c>
      <c r="L1004" t="s">
        <v>16596</v>
      </c>
      <c r="M1004" t="s">
        <v>14096</v>
      </c>
      <c r="N1004" t="s">
        <v>14328</v>
      </c>
      <c r="O1004" t="s">
        <v>14290</v>
      </c>
      <c r="P1004" t="s">
        <v>13975</v>
      </c>
      <c r="Q1004">
        <v>2010</v>
      </c>
      <c r="R1004" t="s">
        <v>34</v>
      </c>
      <c r="S1004">
        <v>1</v>
      </c>
      <c r="T1004">
        <v>47000000</v>
      </c>
      <c r="U1004">
        <v>10539414</v>
      </c>
      <c r="V1004">
        <f t="shared" si="31"/>
        <v>-36460586</v>
      </c>
      <c r="W1004" t="s">
        <v>3968</v>
      </c>
      <c r="X1004">
        <v>4.7</v>
      </c>
      <c r="Y1004">
        <v>178</v>
      </c>
      <c r="Z1004">
        <v>45729</v>
      </c>
      <c r="AA1004">
        <v>176</v>
      </c>
      <c r="AB1004">
        <v>0</v>
      </c>
      <c r="AC1004">
        <v>39</v>
      </c>
      <c r="AD1004">
        <v>13000</v>
      </c>
      <c r="AE1004">
        <v>541</v>
      </c>
      <c r="AF1004">
        <v>364</v>
      </c>
      <c r="AG1004">
        <v>14619</v>
      </c>
      <c r="AH1004" t="s">
        <v>980</v>
      </c>
      <c r="AI1004" t="s">
        <v>2420</v>
      </c>
      <c r="AJ1004" t="s">
        <v>20924</v>
      </c>
      <c r="AK1004" t="s">
        <v>13161</v>
      </c>
      <c r="AL1004" t="s">
        <v>10951</v>
      </c>
      <c r="AP1004">
        <f t="shared" si="30"/>
        <v>5</v>
      </c>
    </row>
    <row r="1005" spans="1:42" x14ac:dyDescent="0.3">
      <c r="A1005" s="1">
        <v>1058</v>
      </c>
      <c r="B1005" t="s">
        <v>3969</v>
      </c>
      <c r="C1005" t="s">
        <v>27</v>
      </c>
      <c r="D1005" t="s">
        <v>763</v>
      </c>
      <c r="E1005" t="s">
        <v>1254</v>
      </c>
      <c r="F1005" t="s">
        <v>861</v>
      </c>
      <c r="G1005" t="s">
        <v>972</v>
      </c>
      <c r="H1005" t="s">
        <v>32</v>
      </c>
      <c r="I1005">
        <v>116</v>
      </c>
      <c r="J1005">
        <v>1.85</v>
      </c>
      <c r="K1005" t="s">
        <v>33</v>
      </c>
      <c r="L1005" t="s">
        <v>16597</v>
      </c>
      <c r="M1005" t="s">
        <v>14542</v>
      </c>
      <c r="N1005" t="s">
        <v>16598</v>
      </c>
      <c r="O1005" t="s">
        <v>16599</v>
      </c>
      <c r="P1005" t="s">
        <v>16600</v>
      </c>
      <c r="Q1005">
        <v>1996</v>
      </c>
      <c r="R1005" t="s">
        <v>491</v>
      </c>
      <c r="S1005">
        <v>1</v>
      </c>
      <c r="T1005">
        <v>46000000</v>
      </c>
      <c r="U1005">
        <v>58918501</v>
      </c>
      <c r="V1005">
        <f t="shared" si="31"/>
        <v>12918501</v>
      </c>
      <c r="W1005" t="s">
        <v>3970</v>
      </c>
      <c r="X1005">
        <v>6.6</v>
      </c>
      <c r="Y1005">
        <v>65</v>
      </c>
      <c r="Z1005">
        <v>40126</v>
      </c>
      <c r="AA1005">
        <v>107</v>
      </c>
      <c r="AB1005">
        <v>975</v>
      </c>
      <c r="AC1005">
        <v>380</v>
      </c>
      <c r="AD1005">
        <v>18000</v>
      </c>
      <c r="AE1005">
        <v>13000</v>
      </c>
      <c r="AF1005">
        <v>826</v>
      </c>
      <c r="AG1005">
        <v>33233</v>
      </c>
      <c r="AH1005" t="s">
        <v>980</v>
      </c>
      <c r="AI1005" t="s">
        <v>2420</v>
      </c>
      <c r="AJ1005" t="s">
        <v>20928</v>
      </c>
      <c r="AK1005" t="s">
        <v>13161</v>
      </c>
      <c r="AL1005" t="s">
        <v>6750</v>
      </c>
      <c r="AP1005">
        <f t="shared" si="30"/>
        <v>5</v>
      </c>
    </row>
    <row r="1006" spans="1:42" x14ac:dyDescent="0.3">
      <c r="A1006" s="1">
        <v>1059</v>
      </c>
      <c r="B1006" t="s">
        <v>3971</v>
      </c>
      <c r="C1006" t="s">
        <v>27</v>
      </c>
      <c r="D1006" t="s">
        <v>395</v>
      </c>
      <c r="E1006" t="s">
        <v>2665</v>
      </c>
      <c r="F1006" t="s">
        <v>3972</v>
      </c>
      <c r="G1006" t="s">
        <v>3973</v>
      </c>
      <c r="H1006" t="s">
        <v>32</v>
      </c>
      <c r="I1006">
        <v>86</v>
      </c>
      <c r="J1006">
        <v>1.85</v>
      </c>
      <c r="K1006" t="s">
        <v>33</v>
      </c>
      <c r="L1006" t="s">
        <v>14660</v>
      </c>
      <c r="M1006" t="s">
        <v>16601</v>
      </c>
      <c r="N1006" t="s">
        <v>16602</v>
      </c>
      <c r="O1006" t="s">
        <v>16284</v>
      </c>
      <c r="P1006" t="s">
        <v>16603</v>
      </c>
      <c r="Q1006">
        <v>1997</v>
      </c>
      <c r="R1006" t="s">
        <v>34</v>
      </c>
      <c r="S1006">
        <v>1</v>
      </c>
      <c r="T1006">
        <v>45000000</v>
      </c>
      <c r="U1006">
        <v>181395380</v>
      </c>
      <c r="V1006">
        <f t="shared" si="31"/>
        <v>136395380</v>
      </c>
      <c r="W1006" t="s">
        <v>3974</v>
      </c>
      <c r="X1006">
        <v>6.8</v>
      </c>
      <c r="Y1006">
        <v>73</v>
      </c>
      <c r="Z1006">
        <v>220392</v>
      </c>
      <c r="AA1006">
        <v>243</v>
      </c>
      <c r="AB1006">
        <v>0</v>
      </c>
      <c r="AC1006">
        <v>293</v>
      </c>
      <c r="AD1006">
        <v>509</v>
      </c>
      <c r="AE1006">
        <v>418</v>
      </c>
      <c r="AF1006">
        <v>255</v>
      </c>
      <c r="AG1006">
        <v>2070</v>
      </c>
      <c r="AH1006" t="s">
        <v>1432</v>
      </c>
      <c r="AI1006" t="s">
        <v>20924</v>
      </c>
      <c r="AJ1006" t="s">
        <v>12756</v>
      </c>
      <c r="AP1006">
        <f t="shared" si="30"/>
        <v>3</v>
      </c>
    </row>
    <row r="1007" spans="1:42" x14ac:dyDescent="0.3">
      <c r="A1007" s="1">
        <v>1060</v>
      </c>
      <c r="B1007" t="s">
        <v>3975</v>
      </c>
      <c r="C1007" t="s">
        <v>27</v>
      </c>
      <c r="D1007" t="s">
        <v>3976</v>
      </c>
      <c r="E1007" t="s">
        <v>2049</v>
      </c>
      <c r="F1007" t="s">
        <v>3977</v>
      </c>
      <c r="G1007" t="s">
        <v>3978</v>
      </c>
      <c r="H1007" t="s">
        <v>47</v>
      </c>
      <c r="I1007">
        <v>127</v>
      </c>
      <c r="J1007">
        <v>2.35</v>
      </c>
      <c r="K1007" t="s">
        <v>33</v>
      </c>
      <c r="L1007" t="s">
        <v>16604</v>
      </c>
      <c r="M1007" t="s">
        <v>16605</v>
      </c>
      <c r="N1007" t="s">
        <v>16606</v>
      </c>
      <c r="O1007" t="s">
        <v>16607</v>
      </c>
      <c r="P1007" t="s">
        <v>16608</v>
      </c>
      <c r="Q1007">
        <v>2016</v>
      </c>
      <c r="R1007" t="s">
        <v>491</v>
      </c>
      <c r="S1007">
        <v>1</v>
      </c>
      <c r="T1007">
        <v>25000000</v>
      </c>
      <c r="U1007">
        <v>14946229</v>
      </c>
      <c r="V1007">
        <f t="shared" si="31"/>
        <v>-10053771</v>
      </c>
      <c r="W1007" t="s">
        <v>3979</v>
      </c>
      <c r="X1007">
        <v>7.3</v>
      </c>
      <c r="Y1007">
        <v>72</v>
      </c>
      <c r="Z1007">
        <v>2581</v>
      </c>
      <c r="AA1007">
        <v>29</v>
      </c>
      <c r="AB1007">
        <v>0</v>
      </c>
      <c r="AC1007">
        <v>65</v>
      </c>
      <c r="AD1007">
        <v>788</v>
      </c>
      <c r="AE1007">
        <v>423</v>
      </c>
      <c r="AF1007">
        <v>345</v>
      </c>
      <c r="AG1007">
        <v>2104</v>
      </c>
      <c r="AH1007" t="s">
        <v>20932</v>
      </c>
      <c r="AI1007" t="s">
        <v>20931</v>
      </c>
      <c r="AJ1007" t="s">
        <v>2420</v>
      </c>
      <c r="AK1007" t="s">
        <v>13161</v>
      </c>
      <c r="AP1007">
        <f t="shared" si="30"/>
        <v>4</v>
      </c>
    </row>
    <row r="1008" spans="1:42" x14ac:dyDescent="0.3">
      <c r="A1008" s="1">
        <v>1062</v>
      </c>
      <c r="B1008" t="s">
        <v>3980</v>
      </c>
      <c r="C1008" t="s">
        <v>27</v>
      </c>
      <c r="D1008" t="s">
        <v>2915</v>
      </c>
      <c r="E1008" t="s">
        <v>2110</v>
      </c>
      <c r="F1008" t="s">
        <v>2779</v>
      </c>
      <c r="G1008" t="s">
        <v>2916</v>
      </c>
      <c r="H1008" t="s">
        <v>32</v>
      </c>
      <c r="I1008">
        <v>91</v>
      </c>
      <c r="J1008">
        <v>1.33</v>
      </c>
      <c r="K1008" t="s">
        <v>33</v>
      </c>
      <c r="L1008" t="s">
        <v>16609</v>
      </c>
      <c r="M1008" t="s">
        <v>14019</v>
      </c>
      <c r="N1008" t="s">
        <v>16610</v>
      </c>
      <c r="O1008" t="s">
        <v>16373</v>
      </c>
      <c r="P1008" t="s">
        <v>16611</v>
      </c>
      <c r="Q1008">
        <v>1994</v>
      </c>
      <c r="R1008" t="s">
        <v>72</v>
      </c>
      <c r="S1008">
        <v>2</v>
      </c>
      <c r="T1008">
        <v>45000000</v>
      </c>
      <c r="U1008">
        <v>130512915</v>
      </c>
      <c r="V1008">
        <f t="shared" si="31"/>
        <v>85512915</v>
      </c>
      <c r="W1008" t="s">
        <v>3981</v>
      </c>
      <c r="X1008">
        <v>4.8</v>
      </c>
      <c r="Y1008">
        <v>35</v>
      </c>
      <c r="Z1008">
        <v>60884</v>
      </c>
      <c r="AA1008">
        <v>85</v>
      </c>
      <c r="AB1008">
        <v>0</v>
      </c>
      <c r="AC1008">
        <v>32</v>
      </c>
      <c r="AD1008">
        <v>924</v>
      </c>
      <c r="AE1008">
        <v>664</v>
      </c>
      <c r="AF1008">
        <v>628</v>
      </c>
      <c r="AG1008">
        <v>3244</v>
      </c>
      <c r="AH1008" t="s">
        <v>1432</v>
      </c>
      <c r="AI1008" t="s">
        <v>20926</v>
      </c>
      <c r="AJ1008" t="s">
        <v>20924</v>
      </c>
      <c r="AP1008">
        <f t="shared" si="30"/>
        <v>3</v>
      </c>
    </row>
    <row r="1009" spans="1:42" x14ac:dyDescent="0.3">
      <c r="A1009" s="1">
        <v>1063</v>
      </c>
      <c r="B1009" t="s">
        <v>3982</v>
      </c>
      <c r="C1009" t="s">
        <v>27</v>
      </c>
      <c r="D1009" t="s">
        <v>3927</v>
      </c>
      <c r="E1009" t="s">
        <v>175</v>
      </c>
      <c r="F1009" t="s">
        <v>3983</v>
      </c>
      <c r="G1009" t="s">
        <v>915</v>
      </c>
      <c r="H1009" t="s">
        <v>1390</v>
      </c>
      <c r="I1009">
        <v>98</v>
      </c>
      <c r="J1009">
        <v>2.35</v>
      </c>
      <c r="K1009" t="s">
        <v>33</v>
      </c>
      <c r="L1009" t="s">
        <v>16612</v>
      </c>
      <c r="M1009" t="s">
        <v>14018</v>
      </c>
      <c r="N1009" t="s">
        <v>16613</v>
      </c>
      <c r="O1009" t="s">
        <v>16614</v>
      </c>
      <c r="P1009" t="s">
        <v>15084</v>
      </c>
      <c r="Q1009">
        <v>2012</v>
      </c>
      <c r="R1009" t="s">
        <v>34</v>
      </c>
      <c r="S1009">
        <v>0</v>
      </c>
      <c r="T1009">
        <v>45000000</v>
      </c>
      <c r="U1009">
        <v>139852971</v>
      </c>
      <c r="V1009">
        <f t="shared" si="31"/>
        <v>94852971</v>
      </c>
      <c r="W1009" t="s">
        <v>3984</v>
      </c>
      <c r="X1009">
        <v>6.3</v>
      </c>
      <c r="Y1009">
        <v>358</v>
      </c>
      <c r="Z1009">
        <v>238671</v>
      </c>
      <c r="AA1009">
        <v>461</v>
      </c>
      <c r="AB1009">
        <v>63000</v>
      </c>
      <c r="AC1009">
        <v>118</v>
      </c>
      <c r="AD1009">
        <v>14000</v>
      </c>
      <c r="AE1009">
        <v>935</v>
      </c>
      <c r="AF1009">
        <v>558</v>
      </c>
      <c r="AG1009">
        <v>16410</v>
      </c>
      <c r="AH1009" t="s">
        <v>980</v>
      </c>
      <c r="AI1009" t="s">
        <v>20931</v>
      </c>
      <c r="AJ1009" t="s">
        <v>13161</v>
      </c>
      <c r="AP1009">
        <f t="shared" si="30"/>
        <v>3</v>
      </c>
    </row>
    <row r="1010" spans="1:42" x14ac:dyDescent="0.3">
      <c r="A1010" s="1">
        <v>1064</v>
      </c>
      <c r="B1010" t="s">
        <v>3985</v>
      </c>
      <c r="C1010" t="s">
        <v>27</v>
      </c>
      <c r="D1010" t="s">
        <v>3986</v>
      </c>
      <c r="E1010" t="s">
        <v>3987</v>
      </c>
      <c r="F1010" t="s">
        <v>3988</v>
      </c>
      <c r="G1010" t="s">
        <v>3989</v>
      </c>
      <c r="H1010" t="s">
        <v>32</v>
      </c>
      <c r="I1010">
        <v>84</v>
      </c>
      <c r="J1010">
        <v>1.85</v>
      </c>
      <c r="K1010" t="s">
        <v>33</v>
      </c>
      <c r="L1010" t="s">
        <v>15603</v>
      </c>
      <c r="M1010" t="s">
        <v>14825</v>
      </c>
      <c r="N1010" t="s">
        <v>16615</v>
      </c>
      <c r="O1010" t="s">
        <v>16616</v>
      </c>
      <c r="P1010" t="s">
        <v>16617</v>
      </c>
      <c r="Q1010">
        <v>2003</v>
      </c>
      <c r="R1010" t="s">
        <v>34</v>
      </c>
      <c r="S1010">
        <v>7</v>
      </c>
      <c r="T1010">
        <v>48000000</v>
      </c>
      <c r="U1010">
        <v>110000082</v>
      </c>
      <c r="V1010">
        <f t="shared" si="31"/>
        <v>62000082</v>
      </c>
      <c r="W1010" t="s">
        <v>3990</v>
      </c>
      <c r="X1010">
        <v>5.5</v>
      </c>
      <c r="Y1010">
        <v>151</v>
      </c>
      <c r="Z1010">
        <v>111526</v>
      </c>
      <c r="AA1010">
        <v>347</v>
      </c>
      <c r="AB1010">
        <v>0</v>
      </c>
      <c r="AC1010">
        <v>119</v>
      </c>
      <c r="AD1010">
        <v>807</v>
      </c>
      <c r="AE1010">
        <v>780</v>
      </c>
      <c r="AF1010">
        <v>750</v>
      </c>
      <c r="AG1010">
        <v>3629</v>
      </c>
      <c r="AH1010" t="s">
        <v>1432</v>
      </c>
      <c r="AP1010">
        <f t="shared" si="30"/>
        <v>1</v>
      </c>
    </row>
    <row r="1011" spans="1:42" x14ac:dyDescent="0.3">
      <c r="A1011" s="1">
        <v>1065</v>
      </c>
      <c r="B1011" t="s">
        <v>3991</v>
      </c>
      <c r="C1011" t="s">
        <v>27</v>
      </c>
      <c r="D1011" t="s">
        <v>3006</v>
      </c>
      <c r="E1011" t="s">
        <v>3992</v>
      </c>
      <c r="F1011" t="s">
        <v>3993</v>
      </c>
      <c r="G1011" t="s">
        <v>3994</v>
      </c>
      <c r="H1011" t="s">
        <v>32</v>
      </c>
      <c r="I1011">
        <v>109</v>
      </c>
      <c r="J1011">
        <v>1.85</v>
      </c>
      <c r="K1011" t="s">
        <v>33</v>
      </c>
      <c r="L1011" t="s">
        <v>16618</v>
      </c>
      <c r="M1011" t="s">
        <v>14720</v>
      </c>
      <c r="N1011" t="s">
        <v>16619</v>
      </c>
      <c r="O1011" t="s">
        <v>16620</v>
      </c>
      <c r="P1011" t="s">
        <v>14632</v>
      </c>
      <c r="Q1011">
        <v>2000</v>
      </c>
      <c r="R1011" t="s">
        <v>34</v>
      </c>
      <c r="S1011">
        <v>1</v>
      </c>
      <c r="T1011">
        <v>45000000</v>
      </c>
      <c r="U1011">
        <v>106807667</v>
      </c>
      <c r="V1011">
        <f t="shared" si="31"/>
        <v>61807667</v>
      </c>
      <c r="W1011" t="s">
        <v>3995</v>
      </c>
      <c r="X1011">
        <v>6.2</v>
      </c>
      <c r="Y1011">
        <v>140</v>
      </c>
      <c r="Z1011">
        <v>137377</v>
      </c>
      <c r="AA1011">
        <v>370</v>
      </c>
      <c r="AB1011">
        <v>0</v>
      </c>
      <c r="AC1011">
        <v>80</v>
      </c>
      <c r="AD1011">
        <v>545</v>
      </c>
      <c r="AE1011">
        <v>337</v>
      </c>
      <c r="AF1011">
        <v>213</v>
      </c>
      <c r="AG1011">
        <v>1574</v>
      </c>
      <c r="AH1011" t="s">
        <v>980</v>
      </c>
      <c r="AI1011" t="s">
        <v>1432</v>
      </c>
      <c r="AJ1011" t="s">
        <v>20931</v>
      </c>
      <c r="AK1011" t="s">
        <v>12756</v>
      </c>
      <c r="AP1011">
        <f t="shared" si="30"/>
        <v>4</v>
      </c>
    </row>
    <row r="1012" spans="1:42" x14ac:dyDescent="0.3">
      <c r="A1012" s="1">
        <v>1066</v>
      </c>
      <c r="B1012" t="s">
        <v>3996</v>
      </c>
      <c r="C1012" t="s">
        <v>27</v>
      </c>
      <c r="D1012" t="s">
        <v>1943</v>
      </c>
      <c r="E1012" t="s">
        <v>520</v>
      </c>
      <c r="F1012" t="s">
        <v>386</v>
      </c>
      <c r="G1012" t="s">
        <v>3997</v>
      </c>
      <c r="H1012" t="s">
        <v>32</v>
      </c>
      <c r="I1012">
        <v>93</v>
      </c>
      <c r="J1012">
        <v>1.85</v>
      </c>
      <c r="K1012" t="s">
        <v>33</v>
      </c>
      <c r="L1012" t="s">
        <v>14772</v>
      </c>
      <c r="M1012" t="s">
        <v>15090</v>
      </c>
      <c r="N1012" t="s">
        <v>16621</v>
      </c>
      <c r="O1012" t="s">
        <v>14065</v>
      </c>
      <c r="P1012" t="s">
        <v>16622</v>
      </c>
      <c r="Q1012">
        <v>2008</v>
      </c>
      <c r="R1012" t="s">
        <v>72</v>
      </c>
      <c r="S1012">
        <v>0</v>
      </c>
      <c r="T1012">
        <v>45000000</v>
      </c>
      <c r="U1012">
        <v>101702060</v>
      </c>
      <c r="V1012">
        <f t="shared" si="31"/>
        <v>56702060</v>
      </c>
      <c r="W1012" t="s">
        <v>3998</v>
      </c>
      <c r="X1012">
        <v>5.8</v>
      </c>
      <c r="Y1012">
        <v>201</v>
      </c>
      <c r="Z1012">
        <v>85323</v>
      </c>
      <c r="AA1012">
        <v>212</v>
      </c>
      <c r="AB1012">
        <v>0</v>
      </c>
      <c r="AC1012">
        <v>40</v>
      </c>
      <c r="AD1012">
        <v>14000</v>
      </c>
      <c r="AE1012">
        <v>3000</v>
      </c>
      <c r="AF1012">
        <v>311</v>
      </c>
      <c r="AG1012">
        <v>17925</v>
      </c>
      <c r="AH1012" t="s">
        <v>980</v>
      </c>
      <c r="AI1012" t="s">
        <v>718</v>
      </c>
      <c r="AJ1012" t="s">
        <v>20926</v>
      </c>
      <c r="AK1012" t="s">
        <v>20924</v>
      </c>
      <c r="AL1012" t="s">
        <v>13700</v>
      </c>
      <c r="AP1012">
        <f t="shared" si="30"/>
        <v>5</v>
      </c>
    </row>
    <row r="1013" spans="1:42" x14ac:dyDescent="0.3">
      <c r="A1013" s="1">
        <v>1067</v>
      </c>
      <c r="B1013" t="s">
        <v>3999</v>
      </c>
      <c r="C1013" t="s">
        <v>27</v>
      </c>
      <c r="D1013" t="s">
        <v>2347</v>
      </c>
      <c r="E1013" t="s">
        <v>198</v>
      </c>
      <c r="F1013" t="s">
        <v>2295</v>
      </c>
      <c r="G1013" t="s">
        <v>2348</v>
      </c>
      <c r="H1013" t="s">
        <v>32</v>
      </c>
      <c r="I1013">
        <v>113</v>
      </c>
      <c r="J1013">
        <v>1.85</v>
      </c>
      <c r="K1013" t="s">
        <v>33</v>
      </c>
      <c r="L1013" t="s">
        <v>16623</v>
      </c>
      <c r="M1013" t="s">
        <v>14024</v>
      </c>
      <c r="N1013" t="s">
        <v>13985</v>
      </c>
      <c r="O1013" t="s">
        <v>14107</v>
      </c>
      <c r="P1013" t="s">
        <v>16624</v>
      </c>
      <c r="Q1013">
        <v>2004</v>
      </c>
      <c r="R1013" t="s">
        <v>212</v>
      </c>
      <c r="S1013">
        <v>2</v>
      </c>
      <c r="T1013">
        <v>40000000</v>
      </c>
      <c r="U1013">
        <v>95149435</v>
      </c>
      <c r="V1013">
        <f t="shared" si="31"/>
        <v>55149435</v>
      </c>
      <c r="W1013" t="s">
        <v>4000</v>
      </c>
      <c r="X1013">
        <v>5.7</v>
      </c>
      <c r="Y1013">
        <v>77</v>
      </c>
      <c r="Z1013">
        <v>53687</v>
      </c>
      <c r="AA1013">
        <v>152</v>
      </c>
      <c r="AB1013">
        <v>1000</v>
      </c>
      <c r="AC1013">
        <v>0</v>
      </c>
      <c r="AD1013">
        <v>11000</v>
      </c>
      <c r="AE1013">
        <v>1000</v>
      </c>
      <c r="AF1013">
        <v>995</v>
      </c>
      <c r="AG1013">
        <v>15362</v>
      </c>
      <c r="AH1013" t="s">
        <v>1432</v>
      </c>
      <c r="AI1013" t="s">
        <v>20926</v>
      </c>
      <c r="AJ1013" t="s">
        <v>12756</v>
      </c>
      <c r="AP1013">
        <f t="shared" si="30"/>
        <v>3</v>
      </c>
    </row>
    <row r="1014" spans="1:42" x14ac:dyDescent="0.3">
      <c r="A1014" s="1">
        <v>1068</v>
      </c>
      <c r="B1014" t="s">
        <v>4001</v>
      </c>
      <c r="C1014" t="s">
        <v>27</v>
      </c>
      <c r="D1014" t="s">
        <v>1646</v>
      </c>
      <c r="E1014" t="s">
        <v>1254</v>
      </c>
      <c r="F1014" t="s">
        <v>1121</v>
      </c>
      <c r="G1014" t="s">
        <v>764</v>
      </c>
      <c r="H1014" t="s">
        <v>32</v>
      </c>
      <c r="I1014">
        <v>141</v>
      </c>
      <c r="J1014">
        <v>2.35</v>
      </c>
      <c r="K1014" t="s">
        <v>33</v>
      </c>
      <c r="L1014" t="s">
        <v>16625</v>
      </c>
      <c r="M1014" t="s">
        <v>14720</v>
      </c>
      <c r="N1014" t="s">
        <v>14217</v>
      </c>
      <c r="O1014" t="s">
        <v>14005</v>
      </c>
      <c r="P1014" t="s">
        <v>16626</v>
      </c>
      <c r="Q1014">
        <v>1993</v>
      </c>
      <c r="R1014" t="s">
        <v>34</v>
      </c>
      <c r="S1014">
        <v>0</v>
      </c>
      <c r="T1014">
        <v>45000000</v>
      </c>
      <c r="U1014">
        <v>100768056</v>
      </c>
      <c r="V1014">
        <f t="shared" si="31"/>
        <v>55768056</v>
      </c>
      <c r="W1014" t="s">
        <v>4002</v>
      </c>
      <c r="X1014">
        <v>6.5</v>
      </c>
      <c r="Y1014">
        <v>43</v>
      </c>
      <c r="Z1014">
        <v>59569</v>
      </c>
      <c r="AA1014">
        <v>89</v>
      </c>
      <c r="AB1014">
        <v>0</v>
      </c>
      <c r="AC1014">
        <v>79</v>
      </c>
      <c r="AD1014">
        <v>18000</v>
      </c>
      <c r="AE1014">
        <v>8000</v>
      </c>
      <c r="AF1014">
        <v>956</v>
      </c>
      <c r="AG1014">
        <v>30063</v>
      </c>
      <c r="AH1014" t="s">
        <v>20931</v>
      </c>
      <c r="AI1014" t="s">
        <v>2420</v>
      </c>
      <c r="AJ1014" t="s">
        <v>20928</v>
      </c>
      <c r="AK1014" t="s">
        <v>13161</v>
      </c>
      <c r="AP1014">
        <f t="shared" si="30"/>
        <v>4</v>
      </c>
    </row>
    <row r="1015" spans="1:42" x14ac:dyDescent="0.3">
      <c r="A1015" s="1">
        <v>1069</v>
      </c>
      <c r="B1015" t="s">
        <v>4003</v>
      </c>
      <c r="C1015" t="s">
        <v>27</v>
      </c>
      <c r="D1015" t="s">
        <v>976</v>
      </c>
      <c r="E1015" t="s">
        <v>3914</v>
      </c>
      <c r="F1015" t="s">
        <v>1348</v>
      </c>
      <c r="G1015" t="s">
        <v>4004</v>
      </c>
      <c r="H1015" t="s">
        <v>32</v>
      </c>
      <c r="I1015">
        <v>119</v>
      </c>
      <c r="J1015">
        <v>2.35</v>
      </c>
      <c r="K1015" t="s">
        <v>33</v>
      </c>
      <c r="L1015" t="s">
        <v>14325</v>
      </c>
      <c r="M1015" t="s">
        <v>14875</v>
      </c>
      <c r="N1015" t="s">
        <v>15210</v>
      </c>
      <c r="O1015" t="s">
        <v>16027</v>
      </c>
      <c r="P1015" t="s">
        <v>15853</v>
      </c>
      <c r="Q1015">
        <v>1994</v>
      </c>
      <c r="R1015" t="s">
        <v>34</v>
      </c>
      <c r="S1015">
        <v>3</v>
      </c>
      <c r="T1015">
        <v>45000000</v>
      </c>
      <c r="U1015">
        <v>92115211</v>
      </c>
      <c r="V1015">
        <f t="shared" si="31"/>
        <v>47115211</v>
      </c>
      <c r="W1015" t="s">
        <v>4005</v>
      </c>
      <c r="X1015">
        <v>6.7</v>
      </c>
      <c r="Y1015">
        <v>39</v>
      </c>
      <c r="Z1015">
        <v>45798</v>
      </c>
      <c r="AA1015">
        <v>94</v>
      </c>
      <c r="AB1015">
        <v>1000</v>
      </c>
      <c r="AC1015">
        <v>541</v>
      </c>
      <c r="AD1015">
        <v>821</v>
      </c>
      <c r="AE1015">
        <v>577</v>
      </c>
      <c r="AF1015">
        <v>551</v>
      </c>
      <c r="AG1015">
        <v>4043</v>
      </c>
      <c r="AH1015" t="s">
        <v>20931</v>
      </c>
      <c r="AI1015" t="s">
        <v>2420</v>
      </c>
      <c r="AJ1015" t="s">
        <v>20928</v>
      </c>
      <c r="AK1015" t="s">
        <v>13161</v>
      </c>
      <c r="AP1015">
        <f t="shared" si="30"/>
        <v>4</v>
      </c>
    </row>
    <row r="1016" spans="1:42" x14ac:dyDescent="0.3">
      <c r="A1016" s="1">
        <v>1070</v>
      </c>
      <c r="B1016" t="s">
        <v>4006</v>
      </c>
      <c r="C1016" t="s">
        <v>27</v>
      </c>
      <c r="D1016" t="s">
        <v>2760</v>
      </c>
      <c r="E1016" t="s">
        <v>360</v>
      </c>
      <c r="F1016" t="s">
        <v>4007</v>
      </c>
      <c r="G1016" t="s">
        <v>211</v>
      </c>
      <c r="H1016" t="s">
        <v>32</v>
      </c>
      <c r="I1016">
        <v>97</v>
      </c>
      <c r="J1016">
        <v>1.85</v>
      </c>
      <c r="K1016" t="s">
        <v>33</v>
      </c>
      <c r="L1016" t="s">
        <v>14248</v>
      </c>
      <c r="M1016" t="s">
        <v>14068</v>
      </c>
      <c r="N1016" t="s">
        <v>14157</v>
      </c>
      <c r="O1016" t="s">
        <v>16627</v>
      </c>
      <c r="P1016" t="s">
        <v>16405</v>
      </c>
      <c r="Q1016">
        <v>2007</v>
      </c>
      <c r="R1016" t="s">
        <v>34</v>
      </c>
      <c r="S1016">
        <v>1</v>
      </c>
      <c r="T1016">
        <v>45000000</v>
      </c>
      <c r="U1016">
        <v>93452056</v>
      </c>
      <c r="V1016">
        <f t="shared" si="31"/>
        <v>48452056</v>
      </c>
      <c r="W1016" t="s">
        <v>4008</v>
      </c>
      <c r="X1016">
        <v>7.4</v>
      </c>
      <c r="Y1016">
        <v>207</v>
      </c>
      <c r="Z1016">
        <v>184795</v>
      </c>
      <c r="AA1016">
        <v>310</v>
      </c>
      <c r="AB1016">
        <v>22000</v>
      </c>
      <c r="AC1016">
        <v>0</v>
      </c>
      <c r="AD1016">
        <v>11000</v>
      </c>
      <c r="AE1016">
        <v>2000</v>
      </c>
      <c r="AF1016">
        <v>760</v>
      </c>
      <c r="AG1016">
        <v>14868</v>
      </c>
      <c r="AH1016" t="s">
        <v>718</v>
      </c>
      <c r="AI1016" t="s">
        <v>1432</v>
      </c>
      <c r="AJ1016" t="s">
        <v>2420</v>
      </c>
      <c r="AP1016">
        <f t="shared" si="30"/>
        <v>3</v>
      </c>
    </row>
    <row r="1017" spans="1:42" x14ac:dyDescent="0.3">
      <c r="A1017" s="1">
        <v>1071</v>
      </c>
      <c r="B1017" t="s">
        <v>4009</v>
      </c>
      <c r="C1017" t="s">
        <v>27</v>
      </c>
      <c r="D1017" t="s">
        <v>892</v>
      </c>
      <c r="E1017" t="s">
        <v>306</v>
      </c>
      <c r="F1017" t="s">
        <v>59</v>
      </c>
      <c r="G1017" t="s">
        <v>4010</v>
      </c>
      <c r="H1017" t="s">
        <v>32</v>
      </c>
      <c r="I1017">
        <v>117</v>
      </c>
      <c r="J1017">
        <v>2.35</v>
      </c>
      <c r="K1017" t="s">
        <v>33</v>
      </c>
      <c r="L1017" t="s">
        <v>15697</v>
      </c>
      <c r="M1017" t="s">
        <v>14360</v>
      </c>
      <c r="N1017" t="s">
        <v>15970</v>
      </c>
      <c r="O1017" t="s">
        <v>13975</v>
      </c>
      <c r="P1017" t="s">
        <v>16628</v>
      </c>
      <c r="Q1017">
        <v>1992</v>
      </c>
      <c r="R1017" t="s">
        <v>491</v>
      </c>
      <c r="S1017">
        <v>1</v>
      </c>
      <c r="T1017">
        <v>45000000</v>
      </c>
      <c r="U1017">
        <v>83287363</v>
      </c>
      <c r="V1017">
        <f t="shared" si="31"/>
        <v>38287363</v>
      </c>
      <c r="W1017" t="s">
        <v>4011</v>
      </c>
      <c r="X1017">
        <v>6.9</v>
      </c>
      <c r="Y1017">
        <v>47</v>
      </c>
      <c r="Z1017">
        <v>81442</v>
      </c>
      <c r="AA1017">
        <v>137</v>
      </c>
      <c r="AB1017">
        <v>0</v>
      </c>
      <c r="AC1017">
        <v>176</v>
      </c>
      <c r="AD1017">
        <v>11000</v>
      </c>
      <c r="AE1017">
        <v>530</v>
      </c>
      <c r="AF1017">
        <v>308</v>
      </c>
      <c r="AG1017">
        <v>12757</v>
      </c>
      <c r="AH1017" t="s">
        <v>980</v>
      </c>
      <c r="AI1017" t="s">
        <v>13161</v>
      </c>
      <c r="AP1017">
        <f t="shared" si="30"/>
        <v>2</v>
      </c>
    </row>
    <row r="1018" spans="1:42" x14ac:dyDescent="0.3">
      <c r="A1018" s="1">
        <v>1072</v>
      </c>
      <c r="B1018" t="s">
        <v>4012</v>
      </c>
      <c r="C1018" t="s">
        <v>27</v>
      </c>
      <c r="D1018" t="s">
        <v>2206</v>
      </c>
      <c r="E1018" t="s">
        <v>1132</v>
      </c>
      <c r="F1018" t="s">
        <v>4013</v>
      </c>
      <c r="G1018" t="s">
        <v>2927</v>
      </c>
      <c r="H1018" t="s">
        <v>572</v>
      </c>
      <c r="I1018">
        <v>101</v>
      </c>
      <c r="J1018">
        <v>2.35</v>
      </c>
      <c r="K1018" t="s">
        <v>33</v>
      </c>
      <c r="L1018" t="s">
        <v>16629</v>
      </c>
      <c r="M1018" t="s">
        <v>14431</v>
      </c>
      <c r="N1018" t="s">
        <v>16630</v>
      </c>
      <c r="O1018" t="s">
        <v>16631</v>
      </c>
      <c r="P1018" t="s">
        <v>15289</v>
      </c>
      <c r="Q1018">
        <v>2005</v>
      </c>
      <c r="R1018" t="s">
        <v>34</v>
      </c>
      <c r="S1018">
        <v>0</v>
      </c>
      <c r="T1018">
        <v>60000000</v>
      </c>
      <c r="U1018">
        <v>82931301</v>
      </c>
      <c r="V1018">
        <f t="shared" si="31"/>
        <v>22931301</v>
      </c>
      <c r="W1018" t="s">
        <v>4014</v>
      </c>
      <c r="X1018">
        <v>5.5</v>
      </c>
      <c r="Y1018">
        <v>132</v>
      </c>
      <c r="Z1018">
        <v>43358</v>
      </c>
      <c r="AA1018">
        <v>228</v>
      </c>
      <c r="AB1018">
        <v>0</v>
      </c>
      <c r="AC1018">
        <v>126</v>
      </c>
      <c r="AD1018">
        <v>3000</v>
      </c>
      <c r="AE1018">
        <v>949</v>
      </c>
      <c r="AF1018">
        <v>586</v>
      </c>
      <c r="AG1018">
        <v>6292</v>
      </c>
      <c r="AH1018" t="s">
        <v>1432</v>
      </c>
      <c r="AI1018" t="s">
        <v>12756</v>
      </c>
      <c r="AP1018">
        <f t="shared" si="30"/>
        <v>2</v>
      </c>
    </row>
    <row r="1019" spans="1:42" x14ac:dyDescent="0.3">
      <c r="A1019" s="1">
        <v>1073</v>
      </c>
      <c r="B1019" t="s">
        <v>4015</v>
      </c>
      <c r="C1019" t="s">
        <v>27</v>
      </c>
      <c r="D1019" t="s">
        <v>4016</v>
      </c>
      <c r="E1019" t="s">
        <v>202</v>
      </c>
      <c r="F1019" t="s">
        <v>291</v>
      </c>
      <c r="G1019" t="s">
        <v>3149</v>
      </c>
      <c r="H1019" t="s">
        <v>32</v>
      </c>
      <c r="I1019">
        <v>153</v>
      </c>
      <c r="J1019">
        <v>1.85</v>
      </c>
      <c r="K1019" t="s">
        <v>33</v>
      </c>
      <c r="L1019" t="s">
        <v>16632</v>
      </c>
      <c r="M1019" t="s">
        <v>14914</v>
      </c>
      <c r="N1019" t="s">
        <v>14684</v>
      </c>
      <c r="O1019" t="s">
        <v>14666</v>
      </c>
      <c r="P1019" t="s">
        <v>16633</v>
      </c>
      <c r="Q1019">
        <v>2013</v>
      </c>
      <c r="R1019" t="s">
        <v>491</v>
      </c>
      <c r="S1019">
        <v>2</v>
      </c>
      <c r="T1019">
        <v>46000000</v>
      </c>
      <c r="U1019">
        <v>60962878</v>
      </c>
      <c r="V1019">
        <f t="shared" si="31"/>
        <v>14962878</v>
      </c>
      <c r="W1019" t="s">
        <v>4017</v>
      </c>
      <c r="X1019">
        <v>8.1</v>
      </c>
      <c r="Y1019">
        <v>454</v>
      </c>
      <c r="Z1019">
        <v>383591</v>
      </c>
      <c r="AA1019">
        <v>620</v>
      </c>
      <c r="AB1019">
        <v>86000</v>
      </c>
      <c r="AC1019">
        <v>777</v>
      </c>
      <c r="AD1019">
        <v>20000</v>
      </c>
      <c r="AE1019">
        <v>15000</v>
      </c>
      <c r="AF1019">
        <v>1000</v>
      </c>
      <c r="AG1019">
        <v>37321</v>
      </c>
      <c r="AH1019" t="s">
        <v>20931</v>
      </c>
      <c r="AI1019" t="s">
        <v>2420</v>
      </c>
      <c r="AJ1019" t="s">
        <v>20928</v>
      </c>
      <c r="AK1019" t="s">
        <v>13161</v>
      </c>
      <c r="AP1019">
        <f t="shared" si="30"/>
        <v>4</v>
      </c>
    </row>
    <row r="1020" spans="1:42" x14ac:dyDescent="0.3">
      <c r="A1020" s="1">
        <v>1074</v>
      </c>
      <c r="B1020" t="s">
        <v>4018</v>
      </c>
      <c r="C1020" t="s">
        <v>27</v>
      </c>
      <c r="D1020" t="s">
        <v>2203</v>
      </c>
      <c r="E1020" t="s">
        <v>1254</v>
      </c>
      <c r="F1020" t="s">
        <v>849</v>
      </c>
      <c r="G1020" t="s">
        <v>4019</v>
      </c>
      <c r="H1020" t="s">
        <v>32</v>
      </c>
      <c r="I1020">
        <v>122</v>
      </c>
      <c r="J1020">
        <v>2.35</v>
      </c>
      <c r="K1020" t="s">
        <v>33</v>
      </c>
      <c r="L1020" t="s">
        <v>14565</v>
      </c>
      <c r="M1020" t="s">
        <v>16634</v>
      </c>
      <c r="N1020" t="s">
        <v>16635</v>
      </c>
      <c r="O1020" t="s">
        <v>12284</v>
      </c>
      <c r="P1020" t="s">
        <v>14331</v>
      </c>
      <c r="Q1020">
        <v>2001</v>
      </c>
      <c r="R1020" t="s">
        <v>491</v>
      </c>
      <c r="S1020">
        <v>2</v>
      </c>
      <c r="T1020">
        <v>45000000</v>
      </c>
      <c r="U1020">
        <v>76261036</v>
      </c>
      <c r="V1020">
        <f t="shared" si="31"/>
        <v>31261036</v>
      </c>
      <c r="W1020" t="s">
        <v>4020</v>
      </c>
      <c r="X1020">
        <v>7.7</v>
      </c>
      <c r="Y1020">
        <v>109</v>
      </c>
      <c r="Z1020">
        <v>305929</v>
      </c>
      <c r="AA1020">
        <v>633</v>
      </c>
      <c r="AB1020">
        <v>0</v>
      </c>
      <c r="AC1020">
        <v>845</v>
      </c>
      <c r="AD1020">
        <v>18000</v>
      </c>
      <c r="AE1020">
        <v>881</v>
      </c>
      <c r="AF1020">
        <v>854</v>
      </c>
      <c r="AG1020">
        <v>22370</v>
      </c>
      <c r="AH1020" t="s">
        <v>20931</v>
      </c>
      <c r="AI1020" t="s">
        <v>2420</v>
      </c>
      <c r="AJ1020" t="s">
        <v>13161</v>
      </c>
      <c r="AP1020">
        <f t="shared" si="30"/>
        <v>3</v>
      </c>
    </row>
    <row r="1021" spans="1:42" x14ac:dyDescent="0.3">
      <c r="A1021" s="1">
        <v>1075</v>
      </c>
      <c r="B1021" t="s">
        <v>4021</v>
      </c>
      <c r="C1021" t="s">
        <v>27</v>
      </c>
      <c r="D1021" t="s">
        <v>757</v>
      </c>
      <c r="E1021" t="s">
        <v>82</v>
      </c>
      <c r="F1021" t="s">
        <v>4022</v>
      </c>
      <c r="G1021" t="s">
        <v>4023</v>
      </c>
      <c r="H1021" t="s">
        <v>32</v>
      </c>
      <c r="I1021">
        <v>102</v>
      </c>
      <c r="J1021">
        <v>2.35</v>
      </c>
      <c r="K1021" t="s">
        <v>33</v>
      </c>
      <c r="L1021" t="s">
        <v>13981</v>
      </c>
      <c r="M1021" t="s">
        <v>16636</v>
      </c>
      <c r="N1021" t="s">
        <v>16637</v>
      </c>
      <c r="O1021" t="s">
        <v>16202</v>
      </c>
      <c r="P1021" t="s">
        <v>14257</v>
      </c>
      <c r="Q1021">
        <v>1999</v>
      </c>
      <c r="R1021" t="s">
        <v>72</v>
      </c>
      <c r="S1021">
        <v>3</v>
      </c>
      <c r="T1021">
        <v>45000000</v>
      </c>
      <c r="U1021">
        <v>71423726</v>
      </c>
      <c r="V1021">
        <f t="shared" si="31"/>
        <v>26423726</v>
      </c>
      <c r="W1021" t="s">
        <v>4024</v>
      </c>
      <c r="X1021">
        <v>7.3</v>
      </c>
      <c r="Y1021">
        <v>213</v>
      </c>
      <c r="Z1021">
        <v>123558</v>
      </c>
      <c r="AA1021">
        <v>609</v>
      </c>
      <c r="AB1021">
        <v>19000</v>
      </c>
      <c r="AC1021">
        <v>23</v>
      </c>
      <c r="AD1021">
        <v>25000</v>
      </c>
      <c r="AE1021">
        <v>724</v>
      </c>
      <c r="AF1021">
        <v>436</v>
      </c>
      <c r="AG1021">
        <v>26998</v>
      </c>
      <c r="AH1021" t="s">
        <v>718</v>
      </c>
      <c r="AI1021" t="s">
        <v>1432</v>
      </c>
      <c r="AJ1021" t="s">
        <v>13700</v>
      </c>
      <c r="AP1021">
        <f t="shared" si="30"/>
        <v>3</v>
      </c>
    </row>
    <row r="1022" spans="1:42" x14ac:dyDescent="0.3">
      <c r="A1022" s="1">
        <v>1076</v>
      </c>
      <c r="B1022" t="s">
        <v>4025</v>
      </c>
      <c r="C1022" t="s">
        <v>27</v>
      </c>
      <c r="D1022" t="s">
        <v>2752</v>
      </c>
      <c r="E1022" t="s">
        <v>2662</v>
      </c>
      <c r="F1022" t="s">
        <v>2105</v>
      </c>
      <c r="G1022" t="s">
        <v>857</v>
      </c>
      <c r="H1022" t="s">
        <v>32</v>
      </c>
      <c r="I1022">
        <v>83</v>
      </c>
      <c r="J1022">
        <v>1.85</v>
      </c>
      <c r="K1022" t="s">
        <v>33</v>
      </c>
      <c r="L1022" t="s">
        <v>16134</v>
      </c>
      <c r="M1022" t="s">
        <v>14528</v>
      </c>
      <c r="N1022" t="s">
        <v>15049</v>
      </c>
      <c r="O1022" t="s">
        <v>16043</v>
      </c>
      <c r="P1022" t="s">
        <v>14005</v>
      </c>
      <c r="Q1022">
        <v>2001</v>
      </c>
      <c r="R1022" t="s">
        <v>491</v>
      </c>
      <c r="S1022">
        <v>7</v>
      </c>
      <c r="T1022">
        <v>45000000</v>
      </c>
      <c r="U1022">
        <v>71277420</v>
      </c>
      <c r="V1022">
        <f t="shared" si="31"/>
        <v>26277420</v>
      </c>
      <c r="W1022" t="s">
        <v>4026</v>
      </c>
      <c r="X1022">
        <v>5.2</v>
      </c>
      <c r="Y1022">
        <v>127</v>
      </c>
      <c r="Z1022">
        <v>119590</v>
      </c>
      <c r="AA1022">
        <v>548</v>
      </c>
      <c r="AB1022">
        <v>0</v>
      </c>
      <c r="AC1022">
        <v>322</v>
      </c>
      <c r="AD1022">
        <v>1000</v>
      </c>
      <c r="AE1022">
        <v>422</v>
      </c>
      <c r="AF1022">
        <v>179</v>
      </c>
      <c r="AG1022">
        <v>1645</v>
      </c>
      <c r="AH1022" t="s">
        <v>1432</v>
      </c>
      <c r="AP1022">
        <f t="shared" si="30"/>
        <v>1</v>
      </c>
    </row>
    <row r="1023" spans="1:42" x14ac:dyDescent="0.3">
      <c r="A1023" s="1">
        <v>1077</v>
      </c>
      <c r="B1023" t="s">
        <v>4027</v>
      </c>
      <c r="C1023" t="s">
        <v>27</v>
      </c>
      <c r="D1023" t="s">
        <v>534</v>
      </c>
      <c r="E1023" t="s">
        <v>2716</v>
      </c>
      <c r="F1023" t="s">
        <v>4028</v>
      </c>
      <c r="G1023" t="s">
        <v>4029</v>
      </c>
      <c r="H1023" t="s">
        <v>32</v>
      </c>
      <c r="I1023">
        <v>103</v>
      </c>
      <c r="J1023">
        <v>1.85</v>
      </c>
      <c r="K1023" t="s">
        <v>33</v>
      </c>
      <c r="L1023" t="s">
        <v>16638</v>
      </c>
      <c r="M1023" t="s">
        <v>14002</v>
      </c>
      <c r="N1023" t="s">
        <v>16639</v>
      </c>
      <c r="O1023" t="s">
        <v>16640</v>
      </c>
      <c r="P1023" t="s">
        <v>16641</v>
      </c>
      <c r="Q1023">
        <v>2011</v>
      </c>
      <c r="R1023" t="s">
        <v>72</v>
      </c>
      <c r="S1023">
        <v>3</v>
      </c>
      <c r="T1023">
        <v>45000000</v>
      </c>
      <c r="U1023">
        <v>88625922</v>
      </c>
      <c r="V1023">
        <f t="shared" si="31"/>
        <v>43625922</v>
      </c>
      <c r="W1023" t="s">
        <v>4030</v>
      </c>
      <c r="X1023">
        <v>7.1</v>
      </c>
      <c r="Y1023">
        <v>398</v>
      </c>
      <c r="Z1023">
        <v>75176</v>
      </c>
      <c r="AA1023">
        <v>252</v>
      </c>
      <c r="AB1023">
        <v>26000</v>
      </c>
      <c r="AC1023">
        <v>33</v>
      </c>
      <c r="AD1023">
        <v>970</v>
      </c>
      <c r="AE1023">
        <v>91</v>
      </c>
      <c r="AF1023">
        <v>84</v>
      </c>
      <c r="AG1023">
        <v>1336</v>
      </c>
      <c r="AH1023" t="s">
        <v>718</v>
      </c>
      <c r="AI1023" t="s">
        <v>1432</v>
      </c>
      <c r="AJ1023" t="s">
        <v>20926</v>
      </c>
      <c r="AK1023" t="s">
        <v>20927</v>
      </c>
      <c r="AP1023">
        <f t="shared" si="30"/>
        <v>4</v>
      </c>
    </row>
    <row r="1024" spans="1:42" x14ac:dyDescent="0.3">
      <c r="A1024" s="1">
        <v>1078</v>
      </c>
      <c r="B1024" t="s">
        <v>4031</v>
      </c>
      <c r="C1024" t="s">
        <v>27</v>
      </c>
      <c r="D1024" t="s">
        <v>2119</v>
      </c>
      <c r="E1024" t="s">
        <v>1619</v>
      </c>
      <c r="F1024" t="s">
        <v>4032</v>
      </c>
      <c r="G1024" t="s">
        <v>1327</v>
      </c>
      <c r="H1024" t="s">
        <v>32</v>
      </c>
      <c r="I1024">
        <v>110</v>
      </c>
      <c r="J1024">
        <v>2.35</v>
      </c>
      <c r="K1024" t="s">
        <v>33</v>
      </c>
      <c r="L1024" t="s">
        <v>15620</v>
      </c>
      <c r="M1024" t="s">
        <v>15794</v>
      </c>
      <c r="N1024" t="s">
        <v>14001</v>
      </c>
      <c r="O1024" t="s">
        <v>14585</v>
      </c>
      <c r="P1024" t="s">
        <v>15725</v>
      </c>
      <c r="Q1024">
        <v>1998</v>
      </c>
      <c r="R1024" t="s">
        <v>491</v>
      </c>
      <c r="S1024">
        <v>1</v>
      </c>
      <c r="T1024">
        <v>45000000</v>
      </c>
      <c r="U1024">
        <v>70001065</v>
      </c>
      <c r="V1024">
        <f t="shared" si="31"/>
        <v>25001065</v>
      </c>
      <c r="W1024" t="s">
        <v>4033</v>
      </c>
      <c r="X1024">
        <v>7.1</v>
      </c>
      <c r="Y1024">
        <v>184</v>
      </c>
      <c r="Z1024">
        <v>191437</v>
      </c>
      <c r="AA1024">
        <v>582</v>
      </c>
      <c r="AB1024">
        <v>0</v>
      </c>
      <c r="AC1024">
        <v>45</v>
      </c>
      <c r="AD1024">
        <v>886</v>
      </c>
      <c r="AE1024">
        <v>650</v>
      </c>
      <c r="AF1024">
        <v>595</v>
      </c>
      <c r="AG1024">
        <v>3174</v>
      </c>
      <c r="AH1024" t="s">
        <v>980</v>
      </c>
      <c r="AI1024" t="s">
        <v>4493</v>
      </c>
      <c r="AP1024">
        <f t="shared" si="30"/>
        <v>2</v>
      </c>
    </row>
    <row r="1025" spans="1:42" x14ac:dyDescent="0.3">
      <c r="A1025" s="1">
        <v>1079</v>
      </c>
      <c r="B1025" t="s">
        <v>4034</v>
      </c>
      <c r="C1025" t="s">
        <v>27</v>
      </c>
      <c r="D1025" t="s">
        <v>4035</v>
      </c>
      <c r="E1025" t="s">
        <v>344</v>
      </c>
      <c r="F1025" t="s">
        <v>881</v>
      </c>
      <c r="G1025" t="s">
        <v>4036</v>
      </c>
      <c r="H1025" t="s">
        <v>32</v>
      </c>
      <c r="I1025">
        <v>136</v>
      </c>
      <c r="J1025">
        <v>2.35</v>
      </c>
      <c r="K1025" t="s">
        <v>33</v>
      </c>
      <c r="L1025" t="s">
        <v>15349</v>
      </c>
      <c r="M1025" t="s">
        <v>16642</v>
      </c>
      <c r="N1025" t="s">
        <v>15296</v>
      </c>
      <c r="O1025" t="s">
        <v>16561</v>
      </c>
      <c r="P1025" t="s">
        <v>15251</v>
      </c>
      <c r="Q1025">
        <v>2005</v>
      </c>
      <c r="R1025" t="s">
        <v>34</v>
      </c>
      <c r="S1025">
        <v>0</v>
      </c>
      <c r="T1025">
        <v>30000000</v>
      </c>
      <c r="U1025">
        <v>67253092</v>
      </c>
      <c r="V1025">
        <f t="shared" si="31"/>
        <v>37253092</v>
      </c>
      <c r="W1025" t="s">
        <v>4037</v>
      </c>
      <c r="X1025">
        <v>7.2</v>
      </c>
      <c r="Y1025">
        <v>127</v>
      </c>
      <c r="Z1025">
        <v>92702</v>
      </c>
      <c r="AA1025">
        <v>209</v>
      </c>
      <c r="AB1025">
        <v>0</v>
      </c>
      <c r="AC1025">
        <v>49</v>
      </c>
      <c r="AD1025">
        <v>17000</v>
      </c>
      <c r="AE1025">
        <v>807</v>
      </c>
      <c r="AF1025">
        <v>730</v>
      </c>
      <c r="AG1025">
        <v>20299</v>
      </c>
      <c r="AH1025" t="s">
        <v>2420</v>
      </c>
      <c r="AI1025" t="s">
        <v>20930</v>
      </c>
      <c r="AP1025">
        <f t="shared" si="30"/>
        <v>2</v>
      </c>
    </row>
    <row r="1026" spans="1:42" x14ac:dyDescent="0.3">
      <c r="A1026" s="1">
        <v>1080</v>
      </c>
      <c r="B1026" t="s">
        <v>4038</v>
      </c>
      <c r="C1026" t="s">
        <v>27</v>
      </c>
      <c r="D1026" t="s">
        <v>4039</v>
      </c>
      <c r="E1026" t="s">
        <v>1606</v>
      </c>
      <c r="F1026" t="s">
        <v>4040</v>
      </c>
      <c r="G1026" t="s">
        <v>4041</v>
      </c>
      <c r="H1026" t="s">
        <v>32</v>
      </c>
      <c r="I1026">
        <v>91</v>
      </c>
      <c r="J1026">
        <v>2.35</v>
      </c>
      <c r="K1026" t="s">
        <v>33</v>
      </c>
      <c r="L1026" t="s">
        <v>16337</v>
      </c>
      <c r="M1026" t="s">
        <v>16643</v>
      </c>
      <c r="N1026" t="s">
        <v>15210</v>
      </c>
      <c r="O1026" t="s">
        <v>14018</v>
      </c>
      <c r="P1026" t="s">
        <v>16644</v>
      </c>
      <c r="Q1026">
        <v>2002</v>
      </c>
      <c r="R1026" t="s">
        <v>491</v>
      </c>
      <c r="S1026">
        <v>0</v>
      </c>
      <c r="T1026">
        <v>45000000</v>
      </c>
      <c r="U1026">
        <v>66790248</v>
      </c>
      <c r="V1026">
        <f t="shared" si="31"/>
        <v>21790248</v>
      </c>
      <c r="W1026" t="s">
        <v>4042</v>
      </c>
      <c r="X1026">
        <v>6.5</v>
      </c>
      <c r="Y1026">
        <v>167</v>
      </c>
      <c r="Z1026">
        <v>57281</v>
      </c>
      <c r="AA1026">
        <v>350</v>
      </c>
      <c r="AB1026">
        <v>0</v>
      </c>
      <c r="AC1026">
        <v>50</v>
      </c>
      <c r="AD1026">
        <v>521</v>
      </c>
      <c r="AE1026">
        <v>108</v>
      </c>
      <c r="AF1026">
        <v>67</v>
      </c>
      <c r="AG1026">
        <v>758</v>
      </c>
      <c r="AH1026" t="s">
        <v>2420</v>
      </c>
      <c r="AI1026" t="s">
        <v>13161</v>
      </c>
      <c r="AP1026">
        <f t="shared" si="30"/>
        <v>2</v>
      </c>
    </row>
    <row r="1027" spans="1:42" x14ac:dyDescent="0.3">
      <c r="A1027" s="1">
        <v>1081</v>
      </c>
      <c r="B1027" t="s">
        <v>4043</v>
      </c>
      <c r="C1027" t="s">
        <v>27</v>
      </c>
      <c r="D1027" t="s">
        <v>4044</v>
      </c>
      <c r="E1027" t="s">
        <v>1445</v>
      </c>
      <c r="F1027" t="s">
        <v>4045</v>
      </c>
      <c r="G1027" t="s">
        <v>4046</v>
      </c>
      <c r="H1027" t="s">
        <v>32</v>
      </c>
      <c r="I1027">
        <v>89</v>
      </c>
      <c r="J1027">
        <v>2.35</v>
      </c>
      <c r="K1027" t="s">
        <v>33</v>
      </c>
      <c r="L1027" t="s">
        <v>14677</v>
      </c>
      <c r="M1027" t="s">
        <v>16645</v>
      </c>
      <c r="N1027" t="s">
        <v>14496</v>
      </c>
      <c r="O1027" t="s">
        <v>14229</v>
      </c>
      <c r="P1027" t="s">
        <v>14278</v>
      </c>
      <c r="Q1027">
        <v>1997</v>
      </c>
      <c r="R1027" t="s">
        <v>34</v>
      </c>
      <c r="S1027">
        <v>0</v>
      </c>
      <c r="T1027">
        <v>45000000</v>
      </c>
      <c r="U1027">
        <v>65557989</v>
      </c>
      <c r="V1027">
        <f t="shared" si="31"/>
        <v>20557989</v>
      </c>
      <c r="W1027" t="s">
        <v>4047</v>
      </c>
      <c r="X1027">
        <v>4.5999999999999996</v>
      </c>
      <c r="Y1027">
        <v>119</v>
      </c>
      <c r="Z1027">
        <v>73539</v>
      </c>
      <c r="AA1027">
        <v>271</v>
      </c>
      <c r="AB1027">
        <v>0</v>
      </c>
      <c r="AC1027">
        <v>49</v>
      </c>
      <c r="AD1027">
        <v>2000</v>
      </c>
      <c r="AE1027">
        <v>902</v>
      </c>
      <c r="AF1027">
        <v>514</v>
      </c>
      <c r="AG1027">
        <v>3717</v>
      </c>
      <c r="AH1027" t="s">
        <v>980</v>
      </c>
      <c r="AI1027" t="s">
        <v>718</v>
      </c>
      <c r="AJ1027" t="s">
        <v>4493</v>
      </c>
      <c r="AK1027" t="s">
        <v>13161</v>
      </c>
      <c r="AP1027">
        <f t="shared" ref="AP1027:AP1090" si="32">COUNTA(AH1027:AO1027)</f>
        <v>4</v>
      </c>
    </row>
    <row r="1028" spans="1:42" x14ac:dyDescent="0.3">
      <c r="A1028" s="1">
        <v>1082</v>
      </c>
      <c r="B1028" t="s">
        <v>4048</v>
      </c>
      <c r="C1028" t="s">
        <v>27</v>
      </c>
      <c r="D1028" t="s">
        <v>2895</v>
      </c>
      <c r="E1028" t="s">
        <v>3944</v>
      </c>
      <c r="F1028" t="s">
        <v>4049</v>
      </c>
      <c r="G1028" t="s">
        <v>4050</v>
      </c>
      <c r="H1028" t="s">
        <v>32</v>
      </c>
      <c r="I1028">
        <v>107</v>
      </c>
      <c r="J1028">
        <v>2.35</v>
      </c>
      <c r="K1028" t="s">
        <v>33</v>
      </c>
      <c r="L1028" t="s">
        <v>16646</v>
      </c>
      <c r="M1028" t="s">
        <v>16647</v>
      </c>
      <c r="N1028" t="s">
        <v>16648</v>
      </c>
      <c r="O1028" t="s">
        <v>16649</v>
      </c>
      <c r="P1028" t="s">
        <v>16650</v>
      </c>
      <c r="Q1028">
        <v>2000</v>
      </c>
      <c r="R1028" t="s">
        <v>34</v>
      </c>
      <c r="S1028">
        <v>5</v>
      </c>
      <c r="T1028">
        <v>45000000</v>
      </c>
      <c r="U1028">
        <v>60786269</v>
      </c>
      <c r="V1028">
        <f t="shared" ref="V1028:V1091" si="33">U1028-T1028</f>
        <v>15786269</v>
      </c>
      <c r="W1028" t="s">
        <v>4051</v>
      </c>
      <c r="X1028">
        <v>5.6</v>
      </c>
      <c r="Y1028">
        <v>155</v>
      </c>
      <c r="Z1028">
        <v>90539</v>
      </c>
      <c r="AA1028">
        <v>379</v>
      </c>
      <c r="AB1028">
        <v>0</v>
      </c>
      <c r="AC1028">
        <v>18</v>
      </c>
      <c r="AD1028">
        <v>811</v>
      </c>
      <c r="AE1028">
        <v>625</v>
      </c>
      <c r="AF1028">
        <v>560</v>
      </c>
      <c r="AG1028">
        <v>3106</v>
      </c>
      <c r="AH1028" t="s">
        <v>1432</v>
      </c>
      <c r="AI1028" t="s">
        <v>2420</v>
      </c>
      <c r="AJ1028" t="s">
        <v>20933</v>
      </c>
      <c r="AK1028" t="s">
        <v>12756</v>
      </c>
      <c r="AP1028">
        <f t="shared" si="32"/>
        <v>4</v>
      </c>
    </row>
    <row r="1029" spans="1:42" x14ac:dyDescent="0.3">
      <c r="A1029" s="1">
        <v>1083</v>
      </c>
      <c r="B1029" t="s">
        <v>4052</v>
      </c>
      <c r="C1029" t="s">
        <v>27</v>
      </c>
      <c r="D1029" t="s">
        <v>4053</v>
      </c>
      <c r="E1029" t="s">
        <v>339</v>
      </c>
      <c r="F1029" t="s">
        <v>175</v>
      </c>
      <c r="G1029" t="s">
        <v>4054</v>
      </c>
      <c r="H1029" t="s">
        <v>47</v>
      </c>
      <c r="I1029">
        <v>129</v>
      </c>
      <c r="J1029">
        <v>2.35</v>
      </c>
      <c r="K1029" t="s">
        <v>33</v>
      </c>
      <c r="L1029" t="s">
        <v>16651</v>
      </c>
      <c r="M1029" t="s">
        <v>14220</v>
      </c>
      <c r="N1029" t="s">
        <v>16326</v>
      </c>
      <c r="O1029" t="s">
        <v>16652</v>
      </c>
      <c r="P1029" t="s">
        <v>16653</v>
      </c>
      <c r="Q1029">
        <v>2003</v>
      </c>
      <c r="R1029" t="s">
        <v>491</v>
      </c>
      <c r="S1029">
        <v>9</v>
      </c>
      <c r="T1029">
        <v>45000000</v>
      </c>
      <c r="U1029">
        <v>59365105</v>
      </c>
      <c r="V1029">
        <f t="shared" si="33"/>
        <v>14365105</v>
      </c>
      <c r="W1029" t="s">
        <v>4055</v>
      </c>
      <c r="X1029">
        <v>7.7</v>
      </c>
      <c r="Y1029">
        <v>218</v>
      </c>
      <c r="Z1029">
        <v>318634</v>
      </c>
      <c r="AA1029">
        <v>1004</v>
      </c>
      <c r="AB1029">
        <v>52000</v>
      </c>
      <c r="AC1029">
        <v>628</v>
      </c>
      <c r="AD1029">
        <v>14000</v>
      </c>
      <c r="AE1029">
        <v>14000</v>
      </c>
      <c r="AF1029">
        <v>548</v>
      </c>
      <c r="AG1029">
        <v>28886</v>
      </c>
      <c r="AH1029" t="s">
        <v>1432</v>
      </c>
      <c r="AI1029" t="s">
        <v>2420</v>
      </c>
      <c r="AJ1029" t="s">
        <v>12756</v>
      </c>
      <c r="AP1029">
        <f t="shared" si="32"/>
        <v>3</v>
      </c>
    </row>
    <row r="1030" spans="1:42" x14ac:dyDescent="0.3">
      <c r="A1030" s="1">
        <v>1084</v>
      </c>
      <c r="B1030" t="s">
        <v>4056</v>
      </c>
      <c r="C1030" t="s">
        <v>27</v>
      </c>
      <c r="D1030" t="s">
        <v>238</v>
      </c>
      <c r="E1030" t="s">
        <v>94</v>
      </c>
      <c r="F1030" t="s">
        <v>4057</v>
      </c>
      <c r="G1030" t="s">
        <v>251</v>
      </c>
      <c r="H1030" t="s">
        <v>32</v>
      </c>
      <c r="I1030">
        <v>95</v>
      </c>
      <c r="J1030">
        <v>2.35</v>
      </c>
      <c r="K1030" t="s">
        <v>33</v>
      </c>
      <c r="L1030" t="s">
        <v>14617</v>
      </c>
      <c r="M1030" t="s">
        <v>14127</v>
      </c>
      <c r="N1030" t="s">
        <v>16654</v>
      </c>
      <c r="O1030" t="s">
        <v>15309</v>
      </c>
      <c r="P1030" t="s">
        <v>16655</v>
      </c>
      <c r="Q1030">
        <v>1998</v>
      </c>
      <c r="R1030" t="s">
        <v>212</v>
      </c>
      <c r="S1030">
        <v>0</v>
      </c>
      <c r="T1030">
        <v>120000000</v>
      </c>
      <c r="U1030">
        <v>162792677</v>
      </c>
      <c r="V1030">
        <f t="shared" si="33"/>
        <v>42792677</v>
      </c>
      <c r="W1030" t="s">
        <v>4058</v>
      </c>
      <c r="X1030">
        <v>7.2</v>
      </c>
      <c r="Y1030">
        <v>117</v>
      </c>
      <c r="Z1030">
        <v>211226</v>
      </c>
      <c r="AA1030">
        <v>317</v>
      </c>
      <c r="AB1030">
        <v>0</v>
      </c>
      <c r="AC1030">
        <v>487</v>
      </c>
      <c r="AD1030">
        <v>18000</v>
      </c>
      <c r="AE1030">
        <v>1000</v>
      </c>
      <c r="AF1030">
        <v>1000</v>
      </c>
      <c r="AG1030">
        <v>24205</v>
      </c>
      <c r="AH1030" t="s">
        <v>718</v>
      </c>
      <c r="AI1030" t="s">
        <v>20925</v>
      </c>
      <c r="AJ1030" t="s">
        <v>1432</v>
      </c>
      <c r="AK1030" t="s">
        <v>20926</v>
      </c>
      <c r="AL1030" t="s">
        <v>20924</v>
      </c>
      <c r="AP1030">
        <f t="shared" si="32"/>
        <v>5</v>
      </c>
    </row>
    <row r="1031" spans="1:42" x14ac:dyDescent="0.3">
      <c r="A1031" s="1">
        <v>1085</v>
      </c>
      <c r="B1031" t="s">
        <v>4059</v>
      </c>
      <c r="C1031" t="s">
        <v>27</v>
      </c>
      <c r="D1031" t="s">
        <v>1908</v>
      </c>
      <c r="E1031" t="s">
        <v>38</v>
      </c>
      <c r="F1031" t="s">
        <v>511</v>
      </c>
      <c r="G1031" t="s">
        <v>4060</v>
      </c>
      <c r="H1031" t="s">
        <v>32</v>
      </c>
      <c r="I1031">
        <v>122</v>
      </c>
      <c r="J1031">
        <v>2.35</v>
      </c>
      <c r="K1031" t="s">
        <v>33</v>
      </c>
      <c r="L1031" t="s">
        <v>16656</v>
      </c>
      <c r="M1031" t="s">
        <v>16657</v>
      </c>
      <c r="N1031" t="s">
        <v>16658</v>
      </c>
      <c r="O1031" t="s">
        <v>16380</v>
      </c>
      <c r="P1031" t="s">
        <v>16659</v>
      </c>
      <c r="Q1031">
        <v>2001</v>
      </c>
      <c r="R1031" t="s">
        <v>491</v>
      </c>
      <c r="S1031">
        <v>1</v>
      </c>
      <c r="T1031">
        <v>35000000</v>
      </c>
      <c r="U1031">
        <v>31598308</v>
      </c>
      <c r="V1031">
        <f t="shared" si="33"/>
        <v>-3401692</v>
      </c>
      <c r="W1031" t="s">
        <v>4061</v>
      </c>
      <c r="X1031">
        <v>6.8</v>
      </c>
      <c r="Y1031">
        <v>208</v>
      </c>
      <c r="Z1031">
        <v>124765</v>
      </c>
      <c r="AA1031">
        <v>541</v>
      </c>
      <c r="AB1031">
        <v>0</v>
      </c>
      <c r="AC1031">
        <v>117</v>
      </c>
      <c r="AD1031">
        <v>40000</v>
      </c>
      <c r="AE1031">
        <v>1000</v>
      </c>
      <c r="AF1031">
        <v>140</v>
      </c>
      <c r="AG1031">
        <v>41636</v>
      </c>
      <c r="AH1031" t="s">
        <v>4493</v>
      </c>
      <c r="AI1031" t="s">
        <v>20928</v>
      </c>
      <c r="AJ1031" t="s">
        <v>13161</v>
      </c>
      <c r="AP1031">
        <f t="shared" si="32"/>
        <v>3</v>
      </c>
    </row>
    <row r="1032" spans="1:42" x14ac:dyDescent="0.3">
      <c r="A1032" s="1">
        <v>1086</v>
      </c>
      <c r="B1032" t="s">
        <v>4062</v>
      </c>
      <c r="C1032" t="s">
        <v>27</v>
      </c>
      <c r="D1032" t="s">
        <v>4044</v>
      </c>
      <c r="E1032" t="s">
        <v>1298</v>
      </c>
      <c r="F1032" t="s">
        <v>4063</v>
      </c>
      <c r="G1032" t="s">
        <v>4064</v>
      </c>
      <c r="H1032" t="s">
        <v>4065</v>
      </c>
      <c r="I1032">
        <v>110</v>
      </c>
      <c r="J1032">
        <v>1.85</v>
      </c>
      <c r="K1032" t="s">
        <v>33</v>
      </c>
      <c r="L1032" t="s">
        <v>13972</v>
      </c>
      <c r="M1032" t="s">
        <v>14360</v>
      </c>
      <c r="N1032" t="s">
        <v>16660</v>
      </c>
      <c r="O1032" t="s">
        <v>16661</v>
      </c>
      <c r="P1032" t="s">
        <v>16662</v>
      </c>
      <c r="Q1032">
        <v>1994</v>
      </c>
      <c r="R1032" t="s">
        <v>491</v>
      </c>
      <c r="S1032">
        <v>2</v>
      </c>
      <c r="T1032">
        <v>45000000</v>
      </c>
      <c r="U1032">
        <v>57362581</v>
      </c>
      <c r="V1032">
        <f t="shared" si="33"/>
        <v>12362581</v>
      </c>
      <c r="W1032" t="s">
        <v>4066</v>
      </c>
      <c r="X1032">
        <v>5.4</v>
      </c>
      <c r="Y1032">
        <v>38</v>
      </c>
      <c r="Z1032">
        <v>50148</v>
      </c>
      <c r="AA1032">
        <v>116</v>
      </c>
      <c r="AB1032">
        <v>0</v>
      </c>
      <c r="AC1032">
        <v>49</v>
      </c>
      <c r="AD1032">
        <v>13000</v>
      </c>
      <c r="AE1032">
        <v>279</v>
      </c>
      <c r="AF1032">
        <v>20</v>
      </c>
      <c r="AG1032">
        <v>13331</v>
      </c>
      <c r="AH1032" t="s">
        <v>980</v>
      </c>
      <c r="AI1032" t="s">
        <v>20931</v>
      </c>
      <c r="AJ1032" t="s">
        <v>2420</v>
      </c>
      <c r="AK1032" t="s">
        <v>12756</v>
      </c>
      <c r="AL1032" t="s">
        <v>13161</v>
      </c>
      <c r="AP1032">
        <f t="shared" si="32"/>
        <v>5</v>
      </c>
    </row>
    <row r="1033" spans="1:42" x14ac:dyDescent="0.3">
      <c r="A1033" s="1">
        <v>1087</v>
      </c>
      <c r="B1033" t="s">
        <v>4067</v>
      </c>
      <c r="C1033" t="s">
        <v>27</v>
      </c>
      <c r="D1033" t="s">
        <v>2246</v>
      </c>
      <c r="E1033" t="s">
        <v>4068</v>
      </c>
      <c r="F1033" t="s">
        <v>2343</v>
      </c>
      <c r="G1033" t="s">
        <v>795</v>
      </c>
      <c r="H1033" t="s">
        <v>32</v>
      </c>
      <c r="I1033">
        <v>135</v>
      </c>
      <c r="J1033">
        <v>2.35</v>
      </c>
      <c r="K1033" t="s">
        <v>33</v>
      </c>
      <c r="L1033" t="s">
        <v>16663</v>
      </c>
      <c r="M1033" t="s">
        <v>16035</v>
      </c>
      <c r="N1033" t="s">
        <v>16037</v>
      </c>
      <c r="O1033" t="s">
        <v>14307</v>
      </c>
      <c r="P1033" t="s">
        <v>16664</v>
      </c>
      <c r="Q1033">
        <v>1996</v>
      </c>
      <c r="R1033" t="s">
        <v>491</v>
      </c>
      <c r="S1033">
        <v>0</v>
      </c>
      <c r="T1033">
        <v>45000000</v>
      </c>
      <c r="U1033">
        <v>53854588</v>
      </c>
      <c r="V1033">
        <f t="shared" si="33"/>
        <v>8854588</v>
      </c>
      <c r="W1033" t="s">
        <v>4069</v>
      </c>
      <c r="X1033">
        <v>6.3</v>
      </c>
      <c r="Y1033">
        <v>48</v>
      </c>
      <c r="Z1033">
        <v>37911</v>
      </c>
      <c r="AA1033">
        <v>73</v>
      </c>
      <c r="AB1033">
        <v>1000</v>
      </c>
      <c r="AC1033">
        <v>41</v>
      </c>
      <c r="AD1033">
        <v>982</v>
      </c>
      <c r="AE1033">
        <v>843</v>
      </c>
      <c r="AF1033">
        <v>808</v>
      </c>
      <c r="AG1033">
        <v>3648</v>
      </c>
      <c r="AH1033" t="s">
        <v>1432</v>
      </c>
      <c r="AI1033" t="s">
        <v>2420</v>
      </c>
      <c r="AJ1033" t="s">
        <v>12756</v>
      </c>
      <c r="AK1033" t="s">
        <v>20930</v>
      </c>
      <c r="AP1033">
        <f t="shared" si="32"/>
        <v>4</v>
      </c>
    </row>
    <row r="1034" spans="1:42" x14ac:dyDescent="0.3">
      <c r="A1034" s="1">
        <v>1089</v>
      </c>
      <c r="B1034" t="s">
        <v>4070</v>
      </c>
      <c r="C1034" t="s">
        <v>27</v>
      </c>
      <c r="D1034" t="s">
        <v>3240</v>
      </c>
      <c r="E1034" t="s">
        <v>520</v>
      </c>
      <c r="F1034" t="s">
        <v>922</v>
      </c>
      <c r="G1034" t="s">
        <v>1227</v>
      </c>
      <c r="H1034" t="s">
        <v>32</v>
      </c>
      <c r="I1034">
        <v>95</v>
      </c>
      <c r="J1034">
        <v>2.35</v>
      </c>
      <c r="K1034" t="s">
        <v>33</v>
      </c>
      <c r="L1034" t="s">
        <v>14002</v>
      </c>
      <c r="M1034" t="s">
        <v>16665</v>
      </c>
      <c r="N1034" t="s">
        <v>16666</v>
      </c>
      <c r="O1034" t="s">
        <v>14731</v>
      </c>
      <c r="P1034" t="s">
        <v>14540</v>
      </c>
      <c r="Q1034">
        <v>2005</v>
      </c>
      <c r="R1034" t="s">
        <v>72</v>
      </c>
      <c r="S1034">
        <v>1</v>
      </c>
      <c r="T1034">
        <v>45000000</v>
      </c>
      <c r="U1034">
        <v>52580895</v>
      </c>
      <c r="V1034">
        <f t="shared" si="33"/>
        <v>7580895</v>
      </c>
      <c r="W1034" t="s">
        <v>4071</v>
      </c>
      <c r="X1034">
        <v>5.6</v>
      </c>
      <c r="Y1034">
        <v>94</v>
      </c>
      <c r="Z1034">
        <v>30255</v>
      </c>
      <c r="AA1034">
        <v>118</v>
      </c>
      <c r="AB1034">
        <v>743</v>
      </c>
      <c r="AC1034">
        <v>58</v>
      </c>
      <c r="AD1034">
        <v>14000</v>
      </c>
      <c r="AE1034">
        <v>8000</v>
      </c>
      <c r="AF1034">
        <v>3000</v>
      </c>
      <c r="AG1034">
        <v>27351</v>
      </c>
      <c r="AH1034" t="s">
        <v>1432</v>
      </c>
      <c r="AI1034" t="s">
        <v>20926</v>
      </c>
      <c r="AJ1034" t="s">
        <v>12756</v>
      </c>
      <c r="AK1034" t="s">
        <v>20930</v>
      </c>
      <c r="AP1034">
        <f t="shared" si="32"/>
        <v>4</v>
      </c>
    </row>
    <row r="1035" spans="1:42" x14ac:dyDescent="0.3">
      <c r="A1035" s="1">
        <v>1090</v>
      </c>
      <c r="B1035" t="s">
        <v>4072</v>
      </c>
      <c r="C1035" t="s">
        <v>27</v>
      </c>
      <c r="D1035" t="s">
        <v>4073</v>
      </c>
      <c r="E1035" t="s">
        <v>1417</v>
      </c>
      <c r="F1035" t="s">
        <v>312</v>
      </c>
      <c r="G1035" t="s">
        <v>3554</v>
      </c>
      <c r="H1035" t="s">
        <v>32</v>
      </c>
      <c r="I1035">
        <v>109</v>
      </c>
      <c r="J1035">
        <v>2.35</v>
      </c>
      <c r="K1035" t="s">
        <v>33</v>
      </c>
      <c r="L1035" t="s">
        <v>13981</v>
      </c>
      <c r="M1035" t="s">
        <v>14068</v>
      </c>
      <c r="N1035" t="s">
        <v>16667</v>
      </c>
      <c r="O1035" t="s">
        <v>16668</v>
      </c>
      <c r="P1035" t="s">
        <v>15369</v>
      </c>
      <c r="Q1035">
        <v>2005</v>
      </c>
      <c r="R1035" t="s">
        <v>72</v>
      </c>
      <c r="S1035">
        <v>0</v>
      </c>
      <c r="T1035">
        <v>50000000</v>
      </c>
      <c r="U1035">
        <v>51019112</v>
      </c>
      <c r="V1035">
        <f t="shared" si="33"/>
        <v>1019112</v>
      </c>
      <c r="W1035" t="s">
        <v>4074</v>
      </c>
      <c r="X1035">
        <v>6.8</v>
      </c>
      <c r="Y1035">
        <v>276</v>
      </c>
      <c r="Z1035">
        <v>155745</v>
      </c>
      <c r="AA1035">
        <v>1053</v>
      </c>
      <c r="AB1035">
        <v>10000</v>
      </c>
      <c r="AC1035">
        <v>37</v>
      </c>
      <c r="AD1035">
        <v>11000</v>
      </c>
      <c r="AE1035">
        <v>2000</v>
      </c>
      <c r="AF1035">
        <v>651</v>
      </c>
      <c r="AG1035">
        <v>14073</v>
      </c>
      <c r="AH1035" t="s">
        <v>718</v>
      </c>
      <c r="AI1035" t="s">
        <v>1432</v>
      </c>
      <c r="AJ1035" t="s">
        <v>13700</v>
      </c>
      <c r="AP1035">
        <f t="shared" si="32"/>
        <v>3</v>
      </c>
    </row>
    <row r="1036" spans="1:42" x14ac:dyDescent="0.3">
      <c r="A1036" s="1">
        <v>1091</v>
      </c>
      <c r="B1036" t="s">
        <v>4075</v>
      </c>
      <c r="C1036" t="s">
        <v>27</v>
      </c>
      <c r="D1036" t="s">
        <v>4076</v>
      </c>
      <c r="E1036" t="s">
        <v>3688</v>
      </c>
      <c r="F1036" t="s">
        <v>4077</v>
      </c>
      <c r="G1036" t="s">
        <v>3481</v>
      </c>
      <c r="H1036" t="s">
        <v>32</v>
      </c>
      <c r="I1036">
        <v>93</v>
      </c>
      <c r="J1036">
        <v>2.35</v>
      </c>
      <c r="K1036" t="s">
        <v>33</v>
      </c>
      <c r="L1036" t="s">
        <v>16669</v>
      </c>
      <c r="M1036" t="s">
        <v>16670</v>
      </c>
      <c r="N1036" t="s">
        <v>14003</v>
      </c>
      <c r="O1036" t="s">
        <v>14178</v>
      </c>
      <c r="P1036" t="s">
        <v>14621</v>
      </c>
      <c r="Q1036">
        <v>2004</v>
      </c>
      <c r="R1036" t="s">
        <v>72</v>
      </c>
      <c r="S1036">
        <v>1</v>
      </c>
      <c r="T1036">
        <v>26000000</v>
      </c>
      <c r="U1036">
        <v>48114556</v>
      </c>
      <c r="V1036">
        <f t="shared" si="33"/>
        <v>22114556</v>
      </c>
      <c r="W1036" t="s">
        <v>4078</v>
      </c>
      <c r="X1036">
        <v>4.3</v>
      </c>
      <c r="Y1036">
        <v>59</v>
      </c>
      <c r="Z1036">
        <v>9380</v>
      </c>
      <c r="AA1036">
        <v>91</v>
      </c>
      <c r="AB1036">
        <v>531</v>
      </c>
      <c r="AC1036">
        <v>38</v>
      </c>
      <c r="AD1036">
        <v>1000</v>
      </c>
      <c r="AE1036">
        <v>641</v>
      </c>
      <c r="AF1036">
        <v>631</v>
      </c>
      <c r="AG1036">
        <v>4604</v>
      </c>
      <c r="AH1036" t="s">
        <v>1432</v>
      </c>
      <c r="AI1036" t="s">
        <v>20926</v>
      </c>
      <c r="AJ1036" t="s">
        <v>20924</v>
      </c>
      <c r="AK1036" t="s">
        <v>12756</v>
      </c>
      <c r="AP1036">
        <f t="shared" si="32"/>
        <v>4</v>
      </c>
    </row>
    <row r="1037" spans="1:42" x14ac:dyDescent="0.3">
      <c r="A1037" s="1">
        <v>1092</v>
      </c>
      <c r="B1037" t="s">
        <v>4079</v>
      </c>
      <c r="C1037" t="s">
        <v>27</v>
      </c>
      <c r="D1037" t="s">
        <v>4080</v>
      </c>
      <c r="E1037" t="s">
        <v>1435</v>
      </c>
      <c r="F1037" t="s">
        <v>3714</v>
      </c>
      <c r="G1037" t="s">
        <v>4081</v>
      </c>
      <c r="H1037" t="s">
        <v>1390</v>
      </c>
      <c r="I1037">
        <v>94</v>
      </c>
      <c r="J1037">
        <v>2.35</v>
      </c>
      <c r="K1037" t="s">
        <v>33</v>
      </c>
      <c r="L1037" t="s">
        <v>14867</v>
      </c>
      <c r="M1037" t="s">
        <v>16671</v>
      </c>
      <c r="N1037" t="s">
        <v>16672</v>
      </c>
      <c r="O1037" t="s">
        <v>14444</v>
      </c>
      <c r="P1037" t="s">
        <v>15631</v>
      </c>
      <c r="Q1037">
        <v>2007</v>
      </c>
      <c r="R1037" t="s">
        <v>491</v>
      </c>
      <c r="S1037">
        <v>1</v>
      </c>
      <c r="T1037">
        <v>45000000</v>
      </c>
      <c r="U1037">
        <v>50648679</v>
      </c>
      <c r="V1037">
        <f t="shared" si="33"/>
        <v>5648679</v>
      </c>
      <c r="W1037" t="s">
        <v>4082</v>
      </c>
      <c r="X1037">
        <v>6.3</v>
      </c>
      <c r="Y1037">
        <v>216</v>
      </c>
      <c r="Z1037">
        <v>149549</v>
      </c>
      <c r="AA1037">
        <v>348</v>
      </c>
      <c r="AB1037">
        <v>0</v>
      </c>
      <c r="AC1037">
        <v>85</v>
      </c>
      <c r="AD1037">
        <v>14000</v>
      </c>
      <c r="AE1037">
        <v>706</v>
      </c>
      <c r="AF1037">
        <v>443</v>
      </c>
      <c r="AG1037">
        <v>16225</v>
      </c>
      <c r="AH1037" t="s">
        <v>980</v>
      </c>
      <c r="AI1037" t="s">
        <v>4493</v>
      </c>
      <c r="AJ1037" t="s">
        <v>13700</v>
      </c>
      <c r="AK1037" t="s">
        <v>13161</v>
      </c>
      <c r="AP1037">
        <f t="shared" si="32"/>
        <v>4</v>
      </c>
    </row>
    <row r="1038" spans="1:42" x14ac:dyDescent="0.3">
      <c r="A1038" s="1">
        <v>1093</v>
      </c>
      <c r="B1038" t="s">
        <v>4083</v>
      </c>
      <c r="C1038" t="s">
        <v>27</v>
      </c>
      <c r="D1038" t="s">
        <v>1188</v>
      </c>
      <c r="E1038" t="s">
        <v>1574</v>
      </c>
      <c r="F1038" t="s">
        <v>1582</v>
      </c>
      <c r="G1038" t="s">
        <v>4084</v>
      </c>
      <c r="H1038" t="s">
        <v>32</v>
      </c>
      <c r="I1038">
        <v>117</v>
      </c>
      <c r="J1038">
        <v>1.85</v>
      </c>
      <c r="K1038" t="s">
        <v>33</v>
      </c>
      <c r="L1038" t="s">
        <v>16673</v>
      </c>
      <c r="M1038" t="s">
        <v>14067</v>
      </c>
      <c r="N1038" t="s">
        <v>16674</v>
      </c>
      <c r="O1038" t="s">
        <v>15494</v>
      </c>
      <c r="P1038" t="s">
        <v>15000</v>
      </c>
      <c r="Q1038">
        <v>2014</v>
      </c>
      <c r="R1038" t="s">
        <v>34</v>
      </c>
      <c r="S1038">
        <v>0</v>
      </c>
      <c r="T1038">
        <v>40000000</v>
      </c>
      <c r="U1038">
        <v>46280507</v>
      </c>
      <c r="V1038">
        <f t="shared" si="33"/>
        <v>6280507</v>
      </c>
      <c r="W1038" t="s">
        <v>4085</v>
      </c>
      <c r="X1038">
        <v>6.5</v>
      </c>
      <c r="Y1038">
        <v>173</v>
      </c>
      <c r="Z1038">
        <v>87165</v>
      </c>
      <c r="AA1038">
        <v>184</v>
      </c>
      <c r="AB1038">
        <v>12000</v>
      </c>
      <c r="AC1038">
        <v>153</v>
      </c>
      <c r="AD1038">
        <v>35000</v>
      </c>
      <c r="AE1038">
        <v>11000</v>
      </c>
      <c r="AF1038">
        <v>734</v>
      </c>
      <c r="AG1038">
        <v>49743</v>
      </c>
      <c r="AH1038" t="s">
        <v>1432</v>
      </c>
      <c r="AI1038" t="s">
        <v>12756</v>
      </c>
      <c r="AP1038">
        <f t="shared" si="32"/>
        <v>2</v>
      </c>
    </row>
    <row r="1039" spans="1:42" x14ac:dyDescent="0.3">
      <c r="A1039" s="1">
        <v>1094</v>
      </c>
      <c r="B1039" t="s">
        <v>4086</v>
      </c>
      <c r="C1039" t="s">
        <v>27</v>
      </c>
      <c r="D1039" t="s">
        <v>3257</v>
      </c>
      <c r="E1039" t="s">
        <v>1544</v>
      </c>
      <c r="F1039" t="s">
        <v>2835</v>
      </c>
      <c r="G1039" t="s">
        <v>2808</v>
      </c>
      <c r="H1039" t="s">
        <v>32</v>
      </c>
      <c r="I1039">
        <v>112</v>
      </c>
      <c r="J1039">
        <v>2.35</v>
      </c>
      <c r="K1039" t="s">
        <v>33</v>
      </c>
      <c r="L1039" t="s">
        <v>14411</v>
      </c>
      <c r="M1039" t="s">
        <v>14265</v>
      </c>
      <c r="N1039" t="s">
        <v>16185</v>
      </c>
      <c r="O1039" t="s">
        <v>15207</v>
      </c>
      <c r="P1039" t="s">
        <v>15853</v>
      </c>
      <c r="Q1039">
        <v>2006</v>
      </c>
      <c r="R1039" t="s">
        <v>34</v>
      </c>
      <c r="S1039">
        <v>1</v>
      </c>
      <c r="T1039">
        <v>45000000</v>
      </c>
      <c r="U1039">
        <v>38360195</v>
      </c>
      <c r="V1039">
        <f t="shared" si="33"/>
        <v>-6639805</v>
      </c>
      <c r="W1039" t="s">
        <v>4087</v>
      </c>
      <c r="X1039">
        <v>6.4</v>
      </c>
      <c r="Y1039">
        <v>99</v>
      </c>
      <c r="Z1039">
        <v>21215</v>
      </c>
      <c r="AA1039">
        <v>116</v>
      </c>
      <c r="AB1039">
        <v>0</v>
      </c>
      <c r="AC1039">
        <v>61</v>
      </c>
      <c r="AD1039">
        <v>1000</v>
      </c>
      <c r="AE1039">
        <v>976</v>
      </c>
      <c r="AF1039">
        <v>501</v>
      </c>
      <c r="AG1039">
        <v>3757</v>
      </c>
      <c r="AH1039" t="s">
        <v>718</v>
      </c>
      <c r="AI1039" t="s">
        <v>1432</v>
      </c>
      <c r="AJ1039" t="s">
        <v>2420</v>
      </c>
      <c r="AP1039">
        <f t="shared" si="32"/>
        <v>3</v>
      </c>
    </row>
    <row r="1040" spans="1:42" x14ac:dyDescent="0.3">
      <c r="A1040" s="1">
        <v>1095</v>
      </c>
      <c r="B1040" t="s">
        <v>4088</v>
      </c>
      <c r="C1040" t="s">
        <v>27</v>
      </c>
      <c r="D1040" t="s">
        <v>3462</v>
      </c>
      <c r="E1040" t="s">
        <v>1723</v>
      </c>
      <c r="F1040" t="s">
        <v>216</v>
      </c>
      <c r="G1040" t="s">
        <v>4089</v>
      </c>
      <c r="H1040" t="s">
        <v>32</v>
      </c>
      <c r="I1040">
        <v>111</v>
      </c>
      <c r="J1040">
        <v>2.35</v>
      </c>
      <c r="K1040" t="s">
        <v>33</v>
      </c>
      <c r="L1040" t="s">
        <v>14045</v>
      </c>
      <c r="M1040" t="s">
        <v>16675</v>
      </c>
      <c r="N1040" t="s">
        <v>16676</v>
      </c>
      <c r="O1040" t="s">
        <v>16379</v>
      </c>
      <c r="P1040" t="s">
        <v>16677</v>
      </c>
      <c r="Q1040">
        <v>1994</v>
      </c>
      <c r="R1040" t="s">
        <v>34</v>
      </c>
      <c r="S1040">
        <v>1</v>
      </c>
      <c r="T1040">
        <v>45000000</v>
      </c>
      <c r="U1040">
        <v>46815748</v>
      </c>
      <c r="V1040">
        <f t="shared" si="33"/>
        <v>1815748</v>
      </c>
      <c r="W1040" t="s">
        <v>4090</v>
      </c>
      <c r="X1040">
        <v>6.3</v>
      </c>
      <c r="Y1040">
        <v>42</v>
      </c>
      <c r="Z1040">
        <v>32544</v>
      </c>
      <c r="AA1040">
        <v>69</v>
      </c>
      <c r="AB1040">
        <v>0</v>
      </c>
      <c r="AC1040">
        <v>161</v>
      </c>
      <c r="AD1040">
        <v>11000</v>
      </c>
      <c r="AE1040">
        <v>894</v>
      </c>
      <c r="AF1040">
        <v>132</v>
      </c>
      <c r="AG1040">
        <v>12161</v>
      </c>
      <c r="AH1040" t="s">
        <v>980</v>
      </c>
      <c r="AI1040" t="s">
        <v>718</v>
      </c>
      <c r="AJ1040" t="s">
        <v>20931</v>
      </c>
      <c r="AK1040" t="s">
        <v>13161</v>
      </c>
      <c r="AP1040">
        <f t="shared" si="32"/>
        <v>4</v>
      </c>
    </row>
    <row r="1041" spans="1:42" x14ac:dyDescent="0.3">
      <c r="A1041" s="1">
        <v>1096</v>
      </c>
      <c r="B1041" t="s">
        <v>4091</v>
      </c>
      <c r="C1041" t="s">
        <v>27</v>
      </c>
      <c r="D1041" t="s">
        <v>1421</v>
      </c>
      <c r="E1041" t="s">
        <v>606</v>
      </c>
      <c r="F1041" t="s">
        <v>4092</v>
      </c>
      <c r="G1041" t="s">
        <v>2757</v>
      </c>
      <c r="H1041" t="s">
        <v>32</v>
      </c>
      <c r="I1041">
        <v>96</v>
      </c>
      <c r="J1041">
        <v>1.85</v>
      </c>
      <c r="K1041" t="s">
        <v>33</v>
      </c>
      <c r="L1041" t="s">
        <v>14140</v>
      </c>
      <c r="M1041" t="s">
        <v>14660</v>
      </c>
      <c r="N1041" t="s">
        <v>14325</v>
      </c>
      <c r="O1041" t="s">
        <v>14068</v>
      </c>
      <c r="P1041" t="s">
        <v>14128</v>
      </c>
      <c r="Q1041">
        <v>1995</v>
      </c>
      <c r="R1041" t="s">
        <v>72</v>
      </c>
      <c r="S1041">
        <v>1</v>
      </c>
      <c r="T1041">
        <v>45000000</v>
      </c>
      <c r="U1041">
        <v>35617599</v>
      </c>
      <c r="V1041">
        <f t="shared" si="33"/>
        <v>-9382401</v>
      </c>
      <c r="W1041" t="s">
        <v>4093</v>
      </c>
      <c r="X1041">
        <v>5.9</v>
      </c>
      <c r="Y1041">
        <v>25</v>
      </c>
      <c r="Z1041">
        <v>20688</v>
      </c>
      <c r="AA1041">
        <v>47</v>
      </c>
      <c r="AB1041">
        <v>0</v>
      </c>
      <c r="AC1041">
        <v>0</v>
      </c>
      <c r="AD1041">
        <v>1000</v>
      </c>
      <c r="AE1041">
        <v>845</v>
      </c>
      <c r="AF1041">
        <v>563</v>
      </c>
      <c r="AG1041">
        <v>2965</v>
      </c>
      <c r="AH1041" t="s">
        <v>2420</v>
      </c>
      <c r="AI1041" t="s">
        <v>20926</v>
      </c>
      <c r="AJ1041" t="s">
        <v>20924</v>
      </c>
      <c r="AP1041">
        <f t="shared" si="32"/>
        <v>3</v>
      </c>
    </row>
    <row r="1042" spans="1:42" x14ac:dyDescent="0.3">
      <c r="A1042" s="1">
        <v>1097</v>
      </c>
      <c r="B1042" t="s">
        <v>4094</v>
      </c>
      <c r="C1042" t="s">
        <v>559</v>
      </c>
      <c r="D1042" t="s">
        <v>569</v>
      </c>
      <c r="E1042" t="s">
        <v>4095</v>
      </c>
      <c r="F1042" t="s">
        <v>4096</v>
      </c>
      <c r="G1042" t="s">
        <v>4097</v>
      </c>
      <c r="H1042" t="s">
        <v>32</v>
      </c>
      <c r="I1042">
        <v>141</v>
      </c>
      <c r="J1042">
        <v>2.35</v>
      </c>
      <c r="K1042" t="s">
        <v>33</v>
      </c>
      <c r="L1042" t="s">
        <v>16678</v>
      </c>
      <c r="M1042" t="s">
        <v>16679</v>
      </c>
      <c r="N1042" t="s">
        <v>14629</v>
      </c>
      <c r="O1042" t="s">
        <v>16680</v>
      </c>
      <c r="P1042" t="s">
        <v>16681</v>
      </c>
      <c r="Q1042">
        <v>2012</v>
      </c>
      <c r="R1042" t="s">
        <v>491</v>
      </c>
      <c r="S1042">
        <v>4</v>
      </c>
      <c r="T1042">
        <v>45000000</v>
      </c>
      <c r="U1042">
        <v>47307550</v>
      </c>
      <c r="V1042">
        <f t="shared" si="33"/>
        <v>2307550</v>
      </c>
      <c r="W1042" t="s">
        <v>4098</v>
      </c>
      <c r="X1042">
        <v>6.5</v>
      </c>
      <c r="Y1042">
        <v>339</v>
      </c>
      <c r="Z1042">
        <v>104301</v>
      </c>
      <c r="AA1042">
        <v>269</v>
      </c>
      <c r="AB1042">
        <v>28000</v>
      </c>
      <c r="AC1042">
        <v>0</v>
      </c>
      <c r="AD1042">
        <v>749</v>
      </c>
      <c r="AE1042">
        <v>463</v>
      </c>
      <c r="AF1042">
        <v>404</v>
      </c>
      <c r="AG1042">
        <v>1948</v>
      </c>
      <c r="AH1042" t="s">
        <v>20931</v>
      </c>
      <c r="AI1042" t="s">
        <v>2420</v>
      </c>
      <c r="AJ1042" t="s">
        <v>13161</v>
      </c>
      <c r="AP1042">
        <f t="shared" si="32"/>
        <v>3</v>
      </c>
    </row>
    <row r="1043" spans="1:42" x14ac:dyDescent="0.3">
      <c r="A1043" s="1">
        <v>1098</v>
      </c>
      <c r="B1043" t="s">
        <v>4099</v>
      </c>
      <c r="C1043" t="s">
        <v>27</v>
      </c>
      <c r="D1043" t="s">
        <v>4100</v>
      </c>
      <c r="E1043" t="s">
        <v>759</v>
      </c>
      <c r="F1043" t="s">
        <v>4101</v>
      </c>
      <c r="G1043" t="s">
        <v>4102</v>
      </c>
      <c r="H1043" t="s">
        <v>32</v>
      </c>
      <c r="I1043">
        <v>94</v>
      </c>
      <c r="J1043">
        <v>2.35</v>
      </c>
      <c r="K1043" t="s">
        <v>33</v>
      </c>
      <c r="L1043" t="s">
        <v>16682</v>
      </c>
      <c r="M1043" t="s">
        <v>16056</v>
      </c>
      <c r="N1043" t="s">
        <v>16683</v>
      </c>
      <c r="O1043" t="s">
        <v>14666</v>
      </c>
      <c r="P1043" t="s">
        <v>16684</v>
      </c>
      <c r="Q1043">
        <v>2004</v>
      </c>
      <c r="R1043" t="s">
        <v>34</v>
      </c>
      <c r="S1043">
        <v>1</v>
      </c>
      <c r="T1043">
        <v>25000000</v>
      </c>
      <c r="U1043">
        <v>32003620</v>
      </c>
      <c r="V1043">
        <f t="shared" si="33"/>
        <v>7003620</v>
      </c>
      <c r="W1043" t="s">
        <v>4103</v>
      </c>
      <c r="X1043">
        <v>6.5</v>
      </c>
      <c r="Y1043">
        <v>127</v>
      </c>
      <c r="Z1043">
        <v>79141</v>
      </c>
      <c r="AA1043">
        <v>355</v>
      </c>
      <c r="AB1043">
        <v>2000</v>
      </c>
      <c r="AC1043">
        <v>160</v>
      </c>
      <c r="AD1043">
        <v>550</v>
      </c>
      <c r="AE1043">
        <v>216</v>
      </c>
      <c r="AF1043">
        <v>167</v>
      </c>
      <c r="AG1043">
        <v>1102</v>
      </c>
      <c r="AH1043" t="s">
        <v>980</v>
      </c>
      <c r="AI1043" t="s">
        <v>20931</v>
      </c>
      <c r="AJ1043" t="s">
        <v>13161</v>
      </c>
      <c r="AP1043">
        <f t="shared" si="32"/>
        <v>3</v>
      </c>
    </row>
    <row r="1044" spans="1:42" x14ac:dyDescent="0.3">
      <c r="A1044" s="1">
        <v>1099</v>
      </c>
      <c r="B1044" t="s">
        <v>4104</v>
      </c>
      <c r="C1044" t="s">
        <v>27</v>
      </c>
      <c r="D1044" t="s">
        <v>4105</v>
      </c>
      <c r="E1044" t="s">
        <v>2554</v>
      </c>
      <c r="F1044" t="s">
        <v>4106</v>
      </c>
      <c r="G1044" t="s">
        <v>4107</v>
      </c>
      <c r="H1044" t="s">
        <v>47</v>
      </c>
      <c r="I1044">
        <v>87</v>
      </c>
      <c r="J1044">
        <v>1.85</v>
      </c>
      <c r="K1044" t="s">
        <v>33</v>
      </c>
      <c r="L1044" t="s">
        <v>14578</v>
      </c>
      <c r="M1044" t="s">
        <v>16685</v>
      </c>
      <c r="N1044" t="s">
        <v>14102</v>
      </c>
      <c r="O1044" t="s">
        <v>15937</v>
      </c>
      <c r="P1044" t="s">
        <v>13974</v>
      </c>
      <c r="Q1044">
        <v>2003</v>
      </c>
      <c r="R1044" t="s">
        <v>72</v>
      </c>
      <c r="S1044">
        <v>1</v>
      </c>
      <c r="T1044">
        <v>35000000</v>
      </c>
      <c r="U1044">
        <v>27972410</v>
      </c>
      <c r="V1044">
        <f t="shared" si="33"/>
        <v>-7027590</v>
      </c>
      <c r="W1044" t="s">
        <v>4108</v>
      </c>
      <c r="X1044">
        <v>6.1</v>
      </c>
      <c r="Y1044">
        <v>122</v>
      </c>
      <c r="Z1044">
        <v>114692</v>
      </c>
      <c r="AA1044">
        <v>285</v>
      </c>
      <c r="AB1044">
        <v>2000</v>
      </c>
      <c r="AC1044">
        <v>29</v>
      </c>
      <c r="AD1044">
        <v>427</v>
      </c>
      <c r="AE1044">
        <v>304</v>
      </c>
      <c r="AF1044">
        <v>252</v>
      </c>
      <c r="AG1044">
        <v>1461</v>
      </c>
      <c r="AH1044" t="s">
        <v>980</v>
      </c>
      <c r="AI1044" t="s">
        <v>718</v>
      </c>
      <c r="AJ1044" t="s">
        <v>1432</v>
      </c>
      <c r="AP1044">
        <f t="shared" si="32"/>
        <v>3</v>
      </c>
    </row>
    <row r="1045" spans="1:42" x14ac:dyDescent="0.3">
      <c r="A1045" s="1">
        <v>1100</v>
      </c>
      <c r="B1045" t="s">
        <v>4109</v>
      </c>
      <c r="C1045" t="s">
        <v>27</v>
      </c>
      <c r="D1045" t="s">
        <v>4110</v>
      </c>
      <c r="E1045" t="s">
        <v>524</v>
      </c>
      <c r="F1045" t="s">
        <v>1723</v>
      </c>
      <c r="G1045" t="s">
        <v>1121</v>
      </c>
      <c r="H1045" t="s">
        <v>32</v>
      </c>
      <c r="I1045">
        <v>88</v>
      </c>
      <c r="J1045">
        <v>1.85</v>
      </c>
      <c r="K1045" t="s">
        <v>33</v>
      </c>
      <c r="L1045" t="s">
        <v>14617</v>
      </c>
      <c r="M1045" t="s">
        <v>14408</v>
      </c>
      <c r="N1045" t="s">
        <v>16686</v>
      </c>
      <c r="O1045" t="s">
        <v>14108</v>
      </c>
      <c r="P1045" t="s">
        <v>16687</v>
      </c>
      <c r="Q1045">
        <v>2006</v>
      </c>
      <c r="R1045" t="s">
        <v>72</v>
      </c>
      <c r="S1045">
        <v>1</v>
      </c>
      <c r="T1045">
        <v>50000000</v>
      </c>
      <c r="U1045">
        <v>28133159</v>
      </c>
      <c r="V1045">
        <f t="shared" si="33"/>
        <v>-21866841</v>
      </c>
      <c r="W1045" t="s">
        <v>4111</v>
      </c>
      <c r="X1045">
        <v>5.9</v>
      </c>
      <c r="Y1045">
        <v>105</v>
      </c>
      <c r="Z1045">
        <v>30055</v>
      </c>
      <c r="AA1045">
        <v>70</v>
      </c>
      <c r="AB1045">
        <v>593</v>
      </c>
      <c r="AC1045">
        <v>8</v>
      </c>
      <c r="AD1045">
        <v>12000</v>
      </c>
      <c r="AE1045">
        <v>11000</v>
      </c>
      <c r="AF1045">
        <v>8000</v>
      </c>
      <c r="AG1045">
        <v>33822</v>
      </c>
      <c r="AH1045" t="s">
        <v>718</v>
      </c>
      <c r="AI1045" t="s">
        <v>20925</v>
      </c>
      <c r="AJ1045" t="s">
        <v>1432</v>
      </c>
      <c r="AK1045" t="s">
        <v>20926</v>
      </c>
      <c r="AL1045" t="s">
        <v>20924</v>
      </c>
      <c r="AP1045">
        <f t="shared" si="32"/>
        <v>5</v>
      </c>
    </row>
    <row r="1046" spans="1:42" x14ac:dyDescent="0.3">
      <c r="A1046" s="1">
        <v>1101</v>
      </c>
      <c r="B1046" t="s">
        <v>4112</v>
      </c>
      <c r="C1046" t="s">
        <v>27</v>
      </c>
      <c r="D1046" t="s">
        <v>4113</v>
      </c>
      <c r="E1046" t="s">
        <v>1917</v>
      </c>
      <c r="F1046" t="s">
        <v>938</v>
      </c>
      <c r="G1046" t="s">
        <v>4114</v>
      </c>
      <c r="H1046" t="s">
        <v>32</v>
      </c>
      <c r="I1046">
        <v>105</v>
      </c>
      <c r="J1046">
        <v>2.35</v>
      </c>
      <c r="K1046" t="s">
        <v>33</v>
      </c>
      <c r="L1046" t="s">
        <v>16688</v>
      </c>
      <c r="M1046" t="s">
        <v>16689</v>
      </c>
      <c r="N1046" t="s">
        <v>16690</v>
      </c>
      <c r="O1046" t="s">
        <v>14343</v>
      </c>
      <c r="P1046" t="s">
        <v>16691</v>
      </c>
      <c r="Q1046">
        <v>1984</v>
      </c>
      <c r="R1046" t="s">
        <v>34</v>
      </c>
      <c r="S1046">
        <v>3</v>
      </c>
      <c r="T1046">
        <v>40000000</v>
      </c>
      <c r="U1046">
        <v>27400000</v>
      </c>
      <c r="V1046">
        <f t="shared" si="33"/>
        <v>-12600000</v>
      </c>
      <c r="W1046" t="s">
        <v>4115</v>
      </c>
      <c r="X1046">
        <v>6.6</v>
      </c>
      <c r="Y1046">
        <v>144</v>
      </c>
      <c r="Z1046">
        <v>97087</v>
      </c>
      <c r="AA1046">
        <v>569</v>
      </c>
      <c r="AB1046">
        <v>11000</v>
      </c>
      <c r="AC1046">
        <v>0</v>
      </c>
      <c r="AD1046">
        <v>913</v>
      </c>
      <c r="AE1046">
        <v>362</v>
      </c>
      <c r="AF1046">
        <v>202</v>
      </c>
      <c r="AG1046">
        <v>2449</v>
      </c>
      <c r="AH1046" t="s">
        <v>980</v>
      </c>
      <c r="AI1046" t="s">
        <v>718</v>
      </c>
      <c r="AJ1046" t="s">
        <v>13700</v>
      </c>
      <c r="AP1046">
        <f t="shared" si="32"/>
        <v>3</v>
      </c>
    </row>
    <row r="1047" spans="1:42" x14ac:dyDescent="0.3">
      <c r="A1047" s="1">
        <v>1102</v>
      </c>
      <c r="B1047" t="s">
        <v>4116</v>
      </c>
      <c r="C1047" t="s">
        <v>27</v>
      </c>
      <c r="D1047" t="s">
        <v>4117</v>
      </c>
      <c r="E1047" t="s">
        <v>1345</v>
      </c>
      <c r="F1047" t="s">
        <v>4118</v>
      </c>
      <c r="G1047" t="s">
        <v>4119</v>
      </c>
      <c r="H1047" t="s">
        <v>32</v>
      </c>
      <c r="I1047">
        <v>133</v>
      </c>
      <c r="J1047">
        <v>2.35</v>
      </c>
      <c r="K1047" t="s">
        <v>33</v>
      </c>
      <c r="L1047" t="s">
        <v>16692</v>
      </c>
      <c r="M1047" t="s">
        <v>16693</v>
      </c>
      <c r="N1047" t="s">
        <v>14003</v>
      </c>
      <c r="O1047" t="s">
        <v>16694</v>
      </c>
      <c r="P1047" t="s">
        <v>15194</v>
      </c>
      <c r="Q1047">
        <v>2007</v>
      </c>
      <c r="R1047" t="s">
        <v>34</v>
      </c>
      <c r="S1047">
        <v>0</v>
      </c>
      <c r="T1047">
        <v>45000000</v>
      </c>
      <c r="U1047">
        <v>24343673</v>
      </c>
      <c r="V1047">
        <f t="shared" si="33"/>
        <v>-20656327</v>
      </c>
      <c r="W1047" t="s">
        <v>4120</v>
      </c>
      <c r="X1047">
        <v>7.4</v>
      </c>
      <c r="Y1047">
        <v>156</v>
      </c>
      <c r="Z1047">
        <v>91860</v>
      </c>
      <c r="AA1047">
        <v>524</v>
      </c>
      <c r="AB1047">
        <v>14000</v>
      </c>
      <c r="AC1047">
        <v>278</v>
      </c>
      <c r="AD1047">
        <v>5000</v>
      </c>
      <c r="AE1047">
        <v>117</v>
      </c>
      <c r="AF1047">
        <v>107</v>
      </c>
      <c r="AG1047">
        <v>5405</v>
      </c>
      <c r="AH1047" t="s">
        <v>2420</v>
      </c>
      <c r="AI1047" t="s">
        <v>20924</v>
      </c>
      <c r="AJ1047" t="s">
        <v>20927</v>
      </c>
      <c r="AK1047" t="s">
        <v>12756</v>
      </c>
      <c r="AP1047">
        <f t="shared" si="32"/>
        <v>4</v>
      </c>
    </row>
    <row r="1048" spans="1:42" x14ac:dyDescent="0.3">
      <c r="A1048" s="1">
        <v>1103</v>
      </c>
      <c r="B1048" t="s">
        <v>4121</v>
      </c>
      <c r="C1048" t="s">
        <v>27</v>
      </c>
      <c r="D1048" t="s">
        <v>43</v>
      </c>
      <c r="E1048" t="s">
        <v>165</v>
      </c>
      <c r="F1048" t="s">
        <v>166</v>
      </c>
      <c r="G1048" t="s">
        <v>4122</v>
      </c>
      <c r="H1048" t="s">
        <v>32</v>
      </c>
      <c r="I1048">
        <v>119</v>
      </c>
      <c r="J1048">
        <v>2.35</v>
      </c>
      <c r="K1048" t="s">
        <v>33</v>
      </c>
      <c r="L1048" t="s">
        <v>8429</v>
      </c>
      <c r="M1048" t="s">
        <v>14067</v>
      </c>
      <c r="N1048" t="s">
        <v>15010</v>
      </c>
      <c r="O1048" t="s">
        <v>14540</v>
      </c>
      <c r="P1048" t="s">
        <v>16695</v>
      </c>
      <c r="Q1048">
        <v>2008</v>
      </c>
      <c r="R1048" t="s">
        <v>491</v>
      </c>
      <c r="S1048">
        <v>0</v>
      </c>
      <c r="T1048">
        <v>35000000</v>
      </c>
      <c r="U1048">
        <v>22877808</v>
      </c>
      <c r="V1048">
        <f t="shared" si="33"/>
        <v>-12122192</v>
      </c>
      <c r="W1048" t="s">
        <v>4123</v>
      </c>
      <c r="X1048">
        <v>7.3</v>
      </c>
      <c r="Y1048">
        <v>323</v>
      </c>
      <c r="Z1048">
        <v>152591</v>
      </c>
      <c r="AA1048">
        <v>414</v>
      </c>
      <c r="AB1048">
        <v>0</v>
      </c>
      <c r="AC1048">
        <v>0</v>
      </c>
      <c r="AD1048">
        <v>29000</v>
      </c>
      <c r="AE1048">
        <v>14000</v>
      </c>
      <c r="AF1048">
        <v>10000</v>
      </c>
      <c r="AG1048">
        <v>53895</v>
      </c>
      <c r="AH1048" t="s">
        <v>2420</v>
      </c>
      <c r="AI1048" t="s">
        <v>12756</v>
      </c>
      <c r="AP1048">
        <f t="shared" si="32"/>
        <v>2</v>
      </c>
    </row>
    <row r="1049" spans="1:42" x14ac:dyDescent="0.3">
      <c r="A1049" s="1">
        <v>1104</v>
      </c>
      <c r="B1049" t="s">
        <v>4124</v>
      </c>
      <c r="C1049" t="s">
        <v>27</v>
      </c>
      <c r="D1049" t="s">
        <v>794</v>
      </c>
      <c r="E1049" t="s">
        <v>735</v>
      </c>
      <c r="F1049" t="s">
        <v>2650</v>
      </c>
      <c r="G1049" t="s">
        <v>2073</v>
      </c>
      <c r="H1049" t="s">
        <v>572</v>
      </c>
      <c r="I1049">
        <v>102</v>
      </c>
      <c r="J1049">
        <v>2.35</v>
      </c>
      <c r="K1049" t="s">
        <v>33</v>
      </c>
      <c r="L1049" t="s">
        <v>16696</v>
      </c>
      <c r="M1049" t="s">
        <v>15067</v>
      </c>
      <c r="N1049" t="s">
        <v>14914</v>
      </c>
      <c r="O1049" t="s">
        <v>16697</v>
      </c>
      <c r="P1049" t="s">
        <v>14917</v>
      </c>
      <c r="Q1049">
        <v>2006</v>
      </c>
      <c r="R1049" t="s">
        <v>34</v>
      </c>
      <c r="S1049">
        <v>2</v>
      </c>
      <c r="T1049">
        <v>52000000</v>
      </c>
      <c r="U1049">
        <v>36883539</v>
      </c>
      <c r="V1049">
        <f t="shared" si="33"/>
        <v>-15116461</v>
      </c>
      <c r="W1049" t="s">
        <v>4125</v>
      </c>
      <c r="X1049">
        <v>6.6</v>
      </c>
      <c r="Y1049">
        <v>199</v>
      </c>
      <c r="Z1049">
        <v>112769</v>
      </c>
      <c r="AA1049">
        <v>305</v>
      </c>
      <c r="AB1049">
        <v>0</v>
      </c>
      <c r="AC1049">
        <v>503</v>
      </c>
      <c r="AD1049">
        <v>13000</v>
      </c>
      <c r="AE1049">
        <v>929</v>
      </c>
      <c r="AF1049">
        <v>795</v>
      </c>
      <c r="AG1049">
        <v>15053</v>
      </c>
      <c r="AH1049" t="s">
        <v>980</v>
      </c>
      <c r="AI1049" t="s">
        <v>20931</v>
      </c>
      <c r="AJ1049" t="s">
        <v>2420</v>
      </c>
      <c r="AK1049" t="s">
        <v>13161</v>
      </c>
      <c r="AP1049">
        <f t="shared" si="32"/>
        <v>4</v>
      </c>
    </row>
    <row r="1050" spans="1:42" x14ac:dyDescent="0.3">
      <c r="A1050" s="1">
        <v>1105</v>
      </c>
      <c r="B1050" t="s">
        <v>4126</v>
      </c>
      <c r="C1050" t="s">
        <v>27</v>
      </c>
      <c r="D1050" t="s">
        <v>4127</v>
      </c>
      <c r="E1050" t="s">
        <v>262</v>
      </c>
      <c r="F1050" t="s">
        <v>2497</v>
      </c>
      <c r="G1050" t="s">
        <v>4128</v>
      </c>
      <c r="H1050" t="s">
        <v>1390</v>
      </c>
      <c r="I1050">
        <v>101</v>
      </c>
      <c r="J1050">
        <v>2.35</v>
      </c>
      <c r="K1050" t="s">
        <v>33</v>
      </c>
      <c r="L1050" t="s">
        <v>14082</v>
      </c>
      <c r="M1050" t="s">
        <v>16698</v>
      </c>
      <c r="N1050" t="s">
        <v>14974</v>
      </c>
      <c r="O1050" t="s">
        <v>14821</v>
      </c>
      <c r="P1050" t="s">
        <v>16699</v>
      </c>
      <c r="Q1050">
        <v>2008</v>
      </c>
      <c r="R1050" t="s">
        <v>34</v>
      </c>
      <c r="S1050">
        <v>0</v>
      </c>
      <c r="T1050">
        <v>70000000</v>
      </c>
      <c r="U1050">
        <v>22531698</v>
      </c>
      <c r="V1050">
        <f t="shared" si="33"/>
        <v>-47468302</v>
      </c>
      <c r="W1050" t="s">
        <v>4129</v>
      </c>
      <c r="X1050">
        <v>5.6</v>
      </c>
      <c r="Y1050">
        <v>164</v>
      </c>
      <c r="Z1050">
        <v>81523</v>
      </c>
      <c r="AA1050">
        <v>214</v>
      </c>
      <c r="AB1050">
        <v>0</v>
      </c>
      <c r="AC1050">
        <v>326</v>
      </c>
      <c r="AD1050">
        <v>14000</v>
      </c>
      <c r="AE1050">
        <v>844</v>
      </c>
      <c r="AF1050">
        <v>510</v>
      </c>
      <c r="AG1050">
        <v>15990</v>
      </c>
      <c r="AH1050" t="s">
        <v>980</v>
      </c>
      <c r="AI1050" t="s">
        <v>718</v>
      </c>
      <c r="AJ1050" t="s">
        <v>13700</v>
      </c>
      <c r="AK1050" t="s">
        <v>13161</v>
      </c>
      <c r="AP1050">
        <f t="shared" si="32"/>
        <v>4</v>
      </c>
    </row>
    <row r="1051" spans="1:42" x14ac:dyDescent="0.3">
      <c r="A1051" s="1">
        <v>1106</v>
      </c>
      <c r="B1051" t="s">
        <v>4130</v>
      </c>
      <c r="C1051" t="s">
        <v>27</v>
      </c>
      <c r="D1051" t="s">
        <v>4131</v>
      </c>
      <c r="E1051" t="s">
        <v>4132</v>
      </c>
      <c r="F1051" t="s">
        <v>995</v>
      </c>
      <c r="G1051" t="s">
        <v>2752</v>
      </c>
      <c r="H1051" t="s">
        <v>32</v>
      </c>
      <c r="I1051">
        <v>91</v>
      </c>
      <c r="J1051">
        <v>1.85</v>
      </c>
      <c r="K1051" t="s">
        <v>33</v>
      </c>
      <c r="L1051" t="s">
        <v>14914</v>
      </c>
      <c r="M1051" t="s">
        <v>16700</v>
      </c>
      <c r="N1051" t="s">
        <v>14448</v>
      </c>
      <c r="O1051" t="s">
        <v>14665</v>
      </c>
      <c r="P1051" t="s">
        <v>14644</v>
      </c>
      <c r="Q1051">
        <v>1996</v>
      </c>
      <c r="R1051" t="s">
        <v>491</v>
      </c>
      <c r="S1051">
        <v>1</v>
      </c>
      <c r="T1051">
        <v>45000000</v>
      </c>
      <c r="U1051">
        <v>20400913</v>
      </c>
      <c r="V1051">
        <f t="shared" si="33"/>
        <v>-24599087</v>
      </c>
      <c r="W1051" t="s">
        <v>4133</v>
      </c>
      <c r="X1051">
        <v>5.3</v>
      </c>
      <c r="Y1051">
        <v>39</v>
      </c>
      <c r="Z1051">
        <v>15455</v>
      </c>
      <c r="AA1051">
        <v>80</v>
      </c>
      <c r="AB1051">
        <v>451</v>
      </c>
      <c r="AC1051">
        <v>29</v>
      </c>
      <c r="AD1051">
        <v>2000</v>
      </c>
      <c r="AE1051">
        <v>461</v>
      </c>
      <c r="AF1051">
        <v>322</v>
      </c>
      <c r="AG1051">
        <v>3855</v>
      </c>
      <c r="AH1051" t="s">
        <v>980</v>
      </c>
      <c r="AI1051" t="s">
        <v>1432</v>
      </c>
      <c r="AJ1051" t="s">
        <v>20931</v>
      </c>
      <c r="AK1051" t="s">
        <v>2420</v>
      </c>
      <c r="AL1051" t="s">
        <v>13161</v>
      </c>
      <c r="AP1051">
        <f t="shared" si="32"/>
        <v>5</v>
      </c>
    </row>
    <row r="1052" spans="1:42" x14ac:dyDescent="0.3">
      <c r="A1052" s="1">
        <v>1107</v>
      </c>
      <c r="B1052" t="s">
        <v>4134</v>
      </c>
      <c r="C1052" t="s">
        <v>27</v>
      </c>
      <c r="D1052" t="s">
        <v>2996</v>
      </c>
      <c r="E1052" t="s">
        <v>4135</v>
      </c>
      <c r="F1052" t="s">
        <v>3918</v>
      </c>
      <c r="G1052" t="s">
        <v>4136</v>
      </c>
      <c r="H1052" t="s">
        <v>32</v>
      </c>
      <c r="I1052">
        <v>117</v>
      </c>
      <c r="J1052">
        <v>2.35</v>
      </c>
      <c r="K1052" t="s">
        <v>33</v>
      </c>
      <c r="L1052" t="s">
        <v>14867</v>
      </c>
      <c r="M1052" t="s">
        <v>15273</v>
      </c>
      <c r="N1052" t="s">
        <v>16701</v>
      </c>
      <c r="O1052" t="s">
        <v>16702</v>
      </c>
      <c r="P1052" t="s">
        <v>16703</v>
      </c>
      <c r="Q1052">
        <v>1996</v>
      </c>
      <c r="R1052" t="s">
        <v>34</v>
      </c>
      <c r="S1052">
        <v>0</v>
      </c>
      <c r="T1052">
        <v>45000000</v>
      </c>
      <c r="U1052">
        <v>20101861</v>
      </c>
      <c r="V1052">
        <f t="shared" si="33"/>
        <v>-24898139</v>
      </c>
      <c r="W1052" t="s">
        <v>4137</v>
      </c>
      <c r="X1052">
        <v>6</v>
      </c>
      <c r="Y1052">
        <v>43</v>
      </c>
      <c r="Z1052">
        <v>24757</v>
      </c>
      <c r="AA1052">
        <v>81</v>
      </c>
      <c r="AB1052">
        <v>0</v>
      </c>
      <c r="AC1052">
        <v>11000</v>
      </c>
      <c r="AD1052">
        <v>905</v>
      </c>
      <c r="AE1052">
        <v>484</v>
      </c>
      <c r="AF1052">
        <v>451</v>
      </c>
      <c r="AG1052">
        <v>2348</v>
      </c>
      <c r="AH1052" t="s">
        <v>1432</v>
      </c>
      <c r="AI1052" t="s">
        <v>12756</v>
      </c>
      <c r="AJ1052" t="s">
        <v>13700</v>
      </c>
      <c r="AP1052">
        <f t="shared" si="32"/>
        <v>3</v>
      </c>
    </row>
    <row r="1053" spans="1:42" x14ac:dyDescent="0.3">
      <c r="A1053" s="1">
        <v>1108</v>
      </c>
      <c r="B1053" t="s">
        <v>4138</v>
      </c>
      <c r="C1053" t="s">
        <v>27</v>
      </c>
      <c r="D1053" t="s">
        <v>4139</v>
      </c>
      <c r="E1053" t="s">
        <v>4140</v>
      </c>
      <c r="F1053" t="s">
        <v>4141</v>
      </c>
      <c r="G1053" t="s">
        <v>2095</v>
      </c>
      <c r="H1053" t="s">
        <v>32</v>
      </c>
      <c r="I1053">
        <v>86</v>
      </c>
      <c r="J1053">
        <v>1.85</v>
      </c>
      <c r="K1053" t="s">
        <v>33</v>
      </c>
      <c r="L1053" t="s">
        <v>13981</v>
      </c>
      <c r="M1053" t="s">
        <v>16704</v>
      </c>
      <c r="N1053" t="s">
        <v>16705</v>
      </c>
      <c r="O1053" t="s">
        <v>14806</v>
      </c>
      <c r="P1053" t="s">
        <v>16706</v>
      </c>
      <c r="Q1053">
        <v>2009</v>
      </c>
      <c r="R1053" t="s">
        <v>72</v>
      </c>
      <c r="S1053">
        <v>3</v>
      </c>
      <c r="T1053">
        <v>45000000</v>
      </c>
      <c r="U1053">
        <v>25200412</v>
      </c>
      <c r="V1053">
        <f t="shared" si="33"/>
        <v>-19799588</v>
      </c>
      <c r="W1053" t="s">
        <v>4142</v>
      </c>
      <c r="X1053">
        <v>5.4</v>
      </c>
      <c r="Y1053">
        <v>82</v>
      </c>
      <c r="Z1053">
        <v>16580</v>
      </c>
      <c r="AA1053">
        <v>55</v>
      </c>
      <c r="AB1053">
        <v>916</v>
      </c>
      <c r="AC1053">
        <v>13</v>
      </c>
      <c r="AD1053">
        <v>1000</v>
      </c>
      <c r="AE1053">
        <v>701</v>
      </c>
      <c r="AF1053">
        <v>553</v>
      </c>
      <c r="AG1053">
        <v>3423</v>
      </c>
      <c r="AH1053" t="s">
        <v>718</v>
      </c>
      <c r="AI1053" t="s">
        <v>1432</v>
      </c>
      <c r="AJ1053" t="s">
        <v>20926</v>
      </c>
      <c r="AK1053" t="s">
        <v>20924</v>
      </c>
      <c r="AL1053" t="s">
        <v>13700</v>
      </c>
      <c r="AP1053">
        <f t="shared" si="32"/>
        <v>5</v>
      </c>
    </row>
    <row r="1054" spans="1:42" x14ac:dyDescent="0.3">
      <c r="A1054" s="1">
        <v>1109</v>
      </c>
      <c r="B1054" t="s">
        <v>4143</v>
      </c>
      <c r="C1054" t="s">
        <v>27</v>
      </c>
      <c r="D1054" t="s">
        <v>4144</v>
      </c>
      <c r="E1054" t="s">
        <v>4145</v>
      </c>
      <c r="F1054" t="s">
        <v>4146</v>
      </c>
      <c r="G1054" t="s">
        <v>4147</v>
      </c>
      <c r="H1054" t="s">
        <v>32</v>
      </c>
      <c r="I1054">
        <v>124</v>
      </c>
      <c r="J1054">
        <v>2.35</v>
      </c>
      <c r="K1054" t="s">
        <v>33</v>
      </c>
      <c r="L1054" t="s">
        <v>16707</v>
      </c>
      <c r="M1054" t="s">
        <v>16708</v>
      </c>
      <c r="N1054" t="s">
        <v>14666</v>
      </c>
      <c r="O1054" t="s">
        <v>16709</v>
      </c>
      <c r="P1054" t="s">
        <v>15058</v>
      </c>
      <c r="Q1054">
        <v>2001</v>
      </c>
      <c r="R1054" t="s">
        <v>491</v>
      </c>
      <c r="S1054">
        <v>0</v>
      </c>
      <c r="T1054">
        <v>45000000</v>
      </c>
      <c r="U1054">
        <v>19719930</v>
      </c>
      <c r="V1054">
        <f t="shared" si="33"/>
        <v>-25280070</v>
      </c>
      <c r="W1054" t="s">
        <v>4148</v>
      </c>
      <c r="X1054">
        <v>6.8</v>
      </c>
      <c r="Y1054">
        <v>150</v>
      </c>
      <c r="Z1054">
        <v>42621</v>
      </c>
      <c r="AA1054">
        <v>531</v>
      </c>
      <c r="AB1054">
        <v>0</v>
      </c>
      <c r="AC1054">
        <v>0</v>
      </c>
      <c r="AD1054">
        <v>723</v>
      </c>
      <c r="AE1054">
        <v>44</v>
      </c>
      <c r="AF1054">
        <v>19</v>
      </c>
      <c r="AG1054">
        <v>793</v>
      </c>
      <c r="AH1054" t="s">
        <v>20931</v>
      </c>
      <c r="AI1054" t="s">
        <v>2420</v>
      </c>
      <c r="AJ1054" t="s">
        <v>20928</v>
      </c>
      <c r="AK1054" t="s">
        <v>13161</v>
      </c>
      <c r="AP1054">
        <f t="shared" si="32"/>
        <v>4</v>
      </c>
    </row>
    <row r="1055" spans="1:42" x14ac:dyDescent="0.3">
      <c r="A1055" s="1">
        <v>1110</v>
      </c>
      <c r="B1055" t="s">
        <v>4149</v>
      </c>
      <c r="C1055" t="s">
        <v>27</v>
      </c>
      <c r="D1055" t="s">
        <v>4150</v>
      </c>
      <c r="E1055" t="s">
        <v>1422</v>
      </c>
      <c r="F1055" t="s">
        <v>922</v>
      </c>
      <c r="G1055" t="s">
        <v>674</v>
      </c>
      <c r="H1055" t="s">
        <v>32</v>
      </c>
      <c r="I1055">
        <v>134</v>
      </c>
      <c r="J1055">
        <v>2.35</v>
      </c>
      <c r="K1055" t="s">
        <v>33</v>
      </c>
      <c r="L1055" t="s">
        <v>16363</v>
      </c>
      <c r="M1055" t="s">
        <v>14631</v>
      </c>
      <c r="N1055" t="s">
        <v>16710</v>
      </c>
      <c r="O1055" t="s">
        <v>16631</v>
      </c>
      <c r="P1055" t="s">
        <v>16711</v>
      </c>
      <c r="Q1055">
        <v>2005</v>
      </c>
      <c r="R1055" t="s">
        <v>34</v>
      </c>
      <c r="S1055">
        <v>3</v>
      </c>
      <c r="T1055">
        <v>45000000</v>
      </c>
      <c r="U1055">
        <v>19377727</v>
      </c>
      <c r="V1055">
        <f t="shared" si="33"/>
        <v>-25622273</v>
      </c>
      <c r="W1055" t="s">
        <v>4151</v>
      </c>
      <c r="X1055">
        <v>6.4</v>
      </c>
      <c r="Y1055">
        <v>168</v>
      </c>
      <c r="Z1055">
        <v>35140</v>
      </c>
      <c r="AA1055">
        <v>409</v>
      </c>
      <c r="AB1055">
        <v>0</v>
      </c>
      <c r="AC1055">
        <v>38</v>
      </c>
      <c r="AD1055">
        <v>11000</v>
      </c>
      <c r="AE1055">
        <v>8000</v>
      </c>
      <c r="AF1055">
        <v>2000</v>
      </c>
      <c r="AG1055">
        <v>24351</v>
      </c>
      <c r="AH1055" t="s">
        <v>1432</v>
      </c>
      <c r="AI1055" t="s">
        <v>20927</v>
      </c>
      <c r="AP1055">
        <f t="shared" si="32"/>
        <v>2</v>
      </c>
    </row>
    <row r="1056" spans="1:42" x14ac:dyDescent="0.3">
      <c r="A1056" s="1">
        <v>1111</v>
      </c>
      <c r="B1056" t="s">
        <v>4152</v>
      </c>
      <c r="C1056" t="s">
        <v>27</v>
      </c>
      <c r="D1056" t="s">
        <v>4153</v>
      </c>
      <c r="E1056" t="s">
        <v>443</v>
      </c>
      <c r="F1056" t="s">
        <v>2986</v>
      </c>
      <c r="G1056" t="s">
        <v>4154</v>
      </c>
      <c r="H1056" t="s">
        <v>287</v>
      </c>
      <c r="I1056">
        <v>100</v>
      </c>
      <c r="J1056">
        <v>2.35</v>
      </c>
      <c r="K1056" t="s">
        <v>33</v>
      </c>
      <c r="L1056" t="s">
        <v>14222</v>
      </c>
      <c r="M1056" t="s">
        <v>14403</v>
      </c>
      <c r="N1056" t="s">
        <v>16712</v>
      </c>
      <c r="O1056" t="s">
        <v>16713</v>
      </c>
      <c r="P1056" t="s">
        <v>14000</v>
      </c>
      <c r="Q1056">
        <v>1996</v>
      </c>
      <c r="R1056" t="s">
        <v>72</v>
      </c>
      <c r="S1056">
        <v>0</v>
      </c>
      <c r="T1056">
        <v>45000000</v>
      </c>
      <c r="U1056">
        <v>17300889</v>
      </c>
      <c r="V1056">
        <f t="shared" si="33"/>
        <v>-27699111</v>
      </c>
      <c r="W1056" t="s">
        <v>4155</v>
      </c>
      <c r="X1056">
        <v>4.9000000000000004</v>
      </c>
      <c r="Y1056">
        <v>60</v>
      </c>
      <c r="Z1056">
        <v>27648</v>
      </c>
      <c r="AA1056">
        <v>148</v>
      </c>
      <c r="AB1056">
        <v>0</v>
      </c>
      <c r="AC1056">
        <v>23</v>
      </c>
      <c r="AD1056">
        <v>1000</v>
      </c>
      <c r="AE1056">
        <v>642</v>
      </c>
      <c r="AF1056">
        <v>579</v>
      </c>
      <c r="AG1056">
        <v>3855</v>
      </c>
      <c r="AH1056" t="s">
        <v>980</v>
      </c>
      <c r="AI1056" t="s">
        <v>718</v>
      </c>
      <c r="AJ1056" t="s">
        <v>1432</v>
      </c>
      <c r="AK1056" t="s">
        <v>20924</v>
      </c>
      <c r="AP1056">
        <f t="shared" si="32"/>
        <v>4</v>
      </c>
    </row>
    <row r="1057" spans="1:42" x14ac:dyDescent="0.3">
      <c r="A1057" s="1">
        <v>1112</v>
      </c>
      <c r="B1057" t="s">
        <v>4156</v>
      </c>
      <c r="C1057" t="s">
        <v>27</v>
      </c>
      <c r="D1057" t="s">
        <v>4157</v>
      </c>
      <c r="E1057" t="s">
        <v>861</v>
      </c>
      <c r="F1057" t="s">
        <v>4158</v>
      </c>
      <c r="G1057" t="s">
        <v>784</v>
      </c>
      <c r="H1057" t="s">
        <v>32</v>
      </c>
      <c r="I1057">
        <v>105</v>
      </c>
      <c r="J1057">
        <v>2.35</v>
      </c>
      <c r="K1057" t="s">
        <v>33</v>
      </c>
      <c r="L1057" t="s">
        <v>14500</v>
      </c>
      <c r="M1057" t="s">
        <v>15442</v>
      </c>
      <c r="N1057" t="s">
        <v>15527</v>
      </c>
      <c r="O1057" t="s">
        <v>14254</v>
      </c>
      <c r="P1057" t="s">
        <v>14026</v>
      </c>
      <c r="Q1057">
        <v>2000</v>
      </c>
      <c r="R1057" t="s">
        <v>34</v>
      </c>
      <c r="S1057">
        <v>2</v>
      </c>
      <c r="T1057">
        <v>57000000</v>
      </c>
      <c r="U1057">
        <v>15527125</v>
      </c>
      <c r="V1057">
        <f t="shared" si="33"/>
        <v>-41472875</v>
      </c>
      <c r="W1057" t="s">
        <v>4159</v>
      </c>
      <c r="X1057">
        <v>5.8</v>
      </c>
      <c r="Y1057">
        <v>85</v>
      </c>
      <c r="Z1057">
        <v>11388</v>
      </c>
      <c r="AA1057">
        <v>183</v>
      </c>
      <c r="AB1057">
        <v>652</v>
      </c>
      <c r="AC1057">
        <v>0</v>
      </c>
      <c r="AD1057">
        <v>13000</v>
      </c>
      <c r="AE1057">
        <v>861</v>
      </c>
      <c r="AF1057">
        <v>820</v>
      </c>
      <c r="AG1057">
        <v>15006</v>
      </c>
      <c r="AH1057" t="s">
        <v>2420</v>
      </c>
      <c r="AI1057" t="s">
        <v>12756</v>
      </c>
      <c r="AJ1057" t="s">
        <v>10951</v>
      </c>
      <c r="AP1057">
        <f t="shared" si="32"/>
        <v>3</v>
      </c>
    </row>
    <row r="1058" spans="1:42" x14ac:dyDescent="0.3">
      <c r="A1058" s="1">
        <v>1113</v>
      </c>
      <c r="B1058" t="s">
        <v>4160</v>
      </c>
      <c r="C1058" t="s">
        <v>559</v>
      </c>
      <c r="D1058" t="s">
        <v>569</v>
      </c>
      <c r="E1058" t="s">
        <v>570</v>
      </c>
      <c r="F1058" t="s">
        <v>1740</v>
      </c>
      <c r="G1058" t="s">
        <v>1685</v>
      </c>
      <c r="H1058" t="s">
        <v>32</v>
      </c>
      <c r="I1058">
        <v>105</v>
      </c>
      <c r="J1058">
        <v>2.35</v>
      </c>
      <c r="K1058" t="s">
        <v>33</v>
      </c>
      <c r="L1058" t="s">
        <v>16714</v>
      </c>
      <c r="M1058" t="s">
        <v>15797</v>
      </c>
      <c r="N1058" t="s">
        <v>16715</v>
      </c>
      <c r="O1058" t="s">
        <v>14217</v>
      </c>
      <c r="P1058" t="s">
        <v>16716</v>
      </c>
      <c r="Q1058">
        <v>1995</v>
      </c>
      <c r="R1058" t="s">
        <v>491</v>
      </c>
      <c r="S1058">
        <v>0</v>
      </c>
      <c r="T1058">
        <v>50000000</v>
      </c>
      <c r="U1058">
        <v>13560960</v>
      </c>
      <c r="V1058">
        <f t="shared" si="33"/>
        <v>-36439040</v>
      </c>
      <c r="W1058" t="s">
        <v>4161</v>
      </c>
      <c r="X1058">
        <v>7.1</v>
      </c>
      <c r="Y1058">
        <v>83</v>
      </c>
      <c r="Z1058">
        <v>23996</v>
      </c>
      <c r="AA1058">
        <v>161</v>
      </c>
      <c r="AB1058">
        <v>915</v>
      </c>
      <c r="AC1058">
        <v>0</v>
      </c>
      <c r="AD1058">
        <v>12000</v>
      </c>
      <c r="AE1058">
        <v>5000</v>
      </c>
      <c r="AF1058">
        <v>805</v>
      </c>
      <c r="AG1058">
        <v>21130</v>
      </c>
      <c r="AH1058" t="s">
        <v>20932</v>
      </c>
      <c r="AI1058" t="s">
        <v>2420</v>
      </c>
      <c r="AJ1058" t="s">
        <v>20929</v>
      </c>
      <c r="AP1058">
        <f t="shared" si="32"/>
        <v>3</v>
      </c>
    </row>
    <row r="1059" spans="1:42" x14ac:dyDescent="0.3">
      <c r="A1059" s="1">
        <v>1114</v>
      </c>
      <c r="B1059" t="s">
        <v>4162</v>
      </c>
      <c r="C1059" t="s">
        <v>27</v>
      </c>
      <c r="D1059" t="s">
        <v>2705</v>
      </c>
      <c r="E1059" t="s">
        <v>2485</v>
      </c>
      <c r="F1059" t="s">
        <v>1469</v>
      </c>
      <c r="G1059" t="s">
        <v>2808</v>
      </c>
      <c r="H1059" t="s">
        <v>1390</v>
      </c>
      <c r="I1059">
        <v>128</v>
      </c>
      <c r="J1059">
        <v>2.35</v>
      </c>
      <c r="K1059" t="s">
        <v>33</v>
      </c>
      <c r="L1059" t="s">
        <v>16717</v>
      </c>
      <c r="M1059" t="s">
        <v>14096</v>
      </c>
      <c r="N1059" t="s">
        <v>14074</v>
      </c>
      <c r="O1059" t="s">
        <v>16718</v>
      </c>
      <c r="P1059" t="s">
        <v>14218</v>
      </c>
      <c r="Q1059">
        <v>2010</v>
      </c>
      <c r="R1059" t="s">
        <v>34</v>
      </c>
      <c r="S1059">
        <v>2</v>
      </c>
      <c r="T1059">
        <v>45000000</v>
      </c>
      <c r="U1059">
        <v>15523168</v>
      </c>
      <c r="V1059">
        <f t="shared" si="33"/>
        <v>-29476832</v>
      </c>
      <c r="W1059" t="s">
        <v>4163</v>
      </c>
      <c r="X1059">
        <v>7.2</v>
      </c>
      <c r="Y1059">
        <v>343</v>
      </c>
      <c r="Z1059">
        <v>132423</v>
      </c>
      <c r="AA1059">
        <v>349</v>
      </c>
      <c r="AB1059">
        <v>15000</v>
      </c>
      <c r="AC1059">
        <v>2000</v>
      </c>
      <c r="AD1059">
        <v>854</v>
      </c>
      <c r="AE1059">
        <v>766</v>
      </c>
      <c r="AF1059">
        <v>501</v>
      </c>
      <c r="AG1059">
        <v>2507</v>
      </c>
      <c r="AH1059" t="s">
        <v>20928</v>
      </c>
      <c r="AI1059" t="s">
        <v>13161</v>
      </c>
      <c r="AP1059">
        <f t="shared" si="32"/>
        <v>2</v>
      </c>
    </row>
    <row r="1060" spans="1:42" x14ac:dyDescent="0.3">
      <c r="A1060" s="1">
        <v>1115</v>
      </c>
      <c r="B1060" t="s">
        <v>4164</v>
      </c>
      <c r="C1060" t="s">
        <v>27</v>
      </c>
      <c r="D1060" t="s">
        <v>412</v>
      </c>
      <c r="E1060" t="s">
        <v>496</v>
      </c>
      <c r="F1060" t="s">
        <v>511</v>
      </c>
      <c r="G1060" t="s">
        <v>31</v>
      </c>
      <c r="H1060" t="s">
        <v>32</v>
      </c>
      <c r="I1060">
        <v>106</v>
      </c>
      <c r="J1060">
        <v>2.35</v>
      </c>
      <c r="K1060" t="s">
        <v>33</v>
      </c>
      <c r="L1060" t="s">
        <v>16719</v>
      </c>
      <c r="M1060" t="s">
        <v>15198</v>
      </c>
      <c r="N1060" t="s">
        <v>14371</v>
      </c>
      <c r="O1060" t="s">
        <v>14077</v>
      </c>
      <c r="P1060" t="s">
        <v>16720</v>
      </c>
      <c r="Q1060">
        <v>1998</v>
      </c>
      <c r="R1060" t="s">
        <v>491</v>
      </c>
      <c r="S1060">
        <v>0</v>
      </c>
      <c r="T1060">
        <v>45000000</v>
      </c>
      <c r="U1060">
        <v>11146409</v>
      </c>
      <c r="V1060">
        <f t="shared" si="33"/>
        <v>-33853591</v>
      </c>
      <c r="W1060" t="s">
        <v>4165</v>
      </c>
      <c r="X1060">
        <v>6</v>
      </c>
      <c r="Y1060">
        <v>106</v>
      </c>
      <c r="Z1060">
        <v>26551</v>
      </c>
      <c r="AA1060">
        <v>273</v>
      </c>
      <c r="AB1060">
        <v>0</v>
      </c>
      <c r="AC1060">
        <v>208</v>
      </c>
      <c r="AD1060">
        <v>3000</v>
      </c>
      <c r="AE1060">
        <v>1000</v>
      </c>
      <c r="AF1060">
        <v>855</v>
      </c>
      <c r="AG1060">
        <v>6558</v>
      </c>
      <c r="AH1060" t="s">
        <v>980</v>
      </c>
      <c r="AI1060" t="s">
        <v>718</v>
      </c>
      <c r="AJ1060" t="s">
        <v>4493</v>
      </c>
      <c r="AK1060" t="s">
        <v>13700</v>
      </c>
      <c r="AP1060">
        <f t="shared" si="32"/>
        <v>4</v>
      </c>
    </row>
    <row r="1061" spans="1:42" x14ac:dyDescent="0.3">
      <c r="A1061" s="1">
        <v>1116</v>
      </c>
      <c r="B1061" t="s">
        <v>4166</v>
      </c>
      <c r="C1061" t="s">
        <v>27</v>
      </c>
      <c r="D1061" t="s">
        <v>3578</v>
      </c>
      <c r="E1061" t="s">
        <v>53</v>
      </c>
      <c r="F1061" t="s">
        <v>4167</v>
      </c>
      <c r="G1061" t="s">
        <v>4168</v>
      </c>
      <c r="H1061" t="s">
        <v>32</v>
      </c>
      <c r="I1061">
        <v>105</v>
      </c>
      <c r="J1061">
        <v>2.35</v>
      </c>
      <c r="K1061" t="s">
        <v>33</v>
      </c>
      <c r="L1061" t="s">
        <v>14325</v>
      </c>
      <c r="M1061" t="s">
        <v>16721</v>
      </c>
      <c r="N1061" t="s">
        <v>16722</v>
      </c>
      <c r="O1061" t="s">
        <v>15780</v>
      </c>
      <c r="P1061" t="s">
        <v>14333</v>
      </c>
      <c r="Q1061">
        <v>2008</v>
      </c>
      <c r="R1061" t="s">
        <v>491</v>
      </c>
      <c r="S1061">
        <v>0</v>
      </c>
      <c r="T1061">
        <v>45000000</v>
      </c>
      <c r="U1061">
        <v>7916887</v>
      </c>
      <c r="V1061">
        <f t="shared" si="33"/>
        <v>-37083113</v>
      </c>
      <c r="W1061" t="s">
        <v>4169</v>
      </c>
      <c r="X1061">
        <v>6</v>
      </c>
      <c r="Y1061">
        <v>158</v>
      </c>
      <c r="Z1061">
        <v>15697</v>
      </c>
      <c r="AA1061">
        <v>182</v>
      </c>
      <c r="AB1061">
        <v>0</v>
      </c>
      <c r="AC1061">
        <v>0</v>
      </c>
      <c r="AD1061">
        <v>23000</v>
      </c>
      <c r="AE1061">
        <v>1000</v>
      </c>
      <c r="AF1061">
        <v>826</v>
      </c>
      <c r="AG1061">
        <v>26982</v>
      </c>
      <c r="AH1061" t="s">
        <v>980</v>
      </c>
      <c r="AI1061" t="s">
        <v>20931</v>
      </c>
      <c r="AJ1061" t="s">
        <v>2420</v>
      </c>
      <c r="AK1061" t="s">
        <v>13161</v>
      </c>
      <c r="AL1061" t="s">
        <v>6750</v>
      </c>
      <c r="AP1061">
        <f t="shared" si="32"/>
        <v>5</v>
      </c>
    </row>
    <row r="1062" spans="1:42" x14ac:dyDescent="0.3">
      <c r="A1062" s="1">
        <v>1117</v>
      </c>
      <c r="B1062" t="s">
        <v>4170</v>
      </c>
      <c r="C1062" t="s">
        <v>27</v>
      </c>
      <c r="D1062" t="s">
        <v>1410</v>
      </c>
      <c r="E1062" t="s">
        <v>1751</v>
      </c>
      <c r="F1062" t="s">
        <v>4171</v>
      </c>
      <c r="G1062" t="s">
        <v>4172</v>
      </c>
      <c r="H1062" t="s">
        <v>665</v>
      </c>
      <c r="I1062">
        <v>114</v>
      </c>
      <c r="J1062">
        <v>2.35</v>
      </c>
      <c r="K1062" t="s">
        <v>1413</v>
      </c>
      <c r="L1062" t="s">
        <v>14259</v>
      </c>
      <c r="M1062" t="s">
        <v>16723</v>
      </c>
      <c r="N1062" t="s">
        <v>14260</v>
      </c>
      <c r="O1062" t="s">
        <v>16724</v>
      </c>
      <c r="P1062" t="s">
        <v>14376</v>
      </c>
      <c r="Q1062">
        <v>2006</v>
      </c>
      <c r="R1062" t="s">
        <v>491</v>
      </c>
      <c r="S1062">
        <v>2</v>
      </c>
      <c r="T1062">
        <v>45000000</v>
      </c>
      <c r="U1062">
        <v>6565495</v>
      </c>
      <c r="V1062">
        <f t="shared" si="33"/>
        <v>-38434505</v>
      </c>
      <c r="W1062" t="s">
        <v>4173</v>
      </c>
      <c r="X1062">
        <v>7</v>
      </c>
      <c r="Y1062">
        <v>189</v>
      </c>
      <c r="Z1062">
        <v>36455</v>
      </c>
      <c r="AA1062">
        <v>229</v>
      </c>
      <c r="AB1062">
        <v>0</v>
      </c>
      <c r="AC1062">
        <v>611</v>
      </c>
      <c r="AD1062">
        <v>879</v>
      </c>
      <c r="AE1062">
        <v>52</v>
      </c>
      <c r="AF1062">
        <v>10</v>
      </c>
      <c r="AG1062">
        <v>949</v>
      </c>
      <c r="AH1062" t="s">
        <v>2420</v>
      </c>
      <c r="AI1062" t="s">
        <v>12756</v>
      </c>
      <c r="AP1062">
        <f t="shared" si="32"/>
        <v>2</v>
      </c>
    </row>
    <row r="1063" spans="1:42" x14ac:dyDescent="0.3">
      <c r="A1063" s="1">
        <v>1118</v>
      </c>
      <c r="B1063" t="s">
        <v>4174</v>
      </c>
      <c r="C1063" t="s">
        <v>27</v>
      </c>
      <c r="D1063" t="s">
        <v>4175</v>
      </c>
      <c r="E1063" t="s">
        <v>524</v>
      </c>
      <c r="F1063" t="s">
        <v>4176</v>
      </c>
      <c r="G1063" t="s">
        <v>4177</v>
      </c>
      <c r="H1063" t="s">
        <v>32</v>
      </c>
      <c r="I1063">
        <v>99</v>
      </c>
      <c r="J1063">
        <v>1.85</v>
      </c>
      <c r="K1063" t="s">
        <v>33</v>
      </c>
      <c r="L1063" t="s">
        <v>16725</v>
      </c>
      <c r="M1063" t="s">
        <v>16726</v>
      </c>
      <c r="N1063" t="s">
        <v>14989</v>
      </c>
      <c r="O1063" t="s">
        <v>15822</v>
      </c>
      <c r="P1063" t="s">
        <v>16727</v>
      </c>
      <c r="Q1063">
        <v>2008</v>
      </c>
      <c r="R1063" t="s">
        <v>491</v>
      </c>
      <c r="S1063">
        <v>1</v>
      </c>
      <c r="T1063">
        <v>40000000</v>
      </c>
      <c r="U1063">
        <v>15279680</v>
      </c>
      <c r="V1063">
        <f t="shared" si="33"/>
        <v>-24720320</v>
      </c>
      <c r="W1063" t="s">
        <v>4178</v>
      </c>
      <c r="X1063">
        <v>5.4</v>
      </c>
      <c r="Y1063">
        <v>125</v>
      </c>
      <c r="Z1063">
        <v>48245</v>
      </c>
      <c r="AA1063">
        <v>154</v>
      </c>
      <c r="AB1063">
        <v>0</v>
      </c>
      <c r="AC1063">
        <v>15</v>
      </c>
      <c r="AD1063">
        <v>12000</v>
      </c>
      <c r="AE1063">
        <v>68</v>
      </c>
      <c r="AF1063">
        <v>61</v>
      </c>
      <c r="AG1063">
        <v>12166</v>
      </c>
      <c r="AH1063" t="s">
        <v>980</v>
      </c>
      <c r="AI1063" t="s">
        <v>20931</v>
      </c>
      <c r="AJ1063" t="s">
        <v>13161</v>
      </c>
      <c r="AP1063">
        <f t="shared" si="32"/>
        <v>3</v>
      </c>
    </row>
    <row r="1064" spans="1:42" x14ac:dyDescent="0.3">
      <c r="A1064" s="1">
        <v>1119</v>
      </c>
      <c r="B1064" t="s">
        <v>4179</v>
      </c>
      <c r="C1064" t="s">
        <v>27</v>
      </c>
      <c r="D1064" t="s">
        <v>127</v>
      </c>
      <c r="E1064" t="s">
        <v>1417</v>
      </c>
      <c r="F1064" t="s">
        <v>591</v>
      </c>
      <c r="G1064" t="s">
        <v>4180</v>
      </c>
      <c r="H1064" t="s">
        <v>32</v>
      </c>
      <c r="I1064">
        <v>74</v>
      </c>
      <c r="J1064">
        <v>1.85</v>
      </c>
      <c r="K1064" t="s">
        <v>33</v>
      </c>
      <c r="L1064" t="s">
        <v>15319</v>
      </c>
      <c r="M1064" t="s">
        <v>14980</v>
      </c>
      <c r="N1064" t="s">
        <v>16728</v>
      </c>
      <c r="O1064" t="s">
        <v>15769</v>
      </c>
      <c r="P1064" t="s">
        <v>16729</v>
      </c>
      <c r="Q1064">
        <v>2002</v>
      </c>
      <c r="R1064" t="s">
        <v>34</v>
      </c>
      <c r="S1064">
        <v>2</v>
      </c>
      <c r="T1064">
        <v>40000000</v>
      </c>
      <c r="U1064">
        <v>7262288</v>
      </c>
      <c r="V1064">
        <f t="shared" si="33"/>
        <v>-32737712</v>
      </c>
      <c r="W1064" t="s">
        <v>4181</v>
      </c>
      <c r="X1064">
        <v>6.5</v>
      </c>
      <c r="Y1064">
        <v>87</v>
      </c>
      <c r="Z1064">
        <v>17307</v>
      </c>
      <c r="AA1064">
        <v>186</v>
      </c>
      <c r="AB1064">
        <v>892</v>
      </c>
      <c r="AC1064">
        <v>188</v>
      </c>
      <c r="AD1064">
        <v>11000</v>
      </c>
      <c r="AE1064">
        <v>1000</v>
      </c>
      <c r="AF1064">
        <v>865</v>
      </c>
      <c r="AG1064">
        <v>13917</v>
      </c>
      <c r="AH1064" t="s">
        <v>1432</v>
      </c>
      <c r="AI1064" t="s">
        <v>20931</v>
      </c>
      <c r="AJ1064" t="s">
        <v>13161</v>
      </c>
      <c r="AP1064">
        <f t="shared" si="32"/>
        <v>3</v>
      </c>
    </row>
    <row r="1065" spans="1:42" x14ac:dyDescent="0.3">
      <c r="A1065" s="1">
        <v>1120</v>
      </c>
      <c r="B1065" t="s">
        <v>4182</v>
      </c>
      <c r="C1065" t="s">
        <v>27</v>
      </c>
      <c r="D1065" t="s">
        <v>290</v>
      </c>
      <c r="E1065" t="s">
        <v>4183</v>
      </c>
      <c r="F1065" t="s">
        <v>4184</v>
      </c>
      <c r="G1065" t="s">
        <v>4185</v>
      </c>
      <c r="H1065" t="s">
        <v>32</v>
      </c>
      <c r="I1065">
        <v>139</v>
      </c>
      <c r="J1065">
        <v>2.35</v>
      </c>
      <c r="K1065" t="s">
        <v>33</v>
      </c>
      <c r="L1065" t="s">
        <v>14838</v>
      </c>
      <c r="M1065" t="s">
        <v>15247</v>
      </c>
      <c r="N1065" t="s">
        <v>14003</v>
      </c>
      <c r="O1065" t="s">
        <v>14802</v>
      </c>
      <c r="P1065" t="s">
        <v>15515</v>
      </c>
      <c r="Q1065">
        <v>2007</v>
      </c>
      <c r="R1065" t="s">
        <v>491</v>
      </c>
      <c r="S1065">
        <v>0</v>
      </c>
      <c r="T1065">
        <v>45000000</v>
      </c>
      <c r="U1065">
        <v>4584886</v>
      </c>
      <c r="V1065">
        <f t="shared" si="33"/>
        <v>-40415114</v>
      </c>
      <c r="W1065" t="s">
        <v>4186</v>
      </c>
      <c r="X1065">
        <v>6.4</v>
      </c>
      <c r="Y1065">
        <v>115</v>
      </c>
      <c r="Z1065">
        <v>19114</v>
      </c>
      <c r="AA1065">
        <v>115</v>
      </c>
      <c r="AB1065">
        <v>0</v>
      </c>
      <c r="AC1065">
        <v>179</v>
      </c>
      <c r="AD1065">
        <v>267</v>
      </c>
      <c r="AE1065">
        <v>202</v>
      </c>
      <c r="AF1065">
        <v>50</v>
      </c>
      <c r="AG1065">
        <v>538</v>
      </c>
      <c r="AH1065" t="s">
        <v>2420</v>
      </c>
      <c r="AI1065" t="s">
        <v>12756</v>
      </c>
      <c r="AP1065">
        <f t="shared" si="32"/>
        <v>2</v>
      </c>
    </row>
    <row r="1066" spans="1:42" x14ac:dyDescent="0.3">
      <c r="A1066" s="1">
        <v>1122</v>
      </c>
      <c r="B1066" t="s">
        <v>4187</v>
      </c>
      <c r="C1066" t="s">
        <v>27</v>
      </c>
      <c r="D1066" t="s">
        <v>4188</v>
      </c>
      <c r="E1066" t="s">
        <v>4189</v>
      </c>
      <c r="F1066" t="s">
        <v>1400</v>
      </c>
      <c r="G1066" t="s">
        <v>1954</v>
      </c>
      <c r="H1066" t="s">
        <v>32</v>
      </c>
      <c r="I1066">
        <v>103</v>
      </c>
      <c r="J1066">
        <v>2.35</v>
      </c>
      <c r="K1066" t="s">
        <v>33</v>
      </c>
      <c r="L1066" t="s">
        <v>16730</v>
      </c>
      <c r="M1066" t="s">
        <v>14039</v>
      </c>
      <c r="N1066" t="s">
        <v>14142</v>
      </c>
      <c r="O1066" t="s">
        <v>14217</v>
      </c>
      <c r="P1066" t="s">
        <v>14493</v>
      </c>
      <c r="Q1066">
        <v>1997</v>
      </c>
      <c r="R1066" t="s">
        <v>491</v>
      </c>
      <c r="S1066">
        <v>2</v>
      </c>
      <c r="T1066">
        <v>45000000</v>
      </c>
      <c r="U1066">
        <v>2154540</v>
      </c>
      <c r="V1066">
        <f t="shared" si="33"/>
        <v>-42845460</v>
      </c>
      <c r="W1066" t="s">
        <v>4190</v>
      </c>
      <c r="X1066">
        <v>4.9000000000000004</v>
      </c>
      <c r="Y1066">
        <v>24</v>
      </c>
      <c r="Z1066">
        <v>3803</v>
      </c>
      <c r="AA1066">
        <v>41</v>
      </c>
      <c r="AB1066">
        <v>68</v>
      </c>
      <c r="AC1066">
        <v>170</v>
      </c>
      <c r="AD1066">
        <v>849</v>
      </c>
      <c r="AE1066">
        <v>623</v>
      </c>
      <c r="AF1066">
        <v>269</v>
      </c>
      <c r="AG1066">
        <v>2457</v>
      </c>
      <c r="AH1066" t="s">
        <v>980</v>
      </c>
      <c r="AI1066" t="s">
        <v>13161</v>
      </c>
      <c r="AP1066">
        <f t="shared" si="32"/>
        <v>2</v>
      </c>
    </row>
    <row r="1067" spans="1:42" x14ac:dyDescent="0.3">
      <c r="A1067" s="1">
        <v>1123</v>
      </c>
      <c r="B1067" t="s">
        <v>4191</v>
      </c>
      <c r="C1067" t="s">
        <v>27</v>
      </c>
      <c r="D1067" t="s">
        <v>4192</v>
      </c>
      <c r="E1067" t="s">
        <v>4193</v>
      </c>
      <c r="F1067" t="s">
        <v>4194</v>
      </c>
      <c r="G1067" t="s">
        <v>4195</v>
      </c>
      <c r="H1067" t="s">
        <v>32</v>
      </c>
      <c r="I1067">
        <v>101</v>
      </c>
      <c r="J1067">
        <v>2.35</v>
      </c>
      <c r="K1067" t="s">
        <v>33</v>
      </c>
      <c r="L1067" t="s">
        <v>14039</v>
      </c>
      <c r="M1067" t="s">
        <v>14211</v>
      </c>
      <c r="N1067" t="s">
        <v>14142</v>
      </c>
      <c r="O1067" t="s">
        <v>15491</v>
      </c>
      <c r="P1067" t="s">
        <v>16731</v>
      </c>
      <c r="Q1067">
        <v>2011</v>
      </c>
      <c r="R1067" t="s">
        <v>72</v>
      </c>
      <c r="S1067">
        <v>1</v>
      </c>
      <c r="T1067">
        <v>45000000</v>
      </c>
      <c r="U1067">
        <v>8129455</v>
      </c>
      <c r="V1067">
        <f t="shared" si="33"/>
        <v>-36870545</v>
      </c>
      <c r="W1067" t="s">
        <v>4196</v>
      </c>
      <c r="X1067">
        <v>6.3</v>
      </c>
      <c r="Y1067">
        <v>152</v>
      </c>
      <c r="Z1067">
        <v>89568</v>
      </c>
      <c r="AA1067">
        <v>142</v>
      </c>
      <c r="AB1067">
        <v>17000</v>
      </c>
      <c r="AC1067">
        <v>32</v>
      </c>
      <c r="AD1067">
        <v>219</v>
      </c>
      <c r="AE1067">
        <v>141</v>
      </c>
      <c r="AF1067">
        <v>104</v>
      </c>
      <c r="AG1067">
        <v>661</v>
      </c>
      <c r="AH1067" t="s">
        <v>980</v>
      </c>
      <c r="AI1067" t="s">
        <v>718</v>
      </c>
      <c r="AJ1067" t="s">
        <v>1432</v>
      </c>
      <c r="AK1067" t="s">
        <v>20931</v>
      </c>
      <c r="AP1067">
        <f t="shared" si="32"/>
        <v>4</v>
      </c>
    </row>
    <row r="1068" spans="1:42" x14ac:dyDescent="0.3">
      <c r="A1068" s="1">
        <v>1125</v>
      </c>
      <c r="B1068" t="s">
        <v>4197</v>
      </c>
      <c r="C1068" t="s">
        <v>27</v>
      </c>
      <c r="D1068" t="s">
        <v>4198</v>
      </c>
      <c r="E1068" t="s">
        <v>4199</v>
      </c>
      <c r="F1068" t="s">
        <v>3612</v>
      </c>
      <c r="G1068" t="s">
        <v>2967</v>
      </c>
      <c r="H1068" t="s">
        <v>32</v>
      </c>
      <c r="I1068">
        <v>130</v>
      </c>
      <c r="J1068">
        <v>2.35</v>
      </c>
      <c r="K1068" t="s">
        <v>33</v>
      </c>
      <c r="L1068" t="s">
        <v>15039</v>
      </c>
      <c r="M1068" t="s">
        <v>14360</v>
      </c>
      <c r="N1068" t="s">
        <v>15706</v>
      </c>
      <c r="O1068" t="s">
        <v>16732</v>
      </c>
      <c r="P1068" t="s">
        <v>16733</v>
      </c>
      <c r="Q1068">
        <v>2012</v>
      </c>
      <c r="R1068" t="s">
        <v>491</v>
      </c>
      <c r="S1068">
        <v>1</v>
      </c>
      <c r="T1068">
        <v>44500000</v>
      </c>
      <c r="U1068">
        <v>136019448</v>
      </c>
      <c r="V1068">
        <f t="shared" si="33"/>
        <v>91519448</v>
      </c>
      <c r="W1068" t="s">
        <v>4200</v>
      </c>
      <c r="X1068">
        <v>7.7</v>
      </c>
      <c r="Y1068">
        <v>656</v>
      </c>
      <c r="Z1068">
        <v>452465</v>
      </c>
      <c r="AA1068">
        <v>695</v>
      </c>
      <c r="AB1068">
        <v>89000</v>
      </c>
      <c r="AC1068">
        <v>0</v>
      </c>
      <c r="AD1068">
        <v>1000</v>
      </c>
      <c r="AE1068">
        <v>660</v>
      </c>
      <c r="AF1068">
        <v>650</v>
      </c>
      <c r="AG1068">
        <v>3133</v>
      </c>
      <c r="AH1068" t="s">
        <v>20932</v>
      </c>
      <c r="AI1068" t="s">
        <v>2420</v>
      </c>
      <c r="AJ1068" t="s">
        <v>20929</v>
      </c>
      <c r="AK1068" t="s">
        <v>13161</v>
      </c>
      <c r="AP1068">
        <f t="shared" si="32"/>
        <v>4</v>
      </c>
    </row>
    <row r="1069" spans="1:42" x14ac:dyDescent="0.3">
      <c r="A1069" s="1">
        <v>1126</v>
      </c>
      <c r="B1069" t="s">
        <v>4201</v>
      </c>
      <c r="C1069" t="s">
        <v>27</v>
      </c>
      <c r="D1069" t="s">
        <v>1768</v>
      </c>
      <c r="E1069" t="s">
        <v>306</v>
      </c>
      <c r="F1069" t="s">
        <v>4202</v>
      </c>
      <c r="G1069" t="s">
        <v>478</v>
      </c>
      <c r="H1069" t="s">
        <v>32</v>
      </c>
      <c r="I1069">
        <v>130</v>
      </c>
      <c r="J1069">
        <v>1.85</v>
      </c>
      <c r="K1069" t="s">
        <v>33</v>
      </c>
      <c r="L1069" t="s">
        <v>14157</v>
      </c>
      <c r="M1069" t="s">
        <v>14445</v>
      </c>
      <c r="N1069" t="s">
        <v>16734</v>
      </c>
      <c r="O1069" t="s">
        <v>16735</v>
      </c>
      <c r="P1069" t="s">
        <v>16216</v>
      </c>
      <c r="Q1069">
        <v>1993</v>
      </c>
      <c r="R1069" t="s">
        <v>34</v>
      </c>
      <c r="S1069">
        <v>1</v>
      </c>
      <c r="T1069">
        <v>44000000</v>
      </c>
      <c r="U1069">
        <v>183875760</v>
      </c>
      <c r="V1069">
        <f t="shared" si="33"/>
        <v>139875760</v>
      </c>
      <c r="W1069" t="s">
        <v>4203</v>
      </c>
      <c r="X1069">
        <v>7.8</v>
      </c>
      <c r="Y1069">
        <v>119</v>
      </c>
      <c r="Z1069">
        <v>213668</v>
      </c>
      <c r="AA1069">
        <v>270</v>
      </c>
      <c r="AB1069">
        <v>0</v>
      </c>
      <c r="AC1069">
        <v>99</v>
      </c>
      <c r="AD1069">
        <v>11000</v>
      </c>
      <c r="AE1069">
        <v>1000</v>
      </c>
      <c r="AF1069">
        <v>812</v>
      </c>
      <c r="AG1069">
        <v>13357</v>
      </c>
      <c r="AH1069" t="s">
        <v>980</v>
      </c>
      <c r="AI1069" t="s">
        <v>718</v>
      </c>
      <c r="AJ1069" t="s">
        <v>20931</v>
      </c>
      <c r="AK1069" t="s">
        <v>2420</v>
      </c>
      <c r="AL1069" t="s">
        <v>20928</v>
      </c>
      <c r="AM1069" t="s">
        <v>13161</v>
      </c>
      <c r="AP1069">
        <f t="shared" si="32"/>
        <v>6</v>
      </c>
    </row>
    <row r="1070" spans="1:42" x14ac:dyDescent="0.3">
      <c r="A1070" s="1">
        <v>1127</v>
      </c>
      <c r="B1070" t="s">
        <v>4204</v>
      </c>
      <c r="C1070" t="s">
        <v>27</v>
      </c>
      <c r="D1070" t="s">
        <v>2230</v>
      </c>
      <c r="E1070" t="s">
        <v>483</v>
      </c>
      <c r="F1070" t="s">
        <v>1962</v>
      </c>
      <c r="G1070" t="s">
        <v>2947</v>
      </c>
      <c r="H1070" t="s">
        <v>32</v>
      </c>
      <c r="I1070">
        <v>110</v>
      </c>
      <c r="J1070">
        <v>2.35</v>
      </c>
      <c r="K1070" t="s">
        <v>33</v>
      </c>
      <c r="L1070" t="s">
        <v>14336</v>
      </c>
      <c r="M1070" t="s">
        <v>14096</v>
      </c>
      <c r="N1070" t="s">
        <v>14448</v>
      </c>
      <c r="O1070" t="s">
        <v>13979</v>
      </c>
      <c r="P1070" t="s">
        <v>15270</v>
      </c>
      <c r="Q1070">
        <v>2010</v>
      </c>
      <c r="R1070" t="s">
        <v>34</v>
      </c>
      <c r="S1070">
        <v>1</v>
      </c>
      <c r="T1070">
        <v>40000000</v>
      </c>
      <c r="U1070">
        <v>67061228</v>
      </c>
      <c r="V1070">
        <f t="shared" si="33"/>
        <v>27061228</v>
      </c>
      <c r="W1070" t="s">
        <v>4205</v>
      </c>
      <c r="X1070">
        <v>5.5</v>
      </c>
      <c r="Y1070">
        <v>161</v>
      </c>
      <c r="Z1070">
        <v>96565</v>
      </c>
      <c r="AA1070">
        <v>135</v>
      </c>
      <c r="AB1070">
        <v>0</v>
      </c>
      <c r="AC1070">
        <v>72</v>
      </c>
      <c r="AD1070">
        <v>18000</v>
      </c>
      <c r="AE1070">
        <v>1000</v>
      </c>
      <c r="AF1070">
        <v>789</v>
      </c>
      <c r="AG1070">
        <v>21554</v>
      </c>
      <c r="AH1070" t="s">
        <v>980</v>
      </c>
      <c r="AI1070" t="s">
        <v>1432</v>
      </c>
      <c r="AJ1070" t="s">
        <v>12756</v>
      </c>
      <c r="AP1070">
        <f t="shared" si="32"/>
        <v>3</v>
      </c>
    </row>
    <row r="1071" spans="1:42" x14ac:dyDescent="0.3">
      <c r="A1071" s="1">
        <v>1128</v>
      </c>
      <c r="B1071" t="s">
        <v>4206</v>
      </c>
      <c r="C1071" t="s">
        <v>559</v>
      </c>
      <c r="D1071" t="s">
        <v>2220</v>
      </c>
      <c r="E1071" t="s">
        <v>1269</v>
      </c>
      <c r="F1071" t="s">
        <v>266</v>
      </c>
      <c r="G1071" t="s">
        <v>2477</v>
      </c>
      <c r="H1071" t="s">
        <v>32</v>
      </c>
      <c r="I1071">
        <v>147</v>
      </c>
      <c r="J1071">
        <v>2.35</v>
      </c>
      <c r="K1071" t="s">
        <v>33</v>
      </c>
      <c r="L1071" t="s">
        <v>14325</v>
      </c>
      <c r="M1071" t="s">
        <v>16736</v>
      </c>
      <c r="N1071" t="s">
        <v>16425</v>
      </c>
      <c r="O1071" t="s">
        <v>16737</v>
      </c>
      <c r="P1071" t="s">
        <v>15004</v>
      </c>
      <c r="Q1071">
        <v>1996</v>
      </c>
      <c r="R1071" t="s">
        <v>491</v>
      </c>
      <c r="S1071">
        <v>3</v>
      </c>
      <c r="T1071">
        <v>44000000</v>
      </c>
      <c r="U1071">
        <v>53300852</v>
      </c>
      <c r="V1071">
        <f t="shared" si="33"/>
        <v>9300852</v>
      </c>
      <c r="W1071" t="s">
        <v>4207</v>
      </c>
      <c r="X1071">
        <v>7.5</v>
      </c>
      <c r="Y1071">
        <v>73</v>
      </c>
      <c r="Z1071">
        <v>154487</v>
      </c>
      <c r="AA1071">
        <v>259</v>
      </c>
      <c r="AB1071">
        <v>0</v>
      </c>
      <c r="AC1071">
        <v>272</v>
      </c>
      <c r="AD1071">
        <v>22000</v>
      </c>
      <c r="AE1071">
        <v>11000</v>
      </c>
      <c r="AF1071">
        <v>893</v>
      </c>
      <c r="AG1071">
        <v>37076</v>
      </c>
      <c r="AH1071" t="s">
        <v>20931</v>
      </c>
      <c r="AI1071" t="s">
        <v>2420</v>
      </c>
      <c r="AJ1071" t="s">
        <v>13161</v>
      </c>
      <c r="AP1071">
        <f t="shared" si="32"/>
        <v>3</v>
      </c>
    </row>
    <row r="1072" spans="1:42" x14ac:dyDescent="0.3">
      <c r="A1072" s="1">
        <v>1129</v>
      </c>
      <c r="B1072" t="s">
        <v>4208</v>
      </c>
      <c r="C1072" t="s">
        <v>27</v>
      </c>
      <c r="D1072" t="s">
        <v>4188</v>
      </c>
      <c r="E1072" t="s">
        <v>1298</v>
      </c>
      <c r="F1072" t="s">
        <v>4209</v>
      </c>
      <c r="G1072" t="s">
        <v>4210</v>
      </c>
      <c r="H1072" t="s">
        <v>32</v>
      </c>
      <c r="I1072">
        <v>96</v>
      </c>
      <c r="J1072">
        <v>2.35</v>
      </c>
      <c r="K1072" t="s">
        <v>33</v>
      </c>
      <c r="L1072" t="s">
        <v>14567</v>
      </c>
      <c r="M1072" t="s">
        <v>14171</v>
      </c>
      <c r="N1072" t="s">
        <v>14048</v>
      </c>
      <c r="O1072" t="s">
        <v>16089</v>
      </c>
      <c r="P1072" t="s">
        <v>14903</v>
      </c>
      <c r="Q1072">
        <v>1985</v>
      </c>
      <c r="R1072" t="s">
        <v>491</v>
      </c>
      <c r="S1072">
        <v>0</v>
      </c>
      <c r="T1072">
        <v>44000000</v>
      </c>
      <c r="U1072">
        <v>150415432</v>
      </c>
      <c r="V1072">
        <f t="shared" si="33"/>
        <v>106415432</v>
      </c>
      <c r="W1072" t="s">
        <v>4211</v>
      </c>
      <c r="X1072">
        <v>6.4</v>
      </c>
      <c r="Y1072">
        <v>96</v>
      </c>
      <c r="Z1072">
        <v>117606</v>
      </c>
      <c r="AA1072">
        <v>217</v>
      </c>
      <c r="AB1072">
        <v>0</v>
      </c>
      <c r="AC1072">
        <v>170</v>
      </c>
      <c r="AD1072">
        <v>13000</v>
      </c>
      <c r="AE1072">
        <v>738</v>
      </c>
      <c r="AF1072">
        <v>668</v>
      </c>
      <c r="AG1072">
        <v>15662</v>
      </c>
      <c r="AH1072" t="s">
        <v>980</v>
      </c>
      <c r="AI1072" t="s">
        <v>718</v>
      </c>
      <c r="AJ1072" t="s">
        <v>13161</v>
      </c>
      <c r="AK1072" t="s">
        <v>6750</v>
      </c>
      <c r="AP1072">
        <f t="shared" si="32"/>
        <v>4</v>
      </c>
    </row>
    <row r="1073" spans="1:42" x14ac:dyDescent="0.3">
      <c r="A1073" s="1">
        <v>1130</v>
      </c>
      <c r="B1073" t="s">
        <v>4212</v>
      </c>
      <c r="C1073" t="s">
        <v>27</v>
      </c>
      <c r="D1073" t="s">
        <v>4213</v>
      </c>
      <c r="E1073" t="s">
        <v>53</v>
      </c>
      <c r="F1073" t="s">
        <v>1015</v>
      </c>
      <c r="G1073" t="s">
        <v>1642</v>
      </c>
      <c r="H1073" t="s">
        <v>32</v>
      </c>
      <c r="I1073">
        <v>118</v>
      </c>
      <c r="J1073">
        <v>2.35</v>
      </c>
      <c r="K1073" t="s">
        <v>33</v>
      </c>
      <c r="L1073" t="s">
        <v>15567</v>
      </c>
      <c r="M1073" t="s">
        <v>16027</v>
      </c>
      <c r="N1073" t="s">
        <v>16338</v>
      </c>
      <c r="O1073" t="s">
        <v>16738</v>
      </c>
      <c r="P1073" t="s">
        <v>15602</v>
      </c>
      <c r="Q1073">
        <v>1996</v>
      </c>
      <c r="R1073" t="s">
        <v>491</v>
      </c>
      <c r="S1073">
        <v>1</v>
      </c>
      <c r="T1073">
        <v>44000000</v>
      </c>
      <c r="U1073">
        <v>44834712</v>
      </c>
      <c r="V1073">
        <f t="shared" si="33"/>
        <v>834712</v>
      </c>
      <c r="W1073" t="s">
        <v>4214</v>
      </c>
      <c r="X1073">
        <v>5.6</v>
      </c>
      <c r="Y1073">
        <v>28</v>
      </c>
      <c r="Z1073">
        <v>13995</v>
      </c>
      <c r="AA1073">
        <v>62</v>
      </c>
      <c r="AB1073">
        <v>353</v>
      </c>
      <c r="AC1073">
        <v>13</v>
      </c>
      <c r="AD1073">
        <v>23000</v>
      </c>
      <c r="AE1073">
        <v>2000</v>
      </c>
      <c r="AF1073">
        <v>643</v>
      </c>
      <c r="AG1073">
        <v>26907</v>
      </c>
      <c r="AH1073" t="s">
        <v>2420</v>
      </c>
      <c r="AI1073" t="s">
        <v>13161</v>
      </c>
      <c r="AP1073">
        <f t="shared" si="32"/>
        <v>2</v>
      </c>
    </row>
    <row r="1074" spans="1:42" x14ac:dyDescent="0.3">
      <c r="A1074" s="1">
        <v>1131</v>
      </c>
      <c r="B1074" t="s">
        <v>4215</v>
      </c>
      <c r="C1074" t="s">
        <v>27</v>
      </c>
      <c r="D1074" t="s">
        <v>4216</v>
      </c>
      <c r="E1074" t="s">
        <v>4217</v>
      </c>
      <c r="F1074" t="s">
        <v>4218</v>
      </c>
      <c r="G1074" t="s">
        <v>4219</v>
      </c>
      <c r="H1074" t="s">
        <v>32</v>
      </c>
      <c r="I1074">
        <v>88</v>
      </c>
      <c r="J1074">
        <v>1.37</v>
      </c>
      <c r="K1074" t="s">
        <v>33</v>
      </c>
      <c r="L1074" t="s">
        <v>14325</v>
      </c>
      <c r="M1074" t="s">
        <v>16739</v>
      </c>
      <c r="N1074" t="s">
        <v>14298</v>
      </c>
      <c r="O1074" t="s">
        <v>16740</v>
      </c>
      <c r="P1074" t="s">
        <v>16741</v>
      </c>
      <c r="Q1074">
        <v>1940</v>
      </c>
      <c r="R1074" t="s">
        <v>4220</v>
      </c>
      <c r="S1074">
        <v>0</v>
      </c>
      <c r="T1074">
        <v>2600000</v>
      </c>
      <c r="U1074">
        <v>84300000</v>
      </c>
      <c r="V1074">
        <f t="shared" si="33"/>
        <v>81700000</v>
      </c>
      <c r="W1074" t="s">
        <v>4221</v>
      </c>
      <c r="X1074">
        <v>7.5</v>
      </c>
      <c r="Y1074">
        <v>105</v>
      </c>
      <c r="Z1074">
        <v>90360</v>
      </c>
      <c r="AA1074">
        <v>147</v>
      </c>
      <c r="AB1074">
        <v>0</v>
      </c>
      <c r="AC1074">
        <v>3</v>
      </c>
      <c r="AD1074">
        <v>1000</v>
      </c>
      <c r="AE1074">
        <v>48</v>
      </c>
      <c r="AF1074">
        <v>40</v>
      </c>
      <c r="AG1074">
        <v>1178</v>
      </c>
      <c r="AH1074" t="s">
        <v>20925</v>
      </c>
      <c r="AI1074" t="s">
        <v>20926</v>
      </c>
      <c r="AJ1074" t="s">
        <v>20924</v>
      </c>
      <c r="AK1074" t="s">
        <v>20927</v>
      </c>
      <c r="AP1074">
        <f t="shared" si="32"/>
        <v>4</v>
      </c>
    </row>
    <row r="1075" spans="1:42" x14ac:dyDescent="0.3">
      <c r="A1075" s="1">
        <v>1132</v>
      </c>
      <c r="B1075" t="s">
        <v>4222</v>
      </c>
      <c r="C1075" t="s">
        <v>27</v>
      </c>
      <c r="D1075" t="s">
        <v>4223</v>
      </c>
      <c r="E1075" t="s">
        <v>233</v>
      </c>
      <c r="F1075" t="s">
        <v>4189</v>
      </c>
      <c r="G1075" t="s">
        <v>4224</v>
      </c>
      <c r="H1075" t="s">
        <v>32</v>
      </c>
      <c r="I1075">
        <v>105</v>
      </c>
      <c r="J1075">
        <v>2.35</v>
      </c>
      <c r="K1075" t="s">
        <v>33</v>
      </c>
      <c r="L1075" t="s">
        <v>16742</v>
      </c>
      <c r="M1075" t="s">
        <v>16743</v>
      </c>
      <c r="N1075" t="s">
        <v>16744</v>
      </c>
      <c r="O1075" t="s">
        <v>16745</v>
      </c>
      <c r="P1075" t="s">
        <v>14606</v>
      </c>
      <c r="Q1075">
        <v>1980</v>
      </c>
      <c r="R1075" t="s">
        <v>491</v>
      </c>
      <c r="S1075">
        <v>0</v>
      </c>
      <c r="T1075">
        <v>44000000</v>
      </c>
      <c r="U1075">
        <v>1500000</v>
      </c>
      <c r="V1075">
        <f t="shared" si="33"/>
        <v>-42500000</v>
      </c>
      <c r="W1075" t="s">
        <v>4225</v>
      </c>
      <c r="X1075">
        <v>6.8</v>
      </c>
      <c r="Y1075">
        <v>102</v>
      </c>
      <c r="Z1075">
        <v>9830</v>
      </c>
      <c r="AA1075">
        <v>189</v>
      </c>
      <c r="AB1075">
        <v>1000</v>
      </c>
      <c r="AC1075">
        <v>517</v>
      </c>
      <c r="AD1075">
        <v>12000</v>
      </c>
      <c r="AE1075">
        <v>849</v>
      </c>
      <c r="AF1075">
        <v>678</v>
      </c>
      <c r="AG1075">
        <v>14255</v>
      </c>
      <c r="AH1075" t="s">
        <v>718</v>
      </c>
      <c r="AI1075" t="s">
        <v>2420</v>
      </c>
      <c r="AJ1075" t="s">
        <v>10951</v>
      </c>
      <c r="AP1075">
        <f t="shared" si="32"/>
        <v>3</v>
      </c>
    </row>
    <row r="1076" spans="1:42" x14ac:dyDescent="0.3">
      <c r="A1076" s="1">
        <v>1133</v>
      </c>
      <c r="B1076" t="s">
        <v>4226</v>
      </c>
      <c r="C1076" t="s">
        <v>27</v>
      </c>
      <c r="D1076" t="s">
        <v>1180</v>
      </c>
      <c r="E1076" t="s">
        <v>222</v>
      </c>
      <c r="F1076" t="s">
        <v>903</v>
      </c>
      <c r="G1076" t="s">
        <v>1453</v>
      </c>
      <c r="H1076" t="s">
        <v>32</v>
      </c>
      <c r="I1076">
        <v>102</v>
      </c>
      <c r="J1076">
        <v>2.35</v>
      </c>
      <c r="K1076" t="s">
        <v>33</v>
      </c>
      <c r="L1076" t="s">
        <v>14096</v>
      </c>
      <c r="M1076" t="s">
        <v>16643</v>
      </c>
      <c r="N1076" t="s">
        <v>15696</v>
      </c>
      <c r="O1076" t="s">
        <v>14585</v>
      </c>
      <c r="P1076" t="s">
        <v>14476</v>
      </c>
      <c r="Q1076">
        <v>2006</v>
      </c>
      <c r="R1076" t="s">
        <v>491</v>
      </c>
      <c r="S1076">
        <v>1</v>
      </c>
      <c r="T1076">
        <v>50000000</v>
      </c>
      <c r="U1076">
        <v>62318875</v>
      </c>
      <c r="V1076">
        <f t="shared" si="33"/>
        <v>12318875</v>
      </c>
      <c r="W1076" t="s">
        <v>4227</v>
      </c>
      <c r="X1076">
        <v>6.8</v>
      </c>
      <c r="Y1076">
        <v>206</v>
      </c>
      <c r="Z1076">
        <v>156225</v>
      </c>
      <c r="AA1076">
        <v>502</v>
      </c>
      <c r="AB1076">
        <v>0</v>
      </c>
      <c r="AC1076">
        <v>235</v>
      </c>
      <c r="AD1076">
        <v>956</v>
      </c>
      <c r="AE1076">
        <v>845</v>
      </c>
      <c r="AF1076">
        <v>520</v>
      </c>
      <c r="AG1076">
        <v>2998</v>
      </c>
      <c r="AH1076" t="s">
        <v>980</v>
      </c>
      <c r="AI1076" t="s">
        <v>718</v>
      </c>
      <c r="AJ1076" t="s">
        <v>20924</v>
      </c>
      <c r="AK1076" t="s">
        <v>13700</v>
      </c>
      <c r="AL1076" t="s">
        <v>13161</v>
      </c>
      <c r="AP1076">
        <f t="shared" si="32"/>
        <v>5</v>
      </c>
    </row>
    <row r="1077" spans="1:42" x14ac:dyDescent="0.3">
      <c r="A1077" s="1">
        <v>1134</v>
      </c>
      <c r="B1077" t="s">
        <v>4228</v>
      </c>
      <c r="C1077" t="s">
        <v>27</v>
      </c>
      <c r="D1077" t="s">
        <v>4229</v>
      </c>
      <c r="E1077" t="s">
        <v>83</v>
      </c>
      <c r="F1077" t="s">
        <v>3199</v>
      </c>
      <c r="G1077" t="s">
        <v>4230</v>
      </c>
      <c r="H1077" t="s">
        <v>32</v>
      </c>
      <c r="I1077">
        <v>110</v>
      </c>
      <c r="J1077">
        <v>2.35</v>
      </c>
      <c r="K1077" t="s">
        <v>33</v>
      </c>
      <c r="L1077" t="s">
        <v>16746</v>
      </c>
      <c r="M1077" t="s">
        <v>15139</v>
      </c>
      <c r="N1077" t="s">
        <v>15819</v>
      </c>
      <c r="O1077" t="s">
        <v>16484</v>
      </c>
      <c r="P1077" t="s">
        <v>14098</v>
      </c>
      <c r="Q1077">
        <v>2015</v>
      </c>
      <c r="R1077" t="s">
        <v>34</v>
      </c>
      <c r="S1077">
        <v>2</v>
      </c>
      <c r="T1077">
        <v>40000000</v>
      </c>
      <c r="U1077">
        <v>5773519</v>
      </c>
      <c r="V1077">
        <f t="shared" si="33"/>
        <v>-34226481</v>
      </c>
      <c r="W1077" t="s">
        <v>4231</v>
      </c>
      <c r="X1077">
        <v>6</v>
      </c>
      <c r="Y1077">
        <v>159</v>
      </c>
      <c r="Z1077">
        <v>28618</v>
      </c>
      <c r="AA1077">
        <v>91</v>
      </c>
      <c r="AB1077">
        <v>11000</v>
      </c>
      <c r="AC1077">
        <v>118</v>
      </c>
      <c r="AD1077">
        <v>11000</v>
      </c>
      <c r="AE1077">
        <v>1000</v>
      </c>
      <c r="AF1077">
        <v>287</v>
      </c>
      <c r="AG1077">
        <v>12876</v>
      </c>
      <c r="AH1077" t="s">
        <v>2420</v>
      </c>
      <c r="AI1077" t="s">
        <v>4493</v>
      </c>
      <c r="AJ1077" t="s">
        <v>13700</v>
      </c>
      <c r="AK1077" t="s">
        <v>13161</v>
      </c>
      <c r="AP1077">
        <f t="shared" si="32"/>
        <v>4</v>
      </c>
    </row>
    <row r="1078" spans="1:42" x14ac:dyDescent="0.3">
      <c r="A1078" s="1">
        <v>1135</v>
      </c>
      <c r="B1078" t="s">
        <v>4232</v>
      </c>
      <c r="C1078" t="s">
        <v>27</v>
      </c>
      <c r="D1078" t="s">
        <v>4233</v>
      </c>
      <c r="E1078" t="s">
        <v>1747</v>
      </c>
      <c r="F1078" t="s">
        <v>4234</v>
      </c>
      <c r="G1078" t="s">
        <v>4235</v>
      </c>
      <c r="H1078" t="s">
        <v>32</v>
      </c>
      <c r="I1078">
        <v>136</v>
      </c>
      <c r="J1078">
        <v>2.35</v>
      </c>
      <c r="K1078" t="s">
        <v>33</v>
      </c>
      <c r="L1078" t="s">
        <v>15349</v>
      </c>
      <c r="M1078" t="s">
        <v>15661</v>
      </c>
      <c r="N1078" t="s">
        <v>14821</v>
      </c>
      <c r="O1078" t="s">
        <v>14397</v>
      </c>
      <c r="P1078" t="s">
        <v>16747</v>
      </c>
      <c r="Q1078">
        <v>2000</v>
      </c>
      <c r="R1078" t="s">
        <v>34</v>
      </c>
      <c r="S1078">
        <v>1</v>
      </c>
      <c r="T1078">
        <v>43000000</v>
      </c>
      <c r="U1078">
        <v>51768623</v>
      </c>
      <c r="V1078">
        <f t="shared" si="33"/>
        <v>8768623</v>
      </c>
      <c r="W1078" t="s">
        <v>4236</v>
      </c>
      <c r="X1078">
        <v>7.3</v>
      </c>
      <c r="Y1078">
        <v>137</v>
      </c>
      <c r="Z1078">
        <v>73006</v>
      </c>
      <c r="AA1078">
        <v>297</v>
      </c>
      <c r="AB1078">
        <v>0</v>
      </c>
      <c r="AC1078">
        <v>835</v>
      </c>
      <c r="AD1078">
        <v>670</v>
      </c>
      <c r="AE1078">
        <v>370</v>
      </c>
      <c r="AF1078">
        <v>225</v>
      </c>
      <c r="AG1078">
        <v>1801</v>
      </c>
      <c r="AH1078" t="s">
        <v>2420</v>
      </c>
      <c r="AP1078">
        <f t="shared" si="32"/>
        <v>1</v>
      </c>
    </row>
    <row r="1079" spans="1:42" x14ac:dyDescent="0.3">
      <c r="A1079" s="1">
        <v>1136</v>
      </c>
      <c r="B1079" t="s">
        <v>4237</v>
      </c>
      <c r="C1079" t="s">
        <v>27</v>
      </c>
      <c r="D1079" t="s">
        <v>2330</v>
      </c>
      <c r="E1079" t="s">
        <v>209</v>
      </c>
      <c r="F1079" t="s">
        <v>2013</v>
      </c>
      <c r="G1079" t="s">
        <v>2779</v>
      </c>
      <c r="H1079" t="s">
        <v>32</v>
      </c>
      <c r="I1079">
        <v>103</v>
      </c>
      <c r="J1079">
        <v>1.37</v>
      </c>
      <c r="K1079" t="s">
        <v>33</v>
      </c>
      <c r="L1079" t="s">
        <v>16748</v>
      </c>
      <c r="M1079" t="s">
        <v>14019</v>
      </c>
      <c r="N1079" t="s">
        <v>16337</v>
      </c>
      <c r="O1079" t="s">
        <v>14986</v>
      </c>
      <c r="P1079" t="s">
        <v>15289</v>
      </c>
      <c r="Q1079">
        <v>2000</v>
      </c>
      <c r="R1079" t="s">
        <v>34</v>
      </c>
      <c r="S1079">
        <v>1</v>
      </c>
      <c r="T1079">
        <v>43000000</v>
      </c>
      <c r="U1079">
        <v>37035515</v>
      </c>
      <c r="V1079">
        <f t="shared" si="33"/>
        <v>-5964485</v>
      </c>
      <c r="W1079" t="s">
        <v>4238</v>
      </c>
      <c r="X1079">
        <v>6</v>
      </c>
      <c r="Y1079">
        <v>116</v>
      </c>
      <c r="Z1079">
        <v>34597</v>
      </c>
      <c r="AA1079">
        <v>194</v>
      </c>
      <c r="AB1079">
        <v>0</v>
      </c>
      <c r="AC1079">
        <v>84</v>
      </c>
      <c r="AD1079">
        <v>12000</v>
      </c>
      <c r="AE1079">
        <v>10000</v>
      </c>
      <c r="AF1079">
        <v>664</v>
      </c>
      <c r="AG1079">
        <v>23864</v>
      </c>
      <c r="AH1079" t="s">
        <v>1432</v>
      </c>
      <c r="AI1079" t="s">
        <v>2420</v>
      </c>
      <c r="AP1079">
        <f t="shared" si="32"/>
        <v>2</v>
      </c>
    </row>
    <row r="1080" spans="1:42" x14ac:dyDescent="0.3">
      <c r="A1080" s="1">
        <v>1137</v>
      </c>
      <c r="B1080" t="s">
        <v>4239</v>
      </c>
      <c r="C1080" t="s">
        <v>27</v>
      </c>
      <c r="D1080" t="s">
        <v>835</v>
      </c>
      <c r="E1080" t="s">
        <v>360</v>
      </c>
      <c r="F1080" t="s">
        <v>385</v>
      </c>
      <c r="G1080" t="s">
        <v>1740</v>
      </c>
      <c r="H1080" t="s">
        <v>1390</v>
      </c>
      <c r="I1080">
        <v>103</v>
      </c>
      <c r="J1080">
        <v>2.35</v>
      </c>
      <c r="K1080" t="s">
        <v>33</v>
      </c>
      <c r="L1080" t="s">
        <v>16749</v>
      </c>
      <c r="M1080" t="s">
        <v>14453</v>
      </c>
      <c r="N1080" t="s">
        <v>14431</v>
      </c>
      <c r="O1080" t="s">
        <v>15809</v>
      </c>
      <c r="P1080" t="s">
        <v>15374</v>
      </c>
      <c r="Q1080">
        <v>2005</v>
      </c>
      <c r="R1080" t="s">
        <v>491</v>
      </c>
      <c r="S1080">
        <v>1</v>
      </c>
      <c r="T1080">
        <v>45000000</v>
      </c>
      <c r="U1080">
        <v>24520892</v>
      </c>
      <c r="V1080">
        <f t="shared" si="33"/>
        <v>-20479108</v>
      </c>
      <c r="W1080" t="s">
        <v>4240</v>
      </c>
      <c r="X1080">
        <v>7</v>
      </c>
      <c r="Y1080">
        <v>177</v>
      </c>
      <c r="Z1080">
        <v>85198</v>
      </c>
      <c r="AA1080">
        <v>303</v>
      </c>
      <c r="AB1080">
        <v>0</v>
      </c>
      <c r="AC1080">
        <v>255</v>
      </c>
      <c r="AD1080">
        <v>11000</v>
      </c>
      <c r="AE1080">
        <v>5000</v>
      </c>
      <c r="AF1080">
        <v>5000</v>
      </c>
      <c r="AG1080">
        <v>22383</v>
      </c>
      <c r="AH1080" t="s">
        <v>980</v>
      </c>
      <c r="AI1080" t="s">
        <v>20931</v>
      </c>
      <c r="AJ1080" t="s">
        <v>2420</v>
      </c>
      <c r="AK1080" t="s">
        <v>13161</v>
      </c>
      <c r="AP1080">
        <f t="shared" si="32"/>
        <v>4</v>
      </c>
    </row>
    <row r="1081" spans="1:42" x14ac:dyDescent="0.3">
      <c r="A1081" s="1">
        <v>1138</v>
      </c>
      <c r="B1081" t="s">
        <v>4241</v>
      </c>
      <c r="C1081" t="s">
        <v>27</v>
      </c>
      <c r="D1081" t="s">
        <v>4242</v>
      </c>
      <c r="E1081" t="s">
        <v>4243</v>
      </c>
      <c r="F1081" t="s">
        <v>4244</v>
      </c>
      <c r="G1081" t="s">
        <v>4245</v>
      </c>
      <c r="H1081" t="s">
        <v>32</v>
      </c>
      <c r="I1081">
        <v>90</v>
      </c>
      <c r="J1081">
        <v>1.85</v>
      </c>
      <c r="K1081" t="s">
        <v>33</v>
      </c>
      <c r="L1081" t="s">
        <v>16064</v>
      </c>
      <c r="M1081" t="s">
        <v>16750</v>
      </c>
      <c r="N1081" t="s">
        <v>16407</v>
      </c>
      <c r="O1081" t="s">
        <v>15909</v>
      </c>
      <c r="P1081" t="s">
        <v>15289</v>
      </c>
      <c r="Q1081">
        <v>2002</v>
      </c>
      <c r="R1081" t="s">
        <v>491</v>
      </c>
      <c r="S1081">
        <v>3</v>
      </c>
      <c r="T1081">
        <v>43000000</v>
      </c>
      <c r="U1081">
        <v>24430272</v>
      </c>
      <c r="V1081">
        <f t="shared" si="33"/>
        <v>-18569728</v>
      </c>
      <c r="W1081" t="s">
        <v>4246</v>
      </c>
      <c r="X1081">
        <v>5.0999999999999996</v>
      </c>
      <c r="Y1081">
        <v>99</v>
      </c>
      <c r="Z1081">
        <v>46158</v>
      </c>
      <c r="AA1081">
        <v>403</v>
      </c>
      <c r="AB1081">
        <v>0</v>
      </c>
      <c r="AC1081">
        <v>16</v>
      </c>
      <c r="AD1081">
        <v>44</v>
      </c>
      <c r="AE1081">
        <v>28</v>
      </c>
      <c r="AF1081">
        <v>16</v>
      </c>
      <c r="AG1081">
        <v>132</v>
      </c>
      <c r="AH1081" t="s">
        <v>1432</v>
      </c>
      <c r="AI1081" t="s">
        <v>12756</v>
      </c>
      <c r="AP1081">
        <f t="shared" si="32"/>
        <v>2</v>
      </c>
    </row>
    <row r="1082" spans="1:42" x14ac:dyDescent="0.3">
      <c r="A1082" s="1">
        <v>1139</v>
      </c>
      <c r="B1082" t="s">
        <v>4247</v>
      </c>
      <c r="C1082" t="s">
        <v>27</v>
      </c>
      <c r="D1082" t="s">
        <v>1606</v>
      </c>
      <c r="E1082" t="s">
        <v>401</v>
      </c>
      <c r="F1082" t="s">
        <v>1500</v>
      </c>
      <c r="G1082" t="s">
        <v>4248</v>
      </c>
      <c r="H1082" t="s">
        <v>32</v>
      </c>
      <c r="I1082">
        <v>154</v>
      </c>
      <c r="J1082">
        <v>1.85</v>
      </c>
      <c r="K1082" t="s">
        <v>33</v>
      </c>
      <c r="L1082" t="s">
        <v>16237</v>
      </c>
      <c r="M1082" t="s">
        <v>14720</v>
      </c>
      <c r="N1082" t="s">
        <v>16751</v>
      </c>
      <c r="O1082" t="s">
        <v>15968</v>
      </c>
      <c r="P1082" t="s">
        <v>15210</v>
      </c>
      <c r="Q1082">
        <v>1993</v>
      </c>
      <c r="R1082" t="s">
        <v>491</v>
      </c>
      <c r="S1082">
        <v>0</v>
      </c>
      <c r="T1082">
        <v>42000000</v>
      </c>
      <c r="U1082">
        <v>158348400</v>
      </c>
      <c r="V1082">
        <f t="shared" si="33"/>
        <v>116348400</v>
      </c>
      <c r="W1082" t="s">
        <v>4249</v>
      </c>
      <c r="X1082">
        <v>6.8</v>
      </c>
      <c r="Y1082">
        <v>56</v>
      </c>
      <c r="Z1082">
        <v>88844</v>
      </c>
      <c r="AA1082">
        <v>142</v>
      </c>
      <c r="AB1082">
        <v>0</v>
      </c>
      <c r="AC1082">
        <v>521</v>
      </c>
      <c r="AD1082">
        <v>10000</v>
      </c>
      <c r="AE1082">
        <v>1000</v>
      </c>
      <c r="AF1082">
        <v>957</v>
      </c>
      <c r="AG1082">
        <v>14244</v>
      </c>
      <c r="AH1082" t="s">
        <v>2420</v>
      </c>
      <c r="AI1082" t="s">
        <v>20928</v>
      </c>
      <c r="AJ1082" t="s">
        <v>13161</v>
      </c>
      <c r="AP1082">
        <f t="shared" si="32"/>
        <v>3</v>
      </c>
    </row>
    <row r="1083" spans="1:42" x14ac:dyDescent="0.3">
      <c r="A1083" s="1">
        <v>1140</v>
      </c>
      <c r="B1083" t="s">
        <v>4250</v>
      </c>
      <c r="C1083" t="s">
        <v>27</v>
      </c>
      <c r="D1083" t="s">
        <v>4251</v>
      </c>
      <c r="E1083" t="s">
        <v>4252</v>
      </c>
      <c r="F1083" t="s">
        <v>4253</v>
      </c>
      <c r="G1083" t="s">
        <v>4254</v>
      </c>
      <c r="H1083" t="s">
        <v>32</v>
      </c>
      <c r="I1083">
        <v>99</v>
      </c>
      <c r="J1083">
        <v>2.35</v>
      </c>
      <c r="K1083" t="s">
        <v>33</v>
      </c>
      <c r="L1083" t="s">
        <v>14033</v>
      </c>
      <c r="M1083" t="s">
        <v>16752</v>
      </c>
      <c r="N1083" t="s">
        <v>14222</v>
      </c>
      <c r="O1083" t="s">
        <v>16753</v>
      </c>
      <c r="P1083" t="s">
        <v>16754</v>
      </c>
      <c r="Q1083">
        <v>2010</v>
      </c>
      <c r="R1083" t="s">
        <v>34</v>
      </c>
      <c r="S1083">
        <v>1</v>
      </c>
      <c r="T1083">
        <v>44000000</v>
      </c>
      <c r="U1083">
        <v>31136950</v>
      </c>
      <c r="V1083">
        <f t="shared" si="33"/>
        <v>-12863050</v>
      </c>
      <c r="W1083" t="s">
        <v>4255</v>
      </c>
      <c r="X1083">
        <v>6.5</v>
      </c>
      <c r="Y1083">
        <v>117</v>
      </c>
      <c r="Z1083">
        <v>47364</v>
      </c>
      <c r="AA1083">
        <v>75</v>
      </c>
      <c r="AB1083">
        <v>0</v>
      </c>
      <c r="AC1083">
        <v>23</v>
      </c>
      <c r="AD1083">
        <v>405</v>
      </c>
      <c r="AE1083">
        <v>268</v>
      </c>
      <c r="AF1083">
        <v>135</v>
      </c>
      <c r="AG1083">
        <v>1066</v>
      </c>
      <c r="AH1083" t="s">
        <v>2420</v>
      </c>
      <c r="AI1083" t="s">
        <v>20924</v>
      </c>
      <c r="AJ1083" t="s">
        <v>12756</v>
      </c>
      <c r="AP1083">
        <f t="shared" si="32"/>
        <v>3</v>
      </c>
    </row>
    <row r="1084" spans="1:42" x14ac:dyDescent="0.3">
      <c r="A1084" s="1">
        <v>1141</v>
      </c>
      <c r="B1084" t="s">
        <v>4256</v>
      </c>
      <c r="C1084" t="s">
        <v>27</v>
      </c>
      <c r="D1084" t="s">
        <v>1297</v>
      </c>
      <c r="E1084" t="s">
        <v>260</v>
      </c>
      <c r="F1084" t="s">
        <v>764</v>
      </c>
      <c r="G1084" t="s">
        <v>1122</v>
      </c>
      <c r="H1084" t="s">
        <v>32</v>
      </c>
      <c r="I1084">
        <v>93</v>
      </c>
      <c r="J1084">
        <v>2.35</v>
      </c>
      <c r="K1084" t="s">
        <v>33</v>
      </c>
      <c r="L1084" t="s">
        <v>15048</v>
      </c>
      <c r="M1084" t="s">
        <v>16755</v>
      </c>
      <c r="N1084" t="s">
        <v>16756</v>
      </c>
      <c r="O1084" t="s">
        <v>16726</v>
      </c>
      <c r="P1084" t="s">
        <v>14989</v>
      </c>
      <c r="Q1084">
        <v>2011</v>
      </c>
      <c r="R1084" t="s">
        <v>491</v>
      </c>
      <c r="S1084">
        <v>0</v>
      </c>
      <c r="T1084">
        <v>40000000</v>
      </c>
      <c r="U1084">
        <v>29113588</v>
      </c>
      <c r="V1084">
        <f t="shared" si="33"/>
        <v>-10886412</v>
      </c>
      <c r="W1084" t="s">
        <v>4257</v>
      </c>
      <c r="X1084">
        <v>6.6</v>
      </c>
      <c r="Y1084">
        <v>252</v>
      </c>
      <c r="Z1084">
        <v>117999</v>
      </c>
      <c r="AA1084">
        <v>181</v>
      </c>
      <c r="AB1084">
        <v>16000</v>
      </c>
      <c r="AC1084">
        <v>165</v>
      </c>
      <c r="AD1084">
        <v>26000</v>
      </c>
      <c r="AE1084">
        <v>956</v>
      </c>
      <c r="AF1084">
        <v>350</v>
      </c>
      <c r="AG1084">
        <v>27834</v>
      </c>
      <c r="AH1084" t="s">
        <v>980</v>
      </c>
      <c r="AI1084" t="s">
        <v>20931</v>
      </c>
      <c r="AJ1084" t="s">
        <v>13161</v>
      </c>
      <c r="AP1084">
        <f t="shared" si="32"/>
        <v>3</v>
      </c>
    </row>
    <row r="1085" spans="1:42" x14ac:dyDescent="0.3">
      <c r="A1085" s="1">
        <v>1142</v>
      </c>
      <c r="B1085" t="s">
        <v>4258</v>
      </c>
      <c r="C1085" t="s">
        <v>27</v>
      </c>
      <c r="D1085" t="s">
        <v>1529</v>
      </c>
      <c r="E1085" t="s">
        <v>344</v>
      </c>
      <c r="F1085" t="s">
        <v>4259</v>
      </c>
      <c r="G1085" t="s">
        <v>3174</v>
      </c>
      <c r="H1085" t="s">
        <v>32</v>
      </c>
      <c r="I1085">
        <v>109</v>
      </c>
      <c r="J1085">
        <v>2.35</v>
      </c>
      <c r="K1085" t="s">
        <v>33</v>
      </c>
      <c r="L1085" t="s">
        <v>16635</v>
      </c>
      <c r="M1085" t="s">
        <v>15105</v>
      </c>
      <c r="N1085" t="s">
        <v>14666</v>
      </c>
      <c r="O1085" t="s">
        <v>14286</v>
      </c>
      <c r="P1085" t="s">
        <v>14354</v>
      </c>
      <c r="Q1085">
        <v>2012</v>
      </c>
      <c r="R1085" t="s">
        <v>491</v>
      </c>
      <c r="S1085">
        <v>2</v>
      </c>
      <c r="T1085">
        <v>42000000</v>
      </c>
      <c r="U1085">
        <v>138447667</v>
      </c>
      <c r="V1085">
        <f t="shared" si="33"/>
        <v>96447667</v>
      </c>
      <c r="W1085" t="s">
        <v>4260</v>
      </c>
      <c r="X1085">
        <v>7.2</v>
      </c>
      <c r="Y1085">
        <v>375</v>
      </c>
      <c r="Z1085">
        <v>408302</v>
      </c>
      <c r="AA1085">
        <v>345</v>
      </c>
      <c r="AB1085">
        <v>39000</v>
      </c>
      <c r="AC1085">
        <v>97</v>
      </c>
      <c r="AD1085">
        <v>17000</v>
      </c>
      <c r="AE1085">
        <v>971</v>
      </c>
      <c r="AF1085">
        <v>839</v>
      </c>
      <c r="AG1085">
        <v>19968</v>
      </c>
      <c r="AH1085" t="s">
        <v>980</v>
      </c>
      <c r="AI1085" t="s">
        <v>1432</v>
      </c>
      <c r="AJ1085" t="s">
        <v>20931</v>
      </c>
      <c r="AP1085">
        <f t="shared" si="32"/>
        <v>3</v>
      </c>
    </row>
    <row r="1086" spans="1:42" x14ac:dyDescent="0.3">
      <c r="A1086" s="1">
        <v>1143</v>
      </c>
      <c r="B1086" t="s">
        <v>4261</v>
      </c>
      <c r="C1086" t="s">
        <v>27</v>
      </c>
      <c r="D1086" t="s">
        <v>4039</v>
      </c>
      <c r="E1086" t="s">
        <v>1121</v>
      </c>
      <c r="F1086" t="s">
        <v>4262</v>
      </c>
      <c r="G1086" t="s">
        <v>4263</v>
      </c>
      <c r="H1086" t="s">
        <v>47</v>
      </c>
      <c r="I1086">
        <v>124</v>
      </c>
      <c r="J1086">
        <v>2.35</v>
      </c>
      <c r="K1086" t="s">
        <v>33</v>
      </c>
      <c r="L1086" t="s">
        <v>16172</v>
      </c>
      <c r="M1086" t="s">
        <v>15759</v>
      </c>
      <c r="N1086" t="s">
        <v>14068</v>
      </c>
      <c r="O1086" t="s">
        <v>16757</v>
      </c>
      <c r="P1086" t="s">
        <v>14003</v>
      </c>
      <c r="Q1086">
        <v>1999</v>
      </c>
      <c r="R1086" t="s">
        <v>34</v>
      </c>
      <c r="S1086">
        <v>1</v>
      </c>
      <c r="T1086">
        <v>42000000</v>
      </c>
      <c r="U1086">
        <v>116006080</v>
      </c>
      <c r="V1086">
        <f t="shared" si="33"/>
        <v>74006080</v>
      </c>
      <c r="W1086" t="s">
        <v>4264</v>
      </c>
      <c r="X1086">
        <v>7</v>
      </c>
      <c r="Y1086">
        <v>150</v>
      </c>
      <c r="Z1086">
        <v>203269</v>
      </c>
      <c r="AA1086">
        <v>602</v>
      </c>
      <c r="AB1086">
        <v>11000</v>
      </c>
      <c r="AC1086">
        <v>50</v>
      </c>
      <c r="AD1086">
        <v>8000</v>
      </c>
      <c r="AE1086">
        <v>437</v>
      </c>
      <c r="AF1086">
        <v>427</v>
      </c>
      <c r="AG1086">
        <v>9255</v>
      </c>
      <c r="AH1086" t="s">
        <v>1432</v>
      </c>
      <c r="AI1086" t="s">
        <v>2420</v>
      </c>
      <c r="AJ1086" t="s">
        <v>12756</v>
      </c>
      <c r="AP1086">
        <f t="shared" si="32"/>
        <v>3</v>
      </c>
    </row>
    <row r="1087" spans="1:42" x14ac:dyDescent="0.3">
      <c r="A1087" s="1">
        <v>1144</v>
      </c>
      <c r="B1087" t="s">
        <v>4265</v>
      </c>
      <c r="C1087" t="s">
        <v>27</v>
      </c>
      <c r="D1087" t="s">
        <v>3355</v>
      </c>
      <c r="E1087" t="s">
        <v>1761</v>
      </c>
      <c r="F1087" t="s">
        <v>3366</v>
      </c>
      <c r="G1087" t="s">
        <v>4266</v>
      </c>
      <c r="H1087" t="s">
        <v>47</v>
      </c>
      <c r="I1087">
        <v>84</v>
      </c>
      <c r="J1087">
        <v>1.85</v>
      </c>
      <c r="K1087" t="s">
        <v>33</v>
      </c>
      <c r="L1087" t="s">
        <v>15006</v>
      </c>
      <c r="M1087" t="s">
        <v>14138</v>
      </c>
      <c r="N1087" t="s">
        <v>14825</v>
      </c>
      <c r="O1087" t="s">
        <v>16276</v>
      </c>
      <c r="P1087" t="s">
        <v>16758</v>
      </c>
      <c r="Q1087">
        <v>2000</v>
      </c>
      <c r="R1087" t="s">
        <v>212</v>
      </c>
      <c r="S1087">
        <v>0</v>
      </c>
      <c r="T1087">
        <v>45000000</v>
      </c>
      <c r="U1087">
        <v>106793915</v>
      </c>
      <c r="V1087">
        <f t="shared" si="33"/>
        <v>61793915</v>
      </c>
      <c r="W1087" t="s">
        <v>4267</v>
      </c>
      <c r="X1087">
        <v>7</v>
      </c>
      <c r="Y1087">
        <v>187</v>
      </c>
      <c r="Z1087">
        <v>140499</v>
      </c>
      <c r="AA1087">
        <v>358</v>
      </c>
      <c r="AB1087">
        <v>0</v>
      </c>
      <c r="AC1087">
        <v>91</v>
      </c>
      <c r="AD1087">
        <v>579</v>
      </c>
      <c r="AE1087">
        <v>530</v>
      </c>
      <c r="AF1087">
        <v>206</v>
      </c>
      <c r="AG1087">
        <v>1817</v>
      </c>
      <c r="AH1087" t="s">
        <v>718</v>
      </c>
      <c r="AI1087" t="s">
        <v>20925</v>
      </c>
      <c r="AJ1087" t="s">
        <v>1432</v>
      </c>
      <c r="AK1087" t="s">
        <v>2420</v>
      </c>
      <c r="AL1087" t="s">
        <v>20926</v>
      </c>
      <c r="AP1087">
        <f t="shared" si="32"/>
        <v>5</v>
      </c>
    </row>
    <row r="1088" spans="1:42" x14ac:dyDescent="0.3">
      <c r="A1088" s="1">
        <v>1145</v>
      </c>
      <c r="B1088" t="s">
        <v>4268</v>
      </c>
      <c r="C1088" t="s">
        <v>27</v>
      </c>
      <c r="D1088" t="s">
        <v>4269</v>
      </c>
      <c r="E1088" t="s">
        <v>519</v>
      </c>
      <c r="F1088" t="s">
        <v>4270</v>
      </c>
      <c r="G1088" t="s">
        <v>1732</v>
      </c>
      <c r="H1088" t="s">
        <v>32</v>
      </c>
      <c r="I1088">
        <v>90</v>
      </c>
      <c r="J1088">
        <v>1.85</v>
      </c>
      <c r="K1088" t="s">
        <v>33</v>
      </c>
      <c r="L1088" t="s">
        <v>15610</v>
      </c>
      <c r="M1088" t="s">
        <v>14068</v>
      </c>
      <c r="N1088" t="s">
        <v>16759</v>
      </c>
      <c r="O1088" t="s">
        <v>15727</v>
      </c>
      <c r="P1088" t="s">
        <v>16760</v>
      </c>
      <c r="Q1088">
        <v>2004</v>
      </c>
      <c r="R1088" t="s">
        <v>34</v>
      </c>
      <c r="S1088">
        <v>1</v>
      </c>
      <c r="T1088">
        <v>42000000</v>
      </c>
      <c r="U1088">
        <v>87856565</v>
      </c>
      <c r="V1088">
        <f t="shared" si="33"/>
        <v>45856565</v>
      </c>
      <c r="W1088" t="s">
        <v>4271</v>
      </c>
      <c r="X1088">
        <v>5.9</v>
      </c>
      <c r="Y1088">
        <v>108</v>
      </c>
      <c r="Z1088">
        <v>106909</v>
      </c>
      <c r="AA1088">
        <v>268</v>
      </c>
      <c r="AB1088">
        <v>0</v>
      </c>
      <c r="AC1088">
        <v>29</v>
      </c>
      <c r="AD1088">
        <v>22000</v>
      </c>
      <c r="AE1088">
        <v>923</v>
      </c>
      <c r="AF1088">
        <v>650</v>
      </c>
      <c r="AG1088">
        <v>24534</v>
      </c>
      <c r="AH1088" t="s">
        <v>1432</v>
      </c>
      <c r="AI1088" t="s">
        <v>12756</v>
      </c>
      <c r="AP1088">
        <f t="shared" si="32"/>
        <v>2</v>
      </c>
    </row>
    <row r="1089" spans="1:42" x14ac:dyDescent="0.3">
      <c r="A1089" s="1">
        <v>1146</v>
      </c>
      <c r="B1089" t="s">
        <v>4272</v>
      </c>
      <c r="C1089" t="s">
        <v>27</v>
      </c>
      <c r="D1089" t="s">
        <v>4273</v>
      </c>
      <c r="E1089" t="s">
        <v>2754</v>
      </c>
      <c r="F1089" t="s">
        <v>1292</v>
      </c>
      <c r="G1089" t="s">
        <v>4274</v>
      </c>
      <c r="H1089" t="s">
        <v>32</v>
      </c>
      <c r="I1089">
        <v>117</v>
      </c>
      <c r="J1089">
        <v>1.85</v>
      </c>
      <c r="K1089" t="s">
        <v>33</v>
      </c>
      <c r="L1089" t="s">
        <v>15444</v>
      </c>
      <c r="M1089" t="s">
        <v>15739</v>
      </c>
      <c r="N1089" t="s">
        <v>15250</v>
      </c>
      <c r="O1089" t="s">
        <v>15102</v>
      </c>
      <c r="P1089" t="s">
        <v>16761</v>
      </c>
      <c r="Q1089">
        <v>1992</v>
      </c>
      <c r="R1089" t="s">
        <v>491</v>
      </c>
      <c r="S1089">
        <v>1</v>
      </c>
      <c r="T1089">
        <v>40000000</v>
      </c>
      <c r="U1089">
        <v>70100000</v>
      </c>
      <c r="V1089">
        <f t="shared" si="33"/>
        <v>30100000</v>
      </c>
      <c r="W1089" t="s">
        <v>4275</v>
      </c>
      <c r="X1089">
        <v>5.4</v>
      </c>
      <c r="Y1089">
        <v>21</v>
      </c>
      <c r="Z1089">
        <v>20183</v>
      </c>
      <c r="AA1089">
        <v>41</v>
      </c>
      <c r="AB1089">
        <v>0</v>
      </c>
      <c r="AC1089">
        <v>71</v>
      </c>
      <c r="AD1089">
        <v>723</v>
      </c>
      <c r="AE1089">
        <v>558</v>
      </c>
      <c r="AF1089">
        <v>547</v>
      </c>
      <c r="AG1089">
        <v>3841</v>
      </c>
      <c r="AH1089" t="s">
        <v>1432</v>
      </c>
      <c r="AI1089" t="s">
        <v>2420</v>
      </c>
      <c r="AJ1089" t="s">
        <v>12756</v>
      </c>
      <c r="AP1089">
        <f t="shared" si="32"/>
        <v>3</v>
      </c>
    </row>
    <row r="1090" spans="1:42" x14ac:dyDescent="0.3">
      <c r="A1090" s="1">
        <v>1147</v>
      </c>
      <c r="B1090" t="s">
        <v>4276</v>
      </c>
      <c r="C1090" t="s">
        <v>27</v>
      </c>
      <c r="D1090" t="s">
        <v>729</v>
      </c>
      <c r="E1090" t="s">
        <v>1823</v>
      </c>
      <c r="F1090" t="s">
        <v>4277</v>
      </c>
      <c r="G1090" t="s">
        <v>4095</v>
      </c>
      <c r="H1090" t="s">
        <v>32</v>
      </c>
      <c r="I1090">
        <v>123</v>
      </c>
      <c r="J1090">
        <v>2.35</v>
      </c>
      <c r="K1090" t="s">
        <v>33</v>
      </c>
      <c r="L1090" t="s">
        <v>14680</v>
      </c>
      <c r="M1090" t="s">
        <v>14720</v>
      </c>
      <c r="N1090" t="s">
        <v>14980</v>
      </c>
      <c r="O1090" t="s">
        <v>14157</v>
      </c>
      <c r="P1090" t="s">
        <v>15864</v>
      </c>
      <c r="Q1090">
        <v>2013</v>
      </c>
      <c r="R1090" t="s">
        <v>491</v>
      </c>
      <c r="S1090">
        <v>7</v>
      </c>
      <c r="T1090">
        <v>43000000</v>
      </c>
      <c r="U1090">
        <v>159578352</v>
      </c>
      <c r="V1090">
        <f t="shared" si="33"/>
        <v>116578352</v>
      </c>
      <c r="W1090" t="s">
        <v>4278</v>
      </c>
      <c r="X1090">
        <v>6.6</v>
      </c>
      <c r="Y1090">
        <v>270</v>
      </c>
      <c r="Z1090">
        <v>133177</v>
      </c>
      <c r="AA1090">
        <v>380</v>
      </c>
      <c r="AB1090">
        <v>24000</v>
      </c>
      <c r="AC1090">
        <v>176</v>
      </c>
      <c r="AD1090">
        <v>975</v>
      </c>
      <c r="AE1090">
        <v>815</v>
      </c>
      <c r="AF1090">
        <v>749</v>
      </c>
      <c r="AG1090">
        <v>4825</v>
      </c>
      <c r="AH1090" t="s">
        <v>980</v>
      </c>
      <c r="AI1090" t="s">
        <v>1432</v>
      </c>
      <c r="AJ1090" t="s">
        <v>20931</v>
      </c>
      <c r="AP1090">
        <f t="shared" si="32"/>
        <v>3</v>
      </c>
    </row>
    <row r="1091" spans="1:42" x14ac:dyDescent="0.3">
      <c r="A1091" s="1">
        <v>1148</v>
      </c>
      <c r="B1091" t="s">
        <v>4279</v>
      </c>
      <c r="C1091" t="s">
        <v>27</v>
      </c>
      <c r="D1091" t="s">
        <v>4280</v>
      </c>
      <c r="E1091" t="s">
        <v>2315</v>
      </c>
      <c r="F1091" t="s">
        <v>4281</v>
      </c>
      <c r="G1091" t="s">
        <v>4282</v>
      </c>
      <c r="H1091" t="s">
        <v>47</v>
      </c>
      <c r="I1091">
        <v>105</v>
      </c>
      <c r="J1091">
        <v>2.2000000000000002</v>
      </c>
      <c r="K1091" t="s">
        <v>33</v>
      </c>
      <c r="L1091" t="s">
        <v>16762</v>
      </c>
      <c r="M1091" t="s">
        <v>14544</v>
      </c>
      <c r="N1091" t="s">
        <v>14010</v>
      </c>
      <c r="O1091" t="s">
        <v>14107</v>
      </c>
      <c r="P1091" t="s">
        <v>14880</v>
      </c>
      <c r="Q1091">
        <v>1963</v>
      </c>
      <c r="R1091" t="s">
        <v>4220</v>
      </c>
      <c r="S1091">
        <v>2</v>
      </c>
      <c r="T1091">
        <v>31115000</v>
      </c>
      <c r="U1091">
        <v>57750000</v>
      </c>
      <c r="V1091">
        <f t="shared" si="33"/>
        <v>26635000</v>
      </c>
      <c r="W1091" t="s">
        <v>4283</v>
      </c>
      <c r="X1091">
        <v>7</v>
      </c>
      <c r="Y1091">
        <v>72</v>
      </c>
      <c r="Z1091">
        <v>21554</v>
      </c>
      <c r="AA1091">
        <v>192</v>
      </c>
      <c r="AB1091">
        <v>0</v>
      </c>
      <c r="AC1091">
        <v>311</v>
      </c>
      <c r="AD1091">
        <v>940</v>
      </c>
      <c r="AE1091">
        <v>726</v>
      </c>
      <c r="AF1091">
        <v>595</v>
      </c>
      <c r="AG1091">
        <v>2957</v>
      </c>
      <c r="AH1091" t="s">
        <v>20932</v>
      </c>
      <c r="AI1091" t="s">
        <v>2420</v>
      </c>
      <c r="AJ1091" t="s">
        <v>20929</v>
      </c>
      <c r="AK1091" t="s">
        <v>12756</v>
      </c>
      <c r="AP1091">
        <f t="shared" ref="AP1091:AP1154" si="34">COUNTA(AH1091:AO1091)</f>
        <v>4</v>
      </c>
    </row>
    <row r="1092" spans="1:42" x14ac:dyDescent="0.3">
      <c r="A1092" s="1">
        <v>1149</v>
      </c>
      <c r="B1092" t="s">
        <v>4284</v>
      </c>
      <c r="C1092" t="s">
        <v>27</v>
      </c>
      <c r="D1092" t="s">
        <v>1188</v>
      </c>
      <c r="E1092" t="s">
        <v>380</v>
      </c>
      <c r="F1092" t="s">
        <v>4285</v>
      </c>
      <c r="G1092" t="s">
        <v>4286</v>
      </c>
      <c r="H1092" t="s">
        <v>32</v>
      </c>
      <c r="I1092">
        <v>105</v>
      </c>
      <c r="J1092">
        <v>1.85</v>
      </c>
      <c r="K1092" t="s">
        <v>33</v>
      </c>
      <c r="L1092" t="s">
        <v>16763</v>
      </c>
      <c r="M1092" t="s">
        <v>15251</v>
      </c>
      <c r="N1092" t="s">
        <v>14418</v>
      </c>
      <c r="O1092" t="s">
        <v>16764</v>
      </c>
      <c r="P1092" t="s">
        <v>14604</v>
      </c>
      <c r="Q1092">
        <v>2012</v>
      </c>
      <c r="R1092" t="s">
        <v>72</v>
      </c>
      <c r="S1092">
        <v>2</v>
      </c>
      <c r="T1092">
        <v>42000000</v>
      </c>
      <c r="U1092">
        <v>45290318</v>
      </c>
      <c r="V1092">
        <f t="shared" ref="V1092:V1155" si="35">U1092-T1092</f>
        <v>3290318</v>
      </c>
      <c r="W1092" t="s">
        <v>4287</v>
      </c>
      <c r="X1092">
        <v>6.5</v>
      </c>
      <c r="Y1092">
        <v>154</v>
      </c>
      <c r="Z1092">
        <v>74169</v>
      </c>
      <c r="AA1092">
        <v>112</v>
      </c>
      <c r="AB1092">
        <v>17000</v>
      </c>
      <c r="AC1092">
        <v>153</v>
      </c>
      <c r="AD1092">
        <v>4000</v>
      </c>
      <c r="AE1092">
        <v>828</v>
      </c>
      <c r="AF1092">
        <v>491</v>
      </c>
      <c r="AG1092">
        <v>6727</v>
      </c>
      <c r="AH1092" t="s">
        <v>980</v>
      </c>
      <c r="AI1092" t="s">
        <v>1432</v>
      </c>
      <c r="AJ1092" t="s">
        <v>20930</v>
      </c>
      <c r="AP1092">
        <f t="shared" si="34"/>
        <v>3</v>
      </c>
    </row>
    <row r="1093" spans="1:42" x14ac:dyDescent="0.3">
      <c r="A1093" s="1">
        <v>1150</v>
      </c>
      <c r="B1093" t="s">
        <v>4288</v>
      </c>
      <c r="C1093" t="s">
        <v>27</v>
      </c>
      <c r="D1093" t="s">
        <v>3721</v>
      </c>
      <c r="E1093" t="s">
        <v>360</v>
      </c>
      <c r="F1093" t="s">
        <v>1132</v>
      </c>
      <c r="G1093" t="s">
        <v>947</v>
      </c>
      <c r="H1093" t="s">
        <v>32</v>
      </c>
      <c r="I1093">
        <v>115</v>
      </c>
      <c r="J1093">
        <v>2.35</v>
      </c>
      <c r="K1093" t="s">
        <v>33</v>
      </c>
      <c r="L1093" t="s">
        <v>16765</v>
      </c>
      <c r="M1093" t="s">
        <v>15210</v>
      </c>
      <c r="N1093" t="s">
        <v>13964</v>
      </c>
      <c r="O1093" t="s">
        <v>14448</v>
      </c>
      <c r="P1093" t="s">
        <v>16766</v>
      </c>
      <c r="Q1093">
        <v>2002</v>
      </c>
      <c r="R1093" t="s">
        <v>34</v>
      </c>
      <c r="S1093">
        <v>1</v>
      </c>
      <c r="T1093">
        <v>42000000</v>
      </c>
      <c r="U1093">
        <v>41543207</v>
      </c>
      <c r="V1093">
        <f t="shared" si="35"/>
        <v>-456793</v>
      </c>
      <c r="W1093" t="s">
        <v>4289</v>
      </c>
      <c r="X1093">
        <v>6.3</v>
      </c>
      <c r="Y1093">
        <v>114</v>
      </c>
      <c r="Z1093">
        <v>30077</v>
      </c>
      <c r="AA1093">
        <v>175</v>
      </c>
      <c r="AB1093">
        <v>893</v>
      </c>
      <c r="AC1093">
        <v>73</v>
      </c>
      <c r="AD1093">
        <v>11000</v>
      </c>
      <c r="AE1093">
        <v>3000</v>
      </c>
      <c r="AF1093">
        <v>505</v>
      </c>
      <c r="AG1093">
        <v>15571</v>
      </c>
      <c r="AH1093" t="s">
        <v>20931</v>
      </c>
      <c r="AI1093" t="s">
        <v>2420</v>
      </c>
      <c r="AJ1093" t="s">
        <v>20928</v>
      </c>
      <c r="AK1093" t="s">
        <v>13161</v>
      </c>
      <c r="AP1093">
        <f t="shared" si="34"/>
        <v>4</v>
      </c>
    </row>
    <row r="1094" spans="1:42" x14ac:dyDescent="0.3">
      <c r="A1094" s="1">
        <v>1151</v>
      </c>
      <c r="B1094" t="s">
        <v>4290</v>
      </c>
      <c r="C1094" t="s">
        <v>27</v>
      </c>
      <c r="D1094" t="s">
        <v>4291</v>
      </c>
      <c r="E1094" t="s">
        <v>233</v>
      </c>
      <c r="F1094" t="s">
        <v>2078</v>
      </c>
      <c r="G1094" t="s">
        <v>4292</v>
      </c>
      <c r="H1094" t="s">
        <v>32</v>
      </c>
      <c r="I1094">
        <v>122</v>
      </c>
      <c r="J1094">
        <v>1.85</v>
      </c>
      <c r="K1094" t="s">
        <v>33</v>
      </c>
      <c r="L1094" t="s">
        <v>16767</v>
      </c>
      <c r="M1094" t="s">
        <v>16768</v>
      </c>
      <c r="N1094" t="s">
        <v>14802</v>
      </c>
      <c r="O1094" t="s">
        <v>14005</v>
      </c>
      <c r="P1094" t="s">
        <v>15545</v>
      </c>
      <c r="Q1094">
        <v>1996</v>
      </c>
      <c r="R1094" t="s">
        <v>34</v>
      </c>
      <c r="S1094">
        <v>0</v>
      </c>
      <c r="T1094">
        <v>42000000</v>
      </c>
      <c r="U1094">
        <v>41252428</v>
      </c>
      <c r="V1094">
        <f t="shared" si="35"/>
        <v>-747572</v>
      </c>
      <c r="W1094" t="s">
        <v>4293</v>
      </c>
      <c r="X1094">
        <v>6.5</v>
      </c>
      <c r="Y1094">
        <v>27</v>
      </c>
      <c r="Z1094">
        <v>11453</v>
      </c>
      <c r="AA1094">
        <v>71</v>
      </c>
      <c r="AB1094">
        <v>0</v>
      </c>
      <c r="AC1094">
        <v>0</v>
      </c>
      <c r="AD1094">
        <v>12000</v>
      </c>
      <c r="AE1094">
        <v>592</v>
      </c>
      <c r="AF1094">
        <v>292</v>
      </c>
      <c r="AG1094">
        <v>13716</v>
      </c>
      <c r="AH1094" t="s">
        <v>1432</v>
      </c>
      <c r="AI1094" t="s">
        <v>2420</v>
      </c>
      <c r="AJ1094" t="s">
        <v>12756</v>
      </c>
      <c r="AP1094">
        <f t="shared" si="34"/>
        <v>3</v>
      </c>
    </row>
    <row r="1095" spans="1:42" x14ac:dyDescent="0.3">
      <c r="A1095" s="1">
        <v>1152</v>
      </c>
      <c r="B1095" t="s">
        <v>4294</v>
      </c>
      <c r="C1095" t="s">
        <v>27</v>
      </c>
      <c r="D1095" t="s">
        <v>4295</v>
      </c>
      <c r="E1095" t="s">
        <v>1732</v>
      </c>
      <c r="F1095" t="s">
        <v>736</v>
      </c>
      <c r="G1095" t="s">
        <v>4296</v>
      </c>
      <c r="H1095" t="s">
        <v>32</v>
      </c>
      <c r="I1095">
        <v>119</v>
      </c>
      <c r="J1095">
        <v>2.35</v>
      </c>
      <c r="K1095" t="s">
        <v>33</v>
      </c>
      <c r="L1095" t="s">
        <v>16337</v>
      </c>
      <c r="M1095" t="s">
        <v>15662</v>
      </c>
      <c r="N1095" t="s">
        <v>16769</v>
      </c>
      <c r="O1095" t="s">
        <v>16770</v>
      </c>
      <c r="P1095" t="s">
        <v>16771</v>
      </c>
      <c r="Q1095">
        <v>2002</v>
      </c>
      <c r="R1095" t="s">
        <v>34</v>
      </c>
      <c r="S1095">
        <v>0</v>
      </c>
      <c r="T1095">
        <v>32000000</v>
      </c>
      <c r="U1095">
        <v>35228696</v>
      </c>
      <c r="V1095">
        <f t="shared" si="35"/>
        <v>3228696</v>
      </c>
      <c r="W1095" t="s">
        <v>4297</v>
      </c>
      <c r="X1095">
        <v>6.5</v>
      </c>
      <c r="Y1095">
        <v>166</v>
      </c>
      <c r="Z1095">
        <v>63677</v>
      </c>
      <c r="AA1095">
        <v>460</v>
      </c>
      <c r="AB1095">
        <v>0</v>
      </c>
      <c r="AC1095">
        <v>89</v>
      </c>
      <c r="AD1095">
        <v>650</v>
      </c>
      <c r="AE1095">
        <v>537</v>
      </c>
      <c r="AF1095">
        <v>395</v>
      </c>
      <c r="AG1095">
        <v>1651</v>
      </c>
      <c r="AH1095" t="s">
        <v>2420</v>
      </c>
      <c r="AI1095" t="s">
        <v>4493</v>
      </c>
      <c r="AJ1095" t="s">
        <v>20928</v>
      </c>
      <c r="AK1095" t="s">
        <v>13161</v>
      </c>
      <c r="AP1095">
        <f t="shared" si="34"/>
        <v>4</v>
      </c>
    </row>
    <row r="1096" spans="1:42" x14ac:dyDescent="0.3">
      <c r="A1096" s="1">
        <v>1153</v>
      </c>
      <c r="B1096" t="s">
        <v>4298</v>
      </c>
      <c r="C1096" t="s">
        <v>27</v>
      </c>
      <c r="D1096" t="s">
        <v>2640</v>
      </c>
      <c r="E1096" t="s">
        <v>4299</v>
      </c>
      <c r="F1096" t="s">
        <v>1447</v>
      </c>
      <c r="G1096" t="s">
        <v>4300</v>
      </c>
      <c r="H1096" t="s">
        <v>32</v>
      </c>
      <c r="I1096">
        <v>81</v>
      </c>
      <c r="J1096">
        <v>1.85</v>
      </c>
      <c r="K1096" t="s">
        <v>33</v>
      </c>
      <c r="L1096" t="s">
        <v>16772</v>
      </c>
      <c r="M1096" t="s">
        <v>16342</v>
      </c>
      <c r="N1096" t="s">
        <v>16531</v>
      </c>
      <c r="O1096" t="s">
        <v>16773</v>
      </c>
      <c r="P1096" t="s">
        <v>16774</v>
      </c>
      <c r="Q1096">
        <v>2009</v>
      </c>
      <c r="R1096" t="s">
        <v>491</v>
      </c>
      <c r="S1096">
        <v>1</v>
      </c>
      <c r="T1096">
        <v>42000000</v>
      </c>
      <c r="U1096">
        <v>59992760</v>
      </c>
      <c r="V1096">
        <f t="shared" si="35"/>
        <v>17992760</v>
      </c>
      <c r="W1096" t="s">
        <v>4301</v>
      </c>
      <c r="X1096">
        <v>5.8</v>
      </c>
      <c r="Y1096">
        <v>288</v>
      </c>
      <c r="Z1096">
        <v>119622</v>
      </c>
      <c r="AA1096">
        <v>396</v>
      </c>
      <c r="AB1096">
        <v>0</v>
      </c>
      <c r="AC1096">
        <v>119</v>
      </c>
      <c r="AD1096">
        <v>468</v>
      </c>
      <c r="AE1096">
        <v>442</v>
      </c>
      <c r="AF1096">
        <v>412</v>
      </c>
      <c r="AG1096">
        <v>2134</v>
      </c>
      <c r="AH1096" t="s">
        <v>1432</v>
      </c>
      <c r="AP1096">
        <f t="shared" si="34"/>
        <v>1</v>
      </c>
    </row>
    <row r="1097" spans="1:42" x14ac:dyDescent="0.3">
      <c r="A1097" s="1">
        <v>1154</v>
      </c>
      <c r="B1097" t="s">
        <v>4302</v>
      </c>
      <c r="C1097" t="s">
        <v>27</v>
      </c>
      <c r="D1097" t="s">
        <v>4303</v>
      </c>
      <c r="E1097" t="s">
        <v>4304</v>
      </c>
      <c r="F1097" t="s">
        <v>2472</v>
      </c>
      <c r="G1097" t="s">
        <v>4305</v>
      </c>
      <c r="H1097" t="s">
        <v>47</v>
      </c>
      <c r="I1097">
        <v>133</v>
      </c>
      <c r="J1097">
        <v>2.35</v>
      </c>
      <c r="K1097" t="s">
        <v>33</v>
      </c>
      <c r="L1097" t="s">
        <v>16775</v>
      </c>
      <c r="M1097" t="s">
        <v>14680</v>
      </c>
      <c r="N1097" t="s">
        <v>16776</v>
      </c>
      <c r="O1097" t="s">
        <v>16777</v>
      </c>
      <c r="P1097" t="s">
        <v>16161</v>
      </c>
      <c r="Q1097">
        <v>1989</v>
      </c>
      <c r="R1097" t="s">
        <v>34</v>
      </c>
      <c r="S1097">
        <v>0</v>
      </c>
      <c r="T1097">
        <v>32000000</v>
      </c>
      <c r="U1097">
        <v>34667015</v>
      </c>
      <c r="V1097">
        <f t="shared" si="35"/>
        <v>2667015</v>
      </c>
      <c r="W1097" t="s">
        <v>4306</v>
      </c>
      <c r="X1097">
        <v>6.6</v>
      </c>
      <c r="Y1097">
        <v>117</v>
      </c>
      <c r="Z1097">
        <v>74009</v>
      </c>
      <c r="AA1097">
        <v>317</v>
      </c>
      <c r="AB1097">
        <v>0</v>
      </c>
      <c r="AC1097">
        <v>46</v>
      </c>
      <c r="AD1097">
        <v>683</v>
      </c>
      <c r="AE1097">
        <v>349</v>
      </c>
      <c r="AF1097">
        <v>275</v>
      </c>
      <c r="AG1097">
        <v>2371</v>
      </c>
      <c r="AH1097" t="s">
        <v>980</v>
      </c>
      <c r="AI1097" t="s">
        <v>718</v>
      </c>
      <c r="AJ1097" t="s">
        <v>13161</v>
      </c>
      <c r="AP1097">
        <f t="shared" si="34"/>
        <v>3</v>
      </c>
    </row>
    <row r="1098" spans="1:42" x14ac:dyDescent="0.3">
      <c r="A1098" s="1">
        <v>1155</v>
      </c>
      <c r="B1098" t="s">
        <v>4307</v>
      </c>
      <c r="C1098" t="s">
        <v>27</v>
      </c>
      <c r="D1098" t="s">
        <v>4308</v>
      </c>
      <c r="E1098" t="s">
        <v>340</v>
      </c>
      <c r="F1098" t="s">
        <v>2876</v>
      </c>
      <c r="G1098" t="s">
        <v>1917</v>
      </c>
      <c r="H1098" t="s">
        <v>32</v>
      </c>
      <c r="I1098">
        <v>100</v>
      </c>
      <c r="J1098">
        <v>2.35</v>
      </c>
      <c r="K1098" t="s">
        <v>33</v>
      </c>
      <c r="L1098" t="s">
        <v>14096</v>
      </c>
      <c r="M1098" t="s">
        <v>14939</v>
      </c>
      <c r="N1098" t="s">
        <v>14003</v>
      </c>
      <c r="O1098" t="s">
        <v>14476</v>
      </c>
      <c r="P1098" t="s">
        <v>16778</v>
      </c>
      <c r="Q1098">
        <v>2011</v>
      </c>
      <c r="R1098" t="s">
        <v>34</v>
      </c>
      <c r="S1098">
        <v>2</v>
      </c>
      <c r="T1098">
        <v>42000000</v>
      </c>
      <c r="U1098">
        <v>37652565</v>
      </c>
      <c r="V1098">
        <f t="shared" si="35"/>
        <v>-4347435</v>
      </c>
      <c r="W1098" t="s">
        <v>4309</v>
      </c>
      <c r="X1098">
        <v>5.4</v>
      </c>
      <c r="Y1098">
        <v>291</v>
      </c>
      <c r="Z1098">
        <v>91151</v>
      </c>
      <c r="AA1098">
        <v>283</v>
      </c>
      <c r="AB1098">
        <v>20000</v>
      </c>
      <c r="AC1098">
        <v>308</v>
      </c>
      <c r="AD1098">
        <v>10000</v>
      </c>
      <c r="AE1098">
        <v>2000</v>
      </c>
      <c r="AF1098">
        <v>913</v>
      </c>
      <c r="AG1098">
        <v>15369</v>
      </c>
      <c r="AH1098" t="s">
        <v>20924</v>
      </c>
      <c r="AI1098" t="s">
        <v>4493</v>
      </c>
      <c r="AJ1098" t="s">
        <v>20928</v>
      </c>
      <c r="AK1098" t="s">
        <v>13161</v>
      </c>
      <c r="AP1098">
        <f t="shared" si="34"/>
        <v>4</v>
      </c>
    </row>
    <row r="1099" spans="1:42" x14ac:dyDescent="0.3">
      <c r="A1099" s="1">
        <v>1156</v>
      </c>
      <c r="B1099" t="s">
        <v>4310</v>
      </c>
      <c r="C1099" t="s">
        <v>27</v>
      </c>
      <c r="D1099" t="s">
        <v>4311</v>
      </c>
      <c r="E1099" t="s">
        <v>1269</v>
      </c>
      <c r="F1099" t="s">
        <v>581</v>
      </c>
      <c r="G1099" t="s">
        <v>203</v>
      </c>
      <c r="H1099" t="s">
        <v>32</v>
      </c>
      <c r="I1099">
        <v>120</v>
      </c>
      <c r="J1099">
        <v>2.35</v>
      </c>
      <c r="K1099" t="s">
        <v>33</v>
      </c>
      <c r="L1099" t="s">
        <v>14045</v>
      </c>
      <c r="M1099" t="s">
        <v>14914</v>
      </c>
      <c r="N1099" t="s">
        <v>14285</v>
      </c>
      <c r="O1099" t="s">
        <v>16779</v>
      </c>
      <c r="P1099" t="s">
        <v>16780</v>
      </c>
      <c r="Q1099">
        <v>2001</v>
      </c>
      <c r="R1099" t="s">
        <v>491</v>
      </c>
      <c r="S1099">
        <v>1</v>
      </c>
      <c r="T1099">
        <v>42000000</v>
      </c>
      <c r="U1099">
        <v>24375436</v>
      </c>
      <c r="V1099">
        <f t="shared" si="35"/>
        <v>-17624564</v>
      </c>
      <c r="W1099" t="s">
        <v>4312</v>
      </c>
      <c r="X1099">
        <v>6.1</v>
      </c>
      <c r="Y1099">
        <v>151</v>
      </c>
      <c r="Z1099">
        <v>42547</v>
      </c>
      <c r="AA1099">
        <v>265</v>
      </c>
      <c r="AB1099">
        <v>748</v>
      </c>
      <c r="AC1099">
        <v>17</v>
      </c>
      <c r="AD1099">
        <v>22000</v>
      </c>
      <c r="AE1099">
        <v>9000</v>
      </c>
      <c r="AF1099">
        <v>808</v>
      </c>
      <c r="AG1099">
        <v>33585</v>
      </c>
      <c r="AH1099" t="s">
        <v>980</v>
      </c>
      <c r="AI1099" t="s">
        <v>20931</v>
      </c>
      <c r="AJ1099" t="s">
        <v>2420</v>
      </c>
      <c r="AK1099" t="s">
        <v>13161</v>
      </c>
      <c r="AP1099">
        <f t="shared" si="34"/>
        <v>4</v>
      </c>
    </row>
    <row r="1100" spans="1:42" x14ac:dyDescent="0.3">
      <c r="A1100" s="1">
        <v>1157</v>
      </c>
      <c r="B1100" t="s">
        <v>4313</v>
      </c>
      <c r="C1100" t="s">
        <v>27</v>
      </c>
      <c r="D1100" t="s">
        <v>4314</v>
      </c>
      <c r="E1100" t="s">
        <v>1740</v>
      </c>
      <c r="F1100" t="s">
        <v>4315</v>
      </c>
      <c r="G1100" t="s">
        <v>576</v>
      </c>
      <c r="H1100" t="s">
        <v>47</v>
      </c>
      <c r="I1100">
        <v>104</v>
      </c>
      <c r="J1100">
        <v>1.85</v>
      </c>
      <c r="K1100" t="s">
        <v>33</v>
      </c>
      <c r="L1100" t="s">
        <v>14378</v>
      </c>
      <c r="M1100" t="s">
        <v>14086</v>
      </c>
      <c r="N1100" t="s">
        <v>14036</v>
      </c>
      <c r="O1100" t="s">
        <v>16781</v>
      </c>
      <c r="P1100" t="s">
        <v>16782</v>
      </c>
      <c r="Q1100">
        <v>1993</v>
      </c>
      <c r="R1100" t="s">
        <v>72</v>
      </c>
      <c r="S1100">
        <v>0</v>
      </c>
      <c r="T1100">
        <v>42000000</v>
      </c>
      <c r="U1100">
        <v>20915465</v>
      </c>
      <c r="V1100">
        <f t="shared" si="35"/>
        <v>-21084535</v>
      </c>
      <c r="W1100" t="s">
        <v>4316</v>
      </c>
      <c r="X1100">
        <v>4</v>
      </c>
      <c r="Y1100">
        <v>36</v>
      </c>
      <c r="Z1100">
        <v>38203</v>
      </c>
      <c r="AA1100">
        <v>290</v>
      </c>
      <c r="AB1100">
        <v>0</v>
      </c>
      <c r="AC1100">
        <v>5</v>
      </c>
      <c r="AD1100">
        <v>5000</v>
      </c>
      <c r="AE1100">
        <v>922</v>
      </c>
      <c r="AF1100">
        <v>687</v>
      </c>
      <c r="AG1100">
        <v>7723</v>
      </c>
      <c r="AH1100" t="s">
        <v>718</v>
      </c>
      <c r="AI1100" t="s">
        <v>1432</v>
      </c>
      <c r="AJ1100" t="s">
        <v>20926</v>
      </c>
      <c r="AK1100" t="s">
        <v>20924</v>
      </c>
      <c r="AL1100" t="s">
        <v>13700</v>
      </c>
      <c r="AP1100">
        <f t="shared" si="34"/>
        <v>5</v>
      </c>
    </row>
    <row r="1101" spans="1:42" x14ac:dyDescent="0.3">
      <c r="A1101" s="1">
        <v>1158</v>
      </c>
      <c r="B1101" t="s">
        <v>4317</v>
      </c>
      <c r="C1101" t="s">
        <v>27</v>
      </c>
      <c r="D1101" t="s">
        <v>3774</v>
      </c>
      <c r="E1101" t="s">
        <v>524</v>
      </c>
      <c r="F1101" t="s">
        <v>4318</v>
      </c>
      <c r="G1101" t="s">
        <v>4319</v>
      </c>
      <c r="H1101" t="s">
        <v>32</v>
      </c>
      <c r="I1101">
        <v>122</v>
      </c>
      <c r="J1101">
        <v>2.35</v>
      </c>
      <c r="K1101" t="s">
        <v>33</v>
      </c>
      <c r="L1101" t="s">
        <v>14567</v>
      </c>
      <c r="M1101" t="s">
        <v>14487</v>
      </c>
      <c r="N1101" t="s">
        <v>16783</v>
      </c>
      <c r="O1101" t="s">
        <v>16784</v>
      </c>
      <c r="P1101" t="s">
        <v>15016</v>
      </c>
      <c r="Q1101">
        <v>2005</v>
      </c>
      <c r="R1101" t="s">
        <v>491</v>
      </c>
      <c r="S1101">
        <v>2</v>
      </c>
      <c r="T1101">
        <v>50000000</v>
      </c>
      <c r="U1101">
        <v>24127895</v>
      </c>
      <c r="V1101">
        <f t="shared" si="35"/>
        <v>-25872105</v>
      </c>
      <c r="W1101" t="s">
        <v>4320</v>
      </c>
      <c r="X1101">
        <v>7.6</v>
      </c>
      <c r="Y1101">
        <v>168</v>
      </c>
      <c r="Z1101">
        <v>248123</v>
      </c>
      <c r="AA1101">
        <v>437</v>
      </c>
      <c r="AB1101">
        <v>10000</v>
      </c>
      <c r="AC1101">
        <v>487</v>
      </c>
      <c r="AD1101">
        <v>12000</v>
      </c>
      <c r="AE1101">
        <v>43</v>
      </c>
      <c r="AF1101">
        <v>16</v>
      </c>
      <c r="AG1101">
        <v>12076</v>
      </c>
      <c r="AH1101" t="s">
        <v>20931</v>
      </c>
      <c r="AI1101" t="s">
        <v>2420</v>
      </c>
      <c r="AJ1101" t="s">
        <v>13161</v>
      </c>
      <c r="AP1101">
        <f t="shared" si="34"/>
        <v>3</v>
      </c>
    </row>
    <row r="1102" spans="1:42" x14ac:dyDescent="0.3">
      <c r="A1102" s="1">
        <v>1159</v>
      </c>
      <c r="B1102" t="s">
        <v>4321</v>
      </c>
      <c r="C1102" t="s">
        <v>559</v>
      </c>
      <c r="D1102" t="s">
        <v>1410</v>
      </c>
      <c r="E1102" t="s">
        <v>385</v>
      </c>
      <c r="F1102" t="s">
        <v>4322</v>
      </c>
      <c r="G1102" t="s">
        <v>4323</v>
      </c>
      <c r="H1102" t="s">
        <v>665</v>
      </c>
      <c r="I1102">
        <v>80</v>
      </c>
      <c r="J1102">
        <v>2.35</v>
      </c>
      <c r="K1102" t="s">
        <v>1413</v>
      </c>
      <c r="L1102" t="s">
        <v>14259</v>
      </c>
      <c r="M1102" t="s">
        <v>16785</v>
      </c>
      <c r="N1102" t="s">
        <v>14036</v>
      </c>
      <c r="O1102" t="s">
        <v>16786</v>
      </c>
      <c r="P1102" t="s">
        <v>15847</v>
      </c>
      <c r="Q1102">
        <v>2002</v>
      </c>
      <c r="R1102" t="s">
        <v>34</v>
      </c>
      <c r="S1102">
        <v>4</v>
      </c>
      <c r="T1102">
        <v>31000000</v>
      </c>
      <c r="U1102">
        <v>84961</v>
      </c>
      <c r="V1102">
        <f t="shared" si="35"/>
        <v>-30915039</v>
      </c>
      <c r="W1102" t="s">
        <v>4324</v>
      </c>
      <c r="X1102">
        <v>7.9</v>
      </c>
      <c r="Y1102">
        <v>283</v>
      </c>
      <c r="Z1102">
        <v>149414</v>
      </c>
      <c r="AA1102">
        <v>841</v>
      </c>
      <c r="AB1102">
        <v>0</v>
      </c>
      <c r="AC1102">
        <v>611</v>
      </c>
      <c r="AD1102">
        <v>5000</v>
      </c>
      <c r="AE1102">
        <v>643</v>
      </c>
      <c r="AF1102">
        <v>576</v>
      </c>
      <c r="AG1102">
        <v>6229</v>
      </c>
      <c r="AH1102" t="s">
        <v>980</v>
      </c>
      <c r="AI1102" t="s">
        <v>718</v>
      </c>
      <c r="AJ1102" t="s">
        <v>20929</v>
      </c>
      <c r="AP1102">
        <f t="shared" si="34"/>
        <v>3</v>
      </c>
    </row>
    <row r="1103" spans="1:42" x14ac:dyDescent="0.3">
      <c r="A1103" s="1">
        <v>1160</v>
      </c>
      <c r="B1103" t="s">
        <v>4325</v>
      </c>
      <c r="C1103" t="s">
        <v>27</v>
      </c>
      <c r="D1103" t="s">
        <v>4326</v>
      </c>
      <c r="E1103" t="s">
        <v>4315</v>
      </c>
      <c r="F1103" t="s">
        <v>4327</v>
      </c>
      <c r="G1103" t="s">
        <v>2823</v>
      </c>
      <c r="H1103" t="s">
        <v>32</v>
      </c>
      <c r="I1103">
        <v>91</v>
      </c>
      <c r="J1103">
        <v>2.35</v>
      </c>
      <c r="K1103" t="s">
        <v>33</v>
      </c>
      <c r="L1103" t="s">
        <v>16787</v>
      </c>
      <c r="M1103" t="s">
        <v>14336</v>
      </c>
      <c r="N1103" t="s">
        <v>16788</v>
      </c>
      <c r="O1103" t="s">
        <v>16789</v>
      </c>
      <c r="P1103" t="s">
        <v>15898</v>
      </c>
      <c r="Q1103">
        <v>2012</v>
      </c>
      <c r="R1103" t="s">
        <v>34</v>
      </c>
      <c r="S1103">
        <v>1</v>
      </c>
      <c r="T1103">
        <v>40000000</v>
      </c>
      <c r="U1103">
        <v>26404753</v>
      </c>
      <c r="V1103">
        <f t="shared" si="35"/>
        <v>-13595247</v>
      </c>
      <c r="W1103" t="s">
        <v>4328</v>
      </c>
      <c r="X1103">
        <v>5.3</v>
      </c>
      <c r="Y1103">
        <v>127</v>
      </c>
      <c r="Z1103">
        <v>34203</v>
      </c>
      <c r="AA1103">
        <v>169</v>
      </c>
      <c r="AB1103">
        <v>19000</v>
      </c>
      <c r="AC1103">
        <v>30</v>
      </c>
      <c r="AD1103">
        <v>922</v>
      </c>
      <c r="AE1103">
        <v>786</v>
      </c>
      <c r="AF1103">
        <v>497</v>
      </c>
      <c r="AG1103">
        <v>3301</v>
      </c>
      <c r="AH1103" t="s">
        <v>980</v>
      </c>
      <c r="AI1103" t="s">
        <v>1432</v>
      </c>
      <c r="AJ1103" t="s">
        <v>20931</v>
      </c>
      <c r="AK1103" t="s">
        <v>12756</v>
      </c>
      <c r="AL1103" t="s">
        <v>13161</v>
      </c>
      <c r="AP1103">
        <f t="shared" si="34"/>
        <v>5</v>
      </c>
    </row>
    <row r="1104" spans="1:42" x14ac:dyDescent="0.3">
      <c r="A1104" s="1">
        <v>1161</v>
      </c>
      <c r="B1104" t="s">
        <v>4329</v>
      </c>
      <c r="C1104" t="s">
        <v>27</v>
      </c>
      <c r="D1104" t="s">
        <v>4330</v>
      </c>
      <c r="E1104" t="s">
        <v>64</v>
      </c>
      <c r="F1104" t="s">
        <v>4331</v>
      </c>
      <c r="G1104" t="s">
        <v>4332</v>
      </c>
      <c r="H1104" t="s">
        <v>32</v>
      </c>
      <c r="I1104">
        <v>112</v>
      </c>
      <c r="J1104">
        <v>2.35</v>
      </c>
      <c r="K1104" t="s">
        <v>33</v>
      </c>
      <c r="L1104" t="s">
        <v>14915</v>
      </c>
      <c r="M1104" t="s">
        <v>16790</v>
      </c>
      <c r="N1104" t="s">
        <v>14573</v>
      </c>
      <c r="O1104" t="s">
        <v>16791</v>
      </c>
      <c r="P1104" t="s">
        <v>16792</v>
      </c>
      <c r="Q1104">
        <v>2014</v>
      </c>
      <c r="R1104" t="s">
        <v>491</v>
      </c>
      <c r="S1104">
        <v>4</v>
      </c>
      <c r="T1104">
        <v>44000000</v>
      </c>
      <c r="U1104">
        <v>6105175</v>
      </c>
      <c r="V1104">
        <f t="shared" si="35"/>
        <v>-37894825</v>
      </c>
      <c r="W1104" t="s">
        <v>4333</v>
      </c>
      <c r="X1104">
        <v>6.6</v>
      </c>
      <c r="Y1104">
        <v>293</v>
      </c>
      <c r="Z1104">
        <v>247020</v>
      </c>
      <c r="AA1104">
        <v>835</v>
      </c>
      <c r="AB1104">
        <v>50000</v>
      </c>
      <c r="AC1104">
        <v>133</v>
      </c>
      <c r="AD1104">
        <v>11000</v>
      </c>
      <c r="AE1104">
        <v>392</v>
      </c>
      <c r="AF1104">
        <v>365</v>
      </c>
      <c r="AG1104">
        <v>12239</v>
      </c>
      <c r="AH1104" t="s">
        <v>1432</v>
      </c>
      <c r="AP1104">
        <f t="shared" si="34"/>
        <v>1</v>
      </c>
    </row>
    <row r="1105" spans="1:42" x14ac:dyDescent="0.3">
      <c r="A1105" s="1">
        <v>1162</v>
      </c>
      <c r="B1105" t="s">
        <v>4334</v>
      </c>
      <c r="C1105" t="s">
        <v>27</v>
      </c>
      <c r="D1105" t="s">
        <v>4335</v>
      </c>
      <c r="E1105" t="s">
        <v>3512</v>
      </c>
      <c r="F1105" t="s">
        <v>4336</v>
      </c>
      <c r="G1105" t="s">
        <v>4337</v>
      </c>
      <c r="H1105" t="s">
        <v>137</v>
      </c>
      <c r="I1105">
        <v>100</v>
      </c>
      <c r="J1105">
        <v>2.35</v>
      </c>
      <c r="K1105" t="s">
        <v>33</v>
      </c>
      <c r="L1105" t="s">
        <v>16793</v>
      </c>
      <c r="M1105" t="s">
        <v>14102</v>
      </c>
      <c r="N1105" t="s">
        <v>16794</v>
      </c>
      <c r="O1105" t="s">
        <v>16795</v>
      </c>
      <c r="P1105" t="s">
        <v>15476</v>
      </c>
      <c r="Q1105">
        <v>2010</v>
      </c>
      <c r="R1105" t="s">
        <v>491</v>
      </c>
      <c r="S1105">
        <v>1</v>
      </c>
      <c r="T1105">
        <v>45000000</v>
      </c>
      <c r="U1105">
        <v>5664251</v>
      </c>
      <c r="V1105">
        <f t="shared" si="35"/>
        <v>-39335749</v>
      </c>
      <c r="W1105" t="s">
        <v>4338</v>
      </c>
      <c r="X1105">
        <v>6.3</v>
      </c>
      <c r="Y1105">
        <v>95</v>
      </c>
      <c r="Z1105">
        <v>22309</v>
      </c>
      <c r="AA1105">
        <v>102</v>
      </c>
      <c r="AB1105">
        <v>0</v>
      </c>
      <c r="AC1105">
        <v>19</v>
      </c>
      <c r="AD1105">
        <v>624</v>
      </c>
      <c r="AE1105">
        <v>489</v>
      </c>
      <c r="AF1105">
        <v>433</v>
      </c>
      <c r="AG1105">
        <v>2056</v>
      </c>
      <c r="AH1105" t="s">
        <v>980</v>
      </c>
      <c r="AI1105" t="s">
        <v>20924</v>
      </c>
      <c r="AJ1105" t="s">
        <v>10951</v>
      </c>
      <c r="AP1105">
        <f t="shared" si="34"/>
        <v>3</v>
      </c>
    </row>
    <row r="1106" spans="1:42" x14ac:dyDescent="0.3">
      <c r="A1106" s="1">
        <v>1164</v>
      </c>
      <c r="B1106" t="s">
        <v>4339</v>
      </c>
      <c r="C1106" t="s">
        <v>27</v>
      </c>
      <c r="D1106" t="s">
        <v>2963</v>
      </c>
      <c r="E1106" t="s">
        <v>183</v>
      </c>
      <c r="F1106" t="s">
        <v>4340</v>
      </c>
      <c r="G1106" t="s">
        <v>3402</v>
      </c>
      <c r="H1106" t="s">
        <v>1390</v>
      </c>
      <c r="I1106">
        <v>105</v>
      </c>
      <c r="J1106">
        <v>2.35</v>
      </c>
      <c r="K1106" t="s">
        <v>2067</v>
      </c>
      <c r="L1106" t="s">
        <v>16238</v>
      </c>
      <c r="M1106" t="s">
        <v>16796</v>
      </c>
      <c r="N1106" t="s">
        <v>16797</v>
      </c>
      <c r="O1106" t="s">
        <v>16798</v>
      </c>
      <c r="P1106" t="s">
        <v>14018</v>
      </c>
      <c r="Q1106">
        <v>2009</v>
      </c>
      <c r="R1106" t="s">
        <v>491</v>
      </c>
      <c r="S1106">
        <v>4</v>
      </c>
      <c r="T1106">
        <v>27000000</v>
      </c>
      <c r="U1106">
        <v>1260917</v>
      </c>
      <c r="V1106">
        <f t="shared" si="35"/>
        <v>-25739083</v>
      </c>
      <c r="W1106" t="s">
        <v>4341</v>
      </c>
      <c r="X1106">
        <v>7.2</v>
      </c>
      <c r="Y1106">
        <v>213</v>
      </c>
      <c r="Z1106">
        <v>24657</v>
      </c>
      <c r="AA1106">
        <v>71</v>
      </c>
      <c r="AB1106">
        <v>0</v>
      </c>
      <c r="AC1106">
        <v>0</v>
      </c>
      <c r="AD1106">
        <v>1000</v>
      </c>
      <c r="AE1106">
        <v>172</v>
      </c>
      <c r="AF1106">
        <v>52</v>
      </c>
      <c r="AG1106">
        <v>1342</v>
      </c>
      <c r="AH1106" t="s">
        <v>980</v>
      </c>
      <c r="AI1106" t="s">
        <v>1432</v>
      </c>
      <c r="AJ1106" t="s">
        <v>20931</v>
      </c>
      <c r="AP1106">
        <f t="shared" si="34"/>
        <v>3</v>
      </c>
    </row>
    <row r="1107" spans="1:42" x14ac:dyDescent="0.3">
      <c r="A1107" s="1">
        <v>1165</v>
      </c>
      <c r="B1107" t="s">
        <v>4342</v>
      </c>
      <c r="C1107" t="s">
        <v>27</v>
      </c>
      <c r="D1107" t="s">
        <v>3462</v>
      </c>
      <c r="E1107" t="s">
        <v>1129</v>
      </c>
      <c r="F1107" t="s">
        <v>525</v>
      </c>
      <c r="G1107" t="s">
        <v>4343</v>
      </c>
      <c r="H1107" t="s">
        <v>32</v>
      </c>
      <c r="I1107">
        <v>110</v>
      </c>
      <c r="J1107">
        <v>2.35</v>
      </c>
      <c r="K1107" t="s">
        <v>33</v>
      </c>
      <c r="L1107" t="s">
        <v>15007</v>
      </c>
      <c r="M1107" t="s">
        <v>16799</v>
      </c>
      <c r="N1107" t="s">
        <v>14068</v>
      </c>
      <c r="O1107" t="s">
        <v>16800</v>
      </c>
      <c r="P1107" t="s">
        <v>16801</v>
      </c>
      <c r="Q1107">
        <v>2002</v>
      </c>
      <c r="R1107" t="s">
        <v>491</v>
      </c>
      <c r="S1107">
        <v>0</v>
      </c>
      <c r="T1107">
        <v>41000000</v>
      </c>
      <c r="U1107">
        <v>116724075</v>
      </c>
      <c r="V1107">
        <f t="shared" si="35"/>
        <v>75724075</v>
      </c>
      <c r="W1107" t="s">
        <v>4344</v>
      </c>
      <c r="X1107">
        <v>7</v>
      </c>
      <c r="Y1107">
        <v>119</v>
      </c>
      <c r="Z1107">
        <v>187181</v>
      </c>
      <c r="AA1107">
        <v>564</v>
      </c>
      <c r="AB1107">
        <v>0</v>
      </c>
      <c r="AC1107">
        <v>161</v>
      </c>
      <c r="AD1107">
        <v>1000</v>
      </c>
      <c r="AE1107">
        <v>418</v>
      </c>
      <c r="AF1107">
        <v>196</v>
      </c>
      <c r="AG1107">
        <v>1954</v>
      </c>
      <c r="AH1107" t="s">
        <v>2420</v>
      </c>
      <c r="AI1107" t="s">
        <v>20933</v>
      </c>
      <c r="AP1107">
        <f t="shared" si="34"/>
        <v>2</v>
      </c>
    </row>
    <row r="1108" spans="1:42" x14ac:dyDescent="0.3">
      <c r="A1108" s="1">
        <v>1167</v>
      </c>
      <c r="B1108" t="s">
        <v>4345</v>
      </c>
      <c r="C1108" t="s">
        <v>27</v>
      </c>
      <c r="D1108" t="s">
        <v>3582</v>
      </c>
      <c r="E1108" t="s">
        <v>359</v>
      </c>
      <c r="F1108" t="s">
        <v>1322</v>
      </c>
      <c r="G1108" t="s">
        <v>4346</v>
      </c>
      <c r="H1108" t="s">
        <v>32</v>
      </c>
      <c r="I1108">
        <v>144</v>
      </c>
      <c r="J1108">
        <v>2.35</v>
      </c>
      <c r="K1108" t="s">
        <v>33</v>
      </c>
      <c r="L1108" t="s">
        <v>16802</v>
      </c>
      <c r="M1108" t="s">
        <v>16803</v>
      </c>
      <c r="N1108" t="s">
        <v>14856</v>
      </c>
      <c r="O1108" t="s">
        <v>14857</v>
      </c>
      <c r="P1108" t="s">
        <v>14307</v>
      </c>
      <c r="Q1108">
        <v>2001</v>
      </c>
      <c r="R1108" t="s">
        <v>34</v>
      </c>
      <c r="S1108">
        <v>1</v>
      </c>
      <c r="T1108">
        <v>65000000</v>
      </c>
      <c r="U1108">
        <v>56083966</v>
      </c>
      <c r="V1108">
        <f t="shared" si="35"/>
        <v>-8916034</v>
      </c>
      <c r="W1108" t="s">
        <v>4347</v>
      </c>
      <c r="X1108">
        <v>6.9</v>
      </c>
      <c r="Y1108">
        <v>167</v>
      </c>
      <c r="Z1108">
        <v>137003</v>
      </c>
      <c r="AA1108">
        <v>658</v>
      </c>
      <c r="AB1108">
        <v>0</v>
      </c>
      <c r="AC1108">
        <v>241</v>
      </c>
      <c r="AD1108">
        <v>13000</v>
      </c>
      <c r="AE1108">
        <v>3000</v>
      </c>
      <c r="AF1108">
        <v>996</v>
      </c>
      <c r="AG1108">
        <v>18761</v>
      </c>
      <c r="AH1108" t="s">
        <v>980</v>
      </c>
      <c r="AI1108" t="s">
        <v>718</v>
      </c>
      <c r="AJ1108" t="s">
        <v>12756</v>
      </c>
      <c r="AP1108">
        <f t="shared" si="34"/>
        <v>3</v>
      </c>
    </row>
    <row r="1109" spans="1:42" x14ac:dyDescent="0.3">
      <c r="A1109" s="1">
        <v>1168</v>
      </c>
      <c r="B1109" t="s">
        <v>4348</v>
      </c>
      <c r="C1109" t="s">
        <v>27</v>
      </c>
      <c r="D1109" t="s">
        <v>4349</v>
      </c>
      <c r="E1109" t="s">
        <v>4350</v>
      </c>
      <c r="F1109" t="s">
        <v>4351</v>
      </c>
      <c r="G1109" t="s">
        <v>4352</v>
      </c>
      <c r="H1109" t="s">
        <v>2734</v>
      </c>
      <c r="I1109">
        <v>108</v>
      </c>
      <c r="J1109">
        <v>2.35</v>
      </c>
      <c r="K1109" t="s">
        <v>33</v>
      </c>
      <c r="L1109" t="s">
        <v>15083</v>
      </c>
      <c r="M1109" t="s">
        <v>15493</v>
      </c>
      <c r="N1109" t="s">
        <v>16804</v>
      </c>
      <c r="O1109" t="s">
        <v>14077</v>
      </c>
      <c r="P1109" t="s">
        <v>16805</v>
      </c>
      <c r="Q1109">
        <v>2003</v>
      </c>
      <c r="R1109" t="s">
        <v>34</v>
      </c>
      <c r="S1109">
        <v>1</v>
      </c>
      <c r="T1109">
        <v>41000000</v>
      </c>
      <c r="U1109">
        <v>22108977</v>
      </c>
      <c r="V1109">
        <f t="shared" si="35"/>
        <v>-18891023</v>
      </c>
      <c r="W1109" t="s">
        <v>4353</v>
      </c>
      <c r="X1109">
        <v>5.2</v>
      </c>
      <c r="Y1109">
        <v>98</v>
      </c>
      <c r="Z1109">
        <v>29861</v>
      </c>
      <c r="AA1109">
        <v>132</v>
      </c>
      <c r="AB1109">
        <v>505</v>
      </c>
      <c r="AC1109">
        <v>4</v>
      </c>
      <c r="AD1109">
        <v>687</v>
      </c>
      <c r="AE1109">
        <v>312</v>
      </c>
      <c r="AF1109">
        <v>96</v>
      </c>
      <c r="AG1109">
        <v>1134</v>
      </c>
      <c r="AH1109" t="s">
        <v>980</v>
      </c>
      <c r="AI1109" t="s">
        <v>1432</v>
      </c>
      <c r="AJ1109" t="s">
        <v>20924</v>
      </c>
      <c r="AP1109">
        <f t="shared" si="34"/>
        <v>3</v>
      </c>
    </row>
    <row r="1110" spans="1:42" x14ac:dyDescent="0.3">
      <c r="A1110" s="1">
        <v>1169</v>
      </c>
      <c r="B1110" t="s">
        <v>4354</v>
      </c>
      <c r="C1110" t="s">
        <v>27</v>
      </c>
      <c r="D1110" t="s">
        <v>683</v>
      </c>
      <c r="E1110" t="s">
        <v>735</v>
      </c>
      <c r="F1110" t="s">
        <v>1589</v>
      </c>
      <c r="G1110" t="s">
        <v>1469</v>
      </c>
      <c r="H1110" t="s">
        <v>32</v>
      </c>
      <c r="I1110">
        <v>107</v>
      </c>
      <c r="J1110">
        <v>1.85</v>
      </c>
      <c r="K1110" t="s">
        <v>33</v>
      </c>
      <c r="L1110" t="s">
        <v>16806</v>
      </c>
      <c r="M1110" t="s">
        <v>14222</v>
      </c>
      <c r="N1110" t="s">
        <v>15315</v>
      </c>
      <c r="O1110" t="s">
        <v>16807</v>
      </c>
      <c r="P1110" t="s">
        <v>15317</v>
      </c>
      <c r="Q1110">
        <v>1999</v>
      </c>
      <c r="R1110" t="s">
        <v>34</v>
      </c>
      <c r="S1110">
        <v>0</v>
      </c>
      <c r="T1110">
        <v>40000000</v>
      </c>
      <c r="U1110">
        <v>293501675</v>
      </c>
      <c r="V1110">
        <f t="shared" si="35"/>
        <v>253501675</v>
      </c>
      <c r="W1110" t="s">
        <v>4355</v>
      </c>
      <c r="X1110">
        <v>8.1</v>
      </c>
      <c r="Y1110">
        <v>234</v>
      </c>
      <c r="Z1110">
        <v>704766</v>
      </c>
      <c r="AA1110">
        <v>2073</v>
      </c>
      <c r="AB1110">
        <v>14000</v>
      </c>
      <c r="AC1110">
        <v>0</v>
      </c>
      <c r="AD1110">
        <v>13000</v>
      </c>
      <c r="AE1110">
        <v>3000</v>
      </c>
      <c r="AF1110">
        <v>766</v>
      </c>
      <c r="AG1110">
        <v>17540</v>
      </c>
      <c r="AH1110" t="s">
        <v>2420</v>
      </c>
      <c r="AI1110" t="s">
        <v>20928</v>
      </c>
      <c r="AJ1110" t="s">
        <v>13161</v>
      </c>
      <c r="AP1110">
        <f t="shared" si="34"/>
        <v>3</v>
      </c>
    </row>
    <row r="1111" spans="1:42" x14ac:dyDescent="0.3">
      <c r="A1111" s="1">
        <v>1170</v>
      </c>
      <c r="B1111" t="s">
        <v>4356</v>
      </c>
      <c r="C1111" t="s">
        <v>27</v>
      </c>
      <c r="D1111" t="s">
        <v>4357</v>
      </c>
      <c r="E1111" t="s">
        <v>4119</v>
      </c>
      <c r="F1111" t="s">
        <v>4358</v>
      </c>
      <c r="G1111" t="s">
        <v>4359</v>
      </c>
      <c r="H1111" t="s">
        <v>32</v>
      </c>
      <c r="I1111">
        <v>102</v>
      </c>
      <c r="J1111">
        <v>2.35</v>
      </c>
      <c r="K1111" t="s">
        <v>33</v>
      </c>
      <c r="L1111" t="s">
        <v>14914</v>
      </c>
      <c r="M1111" t="s">
        <v>14517</v>
      </c>
      <c r="N1111" t="s">
        <v>15207</v>
      </c>
      <c r="O1111" t="s">
        <v>14666</v>
      </c>
      <c r="P1111" t="s">
        <v>15155</v>
      </c>
      <c r="Q1111">
        <v>2012</v>
      </c>
      <c r="R1111" t="s">
        <v>34</v>
      </c>
      <c r="S1111">
        <v>6</v>
      </c>
      <c r="T1111">
        <v>42000000</v>
      </c>
      <c r="U1111">
        <v>18600911</v>
      </c>
      <c r="V1111">
        <f t="shared" si="35"/>
        <v>-23399089</v>
      </c>
      <c r="W1111" t="s">
        <v>4360</v>
      </c>
      <c r="X1111">
        <v>6.6</v>
      </c>
      <c r="Y1111">
        <v>258</v>
      </c>
      <c r="Z1111">
        <v>125198</v>
      </c>
      <c r="AA1111">
        <v>153</v>
      </c>
      <c r="AB1111">
        <v>11000</v>
      </c>
      <c r="AC1111">
        <v>20</v>
      </c>
      <c r="AD1111">
        <v>107</v>
      </c>
      <c r="AE1111">
        <v>81</v>
      </c>
      <c r="AF1111">
        <v>54</v>
      </c>
      <c r="AG1111">
        <v>362</v>
      </c>
      <c r="AH1111" t="s">
        <v>980</v>
      </c>
      <c r="AI1111" t="s">
        <v>20931</v>
      </c>
      <c r="AJ1111" t="s">
        <v>13161</v>
      </c>
      <c r="AP1111">
        <f t="shared" si="34"/>
        <v>3</v>
      </c>
    </row>
    <row r="1112" spans="1:42" x14ac:dyDescent="0.3">
      <c r="A1112" s="1">
        <v>1171</v>
      </c>
      <c r="B1112" t="s">
        <v>4361</v>
      </c>
      <c r="C1112" t="s">
        <v>27</v>
      </c>
      <c r="D1112" t="s">
        <v>2788</v>
      </c>
      <c r="E1112" t="s">
        <v>4084</v>
      </c>
      <c r="F1112" t="s">
        <v>2296</v>
      </c>
      <c r="G1112" t="s">
        <v>4362</v>
      </c>
      <c r="H1112" t="s">
        <v>32</v>
      </c>
      <c r="I1112">
        <v>100</v>
      </c>
      <c r="J1112">
        <v>2.35</v>
      </c>
      <c r="K1112" t="s">
        <v>33</v>
      </c>
      <c r="L1112" t="s">
        <v>15589</v>
      </c>
      <c r="M1112" t="s">
        <v>16808</v>
      </c>
      <c r="N1112" t="s">
        <v>15007</v>
      </c>
      <c r="O1112" t="s">
        <v>16809</v>
      </c>
      <c r="P1112" t="s">
        <v>14626</v>
      </c>
      <c r="Q1112">
        <v>2011</v>
      </c>
      <c r="R1112" t="s">
        <v>72</v>
      </c>
      <c r="S1112">
        <v>0</v>
      </c>
      <c r="T1112">
        <v>41000000</v>
      </c>
      <c r="U1112">
        <v>7204138</v>
      </c>
      <c r="V1112">
        <f t="shared" si="35"/>
        <v>-33795862</v>
      </c>
      <c r="W1112" t="s">
        <v>4363</v>
      </c>
      <c r="X1112">
        <v>6.2</v>
      </c>
      <c r="Y1112">
        <v>108</v>
      </c>
      <c r="Z1112">
        <v>34809</v>
      </c>
      <c r="AA1112">
        <v>125</v>
      </c>
      <c r="AB1112">
        <v>11000</v>
      </c>
      <c r="AC1112">
        <v>64</v>
      </c>
      <c r="AD1112">
        <v>734</v>
      </c>
      <c r="AE1112">
        <v>574</v>
      </c>
      <c r="AF1112">
        <v>296</v>
      </c>
      <c r="AG1112">
        <v>2085</v>
      </c>
      <c r="AH1112" t="s">
        <v>1432</v>
      </c>
      <c r="AP1112">
        <f t="shared" si="34"/>
        <v>1</v>
      </c>
    </row>
    <row r="1113" spans="1:42" x14ac:dyDescent="0.3">
      <c r="A1113" s="1">
        <v>1172</v>
      </c>
      <c r="B1113" t="s">
        <v>4364</v>
      </c>
      <c r="C1113" t="s">
        <v>27</v>
      </c>
      <c r="D1113" t="s">
        <v>4365</v>
      </c>
      <c r="E1113" t="s">
        <v>4210</v>
      </c>
      <c r="F1113" t="s">
        <v>4366</v>
      </c>
      <c r="G1113" t="s">
        <v>4367</v>
      </c>
      <c r="H1113" t="s">
        <v>32</v>
      </c>
      <c r="I1113">
        <v>126</v>
      </c>
      <c r="J1113">
        <v>1.85</v>
      </c>
      <c r="K1113" t="s">
        <v>33</v>
      </c>
      <c r="L1113" t="s">
        <v>15216</v>
      </c>
      <c r="M1113" t="s">
        <v>16459</v>
      </c>
      <c r="N1113" t="s">
        <v>14431</v>
      </c>
      <c r="O1113" t="s">
        <v>15966</v>
      </c>
      <c r="P1113" t="s">
        <v>14615</v>
      </c>
      <c r="Q1113">
        <v>1984</v>
      </c>
      <c r="R1113" t="s">
        <v>72</v>
      </c>
      <c r="S1113">
        <v>0</v>
      </c>
      <c r="T1113">
        <v>8000000</v>
      </c>
      <c r="U1113">
        <v>90800000</v>
      </c>
      <c r="V1113">
        <f t="shared" si="35"/>
        <v>82800000</v>
      </c>
      <c r="W1113" t="s">
        <v>4368</v>
      </c>
      <c r="X1113">
        <v>7.2</v>
      </c>
      <c r="Y1113">
        <v>81</v>
      </c>
      <c r="Z1113">
        <v>126907</v>
      </c>
      <c r="AA1113">
        <v>235</v>
      </c>
      <c r="AB1113">
        <v>0</v>
      </c>
      <c r="AC1113">
        <v>80</v>
      </c>
      <c r="AD1113">
        <v>668</v>
      </c>
      <c r="AE1113">
        <v>641</v>
      </c>
      <c r="AF1113">
        <v>225</v>
      </c>
      <c r="AG1113">
        <v>2004</v>
      </c>
      <c r="AH1113" t="s">
        <v>980</v>
      </c>
      <c r="AI1113" t="s">
        <v>2420</v>
      </c>
      <c r="AJ1113" t="s">
        <v>20926</v>
      </c>
      <c r="AK1113" t="s">
        <v>20930</v>
      </c>
      <c r="AP1113">
        <f t="shared" si="34"/>
        <v>4</v>
      </c>
    </row>
    <row r="1114" spans="1:42" x14ac:dyDescent="0.3">
      <c r="A1114" s="1">
        <v>1173</v>
      </c>
      <c r="B1114" t="s">
        <v>4369</v>
      </c>
      <c r="C1114" t="s">
        <v>27</v>
      </c>
      <c r="D1114" t="s">
        <v>2956</v>
      </c>
      <c r="E1114" t="s">
        <v>270</v>
      </c>
      <c r="F1114" t="s">
        <v>52</v>
      </c>
      <c r="G1114" t="s">
        <v>495</v>
      </c>
      <c r="H1114" t="s">
        <v>32</v>
      </c>
      <c r="I1114">
        <v>138</v>
      </c>
      <c r="J1114">
        <v>2.35</v>
      </c>
      <c r="K1114" t="s">
        <v>33</v>
      </c>
      <c r="L1114" t="s">
        <v>14955</v>
      </c>
      <c r="M1114" t="s">
        <v>15790</v>
      </c>
      <c r="N1114" t="s">
        <v>16810</v>
      </c>
      <c r="O1114" t="s">
        <v>16811</v>
      </c>
      <c r="P1114" t="s">
        <v>16812</v>
      </c>
      <c r="Q1114">
        <v>2013</v>
      </c>
      <c r="R1114" t="s">
        <v>491</v>
      </c>
      <c r="S1114">
        <v>5</v>
      </c>
      <c r="T1114">
        <v>40000000</v>
      </c>
      <c r="U1114">
        <v>150117807</v>
      </c>
      <c r="V1114">
        <f t="shared" si="35"/>
        <v>110117807</v>
      </c>
      <c r="W1114" t="s">
        <v>4370</v>
      </c>
      <c r="X1114">
        <v>7.3</v>
      </c>
      <c r="Y1114">
        <v>538</v>
      </c>
      <c r="Z1114">
        <v>358416</v>
      </c>
      <c r="AA1114">
        <v>751</v>
      </c>
      <c r="AB1114">
        <v>63000</v>
      </c>
      <c r="AC1114">
        <v>737</v>
      </c>
      <c r="AD1114">
        <v>34000</v>
      </c>
      <c r="AE1114">
        <v>23000</v>
      </c>
      <c r="AF1114">
        <v>14000</v>
      </c>
      <c r="AG1114">
        <v>83012</v>
      </c>
      <c r="AH1114" t="s">
        <v>20931</v>
      </c>
      <c r="AI1114" t="s">
        <v>2420</v>
      </c>
      <c r="AP1114">
        <f t="shared" si="34"/>
        <v>2</v>
      </c>
    </row>
    <row r="1115" spans="1:42" x14ac:dyDescent="0.3">
      <c r="A1115" s="1">
        <v>1174</v>
      </c>
      <c r="B1115" t="s">
        <v>4371</v>
      </c>
      <c r="C1115" t="s">
        <v>27</v>
      </c>
      <c r="D1115" t="s">
        <v>4372</v>
      </c>
      <c r="E1115" t="s">
        <v>244</v>
      </c>
      <c r="F1115" t="s">
        <v>3003</v>
      </c>
      <c r="G1115" t="s">
        <v>1501</v>
      </c>
      <c r="H1115" t="s">
        <v>32</v>
      </c>
      <c r="I1115">
        <v>108</v>
      </c>
      <c r="J1115">
        <v>2.35</v>
      </c>
      <c r="K1115" t="s">
        <v>33</v>
      </c>
      <c r="L1115" t="s">
        <v>15589</v>
      </c>
      <c r="M1115" t="s">
        <v>16813</v>
      </c>
      <c r="N1115" t="s">
        <v>14505</v>
      </c>
      <c r="O1115" t="s">
        <v>14230</v>
      </c>
      <c r="P1115" t="s">
        <v>16814</v>
      </c>
      <c r="Q1115">
        <v>2009</v>
      </c>
      <c r="R1115" t="s">
        <v>34</v>
      </c>
      <c r="S1115">
        <v>1</v>
      </c>
      <c r="T1115">
        <v>40000000</v>
      </c>
      <c r="U1115">
        <v>163947053</v>
      </c>
      <c r="V1115">
        <f t="shared" si="35"/>
        <v>123947053</v>
      </c>
      <c r="W1115" t="s">
        <v>4373</v>
      </c>
      <c r="X1115">
        <v>6.7</v>
      </c>
      <c r="Y1115">
        <v>224</v>
      </c>
      <c r="Z1115">
        <v>227824</v>
      </c>
      <c r="AA1115">
        <v>273</v>
      </c>
      <c r="AB1115">
        <v>10000</v>
      </c>
      <c r="AC1115">
        <v>98</v>
      </c>
      <c r="AD1115">
        <v>16000</v>
      </c>
      <c r="AE1115">
        <v>896</v>
      </c>
      <c r="AF1115">
        <v>723</v>
      </c>
      <c r="AG1115">
        <v>18656</v>
      </c>
      <c r="AH1115" t="s">
        <v>1432</v>
      </c>
      <c r="AI1115" t="s">
        <v>2420</v>
      </c>
      <c r="AJ1115" t="s">
        <v>12756</v>
      </c>
      <c r="AP1115">
        <f t="shared" si="34"/>
        <v>3</v>
      </c>
    </row>
    <row r="1116" spans="1:42" x14ac:dyDescent="0.3">
      <c r="A1116" s="1">
        <v>1175</v>
      </c>
      <c r="B1116" t="s">
        <v>4374</v>
      </c>
      <c r="C1116" t="s">
        <v>27</v>
      </c>
      <c r="D1116" t="s">
        <v>4375</v>
      </c>
      <c r="E1116" t="s">
        <v>275</v>
      </c>
      <c r="F1116" t="s">
        <v>4376</v>
      </c>
      <c r="G1116" t="s">
        <v>4377</v>
      </c>
      <c r="H1116" t="s">
        <v>32</v>
      </c>
      <c r="I1116">
        <v>105</v>
      </c>
      <c r="J1116">
        <v>2.35</v>
      </c>
      <c r="K1116" t="s">
        <v>33</v>
      </c>
      <c r="L1116" t="s">
        <v>14001</v>
      </c>
      <c r="M1116" t="s">
        <v>14448</v>
      </c>
      <c r="N1116" t="s">
        <v>16338</v>
      </c>
      <c r="O1116" t="s">
        <v>16815</v>
      </c>
      <c r="P1116" t="s">
        <v>16199</v>
      </c>
      <c r="Q1116">
        <v>1999</v>
      </c>
      <c r="R1116" t="s">
        <v>491</v>
      </c>
      <c r="S1116">
        <v>0</v>
      </c>
      <c r="T1116">
        <v>70000000</v>
      </c>
      <c r="U1116">
        <v>116735231</v>
      </c>
      <c r="V1116">
        <f t="shared" si="35"/>
        <v>46735231</v>
      </c>
      <c r="W1116" t="s">
        <v>4378</v>
      </c>
      <c r="X1116">
        <v>6.4</v>
      </c>
      <c r="Y1116">
        <v>129</v>
      </c>
      <c r="Z1116">
        <v>56646</v>
      </c>
      <c r="AA1116">
        <v>336</v>
      </c>
      <c r="AB1116">
        <v>0</v>
      </c>
      <c r="AC1116">
        <v>78</v>
      </c>
      <c r="AD1116">
        <v>984</v>
      </c>
      <c r="AE1116">
        <v>489</v>
      </c>
      <c r="AF1116">
        <v>298</v>
      </c>
      <c r="AG1116">
        <v>2129</v>
      </c>
      <c r="AH1116" t="s">
        <v>20931</v>
      </c>
      <c r="AI1116" t="s">
        <v>20928</v>
      </c>
      <c r="AJ1116" t="s">
        <v>13161</v>
      </c>
      <c r="AP1116">
        <f t="shared" si="34"/>
        <v>3</v>
      </c>
    </row>
    <row r="1117" spans="1:42" x14ac:dyDescent="0.3">
      <c r="A1117" s="1">
        <v>1176</v>
      </c>
      <c r="B1117" t="s">
        <v>4379</v>
      </c>
      <c r="C1117" t="s">
        <v>27</v>
      </c>
      <c r="D1117" t="s">
        <v>337</v>
      </c>
      <c r="E1117" t="s">
        <v>4380</v>
      </c>
      <c r="F1117" t="s">
        <v>4381</v>
      </c>
      <c r="G1117" t="s">
        <v>4382</v>
      </c>
      <c r="H1117" t="s">
        <v>32</v>
      </c>
      <c r="I1117">
        <v>108</v>
      </c>
      <c r="J1117">
        <v>1.85</v>
      </c>
      <c r="K1117" t="s">
        <v>33</v>
      </c>
      <c r="L1117" t="s">
        <v>14381</v>
      </c>
      <c r="M1117" t="s">
        <v>16702</v>
      </c>
      <c r="N1117" t="s">
        <v>14730</v>
      </c>
      <c r="O1117" t="s">
        <v>16816</v>
      </c>
      <c r="P1117" t="s">
        <v>16817</v>
      </c>
      <c r="Q1117">
        <v>1989</v>
      </c>
      <c r="R1117" t="s">
        <v>72</v>
      </c>
      <c r="S1117">
        <v>0</v>
      </c>
      <c r="T1117">
        <v>40000000</v>
      </c>
      <c r="U1117">
        <v>118500000</v>
      </c>
      <c r="V1117">
        <f t="shared" si="35"/>
        <v>78500000</v>
      </c>
      <c r="W1117" t="s">
        <v>4383</v>
      </c>
      <c r="X1117">
        <v>7.8</v>
      </c>
      <c r="Y1117">
        <v>125</v>
      </c>
      <c r="Z1117">
        <v>340085</v>
      </c>
      <c r="AA1117">
        <v>327</v>
      </c>
      <c r="AB1117">
        <v>12000</v>
      </c>
      <c r="AC1117">
        <v>0</v>
      </c>
      <c r="AD1117">
        <v>1000</v>
      </c>
      <c r="AE1117">
        <v>869</v>
      </c>
      <c r="AF1117">
        <v>690</v>
      </c>
      <c r="AG1117">
        <v>3660</v>
      </c>
      <c r="AH1117" t="s">
        <v>718</v>
      </c>
      <c r="AI1117" t="s">
        <v>1432</v>
      </c>
      <c r="AJ1117" t="s">
        <v>13700</v>
      </c>
      <c r="AP1117">
        <f t="shared" si="34"/>
        <v>3</v>
      </c>
    </row>
    <row r="1118" spans="1:42" x14ac:dyDescent="0.3">
      <c r="A1118" s="1">
        <v>1177</v>
      </c>
      <c r="B1118" t="s">
        <v>4384</v>
      </c>
      <c r="C1118" t="s">
        <v>27</v>
      </c>
      <c r="D1118" t="s">
        <v>1434</v>
      </c>
      <c r="E1118" t="s">
        <v>78</v>
      </c>
      <c r="F1118" t="s">
        <v>360</v>
      </c>
      <c r="G1118" t="s">
        <v>3656</v>
      </c>
      <c r="H1118" t="s">
        <v>1390</v>
      </c>
      <c r="I1118">
        <v>89</v>
      </c>
      <c r="J1118">
        <v>2.35</v>
      </c>
      <c r="K1118" t="s">
        <v>33</v>
      </c>
      <c r="L1118" t="s">
        <v>16818</v>
      </c>
      <c r="M1118" t="s">
        <v>14630</v>
      </c>
      <c r="N1118" t="s">
        <v>16819</v>
      </c>
      <c r="O1118" t="s">
        <v>16820</v>
      </c>
      <c r="P1118" t="s">
        <v>14402</v>
      </c>
      <c r="Q1118">
        <v>2014</v>
      </c>
      <c r="R1118" t="s">
        <v>491</v>
      </c>
      <c r="S1118">
        <v>0</v>
      </c>
      <c r="T1118">
        <v>40000000</v>
      </c>
      <c r="U1118">
        <v>126546825</v>
      </c>
      <c r="V1118">
        <f t="shared" si="35"/>
        <v>86546825</v>
      </c>
      <c r="W1118" t="s">
        <v>4385</v>
      </c>
      <c r="X1118">
        <v>6.4</v>
      </c>
      <c r="Y1118">
        <v>433</v>
      </c>
      <c r="Z1118">
        <v>327367</v>
      </c>
      <c r="AA1118">
        <v>918</v>
      </c>
      <c r="AB1118">
        <v>83000</v>
      </c>
      <c r="AC1118">
        <v>0</v>
      </c>
      <c r="AD1118">
        <v>19000</v>
      </c>
      <c r="AE1118">
        <v>11000</v>
      </c>
      <c r="AF1118">
        <v>903</v>
      </c>
      <c r="AG1118">
        <v>32325</v>
      </c>
      <c r="AH1118" t="s">
        <v>980</v>
      </c>
      <c r="AI1118" t="s">
        <v>13700</v>
      </c>
      <c r="AJ1118" t="s">
        <v>13161</v>
      </c>
      <c r="AP1118">
        <f t="shared" si="34"/>
        <v>3</v>
      </c>
    </row>
    <row r="1119" spans="1:42" x14ac:dyDescent="0.3">
      <c r="A1119" s="1">
        <v>1178</v>
      </c>
      <c r="B1119" t="s">
        <v>4386</v>
      </c>
      <c r="C1119" t="s">
        <v>27</v>
      </c>
      <c r="D1119" t="s">
        <v>4387</v>
      </c>
      <c r="E1119" t="s">
        <v>1034</v>
      </c>
      <c r="F1119" t="s">
        <v>3983</v>
      </c>
      <c r="G1119" t="s">
        <v>545</v>
      </c>
      <c r="H1119" t="s">
        <v>32</v>
      </c>
      <c r="I1119">
        <v>129</v>
      </c>
      <c r="J1119">
        <v>2.35</v>
      </c>
      <c r="K1119" t="s">
        <v>33</v>
      </c>
      <c r="L1119" t="s">
        <v>15715</v>
      </c>
      <c r="M1119" t="s">
        <v>14949</v>
      </c>
      <c r="N1119" t="s">
        <v>16821</v>
      </c>
      <c r="O1119" t="s">
        <v>16338</v>
      </c>
      <c r="P1119" t="s">
        <v>16822</v>
      </c>
      <c r="Q1119">
        <v>2015</v>
      </c>
      <c r="R1119" t="s">
        <v>491</v>
      </c>
      <c r="S1119">
        <v>0</v>
      </c>
      <c r="T1119">
        <v>40000000</v>
      </c>
      <c r="U1119">
        <v>166147885</v>
      </c>
      <c r="V1119">
        <f t="shared" si="35"/>
        <v>126147885</v>
      </c>
      <c r="W1119" t="s">
        <v>4388</v>
      </c>
      <c r="X1119">
        <v>4.0999999999999996</v>
      </c>
      <c r="Y1119">
        <v>362</v>
      </c>
      <c r="Z1119">
        <v>220020</v>
      </c>
      <c r="AA1119">
        <v>1360</v>
      </c>
      <c r="AB1119">
        <v>101000</v>
      </c>
      <c r="AC1119">
        <v>456</v>
      </c>
      <c r="AD1119">
        <v>1000</v>
      </c>
      <c r="AE1119">
        <v>935</v>
      </c>
      <c r="AF1119">
        <v>716</v>
      </c>
      <c r="AG1119">
        <v>4585</v>
      </c>
      <c r="AH1119" t="s">
        <v>2420</v>
      </c>
      <c r="AI1119" t="s">
        <v>12756</v>
      </c>
      <c r="AP1119">
        <f t="shared" si="34"/>
        <v>2</v>
      </c>
    </row>
    <row r="1120" spans="1:42" x14ac:dyDescent="0.3">
      <c r="A1120" s="1">
        <v>1179</v>
      </c>
      <c r="B1120" t="s">
        <v>4389</v>
      </c>
      <c r="C1120" t="s">
        <v>27</v>
      </c>
      <c r="D1120" t="s">
        <v>3455</v>
      </c>
      <c r="E1120" t="s">
        <v>1298</v>
      </c>
      <c r="F1120" t="s">
        <v>380</v>
      </c>
      <c r="G1120" t="s">
        <v>4132</v>
      </c>
      <c r="H1120" t="s">
        <v>32</v>
      </c>
      <c r="I1120">
        <v>84</v>
      </c>
      <c r="J1120">
        <v>1.85</v>
      </c>
      <c r="K1120" t="s">
        <v>33</v>
      </c>
      <c r="L1120" t="s">
        <v>14171</v>
      </c>
      <c r="M1120" t="s">
        <v>13974</v>
      </c>
      <c r="N1120" t="s">
        <v>15008</v>
      </c>
      <c r="O1120" t="s">
        <v>15780</v>
      </c>
      <c r="P1120" t="s">
        <v>16823</v>
      </c>
      <c r="Q1120">
        <v>2003</v>
      </c>
      <c r="R1120" t="s">
        <v>72</v>
      </c>
      <c r="S1120">
        <v>3</v>
      </c>
      <c r="T1120">
        <v>38000000</v>
      </c>
      <c r="U1120">
        <v>111760631</v>
      </c>
      <c r="V1120">
        <f t="shared" si="35"/>
        <v>73760631</v>
      </c>
      <c r="W1120" t="s">
        <v>4390</v>
      </c>
      <c r="X1120">
        <v>4.0999999999999996</v>
      </c>
      <c r="Y1120">
        <v>93</v>
      </c>
      <c r="Z1120">
        <v>40227</v>
      </c>
      <c r="AA1120">
        <v>188</v>
      </c>
      <c r="AB1120">
        <v>681</v>
      </c>
      <c r="AC1120">
        <v>0</v>
      </c>
      <c r="AD1120">
        <v>13000</v>
      </c>
      <c r="AE1120">
        <v>4000</v>
      </c>
      <c r="AF1120">
        <v>2000</v>
      </c>
      <c r="AG1120">
        <v>22935</v>
      </c>
      <c r="AH1120" t="s">
        <v>980</v>
      </c>
      <c r="AI1120" t="s">
        <v>718</v>
      </c>
      <c r="AJ1120" t="s">
        <v>1432</v>
      </c>
      <c r="AK1120" t="s">
        <v>20926</v>
      </c>
      <c r="AL1120" t="s">
        <v>13700</v>
      </c>
      <c r="AP1120">
        <f t="shared" si="34"/>
        <v>5</v>
      </c>
    </row>
    <row r="1121" spans="1:42" x14ac:dyDescent="0.3">
      <c r="A1121" s="1">
        <v>1180</v>
      </c>
      <c r="B1121" t="s">
        <v>4391</v>
      </c>
      <c r="C1121" t="s">
        <v>27</v>
      </c>
      <c r="D1121" t="s">
        <v>976</v>
      </c>
      <c r="E1121" t="s">
        <v>94</v>
      </c>
      <c r="F1121" t="s">
        <v>499</v>
      </c>
      <c r="G1121" t="s">
        <v>332</v>
      </c>
      <c r="H1121" t="s">
        <v>32</v>
      </c>
      <c r="I1121">
        <v>149</v>
      </c>
      <c r="J1121">
        <v>2.35</v>
      </c>
      <c r="K1121" t="s">
        <v>33</v>
      </c>
      <c r="L1121" t="s">
        <v>8889</v>
      </c>
      <c r="M1121" t="s">
        <v>16208</v>
      </c>
      <c r="N1121" t="s">
        <v>16751</v>
      </c>
      <c r="O1121" t="s">
        <v>16824</v>
      </c>
      <c r="P1121" t="s">
        <v>16254</v>
      </c>
      <c r="Q1121">
        <v>1996</v>
      </c>
      <c r="R1121" t="s">
        <v>491</v>
      </c>
      <c r="S1121">
        <v>3</v>
      </c>
      <c r="T1121">
        <v>40000000</v>
      </c>
      <c r="U1121">
        <v>108706165</v>
      </c>
      <c r="V1121">
        <f t="shared" si="35"/>
        <v>68706165</v>
      </c>
      <c r="W1121" t="s">
        <v>4392</v>
      </c>
      <c r="X1121">
        <v>7.4</v>
      </c>
      <c r="Y1121">
        <v>71</v>
      </c>
      <c r="Z1121">
        <v>99558</v>
      </c>
      <c r="AA1121">
        <v>236</v>
      </c>
      <c r="AB1121">
        <v>0</v>
      </c>
      <c r="AC1121">
        <v>541</v>
      </c>
      <c r="AD1121">
        <v>18000</v>
      </c>
      <c r="AE1121">
        <v>11000</v>
      </c>
      <c r="AF1121">
        <v>1000</v>
      </c>
      <c r="AG1121">
        <v>31349</v>
      </c>
      <c r="AH1121" t="s">
        <v>20931</v>
      </c>
      <c r="AI1121" t="s">
        <v>2420</v>
      </c>
      <c r="AJ1121" t="s">
        <v>13161</v>
      </c>
      <c r="AP1121">
        <f t="shared" si="34"/>
        <v>3</v>
      </c>
    </row>
    <row r="1122" spans="1:42" x14ac:dyDescent="0.3">
      <c r="A1122" s="1">
        <v>1181</v>
      </c>
      <c r="B1122" t="s">
        <v>4393</v>
      </c>
      <c r="C1122" t="s">
        <v>27</v>
      </c>
      <c r="D1122" t="s">
        <v>603</v>
      </c>
      <c r="E1122" t="s">
        <v>2848</v>
      </c>
      <c r="F1122" t="s">
        <v>2849</v>
      </c>
      <c r="G1122" t="s">
        <v>3532</v>
      </c>
      <c r="H1122" t="s">
        <v>32</v>
      </c>
      <c r="I1122">
        <v>94</v>
      </c>
      <c r="J1122">
        <v>1.85</v>
      </c>
      <c r="K1122" t="s">
        <v>33</v>
      </c>
      <c r="L1122" t="s">
        <v>16825</v>
      </c>
      <c r="M1122" t="s">
        <v>14241</v>
      </c>
      <c r="N1122" t="s">
        <v>16826</v>
      </c>
      <c r="O1122" t="s">
        <v>16827</v>
      </c>
      <c r="P1122" t="s">
        <v>14986</v>
      </c>
      <c r="Q1122">
        <v>2003</v>
      </c>
      <c r="R1122" t="s">
        <v>72</v>
      </c>
      <c r="S1122">
        <v>15</v>
      </c>
      <c r="T1122">
        <v>40000000</v>
      </c>
      <c r="U1122">
        <v>138614544</v>
      </c>
      <c r="V1122">
        <f t="shared" si="35"/>
        <v>98614544</v>
      </c>
      <c r="W1122" t="s">
        <v>4394</v>
      </c>
      <c r="X1122">
        <v>5.8</v>
      </c>
      <c r="Y1122">
        <v>104</v>
      </c>
      <c r="Z1122">
        <v>75152</v>
      </c>
      <c r="AA1122">
        <v>288</v>
      </c>
      <c r="AB1122">
        <v>0</v>
      </c>
      <c r="AC1122">
        <v>189</v>
      </c>
      <c r="AD1122">
        <v>3000</v>
      </c>
      <c r="AE1122">
        <v>2000</v>
      </c>
      <c r="AF1122">
        <v>597</v>
      </c>
      <c r="AG1122">
        <v>7014</v>
      </c>
      <c r="AH1122" t="s">
        <v>1432</v>
      </c>
      <c r="AI1122" t="s">
        <v>20926</v>
      </c>
      <c r="AP1122">
        <f t="shared" si="34"/>
        <v>2</v>
      </c>
    </row>
    <row r="1123" spans="1:42" x14ac:dyDescent="0.3">
      <c r="A1123" s="1">
        <v>1182</v>
      </c>
      <c r="B1123" t="s">
        <v>4395</v>
      </c>
      <c r="C1123" t="s">
        <v>27</v>
      </c>
      <c r="D1123" t="s">
        <v>174</v>
      </c>
      <c r="E1123" t="s">
        <v>4396</v>
      </c>
      <c r="F1123" t="s">
        <v>4397</v>
      </c>
      <c r="G1123" t="s">
        <v>4398</v>
      </c>
      <c r="H1123" t="s">
        <v>32</v>
      </c>
      <c r="I1123">
        <v>121</v>
      </c>
      <c r="J1123">
        <v>2.35</v>
      </c>
      <c r="K1123" t="s">
        <v>33</v>
      </c>
      <c r="L1123" t="s">
        <v>15173</v>
      </c>
      <c r="M1123" t="s">
        <v>16285</v>
      </c>
      <c r="N1123" t="s">
        <v>16828</v>
      </c>
      <c r="O1123" t="s">
        <v>16829</v>
      </c>
      <c r="P1123" t="s">
        <v>14599</v>
      </c>
      <c r="Q1123">
        <v>2013</v>
      </c>
      <c r="R1123" t="s">
        <v>491</v>
      </c>
      <c r="S1123">
        <v>0</v>
      </c>
      <c r="T1123">
        <v>40000000</v>
      </c>
      <c r="U1123">
        <v>125069696</v>
      </c>
      <c r="V1123">
        <f t="shared" si="35"/>
        <v>85069696</v>
      </c>
      <c r="W1123" t="s">
        <v>4399</v>
      </c>
      <c r="X1123">
        <v>7.6</v>
      </c>
      <c r="Y1123">
        <v>319</v>
      </c>
      <c r="Z1123">
        <v>203963</v>
      </c>
      <c r="AA1123">
        <v>420</v>
      </c>
      <c r="AB1123">
        <v>58000</v>
      </c>
      <c r="AC1123">
        <v>532</v>
      </c>
      <c r="AD1123">
        <v>480</v>
      </c>
      <c r="AE1123">
        <v>449</v>
      </c>
      <c r="AF1123">
        <v>127</v>
      </c>
      <c r="AG1123">
        <v>1261</v>
      </c>
      <c r="AH1123" t="s">
        <v>980</v>
      </c>
      <c r="AI1123" t="s">
        <v>20932</v>
      </c>
      <c r="AJ1123" t="s">
        <v>2420</v>
      </c>
      <c r="AK1123" t="s">
        <v>13161</v>
      </c>
      <c r="AL1123" t="s">
        <v>6750</v>
      </c>
      <c r="AP1123">
        <f t="shared" si="34"/>
        <v>5</v>
      </c>
    </row>
    <row r="1124" spans="1:42" x14ac:dyDescent="0.3">
      <c r="A1124" s="1">
        <v>1183</v>
      </c>
      <c r="B1124" t="s">
        <v>4400</v>
      </c>
      <c r="C1124" t="s">
        <v>559</v>
      </c>
      <c r="D1124" t="s">
        <v>3943</v>
      </c>
      <c r="E1124" t="s">
        <v>250</v>
      </c>
      <c r="F1124" t="s">
        <v>4401</v>
      </c>
      <c r="G1124" t="s">
        <v>4402</v>
      </c>
      <c r="H1124" t="s">
        <v>32</v>
      </c>
      <c r="I1124">
        <v>128</v>
      </c>
      <c r="J1124">
        <v>2.35</v>
      </c>
      <c r="K1124" t="s">
        <v>33</v>
      </c>
      <c r="L1124" t="s">
        <v>16201</v>
      </c>
      <c r="M1124" t="s">
        <v>14068</v>
      </c>
      <c r="N1124" t="s">
        <v>16830</v>
      </c>
      <c r="O1124" t="s">
        <v>15792</v>
      </c>
      <c r="P1124" t="s">
        <v>16831</v>
      </c>
      <c r="Q1124">
        <v>1992</v>
      </c>
      <c r="R1124" t="s">
        <v>72</v>
      </c>
      <c r="S1124">
        <v>3</v>
      </c>
      <c r="T1124">
        <v>40000000</v>
      </c>
      <c r="U1124">
        <v>107458785</v>
      </c>
      <c r="V1124">
        <f t="shared" si="35"/>
        <v>67458785</v>
      </c>
      <c r="W1124" t="s">
        <v>4403</v>
      </c>
      <c r="X1124">
        <v>7.2</v>
      </c>
      <c r="Y1124">
        <v>41</v>
      </c>
      <c r="Z1124">
        <v>71754</v>
      </c>
      <c r="AA1124">
        <v>166</v>
      </c>
      <c r="AB1124">
        <v>0</v>
      </c>
      <c r="AC1124">
        <v>545</v>
      </c>
      <c r="AD1124">
        <v>15000</v>
      </c>
      <c r="AE1124">
        <v>923</v>
      </c>
      <c r="AF1124">
        <v>251</v>
      </c>
      <c r="AG1124">
        <v>16751</v>
      </c>
      <c r="AH1124" t="s">
        <v>1432</v>
      </c>
      <c r="AI1124" t="s">
        <v>2420</v>
      </c>
      <c r="AJ1124" t="s">
        <v>20930</v>
      </c>
      <c r="AP1124">
        <f t="shared" si="34"/>
        <v>3</v>
      </c>
    </row>
    <row r="1125" spans="1:42" x14ac:dyDescent="0.3">
      <c r="A1125" s="1">
        <v>1184</v>
      </c>
      <c r="B1125" t="s">
        <v>4404</v>
      </c>
      <c r="C1125" t="s">
        <v>27</v>
      </c>
      <c r="D1125" t="s">
        <v>259</v>
      </c>
      <c r="E1125" t="s">
        <v>4405</v>
      </c>
      <c r="F1125" t="s">
        <v>3917</v>
      </c>
      <c r="G1125" t="s">
        <v>391</v>
      </c>
      <c r="H1125" t="s">
        <v>32</v>
      </c>
      <c r="I1125">
        <v>134</v>
      </c>
      <c r="J1125">
        <v>2.35</v>
      </c>
      <c r="K1125" t="s">
        <v>33</v>
      </c>
      <c r="L1125" t="s">
        <v>14672</v>
      </c>
      <c r="M1125" t="s">
        <v>14241</v>
      </c>
      <c r="N1125" t="s">
        <v>16832</v>
      </c>
      <c r="O1125" t="s">
        <v>16807</v>
      </c>
      <c r="P1125" t="s">
        <v>14730</v>
      </c>
      <c r="Q1125">
        <v>2016</v>
      </c>
      <c r="R1125" t="s">
        <v>491</v>
      </c>
      <c r="S1125">
        <v>0</v>
      </c>
      <c r="T1125">
        <v>40000000</v>
      </c>
      <c r="U1125">
        <v>102310175</v>
      </c>
      <c r="V1125">
        <f t="shared" si="35"/>
        <v>62310175</v>
      </c>
      <c r="W1125" t="s">
        <v>4406</v>
      </c>
      <c r="X1125">
        <v>7.8</v>
      </c>
      <c r="Y1125">
        <v>300</v>
      </c>
      <c r="Z1125">
        <v>64989</v>
      </c>
      <c r="AA1125">
        <v>279</v>
      </c>
      <c r="AB1125">
        <v>40000</v>
      </c>
      <c r="AC1125">
        <v>0</v>
      </c>
      <c r="AD1125">
        <v>1000</v>
      </c>
      <c r="AE1125">
        <v>575</v>
      </c>
      <c r="AF1125">
        <v>336</v>
      </c>
      <c r="AG1125">
        <v>2676</v>
      </c>
      <c r="AH1125" t="s">
        <v>4493</v>
      </c>
      <c r="AI1125" t="s">
        <v>20928</v>
      </c>
      <c r="AJ1125" t="s">
        <v>13161</v>
      </c>
      <c r="AP1125">
        <f t="shared" si="34"/>
        <v>3</v>
      </c>
    </row>
    <row r="1126" spans="1:42" x14ac:dyDescent="0.3">
      <c r="A1126" s="1">
        <v>1185</v>
      </c>
      <c r="B1126" t="s">
        <v>4407</v>
      </c>
      <c r="C1126" t="s">
        <v>27</v>
      </c>
      <c r="D1126" t="s">
        <v>510</v>
      </c>
      <c r="E1126" t="s">
        <v>142</v>
      </c>
      <c r="F1126" t="s">
        <v>4408</v>
      </c>
      <c r="G1126" t="s">
        <v>4409</v>
      </c>
      <c r="H1126" t="s">
        <v>32</v>
      </c>
      <c r="I1126">
        <v>120</v>
      </c>
      <c r="J1126">
        <v>2.35</v>
      </c>
      <c r="K1126" t="s">
        <v>33</v>
      </c>
      <c r="L1126" t="s">
        <v>16833</v>
      </c>
      <c r="M1126" t="s">
        <v>16834</v>
      </c>
      <c r="N1126" t="s">
        <v>16835</v>
      </c>
      <c r="O1126" t="s">
        <v>16365</v>
      </c>
      <c r="P1126" t="s">
        <v>16836</v>
      </c>
      <c r="Q1126">
        <v>2010</v>
      </c>
      <c r="R1126" t="s">
        <v>34</v>
      </c>
      <c r="S1126">
        <v>0</v>
      </c>
      <c r="T1126">
        <v>40000000</v>
      </c>
      <c r="U1126">
        <v>96917897</v>
      </c>
      <c r="V1126">
        <f t="shared" si="35"/>
        <v>56917897</v>
      </c>
      <c r="W1126" t="s">
        <v>4410</v>
      </c>
      <c r="X1126">
        <v>7.7</v>
      </c>
      <c r="Y1126">
        <v>556</v>
      </c>
      <c r="Z1126">
        <v>479453</v>
      </c>
      <c r="AA1126">
        <v>696</v>
      </c>
      <c r="AB1126">
        <v>74000</v>
      </c>
      <c r="AC1126">
        <v>21000</v>
      </c>
      <c r="AD1126">
        <v>10000</v>
      </c>
      <c r="AE1126">
        <v>349</v>
      </c>
      <c r="AF1126">
        <v>81</v>
      </c>
      <c r="AG1126">
        <v>10555</v>
      </c>
      <c r="AH1126" t="s">
        <v>20932</v>
      </c>
      <c r="AI1126" t="s">
        <v>2420</v>
      </c>
      <c r="AP1126">
        <f t="shared" si="34"/>
        <v>2</v>
      </c>
    </row>
    <row r="1127" spans="1:42" x14ac:dyDescent="0.3">
      <c r="A1127" s="1">
        <v>1186</v>
      </c>
      <c r="B1127" t="s">
        <v>4411</v>
      </c>
      <c r="C1127" t="s">
        <v>27</v>
      </c>
      <c r="D1127" t="s">
        <v>4412</v>
      </c>
      <c r="E1127" t="s">
        <v>4413</v>
      </c>
      <c r="F1127" t="s">
        <v>4414</v>
      </c>
      <c r="G1127" t="s">
        <v>4415</v>
      </c>
      <c r="H1127" t="s">
        <v>32</v>
      </c>
      <c r="I1127">
        <v>129</v>
      </c>
      <c r="J1127">
        <v>2.35</v>
      </c>
      <c r="K1127" t="s">
        <v>33</v>
      </c>
      <c r="L1127" t="s">
        <v>15444</v>
      </c>
      <c r="M1127" t="s">
        <v>16237</v>
      </c>
      <c r="N1127" t="s">
        <v>15250</v>
      </c>
      <c r="O1127" t="s">
        <v>14357</v>
      </c>
      <c r="P1127" t="s">
        <v>16455</v>
      </c>
      <c r="Q1127">
        <v>2009</v>
      </c>
      <c r="R1127" t="s">
        <v>34</v>
      </c>
      <c r="S1127">
        <v>7</v>
      </c>
      <c r="T1127">
        <v>40000000</v>
      </c>
      <c r="U1127">
        <v>93952276</v>
      </c>
      <c r="V1127">
        <f t="shared" si="35"/>
        <v>53952276</v>
      </c>
      <c r="W1127" t="s">
        <v>4416</v>
      </c>
      <c r="X1127">
        <v>6.4</v>
      </c>
      <c r="Y1127">
        <v>161</v>
      </c>
      <c r="Z1127">
        <v>132048</v>
      </c>
      <c r="AA1127">
        <v>203</v>
      </c>
      <c r="AB1127">
        <v>12000</v>
      </c>
      <c r="AC1127">
        <v>42</v>
      </c>
      <c r="AD1127">
        <v>97</v>
      </c>
      <c r="AE1127">
        <v>50</v>
      </c>
      <c r="AF1127">
        <v>49</v>
      </c>
      <c r="AG1127">
        <v>318</v>
      </c>
      <c r="AH1127" t="s">
        <v>1432</v>
      </c>
      <c r="AI1127" t="s">
        <v>2420</v>
      </c>
      <c r="AJ1127" t="s">
        <v>12756</v>
      </c>
      <c r="AP1127">
        <f t="shared" si="34"/>
        <v>3</v>
      </c>
    </row>
    <row r="1128" spans="1:42" x14ac:dyDescent="0.3">
      <c r="A1128" s="1">
        <v>1187</v>
      </c>
      <c r="B1128" t="s">
        <v>4417</v>
      </c>
      <c r="C1128" t="s">
        <v>27</v>
      </c>
      <c r="D1128" t="s">
        <v>3986</v>
      </c>
      <c r="E1128" t="s">
        <v>4418</v>
      </c>
      <c r="F1128" t="s">
        <v>1885</v>
      </c>
      <c r="G1128" t="s">
        <v>3987</v>
      </c>
      <c r="H1128" t="s">
        <v>32</v>
      </c>
      <c r="I1128">
        <v>89</v>
      </c>
      <c r="J1128">
        <v>1.85</v>
      </c>
      <c r="K1128" t="s">
        <v>33</v>
      </c>
      <c r="L1128" t="s">
        <v>14949</v>
      </c>
      <c r="M1128" t="s">
        <v>14564</v>
      </c>
      <c r="N1128" t="s">
        <v>15105</v>
      </c>
      <c r="O1128" t="s">
        <v>16837</v>
      </c>
      <c r="P1128" t="s">
        <v>10010</v>
      </c>
      <c r="Q1128">
        <v>2006</v>
      </c>
      <c r="R1128" t="s">
        <v>34</v>
      </c>
      <c r="S1128">
        <v>8</v>
      </c>
      <c r="T1128">
        <v>45000000</v>
      </c>
      <c r="U1128">
        <v>90703745</v>
      </c>
      <c r="V1128">
        <f t="shared" si="35"/>
        <v>45703745</v>
      </c>
      <c r="W1128" t="s">
        <v>4419</v>
      </c>
      <c r="X1128">
        <v>5.0999999999999996</v>
      </c>
      <c r="Y1128">
        <v>151</v>
      </c>
      <c r="Z1128">
        <v>93748</v>
      </c>
      <c r="AA1128">
        <v>410</v>
      </c>
      <c r="AB1128">
        <v>1000</v>
      </c>
      <c r="AC1128">
        <v>119</v>
      </c>
      <c r="AD1128">
        <v>2000</v>
      </c>
      <c r="AE1128">
        <v>869</v>
      </c>
      <c r="AF1128">
        <v>807</v>
      </c>
      <c r="AG1128">
        <v>5855</v>
      </c>
      <c r="AH1128" t="s">
        <v>1432</v>
      </c>
      <c r="AP1128">
        <f t="shared" si="34"/>
        <v>1</v>
      </c>
    </row>
    <row r="1129" spans="1:42" x14ac:dyDescent="0.3">
      <c r="A1129" s="1">
        <v>1188</v>
      </c>
      <c r="B1129" t="s">
        <v>4420</v>
      </c>
      <c r="C1129" t="s">
        <v>27</v>
      </c>
      <c r="D1129" t="s">
        <v>4421</v>
      </c>
      <c r="E1129" t="s">
        <v>4422</v>
      </c>
      <c r="F1129" t="s">
        <v>4423</v>
      </c>
      <c r="G1129" t="s">
        <v>1167</v>
      </c>
      <c r="H1129" t="s">
        <v>32</v>
      </c>
      <c r="I1129">
        <v>116</v>
      </c>
      <c r="J1129">
        <v>2.35</v>
      </c>
      <c r="K1129" t="s">
        <v>33</v>
      </c>
      <c r="L1129" t="s">
        <v>14096</v>
      </c>
      <c r="M1129" t="s">
        <v>16838</v>
      </c>
      <c r="N1129" t="s">
        <v>14448</v>
      </c>
      <c r="O1129" t="s">
        <v>14763</v>
      </c>
      <c r="P1129" t="s">
        <v>15548</v>
      </c>
      <c r="Q1129">
        <v>2000</v>
      </c>
      <c r="R1129" t="s">
        <v>491</v>
      </c>
      <c r="S1129">
        <v>4</v>
      </c>
      <c r="T1129">
        <v>40000000</v>
      </c>
      <c r="U1129">
        <v>89138076</v>
      </c>
      <c r="V1129">
        <f t="shared" si="35"/>
        <v>49138076</v>
      </c>
      <c r="W1129" t="s">
        <v>4424</v>
      </c>
      <c r="X1129">
        <v>5.5</v>
      </c>
      <c r="Y1129">
        <v>212</v>
      </c>
      <c r="Z1129">
        <v>98535</v>
      </c>
      <c r="AA1129">
        <v>734</v>
      </c>
      <c r="AB1129">
        <v>0</v>
      </c>
      <c r="AC1129">
        <v>0</v>
      </c>
      <c r="AD1129">
        <v>287</v>
      </c>
      <c r="AE1129">
        <v>157</v>
      </c>
      <c r="AF1129">
        <v>71</v>
      </c>
      <c r="AG1129">
        <v>600</v>
      </c>
      <c r="AH1129" t="s">
        <v>4493</v>
      </c>
      <c r="AI1129" t="s">
        <v>20928</v>
      </c>
      <c r="AP1129">
        <f t="shared" si="34"/>
        <v>2</v>
      </c>
    </row>
    <row r="1130" spans="1:42" x14ac:dyDescent="0.3">
      <c r="A1130" s="1">
        <v>1189</v>
      </c>
      <c r="B1130" t="s">
        <v>4425</v>
      </c>
      <c r="C1130" t="s">
        <v>27</v>
      </c>
      <c r="D1130" t="s">
        <v>337</v>
      </c>
      <c r="E1130" t="s">
        <v>4380</v>
      </c>
      <c r="F1130" t="s">
        <v>4381</v>
      </c>
      <c r="G1130" t="s">
        <v>4382</v>
      </c>
      <c r="H1130" t="s">
        <v>32</v>
      </c>
      <c r="I1130">
        <v>118</v>
      </c>
      <c r="J1130">
        <v>1.37</v>
      </c>
      <c r="K1130" t="s">
        <v>33</v>
      </c>
      <c r="L1130" t="s">
        <v>15249</v>
      </c>
      <c r="M1130" t="s">
        <v>14453</v>
      </c>
      <c r="N1130" t="s">
        <v>14964</v>
      </c>
      <c r="O1130" t="s">
        <v>14383</v>
      </c>
      <c r="P1130" t="s">
        <v>16839</v>
      </c>
      <c r="Q1130">
        <v>1990</v>
      </c>
      <c r="R1130" t="s">
        <v>72</v>
      </c>
      <c r="S1130">
        <v>0</v>
      </c>
      <c r="T1130">
        <v>40000000</v>
      </c>
      <c r="U1130">
        <v>87666629</v>
      </c>
      <c r="V1130">
        <f t="shared" si="35"/>
        <v>47666629</v>
      </c>
      <c r="W1130" t="s">
        <v>4426</v>
      </c>
      <c r="X1130">
        <v>7.4</v>
      </c>
      <c r="Y1130">
        <v>111</v>
      </c>
      <c r="Z1130">
        <v>283480</v>
      </c>
      <c r="AA1130">
        <v>263</v>
      </c>
      <c r="AB1130">
        <v>0</v>
      </c>
      <c r="AC1130">
        <v>0</v>
      </c>
      <c r="AD1130">
        <v>1000</v>
      </c>
      <c r="AE1130">
        <v>869</v>
      </c>
      <c r="AF1130">
        <v>690</v>
      </c>
      <c r="AG1130">
        <v>3986</v>
      </c>
      <c r="AH1130" t="s">
        <v>718</v>
      </c>
      <c r="AI1130" t="s">
        <v>1432</v>
      </c>
      <c r="AJ1130" t="s">
        <v>13700</v>
      </c>
      <c r="AK1130" t="s">
        <v>10951</v>
      </c>
      <c r="AP1130">
        <f t="shared" si="34"/>
        <v>4</v>
      </c>
    </row>
    <row r="1131" spans="1:42" x14ac:dyDescent="0.3">
      <c r="A1131" s="1">
        <v>1190</v>
      </c>
      <c r="B1131" t="s">
        <v>4427</v>
      </c>
      <c r="C1131" t="s">
        <v>27</v>
      </c>
      <c r="D1131" t="s">
        <v>4428</v>
      </c>
      <c r="E1131" t="s">
        <v>922</v>
      </c>
      <c r="F1131" t="s">
        <v>2981</v>
      </c>
      <c r="G1131" t="s">
        <v>1501</v>
      </c>
      <c r="H1131" t="s">
        <v>32</v>
      </c>
      <c r="I1131">
        <v>107</v>
      </c>
      <c r="J1131">
        <v>1.85</v>
      </c>
      <c r="K1131" t="s">
        <v>33</v>
      </c>
      <c r="L1131" t="s">
        <v>16840</v>
      </c>
      <c r="M1131" t="s">
        <v>16841</v>
      </c>
      <c r="N1131" t="s">
        <v>15618</v>
      </c>
      <c r="O1131" t="s">
        <v>14116</v>
      </c>
      <c r="P1131" t="s">
        <v>15671</v>
      </c>
      <c r="Q1131">
        <v>2015</v>
      </c>
      <c r="R1131" t="s">
        <v>491</v>
      </c>
      <c r="S1131">
        <v>2</v>
      </c>
      <c r="T1131">
        <v>40000000</v>
      </c>
      <c r="U1131">
        <v>90353764</v>
      </c>
      <c r="V1131">
        <f t="shared" si="35"/>
        <v>50353764</v>
      </c>
      <c r="W1131" t="s">
        <v>4429</v>
      </c>
      <c r="X1131">
        <v>6</v>
      </c>
      <c r="Y1131">
        <v>173</v>
      </c>
      <c r="Z1131">
        <v>85629</v>
      </c>
      <c r="AA1131">
        <v>144</v>
      </c>
      <c r="AB1131">
        <v>14000</v>
      </c>
      <c r="AC1131">
        <v>164</v>
      </c>
      <c r="AD1131">
        <v>8000</v>
      </c>
      <c r="AE1131">
        <v>2000</v>
      </c>
      <c r="AF1131">
        <v>723</v>
      </c>
      <c r="AG1131">
        <v>12556</v>
      </c>
      <c r="AH1131" t="s">
        <v>1432</v>
      </c>
      <c r="AI1131" t="s">
        <v>20931</v>
      </c>
      <c r="AP1131">
        <f t="shared" si="34"/>
        <v>2</v>
      </c>
    </row>
    <row r="1132" spans="1:42" x14ac:dyDescent="0.3">
      <c r="A1132" s="1">
        <v>1191</v>
      </c>
      <c r="B1132" t="s">
        <v>4430</v>
      </c>
      <c r="C1132" t="s">
        <v>27</v>
      </c>
      <c r="D1132" t="s">
        <v>3416</v>
      </c>
      <c r="E1132" t="s">
        <v>442</v>
      </c>
      <c r="F1132" t="s">
        <v>570</v>
      </c>
      <c r="G1132" t="s">
        <v>340</v>
      </c>
      <c r="H1132" t="s">
        <v>32</v>
      </c>
      <c r="I1132">
        <v>155</v>
      </c>
      <c r="J1132">
        <v>1.85</v>
      </c>
      <c r="K1132" t="s">
        <v>33</v>
      </c>
      <c r="L1132" t="s">
        <v>15206</v>
      </c>
      <c r="M1132" t="s">
        <v>15347</v>
      </c>
      <c r="N1132" t="s">
        <v>16842</v>
      </c>
      <c r="O1132" t="s">
        <v>16843</v>
      </c>
      <c r="P1132" t="s">
        <v>14585</v>
      </c>
      <c r="Q1132">
        <v>1992</v>
      </c>
      <c r="R1132" t="s">
        <v>491</v>
      </c>
      <c r="S1132">
        <v>0</v>
      </c>
      <c r="T1132">
        <v>40000000</v>
      </c>
      <c r="U1132">
        <v>82522790</v>
      </c>
      <c r="V1132">
        <f t="shared" si="35"/>
        <v>42522790</v>
      </c>
      <c r="W1132" t="s">
        <v>4431</v>
      </c>
      <c r="X1132">
        <v>7.5</v>
      </c>
      <c r="Y1132">
        <v>181</v>
      </c>
      <c r="Z1132">
        <v>143835</v>
      </c>
      <c r="AA1132">
        <v>654</v>
      </c>
      <c r="AB1132">
        <v>14000</v>
      </c>
      <c r="AC1132">
        <v>0</v>
      </c>
      <c r="AD1132">
        <v>18000</v>
      </c>
      <c r="AE1132">
        <v>12000</v>
      </c>
      <c r="AF1132">
        <v>10000</v>
      </c>
      <c r="AG1132">
        <v>42220</v>
      </c>
      <c r="AH1132" t="s">
        <v>20924</v>
      </c>
      <c r="AI1132" t="s">
        <v>4493</v>
      </c>
      <c r="AJ1132" t="s">
        <v>12756</v>
      </c>
      <c r="AP1132">
        <f t="shared" si="34"/>
        <v>3</v>
      </c>
    </row>
    <row r="1133" spans="1:42" x14ac:dyDescent="0.3">
      <c r="A1133" s="1">
        <v>1192</v>
      </c>
      <c r="B1133" t="s">
        <v>4432</v>
      </c>
      <c r="C1133" t="s">
        <v>27</v>
      </c>
      <c r="D1133" t="s">
        <v>2599</v>
      </c>
      <c r="E1133" t="s">
        <v>1723</v>
      </c>
      <c r="F1133" t="s">
        <v>3669</v>
      </c>
      <c r="G1133" t="s">
        <v>3805</v>
      </c>
      <c r="H1133" t="s">
        <v>32</v>
      </c>
      <c r="I1133">
        <v>123</v>
      </c>
      <c r="J1133">
        <v>1.85</v>
      </c>
      <c r="K1133" t="s">
        <v>33</v>
      </c>
      <c r="L1133" t="s">
        <v>16053</v>
      </c>
      <c r="M1133" t="s">
        <v>16844</v>
      </c>
      <c r="N1133" t="s">
        <v>14002</v>
      </c>
      <c r="O1133" t="s">
        <v>16185</v>
      </c>
      <c r="P1133" t="s">
        <v>16845</v>
      </c>
      <c r="Q1133">
        <v>2009</v>
      </c>
      <c r="R1133" t="s">
        <v>34</v>
      </c>
      <c r="S1133">
        <v>2</v>
      </c>
      <c r="T1133">
        <v>40000000</v>
      </c>
      <c r="U1133">
        <v>94125426</v>
      </c>
      <c r="V1133">
        <f t="shared" si="35"/>
        <v>54125426</v>
      </c>
      <c r="W1133" t="s">
        <v>4433</v>
      </c>
      <c r="X1133">
        <v>7</v>
      </c>
      <c r="Y1133">
        <v>252</v>
      </c>
      <c r="Z1133">
        <v>79264</v>
      </c>
      <c r="AA1133">
        <v>277</v>
      </c>
      <c r="AB1133">
        <v>13000</v>
      </c>
      <c r="AC1133">
        <v>0</v>
      </c>
      <c r="AD1133">
        <v>11000</v>
      </c>
      <c r="AE1133">
        <v>935</v>
      </c>
      <c r="AF1133">
        <v>923</v>
      </c>
      <c r="AG1133">
        <v>13321</v>
      </c>
      <c r="AH1133" t="s">
        <v>20932</v>
      </c>
      <c r="AI1133" t="s">
        <v>2420</v>
      </c>
      <c r="AJ1133" t="s">
        <v>12756</v>
      </c>
      <c r="AP1133">
        <f t="shared" si="34"/>
        <v>3</v>
      </c>
    </row>
    <row r="1134" spans="1:42" x14ac:dyDescent="0.3">
      <c r="A1134" s="1">
        <v>1193</v>
      </c>
      <c r="B1134" t="s">
        <v>4434</v>
      </c>
      <c r="C1134" t="s">
        <v>27</v>
      </c>
      <c r="D1134" t="s">
        <v>3582</v>
      </c>
      <c r="E1134" t="s">
        <v>306</v>
      </c>
      <c r="F1134" t="s">
        <v>110</v>
      </c>
      <c r="G1134" t="s">
        <v>4435</v>
      </c>
      <c r="H1134" t="s">
        <v>32</v>
      </c>
      <c r="I1134">
        <v>128</v>
      </c>
      <c r="J1134">
        <v>2.35</v>
      </c>
      <c r="K1134" t="s">
        <v>33</v>
      </c>
      <c r="L1134" t="s">
        <v>16201</v>
      </c>
      <c r="M1134" t="s">
        <v>16846</v>
      </c>
      <c r="N1134" t="s">
        <v>16847</v>
      </c>
      <c r="O1134" t="s">
        <v>16848</v>
      </c>
      <c r="P1134" t="s">
        <v>15684</v>
      </c>
      <c r="Q1134">
        <v>2013</v>
      </c>
      <c r="R1134" t="s">
        <v>34</v>
      </c>
      <c r="S1134">
        <v>0</v>
      </c>
      <c r="T1134">
        <v>40000000</v>
      </c>
      <c r="U1134">
        <v>95001343</v>
      </c>
      <c r="V1134">
        <f t="shared" si="35"/>
        <v>55001343</v>
      </c>
      <c r="W1134" t="s">
        <v>4436</v>
      </c>
      <c r="X1134">
        <v>7.5</v>
      </c>
      <c r="Y1134">
        <v>216</v>
      </c>
      <c r="Z1134">
        <v>66511</v>
      </c>
      <c r="AA1134">
        <v>200</v>
      </c>
      <c r="AB1134">
        <v>28000</v>
      </c>
      <c r="AC1134">
        <v>241</v>
      </c>
      <c r="AD1134">
        <v>11000</v>
      </c>
      <c r="AE1134">
        <v>3000</v>
      </c>
      <c r="AF1134">
        <v>898</v>
      </c>
      <c r="AG1134">
        <v>16911</v>
      </c>
      <c r="AH1134" t="s">
        <v>20932</v>
      </c>
      <c r="AI1134" t="s">
        <v>2420</v>
      </c>
      <c r="AJ1134" t="s">
        <v>20930</v>
      </c>
      <c r="AP1134">
        <f t="shared" si="34"/>
        <v>3</v>
      </c>
    </row>
    <row r="1135" spans="1:42" x14ac:dyDescent="0.3">
      <c r="A1135" s="1">
        <v>1194</v>
      </c>
      <c r="B1135" t="s">
        <v>4437</v>
      </c>
      <c r="C1135" t="s">
        <v>27</v>
      </c>
      <c r="D1135" t="s">
        <v>1905</v>
      </c>
      <c r="E1135" t="s">
        <v>519</v>
      </c>
      <c r="F1135" t="s">
        <v>861</v>
      </c>
      <c r="G1135" t="s">
        <v>40</v>
      </c>
      <c r="H1135" t="s">
        <v>32</v>
      </c>
      <c r="I1135">
        <v>139</v>
      </c>
      <c r="J1135">
        <v>1.85</v>
      </c>
      <c r="K1135" t="s">
        <v>33</v>
      </c>
      <c r="L1135" t="s">
        <v>16849</v>
      </c>
      <c r="M1135" t="s">
        <v>16102</v>
      </c>
      <c r="N1135" t="s">
        <v>16850</v>
      </c>
      <c r="O1135" t="s">
        <v>15897</v>
      </c>
      <c r="P1135" t="s">
        <v>16478</v>
      </c>
      <c r="Q1135">
        <v>1999</v>
      </c>
      <c r="R1135" t="s">
        <v>491</v>
      </c>
      <c r="S1135">
        <v>1</v>
      </c>
      <c r="T1135">
        <v>40000000</v>
      </c>
      <c r="U1135">
        <v>81292135</v>
      </c>
      <c r="V1135">
        <f t="shared" si="35"/>
        <v>41292135</v>
      </c>
      <c r="W1135" t="s">
        <v>4438</v>
      </c>
      <c r="X1135">
        <v>7.3</v>
      </c>
      <c r="Y1135">
        <v>203</v>
      </c>
      <c r="Z1135">
        <v>137891</v>
      </c>
      <c r="AA1135">
        <v>696</v>
      </c>
      <c r="AB1135">
        <v>0</v>
      </c>
      <c r="AC1135">
        <v>333</v>
      </c>
      <c r="AD1135">
        <v>22000</v>
      </c>
      <c r="AE1135">
        <v>13000</v>
      </c>
      <c r="AF1135">
        <v>1000</v>
      </c>
      <c r="AG1135">
        <v>36810</v>
      </c>
      <c r="AH1135" t="s">
        <v>20931</v>
      </c>
      <c r="AI1135" t="s">
        <v>2420</v>
      </c>
      <c r="AJ1135" t="s">
        <v>13161</v>
      </c>
      <c r="AP1135">
        <f t="shared" si="34"/>
        <v>3</v>
      </c>
    </row>
    <row r="1136" spans="1:42" x14ac:dyDescent="0.3">
      <c r="A1136" s="1">
        <v>1195</v>
      </c>
      <c r="B1136" t="s">
        <v>4439</v>
      </c>
      <c r="C1136" t="s">
        <v>27</v>
      </c>
      <c r="D1136" t="s">
        <v>2480</v>
      </c>
      <c r="E1136" t="s">
        <v>421</v>
      </c>
      <c r="F1136" t="s">
        <v>2790</v>
      </c>
      <c r="G1136" t="s">
        <v>3174</v>
      </c>
      <c r="H1136" t="s">
        <v>32</v>
      </c>
      <c r="I1136">
        <v>109</v>
      </c>
      <c r="J1136">
        <v>1.85</v>
      </c>
      <c r="K1136" t="s">
        <v>33</v>
      </c>
      <c r="L1136" t="s">
        <v>16851</v>
      </c>
      <c r="M1136" t="s">
        <v>15118</v>
      </c>
      <c r="N1136" t="s">
        <v>16852</v>
      </c>
      <c r="O1136" t="s">
        <v>10010</v>
      </c>
      <c r="P1136" t="s">
        <v>16853</v>
      </c>
      <c r="Q1136">
        <v>2014</v>
      </c>
      <c r="R1136" t="s">
        <v>34</v>
      </c>
      <c r="S1136">
        <v>1</v>
      </c>
      <c r="T1136">
        <v>35000000</v>
      </c>
      <c r="U1136">
        <v>86208010</v>
      </c>
      <c r="V1136">
        <f t="shared" si="35"/>
        <v>51208010</v>
      </c>
      <c r="W1136" t="s">
        <v>4440</v>
      </c>
      <c r="X1136">
        <v>5.7</v>
      </c>
      <c r="Y1136">
        <v>218</v>
      </c>
      <c r="Z1136">
        <v>97045</v>
      </c>
      <c r="AA1136">
        <v>285</v>
      </c>
      <c r="AB1136">
        <v>55000</v>
      </c>
      <c r="AC1136">
        <v>101</v>
      </c>
      <c r="AD1136">
        <v>13000</v>
      </c>
      <c r="AE1136">
        <v>899</v>
      </c>
      <c r="AF1136">
        <v>839</v>
      </c>
      <c r="AG1136">
        <v>16179</v>
      </c>
      <c r="AH1136" t="s">
        <v>1432</v>
      </c>
      <c r="AP1136">
        <f t="shared" si="34"/>
        <v>1</v>
      </c>
    </row>
    <row r="1137" spans="1:42" x14ac:dyDescent="0.3">
      <c r="A1137" s="1">
        <v>1196</v>
      </c>
      <c r="B1137" t="s">
        <v>4441</v>
      </c>
      <c r="C1137" t="s">
        <v>27</v>
      </c>
      <c r="D1137" t="s">
        <v>3587</v>
      </c>
      <c r="E1137" t="s">
        <v>261</v>
      </c>
      <c r="F1137" t="s">
        <v>275</v>
      </c>
      <c r="G1137" t="s">
        <v>4442</v>
      </c>
      <c r="H1137" t="s">
        <v>32</v>
      </c>
      <c r="I1137">
        <v>120</v>
      </c>
      <c r="J1137">
        <v>2.35</v>
      </c>
      <c r="K1137" t="s">
        <v>33</v>
      </c>
      <c r="L1137" t="s">
        <v>13144</v>
      </c>
      <c r="M1137" t="s">
        <v>14453</v>
      </c>
      <c r="N1137" t="s">
        <v>16854</v>
      </c>
      <c r="O1137" t="s">
        <v>16855</v>
      </c>
      <c r="P1137" t="s">
        <v>14599</v>
      </c>
      <c r="Q1137">
        <v>2006</v>
      </c>
      <c r="R1137" t="s">
        <v>72</v>
      </c>
      <c r="S1137">
        <v>1</v>
      </c>
      <c r="T1137">
        <v>40000000</v>
      </c>
      <c r="U1137">
        <v>81593527</v>
      </c>
      <c r="V1137">
        <f t="shared" si="35"/>
        <v>41593527</v>
      </c>
      <c r="W1137" t="s">
        <v>4443</v>
      </c>
      <c r="X1137">
        <v>7.3</v>
      </c>
      <c r="Y1137">
        <v>118</v>
      </c>
      <c r="Z1137">
        <v>48806</v>
      </c>
      <c r="AA1137">
        <v>263</v>
      </c>
      <c r="AB1137">
        <v>11000</v>
      </c>
      <c r="AC1137">
        <v>155</v>
      </c>
      <c r="AD1137">
        <v>23000</v>
      </c>
      <c r="AE1137">
        <v>984</v>
      </c>
      <c r="AF1137">
        <v>249</v>
      </c>
      <c r="AG1137">
        <v>24300</v>
      </c>
      <c r="AH1137" t="s">
        <v>718</v>
      </c>
      <c r="AI1137" t="s">
        <v>2420</v>
      </c>
      <c r="AJ1137" t="s">
        <v>20926</v>
      </c>
      <c r="AP1137">
        <f t="shared" si="34"/>
        <v>3</v>
      </c>
    </row>
    <row r="1138" spans="1:42" x14ac:dyDescent="0.3">
      <c r="A1138" s="1">
        <v>1197</v>
      </c>
      <c r="B1138" t="s">
        <v>4444</v>
      </c>
      <c r="C1138" t="s">
        <v>27</v>
      </c>
      <c r="D1138" t="s">
        <v>1716</v>
      </c>
      <c r="E1138" t="s">
        <v>1269</v>
      </c>
      <c r="F1138" t="s">
        <v>198</v>
      </c>
      <c r="G1138" t="s">
        <v>795</v>
      </c>
      <c r="H1138" t="s">
        <v>32</v>
      </c>
      <c r="I1138">
        <v>121</v>
      </c>
      <c r="J1138">
        <v>1.85</v>
      </c>
      <c r="K1138" t="s">
        <v>33</v>
      </c>
      <c r="L1138" t="s">
        <v>16856</v>
      </c>
      <c r="M1138" t="s">
        <v>16857</v>
      </c>
      <c r="N1138" t="s">
        <v>16858</v>
      </c>
      <c r="O1138" t="s">
        <v>16859</v>
      </c>
      <c r="P1138" t="s">
        <v>16860</v>
      </c>
      <c r="Q1138">
        <v>2015</v>
      </c>
      <c r="R1138" t="s">
        <v>34</v>
      </c>
      <c r="S1138">
        <v>2</v>
      </c>
      <c r="T1138">
        <v>35000000</v>
      </c>
      <c r="U1138">
        <v>75274748</v>
      </c>
      <c r="V1138">
        <f t="shared" si="35"/>
        <v>40274748</v>
      </c>
      <c r="W1138" t="s">
        <v>4445</v>
      </c>
      <c r="X1138">
        <v>7.2</v>
      </c>
      <c r="Y1138">
        <v>241</v>
      </c>
      <c r="Z1138">
        <v>130661</v>
      </c>
      <c r="AA1138">
        <v>304</v>
      </c>
      <c r="AB1138">
        <v>54000</v>
      </c>
      <c r="AC1138">
        <v>278</v>
      </c>
      <c r="AD1138">
        <v>22000</v>
      </c>
      <c r="AE1138">
        <v>11000</v>
      </c>
      <c r="AF1138">
        <v>808</v>
      </c>
      <c r="AG1138">
        <v>36010</v>
      </c>
      <c r="AH1138" t="s">
        <v>1432</v>
      </c>
      <c r="AI1138" t="s">
        <v>2420</v>
      </c>
      <c r="AP1138">
        <f t="shared" si="34"/>
        <v>2</v>
      </c>
    </row>
    <row r="1139" spans="1:42" x14ac:dyDescent="0.3">
      <c r="A1139" s="1">
        <v>1198</v>
      </c>
      <c r="B1139" t="s">
        <v>4446</v>
      </c>
      <c r="C1139" t="s">
        <v>27</v>
      </c>
      <c r="D1139" t="s">
        <v>998</v>
      </c>
      <c r="E1139" t="s">
        <v>3117</v>
      </c>
      <c r="F1139" t="s">
        <v>4447</v>
      </c>
      <c r="G1139" t="s">
        <v>1661</v>
      </c>
      <c r="H1139" t="s">
        <v>32</v>
      </c>
      <c r="I1139">
        <v>102</v>
      </c>
      <c r="J1139">
        <v>2.35</v>
      </c>
      <c r="K1139" t="s">
        <v>33</v>
      </c>
      <c r="L1139" t="s">
        <v>14471</v>
      </c>
      <c r="M1139" t="s">
        <v>16575</v>
      </c>
      <c r="N1139" t="s">
        <v>14914</v>
      </c>
      <c r="O1139" t="s">
        <v>14630</v>
      </c>
      <c r="P1139" t="s">
        <v>15289</v>
      </c>
      <c r="Q1139">
        <v>2016</v>
      </c>
      <c r="R1139" t="s">
        <v>34</v>
      </c>
      <c r="S1139">
        <v>0</v>
      </c>
      <c r="T1139">
        <v>40000000</v>
      </c>
      <c r="U1139">
        <v>90835030</v>
      </c>
      <c r="V1139">
        <f t="shared" si="35"/>
        <v>50835030</v>
      </c>
      <c r="W1139" t="s">
        <v>4448</v>
      </c>
      <c r="X1139">
        <v>5.9</v>
      </c>
      <c r="Y1139">
        <v>119</v>
      </c>
      <c r="Z1139">
        <v>28621</v>
      </c>
      <c r="AA1139">
        <v>58</v>
      </c>
      <c r="AB1139">
        <v>0</v>
      </c>
      <c r="AC1139">
        <v>167</v>
      </c>
      <c r="AD1139">
        <v>2000</v>
      </c>
      <c r="AE1139">
        <v>874</v>
      </c>
      <c r="AF1139">
        <v>655</v>
      </c>
      <c r="AG1139">
        <v>5178</v>
      </c>
      <c r="AH1139" t="s">
        <v>980</v>
      </c>
      <c r="AI1139" t="s">
        <v>1432</v>
      </c>
      <c r="AP1139">
        <f t="shared" si="34"/>
        <v>2</v>
      </c>
    </row>
    <row r="1140" spans="1:42" x14ac:dyDescent="0.3">
      <c r="A1140" s="1">
        <v>1199</v>
      </c>
      <c r="B1140" t="s">
        <v>4449</v>
      </c>
      <c r="C1140" t="s">
        <v>27</v>
      </c>
      <c r="D1140" t="s">
        <v>1192</v>
      </c>
      <c r="E1140" t="s">
        <v>31</v>
      </c>
      <c r="F1140" t="s">
        <v>4450</v>
      </c>
      <c r="G1140" t="s">
        <v>4451</v>
      </c>
      <c r="H1140" t="s">
        <v>32</v>
      </c>
      <c r="I1140">
        <v>117</v>
      </c>
      <c r="J1140">
        <v>2.35</v>
      </c>
      <c r="K1140" t="s">
        <v>33</v>
      </c>
      <c r="L1140" t="s">
        <v>15832</v>
      </c>
      <c r="M1140" t="s">
        <v>8429</v>
      </c>
      <c r="N1140" t="s">
        <v>14516</v>
      </c>
      <c r="O1140" t="s">
        <v>16861</v>
      </c>
      <c r="P1140" t="s">
        <v>14018</v>
      </c>
      <c r="Q1140">
        <v>1992</v>
      </c>
      <c r="R1140" t="s">
        <v>491</v>
      </c>
      <c r="S1140">
        <v>1</v>
      </c>
      <c r="T1140">
        <v>40000000</v>
      </c>
      <c r="U1140">
        <v>72455275</v>
      </c>
      <c r="V1140">
        <f t="shared" si="35"/>
        <v>32455275</v>
      </c>
      <c r="W1140" t="s">
        <v>4452</v>
      </c>
      <c r="X1140">
        <v>7.8</v>
      </c>
      <c r="Y1140">
        <v>89</v>
      </c>
      <c r="Z1140">
        <v>113068</v>
      </c>
      <c r="AA1140">
        <v>382</v>
      </c>
      <c r="AB1140">
        <v>0</v>
      </c>
      <c r="AC1140">
        <v>0</v>
      </c>
      <c r="AD1140">
        <v>855</v>
      </c>
      <c r="AE1140">
        <v>363</v>
      </c>
      <c r="AF1140">
        <v>322</v>
      </c>
      <c r="AG1140">
        <v>2144</v>
      </c>
      <c r="AH1140" t="s">
        <v>980</v>
      </c>
      <c r="AI1140" t="s">
        <v>718</v>
      </c>
      <c r="AJ1140" t="s">
        <v>2420</v>
      </c>
      <c r="AK1140" t="s">
        <v>12756</v>
      </c>
      <c r="AL1140" t="s">
        <v>6750</v>
      </c>
      <c r="AP1140">
        <f t="shared" si="34"/>
        <v>5</v>
      </c>
    </row>
    <row r="1141" spans="1:42" x14ac:dyDescent="0.3">
      <c r="A1141" s="1">
        <v>1200</v>
      </c>
      <c r="B1141" t="s">
        <v>4453</v>
      </c>
      <c r="C1141" t="s">
        <v>27</v>
      </c>
      <c r="D1141" t="s">
        <v>2679</v>
      </c>
      <c r="E1141" t="s">
        <v>2148</v>
      </c>
      <c r="F1141" t="s">
        <v>4454</v>
      </c>
      <c r="G1141" t="s">
        <v>111</v>
      </c>
      <c r="H1141" t="s">
        <v>32</v>
      </c>
      <c r="I1141">
        <v>105</v>
      </c>
      <c r="J1141">
        <v>1.85</v>
      </c>
      <c r="K1141" t="s">
        <v>33</v>
      </c>
      <c r="L1141" t="s">
        <v>16849</v>
      </c>
      <c r="M1141" t="s">
        <v>15510</v>
      </c>
      <c r="N1141" t="s">
        <v>15684</v>
      </c>
      <c r="O1141" t="s">
        <v>16862</v>
      </c>
      <c r="P1141" t="s">
        <v>15512</v>
      </c>
      <c r="Q1141">
        <v>2004</v>
      </c>
      <c r="R1141" t="s">
        <v>34</v>
      </c>
      <c r="S1141">
        <v>0</v>
      </c>
      <c r="T1141">
        <v>40000000</v>
      </c>
      <c r="U1141">
        <v>75305995</v>
      </c>
      <c r="V1141">
        <f t="shared" si="35"/>
        <v>35305995</v>
      </c>
      <c r="W1141" t="s">
        <v>4455</v>
      </c>
      <c r="X1141">
        <v>7.7</v>
      </c>
      <c r="Y1141">
        <v>209</v>
      </c>
      <c r="Z1141">
        <v>110394</v>
      </c>
      <c r="AA1141">
        <v>433</v>
      </c>
      <c r="AB1141">
        <v>0</v>
      </c>
      <c r="AC1141">
        <v>138</v>
      </c>
      <c r="AD1141">
        <v>904</v>
      </c>
      <c r="AE1141">
        <v>876</v>
      </c>
      <c r="AF1141">
        <v>748</v>
      </c>
      <c r="AG1141">
        <v>5074</v>
      </c>
      <c r="AH1141" t="s">
        <v>20932</v>
      </c>
      <c r="AI1141" t="s">
        <v>2420</v>
      </c>
      <c r="AJ1141" t="s">
        <v>20933</v>
      </c>
      <c r="AP1141">
        <f t="shared" si="34"/>
        <v>3</v>
      </c>
    </row>
    <row r="1142" spans="1:42" x14ac:dyDescent="0.3">
      <c r="A1142" s="1">
        <v>1201</v>
      </c>
      <c r="B1142" t="s">
        <v>4456</v>
      </c>
      <c r="C1142" t="s">
        <v>559</v>
      </c>
      <c r="D1142" t="s">
        <v>2713</v>
      </c>
      <c r="E1142" t="s">
        <v>739</v>
      </c>
      <c r="F1142" t="s">
        <v>4457</v>
      </c>
      <c r="G1142" t="s">
        <v>4458</v>
      </c>
      <c r="H1142" t="s">
        <v>32</v>
      </c>
      <c r="I1142">
        <v>147</v>
      </c>
      <c r="J1142">
        <v>1.85</v>
      </c>
      <c r="K1142" t="s">
        <v>33</v>
      </c>
      <c r="L1142" t="s">
        <v>16863</v>
      </c>
      <c r="M1142" t="s">
        <v>16239</v>
      </c>
      <c r="N1142" t="s">
        <v>16864</v>
      </c>
      <c r="O1142" t="s">
        <v>14881</v>
      </c>
      <c r="P1142" t="s">
        <v>16136</v>
      </c>
      <c r="Q1142">
        <v>2005</v>
      </c>
      <c r="R1142" t="s">
        <v>491</v>
      </c>
      <c r="S1142">
        <v>1</v>
      </c>
      <c r="T1142">
        <v>40000000</v>
      </c>
      <c r="U1142">
        <v>74098862</v>
      </c>
      <c r="V1142">
        <f t="shared" si="35"/>
        <v>34098862</v>
      </c>
      <c r="W1142" t="s">
        <v>4459</v>
      </c>
      <c r="X1142">
        <v>8.1</v>
      </c>
      <c r="Y1142">
        <v>374</v>
      </c>
      <c r="Z1142">
        <v>656640</v>
      </c>
      <c r="AA1142">
        <v>1732</v>
      </c>
      <c r="AB1142">
        <v>13000</v>
      </c>
      <c r="AC1142">
        <v>436</v>
      </c>
      <c r="AD1142">
        <v>3000</v>
      </c>
      <c r="AE1142">
        <v>472</v>
      </c>
      <c r="AF1142">
        <v>175</v>
      </c>
      <c r="AG1142">
        <v>3924</v>
      </c>
      <c r="AH1142" t="s">
        <v>20931</v>
      </c>
      <c r="AI1142" t="s">
        <v>13161</v>
      </c>
      <c r="AP1142">
        <f t="shared" si="34"/>
        <v>2</v>
      </c>
    </row>
    <row r="1143" spans="1:42" x14ac:dyDescent="0.3">
      <c r="A1143" s="1">
        <v>1202</v>
      </c>
      <c r="B1143" t="s">
        <v>4460</v>
      </c>
      <c r="C1143" t="s">
        <v>27</v>
      </c>
      <c r="D1143" t="s">
        <v>1799</v>
      </c>
      <c r="E1143" t="s">
        <v>413</v>
      </c>
      <c r="F1143" t="s">
        <v>656</v>
      </c>
      <c r="G1143" t="s">
        <v>148</v>
      </c>
      <c r="H1143" t="s">
        <v>32</v>
      </c>
      <c r="I1143">
        <v>90</v>
      </c>
      <c r="J1143">
        <v>2.35</v>
      </c>
      <c r="K1143" t="s">
        <v>33</v>
      </c>
      <c r="L1143" t="s">
        <v>14102</v>
      </c>
      <c r="M1143" t="s">
        <v>16299</v>
      </c>
      <c r="N1143" t="s">
        <v>14217</v>
      </c>
      <c r="O1143" t="s">
        <v>14491</v>
      </c>
      <c r="P1143" t="s">
        <v>16865</v>
      </c>
      <c r="Q1143">
        <v>2008</v>
      </c>
      <c r="R1143" t="s">
        <v>34</v>
      </c>
      <c r="S1143">
        <v>4</v>
      </c>
      <c r="T1143">
        <v>40000000</v>
      </c>
      <c r="U1143">
        <v>72266306</v>
      </c>
      <c r="V1143">
        <f t="shared" si="35"/>
        <v>32266306</v>
      </c>
      <c r="W1143" t="s">
        <v>4461</v>
      </c>
      <c r="X1143">
        <v>6.6</v>
      </c>
      <c r="Y1143">
        <v>235</v>
      </c>
      <c r="Z1143">
        <v>127528</v>
      </c>
      <c r="AA1143">
        <v>422</v>
      </c>
      <c r="AB1143">
        <v>0</v>
      </c>
      <c r="AC1143">
        <v>38</v>
      </c>
      <c r="AD1143">
        <v>2000</v>
      </c>
      <c r="AE1143">
        <v>897</v>
      </c>
      <c r="AF1143">
        <v>882</v>
      </c>
      <c r="AG1143">
        <v>6775</v>
      </c>
      <c r="AH1143" t="s">
        <v>20931</v>
      </c>
      <c r="AI1143" t="s">
        <v>2420</v>
      </c>
      <c r="AJ1143" t="s">
        <v>20928</v>
      </c>
      <c r="AK1143" t="s">
        <v>13161</v>
      </c>
      <c r="AP1143">
        <f t="shared" si="34"/>
        <v>4</v>
      </c>
    </row>
    <row r="1144" spans="1:42" x14ac:dyDescent="0.3">
      <c r="A1144" s="1">
        <v>1203</v>
      </c>
      <c r="B1144" t="s">
        <v>4462</v>
      </c>
      <c r="C1144" t="s">
        <v>27</v>
      </c>
      <c r="D1144" t="s">
        <v>4269</v>
      </c>
      <c r="E1144" t="s">
        <v>63</v>
      </c>
      <c r="F1144" t="s">
        <v>193</v>
      </c>
      <c r="G1144" t="s">
        <v>4463</v>
      </c>
      <c r="H1144" t="s">
        <v>32</v>
      </c>
      <c r="I1144">
        <v>105</v>
      </c>
      <c r="J1144">
        <v>1.85</v>
      </c>
      <c r="K1144" t="s">
        <v>33</v>
      </c>
      <c r="L1144" t="s">
        <v>16866</v>
      </c>
      <c r="M1144" t="s">
        <v>14068</v>
      </c>
      <c r="N1144" t="s">
        <v>16867</v>
      </c>
      <c r="O1144" t="s">
        <v>16868</v>
      </c>
      <c r="P1144" t="s">
        <v>15289</v>
      </c>
      <c r="Q1144">
        <v>2009</v>
      </c>
      <c r="R1144" t="s">
        <v>491</v>
      </c>
      <c r="S1144">
        <v>2</v>
      </c>
      <c r="T1144">
        <v>40000000</v>
      </c>
      <c r="U1144">
        <v>71347010</v>
      </c>
      <c r="V1144">
        <f t="shared" si="35"/>
        <v>31347010</v>
      </c>
      <c r="W1144" t="s">
        <v>4464</v>
      </c>
      <c r="X1144">
        <v>7.1</v>
      </c>
      <c r="Y1144">
        <v>215</v>
      </c>
      <c r="Z1144">
        <v>166194</v>
      </c>
      <c r="AA1144">
        <v>215</v>
      </c>
      <c r="AB1144">
        <v>0</v>
      </c>
      <c r="AC1144">
        <v>29</v>
      </c>
      <c r="AD1144">
        <v>24000</v>
      </c>
      <c r="AE1144">
        <v>4000</v>
      </c>
      <c r="AF1144">
        <v>257</v>
      </c>
      <c r="AG1144">
        <v>28928</v>
      </c>
      <c r="AH1144" t="s">
        <v>1432</v>
      </c>
      <c r="AI1144" t="s">
        <v>12756</v>
      </c>
      <c r="AP1144">
        <f t="shared" si="34"/>
        <v>2</v>
      </c>
    </row>
    <row r="1145" spans="1:42" x14ac:dyDescent="0.3">
      <c r="A1145" s="1">
        <v>1204</v>
      </c>
      <c r="B1145" t="s">
        <v>4465</v>
      </c>
      <c r="C1145" t="s">
        <v>27</v>
      </c>
      <c r="D1145" t="s">
        <v>2480</v>
      </c>
      <c r="E1145" t="s">
        <v>1287</v>
      </c>
      <c r="F1145" t="s">
        <v>1661</v>
      </c>
      <c r="G1145" t="s">
        <v>4466</v>
      </c>
      <c r="H1145" t="s">
        <v>32</v>
      </c>
      <c r="I1145">
        <v>114</v>
      </c>
      <c r="J1145">
        <v>1.85</v>
      </c>
      <c r="K1145" t="s">
        <v>33</v>
      </c>
      <c r="L1145" t="s">
        <v>16869</v>
      </c>
      <c r="M1145" t="s">
        <v>14068</v>
      </c>
      <c r="N1145" t="s">
        <v>16870</v>
      </c>
      <c r="O1145" t="s">
        <v>14003</v>
      </c>
      <c r="P1145" t="s">
        <v>16871</v>
      </c>
      <c r="Q1145">
        <v>2001</v>
      </c>
      <c r="R1145" t="s">
        <v>34</v>
      </c>
      <c r="S1145">
        <v>2</v>
      </c>
      <c r="T1145">
        <v>40000000</v>
      </c>
      <c r="U1145">
        <v>70836296</v>
      </c>
      <c r="V1145">
        <f t="shared" si="35"/>
        <v>30836296</v>
      </c>
      <c r="W1145" t="s">
        <v>4467</v>
      </c>
      <c r="X1145">
        <v>5.9</v>
      </c>
      <c r="Y1145">
        <v>109</v>
      </c>
      <c r="Z1145">
        <v>109445</v>
      </c>
      <c r="AA1145">
        <v>426</v>
      </c>
      <c r="AB1145">
        <v>0</v>
      </c>
      <c r="AC1145">
        <v>101</v>
      </c>
      <c r="AD1145">
        <v>700</v>
      </c>
      <c r="AE1145">
        <v>655</v>
      </c>
      <c r="AF1145">
        <v>398</v>
      </c>
      <c r="AG1145">
        <v>2842</v>
      </c>
      <c r="AH1145" t="s">
        <v>1432</v>
      </c>
      <c r="AI1145" t="s">
        <v>2420</v>
      </c>
      <c r="AJ1145" t="s">
        <v>20924</v>
      </c>
      <c r="AK1145" t="s">
        <v>12756</v>
      </c>
      <c r="AP1145">
        <f t="shared" si="34"/>
        <v>4</v>
      </c>
    </row>
    <row r="1146" spans="1:42" x14ac:dyDescent="0.3">
      <c r="A1146" s="1">
        <v>1205</v>
      </c>
      <c r="B1146" t="s">
        <v>4468</v>
      </c>
      <c r="C1146" t="s">
        <v>559</v>
      </c>
      <c r="D1146" t="s">
        <v>569</v>
      </c>
      <c r="E1146" t="s">
        <v>4469</v>
      </c>
      <c r="F1146" t="s">
        <v>4470</v>
      </c>
      <c r="G1146" t="s">
        <v>4471</v>
      </c>
      <c r="H1146" t="s">
        <v>1390</v>
      </c>
      <c r="I1146">
        <v>105</v>
      </c>
      <c r="J1146">
        <v>2.35</v>
      </c>
      <c r="K1146" t="s">
        <v>33</v>
      </c>
      <c r="L1146" t="s">
        <v>14096</v>
      </c>
      <c r="M1146" t="s">
        <v>16872</v>
      </c>
      <c r="N1146" t="s">
        <v>16873</v>
      </c>
      <c r="O1146" t="s">
        <v>14684</v>
      </c>
      <c r="P1146" t="s">
        <v>14217</v>
      </c>
      <c r="Q1146">
        <v>1991</v>
      </c>
      <c r="R1146" t="s">
        <v>491</v>
      </c>
      <c r="S1146">
        <v>1</v>
      </c>
      <c r="T1146">
        <v>40000000</v>
      </c>
      <c r="U1146">
        <v>70405498</v>
      </c>
      <c r="V1146">
        <f t="shared" si="35"/>
        <v>30405498</v>
      </c>
      <c r="W1146" t="s">
        <v>4472</v>
      </c>
      <c r="X1146">
        <v>8</v>
      </c>
      <c r="Y1146">
        <v>125</v>
      </c>
      <c r="Z1146">
        <v>113472</v>
      </c>
      <c r="AA1146">
        <v>442</v>
      </c>
      <c r="AB1146">
        <v>0</v>
      </c>
      <c r="AC1146">
        <v>0</v>
      </c>
      <c r="AD1146">
        <v>433</v>
      </c>
      <c r="AE1146">
        <v>256</v>
      </c>
      <c r="AF1146">
        <v>4</v>
      </c>
      <c r="AG1146">
        <v>698</v>
      </c>
      <c r="AH1146" t="s">
        <v>2420</v>
      </c>
      <c r="AI1146" t="s">
        <v>20929</v>
      </c>
      <c r="AJ1146" t="s">
        <v>13161</v>
      </c>
      <c r="AP1146">
        <f t="shared" si="34"/>
        <v>3</v>
      </c>
    </row>
    <row r="1147" spans="1:42" x14ac:dyDescent="0.3">
      <c r="A1147" s="1">
        <v>1206</v>
      </c>
      <c r="B1147" t="s">
        <v>4473</v>
      </c>
      <c r="C1147" t="s">
        <v>27</v>
      </c>
      <c r="D1147" t="s">
        <v>4474</v>
      </c>
      <c r="E1147" t="s">
        <v>377</v>
      </c>
      <c r="F1147" t="s">
        <v>4475</v>
      </c>
      <c r="G1147" t="s">
        <v>4476</v>
      </c>
      <c r="H1147" t="s">
        <v>32</v>
      </c>
      <c r="I1147">
        <v>99</v>
      </c>
      <c r="J1147">
        <v>1.85</v>
      </c>
      <c r="K1147" t="s">
        <v>33</v>
      </c>
      <c r="L1147" t="s">
        <v>16874</v>
      </c>
      <c r="M1147" t="s">
        <v>14720</v>
      </c>
      <c r="N1147" t="s">
        <v>14980</v>
      </c>
      <c r="O1147" t="s">
        <v>15026</v>
      </c>
      <c r="P1147" t="s">
        <v>14632</v>
      </c>
      <c r="Q1147">
        <v>2006</v>
      </c>
      <c r="R1147" t="s">
        <v>34</v>
      </c>
      <c r="S1147">
        <v>0</v>
      </c>
      <c r="T1147">
        <v>40000000</v>
      </c>
      <c r="U1147">
        <v>70163652</v>
      </c>
      <c r="V1147">
        <f t="shared" si="35"/>
        <v>30163652</v>
      </c>
      <c r="W1147" t="s">
        <v>4477</v>
      </c>
      <c r="X1147">
        <v>4.5999999999999996</v>
      </c>
      <c r="Y1147">
        <v>65</v>
      </c>
      <c r="Z1147">
        <v>31968</v>
      </c>
      <c r="AA1147">
        <v>82</v>
      </c>
      <c r="AB1147">
        <v>663</v>
      </c>
      <c r="AC1147">
        <v>14</v>
      </c>
      <c r="AD1147">
        <v>17000</v>
      </c>
      <c r="AE1147">
        <v>826</v>
      </c>
      <c r="AF1147">
        <v>633</v>
      </c>
      <c r="AG1147">
        <v>19334</v>
      </c>
      <c r="AH1147" t="s">
        <v>1432</v>
      </c>
      <c r="AI1147" t="s">
        <v>20931</v>
      </c>
      <c r="AP1147">
        <f t="shared" si="34"/>
        <v>2</v>
      </c>
    </row>
    <row r="1148" spans="1:42" x14ac:dyDescent="0.3">
      <c r="A1148" s="1">
        <v>1207</v>
      </c>
      <c r="B1148" t="s">
        <v>4478</v>
      </c>
      <c r="C1148" t="s">
        <v>27</v>
      </c>
      <c r="D1148" t="s">
        <v>37</v>
      </c>
      <c r="E1148" t="s">
        <v>63</v>
      </c>
      <c r="F1148" t="s">
        <v>266</v>
      </c>
      <c r="G1148" t="s">
        <v>1121</v>
      </c>
      <c r="H1148" t="s">
        <v>32</v>
      </c>
      <c r="I1148">
        <v>123</v>
      </c>
      <c r="J1148">
        <v>2.35</v>
      </c>
      <c r="K1148" t="s">
        <v>33</v>
      </c>
      <c r="L1148" t="s">
        <v>14296</v>
      </c>
      <c r="M1148" t="s">
        <v>14907</v>
      </c>
      <c r="N1148" t="s">
        <v>15527</v>
      </c>
      <c r="O1148" t="s">
        <v>16875</v>
      </c>
      <c r="P1148" t="s">
        <v>14986</v>
      </c>
      <c r="Q1148">
        <v>2001</v>
      </c>
      <c r="R1148" t="s">
        <v>491</v>
      </c>
      <c r="S1148">
        <v>0</v>
      </c>
      <c r="T1148">
        <v>34000000</v>
      </c>
      <c r="U1148">
        <v>66808615</v>
      </c>
      <c r="V1148">
        <f t="shared" si="35"/>
        <v>32808615</v>
      </c>
      <c r="W1148" t="s">
        <v>4479</v>
      </c>
      <c r="X1148">
        <v>6.1</v>
      </c>
      <c r="Y1148">
        <v>125</v>
      </c>
      <c r="Z1148">
        <v>87351</v>
      </c>
      <c r="AA1148">
        <v>344</v>
      </c>
      <c r="AB1148">
        <v>2000</v>
      </c>
      <c r="AC1148">
        <v>563</v>
      </c>
      <c r="AD1148">
        <v>24000</v>
      </c>
      <c r="AE1148">
        <v>11000</v>
      </c>
      <c r="AF1148">
        <v>8000</v>
      </c>
      <c r="AG1148">
        <v>43917</v>
      </c>
      <c r="AH1148" t="s">
        <v>718</v>
      </c>
      <c r="AI1148" t="s">
        <v>1432</v>
      </c>
      <c r="AJ1148" t="s">
        <v>20931</v>
      </c>
      <c r="AK1148" t="s">
        <v>12756</v>
      </c>
      <c r="AP1148">
        <f t="shared" si="34"/>
        <v>4</v>
      </c>
    </row>
    <row r="1149" spans="1:42" x14ac:dyDescent="0.3">
      <c r="A1149" s="1">
        <v>1208</v>
      </c>
      <c r="B1149" t="s">
        <v>4480</v>
      </c>
      <c r="C1149" t="s">
        <v>27</v>
      </c>
      <c r="D1149" t="s">
        <v>4251</v>
      </c>
      <c r="E1149" t="s">
        <v>4481</v>
      </c>
      <c r="F1149" t="s">
        <v>1724</v>
      </c>
      <c r="G1149" t="s">
        <v>3554</v>
      </c>
      <c r="H1149" t="s">
        <v>32</v>
      </c>
      <c r="I1149">
        <v>102</v>
      </c>
      <c r="J1149">
        <v>2.35</v>
      </c>
      <c r="K1149" t="s">
        <v>33</v>
      </c>
      <c r="L1149" t="s">
        <v>16876</v>
      </c>
      <c r="M1149" t="s">
        <v>14505</v>
      </c>
      <c r="N1149" t="s">
        <v>16477</v>
      </c>
      <c r="O1149" t="s">
        <v>16877</v>
      </c>
      <c r="P1149" t="s">
        <v>14397</v>
      </c>
      <c r="Q1149">
        <v>2009</v>
      </c>
      <c r="R1149" t="s">
        <v>34</v>
      </c>
      <c r="S1149">
        <v>1</v>
      </c>
      <c r="T1149">
        <v>20000000</v>
      </c>
      <c r="U1149">
        <v>64149837</v>
      </c>
      <c r="V1149">
        <f t="shared" si="35"/>
        <v>44149837</v>
      </c>
      <c r="W1149" t="s">
        <v>4482</v>
      </c>
      <c r="X1149">
        <v>6.4</v>
      </c>
      <c r="Y1149">
        <v>191</v>
      </c>
      <c r="Z1149">
        <v>146899</v>
      </c>
      <c r="AA1149">
        <v>185</v>
      </c>
      <c r="AB1149">
        <v>0</v>
      </c>
      <c r="AC1149">
        <v>23</v>
      </c>
      <c r="AD1149">
        <v>2000</v>
      </c>
      <c r="AE1149">
        <v>2000</v>
      </c>
      <c r="AF1149">
        <v>651</v>
      </c>
      <c r="AG1149">
        <v>7009</v>
      </c>
      <c r="AH1149" t="s">
        <v>1432</v>
      </c>
      <c r="AI1149" t="s">
        <v>2420</v>
      </c>
      <c r="AJ1149" t="s">
        <v>20926</v>
      </c>
      <c r="AK1149" t="s">
        <v>20924</v>
      </c>
      <c r="AL1149" t="s">
        <v>12756</v>
      </c>
      <c r="AP1149">
        <f t="shared" si="34"/>
        <v>5</v>
      </c>
    </row>
    <row r="1150" spans="1:42" x14ac:dyDescent="0.3">
      <c r="A1150" s="1">
        <v>1209</v>
      </c>
      <c r="B1150" t="s">
        <v>4483</v>
      </c>
      <c r="C1150" t="s">
        <v>27</v>
      </c>
      <c r="D1150" t="s">
        <v>4484</v>
      </c>
      <c r="E1150" t="s">
        <v>4068</v>
      </c>
      <c r="F1150" t="s">
        <v>4485</v>
      </c>
      <c r="G1150" t="s">
        <v>4486</v>
      </c>
      <c r="H1150" t="s">
        <v>32</v>
      </c>
      <c r="I1150">
        <v>109</v>
      </c>
      <c r="J1150">
        <v>2.35</v>
      </c>
      <c r="K1150" t="s">
        <v>33</v>
      </c>
      <c r="L1150" t="s">
        <v>16878</v>
      </c>
      <c r="M1150" t="s">
        <v>16879</v>
      </c>
      <c r="N1150" t="s">
        <v>16880</v>
      </c>
      <c r="O1150" t="s">
        <v>14018</v>
      </c>
      <c r="P1150" t="s">
        <v>16881</v>
      </c>
      <c r="Q1150">
        <v>2014</v>
      </c>
      <c r="R1150" t="s">
        <v>34</v>
      </c>
      <c r="S1150">
        <v>2</v>
      </c>
      <c r="T1150">
        <v>40000000</v>
      </c>
      <c r="U1150">
        <v>83906114</v>
      </c>
      <c r="V1150">
        <f t="shared" si="35"/>
        <v>43906114</v>
      </c>
      <c r="W1150" t="s">
        <v>4487</v>
      </c>
      <c r="X1150">
        <v>6</v>
      </c>
      <c r="Y1150">
        <v>191</v>
      </c>
      <c r="Z1150">
        <v>104481</v>
      </c>
      <c r="AA1150">
        <v>189</v>
      </c>
      <c r="AB1150">
        <v>16000</v>
      </c>
      <c r="AC1150">
        <v>415</v>
      </c>
      <c r="AD1150">
        <v>982</v>
      </c>
      <c r="AE1150">
        <v>971</v>
      </c>
      <c r="AF1150">
        <v>119</v>
      </c>
      <c r="AG1150">
        <v>2357</v>
      </c>
      <c r="AH1150" t="s">
        <v>1432</v>
      </c>
      <c r="AI1150" t="s">
        <v>12756</v>
      </c>
      <c r="AP1150">
        <f t="shared" si="34"/>
        <v>2</v>
      </c>
    </row>
    <row r="1151" spans="1:42" x14ac:dyDescent="0.3">
      <c r="A1151" s="1">
        <v>1210</v>
      </c>
      <c r="B1151" t="s">
        <v>4488</v>
      </c>
      <c r="C1151" t="s">
        <v>27</v>
      </c>
      <c r="D1151" t="s">
        <v>4100</v>
      </c>
      <c r="E1151" t="s">
        <v>4489</v>
      </c>
      <c r="F1151" t="s">
        <v>4490</v>
      </c>
      <c r="G1151" t="s">
        <v>4491</v>
      </c>
      <c r="H1151" t="s">
        <v>32</v>
      </c>
      <c r="I1151">
        <v>82</v>
      </c>
      <c r="J1151">
        <v>2.35</v>
      </c>
      <c r="K1151" t="s">
        <v>33</v>
      </c>
      <c r="L1151" t="s">
        <v>16882</v>
      </c>
      <c r="M1151" t="s">
        <v>16883</v>
      </c>
      <c r="N1151" t="s">
        <v>16884</v>
      </c>
      <c r="O1151" t="s">
        <v>16885</v>
      </c>
      <c r="P1151" t="s">
        <v>16886</v>
      </c>
      <c r="Q1151">
        <v>2009</v>
      </c>
      <c r="R1151" t="s">
        <v>491</v>
      </c>
      <c r="S1151">
        <v>0</v>
      </c>
      <c r="T1151">
        <v>40000000</v>
      </c>
      <c r="U1151">
        <v>66466372</v>
      </c>
      <c r="V1151">
        <f t="shared" si="35"/>
        <v>26466372</v>
      </c>
      <c r="W1151" t="s">
        <v>4492</v>
      </c>
      <c r="X1151">
        <v>5.2</v>
      </c>
      <c r="Y1151">
        <v>221</v>
      </c>
      <c r="Z1151">
        <v>75345</v>
      </c>
      <c r="AA1151">
        <v>290</v>
      </c>
      <c r="AB1151">
        <v>0</v>
      </c>
      <c r="AC1151">
        <v>160</v>
      </c>
      <c r="AD1151">
        <v>164000</v>
      </c>
      <c r="AE1151">
        <v>137000</v>
      </c>
      <c r="AF1151">
        <v>748</v>
      </c>
      <c r="AG1151">
        <v>303717</v>
      </c>
      <c r="AH1151" t="s">
        <v>4493</v>
      </c>
      <c r="AP1151">
        <f t="shared" si="34"/>
        <v>1</v>
      </c>
    </row>
    <row r="1152" spans="1:42" x14ac:dyDescent="0.3">
      <c r="A1152" s="1">
        <v>1211</v>
      </c>
      <c r="B1152" t="s">
        <v>4494</v>
      </c>
      <c r="C1152" t="s">
        <v>27</v>
      </c>
      <c r="D1152" t="s">
        <v>305</v>
      </c>
      <c r="E1152" t="s">
        <v>250</v>
      </c>
      <c r="F1152" t="s">
        <v>839</v>
      </c>
      <c r="G1152" t="s">
        <v>3977</v>
      </c>
      <c r="H1152" t="s">
        <v>32</v>
      </c>
      <c r="I1152">
        <v>142</v>
      </c>
      <c r="J1152">
        <v>2.35</v>
      </c>
      <c r="K1152" t="s">
        <v>33</v>
      </c>
      <c r="L1152" t="s">
        <v>14360</v>
      </c>
      <c r="M1152" t="s">
        <v>15161</v>
      </c>
      <c r="N1152" t="s">
        <v>15210</v>
      </c>
      <c r="O1152" t="s">
        <v>16378</v>
      </c>
      <c r="P1152" t="s">
        <v>13974</v>
      </c>
      <c r="Q1152">
        <v>2015</v>
      </c>
      <c r="R1152" t="s">
        <v>34</v>
      </c>
      <c r="S1152">
        <v>0</v>
      </c>
      <c r="T1152">
        <v>40000000</v>
      </c>
      <c r="U1152">
        <v>72306065</v>
      </c>
      <c r="V1152">
        <f t="shared" si="35"/>
        <v>32306065</v>
      </c>
      <c r="W1152" t="s">
        <v>4495</v>
      </c>
      <c r="X1152">
        <v>7.6</v>
      </c>
      <c r="Y1152">
        <v>459</v>
      </c>
      <c r="Z1152">
        <v>178118</v>
      </c>
      <c r="AA1152">
        <v>355</v>
      </c>
      <c r="AB1152">
        <v>55000</v>
      </c>
      <c r="AC1152">
        <v>14000</v>
      </c>
      <c r="AD1152">
        <v>15000</v>
      </c>
      <c r="AE1152">
        <v>535</v>
      </c>
      <c r="AF1152">
        <v>423</v>
      </c>
      <c r="AG1152">
        <v>16944</v>
      </c>
      <c r="AH1152" t="s">
        <v>2420</v>
      </c>
      <c r="AI1152" t="s">
        <v>20929</v>
      </c>
      <c r="AJ1152" t="s">
        <v>13161</v>
      </c>
      <c r="AP1152">
        <f t="shared" si="34"/>
        <v>3</v>
      </c>
    </row>
    <row r="1153" spans="1:42" x14ac:dyDescent="0.3">
      <c r="A1153" s="1">
        <v>1212</v>
      </c>
      <c r="B1153" t="s">
        <v>4496</v>
      </c>
      <c r="C1153" t="s">
        <v>27</v>
      </c>
      <c r="D1153" t="s">
        <v>1492</v>
      </c>
      <c r="E1153" t="s">
        <v>4497</v>
      </c>
      <c r="F1153" t="s">
        <v>2757</v>
      </c>
      <c r="G1153" t="s">
        <v>4498</v>
      </c>
      <c r="H1153" t="s">
        <v>32</v>
      </c>
      <c r="I1153">
        <v>106</v>
      </c>
      <c r="J1153">
        <v>2.35</v>
      </c>
      <c r="K1153" t="s">
        <v>33</v>
      </c>
      <c r="L1153" t="s">
        <v>14040</v>
      </c>
      <c r="M1153" t="s">
        <v>15283</v>
      </c>
      <c r="N1153" t="s">
        <v>16887</v>
      </c>
      <c r="O1153" t="s">
        <v>14560</v>
      </c>
      <c r="P1153" t="s">
        <v>14154</v>
      </c>
      <c r="Q1153">
        <v>2001</v>
      </c>
      <c r="R1153" t="s">
        <v>34</v>
      </c>
      <c r="S1153">
        <v>2</v>
      </c>
      <c r="T1153">
        <v>40000000</v>
      </c>
      <c r="U1153">
        <v>59068786</v>
      </c>
      <c r="V1153">
        <f t="shared" si="35"/>
        <v>19068786</v>
      </c>
      <c r="W1153" t="s">
        <v>4499</v>
      </c>
      <c r="X1153">
        <v>6.4</v>
      </c>
      <c r="Y1153">
        <v>131</v>
      </c>
      <c r="Z1153">
        <v>86902</v>
      </c>
      <c r="AA1153">
        <v>411</v>
      </c>
      <c r="AB1153">
        <v>0</v>
      </c>
      <c r="AC1153">
        <v>212</v>
      </c>
      <c r="AD1153">
        <v>578</v>
      </c>
      <c r="AE1153">
        <v>563</v>
      </c>
      <c r="AF1153">
        <v>389</v>
      </c>
      <c r="AG1153">
        <v>2544</v>
      </c>
      <c r="AH1153" t="s">
        <v>980</v>
      </c>
      <c r="AI1153" t="s">
        <v>2420</v>
      </c>
      <c r="AJ1153" t="s">
        <v>13161</v>
      </c>
      <c r="AK1153" t="s">
        <v>6750</v>
      </c>
      <c r="AP1153">
        <f t="shared" si="34"/>
        <v>4</v>
      </c>
    </row>
    <row r="1154" spans="1:42" x14ac:dyDescent="0.3">
      <c r="A1154" s="1">
        <v>1214</v>
      </c>
      <c r="B1154" t="s">
        <v>4500</v>
      </c>
      <c r="C1154" t="s">
        <v>27</v>
      </c>
      <c r="D1154" t="s">
        <v>1221</v>
      </c>
      <c r="E1154" t="s">
        <v>880</v>
      </c>
      <c r="F1154" t="s">
        <v>4501</v>
      </c>
      <c r="G1154" t="s">
        <v>525</v>
      </c>
      <c r="H1154" t="s">
        <v>32</v>
      </c>
      <c r="I1154">
        <v>106</v>
      </c>
      <c r="J1154">
        <v>1.85</v>
      </c>
      <c r="K1154" t="s">
        <v>33</v>
      </c>
      <c r="L1154" t="s">
        <v>15192</v>
      </c>
      <c r="M1154" t="s">
        <v>16888</v>
      </c>
      <c r="N1154" t="s">
        <v>16889</v>
      </c>
      <c r="O1154" t="s">
        <v>14003</v>
      </c>
      <c r="P1154" t="s">
        <v>14398</v>
      </c>
      <c r="Q1154">
        <v>2004</v>
      </c>
      <c r="R1154" t="s">
        <v>34</v>
      </c>
      <c r="S1154">
        <v>2</v>
      </c>
      <c r="T1154">
        <v>50000000</v>
      </c>
      <c r="U1154">
        <v>57887882</v>
      </c>
      <c r="V1154">
        <f t="shared" si="35"/>
        <v>7887882</v>
      </c>
      <c r="W1154" t="s">
        <v>4502</v>
      </c>
      <c r="X1154">
        <v>6.1</v>
      </c>
      <c r="Y1154">
        <v>118</v>
      </c>
      <c r="Z1154">
        <v>35508</v>
      </c>
      <c r="AA1154">
        <v>211</v>
      </c>
      <c r="AB1154">
        <v>0</v>
      </c>
      <c r="AC1154">
        <v>23</v>
      </c>
      <c r="AD1154">
        <v>1000</v>
      </c>
      <c r="AE1154">
        <v>593</v>
      </c>
      <c r="AF1154">
        <v>418</v>
      </c>
      <c r="AG1154">
        <v>2325</v>
      </c>
      <c r="AH1154" t="s">
        <v>1432</v>
      </c>
      <c r="AI1154" t="s">
        <v>2420</v>
      </c>
      <c r="AJ1154" t="s">
        <v>12756</v>
      </c>
      <c r="AP1154">
        <f t="shared" si="34"/>
        <v>3</v>
      </c>
    </row>
    <row r="1155" spans="1:42" x14ac:dyDescent="0.3">
      <c r="A1155" s="1">
        <v>1215</v>
      </c>
      <c r="B1155" t="s">
        <v>4503</v>
      </c>
      <c r="C1155" t="s">
        <v>27</v>
      </c>
      <c r="D1155" t="s">
        <v>2028</v>
      </c>
      <c r="E1155" t="s">
        <v>65</v>
      </c>
      <c r="F1155" t="s">
        <v>1534</v>
      </c>
      <c r="G1155" t="s">
        <v>3704</v>
      </c>
      <c r="H1155" t="s">
        <v>32</v>
      </c>
      <c r="I1155">
        <v>108</v>
      </c>
      <c r="J1155">
        <v>2.35</v>
      </c>
      <c r="K1155" t="s">
        <v>33</v>
      </c>
      <c r="L1155" t="s">
        <v>15965</v>
      </c>
      <c r="M1155" t="s">
        <v>14040</v>
      </c>
      <c r="N1155" t="s">
        <v>14833</v>
      </c>
      <c r="O1155" t="s">
        <v>14290</v>
      </c>
      <c r="P1155" t="s">
        <v>14152</v>
      </c>
      <c r="Q1155">
        <v>1998</v>
      </c>
      <c r="R1155" t="s">
        <v>34</v>
      </c>
      <c r="S1155">
        <v>0</v>
      </c>
      <c r="T1155">
        <v>40000000</v>
      </c>
      <c r="U1155">
        <v>53955614</v>
      </c>
      <c r="V1155">
        <f t="shared" si="35"/>
        <v>13955614</v>
      </c>
      <c r="W1155" t="s">
        <v>4504</v>
      </c>
      <c r="X1155">
        <v>6.1</v>
      </c>
      <c r="Y1155">
        <v>100</v>
      </c>
      <c r="Z1155">
        <v>77415</v>
      </c>
      <c r="AA1155">
        <v>139</v>
      </c>
      <c r="AB1155">
        <v>0</v>
      </c>
      <c r="AC1155">
        <v>287</v>
      </c>
      <c r="AD1155">
        <v>4000</v>
      </c>
      <c r="AE1155">
        <v>835</v>
      </c>
      <c r="AF1155">
        <v>823</v>
      </c>
      <c r="AG1155">
        <v>8610</v>
      </c>
      <c r="AH1155" t="s">
        <v>980</v>
      </c>
      <c r="AI1155" t="s">
        <v>718</v>
      </c>
      <c r="AJ1155" t="s">
        <v>1432</v>
      </c>
      <c r="AK1155" t="s">
        <v>20926</v>
      </c>
      <c r="AL1155" t="s">
        <v>13700</v>
      </c>
      <c r="AP1155">
        <f t="shared" ref="AP1155:AP1218" si="36">COUNTA(AH1155:AO1155)</f>
        <v>5</v>
      </c>
    </row>
    <row r="1156" spans="1:42" x14ac:dyDescent="0.3">
      <c r="A1156" s="1">
        <v>1216</v>
      </c>
      <c r="B1156" t="s">
        <v>4505</v>
      </c>
      <c r="C1156" t="s">
        <v>27</v>
      </c>
      <c r="D1156" t="s">
        <v>4506</v>
      </c>
      <c r="E1156" t="s">
        <v>4507</v>
      </c>
      <c r="F1156" t="s">
        <v>1445</v>
      </c>
      <c r="G1156" t="s">
        <v>2586</v>
      </c>
      <c r="H1156" t="s">
        <v>32</v>
      </c>
      <c r="I1156">
        <v>98</v>
      </c>
      <c r="J1156">
        <v>1.85</v>
      </c>
      <c r="K1156" t="s">
        <v>33</v>
      </c>
      <c r="L1156" t="s">
        <v>16890</v>
      </c>
      <c r="M1156" t="s">
        <v>13997</v>
      </c>
      <c r="N1156" t="s">
        <v>16891</v>
      </c>
      <c r="O1156" t="s">
        <v>16892</v>
      </c>
      <c r="P1156" t="s">
        <v>14000</v>
      </c>
      <c r="Q1156">
        <v>1997</v>
      </c>
      <c r="R1156" t="s">
        <v>491</v>
      </c>
      <c r="S1156">
        <v>0</v>
      </c>
      <c r="T1156">
        <v>40000000</v>
      </c>
      <c r="U1156">
        <v>54967359</v>
      </c>
      <c r="V1156">
        <f t="shared" ref="V1156:V1219" si="37">U1156-T1156</f>
        <v>14967359</v>
      </c>
      <c r="W1156" t="s">
        <v>4508</v>
      </c>
      <c r="X1156">
        <v>5.2</v>
      </c>
      <c r="Y1156">
        <v>70</v>
      </c>
      <c r="Z1156">
        <v>52805</v>
      </c>
      <c r="AA1156">
        <v>209</v>
      </c>
      <c r="AB1156">
        <v>0</v>
      </c>
      <c r="AC1156">
        <v>20</v>
      </c>
      <c r="AD1156">
        <v>2000</v>
      </c>
      <c r="AE1156">
        <v>2000</v>
      </c>
      <c r="AF1156">
        <v>968</v>
      </c>
      <c r="AG1156">
        <v>7039</v>
      </c>
      <c r="AH1156" t="s">
        <v>980</v>
      </c>
      <c r="AI1156" t="s">
        <v>4493</v>
      </c>
      <c r="AP1156">
        <f t="shared" si="36"/>
        <v>2</v>
      </c>
    </row>
    <row r="1157" spans="1:42" x14ac:dyDescent="0.3">
      <c r="A1157" s="1">
        <v>1217</v>
      </c>
      <c r="B1157" t="s">
        <v>4509</v>
      </c>
      <c r="C1157" t="s">
        <v>27</v>
      </c>
      <c r="D1157" t="s">
        <v>406</v>
      </c>
      <c r="E1157" t="s">
        <v>88</v>
      </c>
      <c r="F1157" t="s">
        <v>235</v>
      </c>
      <c r="G1157" t="s">
        <v>1359</v>
      </c>
      <c r="H1157" t="s">
        <v>47</v>
      </c>
      <c r="I1157">
        <v>131</v>
      </c>
      <c r="J1157">
        <v>1.85</v>
      </c>
      <c r="K1157" t="s">
        <v>33</v>
      </c>
      <c r="L1157" t="s">
        <v>16893</v>
      </c>
      <c r="M1157" t="s">
        <v>14138</v>
      </c>
      <c r="N1157" t="s">
        <v>14074</v>
      </c>
      <c r="O1157" t="s">
        <v>14018</v>
      </c>
      <c r="P1157" t="s">
        <v>16894</v>
      </c>
      <c r="Q1157">
        <v>2002</v>
      </c>
      <c r="R1157" t="s">
        <v>34</v>
      </c>
      <c r="S1157">
        <v>1</v>
      </c>
      <c r="T1157">
        <v>35000000</v>
      </c>
      <c r="U1157">
        <v>54228104</v>
      </c>
      <c r="V1157">
        <f t="shared" si="37"/>
        <v>19228104</v>
      </c>
      <c r="W1157" t="s">
        <v>4510</v>
      </c>
      <c r="X1157">
        <v>7.7</v>
      </c>
      <c r="Y1157">
        <v>138</v>
      </c>
      <c r="Z1157">
        <v>104991</v>
      </c>
      <c r="AA1157">
        <v>544</v>
      </c>
      <c r="AB1157">
        <v>0</v>
      </c>
      <c r="AC1157">
        <v>58</v>
      </c>
      <c r="AD1157">
        <v>15000</v>
      </c>
      <c r="AE1157">
        <v>1000</v>
      </c>
      <c r="AF1157">
        <v>720</v>
      </c>
      <c r="AG1157">
        <v>17152</v>
      </c>
      <c r="AH1157" t="s">
        <v>980</v>
      </c>
      <c r="AI1157" t="s">
        <v>718</v>
      </c>
      <c r="AJ1157" t="s">
        <v>2420</v>
      </c>
      <c r="AK1157" t="s">
        <v>12756</v>
      </c>
      <c r="AL1157" t="s">
        <v>13161</v>
      </c>
      <c r="AP1157">
        <f t="shared" si="36"/>
        <v>5</v>
      </c>
    </row>
    <row r="1158" spans="1:42" x14ac:dyDescent="0.3">
      <c r="A1158" s="1">
        <v>1218</v>
      </c>
      <c r="B1158" t="s">
        <v>4511</v>
      </c>
      <c r="C1158" t="s">
        <v>27</v>
      </c>
      <c r="D1158" t="s">
        <v>3976</v>
      </c>
      <c r="E1158" t="s">
        <v>499</v>
      </c>
      <c r="F1158" t="s">
        <v>4512</v>
      </c>
      <c r="G1158" t="s">
        <v>2287</v>
      </c>
      <c r="H1158" t="s">
        <v>32</v>
      </c>
      <c r="I1158">
        <v>118</v>
      </c>
      <c r="J1158">
        <v>2.35</v>
      </c>
      <c r="K1158" t="s">
        <v>33</v>
      </c>
      <c r="L1158" t="s">
        <v>16895</v>
      </c>
      <c r="M1158" t="s">
        <v>16765</v>
      </c>
      <c r="N1158" t="s">
        <v>15210</v>
      </c>
      <c r="O1158" t="s">
        <v>15315</v>
      </c>
      <c r="P1158" t="s">
        <v>16380</v>
      </c>
      <c r="Q1158">
        <v>2011</v>
      </c>
      <c r="R1158" t="s">
        <v>491</v>
      </c>
      <c r="S1158">
        <v>1</v>
      </c>
      <c r="T1158">
        <v>40000000</v>
      </c>
      <c r="U1158">
        <v>57981889</v>
      </c>
      <c r="V1158">
        <f t="shared" si="37"/>
        <v>17981889</v>
      </c>
      <c r="W1158" t="s">
        <v>4513</v>
      </c>
      <c r="X1158">
        <v>7.3</v>
      </c>
      <c r="Y1158">
        <v>274</v>
      </c>
      <c r="Z1158">
        <v>173848</v>
      </c>
      <c r="AA1158">
        <v>203</v>
      </c>
      <c r="AB1158">
        <v>25000</v>
      </c>
      <c r="AC1158">
        <v>65</v>
      </c>
      <c r="AD1158">
        <v>11000</v>
      </c>
      <c r="AE1158">
        <v>980</v>
      </c>
      <c r="AF1158">
        <v>638</v>
      </c>
      <c r="AG1158">
        <v>13943</v>
      </c>
      <c r="AH1158" t="s">
        <v>20931</v>
      </c>
      <c r="AI1158" t="s">
        <v>2420</v>
      </c>
      <c r="AJ1158" t="s">
        <v>13161</v>
      </c>
      <c r="AP1158">
        <f t="shared" si="36"/>
        <v>3</v>
      </c>
    </row>
    <row r="1159" spans="1:42" x14ac:dyDescent="0.3">
      <c r="A1159" s="1">
        <v>1219</v>
      </c>
      <c r="B1159" t="s">
        <v>4514</v>
      </c>
      <c r="C1159" t="s">
        <v>27</v>
      </c>
      <c r="D1159" t="s">
        <v>3611</v>
      </c>
      <c r="E1159" t="s">
        <v>175</v>
      </c>
      <c r="F1159" t="s">
        <v>96</v>
      </c>
      <c r="G1159" t="s">
        <v>4515</v>
      </c>
      <c r="H1159" t="s">
        <v>47</v>
      </c>
      <c r="I1159">
        <v>113</v>
      </c>
      <c r="J1159">
        <v>2.35</v>
      </c>
      <c r="K1159" t="s">
        <v>33</v>
      </c>
      <c r="L1159" t="s">
        <v>16896</v>
      </c>
      <c r="M1159" t="s">
        <v>15319</v>
      </c>
      <c r="N1159" t="s">
        <v>15593</v>
      </c>
      <c r="O1159" t="s">
        <v>14911</v>
      </c>
      <c r="P1159" t="s">
        <v>14098</v>
      </c>
      <c r="Q1159">
        <v>2011</v>
      </c>
      <c r="R1159" t="s">
        <v>34</v>
      </c>
      <c r="S1159">
        <v>3</v>
      </c>
      <c r="T1159">
        <v>30000000</v>
      </c>
      <c r="U1159">
        <v>61094903</v>
      </c>
      <c r="V1159">
        <f t="shared" si="37"/>
        <v>31094903</v>
      </c>
      <c r="W1159" t="s">
        <v>4516</v>
      </c>
      <c r="X1159">
        <v>6.9</v>
      </c>
      <c r="Y1159">
        <v>349</v>
      </c>
      <c r="Z1159">
        <v>210542</v>
      </c>
      <c r="AA1159">
        <v>332</v>
      </c>
      <c r="AB1159">
        <v>29000</v>
      </c>
      <c r="AC1159">
        <v>174</v>
      </c>
      <c r="AD1159">
        <v>14000</v>
      </c>
      <c r="AE1159">
        <v>903</v>
      </c>
      <c r="AF1159">
        <v>767</v>
      </c>
      <c r="AG1159">
        <v>17152</v>
      </c>
      <c r="AH1159" t="s">
        <v>980</v>
      </c>
      <c r="AI1159" t="s">
        <v>20928</v>
      </c>
      <c r="AJ1159" t="s">
        <v>13161</v>
      </c>
      <c r="AP1159">
        <f t="shared" si="36"/>
        <v>3</v>
      </c>
    </row>
    <row r="1160" spans="1:42" x14ac:dyDescent="0.3">
      <c r="A1160" s="1">
        <v>1220</v>
      </c>
      <c r="B1160" t="s">
        <v>4517</v>
      </c>
      <c r="C1160" t="s">
        <v>27</v>
      </c>
      <c r="D1160" t="s">
        <v>50</v>
      </c>
      <c r="E1160" t="s">
        <v>52</v>
      </c>
      <c r="F1160" t="s">
        <v>202</v>
      </c>
      <c r="G1160" t="s">
        <v>78</v>
      </c>
      <c r="H1160" t="s">
        <v>32</v>
      </c>
      <c r="I1160">
        <v>130</v>
      </c>
      <c r="J1160">
        <v>2.35</v>
      </c>
      <c r="K1160" t="s">
        <v>33</v>
      </c>
      <c r="L1160" t="s">
        <v>16897</v>
      </c>
      <c r="M1160" t="s">
        <v>14129</v>
      </c>
      <c r="N1160" t="s">
        <v>16203</v>
      </c>
      <c r="O1160" t="s">
        <v>15792</v>
      </c>
      <c r="P1160" t="s">
        <v>14676</v>
      </c>
      <c r="Q1160">
        <v>2006</v>
      </c>
      <c r="R1160" t="s">
        <v>34</v>
      </c>
      <c r="S1160">
        <v>1</v>
      </c>
      <c r="T1160">
        <v>40000000</v>
      </c>
      <c r="U1160">
        <v>53082743</v>
      </c>
      <c r="V1160">
        <f t="shared" si="37"/>
        <v>13082743</v>
      </c>
      <c r="W1160" t="s">
        <v>4518</v>
      </c>
      <c r="X1160">
        <v>8.5</v>
      </c>
      <c r="Y1160">
        <v>341</v>
      </c>
      <c r="Z1160">
        <v>844052</v>
      </c>
      <c r="AA1160">
        <v>1100</v>
      </c>
      <c r="AB1160">
        <v>49000</v>
      </c>
      <c r="AC1160">
        <v>22000</v>
      </c>
      <c r="AD1160">
        <v>23000</v>
      </c>
      <c r="AE1160">
        <v>20000</v>
      </c>
      <c r="AF1160">
        <v>19000</v>
      </c>
      <c r="AG1160">
        <v>63986</v>
      </c>
      <c r="AH1160" t="s">
        <v>2420</v>
      </c>
      <c r="AI1160" t="s">
        <v>20928</v>
      </c>
      <c r="AJ1160" t="s">
        <v>13700</v>
      </c>
      <c r="AK1160" t="s">
        <v>13161</v>
      </c>
      <c r="AP1160">
        <f t="shared" si="36"/>
        <v>4</v>
      </c>
    </row>
    <row r="1161" spans="1:42" x14ac:dyDescent="0.3">
      <c r="A1161" s="1">
        <v>1221</v>
      </c>
      <c r="B1161" t="s">
        <v>4519</v>
      </c>
      <c r="C1161" t="s">
        <v>27</v>
      </c>
      <c r="D1161" t="s">
        <v>3187</v>
      </c>
      <c r="E1161" t="s">
        <v>94</v>
      </c>
      <c r="F1161" t="s">
        <v>44</v>
      </c>
      <c r="G1161" t="s">
        <v>4520</v>
      </c>
      <c r="H1161" t="s">
        <v>32</v>
      </c>
      <c r="I1161">
        <v>116</v>
      </c>
      <c r="J1161">
        <v>2.35</v>
      </c>
      <c r="K1161" t="s">
        <v>33</v>
      </c>
      <c r="L1161" t="s">
        <v>15957</v>
      </c>
      <c r="M1161" t="s">
        <v>16898</v>
      </c>
      <c r="N1161" t="s">
        <v>16899</v>
      </c>
      <c r="O1161" t="s">
        <v>14730</v>
      </c>
      <c r="P1161" t="s">
        <v>14116</v>
      </c>
      <c r="Q1161">
        <v>2014</v>
      </c>
      <c r="R1161" t="s">
        <v>491</v>
      </c>
      <c r="S1161">
        <v>7</v>
      </c>
      <c r="T1161">
        <v>42000000</v>
      </c>
      <c r="U1161">
        <v>54414716</v>
      </c>
      <c r="V1161">
        <f t="shared" si="37"/>
        <v>12414716</v>
      </c>
      <c r="W1161" t="s">
        <v>4521</v>
      </c>
      <c r="X1161">
        <v>6.3</v>
      </c>
      <c r="Y1161">
        <v>196</v>
      </c>
      <c r="Z1161">
        <v>114294</v>
      </c>
      <c r="AA1161">
        <v>187</v>
      </c>
      <c r="AB1161">
        <v>12000</v>
      </c>
      <c r="AC1161">
        <v>51</v>
      </c>
      <c r="AD1161">
        <v>18000</v>
      </c>
      <c r="AE1161">
        <v>11000</v>
      </c>
      <c r="AF1161">
        <v>465</v>
      </c>
      <c r="AG1161">
        <v>30571</v>
      </c>
      <c r="AH1161" t="s">
        <v>1432</v>
      </c>
      <c r="AI1161" t="s">
        <v>20931</v>
      </c>
      <c r="AP1161">
        <f t="shared" si="36"/>
        <v>2</v>
      </c>
    </row>
    <row r="1162" spans="1:42" x14ac:dyDescent="0.3">
      <c r="A1162" s="1">
        <v>1222</v>
      </c>
      <c r="B1162" t="s">
        <v>4522</v>
      </c>
      <c r="C1162" t="s">
        <v>27</v>
      </c>
      <c r="D1162" t="s">
        <v>4523</v>
      </c>
      <c r="E1162" t="s">
        <v>386</v>
      </c>
      <c r="F1162" t="s">
        <v>4524</v>
      </c>
      <c r="G1162" t="s">
        <v>4525</v>
      </c>
      <c r="H1162" t="s">
        <v>32</v>
      </c>
      <c r="I1162">
        <v>89</v>
      </c>
      <c r="J1162">
        <v>2.35</v>
      </c>
      <c r="K1162" t="s">
        <v>33</v>
      </c>
      <c r="L1162" t="s">
        <v>13981</v>
      </c>
      <c r="M1162" t="s">
        <v>15351</v>
      </c>
      <c r="N1162" t="s">
        <v>16900</v>
      </c>
      <c r="O1162" t="s">
        <v>16373</v>
      </c>
      <c r="P1162" t="s">
        <v>14154</v>
      </c>
      <c r="Q1162">
        <v>2013</v>
      </c>
      <c r="R1162" t="s">
        <v>72</v>
      </c>
      <c r="S1162">
        <v>2</v>
      </c>
      <c r="T1162">
        <v>40000000</v>
      </c>
      <c r="U1162">
        <v>57011847</v>
      </c>
      <c r="V1162">
        <f t="shared" si="37"/>
        <v>17011847</v>
      </c>
      <c r="W1162" t="s">
        <v>4526</v>
      </c>
      <c r="X1162">
        <v>5.9</v>
      </c>
      <c r="Y1162">
        <v>83</v>
      </c>
      <c r="Z1162">
        <v>20615</v>
      </c>
      <c r="AA1162">
        <v>44</v>
      </c>
      <c r="AB1162">
        <v>0</v>
      </c>
      <c r="AC1162">
        <v>7</v>
      </c>
      <c r="AD1162">
        <v>3000</v>
      </c>
      <c r="AE1162">
        <v>190</v>
      </c>
      <c r="AF1162">
        <v>91</v>
      </c>
      <c r="AG1162">
        <v>3361</v>
      </c>
      <c r="AH1162" t="s">
        <v>718</v>
      </c>
      <c r="AI1162" t="s">
        <v>20925</v>
      </c>
      <c r="AJ1162" t="s">
        <v>1432</v>
      </c>
      <c r="AK1162" t="s">
        <v>20926</v>
      </c>
      <c r="AL1162" t="s">
        <v>13700</v>
      </c>
      <c r="AP1162">
        <f t="shared" si="36"/>
        <v>5</v>
      </c>
    </row>
    <row r="1163" spans="1:42" x14ac:dyDescent="0.3">
      <c r="A1163" s="1">
        <v>1223</v>
      </c>
      <c r="B1163" t="s">
        <v>4527</v>
      </c>
      <c r="C1163" t="s">
        <v>27</v>
      </c>
      <c r="D1163" t="s">
        <v>2299</v>
      </c>
      <c r="E1163" t="s">
        <v>4528</v>
      </c>
      <c r="F1163" t="s">
        <v>4529</v>
      </c>
      <c r="G1163" t="s">
        <v>4530</v>
      </c>
      <c r="H1163" t="s">
        <v>32</v>
      </c>
      <c r="I1163">
        <v>139</v>
      </c>
      <c r="J1163">
        <v>1.85</v>
      </c>
      <c r="K1163" t="s">
        <v>4531</v>
      </c>
      <c r="L1163" t="s">
        <v>16901</v>
      </c>
      <c r="M1163" t="s">
        <v>16902</v>
      </c>
      <c r="N1163" t="s">
        <v>16903</v>
      </c>
      <c r="O1163" t="s">
        <v>14486</v>
      </c>
      <c r="P1163" t="s">
        <v>14333</v>
      </c>
      <c r="Q1163">
        <v>2006</v>
      </c>
      <c r="R1163" t="s">
        <v>491</v>
      </c>
      <c r="S1163">
        <v>0</v>
      </c>
      <c r="T1163">
        <v>40000000</v>
      </c>
      <c r="U1163">
        <v>50859889</v>
      </c>
      <c r="V1163">
        <f t="shared" si="37"/>
        <v>10859889</v>
      </c>
      <c r="W1163" t="s">
        <v>4532</v>
      </c>
      <c r="X1163">
        <v>7.8</v>
      </c>
      <c r="Y1163">
        <v>283</v>
      </c>
      <c r="Z1163">
        <v>236000</v>
      </c>
      <c r="AA1163">
        <v>1043</v>
      </c>
      <c r="AB1163">
        <v>14000</v>
      </c>
      <c r="AC1163">
        <v>0</v>
      </c>
      <c r="AD1163">
        <v>708</v>
      </c>
      <c r="AE1163">
        <v>78</v>
      </c>
      <c r="AF1163">
        <v>19</v>
      </c>
      <c r="AG1163">
        <v>848</v>
      </c>
      <c r="AH1163" t="s">
        <v>980</v>
      </c>
      <c r="AI1163" t="s">
        <v>718</v>
      </c>
      <c r="AJ1163" t="s">
        <v>2420</v>
      </c>
      <c r="AK1163" t="s">
        <v>13161</v>
      </c>
      <c r="AP1163">
        <f t="shared" si="36"/>
        <v>4</v>
      </c>
    </row>
    <row r="1164" spans="1:42" x14ac:dyDescent="0.3">
      <c r="A1164" s="1">
        <v>1224</v>
      </c>
      <c r="B1164" t="s">
        <v>4533</v>
      </c>
      <c r="C1164" t="s">
        <v>27</v>
      </c>
      <c r="D1164" t="s">
        <v>4303</v>
      </c>
      <c r="E1164" t="s">
        <v>1114</v>
      </c>
      <c r="F1164" t="s">
        <v>820</v>
      </c>
      <c r="G1164" t="s">
        <v>670</v>
      </c>
      <c r="H1164" t="s">
        <v>47</v>
      </c>
      <c r="I1164">
        <v>130</v>
      </c>
      <c r="J1164">
        <v>2.35</v>
      </c>
      <c r="K1164" t="s">
        <v>33</v>
      </c>
      <c r="L1164" t="s">
        <v>16904</v>
      </c>
      <c r="M1164" t="s">
        <v>16905</v>
      </c>
      <c r="N1164" t="s">
        <v>14138</v>
      </c>
      <c r="O1164" t="s">
        <v>16906</v>
      </c>
      <c r="P1164" t="s">
        <v>16907</v>
      </c>
      <c r="Q1164">
        <v>1987</v>
      </c>
      <c r="R1164" t="s">
        <v>72</v>
      </c>
      <c r="S1164">
        <v>1</v>
      </c>
      <c r="T1164">
        <v>30000000</v>
      </c>
      <c r="U1164">
        <v>51185897</v>
      </c>
      <c r="V1164">
        <f t="shared" si="37"/>
        <v>21185897</v>
      </c>
      <c r="W1164" t="s">
        <v>4534</v>
      </c>
      <c r="X1164">
        <v>6.7</v>
      </c>
      <c r="Y1164">
        <v>105</v>
      </c>
      <c r="Z1164">
        <v>69457</v>
      </c>
      <c r="AA1164">
        <v>271</v>
      </c>
      <c r="AB1164">
        <v>0</v>
      </c>
      <c r="AC1164">
        <v>46</v>
      </c>
      <c r="AD1164">
        <v>387</v>
      </c>
      <c r="AE1164">
        <v>244</v>
      </c>
      <c r="AF1164">
        <v>162</v>
      </c>
      <c r="AG1164">
        <v>1233</v>
      </c>
      <c r="AH1164" t="s">
        <v>980</v>
      </c>
      <c r="AI1164" t="s">
        <v>718</v>
      </c>
      <c r="AJ1164" t="s">
        <v>13161</v>
      </c>
      <c r="AP1164">
        <f t="shared" si="36"/>
        <v>3</v>
      </c>
    </row>
    <row r="1165" spans="1:42" x14ac:dyDescent="0.3">
      <c r="A1165" s="1">
        <v>1225</v>
      </c>
      <c r="B1165" t="s">
        <v>4535</v>
      </c>
      <c r="C1165" t="s">
        <v>27</v>
      </c>
      <c r="D1165" t="s">
        <v>4536</v>
      </c>
      <c r="E1165" t="s">
        <v>4537</v>
      </c>
      <c r="F1165" t="s">
        <v>584</v>
      </c>
      <c r="G1165" t="s">
        <v>3641</v>
      </c>
      <c r="H1165" t="s">
        <v>32</v>
      </c>
      <c r="I1165">
        <v>107</v>
      </c>
      <c r="J1165">
        <v>2.35</v>
      </c>
      <c r="K1165" t="s">
        <v>33</v>
      </c>
      <c r="L1165" t="s">
        <v>16908</v>
      </c>
      <c r="M1165" t="s">
        <v>14320</v>
      </c>
      <c r="N1165" t="s">
        <v>16909</v>
      </c>
      <c r="O1165" t="s">
        <v>14708</v>
      </c>
      <c r="P1165" t="s">
        <v>16910</v>
      </c>
      <c r="Q1165">
        <v>2010</v>
      </c>
      <c r="R1165" t="s">
        <v>491</v>
      </c>
      <c r="S1165">
        <v>0</v>
      </c>
      <c r="T1165">
        <v>40000000</v>
      </c>
      <c r="U1165">
        <v>52000688</v>
      </c>
      <c r="V1165">
        <f t="shared" si="37"/>
        <v>12000688</v>
      </c>
      <c r="W1165" t="s">
        <v>4538</v>
      </c>
      <c r="X1165">
        <v>6.4</v>
      </c>
      <c r="Y1165">
        <v>351</v>
      </c>
      <c r="Z1165">
        <v>171418</v>
      </c>
      <c r="AA1165">
        <v>619</v>
      </c>
      <c r="AB1165">
        <v>17000</v>
      </c>
      <c r="AC1165">
        <v>190</v>
      </c>
      <c r="AD1165">
        <v>2000</v>
      </c>
      <c r="AE1165">
        <v>1000</v>
      </c>
      <c r="AF1165">
        <v>520</v>
      </c>
      <c r="AG1165">
        <v>4243</v>
      </c>
      <c r="AH1165" t="s">
        <v>980</v>
      </c>
      <c r="AI1165" t="s">
        <v>718</v>
      </c>
      <c r="AJ1165" t="s">
        <v>13700</v>
      </c>
      <c r="AK1165" t="s">
        <v>13161</v>
      </c>
      <c r="AP1165">
        <f t="shared" si="36"/>
        <v>4</v>
      </c>
    </row>
    <row r="1166" spans="1:42" x14ac:dyDescent="0.3">
      <c r="A1166" s="1">
        <v>1226</v>
      </c>
      <c r="B1166" t="s">
        <v>4539</v>
      </c>
      <c r="C1166" t="s">
        <v>27</v>
      </c>
      <c r="D1166" t="s">
        <v>1940</v>
      </c>
      <c r="E1166" t="s">
        <v>592</v>
      </c>
      <c r="F1166" t="s">
        <v>4540</v>
      </c>
      <c r="G1166" t="s">
        <v>4541</v>
      </c>
      <c r="H1166" t="s">
        <v>32</v>
      </c>
      <c r="I1166">
        <v>116</v>
      </c>
      <c r="J1166">
        <v>2.35</v>
      </c>
      <c r="K1166" t="s">
        <v>33</v>
      </c>
      <c r="L1166" t="s">
        <v>16911</v>
      </c>
      <c r="M1166" t="s">
        <v>16912</v>
      </c>
      <c r="N1166" t="s">
        <v>15210</v>
      </c>
      <c r="O1166" t="s">
        <v>14448</v>
      </c>
      <c r="P1166" t="s">
        <v>16579</v>
      </c>
      <c r="Q1166">
        <v>1986</v>
      </c>
      <c r="R1166" t="s">
        <v>72</v>
      </c>
      <c r="S1166">
        <v>3</v>
      </c>
      <c r="T1166">
        <v>40000000</v>
      </c>
      <c r="U1166">
        <v>49851591</v>
      </c>
      <c r="V1166">
        <f t="shared" si="37"/>
        <v>9851591</v>
      </c>
      <c r="W1166" t="s">
        <v>4542</v>
      </c>
      <c r="X1166">
        <v>5.9</v>
      </c>
      <c r="Y1166">
        <v>16</v>
      </c>
      <c r="Z1166">
        <v>7900</v>
      </c>
      <c r="AA1166">
        <v>34</v>
      </c>
      <c r="AB1166">
        <v>263</v>
      </c>
      <c r="AC1166">
        <v>425</v>
      </c>
      <c r="AD1166">
        <v>954</v>
      </c>
      <c r="AE1166">
        <v>568</v>
      </c>
      <c r="AF1166">
        <v>204</v>
      </c>
      <c r="AG1166">
        <v>2179</v>
      </c>
      <c r="AH1166" t="s">
        <v>1432</v>
      </c>
      <c r="AI1166" t="s">
        <v>20931</v>
      </c>
      <c r="AJ1166" t="s">
        <v>12756</v>
      </c>
      <c r="AP1166">
        <f t="shared" si="36"/>
        <v>3</v>
      </c>
    </row>
    <row r="1167" spans="1:42" x14ac:dyDescent="0.3">
      <c r="A1167" s="1">
        <v>1227</v>
      </c>
      <c r="B1167" t="s">
        <v>4543</v>
      </c>
      <c r="C1167" t="s">
        <v>27</v>
      </c>
      <c r="D1167" t="s">
        <v>3116</v>
      </c>
      <c r="E1167" t="s">
        <v>38</v>
      </c>
      <c r="F1167" t="s">
        <v>3313</v>
      </c>
      <c r="G1167" t="s">
        <v>2808</v>
      </c>
      <c r="H1167" t="s">
        <v>32</v>
      </c>
      <c r="I1167">
        <v>96</v>
      </c>
      <c r="J1167">
        <v>2.35</v>
      </c>
      <c r="K1167" t="s">
        <v>33</v>
      </c>
      <c r="L1167" t="s">
        <v>16519</v>
      </c>
      <c r="M1167" t="s">
        <v>16913</v>
      </c>
      <c r="N1167" t="s">
        <v>15570</v>
      </c>
      <c r="O1167" t="s">
        <v>15920</v>
      </c>
      <c r="P1167" t="s">
        <v>14218</v>
      </c>
      <c r="Q1167">
        <v>2004</v>
      </c>
      <c r="R1167" t="s">
        <v>34</v>
      </c>
      <c r="S1167">
        <v>1</v>
      </c>
      <c r="T1167">
        <v>40000000</v>
      </c>
      <c r="U1167">
        <v>47781388</v>
      </c>
      <c r="V1167">
        <f t="shared" si="37"/>
        <v>7781388</v>
      </c>
      <c r="W1167" t="s">
        <v>4544</v>
      </c>
      <c r="X1167">
        <v>6.6</v>
      </c>
      <c r="Y1167">
        <v>195</v>
      </c>
      <c r="Z1167">
        <v>147504</v>
      </c>
      <c r="AA1167">
        <v>531</v>
      </c>
      <c r="AB1167">
        <v>0</v>
      </c>
      <c r="AC1167">
        <v>192</v>
      </c>
      <c r="AD1167">
        <v>40000</v>
      </c>
      <c r="AE1167">
        <v>534</v>
      </c>
      <c r="AF1167">
        <v>501</v>
      </c>
      <c r="AG1167">
        <v>41293</v>
      </c>
      <c r="AH1167" t="s">
        <v>20928</v>
      </c>
      <c r="AI1167" t="s">
        <v>13161</v>
      </c>
      <c r="AP1167">
        <f t="shared" si="36"/>
        <v>2</v>
      </c>
    </row>
    <row r="1168" spans="1:42" x14ac:dyDescent="0.3">
      <c r="A1168" s="1">
        <v>1228</v>
      </c>
      <c r="B1168" t="s">
        <v>4545</v>
      </c>
      <c r="C1168" t="s">
        <v>27</v>
      </c>
      <c r="D1168" t="s">
        <v>4546</v>
      </c>
      <c r="E1168" t="s">
        <v>442</v>
      </c>
      <c r="F1168" t="s">
        <v>3588</v>
      </c>
      <c r="G1168" t="s">
        <v>4547</v>
      </c>
      <c r="H1168" t="s">
        <v>32</v>
      </c>
      <c r="I1168">
        <v>99</v>
      </c>
      <c r="J1168">
        <v>2.35</v>
      </c>
      <c r="K1168" t="s">
        <v>33</v>
      </c>
      <c r="L1168" t="s">
        <v>14241</v>
      </c>
      <c r="M1168" t="s">
        <v>15591</v>
      </c>
      <c r="N1168" t="s">
        <v>14964</v>
      </c>
      <c r="O1168" t="s">
        <v>16914</v>
      </c>
      <c r="P1168" t="s">
        <v>16915</v>
      </c>
      <c r="Q1168">
        <v>2006</v>
      </c>
      <c r="R1168" t="s">
        <v>72</v>
      </c>
      <c r="S1168">
        <v>0</v>
      </c>
      <c r="T1168">
        <v>40000000</v>
      </c>
      <c r="U1168">
        <v>52320979</v>
      </c>
      <c r="V1168">
        <f t="shared" si="37"/>
        <v>12320979</v>
      </c>
      <c r="W1168" t="s">
        <v>4548</v>
      </c>
      <c r="X1168">
        <v>6.8</v>
      </c>
      <c r="Y1168">
        <v>175</v>
      </c>
      <c r="Z1168">
        <v>114321</v>
      </c>
      <c r="AA1168">
        <v>548</v>
      </c>
      <c r="AB1168">
        <v>0</v>
      </c>
      <c r="AC1168">
        <v>18</v>
      </c>
      <c r="AD1168">
        <v>18000</v>
      </c>
      <c r="AE1168">
        <v>426</v>
      </c>
      <c r="AF1168">
        <v>211</v>
      </c>
      <c r="AG1168">
        <v>18693</v>
      </c>
      <c r="AH1168" t="s">
        <v>2420</v>
      </c>
      <c r="AI1168" t="s">
        <v>20924</v>
      </c>
      <c r="AJ1168" t="s">
        <v>12756</v>
      </c>
      <c r="AP1168">
        <f t="shared" si="36"/>
        <v>3</v>
      </c>
    </row>
    <row r="1169" spans="1:42" x14ac:dyDescent="0.3">
      <c r="A1169" s="1">
        <v>1229</v>
      </c>
      <c r="B1169" t="s">
        <v>4549</v>
      </c>
      <c r="C1169" t="s">
        <v>559</v>
      </c>
      <c r="D1169" t="s">
        <v>3109</v>
      </c>
      <c r="E1169" t="s">
        <v>4550</v>
      </c>
      <c r="F1169" t="s">
        <v>4551</v>
      </c>
      <c r="G1169" t="s">
        <v>4552</v>
      </c>
      <c r="H1169" t="s">
        <v>32</v>
      </c>
      <c r="I1169">
        <v>104</v>
      </c>
      <c r="J1169">
        <v>2.35</v>
      </c>
      <c r="K1169" t="s">
        <v>33</v>
      </c>
      <c r="L1169" t="s">
        <v>16704</v>
      </c>
      <c r="M1169" t="s">
        <v>16916</v>
      </c>
      <c r="N1169" t="s">
        <v>16917</v>
      </c>
      <c r="O1169" t="s">
        <v>14676</v>
      </c>
      <c r="P1169" t="s">
        <v>16918</v>
      </c>
      <c r="Q1169">
        <v>2005</v>
      </c>
      <c r="R1169" t="s">
        <v>34</v>
      </c>
      <c r="S1169">
        <v>0</v>
      </c>
      <c r="T1169">
        <v>43000000</v>
      </c>
      <c r="U1169">
        <v>47806295</v>
      </c>
      <c r="V1169">
        <f t="shared" si="37"/>
        <v>4806295</v>
      </c>
      <c r="W1169" t="s">
        <v>4553</v>
      </c>
      <c r="X1169">
        <v>6.5</v>
      </c>
      <c r="Y1169">
        <v>193</v>
      </c>
      <c r="Z1169">
        <v>87447</v>
      </c>
      <c r="AA1169">
        <v>371</v>
      </c>
      <c r="AB1169">
        <v>0</v>
      </c>
      <c r="AC1169">
        <v>34</v>
      </c>
      <c r="AD1169">
        <v>545</v>
      </c>
      <c r="AE1169">
        <v>351</v>
      </c>
      <c r="AF1169">
        <v>280</v>
      </c>
      <c r="AG1169">
        <v>1274</v>
      </c>
      <c r="AH1169" t="s">
        <v>4493</v>
      </c>
      <c r="AI1169" t="s">
        <v>20928</v>
      </c>
      <c r="AJ1169" t="s">
        <v>13161</v>
      </c>
      <c r="AP1169">
        <f t="shared" si="36"/>
        <v>3</v>
      </c>
    </row>
    <row r="1170" spans="1:42" x14ac:dyDescent="0.3">
      <c r="A1170" s="1">
        <v>1230</v>
      </c>
      <c r="B1170" t="s">
        <v>4554</v>
      </c>
      <c r="C1170" t="s">
        <v>27</v>
      </c>
      <c r="D1170" t="s">
        <v>4555</v>
      </c>
      <c r="E1170" t="s">
        <v>560</v>
      </c>
      <c r="F1170" t="s">
        <v>3148</v>
      </c>
      <c r="G1170" t="s">
        <v>256</v>
      </c>
      <c r="H1170" t="s">
        <v>32</v>
      </c>
      <c r="I1170">
        <v>105</v>
      </c>
      <c r="J1170">
        <v>1.85</v>
      </c>
      <c r="K1170" t="s">
        <v>33</v>
      </c>
      <c r="L1170" t="s">
        <v>16919</v>
      </c>
      <c r="M1170" t="s">
        <v>16920</v>
      </c>
      <c r="N1170" t="s">
        <v>14731</v>
      </c>
      <c r="O1170" t="s">
        <v>16921</v>
      </c>
      <c r="P1170" t="s">
        <v>16922</v>
      </c>
      <c r="Q1170">
        <v>2012</v>
      </c>
      <c r="R1170" t="s">
        <v>72</v>
      </c>
      <c r="S1170">
        <v>0</v>
      </c>
      <c r="T1170">
        <v>25000000</v>
      </c>
      <c r="U1170">
        <v>51853450</v>
      </c>
      <c r="V1170">
        <f t="shared" si="37"/>
        <v>26853450</v>
      </c>
      <c r="W1170" t="s">
        <v>4556</v>
      </c>
      <c r="X1170">
        <v>6.6</v>
      </c>
      <c r="Y1170">
        <v>169</v>
      </c>
      <c r="Z1170">
        <v>37398</v>
      </c>
      <c r="AA1170">
        <v>110</v>
      </c>
      <c r="AB1170">
        <v>11000</v>
      </c>
      <c r="AC1170">
        <v>54</v>
      </c>
      <c r="AD1170">
        <v>3000</v>
      </c>
      <c r="AE1170">
        <v>2000</v>
      </c>
      <c r="AF1170">
        <v>988</v>
      </c>
      <c r="AG1170">
        <v>9069</v>
      </c>
      <c r="AH1170" t="s">
        <v>1432</v>
      </c>
      <c r="AI1170" t="s">
        <v>2420</v>
      </c>
      <c r="AJ1170" t="s">
        <v>20926</v>
      </c>
      <c r="AK1170" t="s">
        <v>20924</v>
      </c>
      <c r="AP1170">
        <f t="shared" si="36"/>
        <v>4</v>
      </c>
    </row>
    <row r="1171" spans="1:42" x14ac:dyDescent="0.3">
      <c r="A1171" s="1">
        <v>1231</v>
      </c>
      <c r="B1171" t="s">
        <v>4557</v>
      </c>
      <c r="C1171" t="s">
        <v>27</v>
      </c>
      <c r="D1171" t="s">
        <v>4558</v>
      </c>
      <c r="E1171" t="s">
        <v>4559</v>
      </c>
      <c r="F1171" t="s">
        <v>4560</v>
      </c>
      <c r="G1171" t="s">
        <v>1590</v>
      </c>
      <c r="H1171" t="s">
        <v>32</v>
      </c>
      <c r="I1171">
        <v>101</v>
      </c>
      <c r="J1171">
        <v>2.35</v>
      </c>
      <c r="K1171" t="s">
        <v>33</v>
      </c>
      <c r="L1171" t="s">
        <v>14068</v>
      </c>
      <c r="M1171" t="s">
        <v>14003</v>
      </c>
      <c r="N1171" t="s">
        <v>16142</v>
      </c>
      <c r="O1171" t="s">
        <v>16923</v>
      </c>
      <c r="P1171" t="s">
        <v>14802</v>
      </c>
      <c r="Q1171">
        <v>2008</v>
      </c>
      <c r="R1171" t="s">
        <v>34</v>
      </c>
      <c r="S1171">
        <v>2</v>
      </c>
      <c r="T1171">
        <v>40000000</v>
      </c>
      <c r="U1171">
        <v>46012734</v>
      </c>
      <c r="V1171">
        <f t="shared" si="37"/>
        <v>6012734</v>
      </c>
      <c r="W1171" t="s">
        <v>4561</v>
      </c>
      <c r="X1171">
        <v>5.8</v>
      </c>
      <c r="Y1171">
        <v>128</v>
      </c>
      <c r="Z1171">
        <v>54421</v>
      </c>
      <c r="AA1171">
        <v>101</v>
      </c>
      <c r="AB1171">
        <v>3000</v>
      </c>
      <c r="AC1171">
        <v>10</v>
      </c>
      <c r="AD1171">
        <v>1000</v>
      </c>
      <c r="AE1171">
        <v>689</v>
      </c>
      <c r="AF1171">
        <v>681</v>
      </c>
      <c r="AG1171">
        <v>4298</v>
      </c>
      <c r="AH1171" t="s">
        <v>1432</v>
      </c>
      <c r="AI1171" t="s">
        <v>12756</v>
      </c>
      <c r="AP1171">
        <f t="shared" si="36"/>
        <v>2</v>
      </c>
    </row>
    <row r="1172" spans="1:42" x14ac:dyDescent="0.3">
      <c r="A1172" s="1">
        <v>1232</v>
      </c>
      <c r="B1172" t="s">
        <v>4562</v>
      </c>
      <c r="C1172" t="s">
        <v>27</v>
      </c>
      <c r="D1172" t="s">
        <v>2618</v>
      </c>
      <c r="E1172" t="s">
        <v>4563</v>
      </c>
      <c r="F1172" t="s">
        <v>4564</v>
      </c>
      <c r="G1172" t="s">
        <v>4565</v>
      </c>
      <c r="H1172" t="s">
        <v>32</v>
      </c>
      <c r="I1172">
        <v>134</v>
      </c>
      <c r="J1172">
        <v>2.35</v>
      </c>
      <c r="K1172" t="s">
        <v>33</v>
      </c>
      <c r="L1172" t="s">
        <v>15249</v>
      </c>
      <c r="M1172" t="s">
        <v>16924</v>
      </c>
      <c r="N1172" t="s">
        <v>16925</v>
      </c>
      <c r="O1172" t="s">
        <v>15512</v>
      </c>
      <c r="P1172" t="s">
        <v>15194</v>
      </c>
      <c r="Q1172">
        <v>2014</v>
      </c>
      <c r="R1172" t="s">
        <v>491</v>
      </c>
      <c r="S1172">
        <v>1</v>
      </c>
      <c r="T1172">
        <v>40000000</v>
      </c>
      <c r="U1172">
        <v>47034272</v>
      </c>
      <c r="V1172">
        <f t="shared" si="37"/>
        <v>7034272</v>
      </c>
      <c r="W1172" t="s">
        <v>4566</v>
      </c>
      <c r="X1172">
        <v>6.9</v>
      </c>
      <c r="Y1172">
        <v>249</v>
      </c>
      <c r="Z1172">
        <v>25465</v>
      </c>
      <c r="AA1172">
        <v>190</v>
      </c>
      <c r="AB1172">
        <v>16000</v>
      </c>
      <c r="AC1172">
        <v>16000</v>
      </c>
      <c r="AD1172">
        <v>880</v>
      </c>
      <c r="AE1172">
        <v>413</v>
      </c>
      <c r="AF1172">
        <v>235</v>
      </c>
      <c r="AG1172">
        <v>2281</v>
      </c>
      <c r="AH1172" t="s">
        <v>20932</v>
      </c>
      <c r="AI1172" t="s">
        <v>2420</v>
      </c>
      <c r="AJ1172" t="s">
        <v>20933</v>
      </c>
      <c r="AK1172" t="s">
        <v>20927</v>
      </c>
      <c r="AP1172">
        <f t="shared" si="36"/>
        <v>4</v>
      </c>
    </row>
    <row r="1173" spans="1:42" x14ac:dyDescent="0.3">
      <c r="A1173" s="1">
        <v>1233</v>
      </c>
      <c r="B1173" t="s">
        <v>4567</v>
      </c>
      <c r="C1173" t="s">
        <v>27</v>
      </c>
      <c r="D1173" t="s">
        <v>3416</v>
      </c>
      <c r="E1173" t="s">
        <v>861</v>
      </c>
      <c r="F1173" t="s">
        <v>1689</v>
      </c>
      <c r="G1173" t="s">
        <v>1917</v>
      </c>
      <c r="H1173" t="s">
        <v>32</v>
      </c>
      <c r="I1173">
        <v>135</v>
      </c>
      <c r="J1173">
        <v>2.35</v>
      </c>
      <c r="K1173" t="s">
        <v>33</v>
      </c>
      <c r="L1173" t="s">
        <v>16448</v>
      </c>
      <c r="M1173" t="s">
        <v>16926</v>
      </c>
      <c r="N1173" t="s">
        <v>16760</v>
      </c>
      <c r="O1173" t="s">
        <v>15210</v>
      </c>
      <c r="P1173" t="s">
        <v>14604</v>
      </c>
      <c r="Q1173">
        <v>1997</v>
      </c>
      <c r="R1173" t="s">
        <v>34</v>
      </c>
      <c r="S1173">
        <v>1</v>
      </c>
      <c r="T1173">
        <v>40000000</v>
      </c>
      <c r="U1173">
        <v>45856732</v>
      </c>
      <c r="V1173">
        <f t="shared" si="37"/>
        <v>5856732</v>
      </c>
      <c r="W1173" t="s">
        <v>4568</v>
      </c>
      <c r="X1173">
        <v>7.1</v>
      </c>
      <c r="Y1173">
        <v>91</v>
      </c>
      <c r="Z1173">
        <v>46221</v>
      </c>
      <c r="AA1173">
        <v>141</v>
      </c>
      <c r="AB1173">
        <v>0</v>
      </c>
      <c r="AC1173">
        <v>0</v>
      </c>
      <c r="AD1173">
        <v>13000</v>
      </c>
      <c r="AE1173">
        <v>936</v>
      </c>
      <c r="AF1173">
        <v>913</v>
      </c>
      <c r="AG1173">
        <v>16762</v>
      </c>
      <c r="AH1173" t="s">
        <v>20931</v>
      </c>
      <c r="AI1173" t="s">
        <v>2420</v>
      </c>
      <c r="AJ1173" t="s">
        <v>13161</v>
      </c>
      <c r="AP1173">
        <f t="shared" si="36"/>
        <v>3</v>
      </c>
    </row>
    <row r="1174" spans="1:42" x14ac:dyDescent="0.3">
      <c r="A1174" s="1">
        <v>1234</v>
      </c>
      <c r="B1174" t="s">
        <v>4569</v>
      </c>
      <c r="C1174" t="s">
        <v>27</v>
      </c>
      <c r="D1174" t="s">
        <v>4127</v>
      </c>
      <c r="E1174" t="s">
        <v>77</v>
      </c>
      <c r="F1174" t="s">
        <v>3313</v>
      </c>
      <c r="G1174" t="s">
        <v>1463</v>
      </c>
      <c r="H1174" t="s">
        <v>32</v>
      </c>
      <c r="I1174">
        <v>98</v>
      </c>
      <c r="J1174">
        <v>1.85</v>
      </c>
      <c r="K1174" t="s">
        <v>33</v>
      </c>
      <c r="L1174" t="s">
        <v>14282</v>
      </c>
      <c r="M1174" t="s">
        <v>14448</v>
      </c>
      <c r="N1174" t="s">
        <v>16049</v>
      </c>
      <c r="O1174" t="s">
        <v>15458</v>
      </c>
      <c r="P1174" t="s">
        <v>15386</v>
      </c>
      <c r="Q1174">
        <v>2003</v>
      </c>
      <c r="R1174" t="s">
        <v>491</v>
      </c>
      <c r="S1174">
        <v>1</v>
      </c>
      <c r="T1174">
        <v>40000000</v>
      </c>
      <c r="U1174">
        <v>59588068</v>
      </c>
      <c r="V1174">
        <f t="shared" si="37"/>
        <v>19588068</v>
      </c>
      <c r="W1174" t="s">
        <v>4570</v>
      </c>
      <c r="X1174">
        <v>5.8</v>
      </c>
      <c r="Y1174">
        <v>207</v>
      </c>
      <c r="Z1174">
        <v>89557</v>
      </c>
      <c r="AA1174">
        <v>376</v>
      </c>
      <c r="AB1174">
        <v>0</v>
      </c>
      <c r="AC1174">
        <v>326</v>
      </c>
      <c r="AD1174">
        <v>21000</v>
      </c>
      <c r="AE1174">
        <v>534</v>
      </c>
      <c r="AF1174">
        <v>416</v>
      </c>
      <c r="AG1174">
        <v>22318</v>
      </c>
      <c r="AH1174" t="s">
        <v>4493</v>
      </c>
      <c r="AI1174" t="s">
        <v>20928</v>
      </c>
      <c r="AJ1174" t="s">
        <v>13161</v>
      </c>
      <c r="AP1174">
        <f t="shared" si="36"/>
        <v>3</v>
      </c>
    </row>
    <row r="1175" spans="1:42" x14ac:dyDescent="0.3">
      <c r="A1175" s="1">
        <v>1235</v>
      </c>
      <c r="B1175" t="s">
        <v>4571</v>
      </c>
      <c r="C1175" t="s">
        <v>27</v>
      </c>
      <c r="D1175" t="s">
        <v>305</v>
      </c>
      <c r="E1175" t="s">
        <v>570</v>
      </c>
      <c r="F1175" t="s">
        <v>360</v>
      </c>
      <c r="G1175" t="s">
        <v>499</v>
      </c>
      <c r="H1175" t="s">
        <v>32</v>
      </c>
      <c r="I1175">
        <v>155</v>
      </c>
      <c r="J1175">
        <v>1.85</v>
      </c>
      <c r="K1175" t="s">
        <v>33</v>
      </c>
      <c r="L1175" t="s">
        <v>16448</v>
      </c>
      <c r="M1175" t="s">
        <v>16041</v>
      </c>
      <c r="N1175" t="s">
        <v>14077</v>
      </c>
      <c r="O1175" t="s">
        <v>16927</v>
      </c>
      <c r="P1175" t="s">
        <v>16928</v>
      </c>
      <c r="Q1175">
        <v>1997</v>
      </c>
      <c r="R1175" t="s">
        <v>491</v>
      </c>
      <c r="S1175">
        <v>2</v>
      </c>
      <c r="T1175">
        <v>36000000</v>
      </c>
      <c r="U1175">
        <v>44175394</v>
      </c>
      <c r="V1175">
        <f t="shared" si="37"/>
        <v>8175394</v>
      </c>
      <c r="W1175" t="s">
        <v>4572</v>
      </c>
      <c r="X1175">
        <v>7.2</v>
      </c>
      <c r="Y1175">
        <v>77</v>
      </c>
      <c r="Z1175">
        <v>56509</v>
      </c>
      <c r="AA1175">
        <v>227</v>
      </c>
      <c r="AB1175">
        <v>0</v>
      </c>
      <c r="AC1175">
        <v>14000</v>
      </c>
      <c r="AD1175">
        <v>12000</v>
      </c>
      <c r="AE1175">
        <v>11000</v>
      </c>
      <c r="AF1175">
        <v>11000</v>
      </c>
      <c r="AG1175">
        <v>37570</v>
      </c>
      <c r="AH1175" t="s">
        <v>2420</v>
      </c>
      <c r="AI1175" t="s">
        <v>20929</v>
      </c>
      <c r="AP1175">
        <f t="shared" si="36"/>
        <v>2</v>
      </c>
    </row>
    <row r="1176" spans="1:42" x14ac:dyDescent="0.3">
      <c r="A1176" s="1">
        <v>1236</v>
      </c>
      <c r="B1176" t="s">
        <v>4573</v>
      </c>
      <c r="C1176" t="s">
        <v>27</v>
      </c>
      <c r="D1176" t="s">
        <v>966</v>
      </c>
      <c r="E1176" t="s">
        <v>4574</v>
      </c>
      <c r="F1176" t="s">
        <v>4575</v>
      </c>
      <c r="G1176" t="s">
        <v>4576</v>
      </c>
      <c r="H1176" t="s">
        <v>32</v>
      </c>
      <c r="I1176">
        <v>106</v>
      </c>
      <c r="J1176">
        <v>2.35</v>
      </c>
      <c r="K1176" t="s">
        <v>33</v>
      </c>
      <c r="L1176" t="s">
        <v>16367</v>
      </c>
      <c r="M1176" t="s">
        <v>14868</v>
      </c>
      <c r="N1176" t="s">
        <v>16929</v>
      </c>
      <c r="O1176" t="s">
        <v>14229</v>
      </c>
      <c r="P1176" t="s">
        <v>15955</v>
      </c>
      <c r="Q1176">
        <v>1992</v>
      </c>
      <c r="R1176" t="s">
        <v>34</v>
      </c>
      <c r="S1176">
        <v>2</v>
      </c>
      <c r="T1176">
        <v>40000000</v>
      </c>
      <c r="U1176">
        <v>45500797</v>
      </c>
      <c r="V1176">
        <f t="shared" si="37"/>
        <v>5500797</v>
      </c>
      <c r="W1176" t="s">
        <v>4577</v>
      </c>
      <c r="X1176">
        <v>6</v>
      </c>
      <c r="Y1176">
        <v>25</v>
      </c>
      <c r="Z1176">
        <v>17443</v>
      </c>
      <c r="AA1176">
        <v>56</v>
      </c>
      <c r="AB1176">
        <v>694</v>
      </c>
      <c r="AC1176">
        <v>323</v>
      </c>
      <c r="AD1176">
        <v>472</v>
      </c>
      <c r="AE1176">
        <v>47</v>
      </c>
      <c r="AF1176">
        <v>0</v>
      </c>
      <c r="AG1176">
        <v>519</v>
      </c>
      <c r="AH1176" t="s">
        <v>718</v>
      </c>
      <c r="AI1176" t="s">
        <v>2420</v>
      </c>
      <c r="AJ1176" t="s">
        <v>12756</v>
      </c>
      <c r="AP1176">
        <f t="shared" si="36"/>
        <v>3</v>
      </c>
    </row>
    <row r="1177" spans="1:42" x14ac:dyDescent="0.3">
      <c r="A1177" s="1">
        <v>1237</v>
      </c>
      <c r="B1177" t="s">
        <v>4578</v>
      </c>
      <c r="C1177" t="s">
        <v>27</v>
      </c>
      <c r="D1177" t="s">
        <v>4579</v>
      </c>
      <c r="E1177" t="s">
        <v>4580</v>
      </c>
      <c r="F1177" t="s">
        <v>4581</v>
      </c>
      <c r="G1177" t="s">
        <v>4582</v>
      </c>
      <c r="H1177" t="s">
        <v>32</v>
      </c>
      <c r="I1177">
        <v>102</v>
      </c>
      <c r="J1177">
        <v>2.35</v>
      </c>
      <c r="K1177" t="s">
        <v>33</v>
      </c>
      <c r="L1177" t="s">
        <v>13981</v>
      </c>
      <c r="M1177" t="s">
        <v>14138</v>
      </c>
      <c r="N1177" t="s">
        <v>16930</v>
      </c>
      <c r="O1177" t="s">
        <v>16931</v>
      </c>
      <c r="P1177" t="s">
        <v>15629</v>
      </c>
      <c r="Q1177">
        <v>2007</v>
      </c>
      <c r="R1177" t="s">
        <v>491</v>
      </c>
      <c r="S1177">
        <v>0</v>
      </c>
      <c r="T1177">
        <v>40000000</v>
      </c>
      <c r="U1177">
        <v>41797066</v>
      </c>
      <c r="V1177">
        <f t="shared" si="37"/>
        <v>1797066</v>
      </c>
      <c r="W1177" t="s">
        <v>4583</v>
      </c>
      <c r="X1177">
        <v>4.7</v>
      </c>
      <c r="Y1177">
        <v>211</v>
      </c>
      <c r="Z1177">
        <v>92789</v>
      </c>
      <c r="AA1177">
        <v>998</v>
      </c>
      <c r="AB1177">
        <v>0</v>
      </c>
      <c r="AC1177">
        <v>25</v>
      </c>
      <c r="AD1177">
        <v>1000</v>
      </c>
      <c r="AE1177">
        <v>741</v>
      </c>
      <c r="AF1177">
        <v>473</v>
      </c>
      <c r="AG1177">
        <v>4324</v>
      </c>
      <c r="AH1177" t="s">
        <v>980</v>
      </c>
      <c r="AI1177" t="s">
        <v>4493</v>
      </c>
      <c r="AJ1177" t="s">
        <v>13700</v>
      </c>
      <c r="AK1177" t="s">
        <v>13161</v>
      </c>
      <c r="AP1177">
        <f t="shared" si="36"/>
        <v>4</v>
      </c>
    </row>
    <row r="1178" spans="1:42" x14ac:dyDescent="0.3">
      <c r="A1178" s="1">
        <v>1238</v>
      </c>
      <c r="B1178" t="s">
        <v>4584</v>
      </c>
      <c r="C1178" t="s">
        <v>27</v>
      </c>
      <c r="D1178" t="s">
        <v>3006</v>
      </c>
      <c r="E1178" t="s">
        <v>4585</v>
      </c>
      <c r="F1178" t="s">
        <v>4586</v>
      </c>
      <c r="G1178" t="s">
        <v>4587</v>
      </c>
      <c r="H1178" t="s">
        <v>32</v>
      </c>
      <c r="I1178">
        <v>95</v>
      </c>
      <c r="J1178">
        <v>1.85</v>
      </c>
      <c r="K1178" t="s">
        <v>33</v>
      </c>
      <c r="L1178" t="s">
        <v>16932</v>
      </c>
      <c r="M1178" t="s">
        <v>13997</v>
      </c>
      <c r="N1178" t="s">
        <v>16933</v>
      </c>
      <c r="O1178" t="s">
        <v>16934</v>
      </c>
      <c r="P1178" t="s">
        <v>15244</v>
      </c>
      <c r="Q1178">
        <v>1994</v>
      </c>
      <c r="R1178" t="s">
        <v>72</v>
      </c>
      <c r="S1178">
        <v>1</v>
      </c>
      <c r="T1178">
        <v>40000000</v>
      </c>
      <c r="U1178">
        <v>38087756</v>
      </c>
      <c r="V1178">
        <f t="shared" si="37"/>
        <v>-1912244</v>
      </c>
      <c r="W1178" t="s">
        <v>4588</v>
      </c>
      <c r="X1178">
        <v>5.2</v>
      </c>
      <c r="Y1178">
        <v>19</v>
      </c>
      <c r="Z1178">
        <v>49612</v>
      </c>
      <c r="AA1178">
        <v>39</v>
      </c>
      <c r="AB1178">
        <v>0</v>
      </c>
      <c r="AC1178">
        <v>80</v>
      </c>
      <c r="AD1178">
        <v>3000</v>
      </c>
      <c r="AE1178">
        <v>450</v>
      </c>
      <c r="AF1178">
        <v>287</v>
      </c>
      <c r="AG1178">
        <v>4634</v>
      </c>
      <c r="AH1178" t="s">
        <v>1432</v>
      </c>
      <c r="AI1178" t="s">
        <v>20926</v>
      </c>
      <c r="AP1178">
        <f t="shared" si="36"/>
        <v>2</v>
      </c>
    </row>
    <row r="1179" spans="1:42" x14ac:dyDescent="0.3">
      <c r="A1179" s="1">
        <v>1239</v>
      </c>
      <c r="B1179" t="s">
        <v>4589</v>
      </c>
      <c r="C1179" t="s">
        <v>27</v>
      </c>
      <c r="D1179" t="s">
        <v>3726</v>
      </c>
      <c r="E1179" t="s">
        <v>63</v>
      </c>
      <c r="F1179" t="s">
        <v>4580</v>
      </c>
      <c r="G1179" t="s">
        <v>2927</v>
      </c>
      <c r="H1179" t="s">
        <v>32</v>
      </c>
      <c r="I1179">
        <v>103</v>
      </c>
      <c r="J1179">
        <v>1.85</v>
      </c>
      <c r="K1179" t="s">
        <v>33</v>
      </c>
      <c r="L1179" t="s">
        <v>16935</v>
      </c>
      <c r="M1179" t="s">
        <v>14821</v>
      </c>
      <c r="N1179" t="s">
        <v>14403</v>
      </c>
      <c r="O1179" t="s">
        <v>16936</v>
      </c>
      <c r="P1179" t="s">
        <v>15898</v>
      </c>
      <c r="Q1179">
        <v>2000</v>
      </c>
      <c r="R1179" t="s">
        <v>34</v>
      </c>
      <c r="S1179">
        <v>2</v>
      </c>
      <c r="T1179">
        <v>40000000</v>
      </c>
      <c r="U1179">
        <v>37752931</v>
      </c>
      <c r="V1179">
        <f t="shared" si="37"/>
        <v>-2247069</v>
      </c>
      <c r="W1179" t="s">
        <v>4590</v>
      </c>
      <c r="X1179">
        <v>5.5</v>
      </c>
      <c r="Y1179">
        <v>101</v>
      </c>
      <c r="Z1179">
        <v>20201</v>
      </c>
      <c r="AA1179">
        <v>180</v>
      </c>
      <c r="AB1179">
        <v>0</v>
      </c>
      <c r="AC1179">
        <v>643</v>
      </c>
      <c r="AD1179">
        <v>24000</v>
      </c>
      <c r="AE1179">
        <v>1000</v>
      </c>
      <c r="AF1179">
        <v>586</v>
      </c>
      <c r="AG1179">
        <v>26938</v>
      </c>
      <c r="AH1179" t="s">
        <v>2420</v>
      </c>
      <c r="AI1179" t="s">
        <v>12756</v>
      </c>
      <c r="AP1179">
        <f t="shared" si="36"/>
        <v>2</v>
      </c>
    </row>
    <row r="1180" spans="1:42" x14ac:dyDescent="0.3">
      <c r="A1180" s="1">
        <v>1241</v>
      </c>
      <c r="B1180" t="s">
        <v>4591</v>
      </c>
      <c r="C1180" t="s">
        <v>27</v>
      </c>
      <c r="D1180" t="s">
        <v>4592</v>
      </c>
      <c r="E1180" t="s">
        <v>4593</v>
      </c>
      <c r="F1180" t="s">
        <v>4594</v>
      </c>
      <c r="G1180" t="s">
        <v>4595</v>
      </c>
      <c r="H1180" t="s">
        <v>32</v>
      </c>
      <c r="I1180">
        <v>109</v>
      </c>
      <c r="J1180">
        <v>2.35</v>
      </c>
      <c r="K1180" t="s">
        <v>33</v>
      </c>
      <c r="L1180" t="s">
        <v>13981</v>
      </c>
      <c r="M1180" t="s">
        <v>16937</v>
      </c>
      <c r="N1180" t="s">
        <v>16938</v>
      </c>
      <c r="O1180" t="s">
        <v>16852</v>
      </c>
      <c r="P1180" t="s">
        <v>16397</v>
      </c>
      <c r="Q1180">
        <v>2011</v>
      </c>
      <c r="R1180" t="s">
        <v>491</v>
      </c>
      <c r="S1180">
        <v>0</v>
      </c>
      <c r="T1180">
        <v>40000000</v>
      </c>
      <c r="U1180">
        <v>37371385</v>
      </c>
      <c r="V1180">
        <f t="shared" si="37"/>
        <v>-2628615</v>
      </c>
      <c r="W1180" t="s">
        <v>4596</v>
      </c>
      <c r="X1180">
        <v>7</v>
      </c>
      <c r="Y1180">
        <v>342</v>
      </c>
      <c r="Z1180">
        <v>192462</v>
      </c>
      <c r="AA1180">
        <v>334</v>
      </c>
      <c r="AB1180">
        <v>42000</v>
      </c>
      <c r="AC1180">
        <v>99</v>
      </c>
      <c r="AD1180">
        <v>176</v>
      </c>
      <c r="AE1180">
        <v>61</v>
      </c>
      <c r="AF1180">
        <v>57</v>
      </c>
      <c r="AG1180">
        <v>390</v>
      </c>
      <c r="AH1180" t="s">
        <v>718</v>
      </c>
      <c r="AI1180" t="s">
        <v>1432</v>
      </c>
      <c r="AJ1180" t="s">
        <v>13700</v>
      </c>
      <c r="AP1180">
        <f t="shared" si="36"/>
        <v>3</v>
      </c>
    </row>
    <row r="1181" spans="1:42" x14ac:dyDescent="0.3">
      <c r="A1181" s="1">
        <v>1242</v>
      </c>
      <c r="B1181" t="s">
        <v>4597</v>
      </c>
      <c r="C1181" t="s">
        <v>27</v>
      </c>
      <c r="D1181" t="s">
        <v>4372</v>
      </c>
      <c r="E1181" t="s">
        <v>2828</v>
      </c>
      <c r="F1181" t="s">
        <v>4598</v>
      </c>
      <c r="G1181" t="s">
        <v>4599</v>
      </c>
      <c r="H1181" t="s">
        <v>32</v>
      </c>
      <c r="I1181">
        <v>95</v>
      </c>
      <c r="J1181">
        <v>2.35</v>
      </c>
      <c r="K1181" t="s">
        <v>33</v>
      </c>
      <c r="L1181" t="s">
        <v>15736</v>
      </c>
      <c r="M1181" t="s">
        <v>14003</v>
      </c>
      <c r="N1181" t="s">
        <v>14554</v>
      </c>
      <c r="O1181" t="s">
        <v>15119</v>
      </c>
      <c r="P1181" t="s">
        <v>16939</v>
      </c>
      <c r="Q1181">
        <v>2012</v>
      </c>
      <c r="R1181" t="s">
        <v>34</v>
      </c>
      <c r="S1181">
        <v>1</v>
      </c>
      <c r="T1181">
        <v>40000000</v>
      </c>
      <c r="U1181">
        <v>37101011</v>
      </c>
      <c r="V1181">
        <f t="shared" si="37"/>
        <v>-2898989</v>
      </c>
      <c r="W1181" t="s">
        <v>4600</v>
      </c>
      <c r="X1181">
        <v>5.8</v>
      </c>
      <c r="Y1181">
        <v>147</v>
      </c>
      <c r="Z1181">
        <v>30394</v>
      </c>
      <c r="AA1181">
        <v>103</v>
      </c>
      <c r="AB1181">
        <v>0</v>
      </c>
      <c r="AC1181">
        <v>98</v>
      </c>
      <c r="AD1181">
        <v>405</v>
      </c>
      <c r="AE1181">
        <v>358</v>
      </c>
      <c r="AF1181">
        <v>78</v>
      </c>
      <c r="AG1181">
        <v>1070</v>
      </c>
      <c r="AH1181" t="s">
        <v>1432</v>
      </c>
      <c r="AI1181" t="s">
        <v>2420</v>
      </c>
      <c r="AP1181">
        <f t="shared" si="36"/>
        <v>2</v>
      </c>
    </row>
    <row r="1182" spans="1:42" x14ac:dyDescent="0.3">
      <c r="A1182" s="1">
        <v>1243</v>
      </c>
      <c r="B1182" t="s">
        <v>4601</v>
      </c>
      <c r="C1182" t="s">
        <v>27</v>
      </c>
      <c r="D1182" t="s">
        <v>4421</v>
      </c>
      <c r="E1182" t="s">
        <v>2981</v>
      </c>
      <c r="F1182" t="s">
        <v>4602</v>
      </c>
      <c r="G1182" t="s">
        <v>4603</v>
      </c>
      <c r="H1182" t="s">
        <v>32</v>
      </c>
      <c r="I1182">
        <v>111</v>
      </c>
      <c r="J1182">
        <v>2.35</v>
      </c>
      <c r="K1182" t="s">
        <v>33</v>
      </c>
      <c r="L1182" t="s">
        <v>16940</v>
      </c>
      <c r="M1182" t="s">
        <v>14002</v>
      </c>
      <c r="N1182" t="s">
        <v>16349</v>
      </c>
      <c r="O1182" t="s">
        <v>14448</v>
      </c>
      <c r="P1182" t="s">
        <v>14606</v>
      </c>
      <c r="Q1182">
        <v>2011</v>
      </c>
      <c r="R1182" t="s">
        <v>491</v>
      </c>
      <c r="S1182">
        <v>0</v>
      </c>
      <c r="T1182">
        <v>40000000</v>
      </c>
      <c r="U1182">
        <v>38176892</v>
      </c>
      <c r="V1182">
        <f t="shared" si="37"/>
        <v>-1823108</v>
      </c>
      <c r="W1182" t="s">
        <v>4604</v>
      </c>
      <c r="X1182">
        <v>6.2</v>
      </c>
      <c r="Y1182">
        <v>420</v>
      </c>
      <c r="Z1182">
        <v>104119</v>
      </c>
      <c r="AA1182">
        <v>518</v>
      </c>
      <c r="AB1182">
        <v>26000</v>
      </c>
      <c r="AC1182">
        <v>0</v>
      </c>
      <c r="AD1182">
        <v>2000</v>
      </c>
      <c r="AE1182">
        <v>741</v>
      </c>
      <c r="AF1182">
        <v>687</v>
      </c>
      <c r="AG1182">
        <v>4486</v>
      </c>
      <c r="AH1182" t="s">
        <v>4493</v>
      </c>
      <c r="AI1182" t="s">
        <v>20928</v>
      </c>
      <c r="AP1182">
        <f t="shared" si="36"/>
        <v>2</v>
      </c>
    </row>
    <row r="1183" spans="1:42" x14ac:dyDescent="0.3">
      <c r="A1183" s="1">
        <v>1244</v>
      </c>
      <c r="B1183" t="s">
        <v>4605</v>
      </c>
      <c r="C1183" t="s">
        <v>27</v>
      </c>
      <c r="D1183" t="s">
        <v>976</v>
      </c>
      <c r="E1183" t="s">
        <v>524</v>
      </c>
      <c r="F1183" t="s">
        <v>457</v>
      </c>
      <c r="G1183" t="s">
        <v>4606</v>
      </c>
      <c r="H1183" t="s">
        <v>572</v>
      </c>
      <c r="I1183">
        <v>123</v>
      </c>
      <c r="J1183">
        <v>2.35</v>
      </c>
      <c r="K1183" t="s">
        <v>33</v>
      </c>
      <c r="L1183" t="s">
        <v>14684</v>
      </c>
      <c r="M1183" t="s">
        <v>16203</v>
      </c>
      <c r="N1183" t="s">
        <v>16941</v>
      </c>
      <c r="O1183" t="s">
        <v>14566</v>
      </c>
      <c r="P1183" t="s">
        <v>16942</v>
      </c>
      <c r="Q1183">
        <v>1999</v>
      </c>
      <c r="R1183" t="s">
        <v>491</v>
      </c>
      <c r="S1183">
        <v>1</v>
      </c>
      <c r="T1183">
        <v>40000000</v>
      </c>
      <c r="U1183">
        <v>36283504</v>
      </c>
      <c r="V1183">
        <f t="shared" si="37"/>
        <v>-3716496</v>
      </c>
      <c r="W1183" t="s">
        <v>4607</v>
      </c>
      <c r="X1183">
        <v>6.5</v>
      </c>
      <c r="Y1183">
        <v>138</v>
      </c>
      <c r="Z1183">
        <v>104564</v>
      </c>
      <c r="AA1183">
        <v>587</v>
      </c>
      <c r="AB1183">
        <v>0</v>
      </c>
      <c r="AC1183">
        <v>541</v>
      </c>
      <c r="AD1183">
        <v>12000</v>
      </c>
      <c r="AE1183">
        <v>638</v>
      </c>
      <c r="AF1183">
        <v>173</v>
      </c>
      <c r="AG1183">
        <v>12970</v>
      </c>
      <c r="AH1183" t="s">
        <v>20928</v>
      </c>
      <c r="AI1183" t="s">
        <v>13161</v>
      </c>
      <c r="AP1183">
        <f t="shared" si="36"/>
        <v>2</v>
      </c>
    </row>
    <row r="1184" spans="1:42" x14ac:dyDescent="0.3">
      <c r="A1184" s="1">
        <v>1245</v>
      </c>
      <c r="B1184" t="s">
        <v>4608</v>
      </c>
      <c r="C1184" t="s">
        <v>27</v>
      </c>
      <c r="D1184" t="s">
        <v>569</v>
      </c>
      <c r="E1184" t="s">
        <v>1359</v>
      </c>
      <c r="F1184" t="s">
        <v>2179</v>
      </c>
      <c r="G1184" t="s">
        <v>2587</v>
      </c>
      <c r="H1184" t="s">
        <v>32</v>
      </c>
      <c r="I1184">
        <v>140</v>
      </c>
      <c r="J1184">
        <v>2.35</v>
      </c>
      <c r="K1184" t="s">
        <v>33</v>
      </c>
      <c r="L1184" t="s">
        <v>14096</v>
      </c>
      <c r="M1184" t="s">
        <v>16943</v>
      </c>
      <c r="N1184" t="s">
        <v>15253</v>
      </c>
      <c r="O1184" t="s">
        <v>15512</v>
      </c>
      <c r="P1184" t="s">
        <v>16944</v>
      </c>
      <c r="Q1184">
        <v>1991</v>
      </c>
      <c r="R1184" t="s">
        <v>491</v>
      </c>
      <c r="S1184">
        <v>1</v>
      </c>
      <c r="T1184">
        <v>38000000</v>
      </c>
      <c r="U1184">
        <v>35183792</v>
      </c>
      <c r="V1184">
        <f t="shared" si="37"/>
        <v>-2816208</v>
      </c>
      <c r="W1184" t="s">
        <v>4609</v>
      </c>
      <c r="X1184">
        <v>7.2</v>
      </c>
      <c r="Y1184">
        <v>82</v>
      </c>
      <c r="Z1184">
        <v>68159</v>
      </c>
      <c r="AA1184">
        <v>209</v>
      </c>
      <c r="AB1184">
        <v>0</v>
      </c>
      <c r="AC1184">
        <v>0</v>
      </c>
      <c r="AD1184">
        <v>720</v>
      </c>
      <c r="AE1184">
        <v>576</v>
      </c>
      <c r="AF1184">
        <v>552</v>
      </c>
      <c r="AG1184">
        <v>3044</v>
      </c>
      <c r="AH1184" t="s">
        <v>20932</v>
      </c>
      <c r="AI1184" t="s">
        <v>2420</v>
      </c>
      <c r="AJ1184" t="s">
        <v>20933</v>
      </c>
      <c r="AK1184" t="s">
        <v>20927</v>
      </c>
      <c r="AP1184">
        <f t="shared" si="36"/>
        <v>4</v>
      </c>
    </row>
    <row r="1185" spans="1:42" x14ac:dyDescent="0.3">
      <c r="A1185" s="1">
        <v>1246</v>
      </c>
      <c r="B1185" t="s">
        <v>4610</v>
      </c>
      <c r="C1185" t="s">
        <v>27</v>
      </c>
      <c r="D1185" t="s">
        <v>4611</v>
      </c>
      <c r="E1185" t="s">
        <v>3254</v>
      </c>
      <c r="F1185" t="s">
        <v>4331</v>
      </c>
      <c r="G1185" t="s">
        <v>4612</v>
      </c>
      <c r="H1185" t="s">
        <v>32</v>
      </c>
      <c r="I1185">
        <v>94</v>
      </c>
      <c r="J1185">
        <v>1.85</v>
      </c>
      <c r="K1185" t="s">
        <v>33</v>
      </c>
      <c r="L1185" t="s">
        <v>16945</v>
      </c>
      <c r="M1185" t="s">
        <v>16946</v>
      </c>
      <c r="N1185" t="s">
        <v>16947</v>
      </c>
      <c r="O1185" t="s">
        <v>16948</v>
      </c>
      <c r="P1185" t="s">
        <v>16949</v>
      </c>
      <c r="Q1185">
        <v>2014</v>
      </c>
      <c r="R1185" t="s">
        <v>491</v>
      </c>
      <c r="S1185">
        <v>2</v>
      </c>
      <c r="T1185">
        <v>40000000</v>
      </c>
      <c r="U1185">
        <v>38543473</v>
      </c>
      <c r="V1185">
        <f t="shared" si="37"/>
        <v>-1456527</v>
      </c>
      <c r="W1185" t="s">
        <v>4613</v>
      </c>
      <c r="X1185">
        <v>5.0999999999999996</v>
      </c>
      <c r="Y1185">
        <v>201</v>
      </c>
      <c r="Z1185">
        <v>84382</v>
      </c>
      <c r="AA1185">
        <v>158</v>
      </c>
      <c r="AB1185">
        <v>0</v>
      </c>
      <c r="AC1185">
        <v>52</v>
      </c>
      <c r="AD1185">
        <v>683</v>
      </c>
      <c r="AE1185">
        <v>392</v>
      </c>
      <c r="AF1185">
        <v>214</v>
      </c>
      <c r="AG1185">
        <v>1488</v>
      </c>
      <c r="AH1185" t="s">
        <v>1432</v>
      </c>
      <c r="AP1185">
        <f t="shared" si="36"/>
        <v>1</v>
      </c>
    </row>
    <row r="1186" spans="1:42" x14ac:dyDescent="0.3">
      <c r="A1186" s="1">
        <v>1247</v>
      </c>
      <c r="B1186" t="s">
        <v>4614</v>
      </c>
      <c r="C1186" t="s">
        <v>27</v>
      </c>
      <c r="D1186" t="s">
        <v>4615</v>
      </c>
      <c r="E1186" t="s">
        <v>4616</v>
      </c>
      <c r="F1186" t="s">
        <v>802</v>
      </c>
      <c r="G1186" t="s">
        <v>4617</v>
      </c>
      <c r="H1186" t="s">
        <v>572</v>
      </c>
      <c r="I1186">
        <v>94</v>
      </c>
      <c r="J1186">
        <v>1.85</v>
      </c>
      <c r="K1186" t="s">
        <v>33</v>
      </c>
      <c r="L1186" t="s">
        <v>16172</v>
      </c>
      <c r="M1186" t="s">
        <v>16950</v>
      </c>
      <c r="N1186" t="s">
        <v>15095</v>
      </c>
      <c r="O1186" t="s">
        <v>16951</v>
      </c>
      <c r="P1186" t="s">
        <v>16952</v>
      </c>
      <c r="Q1186">
        <v>2000</v>
      </c>
      <c r="R1186" t="s">
        <v>34</v>
      </c>
      <c r="S1186">
        <v>3</v>
      </c>
      <c r="T1186">
        <v>60000000</v>
      </c>
      <c r="U1186">
        <v>36037909</v>
      </c>
      <c r="V1186">
        <f t="shared" si="37"/>
        <v>-23962091</v>
      </c>
      <c r="W1186" t="s">
        <v>4618</v>
      </c>
      <c r="X1186">
        <v>4.7</v>
      </c>
      <c r="Y1186">
        <v>82</v>
      </c>
      <c r="Z1186">
        <v>10132</v>
      </c>
      <c r="AA1186">
        <v>130</v>
      </c>
      <c r="AB1186">
        <v>390</v>
      </c>
      <c r="AC1186">
        <v>0</v>
      </c>
      <c r="AD1186">
        <v>374</v>
      </c>
      <c r="AE1186">
        <v>258</v>
      </c>
      <c r="AF1186">
        <v>235</v>
      </c>
      <c r="AG1186">
        <v>1238</v>
      </c>
      <c r="AH1186" t="s">
        <v>1432</v>
      </c>
      <c r="AI1186" t="s">
        <v>2420</v>
      </c>
      <c r="AP1186">
        <f t="shared" si="36"/>
        <v>2</v>
      </c>
    </row>
    <row r="1187" spans="1:42" x14ac:dyDescent="0.3">
      <c r="A1187" s="1">
        <v>1248</v>
      </c>
      <c r="B1187" t="s">
        <v>4619</v>
      </c>
      <c r="C1187" t="s">
        <v>27</v>
      </c>
      <c r="D1187" t="s">
        <v>3694</v>
      </c>
      <c r="E1187" t="s">
        <v>4620</v>
      </c>
      <c r="F1187" t="s">
        <v>4621</v>
      </c>
      <c r="G1187" t="s">
        <v>2619</v>
      </c>
      <c r="H1187" t="s">
        <v>32</v>
      </c>
      <c r="I1187">
        <v>92</v>
      </c>
      <c r="J1187">
        <v>2.35</v>
      </c>
      <c r="K1187" t="s">
        <v>33</v>
      </c>
      <c r="L1187" t="s">
        <v>15688</v>
      </c>
      <c r="M1187" t="s">
        <v>14096</v>
      </c>
      <c r="N1187" t="s">
        <v>16953</v>
      </c>
      <c r="O1187" t="s">
        <v>16954</v>
      </c>
      <c r="P1187" t="s">
        <v>16955</v>
      </c>
      <c r="Q1187">
        <v>2011</v>
      </c>
      <c r="R1187" t="s">
        <v>491</v>
      </c>
      <c r="S1187">
        <v>0</v>
      </c>
      <c r="T1187">
        <v>40000000</v>
      </c>
      <c r="U1187">
        <v>42575718</v>
      </c>
      <c r="V1187">
        <f t="shared" si="37"/>
        <v>2575718</v>
      </c>
      <c r="W1187" t="s">
        <v>4622</v>
      </c>
      <c r="X1187">
        <v>5.9</v>
      </c>
      <c r="Y1187">
        <v>277</v>
      </c>
      <c r="Z1187">
        <v>83788</v>
      </c>
      <c r="AA1187">
        <v>227</v>
      </c>
      <c r="AB1187">
        <v>20000</v>
      </c>
      <c r="AC1187">
        <v>77</v>
      </c>
      <c r="AD1187">
        <v>703</v>
      </c>
      <c r="AE1187">
        <v>682</v>
      </c>
      <c r="AF1187">
        <v>495</v>
      </c>
      <c r="AG1187">
        <v>3074</v>
      </c>
      <c r="AH1187" t="s">
        <v>4493</v>
      </c>
      <c r="AP1187">
        <f t="shared" si="36"/>
        <v>1</v>
      </c>
    </row>
    <row r="1188" spans="1:42" x14ac:dyDescent="0.3">
      <c r="A1188" s="1">
        <v>1249</v>
      </c>
      <c r="B1188" t="s">
        <v>4623</v>
      </c>
      <c r="C1188" t="s">
        <v>27</v>
      </c>
      <c r="D1188" t="s">
        <v>4624</v>
      </c>
      <c r="E1188" t="s">
        <v>407</v>
      </c>
      <c r="F1188" t="s">
        <v>1385</v>
      </c>
      <c r="G1188" t="s">
        <v>2525</v>
      </c>
      <c r="H1188" t="s">
        <v>47</v>
      </c>
      <c r="I1188">
        <v>102</v>
      </c>
      <c r="J1188">
        <v>1.85</v>
      </c>
      <c r="K1188" t="s">
        <v>33</v>
      </c>
      <c r="L1188" t="s">
        <v>16956</v>
      </c>
      <c r="M1188" t="s">
        <v>14720</v>
      </c>
      <c r="N1188" t="s">
        <v>16027</v>
      </c>
      <c r="O1188" t="s">
        <v>15508</v>
      </c>
      <c r="P1188" t="s">
        <v>16579</v>
      </c>
      <c r="Q1188">
        <v>1999</v>
      </c>
      <c r="R1188" t="s">
        <v>34</v>
      </c>
      <c r="S1188">
        <v>1</v>
      </c>
      <c r="T1188">
        <v>40000000</v>
      </c>
      <c r="U1188">
        <v>33864342</v>
      </c>
      <c r="V1188">
        <f t="shared" si="37"/>
        <v>-6135658</v>
      </c>
      <c r="W1188" t="s">
        <v>4625</v>
      </c>
      <c r="X1188">
        <v>5.8</v>
      </c>
      <c r="Y1188">
        <v>90</v>
      </c>
      <c r="Z1188">
        <v>29968</v>
      </c>
      <c r="AA1188">
        <v>117</v>
      </c>
      <c r="AB1188">
        <v>445</v>
      </c>
      <c r="AC1188">
        <v>6</v>
      </c>
      <c r="AD1188">
        <v>711</v>
      </c>
      <c r="AE1188">
        <v>683</v>
      </c>
      <c r="AF1188">
        <v>584</v>
      </c>
      <c r="AG1188">
        <v>2913</v>
      </c>
      <c r="AH1188" t="s">
        <v>1432</v>
      </c>
      <c r="AI1188" t="s">
        <v>20931</v>
      </c>
      <c r="AJ1188" t="s">
        <v>12756</v>
      </c>
      <c r="AP1188">
        <f t="shared" si="36"/>
        <v>3</v>
      </c>
    </row>
    <row r="1189" spans="1:42" x14ac:dyDescent="0.3">
      <c r="A1189" s="1">
        <v>1250</v>
      </c>
      <c r="B1189" t="s">
        <v>4626</v>
      </c>
      <c r="C1189" t="s">
        <v>27</v>
      </c>
      <c r="D1189" t="s">
        <v>1850</v>
      </c>
      <c r="E1189" t="s">
        <v>94</v>
      </c>
      <c r="F1189" t="s">
        <v>1589</v>
      </c>
      <c r="G1189" t="s">
        <v>4627</v>
      </c>
      <c r="H1189" t="s">
        <v>32</v>
      </c>
      <c r="I1189">
        <v>123</v>
      </c>
      <c r="J1189">
        <v>1.85</v>
      </c>
      <c r="K1189" t="s">
        <v>33</v>
      </c>
      <c r="L1189" t="s">
        <v>16957</v>
      </c>
      <c r="M1189" t="s">
        <v>14325</v>
      </c>
      <c r="N1189" t="s">
        <v>16958</v>
      </c>
      <c r="O1189" t="s">
        <v>15447</v>
      </c>
      <c r="P1189" t="s">
        <v>14398</v>
      </c>
      <c r="Q1189">
        <v>2000</v>
      </c>
      <c r="R1189" t="s">
        <v>34</v>
      </c>
      <c r="S1189">
        <v>2</v>
      </c>
      <c r="T1189">
        <v>40000000</v>
      </c>
      <c r="U1189">
        <v>33508922</v>
      </c>
      <c r="V1189">
        <f t="shared" si="37"/>
        <v>-6491078</v>
      </c>
      <c r="W1189" t="s">
        <v>4628</v>
      </c>
      <c r="X1189">
        <v>7.2</v>
      </c>
      <c r="Y1189">
        <v>157</v>
      </c>
      <c r="Z1189">
        <v>95860</v>
      </c>
      <c r="AA1189">
        <v>660</v>
      </c>
      <c r="AB1189">
        <v>16000</v>
      </c>
      <c r="AC1189">
        <v>75</v>
      </c>
      <c r="AD1189">
        <v>18000</v>
      </c>
      <c r="AE1189">
        <v>3000</v>
      </c>
      <c r="AF1189">
        <v>754</v>
      </c>
      <c r="AG1189">
        <v>23920</v>
      </c>
      <c r="AH1189" t="s">
        <v>2420</v>
      </c>
      <c r="AP1189">
        <f t="shared" si="36"/>
        <v>1</v>
      </c>
    </row>
    <row r="1190" spans="1:42" x14ac:dyDescent="0.3">
      <c r="A1190" s="1">
        <v>1251</v>
      </c>
      <c r="B1190" t="s">
        <v>4629</v>
      </c>
      <c r="C1190" t="s">
        <v>27</v>
      </c>
      <c r="D1190" t="s">
        <v>2480</v>
      </c>
      <c r="E1190" t="s">
        <v>4630</v>
      </c>
      <c r="F1190" t="s">
        <v>4631</v>
      </c>
      <c r="G1190" t="s">
        <v>4632</v>
      </c>
      <c r="H1190" t="s">
        <v>32</v>
      </c>
      <c r="I1190">
        <v>104</v>
      </c>
      <c r="J1190">
        <v>2.35</v>
      </c>
      <c r="K1190" t="s">
        <v>33</v>
      </c>
      <c r="L1190" t="s">
        <v>16959</v>
      </c>
      <c r="M1190" t="s">
        <v>16960</v>
      </c>
      <c r="N1190" t="s">
        <v>16152</v>
      </c>
      <c r="O1190" t="s">
        <v>16961</v>
      </c>
      <c r="P1190" t="s">
        <v>16962</v>
      </c>
      <c r="Q1190">
        <v>2005</v>
      </c>
      <c r="R1190" t="s">
        <v>34</v>
      </c>
      <c r="S1190">
        <v>1</v>
      </c>
      <c r="T1190">
        <v>30000000</v>
      </c>
      <c r="U1190">
        <v>42071069</v>
      </c>
      <c r="V1190">
        <f t="shared" si="37"/>
        <v>12071069</v>
      </c>
      <c r="W1190" t="s">
        <v>4633</v>
      </c>
      <c r="X1190">
        <v>6.2</v>
      </c>
      <c r="Y1190">
        <v>124</v>
      </c>
      <c r="Z1190">
        <v>36223</v>
      </c>
      <c r="AA1190">
        <v>208</v>
      </c>
      <c r="AB1190">
        <v>0</v>
      </c>
      <c r="AC1190">
        <v>101</v>
      </c>
      <c r="AD1190">
        <v>787</v>
      </c>
      <c r="AE1190">
        <v>299</v>
      </c>
      <c r="AF1190">
        <v>223</v>
      </c>
      <c r="AG1190">
        <v>1827</v>
      </c>
      <c r="AH1190" t="s">
        <v>1432</v>
      </c>
      <c r="AI1190" t="s">
        <v>2420</v>
      </c>
      <c r="AJ1190" t="s">
        <v>12756</v>
      </c>
      <c r="AK1190" t="s">
        <v>20930</v>
      </c>
      <c r="AP1190">
        <f t="shared" si="36"/>
        <v>4</v>
      </c>
    </row>
    <row r="1191" spans="1:42" x14ac:dyDescent="0.3">
      <c r="A1191" s="1">
        <v>1253</v>
      </c>
      <c r="B1191" t="s">
        <v>4634</v>
      </c>
      <c r="C1191" t="s">
        <v>27</v>
      </c>
      <c r="D1191" t="s">
        <v>1996</v>
      </c>
      <c r="E1191" t="s">
        <v>880</v>
      </c>
      <c r="F1191" t="s">
        <v>4635</v>
      </c>
      <c r="G1191" t="s">
        <v>2610</v>
      </c>
      <c r="H1191" t="s">
        <v>32</v>
      </c>
      <c r="I1191">
        <v>102</v>
      </c>
      <c r="J1191">
        <v>2.35</v>
      </c>
      <c r="K1191" t="s">
        <v>33</v>
      </c>
      <c r="L1191" t="s">
        <v>15956</v>
      </c>
      <c r="M1191" t="s">
        <v>16459</v>
      </c>
      <c r="N1191" t="s">
        <v>16963</v>
      </c>
      <c r="O1191" t="s">
        <v>15251</v>
      </c>
      <c r="P1191" t="s">
        <v>16938</v>
      </c>
      <c r="Q1191">
        <v>2008</v>
      </c>
      <c r="R1191" t="s">
        <v>34</v>
      </c>
      <c r="S1191">
        <v>1</v>
      </c>
      <c r="T1191">
        <v>40000000</v>
      </c>
      <c r="U1191">
        <v>32853640</v>
      </c>
      <c r="V1191">
        <f t="shared" si="37"/>
        <v>-7146360</v>
      </c>
      <c r="W1191" t="s">
        <v>4636</v>
      </c>
      <c r="X1191">
        <v>5.7</v>
      </c>
      <c r="Y1191">
        <v>146</v>
      </c>
      <c r="Z1191">
        <v>50199</v>
      </c>
      <c r="AA1191">
        <v>101</v>
      </c>
      <c r="AB1191">
        <v>702</v>
      </c>
      <c r="AC1191">
        <v>65</v>
      </c>
      <c r="AD1191">
        <v>1000</v>
      </c>
      <c r="AE1191">
        <v>613</v>
      </c>
      <c r="AF1191">
        <v>490</v>
      </c>
      <c r="AG1191">
        <v>3239</v>
      </c>
      <c r="AH1191" t="s">
        <v>1432</v>
      </c>
      <c r="AI1191" t="s">
        <v>2420</v>
      </c>
      <c r="AP1191">
        <f t="shared" si="36"/>
        <v>2</v>
      </c>
    </row>
    <row r="1192" spans="1:42" x14ac:dyDescent="0.3">
      <c r="A1192" s="1">
        <v>1254</v>
      </c>
      <c r="B1192" t="s">
        <v>4637</v>
      </c>
      <c r="C1192" t="s">
        <v>27</v>
      </c>
      <c r="D1192" t="s">
        <v>1815</v>
      </c>
      <c r="E1192" t="s">
        <v>175</v>
      </c>
      <c r="F1192" t="s">
        <v>581</v>
      </c>
      <c r="G1192" t="s">
        <v>1815</v>
      </c>
      <c r="H1192" t="s">
        <v>32</v>
      </c>
      <c r="I1192">
        <v>136</v>
      </c>
      <c r="J1192">
        <v>2.35</v>
      </c>
      <c r="K1192" t="s">
        <v>33</v>
      </c>
      <c r="L1192" t="s">
        <v>16964</v>
      </c>
      <c r="M1192" t="s">
        <v>16965</v>
      </c>
      <c r="N1192" t="s">
        <v>16966</v>
      </c>
      <c r="O1192" t="s">
        <v>16967</v>
      </c>
      <c r="P1192" t="s">
        <v>16968</v>
      </c>
      <c r="Q1192">
        <v>2014</v>
      </c>
      <c r="R1192" t="s">
        <v>491</v>
      </c>
      <c r="S1192">
        <v>3</v>
      </c>
      <c r="T1192">
        <v>40000000</v>
      </c>
      <c r="U1192">
        <v>42615685</v>
      </c>
      <c r="V1192">
        <f t="shared" si="37"/>
        <v>2615685</v>
      </c>
      <c r="W1192" t="s">
        <v>4638</v>
      </c>
      <c r="X1192">
        <v>6.1</v>
      </c>
      <c r="Y1192">
        <v>303</v>
      </c>
      <c r="Z1192">
        <v>136093</v>
      </c>
      <c r="AA1192">
        <v>416</v>
      </c>
      <c r="AB1192">
        <v>24000</v>
      </c>
      <c r="AC1192">
        <v>3000</v>
      </c>
      <c r="AD1192">
        <v>14000</v>
      </c>
      <c r="AE1192">
        <v>9000</v>
      </c>
      <c r="AF1192">
        <v>3000</v>
      </c>
      <c r="AG1192">
        <v>28927</v>
      </c>
      <c r="AH1192" t="s">
        <v>1432</v>
      </c>
      <c r="AI1192" t="s">
        <v>10951</v>
      </c>
      <c r="AP1192">
        <f t="shared" si="36"/>
        <v>2</v>
      </c>
    </row>
    <row r="1193" spans="1:42" x14ac:dyDescent="0.3">
      <c r="A1193" s="1">
        <v>1255</v>
      </c>
      <c r="B1193" t="s">
        <v>4639</v>
      </c>
      <c r="C1193" t="s">
        <v>27</v>
      </c>
      <c r="D1193" t="s">
        <v>4080</v>
      </c>
      <c r="E1193" t="s">
        <v>2110</v>
      </c>
      <c r="F1193" t="s">
        <v>2331</v>
      </c>
      <c r="G1193" t="s">
        <v>3031</v>
      </c>
      <c r="H1193" t="s">
        <v>32</v>
      </c>
      <c r="I1193">
        <v>93</v>
      </c>
      <c r="J1193">
        <v>1.85</v>
      </c>
      <c r="K1193" t="s">
        <v>33</v>
      </c>
      <c r="L1193" t="s">
        <v>14896</v>
      </c>
      <c r="M1193" t="s">
        <v>13972</v>
      </c>
      <c r="N1193" t="s">
        <v>14659</v>
      </c>
      <c r="O1193" t="s">
        <v>16969</v>
      </c>
      <c r="P1193" t="s">
        <v>16970</v>
      </c>
      <c r="Q1193">
        <v>1994</v>
      </c>
      <c r="R1193" t="s">
        <v>34</v>
      </c>
      <c r="S1193">
        <v>0</v>
      </c>
      <c r="T1193">
        <v>25000000</v>
      </c>
      <c r="U1193">
        <v>32055248</v>
      </c>
      <c r="V1193">
        <f t="shared" si="37"/>
        <v>7055248</v>
      </c>
      <c r="W1193" t="s">
        <v>4640</v>
      </c>
      <c r="X1193">
        <v>6</v>
      </c>
      <c r="Y1193">
        <v>70</v>
      </c>
      <c r="Z1193">
        <v>18723</v>
      </c>
      <c r="AA1193">
        <v>146</v>
      </c>
      <c r="AB1193">
        <v>0</v>
      </c>
      <c r="AC1193">
        <v>85</v>
      </c>
      <c r="AD1193">
        <v>924</v>
      </c>
      <c r="AE1193">
        <v>595</v>
      </c>
      <c r="AF1193">
        <v>510</v>
      </c>
      <c r="AG1193">
        <v>2711</v>
      </c>
      <c r="AH1193" t="s">
        <v>980</v>
      </c>
      <c r="AI1193" t="s">
        <v>718</v>
      </c>
      <c r="AJ1193" t="s">
        <v>20931</v>
      </c>
      <c r="AK1193" t="s">
        <v>20924</v>
      </c>
      <c r="AL1193" t="s">
        <v>20928</v>
      </c>
      <c r="AM1193" t="s">
        <v>13161</v>
      </c>
      <c r="AP1193">
        <f t="shared" si="36"/>
        <v>6</v>
      </c>
    </row>
    <row r="1194" spans="1:42" x14ac:dyDescent="0.3">
      <c r="A1194" s="1">
        <v>1256</v>
      </c>
      <c r="B1194" t="s">
        <v>4641</v>
      </c>
      <c r="C1194" t="s">
        <v>27</v>
      </c>
      <c r="D1194" t="s">
        <v>4642</v>
      </c>
      <c r="E1194" t="s">
        <v>250</v>
      </c>
      <c r="F1194" t="s">
        <v>4643</v>
      </c>
      <c r="G1194" t="s">
        <v>4644</v>
      </c>
      <c r="H1194" t="s">
        <v>32</v>
      </c>
      <c r="I1194">
        <v>129</v>
      </c>
      <c r="J1194">
        <v>2.35</v>
      </c>
      <c r="K1194" t="s">
        <v>33</v>
      </c>
      <c r="L1194" t="s">
        <v>14651</v>
      </c>
      <c r="M1194" t="s">
        <v>16971</v>
      </c>
      <c r="N1194" t="s">
        <v>16972</v>
      </c>
      <c r="O1194" t="s">
        <v>14070</v>
      </c>
      <c r="P1194" t="s">
        <v>14748</v>
      </c>
      <c r="Q1194">
        <v>2011</v>
      </c>
      <c r="R1194" t="s">
        <v>34</v>
      </c>
      <c r="S1194">
        <v>1</v>
      </c>
      <c r="T1194">
        <v>40000000</v>
      </c>
      <c r="U1194">
        <v>31836745</v>
      </c>
      <c r="V1194">
        <f t="shared" si="37"/>
        <v>-8163255</v>
      </c>
      <c r="W1194" t="s">
        <v>4645</v>
      </c>
      <c r="X1194">
        <v>6.9</v>
      </c>
      <c r="Y1194">
        <v>283</v>
      </c>
      <c r="Z1194">
        <v>81298</v>
      </c>
      <c r="AA1194">
        <v>341</v>
      </c>
      <c r="AB1194">
        <v>39000</v>
      </c>
      <c r="AC1194">
        <v>335</v>
      </c>
      <c r="AD1194">
        <v>15000</v>
      </c>
      <c r="AE1194">
        <v>467</v>
      </c>
      <c r="AF1194">
        <v>64</v>
      </c>
      <c r="AG1194">
        <v>15595</v>
      </c>
      <c r="AH1194" t="s">
        <v>718</v>
      </c>
      <c r="AI1194" t="s">
        <v>2420</v>
      </c>
      <c r="AJ1194" t="s">
        <v>20928</v>
      </c>
      <c r="AP1194">
        <f t="shared" si="36"/>
        <v>3</v>
      </c>
    </row>
    <row r="1195" spans="1:42" x14ac:dyDescent="0.3">
      <c r="A1195" s="1">
        <v>1257</v>
      </c>
      <c r="B1195" t="s">
        <v>4646</v>
      </c>
      <c r="C1195" t="s">
        <v>27</v>
      </c>
      <c r="D1195" t="s">
        <v>4039</v>
      </c>
      <c r="E1195" t="s">
        <v>4647</v>
      </c>
      <c r="F1195" t="s">
        <v>4648</v>
      </c>
      <c r="G1195" t="s">
        <v>4649</v>
      </c>
      <c r="H1195" t="s">
        <v>32</v>
      </c>
      <c r="I1195">
        <v>107</v>
      </c>
      <c r="J1195">
        <v>2.35</v>
      </c>
      <c r="K1195" t="s">
        <v>33</v>
      </c>
      <c r="L1195" t="s">
        <v>16973</v>
      </c>
      <c r="M1195" t="s">
        <v>16974</v>
      </c>
      <c r="N1195" t="s">
        <v>16975</v>
      </c>
      <c r="O1195" t="s">
        <v>16976</v>
      </c>
      <c r="P1195" t="s">
        <v>14621</v>
      </c>
      <c r="Q1195">
        <v>2010</v>
      </c>
      <c r="R1195" t="s">
        <v>34</v>
      </c>
      <c r="S1195">
        <v>0</v>
      </c>
      <c r="T1195">
        <v>40000000</v>
      </c>
      <c r="U1195">
        <v>30993544</v>
      </c>
      <c r="V1195">
        <f t="shared" si="37"/>
        <v>-9006456</v>
      </c>
      <c r="W1195" t="s">
        <v>4650</v>
      </c>
      <c r="X1195">
        <v>6.5</v>
      </c>
      <c r="Y1195">
        <v>212</v>
      </c>
      <c r="Z1195">
        <v>58871</v>
      </c>
      <c r="AA1195">
        <v>156</v>
      </c>
      <c r="AB1195">
        <v>0</v>
      </c>
      <c r="AC1195">
        <v>50</v>
      </c>
      <c r="AD1195">
        <v>293</v>
      </c>
      <c r="AE1195">
        <v>117</v>
      </c>
      <c r="AF1195">
        <v>58</v>
      </c>
      <c r="AG1195">
        <v>621</v>
      </c>
      <c r="AH1195" t="s">
        <v>1432</v>
      </c>
      <c r="AI1195" t="s">
        <v>2420</v>
      </c>
      <c r="AJ1195" t="s">
        <v>12756</v>
      </c>
      <c r="AP1195">
        <f t="shared" si="36"/>
        <v>3</v>
      </c>
    </row>
    <row r="1196" spans="1:42" x14ac:dyDescent="0.3">
      <c r="A1196" s="1">
        <v>1258</v>
      </c>
      <c r="B1196" t="s">
        <v>4651</v>
      </c>
      <c r="C1196" t="s">
        <v>27</v>
      </c>
      <c r="D1196" t="s">
        <v>3825</v>
      </c>
      <c r="E1196" t="s">
        <v>2503</v>
      </c>
      <c r="F1196" t="s">
        <v>3583</v>
      </c>
      <c r="G1196" t="s">
        <v>1595</v>
      </c>
      <c r="H1196" t="s">
        <v>32</v>
      </c>
      <c r="I1196">
        <v>117</v>
      </c>
      <c r="J1196">
        <v>2.35</v>
      </c>
      <c r="K1196" t="s">
        <v>33</v>
      </c>
      <c r="L1196" t="s">
        <v>15286</v>
      </c>
      <c r="M1196" t="s">
        <v>16505</v>
      </c>
      <c r="N1196" t="s">
        <v>14048</v>
      </c>
      <c r="O1196" t="s">
        <v>15287</v>
      </c>
      <c r="P1196" t="s">
        <v>15476</v>
      </c>
      <c r="Q1196">
        <v>2005</v>
      </c>
      <c r="R1196" t="s">
        <v>491</v>
      </c>
      <c r="S1196">
        <v>0</v>
      </c>
      <c r="T1196">
        <v>40000000</v>
      </c>
      <c r="U1196">
        <v>30981850</v>
      </c>
      <c r="V1196">
        <f t="shared" si="37"/>
        <v>-9018150</v>
      </c>
      <c r="W1196" t="s">
        <v>4652</v>
      </c>
      <c r="X1196">
        <v>5</v>
      </c>
      <c r="Y1196">
        <v>98</v>
      </c>
      <c r="Z1196">
        <v>35834</v>
      </c>
      <c r="AA1196">
        <v>284</v>
      </c>
      <c r="AB1196">
        <v>0</v>
      </c>
      <c r="AC1196">
        <v>260</v>
      </c>
      <c r="AD1196">
        <v>1000</v>
      </c>
      <c r="AE1196">
        <v>1000</v>
      </c>
      <c r="AF1196">
        <v>441</v>
      </c>
      <c r="AG1196">
        <v>3969</v>
      </c>
      <c r="AH1196" t="s">
        <v>20932</v>
      </c>
      <c r="AI1196" t="s">
        <v>20931</v>
      </c>
      <c r="AJ1196" t="s">
        <v>2420</v>
      </c>
      <c r="AK1196" t="s">
        <v>20933</v>
      </c>
      <c r="AP1196">
        <f t="shared" si="36"/>
        <v>4</v>
      </c>
    </row>
    <row r="1197" spans="1:42" x14ac:dyDescent="0.3">
      <c r="A1197" s="1">
        <v>1259</v>
      </c>
      <c r="B1197" t="s">
        <v>4653</v>
      </c>
      <c r="C1197" t="s">
        <v>27</v>
      </c>
      <c r="D1197" t="s">
        <v>4654</v>
      </c>
      <c r="E1197" t="s">
        <v>2147</v>
      </c>
      <c r="F1197" t="s">
        <v>443</v>
      </c>
      <c r="G1197" t="s">
        <v>4655</v>
      </c>
      <c r="H1197" t="s">
        <v>32</v>
      </c>
      <c r="I1197">
        <v>116</v>
      </c>
      <c r="J1197">
        <v>2.35</v>
      </c>
      <c r="K1197" t="s">
        <v>33</v>
      </c>
      <c r="L1197" t="s">
        <v>15688</v>
      </c>
      <c r="M1197" t="s">
        <v>14720</v>
      </c>
      <c r="N1197" t="s">
        <v>14448</v>
      </c>
      <c r="O1197" t="s">
        <v>16977</v>
      </c>
      <c r="P1197" t="s">
        <v>16978</v>
      </c>
      <c r="Q1197">
        <v>2000</v>
      </c>
      <c r="R1197" t="s">
        <v>491</v>
      </c>
      <c r="S1197">
        <v>0</v>
      </c>
      <c r="T1197">
        <v>40000000</v>
      </c>
      <c r="U1197">
        <v>30199105</v>
      </c>
      <c r="V1197">
        <f t="shared" si="37"/>
        <v>-9800895</v>
      </c>
      <c r="W1197" t="s">
        <v>4656</v>
      </c>
      <c r="X1197">
        <v>5.7</v>
      </c>
      <c r="Y1197">
        <v>110</v>
      </c>
      <c r="Z1197">
        <v>25346</v>
      </c>
      <c r="AA1197">
        <v>167</v>
      </c>
      <c r="AB1197">
        <v>470</v>
      </c>
      <c r="AC1197">
        <v>18</v>
      </c>
      <c r="AD1197">
        <v>2000</v>
      </c>
      <c r="AE1197">
        <v>1000</v>
      </c>
      <c r="AF1197">
        <v>249</v>
      </c>
      <c r="AG1197">
        <v>3753</v>
      </c>
      <c r="AH1197" t="s">
        <v>980</v>
      </c>
      <c r="AI1197" t="s">
        <v>718</v>
      </c>
      <c r="AJ1197" t="s">
        <v>20931</v>
      </c>
      <c r="AK1197" t="s">
        <v>13161</v>
      </c>
      <c r="AP1197">
        <f t="shared" si="36"/>
        <v>4</v>
      </c>
    </row>
    <row r="1198" spans="1:42" x14ac:dyDescent="0.3">
      <c r="A1198" s="1">
        <v>1260</v>
      </c>
      <c r="B1198" t="s">
        <v>4657</v>
      </c>
      <c r="C1198" t="s">
        <v>27</v>
      </c>
      <c r="D1198" t="s">
        <v>925</v>
      </c>
      <c r="E1198" t="s">
        <v>739</v>
      </c>
      <c r="F1198" t="s">
        <v>4658</v>
      </c>
      <c r="G1198" t="s">
        <v>4659</v>
      </c>
      <c r="H1198" t="s">
        <v>32</v>
      </c>
      <c r="I1198">
        <v>135</v>
      </c>
      <c r="J1198">
        <v>2.35</v>
      </c>
      <c r="K1198" t="s">
        <v>33</v>
      </c>
      <c r="L1198" t="s">
        <v>16979</v>
      </c>
      <c r="M1198" t="s">
        <v>16980</v>
      </c>
      <c r="N1198" t="s">
        <v>15210</v>
      </c>
      <c r="O1198" t="s">
        <v>14403</v>
      </c>
      <c r="P1198" t="s">
        <v>16750</v>
      </c>
      <c r="Q1198">
        <v>2005</v>
      </c>
      <c r="R1198" t="s">
        <v>34</v>
      </c>
      <c r="S1198">
        <v>1</v>
      </c>
      <c r="T1198">
        <v>40000000</v>
      </c>
      <c r="U1198">
        <v>29077547</v>
      </c>
      <c r="V1198">
        <f t="shared" si="37"/>
        <v>-10922453</v>
      </c>
      <c r="W1198" t="s">
        <v>4660</v>
      </c>
      <c r="X1198">
        <v>7</v>
      </c>
      <c r="Y1198">
        <v>146</v>
      </c>
      <c r="Z1198">
        <v>41685</v>
      </c>
      <c r="AA1198">
        <v>754</v>
      </c>
      <c r="AB1198">
        <v>3000</v>
      </c>
      <c r="AC1198">
        <v>0</v>
      </c>
      <c r="AD1198">
        <v>3000</v>
      </c>
      <c r="AE1198">
        <v>1000</v>
      </c>
      <c r="AF1198">
        <v>715</v>
      </c>
      <c r="AG1198">
        <v>5917</v>
      </c>
      <c r="AH1198" t="s">
        <v>2420</v>
      </c>
      <c r="AI1198" t="s">
        <v>20927</v>
      </c>
      <c r="AJ1198" t="s">
        <v>12756</v>
      </c>
      <c r="AP1198">
        <f t="shared" si="36"/>
        <v>3</v>
      </c>
    </row>
    <row r="1199" spans="1:42" x14ac:dyDescent="0.3">
      <c r="A1199" s="1">
        <v>1261</v>
      </c>
      <c r="B1199" t="s">
        <v>4661</v>
      </c>
      <c r="C1199" t="s">
        <v>27</v>
      </c>
      <c r="D1199" t="s">
        <v>1278</v>
      </c>
      <c r="E1199" t="s">
        <v>1322</v>
      </c>
      <c r="F1199" t="s">
        <v>4662</v>
      </c>
      <c r="G1199" t="s">
        <v>4663</v>
      </c>
      <c r="H1199" t="s">
        <v>32</v>
      </c>
      <c r="I1199">
        <v>107</v>
      </c>
      <c r="J1199">
        <v>2.35</v>
      </c>
      <c r="K1199" t="s">
        <v>33</v>
      </c>
      <c r="L1199" t="s">
        <v>15868</v>
      </c>
      <c r="M1199" t="s">
        <v>14720</v>
      </c>
      <c r="N1199" t="s">
        <v>16981</v>
      </c>
      <c r="O1199" t="s">
        <v>14911</v>
      </c>
      <c r="P1199" t="s">
        <v>16982</v>
      </c>
      <c r="Q1199">
        <v>2000</v>
      </c>
      <c r="R1199" t="s">
        <v>491</v>
      </c>
      <c r="S1199">
        <v>0</v>
      </c>
      <c r="T1199">
        <v>40000000</v>
      </c>
      <c r="U1199">
        <v>29374178</v>
      </c>
      <c r="V1199">
        <f t="shared" si="37"/>
        <v>-10625822</v>
      </c>
      <c r="W1199" t="s">
        <v>4664</v>
      </c>
      <c r="X1199">
        <v>5.0999999999999996</v>
      </c>
      <c r="Y1199">
        <v>100</v>
      </c>
      <c r="Z1199">
        <v>12093</v>
      </c>
      <c r="AA1199">
        <v>188</v>
      </c>
      <c r="AB1199">
        <v>394</v>
      </c>
      <c r="AC1199">
        <v>55</v>
      </c>
      <c r="AD1199">
        <v>3000</v>
      </c>
      <c r="AE1199">
        <v>941</v>
      </c>
      <c r="AF1199">
        <v>294</v>
      </c>
      <c r="AG1199">
        <v>4565</v>
      </c>
      <c r="AH1199" t="s">
        <v>20931</v>
      </c>
      <c r="AI1199" t="s">
        <v>2420</v>
      </c>
      <c r="AJ1199" t="s">
        <v>4493</v>
      </c>
      <c r="AK1199" t="s">
        <v>13161</v>
      </c>
      <c r="AP1199">
        <f t="shared" si="36"/>
        <v>4</v>
      </c>
    </row>
    <row r="1200" spans="1:42" x14ac:dyDescent="0.3">
      <c r="A1200" s="1">
        <v>1262</v>
      </c>
      <c r="B1200" t="s">
        <v>4665</v>
      </c>
      <c r="C1200" t="s">
        <v>27</v>
      </c>
      <c r="D1200" t="s">
        <v>3236</v>
      </c>
      <c r="E1200" t="s">
        <v>4666</v>
      </c>
      <c r="F1200" t="s">
        <v>4667</v>
      </c>
      <c r="G1200" t="s">
        <v>4668</v>
      </c>
      <c r="H1200" t="s">
        <v>32</v>
      </c>
      <c r="I1200">
        <v>90</v>
      </c>
      <c r="J1200">
        <v>1.85</v>
      </c>
      <c r="K1200" t="s">
        <v>33</v>
      </c>
      <c r="L1200" t="s">
        <v>14189</v>
      </c>
      <c r="M1200" t="s">
        <v>16983</v>
      </c>
      <c r="N1200" t="s">
        <v>14403</v>
      </c>
      <c r="O1200" t="s">
        <v>14286</v>
      </c>
      <c r="P1200" t="s">
        <v>16984</v>
      </c>
      <c r="Q1200">
        <v>1999</v>
      </c>
      <c r="R1200" t="s">
        <v>34</v>
      </c>
      <c r="S1200">
        <v>2</v>
      </c>
      <c r="T1200">
        <v>40000000</v>
      </c>
      <c r="U1200">
        <v>28535768</v>
      </c>
      <c r="V1200">
        <f t="shared" si="37"/>
        <v>-11464232</v>
      </c>
      <c r="W1200" t="s">
        <v>4669</v>
      </c>
      <c r="X1200">
        <v>5.3</v>
      </c>
      <c r="Y1200">
        <v>62</v>
      </c>
      <c r="Z1200">
        <v>10446</v>
      </c>
      <c r="AA1200">
        <v>105</v>
      </c>
      <c r="AB1200">
        <v>279</v>
      </c>
      <c r="AC1200">
        <v>39</v>
      </c>
      <c r="AD1200">
        <v>607</v>
      </c>
      <c r="AE1200">
        <v>322</v>
      </c>
      <c r="AF1200">
        <v>210</v>
      </c>
      <c r="AG1200">
        <v>1335</v>
      </c>
      <c r="AH1200" t="s">
        <v>1432</v>
      </c>
      <c r="AP1200">
        <f t="shared" si="36"/>
        <v>1</v>
      </c>
    </row>
    <row r="1201" spans="1:42" x14ac:dyDescent="0.3">
      <c r="A1201" s="1">
        <v>1263</v>
      </c>
      <c r="B1201" t="s">
        <v>4670</v>
      </c>
      <c r="C1201" t="s">
        <v>27</v>
      </c>
      <c r="D1201" t="s">
        <v>3324</v>
      </c>
      <c r="E1201" t="s">
        <v>95</v>
      </c>
      <c r="F1201" t="s">
        <v>245</v>
      </c>
      <c r="G1201" t="s">
        <v>4671</v>
      </c>
      <c r="H1201" t="s">
        <v>32</v>
      </c>
      <c r="I1201">
        <v>99</v>
      </c>
      <c r="J1201">
        <v>2.35</v>
      </c>
      <c r="K1201" t="s">
        <v>33</v>
      </c>
      <c r="L1201" t="s">
        <v>16985</v>
      </c>
      <c r="M1201" t="s">
        <v>16986</v>
      </c>
      <c r="N1201" t="s">
        <v>14074</v>
      </c>
      <c r="O1201" t="s">
        <v>14229</v>
      </c>
      <c r="P1201" t="s">
        <v>14110</v>
      </c>
      <c r="Q1201">
        <v>1996</v>
      </c>
      <c r="R1201" t="s">
        <v>34</v>
      </c>
      <c r="S1201">
        <v>2</v>
      </c>
      <c r="T1201">
        <v>40000000</v>
      </c>
      <c r="U1201">
        <v>27663982</v>
      </c>
      <c r="V1201">
        <f t="shared" si="37"/>
        <v>-12336018</v>
      </c>
      <c r="W1201" t="s">
        <v>4672</v>
      </c>
      <c r="X1201">
        <v>4.4000000000000004</v>
      </c>
      <c r="Y1201">
        <v>70</v>
      </c>
      <c r="Z1201">
        <v>26051</v>
      </c>
      <c r="AA1201">
        <v>164</v>
      </c>
      <c r="AB1201">
        <v>0</v>
      </c>
      <c r="AC1201">
        <v>287</v>
      </c>
      <c r="AD1201">
        <v>10000</v>
      </c>
      <c r="AE1201">
        <v>368</v>
      </c>
      <c r="AF1201">
        <v>44</v>
      </c>
      <c r="AG1201">
        <v>10469</v>
      </c>
      <c r="AH1201" t="s">
        <v>4493</v>
      </c>
      <c r="AI1201" t="s">
        <v>13700</v>
      </c>
      <c r="AJ1201" t="s">
        <v>13161</v>
      </c>
      <c r="AP1201">
        <f t="shared" si="36"/>
        <v>3</v>
      </c>
    </row>
    <row r="1202" spans="1:42" x14ac:dyDescent="0.3">
      <c r="A1202" s="1">
        <v>1264</v>
      </c>
      <c r="B1202" t="s">
        <v>4673</v>
      </c>
      <c r="C1202" t="s">
        <v>27</v>
      </c>
      <c r="D1202" t="s">
        <v>1325</v>
      </c>
      <c r="E1202" t="s">
        <v>4674</v>
      </c>
      <c r="F1202" t="s">
        <v>4675</v>
      </c>
      <c r="G1202" t="s">
        <v>2453</v>
      </c>
      <c r="H1202" t="s">
        <v>572</v>
      </c>
      <c r="I1202">
        <v>104</v>
      </c>
      <c r="J1202">
        <v>2.35</v>
      </c>
      <c r="K1202" t="s">
        <v>33</v>
      </c>
      <c r="L1202" t="s">
        <v>16736</v>
      </c>
      <c r="M1202" t="s">
        <v>14036</v>
      </c>
      <c r="N1202" t="s">
        <v>14448</v>
      </c>
      <c r="O1202" t="s">
        <v>15205</v>
      </c>
      <c r="P1202" t="s">
        <v>16987</v>
      </c>
      <c r="Q1202">
        <v>2001</v>
      </c>
      <c r="R1202" t="s">
        <v>34</v>
      </c>
      <c r="S1202">
        <v>0</v>
      </c>
      <c r="T1202">
        <v>40000000</v>
      </c>
      <c r="U1202">
        <v>27053815</v>
      </c>
      <c r="V1202">
        <f t="shared" si="37"/>
        <v>-12946185</v>
      </c>
      <c r="W1202" t="s">
        <v>4676</v>
      </c>
      <c r="X1202">
        <v>4.7</v>
      </c>
      <c r="Y1202">
        <v>107</v>
      </c>
      <c r="Z1202">
        <v>12856</v>
      </c>
      <c r="AA1202">
        <v>291</v>
      </c>
      <c r="AB1202">
        <v>299</v>
      </c>
      <c r="AC1202">
        <v>0</v>
      </c>
      <c r="AD1202">
        <v>964</v>
      </c>
      <c r="AE1202">
        <v>931</v>
      </c>
      <c r="AF1202">
        <v>327</v>
      </c>
      <c r="AG1202">
        <v>2888</v>
      </c>
      <c r="AH1202" t="s">
        <v>980</v>
      </c>
      <c r="AI1202" t="s">
        <v>718</v>
      </c>
      <c r="AJ1202" t="s">
        <v>12756</v>
      </c>
      <c r="AP1202">
        <f t="shared" si="36"/>
        <v>3</v>
      </c>
    </row>
    <row r="1203" spans="1:42" x14ac:dyDescent="0.3">
      <c r="A1203" s="1">
        <v>1265</v>
      </c>
      <c r="B1203" t="s">
        <v>4677</v>
      </c>
      <c r="C1203" t="s">
        <v>27</v>
      </c>
      <c r="D1203" t="s">
        <v>4678</v>
      </c>
      <c r="E1203" t="s">
        <v>629</v>
      </c>
      <c r="F1203" t="s">
        <v>78</v>
      </c>
      <c r="G1203" t="s">
        <v>274</v>
      </c>
      <c r="H1203" t="s">
        <v>47</v>
      </c>
      <c r="I1203">
        <v>115</v>
      </c>
      <c r="J1203">
        <v>1.85</v>
      </c>
      <c r="K1203" t="s">
        <v>33</v>
      </c>
      <c r="L1203" t="s">
        <v>14067</v>
      </c>
      <c r="M1203" t="s">
        <v>16208</v>
      </c>
      <c r="N1203" t="s">
        <v>14036</v>
      </c>
      <c r="O1203" t="s">
        <v>16988</v>
      </c>
      <c r="P1203" t="s">
        <v>14003</v>
      </c>
      <c r="Q1203">
        <v>2008</v>
      </c>
      <c r="R1203" t="s">
        <v>34</v>
      </c>
      <c r="S1203">
        <v>3</v>
      </c>
      <c r="T1203">
        <v>35000000</v>
      </c>
      <c r="U1203">
        <v>26814957</v>
      </c>
      <c r="V1203">
        <f t="shared" si="37"/>
        <v>-8185043</v>
      </c>
      <c r="W1203" t="s">
        <v>4679</v>
      </c>
      <c r="X1203">
        <v>6.7</v>
      </c>
      <c r="Y1203">
        <v>169</v>
      </c>
      <c r="Z1203">
        <v>84357</v>
      </c>
      <c r="AA1203">
        <v>252</v>
      </c>
      <c r="AB1203">
        <v>0</v>
      </c>
      <c r="AC1203">
        <v>56</v>
      </c>
      <c r="AD1203">
        <v>20000</v>
      </c>
      <c r="AE1203">
        <v>19000</v>
      </c>
      <c r="AF1203">
        <v>19000</v>
      </c>
      <c r="AG1203">
        <v>77823</v>
      </c>
      <c r="AH1203" t="s">
        <v>20932</v>
      </c>
      <c r="AI1203" t="s">
        <v>2420</v>
      </c>
      <c r="AJ1203" t="s">
        <v>20929</v>
      </c>
      <c r="AK1203" t="s">
        <v>12756</v>
      </c>
      <c r="AP1203">
        <f t="shared" si="36"/>
        <v>4</v>
      </c>
    </row>
    <row r="1204" spans="1:42" x14ac:dyDescent="0.3">
      <c r="A1204" s="1">
        <v>1266</v>
      </c>
      <c r="B1204" t="s">
        <v>4680</v>
      </c>
      <c r="C1204" t="s">
        <v>27</v>
      </c>
      <c r="D1204" t="s">
        <v>4681</v>
      </c>
      <c r="E1204" t="s">
        <v>442</v>
      </c>
      <c r="F1204" t="s">
        <v>581</v>
      </c>
      <c r="G1204" t="s">
        <v>96</v>
      </c>
      <c r="H1204" t="s">
        <v>32</v>
      </c>
      <c r="I1204">
        <v>119</v>
      </c>
      <c r="J1204">
        <v>1.85</v>
      </c>
      <c r="K1204" t="s">
        <v>33</v>
      </c>
      <c r="L1204" t="s">
        <v>15444</v>
      </c>
      <c r="M1204" t="s">
        <v>16367</v>
      </c>
      <c r="N1204" t="s">
        <v>14453</v>
      </c>
      <c r="O1204" t="s">
        <v>14570</v>
      </c>
      <c r="P1204" t="s">
        <v>16989</v>
      </c>
      <c r="Q1204">
        <v>2001</v>
      </c>
      <c r="R1204" t="s">
        <v>34</v>
      </c>
      <c r="S1204">
        <v>1</v>
      </c>
      <c r="T1204">
        <v>40000000</v>
      </c>
      <c r="U1204">
        <v>25178165</v>
      </c>
      <c r="V1204">
        <f t="shared" si="37"/>
        <v>-14821835</v>
      </c>
      <c r="W1204" t="s">
        <v>4682</v>
      </c>
      <c r="X1204">
        <v>6.7</v>
      </c>
      <c r="Y1204">
        <v>94</v>
      </c>
      <c r="Z1204">
        <v>70292</v>
      </c>
      <c r="AA1204">
        <v>274</v>
      </c>
      <c r="AB1204">
        <v>8000</v>
      </c>
      <c r="AC1204">
        <v>7</v>
      </c>
      <c r="AD1204">
        <v>18000</v>
      </c>
      <c r="AE1204">
        <v>9000</v>
      </c>
      <c r="AF1204">
        <v>903</v>
      </c>
      <c r="AG1204">
        <v>29484</v>
      </c>
      <c r="AH1204" t="s">
        <v>2420</v>
      </c>
      <c r="AI1204" t="s">
        <v>12756</v>
      </c>
      <c r="AP1204">
        <f t="shared" si="36"/>
        <v>2</v>
      </c>
    </row>
    <row r="1205" spans="1:42" x14ac:dyDescent="0.3">
      <c r="A1205" s="1">
        <v>1267</v>
      </c>
      <c r="B1205" t="s">
        <v>4683</v>
      </c>
      <c r="C1205" t="s">
        <v>27</v>
      </c>
      <c r="D1205" t="s">
        <v>1957</v>
      </c>
      <c r="E1205" t="s">
        <v>2453</v>
      </c>
      <c r="F1205" t="s">
        <v>4684</v>
      </c>
      <c r="G1205" t="s">
        <v>4685</v>
      </c>
      <c r="H1205" t="s">
        <v>32</v>
      </c>
      <c r="I1205">
        <v>99</v>
      </c>
      <c r="J1205">
        <v>2.35</v>
      </c>
      <c r="K1205" t="s">
        <v>33</v>
      </c>
      <c r="L1205" t="s">
        <v>16990</v>
      </c>
      <c r="M1205" t="s">
        <v>16251</v>
      </c>
      <c r="N1205" t="s">
        <v>16991</v>
      </c>
      <c r="O1205" t="s">
        <v>14548</v>
      </c>
      <c r="P1205" t="s">
        <v>15595</v>
      </c>
      <c r="Q1205">
        <v>2007</v>
      </c>
      <c r="R1205" t="s">
        <v>491</v>
      </c>
      <c r="S1205">
        <v>0</v>
      </c>
      <c r="T1205">
        <v>40000000</v>
      </c>
      <c r="U1205">
        <v>25117498</v>
      </c>
      <c r="V1205">
        <f t="shared" si="37"/>
        <v>-14882502</v>
      </c>
      <c r="W1205" t="s">
        <v>4686</v>
      </c>
      <c r="X1205">
        <v>5.7</v>
      </c>
      <c r="Y1205">
        <v>190</v>
      </c>
      <c r="Z1205">
        <v>37412</v>
      </c>
      <c r="AA1205">
        <v>178</v>
      </c>
      <c r="AB1205">
        <v>0</v>
      </c>
      <c r="AC1205">
        <v>81</v>
      </c>
      <c r="AD1205">
        <v>327</v>
      </c>
      <c r="AE1205">
        <v>253</v>
      </c>
      <c r="AF1205">
        <v>135</v>
      </c>
      <c r="AG1205">
        <v>960</v>
      </c>
      <c r="AH1205" t="s">
        <v>4493</v>
      </c>
      <c r="AI1205" t="s">
        <v>13161</v>
      </c>
      <c r="AP1205">
        <f t="shared" si="36"/>
        <v>2</v>
      </c>
    </row>
    <row r="1206" spans="1:42" x14ac:dyDescent="0.3">
      <c r="A1206" s="1">
        <v>1268</v>
      </c>
      <c r="B1206" t="s">
        <v>4687</v>
      </c>
      <c r="C1206" t="s">
        <v>27</v>
      </c>
      <c r="D1206" t="s">
        <v>376</v>
      </c>
      <c r="E1206" t="s">
        <v>1269</v>
      </c>
      <c r="F1206" t="s">
        <v>3278</v>
      </c>
      <c r="G1206" t="s">
        <v>4688</v>
      </c>
      <c r="H1206" t="s">
        <v>32</v>
      </c>
      <c r="I1206">
        <v>112</v>
      </c>
      <c r="J1206">
        <v>1.85</v>
      </c>
      <c r="K1206" t="s">
        <v>33</v>
      </c>
      <c r="L1206" t="s">
        <v>16237</v>
      </c>
      <c r="M1206" t="s">
        <v>16992</v>
      </c>
      <c r="N1206" t="s">
        <v>16993</v>
      </c>
      <c r="O1206" t="s">
        <v>16994</v>
      </c>
      <c r="P1206" t="s">
        <v>14631</v>
      </c>
      <c r="Q1206">
        <v>1973</v>
      </c>
      <c r="R1206" t="s">
        <v>491</v>
      </c>
      <c r="S1206">
        <v>0</v>
      </c>
      <c r="T1206">
        <v>500000</v>
      </c>
      <c r="U1206">
        <v>32645</v>
      </c>
      <c r="V1206">
        <f t="shared" si="37"/>
        <v>-467355</v>
      </c>
      <c r="W1206" t="s">
        <v>4689</v>
      </c>
      <c r="X1206">
        <v>7.4</v>
      </c>
      <c r="Y1206">
        <v>112</v>
      </c>
      <c r="Z1206">
        <v>67797</v>
      </c>
      <c r="AA1206">
        <v>223</v>
      </c>
      <c r="AB1206">
        <v>0</v>
      </c>
      <c r="AC1206">
        <v>17000</v>
      </c>
      <c r="AD1206">
        <v>22000</v>
      </c>
      <c r="AE1206">
        <v>926</v>
      </c>
      <c r="AF1206">
        <v>354</v>
      </c>
      <c r="AG1206">
        <v>23737</v>
      </c>
      <c r="AH1206" t="s">
        <v>20931</v>
      </c>
      <c r="AI1206" t="s">
        <v>2420</v>
      </c>
      <c r="AJ1206" t="s">
        <v>12756</v>
      </c>
      <c r="AK1206" t="s">
        <v>13161</v>
      </c>
      <c r="AP1206">
        <f t="shared" si="36"/>
        <v>4</v>
      </c>
    </row>
    <row r="1207" spans="1:42" x14ac:dyDescent="0.3">
      <c r="A1207" s="1">
        <v>1269</v>
      </c>
      <c r="B1207" t="s">
        <v>4690</v>
      </c>
      <c r="C1207" t="s">
        <v>27</v>
      </c>
      <c r="D1207" t="s">
        <v>3943</v>
      </c>
      <c r="E1207" t="s">
        <v>730</v>
      </c>
      <c r="F1207" t="s">
        <v>4691</v>
      </c>
      <c r="G1207" t="s">
        <v>4692</v>
      </c>
      <c r="H1207" t="s">
        <v>32</v>
      </c>
      <c r="I1207">
        <v>128</v>
      </c>
      <c r="J1207">
        <v>1.85</v>
      </c>
      <c r="K1207" t="s">
        <v>33</v>
      </c>
      <c r="L1207" t="s">
        <v>14049</v>
      </c>
      <c r="M1207" t="s">
        <v>16995</v>
      </c>
      <c r="N1207" t="s">
        <v>16996</v>
      </c>
      <c r="O1207" t="s">
        <v>14398</v>
      </c>
      <c r="P1207" t="s">
        <v>16997</v>
      </c>
      <c r="Q1207">
        <v>1994</v>
      </c>
      <c r="R1207" t="s">
        <v>34</v>
      </c>
      <c r="S1207">
        <v>1</v>
      </c>
      <c r="T1207">
        <v>40000000</v>
      </c>
      <c r="U1207">
        <v>24332324</v>
      </c>
      <c r="V1207">
        <f t="shared" si="37"/>
        <v>-15667676</v>
      </c>
      <c r="W1207" t="s">
        <v>4693</v>
      </c>
      <c r="X1207">
        <v>6.1</v>
      </c>
      <c r="Y1207">
        <v>12</v>
      </c>
      <c r="Z1207">
        <v>13830</v>
      </c>
      <c r="AA1207">
        <v>61</v>
      </c>
      <c r="AB1207">
        <v>680</v>
      </c>
      <c r="AC1207">
        <v>545</v>
      </c>
      <c r="AD1207">
        <v>783</v>
      </c>
      <c r="AE1207">
        <v>754</v>
      </c>
      <c r="AF1207">
        <v>353</v>
      </c>
      <c r="AG1207">
        <v>3126</v>
      </c>
      <c r="AH1207" t="s">
        <v>1432</v>
      </c>
      <c r="AI1207" t="s">
        <v>2420</v>
      </c>
      <c r="AP1207">
        <f t="shared" si="36"/>
        <v>2</v>
      </c>
    </row>
    <row r="1208" spans="1:42" x14ac:dyDescent="0.3">
      <c r="A1208" s="1">
        <v>1270</v>
      </c>
      <c r="B1208" t="s">
        <v>4694</v>
      </c>
      <c r="C1208" t="s">
        <v>27</v>
      </c>
      <c r="D1208" t="s">
        <v>3927</v>
      </c>
      <c r="E1208" t="s">
        <v>885</v>
      </c>
      <c r="F1208" t="s">
        <v>4695</v>
      </c>
      <c r="G1208" t="s">
        <v>4696</v>
      </c>
      <c r="H1208" t="s">
        <v>1390</v>
      </c>
      <c r="I1208">
        <v>112</v>
      </c>
      <c r="J1208">
        <v>2.35</v>
      </c>
      <c r="K1208" t="s">
        <v>33</v>
      </c>
      <c r="L1208" t="s">
        <v>16998</v>
      </c>
      <c r="M1208" t="s">
        <v>14949</v>
      </c>
      <c r="N1208" t="s">
        <v>16999</v>
      </c>
      <c r="O1208" t="s">
        <v>16338</v>
      </c>
      <c r="P1208" t="s">
        <v>17000</v>
      </c>
      <c r="Q1208">
        <v>2011</v>
      </c>
      <c r="R1208" t="s">
        <v>34</v>
      </c>
      <c r="S1208">
        <v>0</v>
      </c>
      <c r="T1208">
        <v>40000000</v>
      </c>
      <c r="U1208">
        <v>36665854</v>
      </c>
      <c r="V1208">
        <f t="shared" si="37"/>
        <v>-3334146</v>
      </c>
      <c r="W1208" t="s">
        <v>4697</v>
      </c>
      <c r="X1208">
        <v>6.4</v>
      </c>
      <c r="Y1208">
        <v>201</v>
      </c>
      <c r="Z1208">
        <v>76498</v>
      </c>
      <c r="AA1208">
        <v>203</v>
      </c>
      <c r="AB1208">
        <v>15000</v>
      </c>
      <c r="AC1208">
        <v>118</v>
      </c>
      <c r="AD1208">
        <v>877</v>
      </c>
      <c r="AE1208">
        <v>738</v>
      </c>
      <c r="AF1208">
        <v>674</v>
      </c>
      <c r="AG1208">
        <v>3432</v>
      </c>
      <c r="AH1208" t="s">
        <v>980</v>
      </c>
      <c r="AI1208" t="s">
        <v>20931</v>
      </c>
      <c r="AJ1208" t="s">
        <v>2420</v>
      </c>
      <c r="AK1208" t="s">
        <v>13161</v>
      </c>
      <c r="AP1208">
        <f t="shared" si="36"/>
        <v>4</v>
      </c>
    </row>
    <row r="1209" spans="1:42" x14ac:dyDescent="0.3">
      <c r="A1209" s="1">
        <v>1271</v>
      </c>
      <c r="B1209" t="s">
        <v>4698</v>
      </c>
      <c r="C1209" t="s">
        <v>27</v>
      </c>
      <c r="D1209" t="s">
        <v>4699</v>
      </c>
      <c r="E1209" t="s">
        <v>340</v>
      </c>
      <c r="F1209" t="s">
        <v>4700</v>
      </c>
      <c r="G1209" t="s">
        <v>539</v>
      </c>
      <c r="H1209" t="s">
        <v>32</v>
      </c>
      <c r="I1209">
        <v>86</v>
      </c>
      <c r="J1209">
        <v>1.85</v>
      </c>
      <c r="K1209" t="s">
        <v>33</v>
      </c>
      <c r="L1209" t="s">
        <v>17001</v>
      </c>
      <c r="M1209" t="s">
        <v>14330</v>
      </c>
      <c r="N1209" t="s">
        <v>17002</v>
      </c>
      <c r="O1209" t="s">
        <v>14856</v>
      </c>
      <c r="P1209" t="s">
        <v>15847</v>
      </c>
      <c r="Q1209">
        <v>1998</v>
      </c>
      <c r="R1209" t="s">
        <v>212</v>
      </c>
      <c r="S1209">
        <v>0</v>
      </c>
      <c r="T1209">
        <v>40000000</v>
      </c>
      <c r="U1209">
        <v>22717758</v>
      </c>
      <c r="V1209">
        <f t="shared" si="37"/>
        <v>-17282242</v>
      </c>
      <c r="W1209" t="s">
        <v>4701</v>
      </c>
      <c r="X1209">
        <v>6.2</v>
      </c>
      <c r="Y1209">
        <v>34</v>
      </c>
      <c r="Z1209">
        <v>11156</v>
      </c>
      <c r="AA1209">
        <v>67</v>
      </c>
      <c r="AB1209">
        <v>0</v>
      </c>
      <c r="AC1209">
        <v>7</v>
      </c>
      <c r="AD1209">
        <v>10000</v>
      </c>
      <c r="AE1209">
        <v>908</v>
      </c>
      <c r="AF1209">
        <v>795</v>
      </c>
      <c r="AG1209">
        <v>14275</v>
      </c>
      <c r="AH1209" t="s">
        <v>718</v>
      </c>
      <c r="AI1209" t="s">
        <v>20925</v>
      </c>
      <c r="AJ1209" t="s">
        <v>1432</v>
      </c>
      <c r="AK1209" t="s">
        <v>2420</v>
      </c>
      <c r="AL1209" t="s">
        <v>20926</v>
      </c>
      <c r="AM1209" t="s">
        <v>20924</v>
      </c>
      <c r="AN1209" t="s">
        <v>20927</v>
      </c>
      <c r="AP1209">
        <f t="shared" si="36"/>
        <v>7</v>
      </c>
    </row>
    <row r="1210" spans="1:42" x14ac:dyDescent="0.3">
      <c r="A1210" s="1">
        <v>1272</v>
      </c>
      <c r="B1210" t="s">
        <v>4702</v>
      </c>
      <c r="C1210" t="s">
        <v>27</v>
      </c>
      <c r="D1210" t="s">
        <v>2496</v>
      </c>
      <c r="E1210" t="s">
        <v>1269</v>
      </c>
      <c r="F1210" t="s">
        <v>64</v>
      </c>
      <c r="G1210" t="s">
        <v>4703</v>
      </c>
      <c r="H1210" t="s">
        <v>32</v>
      </c>
      <c r="I1210">
        <v>108</v>
      </c>
      <c r="J1210">
        <v>2.35</v>
      </c>
      <c r="K1210" t="s">
        <v>33</v>
      </c>
      <c r="L1210" t="s">
        <v>14572</v>
      </c>
      <c r="M1210" t="s">
        <v>17003</v>
      </c>
      <c r="N1210" t="s">
        <v>14448</v>
      </c>
      <c r="O1210" t="s">
        <v>14403</v>
      </c>
      <c r="P1210" t="s">
        <v>14666</v>
      </c>
      <c r="Q1210">
        <v>2002</v>
      </c>
      <c r="R1210" t="s">
        <v>491</v>
      </c>
      <c r="S1210">
        <v>1</v>
      </c>
      <c r="T1210">
        <v>60000000</v>
      </c>
      <c r="U1210">
        <v>22433915</v>
      </c>
      <c r="V1210">
        <f t="shared" si="37"/>
        <v>-37566085</v>
      </c>
      <c r="W1210" t="s">
        <v>4704</v>
      </c>
      <c r="X1210">
        <v>6.2</v>
      </c>
      <c r="Y1210">
        <v>104</v>
      </c>
      <c r="Z1210">
        <v>21319</v>
      </c>
      <c r="AA1210">
        <v>166</v>
      </c>
      <c r="AB1210">
        <v>416</v>
      </c>
      <c r="AC1210">
        <v>105</v>
      </c>
      <c r="AD1210">
        <v>22000</v>
      </c>
      <c r="AE1210">
        <v>11000</v>
      </c>
      <c r="AF1210">
        <v>616</v>
      </c>
      <c r="AG1210">
        <v>34377</v>
      </c>
      <c r="AH1210" t="s">
        <v>20931</v>
      </c>
      <c r="AI1210" t="s">
        <v>2420</v>
      </c>
      <c r="AJ1210" t="s">
        <v>20928</v>
      </c>
      <c r="AK1210" t="s">
        <v>13161</v>
      </c>
      <c r="AP1210">
        <f t="shared" si="36"/>
        <v>4</v>
      </c>
    </row>
    <row r="1211" spans="1:42" x14ac:dyDescent="0.3">
      <c r="A1211" s="1">
        <v>1273</v>
      </c>
      <c r="B1211" t="s">
        <v>4705</v>
      </c>
      <c r="C1211" t="s">
        <v>559</v>
      </c>
      <c r="D1211" t="s">
        <v>4706</v>
      </c>
      <c r="E1211" t="s">
        <v>4707</v>
      </c>
      <c r="F1211" t="s">
        <v>1021</v>
      </c>
      <c r="G1211" t="s">
        <v>4708</v>
      </c>
      <c r="H1211" t="s">
        <v>32</v>
      </c>
      <c r="I1211">
        <v>128</v>
      </c>
      <c r="J1211">
        <v>1.85</v>
      </c>
      <c r="K1211" t="s">
        <v>33</v>
      </c>
      <c r="L1211" t="s">
        <v>17004</v>
      </c>
      <c r="M1211" t="s">
        <v>17005</v>
      </c>
      <c r="N1211" t="s">
        <v>14082</v>
      </c>
      <c r="O1211" t="s">
        <v>17006</v>
      </c>
      <c r="P1211" t="s">
        <v>17007</v>
      </c>
      <c r="Q1211">
        <v>1999</v>
      </c>
      <c r="R1211" t="s">
        <v>34</v>
      </c>
      <c r="S1211">
        <v>1</v>
      </c>
      <c r="T1211">
        <v>60000000</v>
      </c>
      <c r="U1211">
        <v>22326247</v>
      </c>
      <c r="V1211">
        <f t="shared" si="37"/>
        <v>-37673753</v>
      </c>
      <c r="W1211" t="s">
        <v>4709</v>
      </c>
      <c r="X1211">
        <v>5.9</v>
      </c>
      <c r="Y1211">
        <v>55</v>
      </c>
      <c r="Z1211">
        <v>11232</v>
      </c>
      <c r="AA1211">
        <v>106</v>
      </c>
      <c r="AB1211">
        <v>0</v>
      </c>
      <c r="AC1211">
        <v>34</v>
      </c>
      <c r="AD1211">
        <v>978</v>
      </c>
      <c r="AE1211">
        <v>886</v>
      </c>
      <c r="AF1211">
        <v>685</v>
      </c>
      <c r="AG1211">
        <v>3821</v>
      </c>
      <c r="AH1211" t="s">
        <v>2420</v>
      </c>
      <c r="AI1211" t="s">
        <v>12756</v>
      </c>
      <c r="AP1211">
        <f t="shared" si="36"/>
        <v>2</v>
      </c>
    </row>
    <row r="1212" spans="1:42" x14ac:dyDescent="0.3">
      <c r="A1212" s="1">
        <v>1274</v>
      </c>
      <c r="B1212" t="s">
        <v>4710</v>
      </c>
      <c r="C1212" t="s">
        <v>27</v>
      </c>
      <c r="D1212" t="s">
        <v>4711</v>
      </c>
      <c r="E1212" t="s">
        <v>4712</v>
      </c>
      <c r="F1212" t="s">
        <v>2634</v>
      </c>
      <c r="G1212" t="s">
        <v>2197</v>
      </c>
      <c r="H1212" t="s">
        <v>32</v>
      </c>
      <c r="I1212">
        <v>84</v>
      </c>
      <c r="J1212">
        <v>2.35</v>
      </c>
      <c r="K1212" t="s">
        <v>33</v>
      </c>
      <c r="L1212" t="s">
        <v>14448</v>
      </c>
      <c r="M1212" t="s">
        <v>14445</v>
      </c>
      <c r="N1212" t="s">
        <v>17008</v>
      </c>
      <c r="O1212" t="s">
        <v>17009</v>
      </c>
      <c r="P1212" t="s">
        <v>17010</v>
      </c>
      <c r="Q1212">
        <v>2004</v>
      </c>
      <c r="R1212" t="s">
        <v>34</v>
      </c>
      <c r="S1212">
        <v>0</v>
      </c>
      <c r="T1212">
        <v>40000000</v>
      </c>
      <c r="U1212">
        <v>21176322</v>
      </c>
      <c r="V1212">
        <f t="shared" si="37"/>
        <v>-18823678</v>
      </c>
      <c r="W1212" t="s">
        <v>4713</v>
      </c>
      <c r="X1212">
        <v>4</v>
      </c>
      <c r="Y1212">
        <v>86</v>
      </c>
      <c r="Z1212">
        <v>23747</v>
      </c>
      <c r="AA1212">
        <v>207</v>
      </c>
      <c r="AB1212">
        <v>0</v>
      </c>
      <c r="AC1212">
        <v>33</v>
      </c>
      <c r="AD1212">
        <v>1000</v>
      </c>
      <c r="AE1212">
        <v>1000</v>
      </c>
      <c r="AF1212">
        <v>1000</v>
      </c>
      <c r="AG1212">
        <v>5039</v>
      </c>
      <c r="AH1212" t="s">
        <v>980</v>
      </c>
      <c r="AI1212" t="s">
        <v>1432</v>
      </c>
      <c r="AJ1212" t="s">
        <v>20931</v>
      </c>
      <c r="AP1212">
        <f t="shared" si="36"/>
        <v>3</v>
      </c>
    </row>
    <row r="1213" spans="1:42" x14ac:dyDescent="0.3">
      <c r="A1213" s="1">
        <v>1275</v>
      </c>
      <c r="B1213" t="s">
        <v>4714</v>
      </c>
      <c r="C1213" t="s">
        <v>27</v>
      </c>
      <c r="D1213" t="s">
        <v>3042</v>
      </c>
      <c r="E1213" t="s">
        <v>1728</v>
      </c>
      <c r="F1213" t="s">
        <v>2315</v>
      </c>
      <c r="G1213" t="s">
        <v>2254</v>
      </c>
      <c r="H1213" t="s">
        <v>32</v>
      </c>
      <c r="I1213">
        <v>111</v>
      </c>
      <c r="J1213">
        <v>1.85</v>
      </c>
      <c r="K1213" t="s">
        <v>33</v>
      </c>
      <c r="L1213" t="s">
        <v>14663</v>
      </c>
      <c r="M1213" t="s">
        <v>14787</v>
      </c>
      <c r="N1213" t="s">
        <v>14403</v>
      </c>
      <c r="O1213" t="s">
        <v>17011</v>
      </c>
      <c r="P1213" t="s">
        <v>16530</v>
      </c>
      <c r="Q1213">
        <v>1996</v>
      </c>
      <c r="R1213" t="s">
        <v>491</v>
      </c>
      <c r="S1213">
        <v>2</v>
      </c>
      <c r="T1213">
        <v>40000000</v>
      </c>
      <c r="U1213">
        <v>20300000</v>
      </c>
      <c r="V1213">
        <f t="shared" si="37"/>
        <v>-19700000</v>
      </c>
      <c r="W1213" t="s">
        <v>4715</v>
      </c>
      <c r="X1213">
        <v>6.2</v>
      </c>
      <c r="Y1213">
        <v>50</v>
      </c>
      <c r="Z1213">
        <v>16741</v>
      </c>
      <c r="AA1213">
        <v>60</v>
      </c>
      <c r="AB1213">
        <v>309</v>
      </c>
      <c r="AC1213">
        <v>17</v>
      </c>
      <c r="AD1213">
        <v>14000</v>
      </c>
      <c r="AE1213">
        <v>940</v>
      </c>
      <c r="AF1213">
        <v>889</v>
      </c>
      <c r="AG1213">
        <v>17877</v>
      </c>
      <c r="AH1213" t="s">
        <v>2420</v>
      </c>
      <c r="AI1213" t="s">
        <v>13161</v>
      </c>
      <c r="AP1213">
        <f t="shared" si="36"/>
        <v>2</v>
      </c>
    </row>
    <row r="1214" spans="1:42" x14ac:dyDescent="0.3">
      <c r="A1214" s="1">
        <v>1276</v>
      </c>
      <c r="B1214" t="s">
        <v>4716</v>
      </c>
      <c r="C1214" t="s">
        <v>27</v>
      </c>
      <c r="D1214" t="s">
        <v>960</v>
      </c>
      <c r="E1214" t="s">
        <v>4717</v>
      </c>
      <c r="F1214" t="s">
        <v>4718</v>
      </c>
      <c r="G1214" t="s">
        <v>4304</v>
      </c>
      <c r="H1214" t="s">
        <v>1390</v>
      </c>
      <c r="I1214">
        <v>131</v>
      </c>
      <c r="J1214">
        <v>2.35</v>
      </c>
      <c r="K1214" t="s">
        <v>33</v>
      </c>
      <c r="L1214" t="s">
        <v>15351</v>
      </c>
      <c r="M1214" t="s">
        <v>17012</v>
      </c>
      <c r="N1214" t="s">
        <v>17013</v>
      </c>
      <c r="O1214" t="s">
        <v>16472</v>
      </c>
      <c r="P1214" t="s">
        <v>17014</v>
      </c>
      <c r="Q1214">
        <v>1995</v>
      </c>
      <c r="R1214" t="s">
        <v>4719</v>
      </c>
      <c r="S1214">
        <v>0</v>
      </c>
      <c r="T1214">
        <v>45000000</v>
      </c>
      <c r="U1214">
        <v>20302961</v>
      </c>
      <c r="V1214">
        <f t="shared" si="37"/>
        <v>-24697039</v>
      </c>
      <c r="W1214" t="s">
        <v>4720</v>
      </c>
      <c r="X1214">
        <v>4.5999999999999996</v>
      </c>
      <c r="Y1214">
        <v>181</v>
      </c>
      <c r="Z1214">
        <v>49874</v>
      </c>
      <c r="AA1214">
        <v>450</v>
      </c>
      <c r="AB1214">
        <v>0</v>
      </c>
      <c r="AC1214">
        <v>719</v>
      </c>
      <c r="AD1214">
        <v>16000</v>
      </c>
      <c r="AE1214">
        <v>893</v>
      </c>
      <c r="AF1214">
        <v>683</v>
      </c>
      <c r="AG1214">
        <v>18913</v>
      </c>
      <c r="AH1214" t="s">
        <v>2420</v>
      </c>
      <c r="AP1214">
        <f t="shared" si="36"/>
        <v>1</v>
      </c>
    </row>
    <row r="1215" spans="1:42" x14ac:dyDescent="0.3">
      <c r="A1215" s="1">
        <v>1277</v>
      </c>
      <c r="B1215" t="s">
        <v>4721</v>
      </c>
      <c r="C1215" t="s">
        <v>27</v>
      </c>
      <c r="D1215" t="s">
        <v>4722</v>
      </c>
      <c r="E1215" t="s">
        <v>65</v>
      </c>
      <c r="F1215" t="s">
        <v>1666</v>
      </c>
      <c r="G1215" t="s">
        <v>676</v>
      </c>
      <c r="H1215" t="s">
        <v>32</v>
      </c>
      <c r="I1215">
        <v>123</v>
      </c>
      <c r="J1215">
        <v>1.85</v>
      </c>
      <c r="K1215" t="s">
        <v>33</v>
      </c>
      <c r="L1215" t="s">
        <v>15667</v>
      </c>
      <c r="M1215" t="s">
        <v>17015</v>
      </c>
      <c r="N1215" t="s">
        <v>15353</v>
      </c>
      <c r="O1215" t="s">
        <v>14107</v>
      </c>
      <c r="P1215" t="s">
        <v>17016</v>
      </c>
      <c r="Q1215">
        <v>2006</v>
      </c>
      <c r="R1215" t="s">
        <v>34</v>
      </c>
      <c r="S1215">
        <v>1</v>
      </c>
      <c r="T1215">
        <v>40000000</v>
      </c>
      <c r="U1215">
        <v>15962471</v>
      </c>
      <c r="V1215">
        <f t="shared" si="37"/>
        <v>-24037529</v>
      </c>
      <c r="W1215" t="s">
        <v>4723</v>
      </c>
      <c r="X1215">
        <v>6.4</v>
      </c>
      <c r="Y1215">
        <v>260</v>
      </c>
      <c r="Z1215">
        <v>79892</v>
      </c>
      <c r="AA1215">
        <v>619</v>
      </c>
      <c r="AB1215">
        <v>0</v>
      </c>
      <c r="AC1215">
        <v>0</v>
      </c>
      <c r="AD1215">
        <v>4000</v>
      </c>
      <c r="AE1215">
        <v>887</v>
      </c>
      <c r="AF1215">
        <v>826</v>
      </c>
      <c r="AG1215">
        <v>7243</v>
      </c>
      <c r="AH1215" t="s">
        <v>20932</v>
      </c>
      <c r="AI1215" t="s">
        <v>2420</v>
      </c>
      <c r="AJ1215" t="s">
        <v>20929</v>
      </c>
      <c r="AK1215" t="s">
        <v>12756</v>
      </c>
      <c r="AP1215">
        <f t="shared" si="36"/>
        <v>4</v>
      </c>
    </row>
    <row r="1216" spans="1:42" x14ac:dyDescent="0.3">
      <c r="A1216" s="1">
        <v>1278</v>
      </c>
      <c r="B1216" t="s">
        <v>4724</v>
      </c>
      <c r="C1216" t="s">
        <v>27</v>
      </c>
      <c r="D1216" t="s">
        <v>3757</v>
      </c>
      <c r="E1216" t="s">
        <v>524</v>
      </c>
      <c r="F1216" t="s">
        <v>1823</v>
      </c>
      <c r="G1216" t="s">
        <v>2513</v>
      </c>
      <c r="H1216" t="s">
        <v>32</v>
      </c>
      <c r="I1216">
        <v>101</v>
      </c>
      <c r="J1216">
        <v>1.85</v>
      </c>
      <c r="K1216" t="s">
        <v>33</v>
      </c>
      <c r="L1216" t="s">
        <v>17017</v>
      </c>
      <c r="M1216" t="s">
        <v>14949</v>
      </c>
      <c r="N1216" t="s">
        <v>17018</v>
      </c>
      <c r="O1216" t="s">
        <v>16472</v>
      </c>
      <c r="P1216" t="s">
        <v>17019</v>
      </c>
      <c r="Q1216">
        <v>1995</v>
      </c>
      <c r="R1216" t="s">
        <v>491</v>
      </c>
      <c r="S1216">
        <v>3</v>
      </c>
      <c r="T1216">
        <v>40000000</v>
      </c>
      <c r="U1216">
        <v>14942422</v>
      </c>
      <c r="V1216">
        <f t="shared" si="37"/>
        <v>-25057578</v>
      </c>
      <c r="W1216" t="s">
        <v>4725</v>
      </c>
      <c r="X1216">
        <v>5.9</v>
      </c>
      <c r="Y1216">
        <v>40</v>
      </c>
      <c r="Z1216">
        <v>14226</v>
      </c>
      <c r="AA1216">
        <v>60</v>
      </c>
      <c r="AB1216">
        <v>555</v>
      </c>
      <c r="AC1216">
        <v>58</v>
      </c>
      <c r="AD1216">
        <v>12000</v>
      </c>
      <c r="AE1216">
        <v>975</v>
      </c>
      <c r="AF1216">
        <v>497</v>
      </c>
      <c r="AG1216">
        <v>14008</v>
      </c>
      <c r="AH1216" t="s">
        <v>980</v>
      </c>
      <c r="AI1216" t="s">
        <v>20931</v>
      </c>
      <c r="AJ1216" t="s">
        <v>13161</v>
      </c>
      <c r="AP1216">
        <f t="shared" si="36"/>
        <v>3</v>
      </c>
    </row>
    <row r="1217" spans="1:42" x14ac:dyDescent="0.3">
      <c r="A1217" s="1">
        <v>1279</v>
      </c>
      <c r="B1217" t="s">
        <v>4726</v>
      </c>
      <c r="C1217" t="s">
        <v>27</v>
      </c>
      <c r="D1217" t="s">
        <v>4727</v>
      </c>
      <c r="E1217" t="s">
        <v>1298</v>
      </c>
      <c r="F1217" t="s">
        <v>3366</v>
      </c>
      <c r="G1217" t="s">
        <v>4728</v>
      </c>
      <c r="H1217" t="s">
        <v>32</v>
      </c>
      <c r="I1217">
        <v>102</v>
      </c>
      <c r="J1217">
        <v>2.35</v>
      </c>
      <c r="K1217" t="s">
        <v>33</v>
      </c>
      <c r="L1217" t="s">
        <v>15221</v>
      </c>
      <c r="M1217" t="s">
        <v>16883</v>
      </c>
      <c r="N1217" t="s">
        <v>17020</v>
      </c>
      <c r="O1217" t="s">
        <v>15937</v>
      </c>
      <c r="P1217" t="s">
        <v>14448</v>
      </c>
      <c r="Q1217">
        <v>2000</v>
      </c>
      <c r="R1217" t="s">
        <v>491</v>
      </c>
      <c r="S1217">
        <v>1</v>
      </c>
      <c r="T1217">
        <v>40000000</v>
      </c>
      <c r="U1217">
        <v>14967182</v>
      </c>
      <c r="V1217">
        <f t="shared" si="37"/>
        <v>-25032818</v>
      </c>
      <c r="W1217" t="s">
        <v>4729</v>
      </c>
      <c r="X1217">
        <v>5.0999999999999996</v>
      </c>
      <c r="Y1217">
        <v>102</v>
      </c>
      <c r="Z1217">
        <v>27305</v>
      </c>
      <c r="AA1217">
        <v>284</v>
      </c>
      <c r="AB1217">
        <v>604</v>
      </c>
      <c r="AC1217">
        <v>19</v>
      </c>
      <c r="AD1217">
        <v>13000</v>
      </c>
      <c r="AE1217">
        <v>530</v>
      </c>
      <c r="AF1217">
        <v>351</v>
      </c>
      <c r="AG1217">
        <v>14463</v>
      </c>
      <c r="AH1217" t="s">
        <v>980</v>
      </c>
      <c r="AI1217" t="s">
        <v>20931</v>
      </c>
      <c r="AJ1217" t="s">
        <v>2420</v>
      </c>
      <c r="AK1217" t="s">
        <v>13161</v>
      </c>
      <c r="AP1217">
        <f t="shared" si="36"/>
        <v>4</v>
      </c>
    </row>
    <row r="1218" spans="1:42" x14ac:dyDescent="0.3">
      <c r="A1218" s="1">
        <v>1280</v>
      </c>
      <c r="B1218" t="s">
        <v>4730</v>
      </c>
      <c r="C1218" t="s">
        <v>27</v>
      </c>
      <c r="D1218" t="s">
        <v>4731</v>
      </c>
      <c r="E1218" t="s">
        <v>160</v>
      </c>
      <c r="F1218" t="s">
        <v>4732</v>
      </c>
      <c r="G1218" t="s">
        <v>4733</v>
      </c>
      <c r="H1218" t="s">
        <v>2536</v>
      </c>
      <c r="I1218">
        <v>114</v>
      </c>
      <c r="J1218">
        <v>2.35</v>
      </c>
      <c r="K1218" t="s">
        <v>33</v>
      </c>
      <c r="L1218" t="s">
        <v>14220</v>
      </c>
      <c r="M1218" t="s">
        <v>17021</v>
      </c>
      <c r="N1218" t="s">
        <v>15288</v>
      </c>
      <c r="O1218" t="s">
        <v>14944</v>
      </c>
      <c r="P1218" t="s">
        <v>16475</v>
      </c>
      <c r="Q1218">
        <v>2012</v>
      </c>
      <c r="R1218" t="s">
        <v>34</v>
      </c>
      <c r="S1218">
        <v>0</v>
      </c>
      <c r="T1218">
        <v>45000000</v>
      </c>
      <c r="U1218">
        <v>18996755</v>
      </c>
      <c r="V1218">
        <f t="shared" si="37"/>
        <v>-26003245</v>
      </c>
      <c r="W1218" t="s">
        <v>4734</v>
      </c>
      <c r="X1218">
        <v>7.6</v>
      </c>
      <c r="Y1218">
        <v>371</v>
      </c>
      <c r="Z1218">
        <v>145270</v>
      </c>
      <c r="AA1218">
        <v>322</v>
      </c>
      <c r="AB1218">
        <v>54000</v>
      </c>
      <c r="AC1218">
        <v>171</v>
      </c>
      <c r="AD1218">
        <v>6000</v>
      </c>
      <c r="AE1218">
        <v>382</v>
      </c>
      <c r="AF1218">
        <v>284</v>
      </c>
      <c r="AG1218">
        <v>7099</v>
      </c>
      <c r="AH1218" t="s">
        <v>2420</v>
      </c>
      <c r="AI1218" t="s">
        <v>13161</v>
      </c>
      <c r="AP1218">
        <f t="shared" si="36"/>
        <v>2</v>
      </c>
    </row>
    <row r="1219" spans="1:42" x14ac:dyDescent="0.3">
      <c r="A1219" s="1">
        <v>1281</v>
      </c>
      <c r="B1219" t="s">
        <v>4735</v>
      </c>
      <c r="C1219" t="s">
        <v>27</v>
      </c>
      <c r="D1219" t="s">
        <v>4736</v>
      </c>
      <c r="E1219" t="s">
        <v>4737</v>
      </c>
      <c r="F1219" t="s">
        <v>1223</v>
      </c>
      <c r="G1219" t="s">
        <v>4738</v>
      </c>
      <c r="H1219" t="s">
        <v>32</v>
      </c>
      <c r="I1219">
        <v>107</v>
      </c>
      <c r="J1219">
        <v>1.85</v>
      </c>
      <c r="K1219" t="s">
        <v>33</v>
      </c>
      <c r="L1219" t="s">
        <v>14360</v>
      </c>
      <c r="M1219" t="s">
        <v>17022</v>
      </c>
      <c r="N1219" t="s">
        <v>15207</v>
      </c>
      <c r="O1219" t="s">
        <v>16460</v>
      </c>
      <c r="P1219" t="s">
        <v>14640</v>
      </c>
      <c r="Q1219">
        <v>1987</v>
      </c>
      <c r="R1219" t="s">
        <v>34</v>
      </c>
      <c r="S1219">
        <v>2</v>
      </c>
      <c r="T1219">
        <v>51000000</v>
      </c>
      <c r="U1219">
        <v>14375181</v>
      </c>
      <c r="V1219">
        <f t="shared" si="37"/>
        <v>-36624819</v>
      </c>
      <c r="W1219" t="s">
        <v>4739</v>
      </c>
      <c r="X1219">
        <v>4.2</v>
      </c>
      <c r="Y1219">
        <v>49</v>
      </c>
      <c r="Z1219">
        <v>8692</v>
      </c>
      <c r="AA1219">
        <v>126</v>
      </c>
      <c r="AB1219">
        <v>754</v>
      </c>
      <c r="AC1219">
        <v>124</v>
      </c>
      <c r="AD1219">
        <v>636</v>
      </c>
      <c r="AE1219">
        <v>631</v>
      </c>
      <c r="AF1219">
        <v>572</v>
      </c>
      <c r="AG1219">
        <v>3374</v>
      </c>
      <c r="AH1219" t="s">
        <v>980</v>
      </c>
      <c r="AI1219" t="s">
        <v>718</v>
      </c>
      <c r="AJ1219" t="s">
        <v>1432</v>
      </c>
      <c r="AK1219" t="s">
        <v>20933</v>
      </c>
      <c r="AL1219" t="s">
        <v>13161</v>
      </c>
      <c r="AP1219">
        <f t="shared" ref="AP1219:AP1282" si="38">COUNTA(AH1219:AO1219)</f>
        <v>5</v>
      </c>
    </row>
    <row r="1220" spans="1:42" x14ac:dyDescent="0.3">
      <c r="A1220" s="1">
        <v>1282</v>
      </c>
      <c r="B1220" t="s">
        <v>4740</v>
      </c>
      <c r="C1220" t="s">
        <v>27</v>
      </c>
      <c r="D1220" t="s">
        <v>3796</v>
      </c>
      <c r="E1220" t="s">
        <v>421</v>
      </c>
      <c r="F1220" t="s">
        <v>1723</v>
      </c>
      <c r="G1220" t="s">
        <v>187</v>
      </c>
      <c r="H1220" t="s">
        <v>32</v>
      </c>
      <c r="I1220">
        <v>87</v>
      </c>
      <c r="J1220">
        <v>1.85</v>
      </c>
      <c r="K1220" t="s">
        <v>33</v>
      </c>
      <c r="L1220" t="s">
        <v>17023</v>
      </c>
      <c r="M1220" t="s">
        <v>14825</v>
      </c>
      <c r="N1220" t="s">
        <v>15411</v>
      </c>
      <c r="O1220" t="s">
        <v>17024</v>
      </c>
      <c r="P1220" t="s">
        <v>17025</v>
      </c>
      <c r="Q1220">
        <v>2009</v>
      </c>
      <c r="R1220" t="s">
        <v>72</v>
      </c>
      <c r="S1220">
        <v>0</v>
      </c>
      <c r="T1220">
        <v>40000000</v>
      </c>
      <c r="U1220">
        <v>20999103</v>
      </c>
      <c r="V1220">
        <f t="shared" ref="V1220:V1283" si="39">U1220-T1220</f>
        <v>-19000897</v>
      </c>
      <c r="W1220" t="s">
        <v>4741</v>
      </c>
      <c r="X1220">
        <v>7.8</v>
      </c>
      <c r="Y1220">
        <v>335</v>
      </c>
      <c r="Z1220">
        <v>139114</v>
      </c>
      <c r="AA1220">
        <v>245</v>
      </c>
      <c r="AB1220">
        <v>15000</v>
      </c>
      <c r="AC1220">
        <v>0</v>
      </c>
      <c r="AD1220">
        <v>13000</v>
      </c>
      <c r="AE1220">
        <v>11000</v>
      </c>
      <c r="AF1220">
        <v>563</v>
      </c>
      <c r="AG1220">
        <v>24770</v>
      </c>
      <c r="AH1220" t="s">
        <v>718</v>
      </c>
      <c r="AI1220" t="s">
        <v>20925</v>
      </c>
      <c r="AJ1220" t="s">
        <v>1432</v>
      </c>
      <c r="AK1220" t="s">
        <v>20931</v>
      </c>
      <c r="AL1220" t="s">
        <v>20926</v>
      </c>
      <c r="AP1220">
        <f t="shared" si="38"/>
        <v>5</v>
      </c>
    </row>
    <row r="1221" spans="1:42" x14ac:dyDescent="0.3">
      <c r="A1221" s="1">
        <v>1283</v>
      </c>
      <c r="B1221" t="s">
        <v>4742</v>
      </c>
      <c r="C1221" t="s">
        <v>27</v>
      </c>
      <c r="D1221" t="s">
        <v>3139</v>
      </c>
      <c r="E1221" t="s">
        <v>432</v>
      </c>
      <c r="F1221" t="s">
        <v>2936</v>
      </c>
      <c r="G1221" t="s">
        <v>4743</v>
      </c>
      <c r="H1221" t="s">
        <v>32</v>
      </c>
      <c r="I1221">
        <v>103</v>
      </c>
      <c r="J1221">
        <v>2.35</v>
      </c>
      <c r="K1221" t="s">
        <v>33</v>
      </c>
      <c r="L1221" t="s">
        <v>15298</v>
      </c>
      <c r="M1221" t="s">
        <v>17026</v>
      </c>
      <c r="N1221" t="s">
        <v>16522</v>
      </c>
      <c r="O1221" t="s">
        <v>16807</v>
      </c>
      <c r="P1221" t="s">
        <v>15270</v>
      </c>
      <c r="Q1221">
        <v>2002</v>
      </c>
      <c r="R1221" t="s">
        <v>34</v>
      </c>
      <c r="S1221">
        <v>2</v>
      </c>
      <c r="T1221">
        <v>40000000</v>
      </c>
      <c r="U1221">
        <v>14448589</v>
      </c>
      <c r="V1221">
        <f t="shared" si="39"/>
        <v>-25551411</v>
      </c>
      <c r="W1221" t="s">
        <v>4744</v>
      </c>
      <c r="X1221">
        <v>5.8</v>
      </c>
      <c r="Y1221">
        <v>86</v>
      </c>
      <c r="Z1221">
        <v>19364</v>
      </c>
      <c r="AA1221">
        <v>128</v>
      </c>
      <c r="AB1221">
        <v>835</v>
      </c>
      <c r="AC1221">
        <v>65</v>
      </c>
      <c r="AD1221">
        <v>11000</v>
      </c>
      <c r="AE1221">
        <v>944</v>
      </c>
      <c r="AF1221">
        <v>311</v>
      </c>
      <c r="AG1221">
        <v>12566</v>
      </c>
      <c r="AH1221" t="s">
        <v>1432</v>
      </c>
      <c r="AI1221" t="s">
        <v>12756</v>
      </c>
      <c r="AP1221">
        <f t="shared" si="38"/>
        <v>2</v>
      </c>
    </row>
    <row r="1222" spans="1:42" x14ac:dyDescent="0.3">
      <c r="A1222" s="1">
        <v>1284</v>
      </c>
      <c r="B1222" t="s">
        <v>4745</v>
      </c>
      <c r="C1222" t="s">
        <v>27</v>
      </c>
      <c r="D1222" t="s">
        <v>3788</v>
      </c>
      <c r="E1222" t="s">
        <v>4746</v>
      </c>
      <c r="F1222" t="s">
        <v>1997</v>
      </c>
      <c r="G1222" t="s">
        <v>4747</v>
      </c>
      <c r="H1222" t="s">
        <v>32</v>
      </c>
      <c r="I1222">
        <v>99</v>
      </c>
      <c r="J1222">
        <v>2.35</v>
      </c>
      <c r="K1222" t="s">
        <v>33</v>
      </c>
      <c r="L1222" t="s">
        <v>14600</v>
      </c>
      <c r="M1222" t="s">
        <v>16237</v>
      </c>
      <c r="N1222" t="s">
        <v>14718</v>
      </c>
      <c r="O1222" t="s">
        <v>14360</v>
      </c>
      <c r="P1222" t="s">
        <v>16586</v>
      </c>
      <c r="Q1222">
        <v>1992</v>
      </c>
      <c r="R1222" t="s">
        <v>34</v>
      </c>
      <c r="S1222">
        <v>2</v>
      </c>
      <c r="T1222">
        <v>40000000</v>
      </c>
      <c r="U1222">
        <v>14358033</v>
      </c>
      <c r="V1222">
        <f t="shared" si="39"/>
        <v>-25641967</v>
      </c>
      <c r="W1222" t="s">
        <v>4748</v>
      </c>
      <c r="X1222">
        <v>5.9</v>
      </c>
      <c r="Y1222">
        <v>40</v>
      </c>
      <c r="Z1222">
        <v>17365</v>
      </c>
      <c r="AA1222">
        <v>66</v>
      </c>
      <c r="AB1222">
        <v>630</v>
      </c>
      <c r="AC1222">
        <v>0</v>
      </c>
      <c r="AD1222">
        <v>782</v>
      </c>
      <c r="AE1222">
        <v>658</v>
      </c>
      <c r="AF1222">
        <v>402</v>
      </c>
      <c r="AG1222">
        <v>2125</v>
      </c>
      <c r="AH1222" t="s">
        <v>1432</v>
      </c>
      <c r="AI1222" t="s">
        <v>12756</v>
      </c>
      <c r="AJ1222" t="s">
        <v>13700</v>
      </c>
      <c r="AK1222" t="s">
        <v>13161</v>
      </c>
      <c r="AP1222">
        <f t="shared" si="38"/>
        <v>4</v>
      </c>
    </row>
    <row r="1223" spans="1:42" x14ac:dyDescent="0.3">
      <c r="A1223" s="1">
        <v>1285</v>
      </c>
      <c r="B1223" t="s">
        <v>4749</v>
      </c>
      <c r="C1223" t="s">
        <v>559</v>
      </c>
      <c r="D1223" t="s">
        <v>2963</v>
      </c>
      <c r="E1223" t="s">
        <v>4127</v>
      </c>
      <c r="F1223" t="s">
        <v>4750</v>
      </c>
      <c r="G1223" t="s">
        <v>4751</v>
      </c>
      <c r="H1223" t="s">
        <v>1390</v>
      </c>
      <c r="I1223">
        <v>122</v>
      </c>
      <c r="J1223">
        <v>2.35</v>
      </c>
      <c r="K1223" t="s">
        <v>2067</v>
      </c>
      <c r="L1223" t="s">
        <v>17027</v>
      </c>
      <c r="M1223" t="s">
        <v>15915</v>
      </c>
      <c r="N1223" t="s">
        <v>17028</v>
      </c>
      <c r="O1223" t="s">
        <v>17029</v>
      </c>
      <c r="P1223" t="s">
        <v>14862</v>
      </c>
      <c r="Q1223">
        <v>2001</v>
      </c>
      <c r="R1223" t="s">
        <v>491</v>
      </c>
      <c r="S1223">
        <v>0</v>
      </c>
      <c r="T1223">
        <v>77000000</v>
      </c>
      <c r="U1223">
        <v>33201661</v>
      </c>
      <c r="V1223">
        <f t="shared" si="39"/>
        <v>-43798339</v>
      </c>
      <c r="W1223" t="s">
        <v>4752</v>
      </c>
      <c r="X1223">
        <v>8.4</v>
      </c>
      <c r="Y1223">
        <v>242</v>
      </c>
      <c r="Z1223">
        <v>534262</v>
      </c>
      <c r="AA1223">
        <v>1314</v>
      </c>
      <c r="AB1223">
        <v>39000</v>
      </c>
      <c r="AC1223">
        <v>0</v>
      </c>
      <c r="AD1223">
        <v>326</v>
      </c>
      <c r="AE1223">
        <v>326</v>
      </c>
      <c r="AF1223">
        <v>54</v>
      </c>
      <c r="AG1223">
        <v>809</v>
      </c>
      <c r="AH1223" t="s">
        <v>1432</v>
      </c>
      <c r="AI1223" t="s">
        <v>12756</v>
      </c>
      <c r="AP1223">
        <f t="shared" si="38"/>
        <v>2</v>
      </c>
    </row>
    <row r="1224" spans="1:42" x14ac:dyDescent="0.3">
      <c r="A1224" s="1">
        <v>1286</v>
      </c>
      <c r="B1224" t="s">
        <v>4753</v>
      </c>
      <c r="C1224" t="s">
        <v>27</v>
      </c>
      <c r="D1224" t="s">
        <v>4754</v>
      </c>
      <c r="E1224" t="s">
        <v>4755</v>
      </c>
      <c r="F1224" t="s">
        <v>4756</v>
      </c>
      <c r="G1224" t="s">
        <v>4757</v>
      </c>
      <c r="H1224" t="s">
        <v>32</v>
      </c>
      <c r="I1224">
        <v>91</v>
      </c>
      <c r="J1224">
        <v>1.85</v>
      </c>
      <c r="K1224" t="s">
        <v>33</v>
      </c>
      <c r="L1224" t="s">
        <v>14453</v>
      </c>
      <c r="M1224" t="s">
        <v>14403</v>
      </c>
      <c r="N1224" t="s">
        <v>17030</v>
      </c>
      <c r="O1224" t="s">
        <v>15853</v>
      </c>
      <c r="P1224" t="s">
        <v>15672</v>
      </c>
      <c r="Q1224">
        <v>2004</v>
      </c>
      <c r="R1224" t="s">
        <v>72</v>
      </c>
      <c r="S1224">
        <v>1</v>
      </c>
      <c r="T1224">
        <v>30000000</v>
      </c>
      <c r="U1224">
        <v>14018364</v>
      </c>
      <c r="V1224">
        <f t="shared" si="39"/>
        <v>-15981636</v>
      </c>
      <c r="W1224" t="s">
        <v>4758</v>
      </c>
      <c r="X1224">
        <v>4.8</v>
      </c>
      <c r="Y1224">
        <v>70</v>
      </c>
      <c r="Z1224">
        <v>17722</v>
      </c>
      <c r="AA1224">
        <v>111</v>
      </c>
      <c r="AB1224">
        <v>849</v>
      </c>
      <c r="AC1224">
        <v>29</v>
      </c>
      <c r="AD1224">
        <v>976</v>
      </c>
      <c r="AE1224">
        <v>799</v>
      </c>
      <c r="AF1224">
        <v>762</v>
      </c>
      <c r="AG1224">
        <v>3974</v>
      </c>
      <c r="AH1224" t="s">
        <v>1432</v>
      </c>
      <c r="AI1224" t="s">
        <v>20931</v>
      </c>
      <c r="AJ1224" t="s">
        <v>20926</v>
      </c>
      <c r="AK1224" t="s">
        <v>12756</v>
      </c>
      <c r="AP1224">
        <f t="shared" si="38"/>
        <v>4</v>
      </c>
    </row>
    <row r="1225" spans="1:42" x14ac:dyDescent="0.3">
      <c r="A1225" s="1">
        <v>1287</v>
      </c>
      <c r="B1225" t="s">
        <v>4759</v>
      </c>
      <c r="C1225" t="s">
        <v>27</v>
      </c>
      <c r="D1225" t="s">
        <v>4760</v>
      </c>
      <c r="E1225" t="s">
        <v>4180</v>
      </c>
      <c r="F1225" t="s">
        <v>4475</v>
      </c>
      <c r="G1225" t="s">
        <v>1733</v>
      </c>
      <c r="H1225" t="s">
        <v>47</v>
      </c>
      <c r="I1225">
        <v>103</v>
      </c>
      <c r="J1225">
        <v>1.85</v>
      </c>
      <c r="K1225" t="s">
        <v>33</v>
      </c>
      <c r="L1225" t="s">
        <v>14140</v>
      </c>
      <c r="M1225" t="s">
        <v>17031</v>
      </c>
      <c r="N1225" t="s">
        <v>14068</v>
      </c>
      <c r="O1225" t="s">
        <v>16503</v>
      </c>
      <c r="P1225" t="s">
        <v>17032</v>
      </c>
      <c r="Q1225">
        <v>2004</v>
      </c>
      <c r="R1225" t="s">
        <v>491</v>
      </c>
      <c r="S1225">
        <v>4</v>
      </c>
      <c r="T1225">
        <v>60000000</v>
      </c>
      <c r="U1225">
        <v>13395939</v>
      </c>
      <c r="V1225">
        <f t="shared" si="39"/>
        <v>-46604061</v>
      </c>
      <c r="W1225" t="s">
        <v>4761</v>
      </c>
      <c r="X1225">
        <v>6.2</v>
      </c>
      <c r="Y1225">
        <v>135</v>
      </c>
      <c r="Z1225">
        <v>43442</v>
      </c>
      <c r="AA1225">
        <v>146</v>
      </c>
      <c r="AB1225">
        <v>0</v>
      </c>
      <c r="AC1225">
        <v>14</v>
      </c>
      <c r="AD1225">
        <v>865</v>
      </c>
      <c r="AE1225">
        <v>826</v>
      </c>
      <c r="AF1225">
        <v>624</v>
      </c>
      <c r="AG1225">
        <v>3639</v>
      </c>
      <c r="AH1225" t="s">
        <v>1432</v>
      </c>
      <c r="AI1225" t="s">
        <v>2420</v>
      </c>
      <c r="AJ1225" t="s">
        <v>12756</v>
      </c>
      <c r="AP1225">
        <f t="shared" si="38"/>
        <v>3</v>
      </c>
    </row>
    <row r="1226" spans="1:42" x14ac:dyDescent="0.3">
      <c r="A1226" s="1">
        <v>1288</v>
      </c>
      <c r="B1226" t="s">
        <v>4762</v>
      </c>
      <c r="C1226" t="s">
        <v>27</v>
      </c>
      <c r="D1226" t="s">
        <v>4412</v>
      </c>
      <c r="E1226" t="s">
        <v>4763</v>
      </c>
      <c r="F1226" t="s">
        <v>1101</v>
      </c>
      <c r="G1226" t="s">
        <v>4764</v>
      </c>
      <c r="H1226" t="s">
        <v>32</v>
      </c>
      <c r="I1226">
        <v>107</v>
      </c>
      <c r="J1226">
        <v>2.35</v>
      </c>
      <c r="K1226" t="s">
        <v>33</v>
      </c>
      <c r="L1226" t="s">
        <v>17033</v>
      </c>
      <c r="M1226" t="s">
        <v>15270</v>
      </c>
      <c r="N1226" t="s">
        <v>15595</v>
      </c>
      <c r="O1226" t="s">
        <v>17034</v>
      </c>
      <c r="P1226" t="s">
        <v>14987</v>
      </c>
      <c r="Q1226">
        <v>2012</v>
      </c>
      <c r="R1226" t="s">
        <v>72</v>
      </c>
      <c r="S1226">
        <v>3</v>
      </c>
      <c r="T1226">
        <v>40000000</v>
      </c>
      <c r="U1226">
        <v>20113965</v>
      </c>
      <c r="V1226">
        <f t="shared" si="39"/>
        <v>-19886035</v>
      </c>
      <c r="W1226" t="s">
        <v>4765</v>
      </c>
      <c r="X1226">
        <v>6.5</v>
      </c>
      <c r="Y1226">
        <v>125</v>
      </c>
      <c r="Z1226">
        <v>15231</v>
      </c>
      <c r="AA1226">
        <v>66</v>
      </c>
      <c r="AB1226">
        <v>0</v>
      </c>
      <c r="AC1226">
        <v>42</v>
      </c>
      <c r="AD1226">
        <v>875</v>
      </c>
      <c r="AE1226">
        <v>596</v>
      </c>
      <c r="AF1226">
        <v>171</v>
      </c>
      <c r="AG1226">
        <v>1702</v>
      </c>
      <c r="AH1226" t="s">
        <v>20932</v>
      </c>
      <c r="AI1226" t="s">
        <v>2420</v>
      </c>
      <c r="AJ1226" t="s">
        <v>12756</v>
      </c>
      <c r="AP1226">
        <f t="shared" si="38"/>
        <v>3</v>
      </c>
    </row>
    <row r="1227" spans="1:42" x14ac:dyDescent="0.3">
      <c r="A1227" s="1">
        <v>1289</v>
      </c>
      <c r="B1227" t="s">
        <v>4766</v>
      </c>
      <c r="C1227" t="s">
        <v>27</v>
      </c>
      <c r="D1227" t="s">
        <v>4767</v>
      </c>
      <c r="E1227" t="s">
        <v>4132</v>
      </c>
      <c r="F1227" t="s">
        <v>2986</v>
      </c>
      <c r="G1227" t="s">
        <v>4768</v>
      </c>
      <c r="H1227" t="s">
        <v>32</v>
      </c>
      <c r="I1227">
        <v>106</v>
      </c>
      <c r="J1227">
        <v>1.85</v>
      </c>
      <c r="K1227" t="s">
        <v>33</v>
      </c>
      <c r="L1227" t="s">
        <v>15349</v>
      </c>
      <c r="M1227" t="s">
        <v>14325</v>
      </c>
      <c r="N1227" t="s">
        <v>15404</v>
      </c>
      <c r="O1227" t="s">
        <v>16518</v>
      </c>
      <c r="P1227" t="s">
        <v>17035</v>
      </c>
      <c r="Q1227">
        <v>1999</v>
      </c>
      <c r="R1227" t="s">
        <v>34</v>
      </c>
      <c r="S1227">
        <v>1</v>
      </c>
      <c r="T1227">
        <v>40000000</v>
      </c>
      <c r="U1227">
        <v>13376506</v>
      </c>
      <c r="V1227">
        <f t="shared" si="39"/>
        <v>-26623494</v>
      </c>
      <c r="W1227" t="s">
        <v>4769</v>
      </c>
      <c r="X1227">
        <v>6.3</v>
      </c>
      <c r="Y1227">
        <v>54</v>
      </c>
      <c r="Z1227">
        <v>10413</v>
      </c>
      <c r="AA1227">
        <v>111</v>
      </c>
      <c r="AB1227">
        <v>579</v>
      </c>
      <c r="AC1227">
        <v>22</v>
      </c>
      <c r="AD1227">
        <v>2000</v>
      </c>
      <c r="AE1227">
        <v>642</v>
      </c>
      <c r="AF1227">
        <v>613</v>
      </c>
      <c r="AG1227">
        <v>4327</v>
      </c>
      <c r="AH1227" t="s">
        <v>2420</v>
      </c>
      <c r="AP1227">
        <f t="shared" si="38"/>
        <v>1</v>
      </c>
    </row>
    <row r="1228" spans="1:42" x14ac:dyDescent="0.3">
      <c r="A1228" s="1">
        <v>1290</v>
      </c>
      <c r="B1228" t="s">
        <v>4770</v>
      </c>
      <c r="C1228" t="s">
        <v>27</v>
      </c>
      <c r="D1228" t="s">
        <v>4771</v>
      </c>
      <c r="E1228" t="s">
        <v>1647</v>
      </c>
      <c r="F1228" t="s">
        <v>4772</v>
      </c>
      <c r="G1228" t="s">
        <v>1327</v>
      </c>
      <c r="H1228" t="s">
        <v>47</v>
      </c>
      <c r="I1228">
        <v>101</v>
      </c>
      <c r="J1228">
        <v>2.35</v>
      </c>
      <c r="K1228" t="s">
        <v>33</v>
      </c>
      <c r="L1228" t="s">
        <v>17036</v>
      </c>
      <c r="M1228" t="s">
        <v>16916</v>
      </c>
      <c r="N1228" t="s">
        <v>17037</v>
      </c>
      <c r="O1228" t="s">
        <v>17038</v>
      </c>
      <c r="P1228" t="s">
        <v>17039</v>
      </c>
      <c r="Q1228">
        <v>2002</v>
      </c>
      <c r="R1228" t="s">
        <v>491</v>
      </c>
      <c r="S1228">
        <v>1</v>
      </c>
      <c r="T1228">
        <v>42000000</v>
      </c>
      <c r="U1228">
        <v>13208023</v>
      </c>
      <c r="V1228">
        <f t="shared" si="39"/>
        <v>-28791977</v>
      </c>
      <c r="W1228" t="s">
        <v>4773</v>
      </c>
      <c r="X1228">
        <v>3.3</v>
      </c>
      <c r="Y1228">
        <v>104</v>
      </c>
      <c r="Z1228">
        <v>17309</v>
      </c>
      <c r="AA1228">
        <v>388</v>
      </c>
      <c r="AB1228">
        <v>612</v>
      </c>
      <c r="AC1228">
        <v>37</v>
      </c>
      <c r="AD1228">
        <v>2000</v>
      </c>
      <c r="AE1228">
        <v>886</v>
      </c>
      <c r="AF1228">
        <v>595</v>
      </c>
      <c r="AG1228">
        <v>4262</v>
      </c>
      <c r="AH1228" t="s">
        <v>20931</v>
      </c>
      <c r="AI1228" t="s">
        <v>4493</v>
      </c>
      <c r="AJ1228" t="s">
        <v>13161</v>
      </c>
      <c r="AP1228">
        <f t="shared" si="38"/>
        <v>3</v>
      </c>
    </row>
    <row r="1229" spans="1:42" x14ac:dyDescent="0.3">
      <c r="A1229" s="1">
        <v>1291</v>
      </c>
      <c r="B1229" t="s">
        <v>4774</v>
      </c>
      <c r="C1229" t="s">
        <v>27</v>
      </c>
      <c r="D1229" t="s">
        <v>1268</v>
      </c>
      <c r="E1229" t="s">
        <v>520</v>
      </c>
      <c r="F1229" t="s">
        <v>380</v>
      </c>
      <c r="G1229" t="s">
        <v>2798</v>
      </c>
      <c r="H1229" t="s">
        <v>32</v>
      </c>
      <c r="I1229">
        <v>109</v>
      </c>
      <c r="J1229">
        <v>2.35</v>
      </c>
      <c r="K1229" t="s">
        <v>33</v>
      </c>
      <c r="L1229" t="s">
        <v>14589</v>
      </c>
      <c r="M1229" t="s">
        <v>14670</v>
      </c>
      <c r="N1229" t="s">
        <v>17040</v>
      </c>
      <c r="O1229" t="s">
        <v>14056</v>
      </c>
      <c r="P1229" t="s">
        <v>14585</v>
      </c>
      <c r="Q1229">
        <v>2009</v>
      </c>
      <c r="R1229" t="s">
        <v>34</v>
      </c>
      <c r="S1229">
        <v>3</v>
      </c>
      <c r="T1229">
        <v>40000000</v>
      </c>
      <c r="U1229">
        <v>13838130</v>
      </c>
      <c r="V1229">
        <f t="shared" si="39"/>
        <v>-26161870</v>
      </c>
      <c r="W1229" t="s">
        <v>4775</v>
      </c>
      <c r="X1229">
        <v>5.9</v>
      </c>
      <c r="Y1229">
        <v>157</v>
      </c>
      <c r="Z1229">
        <v>35990</v>
      </c>
      <c r="AA1229">
        <v>157</v>
      </c>
      <c r="AB1229">
        <v>0</v>
      </c>
      <c r="AC1229">
        <v>80</v>
      </c>
      <c r="AD1229">
        <v>14000</v>
      </c>
      <c r="AE1229">
        <v>4000</v>
      </c>
      <c r="AF1229">
        <v>835</v>
      </c>
      <c r="AG1229">
        <v>20503</v>
      </c>
      <c r="AH1229" t="s">
        <v>980</v>
      </c>
      <c r="AI1229" t="s">
        <v>718</v>
      </c>
      <c r="AJ1229" t="s">
        <v>20924</v>
      </c>
      <c r="AK1229" t="s">
        <v>13161</v>
      </c>
      <c r="AP1229">
        <f t="shared" si="38"/>
        <v>4</v>
      </c>
    </row>
    <row r="1230" spans="1:42" x14ac:dyDescent="0.3">
      <c r="A1230" s="1">
        <v>1292</v>
      </c>
      <c r="B1230" t="s">
        <v>4776</v>
      </c>
      <c r="C1230" t="s">
        <v>27</v>
      </c>
      <c r="D1230" t="s">
        <v>3857</v>
      </c>
      <c r="E1230" t="s">
        <v>1016</v>
      </c>
      <c r="F1230" t="s">
        <v>1525</v>
      </c>
      <c r="G1230" t="s">
        <v>1551</v>
      </c>
      <c r="H1230" t="s">
        <v>32</v>
      </c>
      <c r="I1230">
        <v>89</v>
      </c>
      <c r="J1230">
        <v>1.85</v>
      </c>
      <c r="K1230" t="s">
        <v>33</v>
      </c>
      <c r="L1230" t="s">
        <v>14220</v>
      </c>
      <c r="M1230" t="s">
        <v>17041</v>
      </c>
      <c r="N1230" t="s">
        <v>14621</v>
      </c>
      <c r="O1230" t="s">
        <v>17042</v>
      </c>
      <c r="P1230" t="s">
        <v>14218</v>
      </c>
      <c r="Q1230">
        <v>2003</v>
      </c>
      <c r="R1230" t="s">
        <v>34</v>
      </c>
      <c r="S1230">
        <v>0</v>
      </c>
      <c r="T1230">
        <v>40000000</v>
      </c>
      <c r="U1230">
        <v>9652000</v>
      </c>
      <c r="V1230">
        <f t="shared" si="39"/>
        <v>-30348000</v>
      </c>
      <c r="W1230" t="s">
        <v>4777</v>
      </c>
      <c r="X1230">
        <v>5.8</v>
      </c>
      <c r="Y1230">
        <v>78</v>
      </c>
      <c r="Z1230">
        <v>46205</v>
      </c>
      <c r="AA1230">
        <v>147</v>
      </c>
      <c r="AB1230">
        <v>0</v>
      </c>
      <c r="AC1230">
        <v>0</v>
      </c>
      <c r="AD1230">
        <v>1000</v>
      </c>
      <c r="AE1230">
        <v>627</v>
      </c>
      <c r="AF1230">
        <v>500</v>
      </c>
      <c r="AG1230">
        <v>3096</v>
      </c>
      <c r="AH1230" t="s">
        <v>1432</v>
      </c>
      <c r="AP1230">
        <f t="shared" si="38"/>
        <v>1</v>
      </c>
    </row>
    <row r="1231" spans="1:42" x14ac:dyDescent="0.3">
      <c r="A1231" s="1">
        <v>1294</v>
      </c>
      <c r="B1231" t="s">
        <v>4778</v>
      </c>
      <c r="C1231" t="s">
        <v>27</v>
      </c>
      <c r="D1231" t="s">
        <v>4779</v>
      </c>
      <c r="E1231" t="s">
        <v>3793</v>
      </c>
      <c r="F1231" t="s">
        <v>4780</v>
      </c>
      <c r="G1231" t="s">
        <v>4655</v>
      </c>
      <c r="H1231" t="s">
        <v>47</v>
      </c>
      <c r="I1231">
        <v>119</v>
      </c>
      <c r="J1231">
        <v>2.35</v>
      </c>
      <c r="K1231" t="s">
        <v>33</v>
      </c>
      <c r="L1231" t="s">
        <v>14290</v>
      </c>
      <c r="M1231" t="s">
        <v>17043</v>
      </c>
      <c r="N1231" t="s">
        <v>14371</v>
      </c>
      <c r="O1231" t="s">
        <v>14077</v>
      </c>
      <c r="P1231" t="s">
        <v>14078</v>
      </c>
      <c r="Q1231">
        <v>1980</v>
      </c>
      <c r="R1231" t="s">
        <v>72</v>
      </c>
      <c r="S1231">
        <v>0</v>
      </c>
      <c r="T1231">
        <v>36000000</v>
      </c>
      <c r="U1231">
        <v>7000000</v>
      </c>
      <c r="V1231">
        <f t="shared" si="39"/>
        <v>-29000000</v>
      </c>
      <c r="W1231" t="s">
        <v>4781</v>
      </c>
      <c r="X1231">
        <v>4.7</v>
      </c>
      <c r="Y1231">
        <v>32</v>
      </c>
      <c r="Z1231">
        <v>2933</v>
      </c>
      <c r="AA1231">
        <v>70</v>
      </c>
      <c r="AB1231">
        <v>328</v>
      </c>
      <c r="AC1231">
        <v>5</v>
      </c>
      <c r="AD1231">
        <v>521</v>
      </c>
      <c r="AE1231">
        <v>372</v>
      </c>
      <c r="AF1231">
        <v>249</v>
      </c>
      <c r="AG1231">
        <v>1883</v>
      </c>
      <c r="AH1231" t="s">
        <v>980</v>
      </c>
      <c r="AI1231" t="s">
        <v>718</v>
      </c>
      <c r="AJ1231" t="s">
        <v>2420</v>
      </c>
      <c r="AK1231" t="s">
        <v>13161</v>
      </c>
      <c r="AP1231">
        <f t="shared" si="38"/>
        <v>4</v>
      </c>
    </row>
    <row r="1232" spans="1:42" x14ac:dyDescent="0.3">
      <c r="A1232" s="1">
        <v>1295</v>
      </c>
      <c r="B1232" t="s">
        <v>4782</v>
      </c>
      <c r="C1232" t="s">
        <v>27</v>
      </c>
      <c r="D1232" t="s">
        <v>4783</v>
      </c>
      <c r="E1232" t="s">
        <v>4507</v>
      </c>
      <c r="F1232" t="s">
        <v>2631</v>
      </c>
      <c r="G1232" t="s">
        <v>2997</v>
      </c>
      <c r="H1232" t="s">
        <v>32</v>
      </c>
      <c r="I1232">
        <v>83</v>
      </c>
      <c r="J1232">
        <v>1.85</v>
      </c>
      <c r="K1232" t="s">
        <v>33</v>
      </c>
      <c r="L1232" t="s">
        <v>14268</v>
      </c>
      <c r="M1232" t="s">
        <v>14833</v>
      </c>
      <c r="N1232" t="s">
        <v>14257</v>
      </c>
      <c r="O1232" t="s">
        <v>14290</v>
      </c>
      <c r="P1232" t="s">
        <v>15270</v>
      </c>
      <c r="Q1232">
        <v>1999</v>
      </c>
      <c r="R1232" t="s">
        <v>491</v>
      </c>
      <c r="S1232">
        <v>0</v>
      </c>
      <c r="T1232">
        <v>24000000</v>
      </c>
      <c r="U1232">
        <v>10431220</v>
      </c>
      <c r="V1232">
        <f t="shared" si="39"/>
        <v>-13568780</v>
      </c>
      <c r="W1232" t="s">
        <v>4784</v>
      </c>
      <c r="X1232">
        <v>4.0999999999999996</v>
      </c>
      <c r="Y1232">
        <v>75</v>
      </c>
      <c r="Z1232">
        <v>24216</v>
      </c>
      <c r="AA1232">
        <v>162</v>
      </c>
      <c r="AB1232">
        <v>401</v>
      </c>
      <c r="AC1232">
        <v>7</v>
      </c>
      <c r="AD1232">
        <v>2000</v>
      </c>
      <c r="AE1232">
        <v>577</v>
      </c>
      <c r="AF1232">
        <v>485</v>
      </c>
      <c r="AG1232">
        <v>4024</v>
      </c>
      <c r="AH1232" t="s">
        <v>980</v>
      </c>
      <c r="AI1232" t="s">
        <v>13700</v>
      </c>
      <c r="AP1232">
        <f t="shared" si="38"/>
        <v>2</v>
      </c>
    </row>
    <row r="1233" spans="1:42" x14ac:dyDescent="0.3">
      <c r="A1233" s="1">
        <v>1296</v>
      </c>
      <c r="B1233" t="s">
        <v>4785</v>
      </c>
      <c r="C1233" t="s">
        <v>27</v>
      </c>
      <c r="D1233" t="s">
        <v>4786</v>
      </c>
      <c r="E1233" t="s">
        <v>3406</v>
      </c>
      <c r="F1233" t="s">
        <v>413</v>
      </c>
      <c r="G1233" t="s">
        <v>4787</v>
      </c>
      <c r="H1233" t="s">
        <v>572</v>
      </c>
      <c r="I1233">
        <v>108</v>
      </c>
      <c r="J1233">
        <v>2.35</v>
      </c>
      <c r="K1233" t="s">
        <v>33</v>
      </c>
      <c r="L1233" t="s">
        <v>13963</v>
      </c>
      <c r="M1233" t="s">
        <v>14171</v>
      </c>
      <c r="N1233" t="s">
        <v>14172</v>
      </c>
      <c r="O1233" t="s">
        <v>15369</v>
      </c>
      <c r="P1233" t="s">
        <v>14599</v>
      </c>
      <c r="Q1233">
        <v>2009</v>
      </c>
      <c r="R1233" t="s">
        <v>491</v>
      </c>
      <c r="S1233">
        <v>0</v>
      </c>
      <c r="T1233">
        <v>33000000</v>
      </c>
      <c r="U1233">
        <v>10326062</v>
      </c>
      <c r="V1233">
        <f t="shared" si="39"/>
        <v>-22673938</v>
      </c>
      <c r="W1233" t="s">
        <v>4788</v>
      </c>
      <c r="X1233">
        <v>6.8</v>
      </c>
      <c r="Y1233">
        <v>219</v>
      </c>
      <c r="Z1233">
        <v>121432</v>
      </c>
      <c r="AA1233">
        <v>310</v>
      </c>
      <c r="AB1233">
        <v>10000</v>
      </c>
      <c r="AC1233">
        <v>22</v>
      </c>
      <c r="AD1233">
        <v>12000</v>
      </c>
      <c r="AE1233">
        <v>2000</v>
      </c>
      <c r="AF1233">
        <v>61</v>
      </c>
      <c r="AG1233">
        <v>14127</v>
      </c>
      <c r="AH1233" t="s">
        <v>980</v>
      </c>
      <c r="AI1233" t="s">
        <v>4493</v>
      </c>
      <c r="AJ1233" t="s">
        <v>20928</v>
      </c>
      <c r="AK1233" t="s">
        <v>13700</v>
      </c>
      <c r="AL1233" t="s">
        <v>13161</v>
      </c>
      <c r="AP1233">
        <f t="shared" si="38"/>
        <v>5</v>
      </c>
    </row>
    <row r="1234" spans="1:42" x14ac:dyDescent="0.3">
      <c r="A1234" s="1">
        <v>1297</v>
      </c>
      <c r="B1234" t="s">
        <v>4789</v>
      </c>
      <c r="C1234" t="s">
        <v>27</v>
      </c>
      <c r="D1234" t="s">
        <v>3635</v>
      </c>
      <c r="E1234" t="s">
        <v>2964</v>
      </c>
      <c r="F1234" t="s">
        <v>1129</v>
      </c>
      <c r="G1234" t="s">
        <v>4790</v>
      </c>
      <c r="H1234" t="s">
        <v>32</v>
      </c>
      <c r="I1234">
        <v>102</v>
      </c>
      <c r="J1234">
        <v>1.85</v>
      </c>
      <c r="K1234" t="s">
        <v>33</v>
      </c>
      <c r="L1234" t="s">
        <v>13981</v>
      </c>
      <c r="M1234" t="s">
        <v>15170</v>
      </c>
      <c r="N1234" t="s">
        <v>13972</v>
      </c>
      <c r="O1234" t="s">
        <v>13963</v>
      </c>
      <c r="P1234" t="s">
        <v>14442</v>
      </c>
      <c r="Q1234">
        <v>2001</v>
      </c>
      <c r="R1234" t="s">
        <v>491</v>
      </c>
      <c r="S1234">
        <v>4</v>
      </c>
      <c r="T1234">
        <v>40000000</v>
      </c>
      <c r="U1234">
        <v>6114237</v>
      </c>
      <c r="V1234">
        <f t="shared" si="39"/>
        <v>-33885763</v>
      </c>
      <c r="W1234" t="s">
        <v>4791</v>
      </c>
      <c r="X1234">
        <v>6.2</v>
      </c>
      <c r="Y1234">
        <v>83</v>
      </c>
      <c r="Z1234">
        <v>19986</v>
      </c>
      <c r="AA1234">
        <v>207</v>
      </c>
      <c r="AB1234">
        <v>892</v>
      </c>
      <c r="AC1234">
        <v>39</v>
      </c>
      <c r="AD1234">
        <v>1000</v>
      </c>
      <c r="AE1234">
        <v>1000</v>
      </c>
      <c r="AF1234">
        <v>259</v>
      </c>
      <c r="AG1234">
        <v>2664</v>
      </c>
      <c r="AH1234" t="s">
        <v>2420</v>
      </c>
      <c r="AI1234" t="s">
        <v>20928</v>
      </c>
      <c r="AJ1234" t="s">
        <v>13700</v>
      </c>
      <c r="AK1234" t="s">
        <v>13161</v>
      </c>
      <c r="AP1234">
        <f t="shared" si="38"/>
        <v>4</v>
      </c>
    </row>
    <row r="1235" spans="1:42" x14ac:dyDescent="0.3">
      <c r="A1235" s="1">
        <v>1298</v>
      </c>
      <c r="B1235" t="s">
        <v>4792</v>
      </c>
      <c r="C1235" t="s">
        <v>27</v>
      </c>
      <c r="D1235" t="s">
        <v>4654</v>
      </c>
      <c r="E1235" t="s">
        <v>1322</v>
      </c>
      <c r="F1235" t="s">
        <v>4793</v>
      </c>
      <c r="G1235" t="s">
        <v>3620</v>
      </c>
      <c r="H1235" t="s">
        <v>47</v>
      </c>
      <c r="I1235">
        <v>93</v>
      </c>
      <c r="J1235">
        <v>2.35</v>
      </c>
      <c r="K1235" t="s">
        <v>33</v>
      </c>
      <c r="L1235" t="s">
        <v>15446</v>
      </c>
      <c r="M1235" t="s">
        <v>14979</v>
      </c>
      <c r="N1235" t="s">
        <v>14065</v>
      </c>
      <c r="O1235" t="s">
        <v>17044</v>
      </c>
      <c r="P1235" t="s">
        <v>13975</v>
      </c>
      <c r="Q1235">
        <v>2002</v>
      </c>
      <c r="R1235" t="s">
        <v>34</v>
      </c>
      <c r="S1235">
        <v>0</v>
      </c>
      <c r="T1235">
        <v>40000000</v>
      </c>
      <c r="U1235">
        <v>4835968</v>
      </c>
      <c r="V1235">
        <f t="shared" si="39"/>
        <v>-35164032</v>
      </c>
      <c r="W1235" t="s">
        <v>4794</v>
      </c>
      <c r="X1235">
        <v>4.5</v>
      </c>
      <c r="Y1235">
        <v>53</v>
      </c>
      <c r="Z1235">
        <v>4821</v>
      </c>
      <c r="AA1235">
        <v>82</v>
      </c>
      <c r="AB1235">
        <v>158</v>
      </c>
      <c r="AC1235">
        <v>18</v>
      </c>
      <c r="AD1235">
        <v>3000</v>
      </c>
      <c r="AE1235">
        <v>545</v>
      </c>
      <c r="AF1235">
        <v>443</v>
      </c>
      <c r="AG1235">
        <v>4123</v>
      </c>
      <c r="AH1235" t="s">
        <v>980</v>
      </c>
      <c r="AI1235" t="s">
        <v>718</v>
      </c>
      <c r="AJ1235" t="s">
        <v>13161</v>
      </c>
      <c r="AP1235">
        <f t="shared" si="38"/>
        <v>3</v>
      </c>
    </row>
    <row r="1236" spans="1:42" x14ac:dyDescent="0.3">
      <c r="A1236" s="1">
        <v>1299</v>
      </c>
      <c r="B1236" t="s">
        <v>4795</v>
      </c>
      <c r="C1236" t="s">
        <v>27</v>
      </c>
      <c r="D1236" t="s">
        <v>4796</v>
      </c>
      <c r="E1236" t="s">
        <v>4793</v>
      </c>
      <c r="F1236" t="s">
        <v>4797</v>
      </c>
      <c r="G1236" t="s">
        <v>4798</v>
      </c>
      <c r="H1236" t="s">
        <v>1390</v>
      </c>
      <c r="I1236">
        <v>84</v>
      </c>
      <c r="J1236">
        <v>2.35</v>
      </c>
      <c r="K1236" t="s">
        <v>33</v>
      </c>
      <c r="L1236" t="s">
        <v>17045</v>
      </c>
      <c r="M1236" t="s">
        <v>14381</v>
      </c>
      <c r="N1236" t="s">
        <v>17046</v>
      </c>
      <c r="O1236" t="s">
        <v>17047</v>
      </c>
      <c r="P1236" t="s">
        <v>17048</v>
      </c>
      <c r="Q1236">
        <v>2001</v>
      </c>
      <c r="R1236" t="s">
        <v>34</v>
      </c>
      <c r="S1236">
        <v>3</v>
      </c>
      <c r="T1236">
        <v>40000000</v>
      </c>
      <c r="U1236">
        <v>4777007</v>
      </c>
      <c r="V1236">
        <f t="shared" si="39"/>
        <v>-35222993</v>
      </c>
      <c r="W1236" t="s">
        <v>4799</v>
      </c>
      <c r="X1236">
        <v>5.8</v>
      </c>
      <c r="Y1236">
        <v>61</v>
      </c>
      <c r="Z1236">
        <v>15130</v>
      </c>
      <c r="AA1236">
        <v>98</v>
      </c>
      <c r="AB1236">
        <v>565</v>
      </c>
      <c r="AC1236">
        <v>8</v>
      </c>
      <c r="AD1236">
        <v>545</v>
      </c>
      <c r="AE1236">
        <v>248</v>
      </c>
      <c r="AF1236">
        <v>219</v>
      </c>
      <c r="AG1236">
        <v>1149</v>
      </c>
      <c r="AH1236" t="s">
        <v>1432</v>
      </c>
      <c r="AI1236" t="s">
        <v>20924</v>
      </c>
      <c r="AJ1236" t="s">
        <v>13700</v>
      </c>
      <c r="AP1236">
        <f t="shared" si="38"/>
        <v>3</v>
      </c>
    </row>
    <row r="1237" spans="1:42" x14ac:dyDescent="0.3">
      <c r="A1237" s="1">
        <v>1300</v>
      </c>
      <c r="B1237" t="s">
        <v>4800</v>
      </c>
      <c r="C1237" t="s">
        <v>27</v>
      </c>
      <c r="D1237" t="s">
        <v>3733</v>
      </c>
      <c r="E1237" t="s">
        <v>171</v>
      </c>
      <c r="F1237" t="s">
        <v>1216</v>
      </c>
      <c r="G1237" t="s">
        <v>4801</v>
      </c>
      <c r="H1237" t="s">
        <v>47</v>
      </c>
      <c r="I1237">
        <v>107</v>
      </c>
      <c r="J1237">
        <v>2.35</v>
      </c>
      <c r="K1237" t="s">
        <v>33</v>
      </c>
      <c r="L1237" t="s">
        <v>14522</v>
      </c>
      <c r="M1237" t="s">
        <v>14205</v>
      </c>
      <c r="N1237" t="s">
        <v>13963</v>
      </c>
      <c r="O1237" t="s">
        <v>17049</v>
      </c>
      <c r="P1237" t="s">
        <v>14121</v>
      </c>
      <c r="Q1237">
        <v>2007</v>
      </c>
      <c r="R1237" t="s">
        <v>491</v>
      </c>
      <c r="S1237">
        <v>0</v>
      </c>
      <c r="T1237">
        <v>26000000</v>
      </c>
      <c r="U1237">
        <v>3675072</v>
      </c>
      <c r="V1237">
        <f t="shared" si="39"/>
        <v>-22324928</v>
      </c>
      <c r="W1237" t="s">
        <v>4802</v>
      </c>
      <c r="X1237">
        <v>7.3</v>
      </c>
      <c r="Y1237">
        <v>308</v>
      </c>
      <c r="Z1237">
        <v>190132</v>
      </c>
      <c r="AA1237">
        <v>801</v>
      </c>
      <c r="AB1237">
        <v>15000</v>
      </c>
      <c r="AC1237">
        <v>0</v>
      </c>
      <c r="AD1237">
        <v>11000</v>
      </c>
      <c r="AE1237">
        <v>372</v>
      </c>
      <c r="AF1237">
        <v>167</v>
      </c>
      <c r="AG1237">
        <v>11623</v>
      </c>
      <c r="AH1237" t="s">
        <v>718</v>
      </c>
      <c r="AI1237" t="s">
        <v>13700</v>
      </c>
      <c r="AJ1237" t="s">
        <v>13161</v>
      </c>
      <c r="AP1237">
        <f t="shared" si="38"/>
        <v>3</v>
      </c>
    </row>
    <row r="1238" spans="1:42" x14ac:dyDescent="0.3">
      <c r="A1238" s="1">
        <v>1301</v>
      </c>
      <c r="B1238" t="s">
        <v>4803</v>
      </c>
      <c r="C1238" t="s">
        <v>27</v>
      </c>
      <c r="D1238" t="s">
        <v>2909</v>
      </c>
      <c r="E1238" t="s">
        <v>4804</v>
      </c>
      <c r="F1238" t="s">
        <v>4805</v>
      </c>
      <c r="G1238" t="s">
        <v>4806</v>
      </c>
      <c r="H1238" t="s">
        <v>32</v>
      </c>
      <c r="I1238">
        <v>91</v>
      </c>
      <c r="J1238">
        <v>2.35</v>
      </c>
      <c r="K1238" t="s">
        <v>33</v>
      </c>
      <c r="L1238" t="s">
        <v>14082</v>
      </c>
      <c r="M1238" t="s">
        <v>17050</v>
      </c>
      <c r="N1238" t="s">
        <v>17051</v>
      </c>
      <c r="O1238" t="s">
        <v>17052</v>
      </c>
      <c r="P1238" t="s">
        <v>15147</v>
      </c>
      <c r="Q1238">
        <v>2012</v>
      </c>
      <c r="R1238" t="s">
        <v>34</v>
      </c>
      <c r="S1238">
        <v>8</v>
      </c>
      <c r="T1238">
        <v>40000000</v>
      </c>
      <c r="U1238">
        <v>18438149</v>
      </c>
      <c r="V1238">
        <f t="shared" si="39"/>
        <v>-21561851</v>
      </c>
      <c r="W1238" t="s">
        <v>4807</v>
      </c>
      <c r="X1238">
        <v>5.9</v>
      </c>
      <c r="Y1238">
        <v>70</v>
      </c>
      <c r="Z1238">
        <v>30842</v>
      </c>
      <c r="AA1238">
        <v>93</v>
      </c>
      <c r="AB1238">
        <v>0</v>
      </c>
      <c r="AC1238">
        <v>48</v>
      </c>
      <c r="AD1238">
        <v>61</v>
      </c>
      <c r="AE1238">
        <v>46</v>
      </c>
      <c r="AF1238">
        <v>39</v>
      </c>
      <c r="AG1238">
        <v>222</v>
      </c>
      <c r="AH1238" t="s">
        <v>1432</v>
      </c>
      <c r="AI1238" t="s">
        <v>2420</v>
      </c>
      <c r="AP1238">
        <f t="shared" si="38"/>
        <v>2</v>
      </c>
    </row>
    <row r="1239" spans="1:42" x14ac:dyDescent="0.3">
      <c r="A1239" s="1">
        <v>1302</v>
      </c>
      <c r="B1239" t="s">
        <v>4808</v>
      </c>
      <c r="C1239" t="s">
        <v>27</v>
      </c>
      <c r="D1239" t="s">
        <v>4809</v>
      </c>
      <c r="E1239" t="s">
        <v>539</v>
      </c>
      <c r="F1239" t="s">
        <v>2839</v>
      </c>
      <c r="G1239" t="s">
        <v>4810</v>
      </c>
      <c r="H1239" t="s">
        <v>32</v>
      </c>
      <c r="I1239">
        <v>94</v>
      </c>
      <c r="J1239">
        <v>1.85</v>
      </c>
      <c r="K1239" t="s">
        <v>33</v>
      </c>
      <c r="L1239" t="s">
        <v>14082</v>
      </c>
      <c r="M1239" t="s">
        <v>17053</v>
      </c>
      <c r="N1239" t="s">
        <v>15102</v>
      </c>
      <c r="O1239" t="s">
        <v>15140</v>
      </c>
      <c r="P1239" t="s">
        <v>17054</v>
      </c>
      <c r="Q1239">
        <v>2008</v>
      </c>
      <c r="R1239" t="s">
        <v>72</v>
      </c>
      <c r="S1239">
        <v>1</v>
      </c>
      <c r="T1239">
        <v>40000000</v>
      </c>
      <c r="U1239">
        <v>511920</v>
      </c>
      <c r="V1239">
        <f t="shared" si="39"/>
        <v>-39488080</v>
      </c>
      <c r="W1239" t="s">
        <v>4811</v>
      </c>
      <c r="X1239">
        <v>4.4000000000000004</v>
      </c>
      <c r="Y1239">
        <v>41</v>
      </c>
      <c r="Z1239">
        <v>2458</v>
      </c>
      <c r="AA1239">
        <v>26</v>
      </c>
      <c r="AB1239">
        <v>211</v>
      </c>
      <c r="AC1239">
        <v>0</v>
      </c>
      <c r="AD1239">
        <v>795</v>
      </c>
      <c r="AE1239">
        <v>754</v>
      </c>
      <c r="AF1239">
        <v>379</v>
      </c>
      <c r="AG1239">
        <v>2449</v>
      </c>
      <c r="AH1239" t="s">
        <v>718</v>
      </c>
      <c r="AI1239" t="s">
        <v>20925</v>
      </c>
      <c r="AJ1239" t="s">
        <v>1432</v>
      </c>
      <c r="AK1239" t="s">
        <v>20924</v>
      </c>
      <c r="AL1239" t="s">
        <v>12756</v>
      </c>
      <c r="AP1239">
        <f t="shared" si="38"/>
        <v>5</v>
      </c>
    </row>
    <row r="1240" spans="1:42" x14ac:dyDescent="0.3">
      <c r="A1240" s="1">
        <v>1303</v>
      </c>
      <c r="B1240" t="s">
        <v>4812</v>
      </c>
      <c r="C1240" t="s">
        <v>27</v>
      </c>
      <c r="D1240" t="s">
        <v>3502</v>
      </c>
      <c r="E1240" t="s">
        <v>307</v>
      </c>
      <c r="F1240" t="s">
        <v>839</v>
      </c>
      <c r="G1240" t="s">
        <v>4813</v>
      </c>
      <c r="H1240" t="s">
        <v>32</v>
      </c>
      <c r="I1240">
        <v>115</v>
      </c>
      <c r="J1240">
        <v>2.35</v>
      </c>
      <c r="K1240" t="s">
        <v>33</v>
      </c>
      <c r="L1240" t="s">
        <v>14210</v>
      </c>
      <c r="M1240" t="s">
        <v>15863</v>
      </c>
      <c r="N1240" t="s">
        <v>14096</v>
      </c>
      <c r="O1240" t="s">
        <v>17055</v>
      </c>
      <c r="P1240" t="s">
        <v>14974</v>
      </c>
      <c r="Q1240">
        <v>2015</v>
      </c>
      <c r="R1240" t="s">
        <v>491</v>
      </c>
      <c r="S1240">
        <v>0</v>
      </c>
      <c r="T1240">
        <v>40000000</v>
      </c>
      <c r="U1240">
        <v>10640645</v>
      </c>
      <c r="V1240">
        <f t="shared" si="39"/>
        <v>-29359355</v>
      </c>
      <c r="W1240" t="s">
        <v>4814</v>
      </c>
      <c r="X1240">
        <v>5.8</v>
      </c>
      <c r="Y1240">
        <v>224</v>
      </c>
      <c r="Z1240">
        <v>28429</v>
      </c>
      <c r="AA1240">
        <v>110</v>
      </c>
      <c r="AB1240">
        <v>0</v>
      </c>
      <c r="AC1240">
        <v>180</v>
      </c>
      <c r="AD1240">
        <v>1000</v>
      </c>
      <c r="AE1240">
        <v>535</v>
      </c>
      <c r="AF1240">
        <v>87</v>
      </c>
      <c r="AG1240">
        <v>1686</v>
      </c>
      <c r="AH1240" t="s">
        <v>980</v>
      </c>
      <c r="AI1240" t="s">
        <v>20931</v>
      </c>
      <c r="AJ1240" t="s">
        <v>2420</v>
      </c>
      <c r="AK1240" t="s">
        <v>20928</v>
      </c>
      <c r="AL1240" t="s">
        <v>13161</v>
      </c>
      <c r="AP1240">
        <f t="shared" si="38"/>
        <v>5</v>
      </c>
    </row>
    <row r="1241" spans="1:42" x14ac:dyDescent="0.3">
      <c r="A1241" s="1">
        <v>1304</v>
      </c>
      <c r="B1241" t="s">
        <v>4815</v>
      </c>
      <c r="C1241" t="s">
        <v>27</v>
      </c>
      <c r="D1241" t="s">
        <v>4816</v>
      </c>
      <c r="E1241" t="s">
        <v>3650</v>
      </c>
      <c r="F1241" t="s">
        <v>2930</v>
      </c>
      <c r="G1241" t="s">
        <v>4817</v>
      </c>
      <c r="H1241" t="s">
        <v>572</v>
      </c>
      <c r="I1241">
        <v>93</v>
      </c>
      <c r="J1241">
        <v>2.35</v>
      </c>
      <c r="K1241" t="s">
        <v>33</v>
      </c>
      <c r="L1241" t="s">
        <v>17056</v>
      </c>
      <c r="M1241" t="s">
        <v>14578</v>
      </c>
      <c r="N1241" t="s">
        <v>15491</v>
      </c>
      <c r="O1241" t="s">
        <v>13974</v>
      </c>
      <c r="P1241" t="s">
        <v>14331</v>
      </c>
      <c r="Q1241">
        <v>2006</v>
      </c>
      <c r="R1241" t="s">
        <v>72</v>
      </c>
      <c r="S1241">
        <v>3</v>
      </c>
      <c r="T1241">
        <v>40000000</v>
      </c>
      <c r="U1241">
        <v>652526</v>
      </c>
      <c r="V1241">
        <f t="shared" si="39"/>
        <v>-39347474</v>
      </c>
      <c r="W1241" t="s">
        <v>4818</v>
      </c>
      <c r="X1241">
        <v>5.0999999999999996</v>
      </c>
      <c r="Y1241">
        <v>66</v>
      </c>
      <c r="Z1241">
        <v>20201</v>
      </c>
      <c r="AA1241">
        <v>187</v>
      </c>
      <c r="AB1241">
        <v>823</v>
      </c>
      <c r="AC1241">
        <v>13</v>
      </c>
      <c r="AD1241">
        <v>15000</v>
      </c>
      <c r="AE1241">
        <v>460</v>
      </c>
      <c r="AF1241">
        <v>173</v>
      </c>
      <c r="AG1241">
        <v>15638</v>
      </c>
      <c r="AH1241" t="s">
        <v>980</v>
      </c>
      <c r="AI1241" t="s">
        <v>718</v>
      </c>
      <c r="AJ1241" t="s">
        <v>20926</v>
      </c>
      <c r="AK1241" t="s">
        <v>13161</v>
      </c>
      <c r="AP1241">
        <f t="shared" si="38"/>
        <v>4</v>
      </c>
    </row>
    <row r="1242" spans="1:42" x14ac:dyDescent="0.3">
      <c r="A1242" s="1">
        <v>1305</v>
      </c>
      <c r="B1242" t="s">
        <v>4819</v>
      </c>
      <c r="C1242" t="s">
        <v>27</v>
      </c>
      <c r="D1242" t="s">
        <v>1900</v>
      </c>
      <c r="E1242" t="s">
        <v>4820</v>
      </c>
      <c r="F1242" t="s">
        <v>4821</v>
      </c>
      <c r="G1242" t="s">
        <v>1963</v>
      </c>
      <c r="H1242" t="s">
        <v>32</v>
      </c>
      <c r="I1242">
        <v>105</v>
      </c>
      <c r="J1242">
        <v>1.85</v>
      </c>
      <c r="K1242" t="s">
        <v>33</v>
      </c>
      <c r="L1242" t="s">
        <v>17057</v>
      </c>
      <c r="M1242" t="s">
        <v>17058</v>
      </c>
      <c r="N1242" t="s">
        <v>17059</v>
      </c>
      <c r="O1242" t="s">
        <v>15521</v>
      </c>
      <c r="P1242" t="s">
        <v>17060</v>
      </c>
      <c r="Q1242">
        <v>2007</v>
      </c>
      <c r="R1242" t="s">
        <v>34</v>
      </c>
      <c r="S1242">
        <v>0</v>
      </c>
      <c r="T1242">
        <v>20000000</v>
      </c>
      <c r="U1242">
        <v>80050171</v>
      </c>
      <c r="V1242">
        <f t="shared" si="39"/>
        <v>60050171</v>
      </c>
      <c r="W1242" t="s">
        <v>4822</v>
      </c>
      <c r="X1242">
        <v>6.9</v>
      </c>
      <c r="Y1242">
        <v>253</v>
      </c>
      <c r="Z1242">
        <v>186982</v>
      </c>
      <c r="AA1242">
        <v>491</v>
      </c>
      <c r="AB1242">
        <v>0</v>
      </c>
      <c r="AC1242">
        <v>154</v>
      </c>
      <c r="AD1242">
        <v>884</v>
      </c>
      <c r="AE1242">
        <v>617</v>
      </c>
      <c r="AF1242">
        <v>502</v>
      </c>
      <c r="AG1242">
        <v>2288</v>
      </c>
      <c r="AH1242" t="s">
        <v>2420</v>
      </c>
      <c r="AI1242" t="s">
        <v>20928</v>
      </c>
      <c r="AJ1242" t="s">
        <v>13161</v>
      </c>
      <c r="AP1242">
        <f t="shared" si="38"/>
        <v>3</v>
      </c>
    </row>
    <row r="1243" spans="1:42" x14ac:dyDescent="0.3">
      <c r="A1243" s="1">
        <v>1306</v>
      </c>
      <c r="B1243" t="s">
        <v>4823</v>
      </c>
      <c r="C1243" t="s">
        <v>27</v>
      </c>
      <c r="D1243" t="s">
        <v>3109</v>
      </c>
      <c r="E1243" t="s">
        <v>432</v>
      </c>
      <c r="F1243" t="s">
        <v>4315</v>
      </c>
      <c r="G1243" t="s">
        <v>4574</v>
      </c>
      <c r="H1243" t="s">
        <v>32</v>
      </c>
      <c r="I1243">
        <v>107</v>
      </c>
      <c r="J1243">
        <v>2.35</v>
      </c>
      <c r="K1243" t="s">
        <v>33</v>
      </c>
      <c r="L1243" t="s">
        <v>14833</v>
      </c>
      <c r="M1243" t="s">
        <v>17061</v>
      </c>
      <c r="N1243" t="s">
        <v>17062</v>
      </c>
      <c r="O1243" t="s">
        <v>17063</v>
      </c>
      <c r="P1243" t="s">
        <v>15785</v>
      </c>
      <c r="Q1243">
        <v>1995</v>
      </c>
      <c r="R1243" t="s">
        <v>34</v>
      </c>
      <c r="S1243">
        <v>1</v>
      </c>
      <c r="T1243">
        <v>20000000</v>
      </c>
      <c r="U1243">
        <v>7564000</v>
      </c>
      <c r="V1243">
        <f t="shared" si="39"/>
        <v>-12436000</v>
      </c>
      <c r="W1243" t="s">
        <v>4824</v>
      </c>
      <c r="X1243">
        <v>6.2</v>
      </c>
      <c r="Y1243">
        <v>79</v>
      </c>
      <c r="Z1243">
        <v>54650</v>
      </c>
      <c r="AA1243">
        <v>223</v>
      </c>
      <c r="AB1243">
        <v>12000</v>
      </c>
      <c r="AC1243">
        <v>34</v>
      </c>
      <c r="AD1243">
        <v>11000</v>
      </c>
      <c r="AE1243">
        <v>922</v>
      </c>
      <c r="AF1243">
        <v>472</v>
      </c>
      <c r="AG1243">
        <v>13821</v>
      </c>
      <c r="AH1243" t="s">
        <v>1432</v>
      </c>
      <c r="AI1243" t="s">
        <v>20931</v>
      </c>
      <c r="AJ1243" t="s">
        <v>2420</v>
      </c>
      <c r="AK1243" t="s">
        <v>13161</v>
      </c>
      <c r="AP1243">
        <f t="shared" si="38"/>
        <v>4</v>
      </c>
    </row>
    <row r="1244" spans="1:42" x14ac:dyDescent="0.3">
      <c r="A1244" s="1">
        <v>1307</v>
      </c>
      <c r="B1244" t="s">
        <v>4825</v>
      </c>
      <c r="C1244" t="s">
        <v>27</v>
      </c>
      <c r="D1244" t="s">
        <v>4826</v>
      </c>
      <c r="E1244" t="s">
        <v>4827</v>
      </c>
      <c r="F1244" t="s">
        <v>4828</v>
      </c>
      <c r="G1244" t="s">
        <v>4829</v>
      </c>
      <c r="H1244" t="s">
        <v>32</v>
      </c>
      <c r="I1244">
        <v>101</v>
      </c>
      <c r="J1244">
        <v>2.35</v>
      </c>
      <c r="K1244" t="s">
        <v>33</v>
      </c>
      <c r="L1244" t="s">
        <v>17064</v>
      </c>
      <c r="M1244" t="s">
        <v>14360</v>
      </c>
      <c r="N1244" t="s">
        <v>17024</v>
      </c>
      <c r="O1244" t="s">
        <v>17065</v>
      </c>
      <c r="P1244" t="s">
        <v>17066</v>
      </c>
      <c r="Q1244">
        <v>2007</v>
      </c>
      <c r="R1244" t="s">
        <v>491</v>
      </c>
      <c r="S1244">
        <v>2</v>
      </c>
      <c r="T1244">
        <v>25000000</v>
      </c>
      <c r="U1244">
        <v>876671</v>
      </c>
      <c r="V1244">
        <f t="shared" si="39"/>
        <v>-24123329</v>
      </c>
      <c r="W1244" t="s">
        <v>4830</v>
      </c>
      <c r="X1244">
        <v>6.9</v>
      </c>
      <c r="Y1244">
        <v>94</v>
      </c>
      <c r="Z1244">
        <v>22010</v>
      </c>
      <c r="AA1244">
        <v>90</v>
      </c>
      <c r="AB1244">
        <v>0</v>
      </c>
      <c r="AC1244">
        <v>47</v>
      </c>
      <c r="AD1244">
        <v>499</v>
      </c>
      <c r="AE1244">
        <v>3</v>
      </c>
      <c r="AF1244">
        <v>2</v>
      </c>
      <c r="AG1244">
        <v>504</v>
      </c>
      <c r="AH1244" t="s">
        <v>718</v>
      </c>
      <c r="AI1244" t="s">
        <v>1432</v>
      </c>
      <c r="AJ1244" t="s">
        <v>2420</v>
      </c>
      <c r="AK1244" t="s">
        <v>12756</v>
      </c>
      <c r="AL1244" t="s">
        <v>13161</v>
      </c>
      <c r="AM1244" t="s">
        <v>6750</v>
      </c>
      <c r="AP1244">
        <f t="shared" si="38"/>
        <v>6</v>
      </c>
    </row>
    <row r="1245" spans="1:42" x14ac:dyDescent="0.3">
      <c r="A1245" s="1">
        <v>1308</v>
      </c>
      <c r="B1245" t="s">
        <v>4831</v>
      </c>
      <c r="C1245" t="s">
        <v>559</v>
      </c>
      <c r="D1245" t="s">
        <v>3023</v>
      </c>
      <c r="E1245" t="s">
        <v>1889</v>
      </c>
      <c r="F1245" t="s">
        <v>2716</v>
      </c>
      <c r="G1245" t="s">
        <v>4832</v>
      </c>
      <c r="H1245" t="s">
        <v>47</v>
      </c>
      <c r="I1245">
        <v>111</v>
      </c>
      <c r="J1245">
        <v>1.85</v>
      </c>
      <c r="K1245" t="s">
        <v>33</v>
      </c>
      <c r="L1245" t="s">
        <v>17067</v>
      </c>
      <c r="M1245" t="s">
        <v>17068</v>
      </c>
      <c r="N1245" t="s">
        <v>17069</v>
      </c>
      <c r="O1245" t="s">
        <v>17070</v>
      </c>
      <c r="P1245" t="s">
        <v>17071</v>
      </c>
      <c r="Q1245">
        <v>1994</v>
      </c>
      <c r="R1245" t="s">
        <v>72</v>
      </c>
      <c r="S1245">
        <v>2</v>
      </c>
      <c r="T1245">
        <v>30000000</v>
      </c>
      <c r="U1245">
        <v>2869369</v>
      </c>
      <c r="V1245">
        <f t="shared" si="39"/>
        <v>-27130631</v>
      </c>
      <c r="W1245" t="s">
        <v>4833</v>
      </c>
      <c r="X1245">
        <v>7.3</v>
      </c>
      <c r="Y1245">
        <v>77</v>
      </c>
      <c r="Z1245">
        <v>65474</v>
      </c>
      <c r="AA1245">
        <v>211</v>
      </c>
      <c r="AB1245">
        <v>0</v>
      </c>
      <c r="AC1245">
        <v>0</v>
      </c>
      <c r="AD1245">
        <v>1000</v>
      </c>
      <c r="AE1245">
        <v>970</v>
      </c>
      <c r="AF1245">
        <v>385</v>
      </c>
      <c r="AG1245">
        <v>2612</v>
      </c>
      <c r="AH1245" t="s">
        <v>1432</v>
      </c>
      <c r="AI1245" t="s">
        <v>20924</v>
      </c>
      <c r="AP1245">
        <f t="shared" si="38"/>
        <v>2</v>
      </c>
    </row>
    <row r="1246" spans="1:42" x14ac:dyDescent="0.3">
      <c r="A1246" s="1">
        <v>1309</v>
      </c>
      <c r="B1246" t="s">
        <v>4834</v>
      </c>
      <c r="C1246" t="s">
        <v>27</v>
      </c>
      <c r="D1246" t="s">
        <v>4835</v>
      </c>
      <c r="E1246" t="s">
        <v>385</v>
      </c>
      <c r="F1246" t="s">
        <v>4836</v>
      </c>
      <c r="G1246" t="s">
        <v>4837</v>
      </c>
      <c r="H1246" t="s">
        <v>2734</v>
      </c>
      <c r="I1246">
        <v>113</v>
      </c>
      <c r="J1246">
        <v>2.35</v>
      </c>
      <c r="K1246" t="s">
        <v>1413</v>
      </c>
      <c r="L1246" t="s">
        <v>14210</v>
      </c>
      <c r="M1246" t="s">
        <v>17072</v>
      </c>
      <c r="N1246" t="s">
        <v>17073</v>
      </c>
      <c r="O1246" t="s">
        <v>14257</v>
      </c>
      <c r="P1246" t="s">
        <v>17074</v>
      </c>
      <c r="Q1246">
        <v>2007</v>
      </c>
      <c r="R1246" t="s">
        <v>491</v>
      </c>
      <c r="S1246">
        <v>2</v>
      </c>
      <c r="T1246">
        <v>40000000</v>
      </c>
      <c r="U1246">
        <v>128978</v>
      </c>
      <c r="V1246">
        <f t="shared" si="39"/>
        <v>-39871022</v>
      </c>
      <c r="W1246" t="s">
        <v>4838</v>
      </c>
      <c r="X1246">
        <v>7.1</v>
      </c>
      <c r="Y1246">
        <v>106</v>
      </c>
      <c r="Z1246">
        <v>22897</v>
      </c>
      <c r="AA1246">
        <v>61</v>
      </c>
      <c r="AB1246">
        <v>0</v>
      </c>
      <c r="AC1246">
        <v>31</v>
      </c>
      <c r="AD1246">
        <v>5000</v>
      </c>
      <c r="AE1246">
        <v>755</v>
      </c>
      <c r="AF1246">
        <v>483</v>
      </c>
      <c r="AG1246">
        <v>6267</v>
      </c>
      <c r="AH1246" t="s">
        <v>980</v>
      </c>
      <c r="AI1246" t="s">
        <v>2420</v>
      </c>
      <c r="AJ1246" t="s">
        <v>20929</v>
      </c>
      <c r="AK1246" t="s">
        <v>12756</v>
      </c>
      <c r="AL1246" t="s">
        <v>6750</v>
      </c>
      <c r="AP1246">
        <f t="shared" si="38"/>
        <v>5</v>
      </c>
    </row>
    <row r="1247" spans="1:42" x14ac:dyDescent="0.3">
      <c r="A1247" s="1">
        <v>1310</v>
      </c>
      <c r="B1247" t="s">
        <v>4839</v>
      </c>
      <c r="C1247" t="s">
        <v>27</v>
      </c>
      <c r="D1247" t="s">
        <v>1468</v>
      </c>
      <c r="E1247" t="s">
        <v>2634</v>
      </c>
      <c r="F1247" t="s">
        <v>4840</v>
      </c>
      <c r="G1247" t="s">
        <v>1846</v>
      </c>
      <c r="H1247" t="s">
        <v>1390</v>
      </c>
      <c r="I1247">
        <v>112</v>
      </c>
      <c r="J1247">
        <v>2.35</v>
      </c>
      <c r="K1247" t="s">
        <v>4841</v>
      </c>
      <c r="L1247" t="s">
        <v>14581</v>
      </c>
      <c r="M1247" t="s">
        <v>17075</v>
      </c>
      <c r="N1247" t="s">
        <v>17076</v>
      </c>
      <c r="Q1247">
        <v>2005</v>
      </c>
      <c r="R1247" t="s">
        <v>491</v>
      </c>
      <c r="S1247">
        <v>0</v>
      </c>
      <c r="T1247">
        <v>25000000</v>
      </c>
      <c r="U1247">
        <v>77231</v>
      </c>
      <c r="V1247">
        <f t="shared" si="39"/>
        <v>-24922769</v>
      </c>
      <c r="W1247" t="s">
        <v>4842</v>
      </c>
      <c r="X1247">
        <v>6</v>
      </c>
      <c r="Y1247">
        <v>30</v>
      </c>
      <c r="Z1247">
        <v>3322</v>
      </c>
      <c r="AA1247">
        <v>32</v>
      </c>
      <c r="AB1247">
        <v>265</v>
      </c>
      <c r="AC1247">
        <v>44</v>
      </c>
      <c r="AD1247">
        <v>1000</v>
      </c>
      <c r="AE1247">
        <v>580</v>
      </c>
      <c r="AF1247">
        <v>533</v>
      </c>
      <c r="AG1247">
        <v>2115</v>
      </c>
      <c r="AH1247" t="s">
        <v>2420</v>
      </c>
      <c r="AI1247" t="s">
        <v>20929</v>
      </c>
      <c r="AJ1247" t="s">
        <v>6750</v>
      </c>
      <c r="AP1247">
        <f t="shared" si="38"/>
        <v>3</v>
      </c>
    </row>
    <row r="1248" spans="1:42" x14ac:dyDescent="0.3">
      <c r="A1248" s="1">
        <v>1311</v>
      </c>
      <c r="B1248" t="s">
        <v>4843</v>
      </c>
      <c r="C1248" t="s">
        <v>27</v>
      </c>
      <c r="D1248" t="s">
        <v>4844</v>
      </c>
      <c r="E1248" t="s">
        <v>171</v>
      </c>
      <c r="F1248" t="s">
        <v>280</v>
      </c>
      <c r="G1248" t="s">
        <v>4845</v>
      </c>
      <c r="H1248" t="s">
        <v>4846</v>
      </c>
      <c r="I1248">
        <v>126</v>
      </c>
      <c r="J1248">
        <v>1.85</v>
      </c>
      <c r="K1248" t="s">
        <v>33</v>
      </c>
      <c r="L1248" t="s">
        <v>17077</v>
      </c>
      <c r="M1248" t="s">
        <v>17078</v>
      </c>
      <c r="N1248" t="s">
        <v>17079</v>
      </c>
      <c r="O1248" t="s">
        <v>15582</v>
      </c>
      <c r="P1248" t="s">
        <v>14028</v>
      </c>
      <c r="Q1248">
        <v>2013</v>
      </c>
      <c r="R1248" t="s">
        <v>491</v>
      </c>
      <c r="S1248">
        <v>5</v>
      </c>
      <c r="T1248">
        <v>39200000</v>
      </c>
      <c r="U1248">
        <v>4563029</v>
      </c>
      <c r="V1248">
        <f t="shared" si="39"/>
        <v>-34636971</v>
      </c>
      <c r="W1248" t="s">
        <v>4847</v>
      </c>
      <c r="X1248">
        <v>7</v>
      </c>
      <c r="Y1248">
        <v>488</v>
      </c>
      <c r="Z1248">
        <v>181472</v>
      </c>
      <c r="AA1248">
        <v>514</v>
      </c>
      <c r="AB1248">
        <v>58000</v>
      </c>
      <c r="AC1248">
        <v>584</v>
      </c>
      <c r="AD1248">
        <v>11000</v>
      </c>
      <c r="AE1248">
        <v>557</v>
      </c>
      <c r="AF1248">
        <v>398</v>
      </c>
      <c r="AG1248">
        <v>12286</v>
      </c>
      <c r="AH1248" t="s">
        <v>980</v>
      </c>
      <c r="AI1248" t="s">
        <v>2420</v>
      </c>
      <c r="AJ1248" t="s">
        <v>13700</v>
      </c>
      <c r="AK1248" t="s">
        <v>13161</v>
      </c>
      <c r="AP1248">
        <f t="shared" si="38"/>
        <v>4</v>
      </c>
    </row>
    <row r="1249" spans="1:42" x14ac:dyDescent="0.3">
      <c r="A1249" s="1">
        <v>1314</v>
      </c>
      <c r="B1249" t="s">
        <v>4848</v>
      </c>
      <c r="C1249" t="s">
        <v>27</v>
      </c>
      <c r="D1249" t="s">
        <v>779</v>
      </c>
      <c r="E1249" t="s">
        <v>1359</v>
      </c>
      <c r="F1249" t="s">
        <v>381</v>
      </c>
      <c r="G1249" t="s">
        <v>3880</v>
      </c>
      <c r="H1249" t="s">
        <v>32</v>
      </c>
      <c r="I1249">
        <v>98</v>
      </c>
      <c r="J1249">
        <v>1.85</v>
      </c>
      <c r="K1249" t="s">
        <v>33</v>
      </c>
      <c r="L1249" t="s">
        <v>17080</v>
      </c>
      <c r="M1249" t="s">
        <v>16575</v>
      </c>
      <c r="N1249" t="s">
        <v>16672</v>
      </c>
      <c r="O1249" t="s">
        <v>16357</v>
      </c>
      <c r="P1249" t="s">
        <v>17081</v>
      </c>
      <c r="Q1249">
        <v>1994</v>
      </c>
      <c r="R1249" t="s">
        <v>491</v>
      </c>
      <c r="S1249">
        <v>0</v>
      </c>
      <c r="T1249">
        <v>23000000</v>
      </c>
      <c r="U1249">
        <v>50693162</v>
      </c>
      <c r="V1249">
        <f t="shared" si="39"/>
        <v>27693162</v>
      </c>
      <c r="W1249" t="s">
        <v>4849</v>
      </c>
      <c r="X1249">
        <v>7.6</v>
      </c>
      <c r="Y1249">
        <v>118</v>
      </c>
      <c r="Z1249">
        <v>136580</v>
      </c>
      <c r="AA1249">
        <v>545</v>
      </c>
      <c r="AB1249">
        <v>15000</v>
      </c>
      <c r="AC1249">
        <v>295</v>
      </c>
      <c r="AD1249">
        <v>720</v>
      </c>
      <c r="AE1249">
        <v>581</v>
      </c>
      <c r="AF1249">
        <v>380</v>
      </c>
      <c r="AG1249">
        <v>2630</v>
      </c>
      <c r="AH1249" t="s">
        <v>980</v>
      </c>
      <c r="AI1249" t="s">
        <v>2420</v>
      </c>
      <c r="AJ1249" t="s">
        <v>20924</v>
      </c>
      <c r="AP1249">
        <f t="shared" si="38"/>
        <v>3</v>
      </c>
    </row>
    <row r="1250" spans="1:42" x14ac:dyDescent="0.3">
      <c r="A1250" s="1">
        <v>1315</v>
      </c>
      <c r="B1250" t="s">
        <v>4850</v>
      </c>
      <c r="C1250" t="s">
        <v>27</v>
      </c>
      <c r="D1250" t="s">
        <v>4851</v>
      </c>
      <c r="E1250" t="s">
        <v>4852</v>
      </c>
      <c r="F1250" t="s">
        <v>4853</v>
      </c>
      <c r="G1250" t="s">
        <v>4854</v>
      </c>
      <c r="H1250" t="s">
        <v>4855</v>
      </c>
      <c r="I1250">
        <v>105</v>
      </c>
      <c r="J1250">
        <v>1.85</v>
      </c>
      <c r="K1250" t="s">
        <v>4856</v>
      </c>
      <c r="L1250" t="s">
        <v>17082</v>
      </c>
      <c r="M1250" t="s">
        <v>15171</v>
      </c>
      <c r="N1250" t="s">
        <v>14035</v>
      </c>
      <c r="O1250" t="s">
        <v>17083</v>
      </c>
      <c r="P1250" t="s">
        <v>14299</v>
      </c>
      <c r="Q1250">
        <v>2015</v>
      </c>
      <c r="R1250" t="s">
        <v>491</v>
      </c>
      <c r="S1250">
        <v>1</v>
      </c>
      <c r="T1250">
        <v>18026148</v>
      </c>
      <c r="U1250">
        <v>6498000</v>
      </c>
      <c r="V1250">
        <f t="shared" si="39"/>
        <v>-11528148</v>
      </c>
      <c r="W1250" t="s">
        <v>4857</v>
      </c>
      <c r="X1250">
        <v>8.4</v>
      </c>
      <c r="Y1250">
        <v>44</v>
      </c>
      <c r="Z1250">
        <v>62756</v>
      </c>
      <c r="AA1250">
        <v>410</v>
      </c>
      <c r="AB1250">
        <v>21000</v>
      </c>
      <c r="AC1250">
        <v>50</v>
      </c>
      <c r="AD1250">
        <v>218</v>
      </c>
      <c r="AE1250">
        <v>133</v>
      </c>
      <c r="AF1250">
        <v>72</v>
      </c>
      <c r="AG1250">
        <v>554</v>
      </c>
      <c r="AH1250" t="s">
        <v>980</v>
      </c>
      <c r="AI1250" t="s">
        <v>718</v>
      </c>
      <c r="AJ1250" t="s">
        <v>2420</v>
      </c>
      <c r="AK1250" t="s">
        <v>20924</v>
      </c>
      <c r="AL1250" t="s">
        <v>6750</v>
      </c>
      <c r="AP1250">
        <f t="shared" si="38"/>
        <v>5</v>
      </c>
    </row>
    <row r="1251" spans="1:42" x14ac:dyDescent="0.3">
      <c r="A1251" s="1">
        <v>1316</v>
      </c>
      <c r="B1251" t="s">
        <v>4858</v>
      </c>
      <c r="C1251" t="s">
        <v>27</v>
      </c>
      <c r="D1251" t="s">
        <v>929</v>
      </c>
      <c r="E1251" t="s">
        <v>4859</v>
      </c>
      <c r="F1251" t="s">
        <v>4860</v>
      </c>
      <c r="G1251" t="s">
        <v>4861</v>
      </c>
      <c r="H1251" t="s">
        <v>32</v>
      </c>
      <c r="I1251">
        <v>107</v>
      </c>
      <c r="J1251">
        <v>2.35</v>
      </c>
      <c r="K1251" t="s">
        <v>33</v>
      </c>
      <c r="L1251" t="s">
        <v>17084</v>
      </c>
      <c r="M1251" t="s">
        <v>15543</v>
      </c>
      <c r="N1251" t="s">
        <v>17085</v>
      </c>
      <c r="O1251" t="s">
        <v>14230</v>
      </c>
      <c r="P1251" t="s">
        <v>17086</v>
      </c>
      <c r="Q1251">
        <v>2009</v>
      </c>
      <c r="R1251" t="s">
        <v>34</v>
      </c>
      <c r="S1251">
        <v>1</v>
      </c>
      <c r="T1251">
        <v>39000000</v>
      </c>
      <c r="U1251">
        <v>63411478</v>
      </c>
      <c r="V1251">
        <f t="shared" si="39"/>
        <v>24411478</v>
      </c>
      <c r="W1251" t="s">
        <v>4862</v>
      </c>
      <c r="X1251">
        <v>7.1</v>
      </c>
      <c r="Y1251">
        <v>214</v>
      </c>
      <c r="Z1251">
        <v>114925</v>
      </c>
      <c r="AA1251">
        <v>234</v>
      </c>
      <c r="AB1251">
        <v>13000</v>
      </c>
      <c r="AC1251">
        <v>124</v>
      </c>
      <c r="AD1251">
        <v>152</v>
      </c>
      <c r="AE1251">
        <v>142</v>
      </c>
      <c r="AF1251">
        <v>100</v>
      </c>
      <c r="AG1251">
        <v>568</v>
      </c>
      <c r="AH1251" t="s">
        <v>2420</v>
      </c>
      <c r="AI1251" t="s">
        <v>20924</v>
      </c>
      <c r="AJ1251" t="s">
        <v>12756</v>
      </c>
      <c r="AK1251" t="s">
        <v>13700</v>
      </c>
      <c r="AP1251">
        <f t="shared" si="38"/>
        <v>4</v>
      </c>
    </row>
    <row r="1252" spans="1:42" x14ac:dyDescent="0.3">
      <c r="A1252" s="1">
        <v>1318</v>
      </c>
      <c r="B1252" t="s">
        <v>4863</v>
      </c>
      <c r="C1252" t="s">
        <v>559</v>
      </c>
      <c r="D1252" t="s">
        <v>197</v>
      </c>
      <c r="E1252" t="s">
        <v>2315</v>
      </c>
      <c r="F1252" t="s">
        <v>1311</v>
      </c>
      <c r="G1252" t="s">
        <v>4864</v>
      </c>
      <c r="H1252" t="s">
        <v>32</v>
      </c>
      <c r="I1252">
        <v>87</v>
      </c>
      <c r="J1252">
        <v>1.85</v>
      </c>
      <c r="K1252" t="s">
        <v>33</v>
      </c>
      <c r="L1252" t="s">
        <v>14453</v>
      </c>
      <c r="M1252" t="s">
        <v>17087</v>
      </c>
      <c r="N1252" t="s">
        <v>17088</v>
      </c>
      <c r="O1252" t="s">
        <v>16558</v>
      </c>
      <c r="P1252" t="s">
        <v>15999</v>
      </c>
      <c r="Q1252">
        <v>2012</v>
      </c>
      <c r="R1252" t="s">
        <v>72</v>
      </c>
      <c r="S1252">
        <v>0</v>
      </c>
      <c r="T1252">
        <v>39000000</v>
      </c>
      <c r="U1252">
        <v>35287788</v>
      </c>
      <c r="V1252">
        <f t="shared" si="39"/>
        <v>-3712212</v>
      </c>
      <c r="W1252" t="s">
        <v>4865</v>
      </c>
      <c r="X1252">
        <v>7</v>
      </c>
      <c r="Y1252">
        <v>370</v>
      </c>
      <c r="Z1252">
        <v>73886</v>
      </c>
      <c r="AA1252">
        <v>165</v>
      </c>
      <c r="AB1252">
        <v>25000</v>
      </c>
      <c r="AC1252">
        <v>13000</v>
      </c>
      <c r="AD1252">
        <v>940</v>
      </c>
      <c r="AE1252">
        <v>925</v>
      </c>
      <c r="AF1252">
        <v>787</v>
      </c>
      <c r="AG1252">
        <v>4774</v>
      </c>
      <c r="AH1252" t="s">
        <v>20925</v>
      </c>
      <c r="AI1252" t="s">
        <v>1432</v>
      </c>
      <c r="AJ1252" t="s">
        <v>20926</v>
      </c>
      <c r="AK1252" t="s">
        <v>4493</v>
      </c>
      <c r="AL1252" t="s">
        <v>13700</v>
      </c>
      <c r="AP1252">
        <f t="shared" si="38"/>
        <v>5</v>
      </c>
    </row>
    <row r="1253" spans="1:42" x14ac:dyDescent="0.3">
      <c r="A1253" s="1">
        <v>1319</v>
      </c>
      <c r="B1253" t="s">
        <v>4866</v>
      </c>
      <c r="C1253" t="s">
        <v>27</v>
      </c>
      <c r="D1253" t="s">
        <v>75</v>
      </c>
      <c r="E1253" t="s">
        <v>1117</v>
      </c>
      <c r="F1253" t="s">
        <v>4867</v>
      </c>
      <c r="G1253" t="s">
        <v>4868</v>
      </c>
      <c r="H1253" t="s">
        <v>32</v>
      </c>
      <c r="I1253">
        <v>119</v>
      </c>
      <c r="J1253">
        <v>2.35</v>
      </c>
      <c r="K1253" t="s">
        <v>33</v>
      </c>
      <c r="L1253" t="s">
        <v>17089</v>
      </c>
      <c r="M1253" t="s">
        <v>16482</v>
      </c>
      <c r="N1253" t="s">
        <v>13963</v>
      </c>
      <c r="O1253" t="s">
        <v>17090</v>
      </c>
      <c r="P1253" t="s">
        <v>14146</v>
      </c>
      <c r="Q1253">
        <v>2005</v>
      </c>
      <c r="R1253" t="s">
        <v>34</v>
      </c>
      <c r="S1253">
        <v>0</v>
      </c>
      <c r="T1253">
        <v>40000000</v>
      </c>
      <c r="U1253">
        <v>25335935</v>
      </c>
      <c r="V1253">
        <f t="shared" si="39"/>
        <v>-14664065</v>
      </c>
      <c r="W1253" t="s">
        <v>4869</v>
      </c>
      <c r="X1253">
        <v>8</v>
      </c>
      <c r="Y1253">
        <v>276</v>
      </c>
      <c r="Z1253">
        <v>242599</v>
      </c>
      <c r="AA1253">
        <v>1594</v>
      </c>
      <c r="AB1253">
        <v>14000</v>
      </c>
      <c r="AC1253">
        <v>0</v>
      </c>
      <c r="AD1253">
        <v>2000</v>
      </c>
      <c r="AE1253">
        <v>505</v>
      </c>
      <c r="AF1253">
        <v>279</v>
      </c>
      <c r="AG1253">
        <v>2853</v>
      </c>
      <c r="AH1253" t="s">
        <v>980</v>
      </c>
      <c r="AI1253" t="s">
        <v>718</v>
      </c>
      <c r="AJ1253" t="s">
        <v>13700</v>
      </c>
      <c r="AK1253" t="s">
        <v>13161</v>
      </c>
      <c r="AP1253">
        <f t="shared" si="38"/>
        <v>4</v>
      </c>
    </row>
    <row r="1254" spans="1:42" x14ac:dyDescent="0.3">
      <c r="A1254" s="1">
        <v>1320</v>
      </c>
      <c r="B1254" t="s">
        <v>4870</v>
      </c>
      <c r="C1254" t="s">
        <v>27</v>
      </c>
      <c r="D1254" t="s">
        <v>3313</v>
      </c>
      <c r="E1254" t="s">
        <v>4180</v>
      </c>
      <c r="F1254" t="s">
        <v>3313</v>
      </c>
      <c r="G1254" t="s">
        <v>3780</v>
      </c>
      <c r="H1254" t="s">
        <v>32</v>
      </c>
      <c r="I1254">
        <v>110</v>
      </c>
      <c r="J1254">
        <v>2.35</v>
      </c>
      <c r="K1254" t="s">
        <v>33</v>
      </c>
      <c r="L1254" t="s">
        <v>15180</v>
      </c>
      <c r="M1254" t="s">
        <v>14829</v>
      </c>
      <c r="N1254" t="s">
        <v>17091</v>
      </c>
      <c r="O1254" t="s">
        <v>17092</v>
      </c>
      <c r="P1254" t="s">
        <v>17093</v>
      </c>
      <c r="Q1254">
        <v>2004</v>
      </c>
      <c r="R1254" t="s">
        <v>34</v>
      </c>
      <c r="S1254">
        <v>2</v>
      </c>
      <c r="T1254">
        <v>39000000</v>
      </c>
      <c r="U1254">
        <v>5881504</v>
      </c>
      <c r="V1254">
        <f t="shared" si="39"/>
        <v>-33118496</v>
      </c>
      <c r="W1254" t="s">
        <v>4871</v>
      </c>
      <c r="X1254">
        <v>5.3</v>
      </c>
      <c r="Y1254">
        <v>76</v>
      </c>
      <c r="Z1254">
        <v>5917</v>
      </c>
      <c r="AA1254">
        <v>50</v>
      </c>
      <c r="AB1254">
        <v>177</v>
      </c>
      <c r="AC1254">
        <v>534</v>
      </c>
      <c r="AD1254">
        <v>865</v>
      </c>
      <c r="AE1254">
        <v>534</v>
      </c>
      <c r="AF1254">
        <v>511</v>
      </c>
      <c r="AG1254">
        <v>2972</v>
      </c>
      <c r="AH1254" t="s">
        <v>20932</v>
      </c>
      <c r="AI1254" t="s">
        <v>2420</v>
      </c>
      <c r="AJ1254" t="s">
        <v>12756</v>
      </c>
      <c r="AK1254" t="s">
        <v>20930</v>
      </c>
      <c r="AP1254">
        <f t="shared" si="38"/>
        <v>4</v>
      </c>
    </row>
    <row r="1255" spans="1:42" x14ac:dyDescent="0.3">
      <c r="A1255" s="1">
        <v>1321</v>
      </c>
      <c r="B1255" t="s">
        <v>4872</v>
      </c>
      <c r="C1255" t="s">
        <v>27</v>
      </c>
      <c r="D1255" t="s">
        <v>3426</v>
      </c>
      <c r="E1255" t="s">
        <v>3229</v>
      </c>
      <c r="F1255" t="s">
        <v>4873</v>
      </c>
      <c r="G1255" t="s">
        <v>3427</v>
      </c>
      <c r="H1255" t="s">
        <v>47</v>
      </c>
      <c r="I1255">
        <v>125</v>
      </c>
      <c r="J1255">
        <v>2.35</v>
      </c>
      <c r="K1255" t="s">
        <v>33</v>
      </c>
      <c r="L1255" t="s">
        <v>14833</v>
      </c>
      <c r="M1255" t="s">
        <v>15251</v>
      </c>
      <c r="N1255" t="s">
        <v>17094</v>
      </c>
      <c r="O1255" t="s">
        <v>17095</v>
      </c>
      <c r="P1255" t="s">
        <v>13990</v>
      </c>
      <c r="Q1255">
        <v>1983</v>
      </c>
      <c r="R1255" t="s">
        <v>72</v>
      </c>
      <c r="S1255">
        <v>1</v>
      </c>
      <c r="T1255">
        <v>39000000</v>
      </c>
      <c r="U1255">
        <v>60000000</v>
      </c>
      <c r="V1255">
        <f t="shared" si="39"/>
        <v>21000000</v>
      </c>
      <c r="W1255" t="s">
        <v>4874</v>
      </c>
      <c r="X1255">
        <v>4.9000000000000004</v>
      </c>
      <c r="Y1255">
        <v>95</v>
      </c>
      <c r="Z1255">
        <v>49934</v>
      </c>
      <c r="AA1255">
        <v>224</v>
      </c>
      <c r="AB1255">
        <v>0</v>
      </c>
      <c r="AC1255">
        <v>44</v>
      </c>
      <c r="AD1255">
        <v>593</v>
      </c>
      <c r="AE1255">
        <v>542</v>
      </c>
      <c r="AF1255">
        <v>420</v>
      </c>
      <c r="AG1255">
        <v>2329</v>
      </c>
      <c r="AH1255" t="s">
        <v>980</v>
      </c>
      <c r="AI1255" t="s">
        <v>1432</v>
      </c>
      <c r="AJ1255" t="s">
        <v>13700</v>
      </c>
      <c r="AP1255">
        <f t="shared" si="38"/>
        <v>3</v>
      </c>
    </row>
    <row r="1256" spans="1:42" x14ac:dyDescent="0.3">
      <c r="A1256" s="1">
        <v>1322</v>
      </c>
      <c r="B1256" t="s">
        <v>4875</v>
      </c>
      <c r="C1256" t="s">
        <v>27</v>
      </c>
      <c r="D1256" t="s">
        <v>1788</v>
      </c>
      <c r="E1256" t="s">
        <v>1269</v>
      </c>
      <c r="F1256" t="s">
        <v>1298</v>
      </c>
      <c r="G1256" t="s">
        <v>4876</v>
      </c>
      <c r="H1256" t="s">
        <v>32</v>
      </c>
      <c r="I1256">
        <v>113</v>
      </c>
      <c r="J1256">
        <v>1.85</v>
      </c>
      <c r="K1256" t="s">
        <v>33</v>
      </c>
      <c r="L1256" t="s">
        <v>17096</v>
      </c>
      <c r="M1256" t="s">
        <v>17097</v>
      </c>
      <c r="N1256" t="s">
        <v>14243</v>
      </c>
      <c r="O1256" t="s">
        <v>17098</v>
      </c>
      <c r="P1256" t="s">
        <v>14331</v>
      </c>
      <c r="Q1256">
        <v>2013</v>
      </c>
      <c r="R1256" t="s">
        <v>34</v>
      </c>
      <c r="S1256">
        <v>1</v>
      </c>
      <c r="T1256">
        <v>40000000</v>
      </c>
      <c r="U1256">
        <v>29802761</v>
      </c>
      <c r="V1256">
        <f t="shared" si="39"/>
        <v>-10197239</v>
      </c>
      <c r="W1256" t="s">
        <v>4877</v>
      </c>
      <c r="X1256">
        <v>6.4</v>
      </c>
      <c r="Y1256">
        <v>211</v>
      </c>
      <c r="Z1256">
        <v>46480</v>
      </c>
      <c r="AA1256">
        <v>115</v>
      </c>
      <c r="AB1256">
        <v>12000</v>
      </c>
      <c r="AC1256">
        <v>88</v>
      </c>
      <c r="AD1256">
        <v>22000</v>
      </c>
      <c r="AE1256">
        <v>13000</v>
      </c>
      <c r="AF1256">
        <v>785</v>
      </c>
      <c r="AG1256">
        <v>36009</v>
      </c>
      <c r="AH1256" t="s">
        <v>1432</v>
      </c>
      <c r="AI1256" t="s">
        <v>20930</v>
      </c>
      <c r="AP1256">
        <f t="shared" si="38"/>
        <v>2</v>
      </c>
    </row>
    <row r="1257" spans="1:42" x14ac:dyDescent="0.3">
      <c r="A1257" s="1">
        <v>1323</v>
      </c>
      <c r="B1257" t="s">
        <v>4878</v>
      </c>
      <c r="C1257" t="s">
        <v>27</v>
      </c>
      <c r="D1257" t="s">
        <v>989</v>
      </c>
      <c r="E1257" t="s">
        <v>4836</v>
      </c>
      <c r="F1257" t="s">
        <v>4322</v>
      </c>
      <c r="G1257" t="s">
        <v>4879</v>
      </c>
      <c r="H1257" t="s">
        <v>665</v>
      </c>
      <c r="I1257">
        <v>150</v>
      </c>
      <c r="J1257">
        <v>2.35</v>
      </c>
      <c r="K1257" t="s">
        <v>1413</v>
      </c>
      <c r="L1257" t="s">
        <v>17089</v>
      </c>
      <c r="M1257" t="s">
        <v>14040</v>
      </c>
      <c r="N1257" t="s">
        <v>14259</v>
      </c>
      <c r="O1257" t="s">
        <v>14211</v>
      </c>
      <c r="P1257" t="s">
        <v>16392</v>
      </c>
      <c r="Q1257">
        <v>2008</v>
      </c>
      <c r="R1257" t="s">
        <v>491</v>
      </c>
      <c r="S1257">
        <v>4</v>
      </c>
      <c r="T1257">
        <v>553632000</v>
      </c>
      <c r="U1257">
        <v>626809</v>
      </c>
      <c r="V1257">
        <f t="shared" si="39"/>
        <v>-553005191</v>
      </c>
      <c r="W1257" t="s">
        <v>4880</v>
      </c>
      <c r="X1257">
        <v>7.4</v>
      </c>
      <c r="Y1257">
        <v>160</v>
      </c>
      <c r="Z1257">
        <v>36894</v>
      </c>
      <c r="AA1257">
        <v>105</v>
      </c>
      <c r="AB1257">
        <v>0</v>
      </c>
      <c r="AC1257">
        <v>610</v>
      </c>
      <c r="AD1257">
        <v>755</v>
      </c>
      <c r="AE1257">
        <v>643</v>
      </c>
      <c r="AF1257">
        <v>478</v>
      </c>
      <c r="AG1257">
        <v>2172</v>
      </c>
      <c r="AH1257" t="s">
        <v>980</v>
      </c>
      <c r="AI1257" t="s">
        <v>718</v>
      </c>
      <c r="AJ1257" t="s">
        <v>2420</v>
      </c>
      <c r="AK1257" t="s">
        <v>20929</v>
      </c>
      <c r="AL1257" t="s">
        <v>6750</v>
      </c>
      <c r="AP1257">
        <f t="shared" si="38"/>
        <v>5</v>
      </c>
    </row>
    <row r="1258" spans="1:42" x14ac:dyDescent="0.3">
      <c r="A1258" s="1">
        <v>1324</v>
      </c>
      <c r="B1258" t="s">
        <v>4881</v>
      </c>
      <c r="C1258" t="s">
        <v>27</v>
      </c>
      <c r="D1258" t="s">
        <v>2230</v>
      </c>
      <c r="E1258" t="s">
        <v>1901</v>
      </c>
      <c r="F1258" t="s">
        <v>3669</v>
      </c>
      <c r="G1258" t="s">
        <v>4882</v>
      </c>
      <c r="H1258" t="s">
        <v>32</v>
      </c>
      <c r="I1258">
        <v>108</v>
      </c>
      <c r="J1258">
        <v>2.35</v>
      </c>
      <c r="K1258" t="s">
        <v>33</v>
      </c>
      <c r="L1258" t="s">
        <v>16145</v>
      </c>
      <c r="M1258" t="s">
        <v>15189</v>
      </c>
      <c r="N1258" t="s">
        <v>17099</v>
      </c>
      <c r="O1258" t="s">
        <v>14553</v>
      </c>
      <c r="P1258" t="s">
        <v>14403</v>
      </c>
      <c r="Q1258">
        <v>2002</v>
      </c>
      <c r="R1258" t="s">
        <v>34</v>
      </c>
      <c r="S1258">
        <v>1</v>
      </c>
      <c r="T1258">
        <v>38000000</v>
      </c>
      <c r="U1258">
        <v>127214072</v>
      </c>
      <c r="V1258">
        <f t="shared" si="39"/>
        <v>89214072</v>
      </c>
      <c r="W1258" t="s">
        <v>4883</v>
      </c>
      <c r="X1258">
        <v>6.1</v>
      </c>
      <c r="Y1258">
        <v>97</v>
      </c>
      <c r="Z1258">
        <v>83786</v>
      </c>
      <c r="AA1258">
        <v>392</v>
      </c>
      <c r="AB1258">
        <v>0</v>
      </c>
      <c r="AC1258">
        <v>72</v>
      </c>
      <c r="AD1258">
        <v>982</v>
      </c>
      <c r="AE1258">
        <v>935</v>
      </c>
      <c r="AF1258">
        <v>559</v>
      </c>
      <c r="AG1258">
        <v>4251</v>
      </c>
      <c r="AH1258" t="s">
        <v>1432</v>
      </c>
      <c r="AI1258" t="s">
        <v>12756</v>
      </c>
      <c r="AP1258">
        <f t="shared" si="38"/>
        <v>2</v>
      </c>
    </row>
    <row r="1259" spans="1:42" x14ac:dyDescent="0.3">
      <c r="A1259" s="1">
        <v>1325</v>
      </c>
      <c r="B1259" t="s">
        <v>4884</v>
      </c>
      <c r="C1259" t="s">
        <v>27</v>
      </c>
      <c r="D1259" t="s">
        <v>2206</v>
      </c>
      <c r="E1259" t="s">
        <v>483</v>
      </c>
      <c r="F1259" t="s">
        <v>758</v>
      </c>
      <c r="G1259" t="s">
        <v>4885</v>
      </c>
      <c r="H1259" t="s">
        <v>32</v>
      </c>
      <c r="I1259">
        <v>96</v>
      </c>
      <c r="J1259">
        <v>2.35</v>
      </c>
      <c r="K1259" t="s">
        <v>33</v>
      </c>
      <c r="L1259" t="s">
        <v>17100</v>
      </c>
      <c r="M1259" t="s">
        <v>15334</v>
      </c>
      <c r="N1259" t="s">
        <v>16674</v>
      </c>
      <c r="O1259" t="s">
        <v>17101</v>
      </c>
      <c r="P1259" t="s">
        <v>17102</v>
      </c>
      <c r="Q1259">
        <v>2009</v>
      </c>
      <c r="R1259" t="s">
        <v>491</v>
      </c>
      <c r="S1259">
        <v>2</v>
      </c>
      <c r="T1259">
        <v>38000000</v>
      </c>
      <c r="U1259">
        <v>88915214</v>
      </c>
      <c r="V1259">
        <f t="shared" si="39"/>
        <v>50915214</v>
      </c>
      <c r="W1259" t="s">
        <v>4886</v>
      </c>
      <c r="X1259">
        <v>6.5</v>
      </c>
      <c r="Y1259">
        <v>174</v>
      </c>
      <c r="Z1259">
        <v>163665</v>
      </c>
      <c r="AA1259">
        <v>169</v>
      </c>
      <c r="AB1259">
        <v>9000</v>
      </c>
      <c r="AC1259">
        <v>126</v>
      </c>
      <c r="AD1259">
        <v>18000</v>
      </c>
      <c r="AE1259">
        <v>957</v>
      </c>
      <c r="AF1259">
        <v>954</v>
      </c>
      <c r="AG1259">
        <v>22436</v>
      </c>
      <c r="AH1259" t="s">
        <v>1432</v>
      </c>
      <c r="AI1259" t="s">
        <v>12756</v>
      </c>
      <c r="AP1259">
        <f t="shared" si="38"/>
        <v>2</v>
      </c>
    </row>
    <row r="1260" spans="1:42" x14ac:dyDescent="0.3">
      <c r="A1260" s="1">
        <v>1326</v>
      </c>
      <c r="B1260" t="s">
        <v>4887</v>
      </c>
      <c r="C1260" t="s">
        <v>27</v>
      </c>
      <c r="D1260" t="s">
        <v>4888</v>
      </c>
      <c r="E1260" t="s">
        <v>2078</v>
      </c>
      <c r="F1260" t="s">
        <v>4889</v>
      </c>
      <c r="G1260" t="s">
        <v>4890</v>
      </c>
      <c r="H1260" t="s">
        <v>32</v>
      </c>
      <c r="I1260">
        <v>93</v>
      </c>
      <c r="J1260">
        <v>2.35</v>
      </c>
      <c r="K1260" t="s">
        <v>33</v>
      </c>
      <c r="L1260" t="s">
        <v>17103</v>
      </c>
      <c r="M1260" t="s">
        <v>14290</v>
      </c>
      <c r="N1260" t="s">
        <v>14018</v>
      </c>
      <c r="O1260" t="s">
        <v>14042</v>
      </c>
      <c r="P1260" t="s">
        <v>14779</v>
      </c>
      <c r="Q1260">
        <v>1996</v>
      </c>
      <c r="R1260" t="s">
        <v>72</v>
      </c>
      <c r="S1260">
        <v>2</v>
      </c>
      <c r="T1260">
        <v>39000000</v>
      </c>
      <c r="U1260">
        <v>30400000</v>
      </c>
      <c r="V1260">
        <f t="shared" si="39"/>
        <v>-8600000</v>
      </c>
      <c r="W1260" t="s">
        <v>4891</v>
      </c>
      <c r="X1260">
        <v>5.7</v>
      </c>
      <c r="Y1260">
        <v>23</v>
      </c>
      <c r="Z1260">
        <v>17810</v>
      </c>
      <c r="AA1260">
        <v>73</v>
      </c>
      <c r="AB1260">
        <v>478</v>
      </c>
      <c r="AC1260">
        <v>36</v>
      </c>
      <c r="AD1260">
        <v>592</v>
      </c>
      <c r="AE1260">
        <v>516</v>
      </c>
      <c r="AF1260">
        <v>275</v>
      </c>
      <c r="AG1260">
        <v>2176</v>
      </c>
      <c r="AH1260" t="s">
        <v>1432</v>
      </c>
      <c r="AP1260">
        <f t="shared" si="38"/>
        <v>1</v>
      </c>
    </row>
    <row r="1261" spans="1:42" x14ac:dyDescent="0.3">
      <c r="A1261" s="1">
        <v>1327</v>
      </c>
      <c r="B1261" t="s">
        <v>4892</v>
      </c>
      <c r="C1261" t="s">
        <v>27</v>
      </c>
      <c r="D1261" t="s">
        <v>3455</v>
      </c>
      <c r="E1261" t="s">
        <v>209</v>
      </c>
      <c r="F1261" t="s">
        <v>4132</v>
      </c>
      <c r="G1261" t="s">
        <v>4893</v>
      </c>
      <c r="H1261" t="s">
        <v>32</v>
      </c>
      <c r="I1261">
        <v>100</v>
      </c>
      <c r="J1261">
        <v>1.85</v>
      </c>
      <c r="K1261" t="s">
        <v>33</v>
      </c>
      <c r="L1261" t="s">
        <v>14074</v>
      </c>
      <c r="M1261" t="s">
        <v>17104</v>
      </c>
      <c r="N1261" t="s">
        <v>14098</v>
      </c>
      <c r="O1261" t="s">
        <v>10010</v>
      </c>
      <c r="P1261" t="s">
        <v>13974</v>
      </c>
      <c r="Q1261">
        <v>2002</v>
      </c>
      <c r="R1261" t="s">
        <v>72</v>
      </c>
      <c r="S1261">
        <v>1</v>
      </c>
      <c r="T1261">
        <v>38000000</v>
      </c>
      <c r="U1261">
        <v>85570368</v>
      </c>
      <c r="V1261">
        <f t="shared" si="39"/>
        <v>47570368</v>
      </c>
      <c r="W1261" t="s">
        <v>4894</v>
      </c>
      <c r="X1261">
        <v>5.0999999999999996</v>
      </c>
      <c r="Y1261">
        <v>103</v>
      </c>
      <c r="Z1261">
        <v>44885</v>
      </c>
      <c r="AA1261">
        <v>107</v>
      </c>
      <c r="AB1261">
        <v>478</v>
      </c>
      <c r="AC1261">
        <v>0</v>
      </c>
      <c r="AD1261">
        <v>12000</v>
      </c>
      <c r="AE1261">
        <v>2000</v>
      </c>
      <c r="AF1261">
        <v>1000</v>
      </c>
      <c r="AG1261">
        <v>18291</v>
      </c>
      <c r="AH1261" t="s">
        <v>980</v>
      </c>
      <c r="AI1261" t="s">
        <v>718</v>
      </c>
      <c r="AJ1261" t="s">
        <v>1432</v>
      </c>
      <c r="AK1261" t="s">
        <v>20926</v>
      </c>
      <c r="AL1261" t="s">
        <v>13700</v>
      </c>
      <c r="AP1261">
        <f t="shared" si="38"/>
        <v>5</v>
      </c>
    </row>
    <row r="1262" spans="1:42" x14ac:dyDescent="0.3">
      <c r="A1262" s="1">
        <v>1328</v>
      </c>
      <c r="B1262" t="s">
        <v>4895</v>
      </c>
      <c r="C1262" t="s">
        <v>27</v>
      </c>
      <c r="D1262" t="s">
        <v>4896</v>
      </c>
      <c r="E1262" t="s">
        <v>2395</v>
      </c>
      <c r="F1262" t="s">
        <v>1674</v>
      </c>
      <c r="G1262" t="s">
        <v>2394</v>
      </c>
      <c r="H1262" t="s">
        <v>32</v>
      </c>
      <c r="I1262">
        <v>118</v>
      </c>
      <c r="J1262">
        <v>2.35</v>
      </c>
      <c r="K1262" t="s">
        <v>33</v>
      </c>
      <c r="L1262" t="s">
        <v>15169</v>
      </c>
      <c r="M1262" t="s">
        <v>17105</v>
      </c>
      <c r="N1262" t="s">
        <v>17106</v>
      </c>
      <c r="O1262" t="s">
        <v>14154</v>
      </c>
      <c r="P1262" t="s">
        <v>17107</v>
      </c>
      <c r="Q1262">
        <v>1994</v>
      </c>
      <c r="R1262" t="s">
        <v>72</v>
      </c>
      <c r="S1262">
        <v>0</v>
      </c>
      <c r="T1262">
        <v>35000000</v>
      </c>
      <c r="U1262">
        <v>75668868</v>
      </c>
      <c r="V1262">
        <f t="shared" si="39"/>
        <v>40668868</v>
      </c>
      <c r="W1262" t="s">
        <v>4897</v>
      </c>
      <c r="X1262">
        <v>6.6</v>
      </c>
      <c r="Y1262">
        <v>98</v>
      </c>
      <c r="Z1262">
        <v>60504</v>
      </c>
      <c r="AA1262">
        <v>249</v>
      </c>
      <c r="AB1262">
        <v>0</v>
      </c>
      <c r="AC1262">
        <v>18</v>
      </c>
      <c r="AD1262">
        <v>1000</v>
      </c>
      <c r="AE1262">
        <v>946</v>
      </c>
      <c r="AF1262">
        <v>906</v>
      </c>
      <c r="AG1262">
        <v>6427</v>
      </c>
      <c r="AH1262" t="s">
        <v>980</v>
      </c>
      <c r="AI1262" t="s">
        <v>718</v>
      </c>
      <c r="AJ1262" t="s">
        <v>20928</v>
      </c>
      <c r="AK1262" t="s">
        <v>13700</v>
      </c>
      <c r="AL1262" t="s">
        <v>13161</v>
      </c>
      <c r="AP1262">
        <f t="shared" si="38"/>
        <v>5</v>
      </c>
    </row>
    <row r="1263" spans="1:42" x14ac:dyDescent="0.3">
      <c r="A1263" s="1">
        <v>1329</v>
      </c>
      <c r="B1263" t="s">
        <v>4898</v>
      </c>
      <c r="C1263" t="s">
        <v>27</v>
      </c>
      <c r="D1263" t="s">
        <v>4899</v>
      </c>
      <c r="E1263" t="s">
        <v>4322</v>
      </c>
      <c r="F1263" t="s">
        <v>4900</v>
      </c>
      <c r="G1263" t="s">
        <v>4901</v>
      </c>
      <c r="H1263" t="s">
        <v>2734</v>
      </c>
      <c r="I1263">
        <v>122</v>
      </c>
      <c r="J1263">
        <v>2.35</v>
      </c>
      <c r="K1263" t="s">
        <v>1413</v>
      </c>
      <c r="L1263" t="s">
        <v>15237</v>
      </c>
      <c r="M1263" t="s">
        <v>14259</v>
      </c>
      <c r="N1263" t="s">
        <v>15083</v>
      </c>
      <c r="O1263" t="s">
        <v>14320</v>
      </c>
      <c r="P1263" t="s">
        <v>17108</v>
      </c>
      <c r="Q1263">
        <v>2013</v>
      </c>
      <c r="R1263" t="s">
        <v>34</v>
      </c>
      <c r="S1263">
        <v>1</v>
      </c>
      <c r="T1263">
        <v>38600000</v>
      </c>
      <c r="U1263">
        <v>6594136</v>
      </c>
      <c r="V1263">
        <f t="shared" si="39"/>
        <v>-32005864</v>
      </c>
      <c r="W1263" t="s">
        <v>4902</v>
      </c>
      <c r="X1263">
        <v>6.5</v>
      </c>
      <c r="Y1263">
        <v>273</v>
      </c>
      <c r="Z1263">
        <v>24557</v>
      </c>
      <c r="AA1263">
        <v>111</v>
      </c>
      <c r="AB1263">
        <v>13000</v>
      </c>
      <c r="AC1263">
        <v>0</v>
      </c>
      <c r="AD1263">
        <v>643</v>
      </c>
      <c r="AE1263">
        <v>290</v>
      </c>
      <c r="AF1263">
        <v>7</v>
      </c>
      <c r="AG1263">
        <v>943</v>
      </c>
      <c r="AH1263" t="s">
        <v>980</v>
      </c>
      <c r="AI1263" t="s">
        <v>20932</v>
      </c>
      <c r="AJ1263" t="s">
        <v>2420</v>
      </c>
      <c r="AP1263">
        <f t="shared" si="38"/>
        <v>3</v>
      </c>
    </row>
    <row r="1264" spans="1:42" x14ac:dyDescent="0.3">
      <c r="A1264" s="1">
        <v>1330</v>
      </c>
      <c r="B1264" t="s">
        <v>4903</v>
      </c>
      <c r="C1264" t="s">
        <v>27</v>
      </c>
      <c r="D1264" t="s">
        <v>518</v>
      </c>
      <c r="E1264" t="s">
        <v>575</v>
      </c>
      <c r="F1264" t="s">
        <v>44</v>
      </c>
      <c r="G1264" t="s">
        <v>235</v>
      </c>
      <c r="H1264" t="s">
        <v>32</v>
      </c>
      <c r="I1264">
        <v>120</v>
      </c>
      <c r="J1264">
        <v>2.35</v>
      </c>
      <c r="K1264" t="s">
        <v>33</v>
      </c>
      <c r="L1264" t="s">
        <v>14127</v>
      </c>
      <c r="M1264" t="s">
        <v>17109</v>
      </c>
      <c r="N1264" t="s">
        <v>14951</v>
      </c>
      <c r="O1264" t="s">
        <v>14651</v>
      </c>
      <c r="P1264" t="s">
        <v>14028</v>
      </c>
      <c r="Q1264">
        <v>2011</v>
      </c>
      <c r="R1264" t="s">
        <v>34</v>
      </c>
      <c r="S1264">
        <v>1</v>
      </c>
      <c r="T1264">
        <v>38000000</v>
      </c>
      <c r="U1264">
        <v>58700247</v>
      </c>
      <c r="V1264">
        <f t="shared" si="39"/>
        <v>20700247</v>
      </c>
      <c r="W1264" t="s">
        <v>4904</v>
      </c>
      <c r="X1264">
        <v>6.9</v>
      </c>
      <c r="Y1264">
        <v>279</v>
      </c>
      <c r="Z1264">
        <v>95367</v>
      </c>
      <c r="AA1264">
        <v>260</v>
      </c>
      <c r="AB1264">
        <v>33000</v>
      </c>
      <c r="AC1264">
        <v>508</v>
      </c>
      <c r="AD1264">
        <v>21000</v>
      </c>
      <c r="AE1264">
        <v>11000</v>
      </c>
      <c r="AF1264">
        <v>1000</v>
      </c>
      <c r="AG1264">
        <v>36062</v>
      </c>
      <c r="AH1264" t="s">
        <v>2420</v>
      </c>
      <c r="AI1264" t="s">
        <v>12756</v>
      </c>
      <c r="AP1264">
        <f t="shared" si="38"/>
        <v>2</v>
      </c>
    </row>
    <row r="1265" spans="1:42" x14ac:dyDescent="0.3">
      <c r="A1265" s="1">
        <v>1333</v>
      </c>
      <c r="B1265" t="s">
        <v>4905</v>
      </c>
      <c r="C1265" t="s">
        <v>559</v>
      </c>
      <c r="D1265" t="s">
        <v>4906</v>
      </c>
      <c r="E1265" t="s">
        <v>1254</v>
      </c>
      <c r="F1265" t="s">
        <v>2525</v>
      </c>
      <c r="G1265" t="s">
        <v>3584</v>
      </c>
      <c r="H1265" t="s">
        <v>32</v>
      </c>
      <c r="I1265">
        <v>146</v>
      </c>
      <c r="J1265">
        <v>1.85</v>
      </c>
      <c r="K1265" t="s">
        <v>33</v>
      </c>
      <c r="L1265" t="s">
        <v>8889</v>
      </c>
      <c r="M1265" t="s">
        <v>14002</v>
      </c>
      <c r="N1265" t="s">
        <v>15180</v>
      </c>
      <c r="O1265" t="s">
        <v>14829</v>
      </c>
      <c r="P1265" t="s">
        <v>14448</v>
      </c>
      <c r="Q1265">
        <v>1999</v>
      </c>
      <c r="R1265" t="s">
        <v>491</v>
      </c>
      <c r="S1265">
        <v>0</v>
      </c>
      <c r="T1265">
        <v>38000000</v>
      </c>
      <c r="U1265">
        <v>50668906</v>
      </c>
      <c r="V1265">
        <f t="shared" si="39"/>
        <v>12668906</v>
      </c>
      <c r="W1265" t="s">
        <v>4907</v>
      </c>
      <c r="X1265">
        <v>7.6</v>
      </c>
      <c r="Y1265">
        <v>65</v>
      </c>
      <c r="Z1265">
        <v>76016</v>
      </c>
      <c r="AA1265">
        <v>265</v>
      </c>
      <c r="AB1265">
        <v>0</v>
      </c>
      <c r="AC1265">
        <v>278</v>
      </c>
      <c r="AD1265">
        <v>18000</v>
      </c>
      <c r="AE1265">
        <v>584</v>
      </c>
      <c r="AF1265">
        <v>494</v>
      </c>
      <c r="AG1265">
        <v>20516</v>
      </c>
      <c r="AH1265" t="s">
        <v>20932</v>
      </c>
      <c r="AI1265" t="s">
        <v>2420</v>
      </c>
      <c r="AJ1265" t="s">
        <v>20930</v>
      </c>
      <c r="AP1265">
        <f t="shared" si="38"/>
        <v>3</v>
      </c>
    </row>
    <row r="1266" spans="1:42" x14ac:dyDescent="0.3">
      <c r="A1266" s="1">
        <v>1334</v>
      </c>
      <c r="B1266" t="s">
        <v>4908</v>
      </c>
      <c r="C1266" t="s">
        <v>27</v>
      </c>
      <c r="D1266" t="s">
        <v>554</v>
      </c>
      <c r="E1266" t="s">
        <v>2716</v>
      </c>
      <c r="F1266" t="s">
        <v>4909</v>
      </c>
      <c r="G1266" t="s">
        <v>3377</v>
      </c>
      <c r="H1266" t="s">
        <v>32</v>
      </c>
      <c r="I1266">
        <v>115</v>
      </c>
      <c r="J1266">
        <v>2.35</v>
      </c>
      <c r="K1266" t="s">
        <v>33</v>
      </c>
      <c r="L1266" t="s">
        <v>17110</v>
      </c>
      <c r="M1266" t="s">
        <v>14138</v>
      </c>
      <c r="N1266" t="s">
        <v>17111</v>
      </c>
      <c r="O1266" t="s">
        <v>14802</v>
      </c>
      <c r="P1266" t="s">
        <v>10464</v>
      </c>
      <c r="Q1266">
        <v>2002</v>
      </c>
      <c r="R1266" t="s">
        <v>34</v>
      </c>
      <c r="S1266">
        <v>1</v>
      </c>
      <c r="T1266">
        <v>38000000</v>
      </c>
      <c r="U1266">
        <v>39177215</v>
      </c>
      <c r="V1266">
        <f t="shared" si="39"/>
        <v>1177215</v>
      </c>
      <c r="W1266" t="s">
        <v>4910</v>
      </c>
      <c r="X1266">
        <v>5.6</v>
      </c>
      <c r="Y1266">
        <v>98</v>
      </c>
      <c r="Z1266">
        <v>30667</v>
      </c>
      <c r="AA1266">
        <v>234</v>
      </c>
      <c r="AB1266">
        <v>0</v>
      </c>
      <c r="AC1266">
        <v>150</v>
      </c>
      <c r="AD1266">
        <v>970</v>
      </c>
      <c r="AE1266">
        <v>919</v>
      </c>
      <c r="AF1266">
        <v>789</v>
      </c>
      <c r="AG1266">
        <v>3770</v>
      </c>
      <c r="AH1266" t="s">
        <v>20931</v>
      </c>
      <c r="AI1266" t="s">
        <v>2420</v>
      </c>
      <c r="AJ1266" t="s">
        <v>13161</v>
      </c>
      <c r="AP1266">
        <f t="shared" si="38"/>
        <v>3</v>
      </c>
    </row>
    <row r="1267" spans="1:42" x14ac:dyDescent="0.3">
      <c r="A1267" s="1">
        <v>1335</v>
      </c>
      <c r="B1267" t="s">
        <v>4911</v>
      </c>
      <c r="C1267" t="s">
        <v>27</v>
      </c>
      <c r="D1267" t="s">
        <v>4912</v>
      </c>
      <c r="E1267" t="s">
        <v>469</v>
      </c>
      <c r="F1267" t="s">
        <v>2839</v>
      </c>
      <c r="G1267" t="s">
        <v>1207</v>
      </c>
      <c r="H1267" t="s">
        <v>32</v>
      </c>
      <c r="I1267">
        <v>123</v>
      </c>
      <c r="J1267">
        <v>2.35</v>
      </c>
      <c r="K1267" t="s">
        <v>33</v>
      </c>
      <c r="L1267" t="s">
        <v>14897</v>
      </c>
      <c r="M1267" t="s">
        <v>15570</v>
      </c>
      <c r="N1267" t="s">
        <v>15618</v>
      </c>
      <c r="O1267" t="s">
        <v>14631</v>
      </c>
      <c r="P1267" t="s">
        <v>16812</v>
      </c>
      <c r="Q1267">
        <v>2001</v>
      </c>
      <c r="R1267" t="s">
        <v>34</v>
      </c>
      <c r="S1267">
        <v>3</v>
      </c>
      <c r="T1267">
        <v>35000000</v>
      </c>
      <c r="U1267">
        <v>40334024</v>
      </c>
      <c r="V1267">
        <f t="shared" si="39"/>
        <v>5334024</v>
      </c>
      <c r="W1267" t="s">
        <v>4913</v>
      </c>
      <c r="X1267">
        <v>6.2</v>
      </c>
      <c r="Y1267">
        <v>116</v>
      </c>
      <c r="Z1267">
        <v>44168</v>
      </c>
      <c r="AA1267">
        <v>216</v>
      </c>
      <c r="AB1267">
        <v>989</v>
      </c>
      <c r="AC1267">
        <v>7</v>
      </c>
      <c r="AD1267">
        <v>931</v>
      </c>
      <c r="AE1267">
        <v>754</v>
      </c>
      <c r="AF1267">
        <v>692</v>
      </c>
      <c r="AG1267">
        <v>2912</v>
      </c>
      <c r="AH1267" t="s">
        <v>1432</v>
      </c>
      <c r="AI1267" t="s">
        <v>20931</v>
      </c>
      <c r="AJ1267" t="s">
        <v>12756</v>
      </c>
      <c r="AP1267">
        <f t="shared" si="38"/>
        <v>3</v>
      </c>
    </row>
    <row r="1268" spans="1:42" x14ac:dyDescent="0.3">
      <c r="A1268" s="1">
        <v>1336</v>
      </c>
      <c r="B1268" t="s">
        <v>4914</v>
      </c>
      <c r="C1268" t="s">
        <v>27</v>
      </c>
      <c r="D1268" t="s">
        <v>3615</v>
      </c>
      <c r="E1268" t="s">
        <v>4915</v>
      </c>
      <c r="F1268" t="s">
        <v>4916</v>
      </c>
      <c r="G1268" t="s">
        <v>4917</v>
      </c>
      <c r="H1268" t="s">
        <v>32</v>
      </c>
      <c r="I1268">
        <v>94</v>
      </c>
      <c r="J1268">
        <v>1.85</v>
      </c>
      <c r="K1268" t="s">
        <v>33</v>
      </c>
      <c r="L1268" t="s">
        <v>15821</v>
      </c>
      <c r="M1268" t="s">
        <v>14175</v>
      </c>
      <c r="N1268" t="s">
        <v>10010</v>
      </c>
      <c r="O1268" t="s">
        <v>14771</v>
      </c>
      <c r="Q1268">
        <v>2015</v>
      </c>
      <c r="R1268" t="s">
        <v>72</v>
      </c>
      <c r="S1268">
        <v>1</v>
      </c>
      <c r="T1268">
        <v>30000000</v>
      </c>
      <c r="U1268">
        <v>71038190</v>
      </c>
      <c r="V1268">
        <f t="shared" si="39"/>
        <v>41038190</v>
      </c>
      <c r="W1268" t="s">
        <v>4918</v>
      </c>
      <c r="X1268">
        <v>4.4000000000000004</v>
      </c>
      <c r="Y1268">
        <v>76</v>
      </c>
      <c r="Z1268">
        <v>23473</v>
      </c>
      <c r="AA1268">
        <v>123</v>
      </c>
      <c r="AB1268">
        <v>8000</v>
      </c>
      <c r="AC1268">
        <v>99</v>
      </c>
      <c r="AD1268">
        <v>598</v>
      </c>
      <c r="AE1268">
        <v>557</v>
      </c>
      <c r="AF1268">
        <v>377</v>
      </c>
      <c r="AG1268">
        <v>3552</v>
      </c>
      <c r="AH1268" t="s">
        <v>980</v>
      </c>
      <c r="AI1268" t="s">
        <v>1432</v>
      </c>
      <c r="AJ1268" t="s">
        <v>20931</v>
      </c>
      <c r="AP1268">
        <f t="shared" si="38"/>
        <v>3</v>
      </c>
    </row>
    <row r="1269" spans="1:42" x14ac:dyDescent="0.3">
      <c r="A1269" s="1">
        <v>1337</v>
      </c>
      <c r="B1269" t="s">
        <v>4919</v>
      </c>
      <c r="C1269" t="s">
        <v>27</v>
      </c>
      <c r="D1269" t="s">
        <v>4920</v>
      </c>
      <c r="E1269" t="s">
        <v>4921</v>
      </c>
      <c r="F1269" t="s">
        <v>3538</v>
      </c>
      <c r="G1269" t="s">
        <v>4922</v>
      </c>
      <c r="H1269" t="s">
        <v>32</v>
      </c>
      <c r="I1269">
        <v>102</v>
      </c>
      <c r="J1269">
        <v>1.85</v>
      </c>
      <c r="K1269" t="s">
        <v>33</v>
      </c>
      <c r="L1269" t="s">
        <v>15216</v>
      </c>
      <c r="M1269" t="s">
        <v>17112</v>
      </c>
      <c r="N1269" t="s">
        <v>15333</v>
      </c>
      <c r="O1269" t="s">
        <v>14003</v>
      </c>
      <c r="P1269" t="s">
        <v>17113</v>
      </c>
      <c r="Q1269">
        <v>2001</v>
      </c>
      <c r="R1269" t="s">
        <v>491</v>
      </c>
      <c r="S1269">
        <v>0</v>
      </c>
      <c r="T1269">
        <v>38000000</v>
      </c>
      <c r="U1269">
        <v>24044532</v>
      </c>
      <c r="V1269">
        <f t="shared" si="39"/>
        <v>-13955468</v>
      </c>
      <c r="W1269" t="s">
        <v>4923</v>
      </c>
      <c r="X1269">
        <v>5.6</v>
      </c>
      <c r="Y1269">
        <v>106</v>
      </c>
      <c r="Z1269">
        <v>19686</v>
      </c>
      <c r="AA1269">
        <v>180</v>
      </c>
      <c r="AB1269">
        <v>689</v>
      </c>
      <c r="AC1269">
        <v>43</v>
      </c>
      <c r="AD1269">
        <v>308</v>
      </c>
      <c r="AE1269">
        <v>285</v>
      </c>
      <c r="AF1269">
        <v>280</v>
      </c>
      <c r="AG1269">
        <v>1440</v>
      </c>
      <c r="AH1269" t="s">
        <v>2420</v>
      </c>
      <c r="AI1269" t="s">
        <v>12756</v>
      </c>
      <c r="AP1269">
        <f t="shared" si="38"/>
        <v>2</v>
      </c>
    </row>
    <row r="1270" spans="1:42" x14ac:dyDescent="0.3">
      <c r="A1270" s="1">
        <v>1338</v>
      </c>
      <c r="B1270" t="s">
        <v>4924</v>
      </c>
      <c r="C1270" t="s">
        <v>27</v>
      </c>
      <c r="D1270" t="s">
        <v>2984</v>
      </c>
      <c r="E1270" t="s">
        <v>2485</v>
      </c>
      <c r="F1270" t="s">
        <v>3150</v>
      </c>
      <c r="G1270" t="s">
        <v>1545</v>
      </c>
      <c r="H1270" t="s">
        <v>32</v>
      </c>
      <c r="I1270">
        <v>98</v>
      </c>
      <c r="J1270">
        <v>1.85</v>
      </c>
      <c r="K1270" t="s">
        <v>33</v>
      </c>
      <c r="L1270" t="s">
        <v>16459</v>
      </c>
      <c r="M1270" t="s">
        <v>17114</v>
      </c>
      <c r="N1270" t="s">
        <v>15189</v>
      </c>
      <c r="O1270" t="s">
        <v>14431</v>
      </c>
      <c r="P1270" t="s">
        <v>15966</v>
      </c>
      <c r="Q1270">
        <v>2001</v>
      </c>
      <c r="R1270" t="s">
        <v>72</v>
      </c>
      <c r="S1270">
        <v>1</v>
      </c>
      <c r="T1270">
        <v>38000000</v>
      </c>
      <c r="U1270">
        <v>22770864</v>
      </c>
      <c r="V1270">
        <f t="shared" si="39"/>
        <v>-15229136</v>
      </c>
      <c r="W1270" t="s">
        <v>4925</v>
      </c>
      <c r="X1270">
        <v>5.5</v>
      </c>
      <c r="Y1270">
        <v>55</v>
      </c>
      <c r="Z1270">
        <v>8433</v>
      </c>
      <c r="AA1270">
        <v>85</v>
      </c>
      <c r="AB1270">
        <v>168</v>
      </c>
      <c r="AC1270">
        <v>11</v>
      </c>
      <c r="AD1270">
        <v>854</v>
      </c>
      <c r="AE1270">
        <v>543</v>
      </c>
      <c r="AF1270">
        <v>466</v>
      </c>
      <c r="AG1270">
        <v>2765</v>
      </c>
      <c r="AH1270" t="s">
        <v>1432</v>
      </c>
      <c r="AI1270" t="s">
        <v>2420</v>
      </c>
      <c r="AP1270">
        <f t="shared" si="38"/>
        <v>2</v>
      </c>
    </row>
    <row r="1271" spans="1:42" x14ac:dyDescent="0.3">
      <c r="A1271" s="1">
        <v>1339</v>
      </c>
      <c r="B1271" t="s">
        <v>4926</v>
      </c>
      <c r="C1271" t="s">
        <v>27</v>
      </c>
      <c r="D1271" t="s">
        <v>2705</v>
      </c>
      <c r="E1271" t="s">
        <v>38</v>
      </c>
      <c r="F1271" t="s">
        <v>96</v>
      </c>
      <c r="G1271" t="s">
        <v>2247</v>
      </c>
      <c r="H1271" t="s">
        <v>2536</v>
      </c>
      <c r="I1271">
        <v>133</v>
      </c>
      <c r="J1271">
        <v>2.35</v>
      </c>
      <c r="K1271" t="s">
        <v>33</v>
      </c>
      <c r="L1271" t="s">
        <v>15873</v>
      </c>
      <c r="M1271" t="s">
        <v>17115</v>
      </c>
      <c r="N1271" t="s">
        <v>14950</v>
      </c>
      <c r="O1271" t="s">
        <v>17116</v>
      </c>
      <c r="P1271" t="s">
        <v>15545</v>
      </c>
      <c r="Q1271">
        <v>1999</v>
      </c>
      <c r="R1271" t="s">
        <v>491</v>
      </c>
      <c r="S1271">
        <v>1</v>
      </c>
      <c r="T1271">
        <v>38000000</v>
      </c>
      <c r="U1271">
        <v>18653746</v>
      </c>
      <c r="V1271">
        <f t="shared" si="39"/>
        <v>-19346254</v>
      </c>
      <c r="W1271" t="s">
        <v>4927</v>
      </c>
      <c r="X1271">
        <v>6.7</v>
      </c>
      <c r="Y1271">
        <v>172</v>
      </c>
      <c r="Z1271">
        <v>137722</v>
      </c>
      <c r="AA1271">
        <v>638</v>
      </c>
      <c r="AB1271">
        <v>0</v>
      </c>
      <c r="AC1271">
        <v>2000</v>
      </c>
      <c r="AD1271">
        <v>40000</v>
      </c>
      <c r="AE1271">
        <v>903</v>
      </c>
      <c r="AF1271">
        <v>541</v>
      </c>
      <c r="AG1271">
        <v>42344</v>
      </c>
      <c r="AH1271" t="s">
        <v>20928</v>
      </c>
      <c r="AI1271" t="s">
        <v>13161</v>
      </c>
      <c r="AP1271">
        <f t="shared" si="38"/>
        <v>2</v>
      </c>
    </row>
    <row r="1272" spans="1:42" x14ac:dyDescent="0.3">
      <c r="A1272" s="1">
        <v>1340</v>
      </c>
      <c r="B1272" t="s">
        <v>4928</v>
      </c>
      <c r="C1272" t="s">
        <v>27</v>
      </c>
      <c r="D1272" t="s">
        <v>554</v>
      </c>
      <c r="E1272" t="s">
        <v>63</v>
      </c>
      <c r="F1272" t="s">
        <v>2667</v>
      </c>
      <c r="G1272" t="s">
        <v>4929</v>
      </c>
      <c r="H1272" t="s">
        <v>32</v>
      </c>
      <c r="I1272">
        <v>118</v>
      </c>
      <c r="J1272">
        <v>2.35</v>
      </c>
      <c r="K1272" t="s">
        <v>33</v>
      </c>
      <c r="L1272" t="s">
        <v>14467</v>
      </c>
      <c r="M1272" t="s">
        <v>14097</v>
      </c>
      <c r="N1272" t="s">
        <v>17117</v>
      </c>
      <c r="O1272" t="s">
        <v>14157</v>
      </c>
      <c r="P1272" t="s">
        <v>15897</v>
      </c>
      <c r="Q1272">
        <v>1996</v>
      </c>
      <c r="R1272" t="s">
        <v>491</v>
      </c>
      <c r="S1272">
        <v>0</v>
      </c>
      <c r="T1272">
        <v>38000000</v>
      </c>
      <c r="U1272">
        <v>17305211</v>
      </c>
      <c r="V1272">
        <f t="shared" si="39"/>
        <v>-20694789</v>
      </c>
      <c r="W1272" t="s">
        <v>4930</v>
      </c>
      <c r="X1272">
        <v>6.1</v>
      </c>
      <c r="Y1272">
        <v>47</v>
      </c>
      <c r="Z1272">
        <v>14066</v>
      </c>
      <c r="AA1272">
        <v>75</v>
      </c>
      <c r="AB1272">
        <v>352</v>
      </c>
      <c r="AC1272">
        <v>150</v>
      </c>
      <c r="AD1272">
        <v>24000</v>
      </c>
      <c r="AE1272">
        <v>210</v>
      </c>
      <c r="AF1272">
        <v>182</v>
      </c>
      <c r="AG1272">
        <v>24547</v>
      </c>
      <c r="AH1272" t="s">
        <v>20931</v>
      </c>
      <c r="AI1272" t="s">
        <v>2420</v>
      </c>
      <c r="AJ1272" t="s">
        <v>20928</v>
      </c>
      <c r="AK1272" t="s">
        <v>13161</v>
      </c>
      <c r="AP1272">
        <f t="shared" si="38"/>
        <v>4</v>
      </c>
    </row>
    <row r="1273" spans="1:42" x14ac:dyDescent="0.3">
      <c r="A1273" s="1">
        <v>1341</v>
      </c>
      <c r="B1273" t="s">
        <v>4931</v>
      </c>
      <c r="C1273" t="s">
        <v>27</v>
      </c>
      <c r="D1273" t="s">
        <v>3139</v>
      </c>
      <c r="E1273" t="s">
        <v>4932</v>
      </c>
      <c r="F1273" t="s">
        <v>4933</v>
      </c>
      <c r="G1273" t="s">
        <v>4934</v>
      </c>
      <c r="H1273" t="s">
        <v>32</v>
      </c>
      <c r="I1273">
        <v>105</v>
      </c>
      <c r="J1273">
        <v>2.35</v>
      </c>
      <c r="K1273" t="s">
        <v>33</v>
      </c>
      <c r="L1273" t="s">
        <v>17118</v>
      </c>
      <c r="M1273" t="s">
        <v>17119</v>
      </c>
      <c r="N1273" t="s">
        <v>17120</v>
      </c>
      <c r="O1273" t="s">
        <v>17121</v>
      </c>
      <c r="P1273" t="s">
        <v>16641</v>
      </c>
      <c r="Q1273">
        <v>2001</v>
      </c>
      <c r="R1273" t="s">
        <v>491</v>
      </c>
      <c r="S1273">
        <v>0</v>
      </c>
      <c r="T1273">
        <v>57000000</v>
      </c>
      <c r="U1273">
        <v>16991902</v>
      </c>
      <c r="V1273">
        <f t="shared" si="39"/>
        <v>-40008098</v>
      </c>
      <c r="W1273" t="s">
        <v>4935</v>
      </c>
      <c r="X1273">
        <v>6.2</v>
      </c>
      <c r="Y1273">
        <v>107</v>
      </c>
      <c r="Z1273">
        <v>34592</v>
      </c>
      <c r="AA1273">
        <v>191</v>
      </c>
      <c r="AB1273">
        <v>0</v>
      </c>
      <c r="AC1273">
        <v>65</v>
      </c>
      <c r="AD1273">
        <v>628</v>
      </c>
      <c r="AE1273">
        <v>316</v>
      </c>
      <c r="AF1273">
        <v>108</v>
      </c>
      <c r="AG1273">
        <v>1265</v>
      </c>
      <c r="AH1273" t="s">
        <v>2420</v>
      </c>
      <c r="AI1273" t="s">
        <v>20933</v>
      </c>
      <c r="AP1273">
        <f t="shared" si="38"/>
        <v>2</v>
      </c>
    </row>
    <row r="1274" spans="1:42" x14ac:dyDescent="0.3">
      <c r="A1274" s="1">
        <v>1342</v>
      </c>
      <c r="B1274" t="s">
        <v>4936</v>
      </c>
      <c r="C1274" t="s">
        <v>27</v>
      </c>
      <c r="D1274" t="s">
        <v>4937</v>
      </c>
      <c r="E1274" t="s">
        <v>3844</v>
      </c>
      <c r="F1274" t="s">
        <v>1713</v>
      </c>
      <c r="G1274" t="s">
        <v>4938</v>
      </c>
      <c r="H1274" t="s">
        <v>32</v>
      </c>
      <c r="I1274">
        <v>109</v>
      </c>
      <c r="J1274">
        <v>1.85</v>
      </c>
      <c r="K1274" t="s">
        <v>33</v>
      </c>
      <c r="L1274" t="s">
        <v>17122</v>
      </c>
      <c r="M1274" t="s">
        <v>17123</v>
      </c>
      <c r="N1274" t="s">
        <v>16249</v>
      </c>
      <c r="O1274" t="s">
        <v>17124</v>
      </c>
      <c r="P1274" t="s">
        <v>14397</v>
      </c>
      <c r="Q1274">
        <v>2009</v>
      </c>
      <c r="R1274" t="s">
        <v>491</v>
      </c>
      <c r="S1274">
        <v>0</v>
      </c>
      <c r="T1274">
        <v>10000000</v>
      </c>
      <c r="U1274">
        <v>47536959</v>
      </c>
      <c r="V1274">
        <f t="shared" si="39"/>
        <v>37536959</v>
      </c>
      <c r="W1274" t="s">
        <v>4939</v>
      </c>
      <c r="X1274">
        <v>7.3</v>
      </c>
      <c r="Y1274">
        <v>323</v>
      </c>
      <c r="Z1274">
        <v>86955</v>
      </c>
      <c r="AA1274">
        <v>275</v>
      </c>
      <c r="AB1274">
        <v>12000</v>
      </c>
      <c r="AC1274">
        <v>304</v>
      </c>
      <c r="AD1274">
        <v>940</v>
      </c>
      <c r="AE1274">
        <v>906</v>
      </c>
      <c r="AF1274">
        <v>736</v>
      </c>
      <c r="AG1274">
        <v>3277</v>
      </c>
      <c r="AH1274" t="s">
        <v>2420</v>
      </c>
      <c r="AP1274">
        <f t="shared" si="38"/>
        <v>1</v>
      </c>
    </row>
    <row r="1275" spans="1:42" x14ac:dyDescent="0.3">
      <c r="A1275" s="1">
        <v>1343</v>
      </c>
      <c r="B1275" t="s">
        <v>4940</v>
      </c>
      <c r="C1275" t="s">
        <v>27</v>
      </c>
      <c r="D1275" t="s">
        <v>146</v>
      </c>
      <c r="E1275" t="s">
        <v>233</v>
      </c>
      <c r="F1275" t="s">
        <v>4941</v>
      </c>
      <c r="G1275" t="s">
        <v>1901</v>
      </c>
      <c r="H1275" t="s">
        <v>32</v>
      </c>
      <c r="I1275">
        <v>129</v>
      </c>
      <c r="J1275">
        <v>2.35</v>
      </c>
      <c r="K1275" t="s">
        <v>33</v>
      </c>
      <c r="L1275" t="s">
        <v>17125</v>
      </c>
      <c r="M1275" t="s">
        <v>17126</v>
      </c>
      <c r="N1275" t="s">
        <v>17127</v>
      </c>
      <c r="O1275" t="s">
        <v>16380</v>
      </c>
      <c r="P1275" t="s">
        <v>14180</v>
      </c>
      <c r="Q1275">
        <v>1996</v>
      </c>
      <c r="R1275" t="s">
        <v>34</v>
      </c>
      <c r="S1275">
        <v>4</v>
      </c>
      <c r="T1275">
        <v>38000000</v>
      </c>
      <c r="U1275">
        <v>10300000</v>
      </c>
      <c r="V1275">
        <f t="shared" si="39"/>
        <v>-27700000</v>
      </c>
      <c r="W1275" t="s">
        <v>4942</v>
      </c>
      <c r="X1275">
        <v>6.6</v>
      </c>
      <c r="Y1275">
        <v>37</v>
      </c>
      <c r="Z1275">
        <v>17859</v>
      </c>
      <c r="AA1275">
        <v>89</v>
      </c>
      <c r="AB1275">
        <v>911</v>
      </c>
      <c r="AC1275">
        <v>0</v>
      </c>
      <c r="AD1275">
        <v>12000</v>
      </c>
      <c r="AE1275">
        <v>1000</v>
      </c>
      <c r="AF1275">
        <v>982</v>
      </c>
      <c r="AG1275">
        <v>16237</v>
      </c>
      <c r="AH1275" t="s">
        <v>718</v>
      </c>
      <c r="AI1275" t="s">
        <v>2420</v>
      </c>
      <c r="AP1275">
        <f t="shared" si="38"/>
        <v>2</v>
      </c>
    </row>
    <row r="1276" spans="1:42" x14ac:dyDescent="0.3">
      <c r="A1276" s="1">
        <v>1344</v>
      </c>
      <c r="B1276" t="s">
        <v>4943</v>
      </c>
      <c r="C1276" t="s">
        <v>27</v>
      </c>
      <c r="D1276" t="s">
        <v>3788</v>
      </c>
      <c r="E1276" t="s">
        <v>4248</v>
      </c>
      <c r="F1276" t="s">
        <v>4944</v>
      </c>
      <c r="G1276" t="s">
        <v>4945</v>
      </c>
      <c r="H1276" t="s">
        <v>32</v>
      </c>
      <c r="I1276">
        <v>109</v>
      </c>
      <c r="J1276">
        <v>2.35</v>
      </c>
      <c r="K1276" t="s">
        <v>33</v>
      </c>
      <c r="L1276" t="s">
        <v>16488</v>
      </c>
      <c r="M1276" t="s">
        <v>17128</v>
      </c>
      <c r="N1276" t="s">
        <v>13144</v>
      </c>
      <c r="O1276" t="s">
        <v>17129</v>
      </c>
      <c r="P1276" t="s">
        <v>16715</v>
      </c>
      <c r="Q1276">
        <v>1982</v>
      </c>
      <c r="R1276" t="s">
        <v>491</v>
      </c>
      <c r="S1276">
        <v>0</v>
      </c>
      <c r="T1276">
        <v>15000000</v>
      </c>
      <c r="U1276">
        <v>13782838</v>
      </c>
      <c r="V1276">
        <f t="shared" si="39"/>
        <v>-1217162</v>
      </c>
      <c r="W1276" t="s">
        <v>4946</v>
      </c>
      <c r="X1276">
        <v>8.1999999999999993</v>
      </c>
      <c r="Y1276">
        <v>297</v>
      </c>
      <c r="Z1276">
        <v>258078</v>
      </c>
      <c r="AA1276">
        <v>911</v>
      </c>
      <c r="AB1276">
        <v>23000</v>
      </c>
      <c r="AC1276">
        <v>0</v>
      </c>
      <c r="AD1276">
        <v>957</v>
      </c>
      <c r="AE1276">
        <v>163</v>
      </c>
      <c r="AF1276">
        <v>145</v>
      </c>
      <c r="AG1276">
        <v>1757</v>
      </c>
      <c r="AH1276" t="s">
        <v>4493</v>
      </c>
      <c r="AI1276" t="s">
        <v>20928</v>
      </c>
      <c r="AJ1276" t="s">
        <v>13700</v>
      </c>
      <c r="AP1276">
        <f t="shared" si="38"/>
        <v>3</v>
      </c>
    </row>
    <row r="1277" spans="1:42" x14ac:dyDescent="0.3">
      <c r="A1277" s="1">
        <v>1345</v>
      </c>
      <c r="B1277" t="s">
        <v>4947</v>
      </c>
      <c r="C1277" t="s">
        <v>27</v>
      </c>
      <c r="D1277" t="s">
        <v>1028</v>
      </c>
      <c r="E1277" t="s">
        <v>262</v>
      </c>
      <c r="F1277" t="s">
        <v>4948</v>
      </c>
      <c r="G1277" t="s">
        <v>2148</v>
      </c>
      <c r="H1277" t="s">
        <v>32</v>
      </c>
      <c r="I1277">
        <v>127</v>
      </c>
      <c r="J1277">
        <v>2.35</v>
      </c>
      <c r="K1277" t="s">
        <v>33</v>
      </c>
      <c r="L1277" t="s">
        <v>13981</v>
      </c>
      <c r="M1277" t="s">
        <v>14864</v>
      </c>
      <c r="N1277" t="s">
        <v>14974</v>
      </c>
      <c r="O1277" t="s">
        <v>14599</v>
      </c>
      <c r="P1277" t="s">
        <v>14986</v>
      </c>
      <c r="Q1277">
        <v>2013</v>
      </c>
      <c r="R1277" t="s">
        <v>491</v>
      </c>
      <c r="S1277">
        <v>0</v>
      </c>
      <c r="T1277">
        <v>38000000</v>
      </c>
      <c r="U1277">
        <v>41997790</v>
      </c>
      <c r="V1277">
        <f t="shared" si="39"/>
        <v>3997790</v>
      </c>
      <c r="W1277" t="s">
        <v>4949</v>
      </c>
      <c r="X1277">
        <v>6.4</v>
      </c>
      <c r="Y1277">
        <v>302</v>
      </c>
      <c r="Z1277">
        <v>125305</v>
      </c>
      <c r="AA1277">
        <v>343</v>
      </c>
      <c r="AB1277">
        <v>39000</v>
      </c>
      <c r="AC1277">
        <v>123</v>
      </c>
      <c r="AD1277">
        <v>14000</v>
      </c>
      <c r="AE1277">
        <v>924</v>
      </c>
      <c r="AF1277">
        <v>904</v>
      </c>
      <c r="AG1277">
        <v>17551</v>
      </c>
      <c r="AH1277" t="s">
        <v>980</v>
      </c>
      <c r="AI1277" t="s">
        <v>13700</v>
      </c>
      <c r="AJ1277" t="s">
        <v>13161</v>
      </c>
      <c r="AP1277">
        <f t="shared" si="38"/>
        <v>3</v>
      </c>
    </row>
    <row r="1278" spans="1:42" x14ac:dyDescent="0.3">
      <c r="A1278" s="1">
        <v>1346</v>
      </c>
      <c r="B1278" t="s">
        <v>4950</v>
      </c>
      <c r="C1278" t="s">
        <v>27</v>
      </c>
      <c r="D1278" t="s">
        <v>4951</v>
      </c>
      <c r="E1278" t="s">
        <v>4952</v>
      </c>
      <c r="F1278" t="s">
        <v>4953</v>
      </c>
      <c r="G1278" t="s">
        <v>4954</v>
      </c>
      <c r="H1278" t="s">
        <v>32</v>
      </c>
      <c r="I1278">
        <v>118</v>
      </c>
      <c r="J1278">
        <v>2.35</v>
      </c>
      <c r="K1278" t="s">
        <v>33</v>
      </c>
      <c r="L1278" t="s">
        <v>16349</v>
      </c>
      <c r="M1278" t="s">
        <v>14980</v>
      </c>
      <c r="N1278" t="s">
        <v>17130</v>
      </c>
      <c r="O1278" t="s">
        <v>14644</v>
      </c>
      <c r="P1278" t="s">
        <v>14606</v>
      </c>
      <c r="Q1278">
        <v>1997</v>
      </c>
      <c r="R1278" t="s">
        <v>491</v>
      </c>
      <c r="S1278">
        <v>1</v>
      </c>
      <c r="T1278">
        <v>37000000</v>
      </c>
      <c r="U1278">
        <v>6482195</v>
      </c>
      <c r="V1278">
        <f t="shared" si="39"/>
        <v>-30517805</v>
      </c>
      <c r="W1278" t="s">
        <v>4955</v>
      </c>
      <c r="X1278">
        <v>6.4</v>
      </c>
      <c r="Y1278">
        <v>38</v>
      </c>
      <c r="Z1278">
        <v>9740</v>
      </c>
      <c r="AA1278">
        <v>81</v>
      </c>
      <c r="AB1278">
        <v>389</v>
      </c>
      <c r="AC1278">
        <v>11</v>
      </c>
      <c r="AD1278">
        <v>37</v>
      </c>
      <c r="AE1278">
        <v>12</v>
      </c>
      <c r="AF1278">
        <v>12</v>
      </c>
      <c r="AG1278">
        <v>74</v>
      </c>
      <c r="AH1278" t="s">
        <v>20931</v>
      </c>
      <c r="AI1278" t="s">
        <v>20928</v>
      </c>
      <c r="AJ1278" t="s">
        <v>13161</v>
      </c>
      <c r="AP1278">
        <f t="shared" si="38"/>
        <v>3</v>
      </c>
    </row>
    <row r="1279" spans="1:42" x14ac:dyDescent="0.3">
      <c r="A1279" s="1">
        <v>1347</v>
      </c>
      <c r="B1279" t="s">
        <v>4956</v>
      </c>
      <c r="C1279" t="s">
        <v>27</v>
      </c>
      <c r="D1279" t="s">
        <v>4957</v>
      </c>
      <c r="E1279" t="s">
        <v>1598</v>
      </c>
      <c r="F1279" t="s">
        <v>4958</v>
      </c>
      <c r="G1279" t="s">
        <v>4959</v>
      </c>
      <c r="H1279" t="s">
        <v>32</v>
      </c>
      <c r="I1279">
        <v>110</v>
      </c>
      <c r="J1279">
        <v>2.35</v>
      </c>
      <c r="K1279" t="s">
        <v>33</v>
      </c>
      <c r="L1279" t="s">
        <v>14049</v>
      </c>
      <c r="M1279" t="s">
        <v>17131</v>
      </c>
      <c r="N1279" t="s">
        <v>14503</v>
      </c>
      <c r="O1279" t="s">
        <v>14026</v>
      </c>
      <c r="P1279" t="s">
        <v>14027</v>
      </c>
      <c r="Q1279">
        <v>2001</v>
      </c>
      <c r="R1279" t="s">
        <v>34</v>
      </c>
      <c r="S1279">
        <v>2</v>
      </c>
      <c r="T1279">
        <v>38000000</v>
      </c>
      <c r="U1279">
        <v>623374</v>
      </c>
      <c r="V1279">
        <f t="shared" si="39"/>
        <v>-37376626</v>
      </c>
      <c r="W1279" t="s">
        <v>4960</v>
      </c>
      <c r="X1279">
        <v>5.2</v>
      </c>
      <c r="Y1279">
        <v>31</v>
      </c>
      <c r="Z1279">
        <v>4757</v>
      </c>
      <c r="AA1279">
        <v>67</v>
      </c>
      <c r="AB1279">
        <v>474</v>
      </c>
      <c r="AC1279">
        <v>49</v>
      </c>
      <c r="AD1279">
        <v>1000</v>
      </c>
      <c r="AE1279">
        <v>569</v>
      </c>
      <c r="AF1279">
        <v>427</v>
      </c>
      <c r="AG1279">
        <v>2120</v>
      </c>
      <c r="AH1279" t="s">
        <v>980</v>
      </c>
      <c r="AI1279" t="s">
        <v>718</v>
      </c>
      <c r="AJ1279" t="s">
        <v>2420</v>
      </c>
      <c r="AK1279" t="s">
        <v>13161</v>
      </c>
      <c r="AL1279" t="s">
        <v>10951</v>
      </c>
      <c r="AP1279">
        <f t="shared" si="38"/>
        <v>5</v>
      </c>
    </row>
    <row r="1280" spans="1:42" x14ac:dyDescent="0.3">
      <c r="A1280" s="1">
        <v>1348</v>
      </c>
      <c r="B1280" t="s">
        <v>4961</v>
      </c>
      <c r="C1280" t="s">
        <v>27</v>
      </c>
      <c r="D1280" t="s">
        <v>2217</v>
      </c>
      <c r="E1280" t="s">
        <v>421</v>
      </c>
      <c r="F1280" t="s">
        <v>901</v>
      </c>
      <c r="G1280" t="s">
        <v>4962</v>
      </c>
      <c r="H1280" t="s">
        <v>32</v>
      </c>
      <c r="I1280">
        <v>90</v>
      </c>
      <c r="J1280">
        <v>2.35</v>
      </c>
      <c r="K1280" t="s">
        <v>33</v>
      </c>
      <c r="L1280" t="s">
        <v>17132</v>
      </c>
      <c r="M1280" t="s">
        <v>14412</v>
      </c>
      <c r="N1280" t="s">
        <v>14787</v>
      </c>
      <c r="O1280" t="s">
        <v>17133</v>
      </c>
      <c r="P1280" t="s">
        <v>14098</v>
      </c>
      <c r="Q1280">
        <v>2008</v>
      </c>
      <c r="R1280" t="s">
        <v>72</v>
      </c>
      <c r="S1280">
        <v>0</v>
      </c>
      <c r="T1280">
        <v>55000000</v>
      </c>
      <c r="U1280">
        <v>7871693</v>
      </c>
      <c r="V1280">
        <f t="shared" si="39"/>
        <v>-47128307</v>
      </c>
      <c r="W1280" t="s">
        <v>4963</v>
      </c>
      <c r="X1280">
        <v>6.5</v>
      </c>
      <c r="Y1280">
        <v>118</v>
      </c>
      <c r="Z1280">
        <v>52908</v>
      </c>
      <c r="AA1280">
        <v>102</v>
      </c>
      <c r="AB1280">
        <v>0</v>
      </c>
      <c r="AC1280">
        <v>27</v>
      </c>
      <c r="AD1280">
        <v>13000</v>
      </c>
      <c r="AE1280">
        <v>2000</v>
      </c>
      <c r="AF1280">
        <v>260</v>
      </c>
      <c r="AG1280">
        <v>15494</v>
      </c>
      <c r="AH1280" t="s">
        <v>718</v>
      </c>
      <c r="AI1280" t="s">
        <v>20926</v>
      </c>
      <c r="AJ1280" t="s">
        <v>20924</v>
      </c>
      <c r="AK1280" t="s">
        <v>13700</v>
      </c>
      <c r="AP1280">
        <f t="shared" si="38"/>
        <v>4</v>
      </c>
    </row>
    <row r="1281" spans="1:42" x14ac:dyDescent="0.3">
      <c r="A1281" s="1">
        <v>1349</v>
      </c>
      <c r="B1281" t="s">
        <v>4964</v>
      </c>
      <c r="C1281" t="s">
        <v>27</v>
      </c>
      <c r="D1281" t="s">
        <v>4965</v>
      </c>
      <c r="E1281" t="s">
        <v>4966</v>
      </c>
      <c r="F1281" t="s">
        <v>4967</v>
      </c>
      <c r="G1281" t="s">
        <v>4968</v>
      </c>
      <c r="H1281" t="s">
        <v>32</v>
      </c>
      <c r="I1281">
        <v>144</v>
      </c>
      <c r="J1281">
        <v>1.85</v>
      </c>
      <c r="K1281" t="s">
        <v>33</v>
      </c>
      <c r="L1281" t="s">
        <v>14334</v>
      </c>
      <c r="M1281" t="s">
        <v>17134</v>
      </c>
      <c r="N1281" t="s">
        <v>17135</v>
      </c>
      <c r="O1281" t="s">
        <v>17136</v>
      </c>
      <c r="P1281" t="s">
        <v>17137</v>
      </c>
      <c r="Q1281">
        <v>2012</v>
      </c>
      <c r="R1281" t="s">
        <v>491</v>
      </c>
      <c r="S1281">
        <v>31</v>
      </c>
      <c r="T1281">
        <v>32000000</v>
      </c>
      <c r="U1281">
        <v>16377274</v>
      </c>
      <c r="V1281">
        <f t="shared" si="39"/>
        <v>-15622726</v>
      </c>
      <c r="W1281" t="s">
        <v>4969</v>
      </c>
      <c r="X1281">
        <v>7.1</v>
      </c>
      <c r="Y1281">
        <v>546</v>
      </c>
      <c r="Z1281">
        <v>105144</v>
      </c>
      <c r="AA1281">
        <v>405</v>
      </c>
      <c r="AB1281">
        <v>27000</v>
      </c>
      <c r="AC1281">
        <v>0</v>
      </c>
      <c r="AD1281">
        <v>378</v>
      </c>
      <c r="AE1281">
        <v>18</v>
      </c>
      <c r="AF1281">
        <v>15</v>
      </c>
      <c r="AG1281">
        <v>427</v>
      </c>
      <c r="AH1281" t="s">
        <v>2420</v>
      </c>
      <c r="AP1281">
        <f t="shared" si="38"/>
        <v>1</v>
      </c>
    </row>
    <row r="1282" spans="1:42" x14ac:dyDescent="0.3">
      <c r="A1282" s="1">
        <v>1351</v>
      </c>
      <c r="B1282" t="s">
        <v>4970</v>
      </c>
      <c r="C1282" t="s">
        <v>559</v>
      </c>
      <c r="D1282" t="s">
        <v>3635</v>
      </c>
      <c r="E1282" t="s">
        <v>413</v>
      </c>
      <c r="F1282" t="s">
        <v>4435</v>
      </c>
      <c r="G1282" t="s">
        <v>3313</v>
      </c>
      <c r="H1282" t="s">
        <v>32</v>
      </c>
      <c r="I1282">
        <v>130</v>
      </c>
      <c r="J1282">
        <v>2.35</v>
      </c>
      <c r="K1282" t="s">
        <v>33</v>
      </c>
      <c r="L1282" t="s">
        <v>8889</v>
      </c>
      <c r="M1282" t="s">
        <v>15296</v>
      </c>
      <c r="N1282" t="s">
        <v>17138</v>
      </c>
      <c r="O1282" t="s">
        <v>14965</v>
      </c>
      <c r="P1282" t="s">
        <v>17139</v>
      </c>
      <c r="Q1282">
        <v>2008</v>
      </c>
      <c r="R1282" t="s">
        <v>72</v>
      </c>
      <c r="S1282">
        <v>0</v>
      </c>
      <c r="T1282">
        <v>40000000</v>
      </c>
      <c r="U1282">
        <v>9589875</v>
      </c>
      <c r="V1282">
        <f t="shared" si="39"/>
        <v>-30410125</v>
      </c>
      <c r="W1282" t="s">
        <v>4971</v>
      </c>
      <c r="X1282">
        <v>7.3</v>
      </c>
      <c r="Y1282">
        <v>86</v>
      </c>
      <c r="Z1282">
        <v>16673</v>
      </c>
      <c r="AA1282">
        <v>45</v>
      </c>
      <c r="AB1282">
        <v>0</v>
      </c>
      <c r="AC1282">
        <v>39</v>
      </c>
      <c r="AD1282">
        <v>2000</v>
      </c>
      <c r="AE1282">
        <v>898</v>
      </c>
      <c r="AF1282">
        <v>534</v>
      </c>
      <c r="AG1282">
        <v>5162</v>
      </c>
      <c r="AH1282" t="s">
        <v>20932</v>
      </c>
      <c r="AI1282" t="s">
        <v>2420</v>
      </c>
      <c r="AJ1282" t="s">
        <v>20930</v>
      </c>
      <c r="AP1282">
        <f t="shared" si="38"/>
        <v>3</v>
      </c>
    </row>
    <row r="1283" spans="1:42" x14ac:dyDescent="0.3">
      <c r="A1283" s="1">
        <v>1352</v>
      </c>
      <c r="B1283" t="s">
        <v>4972</v>
      </c>
      <c r="C1283" t="s">
        <v>27</v>
      </c>
      <c r="D1283" t="s">
        <v>4973</v>
      </c>
      <c r="E1283" t="s">
        <v>377</v>
      </c>
      <c r="F1283" t="s">
        <v>4974</v>
      </c>
      <c r="G1283" t="s">
        <v>4975</v>
      </c>
      <c r="H1283" t="s">
        <v>32</v>
      </c>
      <c r="I1283">
        <v>112</v>
      </c>
      <c r="J1283">
        <v>2.35</v>
      </c>
      <c r="K1283" t="s">
        <v>33</v>
      </c>
      <c r="L1283" t="s">
        <v>13981</v>
      </c>
      <c r="M1283" t="s">
        <v>17140</v>
      </c>
      <c r="N1283" t="s">
        <v>8429</v>
      </c>
      <c r="O1283" t="s">
        <v>14670</v>
      </c>
      <c r="P1283" t="s">
        <v>14651</v>
      </c>
      <c r="Q1283">
        <v>2016</v>
      </c>
      <c r="R1283" t="s">
        <v>34</v>
      </c>
      <c r="S1283">
        <v>0</v>
      </c>
      <c r="T1283">
        <v>38000000</v>
      </c>
      <c r="U1283">
        <v>34912982</v>
      </c>
      <c r="V1283">
        <f t="shared" si="39"/>
        <v>-3087018</v>
      </c>
      <c r="W1283" t="s">
        <v>4976</v>
      </c>
      <c r="X1283">
        <v>5.2</v>
      </c>
      <c r="Y1283">
        <v>194</v>
      </c>
      <c r="Z1283">
        <v>55617</v>
      </c>
      <c r="AA1283">
        <v>266</v>
      </c>
      <c r="AB1283">
        <v>14000</v>
      </c>
      <c r="AC1283">
        <v>5</v>
      </c>
      <c r="AD1283">
        <v>17000</v>
      </c>
      <c r="AE1283">
        <v>1000</v>
      </c>
      <c r="AF1283">
        <v>724</v>
      </c>
      <c r="AG1283">
        <v>19974</v>
      </c>
      <c r="AH1283" t="s">
        <v>980</v>
      </c>
      <c r="AI1283" t="s">
        <v>718</v>
      </c>
      <c r="AJ1283" t="s">
        <v>13700</v>
      </c>
      <c r="AK1283" t="s">
        <v>13161</v>
      </c>
      <c r="AP1283">
        <f t="shared" ref="AP1283:AP1346" si="40">COUNTA(AH1283:AO1283)</f>
        <v>4</v>
      </c>
    </row>
    <row r="1284" spans="1:42" x14ac:dyDescent="0.3">
      <c r="A1284" s="1">
        <v>1353</v>
      </c>
      <c r="B1284" t="s">
        <v>4977</v>
      </c>
      <c r="C1284" t="s">
        <v>27</v>
      </c>
      <c r="D1284" t="s">
        <v>4978</v>
      </c>
      <c r="E1284" t="s">
        <v>1298</v>
      </c>
      <c r="F1284" t="s">
        <v>4979</v>
      </c>
      <c r="G1284" t="s">
        <v>4980</v>
      </c>
      <c r="H1284" t="s">
        <v>32</v>
      </c>
      <c r="I1284">
        <v>133</v>
      </c>
      <c r="J1284">
        <v>2.35</v>
      </c>
      <c r="K1284" t="s">
        <v>33</v>
      </c>
      <c r="L1284" t="s">
        <v>14829</v>
      </c>
      <c r="M1284" t="s">
        <v>17141</v>
      </c>
      <c r="N1284" t="s">
        <v>14431</v>
      </c>
      <c r="O1284" t="s">
        <v>17142</v>
      </c>
      <c r="P1284" t="s">
        <v>17143</v>
      </c>
      <c r="Q1284">
        <v>2015</v>
      </c>
      <c r="R1284" t="s">
        <v>34</v>
      </c>
      <c r="S1284">
        <v>1</v>
      </c>
      <c r="T1284">
        <v>35000000</v>
      </c>
      <c r="U1284">
        <v>109712885</v>
      </c>
      <c r="V1284">
        <f t="shared" ref="V1284:V1347" si="41">U1284-T1284</f>
        <v>74712885</v>
      </c>
      <c r="W1284" t="s">
        <v>4981</v>
      </c>
      <c r="X1284">
        <v>7.7</v>
      </c>
      <c r="Y1284">
        <v>437</v>
      </c>
      <c r="Z1284">
        <v>146708</v>
      </c>
      <c r="AA1284">
        <v>362</v>
      </c>
      <c r="AB1284">
        <v>70000</v>
      </c>
      <c r="AC1284">
        <v>0</v>
      </c>
      <c r="AD1284">
        <v>13000</v>
      </c>
      <c r="AE1284">
        <v>597</v>
      </c>
      <c r="AF1284">
        <v>531</v>
      </c>
      <c r="AG1284">
        <v>15106</v>
      </c>
      <c r="AH1284" t="s">
        <v>2420</v>
      </c>
      <c r="AI1284" t="s">
        <v>20930</v>
      </c>
      <c r="AP1284">
        <f t="shared" si="40"/>
        <v>2</v>
      </c>
    </row>
    <row r="1285" spans="1:42" x14ac:dyDescent="0.3">
      <c r="A1285" s="1">
        <v>1354</v>
      </c>
      <c r="B1285" t="s">
        <v>4982</v>
      </c>
      <c r="C1285" t="s">
        <v>27</v>
      </c>
      <c r="D1285" t="s">
        <v>4198</v>
      </c>
      <c r="E1285" t="s">
        <v>663</v>
      </c>
      <c r="F1285" t="s">
        <v>451</v>
      </c>
      <c r="G1285" t="s">
        <v>4983</v>
      </c>
      <c r="H1285" t="s">
        <v>32</v>
      </c>
      <c r="I1285">
        <v>150</v>
      </c>
      <c r="J1285">
        <v>2.35</v>
      </c>
      <c r="K1285" t="s">
        <v>33</v>
      </c>
      <c r="L1285" t="s">
        <v>15530</v>
      </c>
      <c r="M1285" t="s">
        <v>17144</v>
      </c>
      <c r="N1285" t="s">
        <v>17145</v>
      </c>
      <c r="O1285" t="s">
        <v>14539</v>
      </c>
      <c r="P1285" t="s">
        <v>14048</v>
      </c>
      <c r="Q1285">
        <v>2010</v>
      </c>
      <c r="R1285" t="s">
        <v>491</v>
      </c>
      <c r="S1285">
        <v>7</v>
      </c>
      <c r="T1285">
        <v>37000000</v>
      </c>
      <c r="U1285">
        <v>92173235</v>
      </c>
      <c r="V1285">
        <f t="shared" si="41"/>
        <v>55173235</v>
      </c>
      <c r="W1285" t="s">
        <v>4984</v>
      </c>
      <c r="X1285">
        <v>7.6</v>
      </c>
      <c r="Y1285">
        <v>378</v>
      </c>
      <c r="Z1285">
        <v>280228</v>
      </c>
      <c r="AA1285">
        <v>420</v>
      </c>
      <c r="AB1285">
        <v>29000</v>
      </c>
      <c r="AC1285">
        <v>0</v>
      </c>
      <c r="AD1285">
        <v>10000</v>
      </c>
      <c r="AE1285">
        <v>4000</v>
      </c>
      <c r="AF1285">
        <v>206</v>
      </c>
      <c r="AG1285">
        <v>14296</v>
      </c>
      <c r="AH1285" t="s">
        <v>20931</v>
      </c>
      <c r="AI1285" t="s">
        <v>2420</v>
      </c>
      <c r="AJ1285" t="s">
        <v>13161</v>
      </c>
      <c r="AP1285">
        <f t="shared" si="40"/>
        <v>3</v>
      </c>
    </row>
    <row r="1286" spans="1:42" x14ac:dyDescent="0.3">
      <c r="A1286" s="1">
        <v>1355</v>
      </c>
      <c r="B1286" t="s">
        <v>4985</v>
      </c>
      <c r="C1286" t="s">
        <v>27</v>
      </c>
      <c r="D1286" t="s">
        <v>4986</v>
      </c>
      <c r="E1286" t="s">
        <v>1778</v>
      </c>
      <c r="F1286" t="s">
        <v>413</v>
      </c>
      <c r="G1286" t="s">
        <v>3554</v>
      </c>
      <c r="H1286" t="s">
        <v>32</v>
      </c>
      <c r="I1286">
        <v>110</v>
      </c>
      <c r="J1286">
        <v>2.35</v>
      </c>
      <c r="K1286" t="s">
        <v>33</v>
      </c>
      <c r="L1286" t="s">
        <v>14981</v>
      </c>
      <c r="M1286" t="s">
        <v>17146</v>
      </c>
      <c r="N1286" t="s">
        <v>15483</v>
      </c>
      <c r="O1286" t="s">
        <v>15096</v>
      </c>
      <c r="P1286" t="s">
        <v>16539</v>
      </c>
      <c r="Q1286">
        <v>2012</v>
      </c>
      <c r="R1286" t="s">
        <v>34</v>
      </c>
      <c r="S1286">
        <v>12</v>
      </c>
      <c r="T1286">
        <v>40000000</v>
      </c>
      <c r="U1286">
        <v>41102171</v>
      </c>
      <c r="V1286">
        <f t="shared" si="41"/>
        <v>1102171</v>
      </c>
      <c r="W1286" t="s">
        <v>4987</v>
      </c>
      <c r="X1286">
        <v>5.7</v>
      </c>
      <c r="Y1286">
        <v>170</v>
      </c>
      <c r="Z1286">
        <v>57266</v>
      </c>
      <c r="AA1286">
        <v>89</v>
      </c>
      <c r="AB1286">
        <v>14000</v>
      </c>
      <c r="AC1286">
        <v>52</v>
      </c>
      <c r="AD1286">
        <v>10000</v>
      </c>
      <c r="AE1286">
        <v>2000</v>
      </c>
      <c r="AF1286">
        <v>651</v>
      </c>
      <c r="AG1286">
        <v>13396</v>
      </c>
      <c r="AH1286" t="s">
        <v>1432</v>
      </c>
      <c r="AI1286" t="s">
        <v>2420</v>
      </c>
      <c r="AJ1286" t="s">
        <v>12756</v>
      </c>
      <c r="AP1286">
        <f t="shared" si="40"/>
        <v>3</v>
      </c>
    </row>
    <row r="1287" spans="1:42" x14ac:dyDescent="0.3">
      <c r="A1287" s="1">
        <v>1356</v>
      </c>
      <c r="B1287" t="s">
        <v>4988</v>
      </c>
      <c r="C1287" t="s">
        <v>27</v>
      </c>
      <c r="D1287" t="s">
        <v>4989</v>
      </c>
      <c r="E1287" t="s">
        <v>63</v>
      </c>
      <c r="F1287" t="s">
        <v>266</v>
      </c>
      <c r="G1287" t="s">
        <v>1590</v>
      </c>
      <c r="H1287" t="s">
        <v>32</v>
      </c>
      <c r="I1287">
        <v>96</v>
      </c>
      <c r="J1287">
        <v>1.85</v>
      </c>
      <c r="K1287" t="s">
        <v>33</v>
      </c>
      <c r="L1287" t="s">
        <v>14360</v>
      </c>
      <c r="M1287" t="s">
        <v>15189</v>
      </c>
      <c r="N1287" t="s">
        <v>17147</v>
      </c>
      <c r="O1287" t="s">
        <v>14843</v>
      </c>
      <c r="P1287" t="s">
        <v>16718</v>
      </c>
      <c r="Q1287">
        <v>2008</v>
      </c>
      <c r="R1287" t="s">
        <v>491</v>
      </c>
      <c r="S1287">
        <v>0</v>
      </c>
      <c r="T1287">
        <v>37000000</v>
      </c>
      <c r="U1287">
        <v>60338891</v>
      </c>
      <c r="V1287">
        <f t="shared" si="41"/>
        <v>23338891</v>
      </c>
      <c r="W1287" t="s">
        <v>4990</v>
      </c>
      <c r="X1287">
        <v>7</v>
      </c>
      <c r="Y1287">
        <v>341</v>
      </c>
      <c r="Z1287">
        <v>248468</v>
      </c>
      <c r="AA1287">
        <v>545</v>
      </c>
      <c r="AB1287">
        <v>0</v>
      </c>
      <c r="AC1287">
        <v>1000</v>
      </c>
      <c r="AD1287">
        <v>24000</v>
      </c>
      <c r="AE1287">
        <v>11000</v>
      </c>
      <c r="AF1287">
        <v>681</v>
      </c>
      <c r="AG1287">
        <v>36093</v>
      </c>
      <c r="AH1287" t="s">
        <v>1432</v>
      </c>
      <c r="AI1287" t="s">
        <v>2420</v>
      </c>
      <c r="AP1287">
        <f t="shared" si="40"/>
        <v>2</v>
      </c>
    </row>
    <row r="1288" spans="1:42" x14ac:dyDescent="0.3">
      <c r="A1288" s="1">
        <v>1357</v>
      </c>
      <c r="B1288" t="s">
        <v>4991</v>
      </c>
      <c r="C1288" t="s">
        <v>27</v>
      </c>
      <c r="D1288" t="s">
        <v>4992</v>
      </c>
      <c r="E1288" t="s">
        <v>483</v>
      </c>
      <c r="F1288" t="s">
        <v>4993</v>
      </c>
      <c r="G1288" t="s">
        <v>4994</v>
      </c>
      <c r="H1288" t="s">
        <v>32</v>
      </c>
      <c r="I1288">
        <v>96</v>
      </c>
      <c r="J1288">
        <v>2.35</v>
      </c>
      <c r="K1288" t="s">
        <v>33</v>
      </c>
      <c r="L1288" t="s">
        <v>16940</v>
      </c>
      <c r="M1288" t="s">
        <v>14069</v>
      </c>
      <c r="N1288" t="s">
        <v>14074</v>
      </c>
      <c r="O1288" t="s">
        <v>17148</v>
      </c>
      <c r="P1288" t="s">
        <v>14098</v>
      </c>
      <c r="Q1288">
        <v>2008</v>
      </c>
      <c r="R1288" t="s">
        <v>72</v>
      </c>
      <c r="S1288">
        <v>3</v>
      </c>
      <c r="T1288">
        <v>37000000</v>
      </c>
      <c r="U1288">
        <v>48006503</v>
      </c>
      <c r="V1288">
        <f t="shared" si="41"/>
        <v>11006503</v>
      </c>
      <c r="W1288" t="s">
        <v>4995</v>
      </c>
      <c r="X1288">
        <v>6</v>
      </c>
      <c r="Y1288">
        <v>139</v>
      </c>
      <c r="Z1288">
        <v>28109</v>
      </c>
      <c r="AA1288">
        <v>110</v>
      </c>
      <c r="AB1288">
        <v>0</v>
      </c>
      <c r="AC1288">
        <v>3</v>
      </c>
      <c r="AD1288">
        <v>18000</v>
      </c>
      <c r="AE1288">
        <v>82</v>
      </c>
      <c r="AF1288">
        <v>35</v>
      </c>
      <c r="AG1288">
        <v>18178</v>
      </c>
      <c r="AH1288" t="s">
        <v>718</v>
      </c>
      <c r="AI1288" t="s">
        <v>1432</v>
      </c>
      <c r="AJ1288" t="s">
        <v>20926</v>
      </c>
      <c r="AK1288" t="s">
        <v>20924</v>
      </c>
      <c r="AP1288">
        <f t="shared" si="40"/>
        <v>4</v>
      </c>
    </row>
    <row r="1289" spans="1:42" x14ac:dyDescent="0.3">
      <c r="A1289" s="1">
        <v>1358</v>
      </c>
      <c r="B1289" t="s">
        <v>4996</v>
      </c>
      <c r="C1289" t="s">
        <v>27</v>
      </c>
      <c r="D1289" t="s">
        <v>636</v>
      </c>
      <c r="E1289" t="s">
        <v>76</v>
      </c>
      <c r="F1289" t="s">
        <v>234</v>
      </c>
      <c r="G1289" t="s">
        <v>4997</v>
      </c>
      <c r="H1289" t="s">
        <v>47</v>
      </c>
      <c r="I1289">
        <v>123</v>
      </c>
      <c r="J1289">
        <v>2.35</v>
      </c>
      <c r="K1289" t="s">
        <v>33</v>
      </c>
      <c r="L1289" t="s">
        <v>15039</v>
      </c>
      <c r="M1289" t="s">
        <v>14819</v>
      </c>
      <c r="N1289" t="s">
        <v>17149</v>
      </c>
      <c r="O1289" t="s">
        <v>15792</v>
      </c>
      <c r="P1289" t="s">
        <v>17150</v>
      </c>
      <c r="Q1289">
        <v>2013</v>
      </c>
      <c r="R1289" t="s">
        <v>491</v>
      </c>
      <c r="S1289">
        <v>0</v>
      </c>
      <c r="T1289">
        <v>38000000</v>
      </c>
      <c r="U1289">
        <v>26903709</v>
      </c>
      <c r="V1289">
        <f t="shared" si="41"/>
        <v>-11096291</v>
      </c>
      <c r="W1289" t="s">
        <v>4998</v>
      </c>
      <c r="X1289">
        <v>8.1</v>
      </c>
      <c r="Y1289">
        <v>393</v>
      </c>
      <c r="Z1289">
        <v>312629</v>
      </c>
      <c r="AA1289">
        <v>475</v>
      </c>
      <c r="AB1289">
        <v>83000</v>
      </c>
      <c r="AC1289">
        <v>2000</v>
      </c>
      <c r="AD1289">
        <v>26000</v>
      </c>
      <c r="AE1289">
        <v>10000</v>
      </c>
      <c r="AF1289">
        <v>471</v>
      </c>
      <c r="AG1289">
        <v>37206</v>
      </c>
      <c r="AH1289" t="s">
        <v>980</v>
      </c>
      <c r="AI1289" t="s">
        <v>20932</v>
      </c>
      <c r="AJ1289" t="s">
        <v>2420</v>
      </c>
      <c r="AK1289" t="s">
        <v>20930</v>
      </c>
      <c r="AP1289">
        <f t="shared" si="40"/>
        <v>4</v>
      </c>
    </row>
    <row r="1290" spans="1:42" x14ac:dyDescent="0.3">
      <c r="A1290" s="1">
        <v>1359</v>
      </c>
      <c r="B1290" t="s">
        <v>4999</v>
      </c>
      <c r="C1290" t="s">
        <v>27</v>
      </c>
      <c r="D1290" t="s">
        <v>4965</v>
      </c>
      <c r="E1290" t="s">
        <v>5000</v>
      </c>
      <c r="F1290" t="s">
        <v>5001</v>
      </c>
      <c r="G1290" t="s">
        <v>5002</v>
      </c>
      <c r="H1290" t="s">
        <v>32</v>
      </c>
      <c r="I1290">
        <v>105</v>
      </c>
      <c r="J1290">
        <v>2.35</v>
      </c>
      <c r="K1290" t="s">
        <v>33</v>
      </c>
      <c r="L1290" t="s">
        <v>17151</v>
      </c>
      <c r="M1290" t="s">
        <v>17152</v>
      </c>
      <c r="N1290" t="s">
        <v>17153</v>
      </c>
      <c r="O1290" t="s">
        <v>17154</v>
      </c>
      <c r="P1290" t="s">
        <v>17155</v>
      </c>
      <c r="Q1290">
        <v>1999</v>
      </c>
      <c r="R1290" t="s">
        <v>491</v>
      </c>
      <c r="S1290">
        <v>1</v>
      </c>
      <c r="T1290">
        <v>37000000</v>
      </c>
      <c r="U1290">
        <v>22450975</v>
      </c>
      <c r="V1290">
        <f t="shared" si="41"/>
        <v>-14549025</v>
      </c>
      <c r="W1290" t="s">
        <v>5003</v>
      </c>
      <c r="X1290">
        <v>8</v>
      </c>
      <c r="Y1290">
        <v>224</v>
      </c>
      <c r="Z1290">
        <v>241030</v>
      </c>
      <c r="AA1290">
        <v>1437</v>
      </c>
      <c r="AB1290">
        <v>13000</v>
      </c>
      <c r="AC1290">
        <v>0</v>
      </c>
      <c r="AD1290">
        <v>786</v>
      </c>
      <c r="AE1290">
        <v>625</v>
      </c>
      <c r="AF1290">
        <v>272</v>
      </c>
      <c r="AG1290">
        <v>1906</v>
      </c>
      <c r="AH1290" t="s">
        <v>2420</v>
      </c>
      <c r="AP1290">
        <f t="shared" si="40"/>
        <v>1</v>
      </c>
    </row>
    <row r="1291" spans="1:42" x14ac:dyDescent="0.3">
      <c r="A1291" s="1">
        <v>1360</v>
      </c>
      <c r="B1291" t="s">
        <v>5004</v>
      </c>
      <c r="C1291" t="s">
        <v>27</v>
      </c>
      <c r="D1291" t="s">
        <v>5005</v>
      </c>
      <c r="E1291" t="s">
        <v>735</v>
      </c>
      <c r="F1291" t="s">
        <v>2974</v>
      </c>
      <c r="G1291" t="s">
        <v>2296</v>
      </c>
      <c r="H1291" t="s">
        <v>32</v>
      </c>
      <c r="I1291">
        <v>107</v>
      </c>
      <c r="J1291">
        <v>2.35</v>
      </c>
      <c r="K1291" t="s">
        <v>33</v>
      </c>
      <c r="L1291" t="s">
        <v>17156</v>
      </c>
      <c r="M1291" t="s">
        <v>14914</v>
      </c>
      <c r="N1291" t="s">
        <v>14665</v>
      </c>
      <c r="O1291" t="s">
        <v>14349</v>
      </c>
      <c r="P1291" t="s">
        <v>15289</v>
      </c>
      <c r="Q1291">
        <v>2010</v>
      </c>
      <c r="R1291" t="s">
        <v>491</v>
      </c>
      <c r="S1291">
        <v>2</v>
      </c>
      <c r="T1291">
        <v>37000000</v>
      </c>
      <c r="U1291">
        <v>44867349</v>
      </c>
      <c r="V1291">
        <f t="shared" si="41"/>
        <v>7867349</v>
      </c>
      <c r="W1291" t="s">
        <v>5006</v>
      </c>
      <c r="X1291">
        <v>5.6</v>
      </c>
      <c r="Y1291">
        <v>203</v>
      </c>
      <c r="Z1291">
        <v>75347</v>
      </c>
      <c r="AA1291">
        <v>176</v>
      </c>
      <c r="AB1291">
        <v>0</v>
      </c>
      <c r="AC1291">
        <v>0</v>
      </c>
      <c r="AD1291">
        <v>13000</v>
      </c>
      <c r="AE1291">
        <v>642</v>
      </c>
      <c r="AF1291">
        <v>574</v>
      </c>
      <c r="AG1291">
        <v>14483</v>
      </c>
      <c r="AH1291" t="s">
        <v>980</v>
      </c>
      <c r="AI1291" t="s">
        <v>1432</v>
      </c>
      <c r="AJ1291" t="s">
        <v>20931</v>
      </c>
      <c r="AP1291">
        <f t="shared" si="40"/>
        <v>3</v>
      </c>
    </row>
    <row r="1292" spans="1:42" x14ac:dyDescent="0.3">
      <c r="A1292" s="1">
        <v>1361</v>
      </c>
      <c r="B1292" t="s">
        <v>5007</v>
      </c>
      <c r="C1292" t="s">
        <v>27</v>
      </c>
      <c r="D1292" t="s">
        <v>5008</v>
      </c>
      <c r="E1292" t="s">
        <v>2981</v>
      </c>
      <c r="F1292" t="s">
        <v>462</v>
      </c>
      <c r="G1292" t="s">
        <v>3337</v>
      </c>
      <c r="H1292" t="s">
        <v>32</v>
      </c>
      <c r="I1292">
        <v>110</v>
      </c>
      <c r="J1292">
        <v>2.35</v>
      </c>
      <c r="K1292" t="s">
        <v>33</v>
      </c>
      <c r="L1292" t="s">
        <v>17157</v>
      </c>
      <c r="M1292" t="s">
        <v>14403</v>
      </c>
      <c r="N1292" t="s">
        <v>17158</v>
      </c>
      <c r="O1292" t="s">
        <v>17159</v>
      </c>
      <c r="P1292" t="s">
        <v>17160</v>
      </c>
      <c r="Q1292">
        <v>2016</v>
      </c>
      <c r="R1292" t="s">
        <v>491</v>
      </c>
      <c r="S1292">
        <v>4</v>
      </c>
      <c r="T1292">
        <v>38000000</v>
      </c>
      <c r="U1292">
        <v>46813366</v>
      </c>
      <c r="V1292">
        <f t="shared" si="41"/>
        <v>8813366</v>
      </c>
      <c r="W1292" t="s">
        <v>5009</v>
      </c>
      <c r="X1292">
        <v>6.1</v>
      </c>
      <c r="Y1292">
        <v>148</v>
      </c>
      <c r="Z1292">
        <v>39440</v>
      </c>
      <c r="AA1292">
        <v>83</v>
      </c>
      <c r="AB1292">
        <v>15000</v>
      </c>
      <c r="AC1292">
        <v>11</v>
      </c>
      <c r="AD1292">
        <v>2000</v>
      </c>
      <c r="AE1292">
        <v>756</v>
      </c>
      <c r="AF1292">
        <v>591</v>
      </c>
      <c r="AG1292">
        <v>4882</v>
      </c>
      <c r="AH1292" t="s">
        <v>1432</v>
      </c>
      <c r="AI1292" t="s">
        <v>12756</v>
      </c>
      <c r="AP1292">
        <f t="shared" si="40"/>
        <v>2</v>
      </c>
    </row>
    <row r="1293" spans="1:42" x14ac:dyDescent="0.3">
      <c r="A1293" s="1">
        <v>1362</v>
      </c>
      <c r="B1293" t="s">
        <v>5010</v>
      </c>
      <c r="C1293" t="s">
        <v>27</v>
      </c>
      <c r="D1293" t="s">
        <v>5011</v>
      </c>
      <c r="E1293" t="s">
        <v>360</v>
      </c>
      <c r="F1293" t="s">
        <v>5012</v>
      </c>
      <c r="G1293" t="s">
        <v>3779</v>
      </c>
      <c r="H1293" t="s">
        <v>32</v>
      </c>
      <c r="I1293">
        <v>113</v>
      </c>
      <c r="J1293">
        <v>1.85</v>
      </c>
      <c r="K1293" t="s">
        <v>33</v>
      </c>
      <c r="L1293" t="s">
        <v>14325</v>
      </c>
      <c r="M1293" t="s">
        <v>17161</v>
      </c>
      <c r="N1293" t="s">
        <v>17162</v>
      </c>
      <c r="O1293" t="s">
        <v>17163</v>
      </c>
      <c r="P1293" t="s">
        <v>17164</v>
      </c>
      <c r="Q1293">
        <v>2011</v>
      </c>
      <c r="R1293" t="s">
        <v>72</v>
      </c>
      <c r="S1293">
        <v>5</v>
      </c>
      <c r="T1293">
        <v>37000000</v>
      </c>
      <c r="U1293">
        <v>72279690</v>
      </c>
      <c r="V1293">
        <f t="shared" si="41"/>
        <v>35279690</v>
      </c>
      <c r="W1293" t="s">
        <v>5013</v>
      </c>
      <c r="X1293">
        <v>6.9</v>
      </c>
      <c r="Y1293">
        <v>131</v>
      </c>
      <c r="Z1293">
        <v>17948</v>
      </c>
      <c r="AA1293">
        <v>86</v>
      </c>
      <c r="AB1293">
        <v>0</v>
      </c>
      <c r="AC1293">
        <v>188</v>
      </c>
      <c r="AD1293">
        <v>11000</v>
      </c>
      <c r="AE1293">
        <v>680</v>
      </c>
      <c r="AF1293">
        <v>631</v>
      </c>
      <c r="AG1293">
        <v>14209</v>
      </c>
      <c r="AH1293" t="s">
        <v>2420</v>
      </c>
      <c r="AI1293" t="s">
        <v>20926</v>
      </c>
      <c r="AP1293">
        <f t="shared" si="40"/>
        <v>2</v>
      </c>
    </row>
    <row r="1294" spans="1:42" x14ac:dyDescent="0.3">
      <c r="A1294" s="1">
        <v>1363</v>
      </c>
      <c r="B1294" t="s">
        <v>5014</v>
      </c>
      <c r="C1294" t="s">
        <v>27</v>
      </c>
      <c r="D1294" t="s">
        <v>4308</v>
      </c>
      <c r="E1294" t="s">
        <v>428</v>
      </c>
      <c r="F1294" t="s">
        <v>830</v>
      </c>
      <c r="G1294" t="s">
        <v>1778</v>
      </c>
      <c r="H1294" t="s">
        <v>32</v>
      </c>
      <c r="I1294">
        <v>122</v>
      </c>
      <c r="J1294">
        <v>2.35</v>
      </c>
      <c r="K1294" t="s">
        <v>33</v>
      </c>
      <c r="L1294" t="s">
        <v>14001</v>
      </c>
      <c r="M1294" t="s">
        <v>15251</v>
      </c>
      <c r="N1294" t="s">
        <v>14003</v>
      </c>
      <c r="O1294" t="s">
        <v>14397</v>
      </c>
      <c r="P1294" t="s">
        <v>14585</v>
      </c>
      <c r="Q1294">
        <v>2008</v>
      </c>
      <c r="R1294" t="s">
        <v>34</v>
      </c>
      <c r="S1294">
        <v>1</v>
      </c>
      <c r="T1294">
        <v>37000000</v>
      </c>
      <c r="U1294">
        <v>191449475</v>
      </c>
      <c r="V1294">
        <f t="shared" si="41"/>
        <v>154449475</v>
      </c>
      <c r="W1294" t="s">
        <v>5015</v>
      </c>
      <c r="X1294">
        <v>5.2</v>
      </c>
      <c r="Y1294">
        <v>350</v>
      </c>
      <c r="Z1294">
        <v>348007</v>
      </c>
      <c r="AA1294">
        <v>1535</v>
      </c>
      <c r="AB1294">
        <v>19000</v>
      </c>
      <c r="AC1294">
        <v>308</v>
      </c>
      <c r="AD1294">
        <v>17000</v>
      </c>
      <c r="AE1294">
        <v>12000</v>
      </c>
      <c r="AF1294">
        <v>10000</v>
      </c>
      <c r="AG1294">
        <v>44060</v>
      </c>
      <c r="AH1294" t="s">
        <v>2420</v>
      </c>
      <c r="AI1294" t="s">
        <v>20924</v>
      </c>
      <c r="AJ1294" t="s">
        <v>12756</v>
      </c>
      <c r="AP1294">
        <f t="shared" si="40"/>
        <v>3</v>
      </c>
    </row>
    <row r="1295" spans="1:42" x14ac:dyDescent="0.3">
      <c r="A1295" s="1">
        <v>1364</v>
      </c>
      <c r="B1295" t="s">
        <v>5016</v>
      </c>
      <c r="C1295" t="s">
        <v>27</v>
      </c>
      <c r="D1295" t="s">
        <v>4484</v>
      </c>
      <c r="E1295" t="s">
        <v>1254</v>
      </c>
      <c r="F1295" t="s">
        <v>5017</v>
      </c>
      <c r="G1295" t="s">
        <v>1642</v>
      </c>
      <c r="H1295" t="s">
        <v>32</v>
      </c>
      <c r="I1295">
        <v>116</v>
      </c>
      <c r="J1295">
        <v>1.85</v>
      </c>
      <c r="K1295" t="s">
        <v>33</v>
      </c>
      <c r="L1295" t="s">
        <v>17165</v>
      </c>
      <c r="M1295" t="s">
        <v>16494</v>
      </c>
      <c r="N1295" t="s">
        <v>14157</v>
      </c>
      <c r="O1295" t="s">
        <v>14907</v>
      </c>
      <c r="P1295" t="s">
        <v>15727</v>
      </c>
      <c r="Q1295">
        <v>2002</v>
      </c>
      <c r="R1295" t="s">
        <v>34</v>
      </c>
      <c r="S1295">
        <v>1</v>
      </c>
      <c r="T1295">
        <v>36000000</v>
      </c>
      <c r="U1295">
        <v>71026631</v>
      </c>
      <c r="V1295">
        <f t="shared" si="41"/>
        <v>35026631</v>
      </c>
      <c r="W1295" t="s">
        <v>5018</v>
      </c>
      <c r="X1295">
        <v>7</v>
      </c>
      <c r="Y1295">
        <v>129</v>
      </c>
      <c r="Z1295">
        <v>98899</v>
      </c>
      <c r="AA1295">
        <v>394</v>
      </c>
      <c r="AB1295">
        <v>0</v>
      </c>
      <c r="AC1295">
        <v>415</v>
      </c>
      <c r="AD1295">
        <v>18000</v>
      </c>
      <c r="AE1295">
        <v>669</v>
      </c>
      <c r="AF1295">
        <v>644</v>
      </c>
      <c r="AG1295">
        <v>20970</v>
      </c>
      <c r="AH1295" t="s">
        <v>20931</v>
      </c>
      <c r="AI1295" t="s">
        <v>2420</v>
      </c>
      <c r="AJ1295" t="s">
        <v>13161</v>
      </c>
      <c r="AP1295">
        <f t="shared" si="40"/>
        <v>3</v>
      </c>
    </row>
    <row r="1296" spans="1:42" x14ac:dyDescent="0.3">
      <c r="A1296" s="1">
        <v>1365</v>
      </c>
      <c r="B1296" t="s">
        <v>5019</v>
      </c>
      <c r="C1296" t="s">
        <v>27</v>
      </c>
      <c r="D1296" t="s">
        <v>1911</v>
      </c>
      <c r="E1296" t="s">
        <v>2947</v>
      </c>
      <c r="F1296" t="s">
        <v>1897</v>
      </c>
      <c r="G1296" t="s">
        <v>5020</v>
      </c>
      <c r="H1296" t="s">
        <v>32</v>
      </c>
      <c r="I1296">
        <v>93</v>
      </c>
      <c r="J1296">
        <v>1.85</v>
      </c>
      <c r="K1296" t="s">
        <v>33</v>
      </c>
      <c r="L1296" t="s">
        <v>14914</v>
      </c>
      <c r="M1296" t="s">
        <v>14517</v>
      </c>
      <c r="N1296" t="s">
        <v>17166</v>
      </c>
      <c r="O1296" t="s">
        <v>14666</v>
      </c>
      <c r="P1296" t="s">
        <v>14349</v>
      </c>
      <c r="Q1296">
        <v>1999</v>
      </c>
      <c r="R1296" t="s">
        <v>34</v>
      </c>
      <c r="S1296">
        <v>1</v>
      </c>
      <c r="T1296">
        <v>65000000</v>
      </c>
      <c r="U1296">
        <v>68208190</v>
      </c>
      <c r="V1296">
        <f t="shared" si="41"/>
        <v>3208190</v>
      </c>
      <c r="W1296" t="s">
        <v>5021</v>
      </c>
      <c r="X1296">
        <v>6.3</v>
      </c>
      <c r="Y1296">
        <v>40</v>
      </c>
      <c r="Z1296">
        <v>60572</v>
      </c>
      <c r="AA1296">
        <v>144</v>
      </c>
      <c r="AB1296">
        <v>0</v>
      </c>
      <c r="AC1296">
        <v>10</v>
      </c>
      <c r="AD1296">
        <v>789</v>
      </c>
      <c r="AE1296">
        <v>744</v>
      </c>
      <c r="AF1296">
        <v>405</v>
      </c>
      <c r="AG1296">
        <v>2986</v>
      </c>
      <c r="AH1296" t="s">
        <v>980</v>
      </c>
      <c r="AI1296" t="s">
        <v>1432</v>
      </c>
      <c r="AJ1296" t="s">
        <v>20931</v>
      </c>
      <c r="AK1296" t="s">
        <v>13161</v>
      </c>
      <c r="AP1296">
        <f t="shared" si="40"/>
        <v>4</v>
      </c>
    </row>
    <row r="1297" spans="1:42" x14ac:dyDescent="0.3">
      <c r="A1297" s="1">
        <v>1366</v>
      </c>
      <c r="B1297" t="s">
        <v>5022</v>
      </c>
      <c r="C1297" t="s">
        <v>27</v>
      </c>
      <c r="D1297" t="s">
        <v>3566</v>
      </c>
      <c r="E1297" t="s">
        <v>5023</v>
      </c>
      <c r="F1297" t="s">
        <v>5024</v>
      </c>
      <c r="G1297" t="s">
        <v>3554</v>
      </c>
      <c r="H1297" t="s">
        <v>32</v>
      </c>
      <c r="I1297">
        <v>118</v>
      </c>
      <c r="J1297">
        <v>2.35</v>
      </c>
      <c r="K1297" t="s">
        <v>33</v>
      </c>
      <c r="L1297" t="s">
        <v>17167</v>
      </c>
      <c r="M1297" t="s">
        <v>15286</v>
      </c>
      <c r="N1297" t="s">
        <v>16680</v>
      </c>
      <c r="O1297" t="s">
        <v>15527</v>
      </c>
      <c r="P1297" t="s">
        <v>16472</v>
      </c>
      <c r="Q1297">
        <v>2013</v>
      </c>
      <c r="R1297" t="s">
        <v>491</v>
      </c>
      <c r="S1297">
        <v>4</v>
      </c>
      <c r="T1297">
        <v>37000000</v>
      </c>
      <c r="U1297">
        <v>150368971</v>
      </c>
      <c r="V1297">
        <f t="shared" si="41"/>
        <v>113368971</v>
      </c>
      <c r="W1297" t="s">
        <v>5025</v>
      </c>
      <c r="X1297">
        <v>7</v>
      </c>
      <c r="Y1297">
        <v>289</v>
      </c>
      <c r="Z1297">
        <v>316671</v>
      </c>
      <c r="AA1297">
        <v>301</v>
      </c>
      <c r="AB1297">
        <v>35000</v>
      </c>
      <c r="AC1297">
        <v>43</v>
      </c>
      <c r="AD1297">
        <v>740</v>
      </c>
      <c r="AE1297">
        <v>707</v>
      </c>
      <c r="AF1297">
        <v>651</v>
      </c>
      <c r="AG1297">
        <v>3425</v>
      </c>
      <c r="AH1297" t="s">
        <v>1432</v>
      </c>
      <c r="AI1297" t="s">
        <v>20931</v>
      </c>
      <c r="AP1297">
        <f t="shared" si="40"/>
        <v>2</v>
      </c>
    </row>
    <row r="1298" spans="1:42" x14ac:dyDescent="0.3">
      <c r="A1298" s="1">
        <v>1368</v>
      </c>
      <c r="B1298" t="s">
        <v>5026</v>
      </c>
      <c r="C1298" t="s">
        <v>27</v>
      </c>
      <c r="D1298" t="s">
        <v>488</v>
      </c>
      <c r="E1298" t="s">
        <v>2587</v>
      </c>
      <c r="F1298" t="s">
        <v>71</v>
      </c>
      <c r="G1298" t="s">
        <v>3299</v>
      </c>
      <c r="H1298" t="s">
        <v>32</v>
      </c>
      <c r="I1298">
        <v>93</v>
      </c>
      <c r="J1298">
        <v>2.35</v>
      </c>
      <c r="K1298" t="s">
        <v>33</v>
      </c>
      <c r="L1298" t="s">
        <v>17168</v>
      </c>
      <c r="M1298" t="s">
        <v>17169</v>
      </c>
      <c r="N1298" t="s">
        <v>17170</v>
      </c>
      <c r="O1298" t="s">
        <v>16715</v>
      </c>
      <c r="P1298" t="s">
        <v>15476</v>
      </c>
      <c r="Q1298">
        <v>1997</v>
      </c>
      <c r="R1298" t="s">
        <v>491</v>
      </c>
      <c r="S1298">
        <v>0</v>
      </c>
      <c r="T1298">
        <v>36000000</v>
      </c>
      <c r="U1298">
        <v>50129186</v>
      </c>
      <c r="V1298">
        <f t="shared" si="41"/>
        <v>14129186</v>
      </c>
      <c r="W1298" t="s">
        <v>5027</v>
      </c>
      <c r="X1298">
        <v>6.9</v>
      </c>
      <c r="Y1298">
        <v>72</v>
      </c>
      <c r="Z1298">
        <v>38399</v>
      </c>
      <c r="AA1298">
        <v>218</v>
      </c>
      <c r="AB1298">
        <v>0</v>
      </c>
      <c r="AC1298">
        <v>84</v>
      </c>
      <c r="AD1298">
        <v>551</v>
      </c>
      <c r="AE1298">
        <v>284</v>
      </c>
      <c r="AF1298">
        <v>263</v>
      </c>
      <c r="AG1298">
        <v>1874</v>
      </c>
      <c r="AH1298" t="s">
        <v>980</v>
      </c>
      <c r="AI1298" t="s">
        <v>20931</v>
      </c>
      <c r="AJ1298" t="s">
        <v>2420</v>
      </c>
      <c r="AK1298" t="s">
        <v>20928</v>
      </c>
      <c r="AL1298" t="s">
        <v>13161</v>
      </c>
      <c r="AP1298">
        <f t="shared" si="40"/>
        <v>5</v>
      </c>
    </row>
    <row r="1299" spans="1:42" x14ac:dyDescent="0.3">
      <c r="A1299" s="1">
        <v>1369</v>
      </c>
      <c r="B1299" t="s">
        <v>5028</v>
      </c>
      <c r="C1299" t="s">
        <v>27</v>
      </c>
      <c r="D1299" t="s">
        <v>5029</v>
      </c>
      <c r="E1299" t="s">
        <v>5030</v>
      </c>
      <c r="F1299" t="s">
        <v>5031</v>
      </c>
      <c r="G1299" t="s">
        <v>5032</v>
      </c>
      <c r="H1299" t="s">
        <v>47</v>
      </c>
      <c r="I1299">
        <v>121</v>
      </c>
      <c r="J1299">
        <v>2.35</v>
      </c>
      <c r="K1299" t="s">
        <v>33</v>
      </c>
      <c r="L1299" t="s">
        <v>14578</v>
      </c>
      <c r="M1299" t="s">
        <v>17171</v>
      </c>
      <c r="N1299" t="s">
        <v>17172</v>
      </c>
      <c r="O1299" t="s">
        <v>15389</v>
      </c>
      <c r="P1299" t="s">
        <v>17173</v>
      </c>
      <c r="Q1299">
        <v>1983</v>
      </c>
      <c r="R1299" t="s">
        <v>72</v>
      </c>
      <c r="S1299">
        <v>3</v>
      </c>
      <c r="T1299">
        <v>36000000</v>
      </c>
      <c r="U1299">
        <v>55500000</v>
      </c>
      <c r="V1299">
        <f t="shared" si="41"/>
        <v>19500000</v>
      </c>
      <c r="W1299" t="s">
        <v>5033</v>
      </c>
      <c r="X1299">
        <v>6.2</v>
      </c>
      <c r="Y1299">
        <v>89</v>
      </c>
      <c r="Z1299">
        <v>48636</v>
      </c>
      <c r="AA1299">
        <v>214</v>
      </c>
      <c r="AB1299">
        <v>0</v>
      </c>
      <c r="AC1299">
        <v>883</v>
      </c>
      <c r="AD1299">
        <v>180</v>
      </c>
      <c r="AE1299">
        <v>172</v>
      </c>
      <c r="AF1299">
        <v>133</v>
      </c>
      <c r="AG1299">
        <v>762</v>
      </c>
      <c r="AH1299" t="s">
        <v>980</v>
      </c>
      <c r="AI1299" t="s">
        <v>718</v>
      </c>
      <c r="AJ1299" t="s">
        <v>13161</v>
      </c>
      <c r="AP1299">
        <f t="shared" si="40"/>
        <v>3</v>
      </c>
    </row>
    <row r="1300" spans="1:42" x14ac:dyDescent="0.3">
      <c r="A1300" s="1">
        <v>1370</v>
      </c>
      <c r="B1300" t="s">
        <v>5034</v>
      </c>
      <c r="C1300" t="s">
        <v>27</v>
      </c>
      <c r="D1300" t="s">
        <v>5035</v>
      </c>
      <c r="E1300" t="s">
        <v>5036</v>
      </c>
      <c r="F1300" t="s">
        <v>5037</v>
      </c>
      <c r="G1300" t="s">
        <v>3961</v>
      </c>
      <c r="H1300" t="s">
        <v>32</v>
      </c>
      <c r="I1300">
        <v>101</v>
      </c>
      <c r="J1300">
        <v>1.85</v>
      </c>
      <c r="K1300" t="s">
        <v>33</v>
      </c>
      <c r="L1300" t="s">
        <v>17174</v>
      </c>
      <c r="M1300" t="s">
        <v>17175</v>
      </c>
      <c r="N1300" t="s">
        <v>17176</v>
      </c>
      <c r="O1300" t="s">
        <v>17177</v>
      </c>
      <c r="P1300" t="s">
        <v>17178</v>
      </c>
      <c r="Q1300">
        <v>2010</v>
      </c>
      <c r="R1300" t="s">
        <v>491</v>
      </c>
      <c r="S1300">
        <v>8</v>
      </c>
      <c r="T1300">
        <v>36000000</v>
      </c>
      <c r="U1300">
        <v>50213619</v>
      </c>
      <c r="V1300">
        <f t="shared" si="41"/>
        <v>14213619</v>
      </c>
      <c r="W1300" t="s">
        <v>5038</v>
      </c>
      <c r="X1300">
        <v>6.4</v>
      </c>
      <c r="Y1300">
        <v>265</v>
      </c>
      <c r="Z1300">
        <v>139184</v>
      </c>
      <c r="AA1300">
        <v>243</v>
      </c>
      <c r="AB1300">
        <v>12000</v>
      </c>
      <c r="AC1300">
        <v>38</v>
      </c>
      <c r="AD1300">
        <v>496</v>
      </c>
      <c r="AE1300">
        <v>390</v>
      </c>
      <c r="AF1300">
        <v>318</v>
      </c>
      <c r="AG1300">
        <v>1272</v>
      </c>
      <c r="AH1300" t="s">
        <v>1432</v>
      </c>
      <c r="AI1300" t="s">
        <v>13700</v>
      </c>
      <c r="AP1300">
        <f t="shared" si="40"/>
        <v>2</v>
      </c>
    </row>
    <row r="1301" spans="1:42" x14ac:dyDescent="0.3">
      <c r="A1301" s="1">
        <v>1371</v>
      </c>
      <c r="B1301" t="s">
        <v>5039</v>
      </c>
      <c r="C1301" t="s">
        <v>27</v>
      </c>
      <c r="D1301" t="s">
        <v>5011</v>
      </c>
      <c r="E1301" t="s">
        <v>360</v>
      </c>
      <c r="F1301" t="s">
        <v>5040</v>
      </c>
      <c r="G1301" t="s">
        <v>3779</v>
      </c>
      <c r="H1301" t="s">
        <v>32</v>
      </c>
      <c r="I1301">
        <v>107</v>
      </c>
      <c r="J1301">
        <v>1.85</v>
      </c>
      <c r="K1301" t="s">
        <v>33</v>
      </c>
      <c r="L1301" t="s">
        <v>17161</v>
      </c>
      <c r="M1301" t="s">
        <v>16954</v>
      </c>
      <c r="N1301" t="s">
        <v>17179</v>
      </c>
      <c r="O1301" t="s">
        <v>17180</v>
      </c>
      <c r="P1301" t="s">
        <v>14781</v>
      </c>
      <c r="Q1301">
        <v>2014</v>
      </c>
      <c r="R1301" t="s">
        <v>72</v>
      </c>
      <c r="S1301">
        <v>0</v>
      </c>
      <c r="T1301">
        <v>36000000</v>
      </c>
      <c r="U1301">
        <v>42019483</v>
      </c>
      <c r="V1301">
        <f t="shared" si="41"/>
        <v>6019483</v>
      </c>
      <c r="W1301" t="s">
        <v>5041</v>
      </c>
      <c r="X1301">
        <v>6.4</v>
      </c>
      <c r="Y1301">
        <v>54</v>
      </c>
      <c r="Z1301">
        <v>6069</v>
      </c>
      <c r="AA1301">
        <v>33</v>
      </c>
      <c r="AB1301">
        <v>0</v>
      </c>
      <c r="AC1301">
        <v>188</v>
      </c>
      <c r="AD1301">
        <v>11000</v>
      </c>
      <c r="AE1301">
        <v>641</v>
      </c>
      <c r="AF1301">
        <v>631</v>
      </c>
      <c r="AG1301">
        <v>13904</v>
      </c>
      <c r="AH1301" t="s">
        <v>2420</v>
      </c>
      <c r="AI1301" t="s">
        <v>20926</v>
      </c>
      <c r="AP1301">
        <f t="shared" si="40"/>
        <v>2</v>
      </c>
    </row>
    <row r="1302" spans="1:42" x14ac:dyDescent="0.3">
      <c r="A1302" s="1">
        <v>1372</v>
      </c>
      <c r="B1302" t="s">
        <v>5042</v>
      </c>
      <c r="C1302" t="s">
        <v>27</v>
      </c>
      <c r="D1302" t="s">
        <v>3324</v>
      </c>
      <c r="E1302" t="s">
        <v>581</v>
      </c>
      <c r="F1302" t="s">
        <v>235</v>
      </c>
      <c r="G1302" t="s">
        <v>2809</v>
      </c>
      <c r="H1302" t="s">
        <v>32</v>
      </c>
      <c r="I1302">
        <v>124</v>
      </c>
      <c r="J1302">
        <v>2.35</v>
      </c>
      <c r="K1302" t="s">
        <v>33</v>
      </c>
      <c r="L1302" t="s">
        <v>14888</v>
      </c>
      <c r="M1302" t="s">
        <v>14220</v>
      </c>
      <c r="N1302" t="s">
        <v>17181</v>
      </c>
      <c r="O1302" t="s">
        <v>16360</v>
      </c>
      <c r="P1302" t="s">
        <v>17182</v>
      </c>
      <c r="Q1302">
        <v>2000</v>
      </c>
      <c r="R1302" t="s">
        <v>491</v>
      </c>
      <c r="S1302">
        <v>0</v>
      </c>
      <c r="T1302">
        <v>34000000</v>
      </c>
      <c r="U1302">
        <v>23360779</v>
      </c>
      <c r="V1302">
        <f t="shared" si="41"/>
        <v>-10639221</v>
      </c>
      <c r="W1302" t="s">
        <v>5043</v>
      </c>
      <c r="X1302">
        <v>5.7</v>
      </c>
      <c r="Y1302">
        <v>126</v>
      </c>
      <c r="Z1302">
        <v>31113</v>
      </c>
      <c r="AA1302">
        <v>212</v>
      </c>
      <c r="AB1302">
        <v>852</v>
      </c>
      <c r="AC1302">
        <v>287</v>
      </c>
      <c r="AD1302">
        <v>9000</v>
      </c>
      <c r="AE1302">
        <v>1000</v>
      </c>
      <c r="AF1302">
        <v>475</v>
      </c>
      <c r="AG1302">
        <v>10838</v>
      </c>
      <c r="AH1302" t="s">
        <v>980</v>
      </c>
      <c r="AI1302" t="s">
        <v>718</v>
      </c>
      <c r="AJ1302" t="s">
        <v>20931</v>
      </c>
      <c r="AK1302" t="s">
        <v>2420</v>
      </c>
      <c r="AL1302" t="s">
        <v>20926</v>
      </c>
      <c r="AM1302" t="s">
        <v>20924</v>
      </c>
      <c r="AN1302" t="s">
        <v>12756</v>
      </c>
      <c r="AO1302" t="s">
        <v>13161</v>
      </c>
      <c r="AP1302">
        <f t="shared" si="40"/>
        <v>8</v>
      </c>
    </row>
    <row r="1303" spans="1:42" x14ac:dyDescent="0.3">
      <c r="A1303" s="1">
        <v>1373</v>
      </c>
      <c r="B1303" t="s">
        <v>5044</v>
      </c>
      <c r="C1303" t="s">
        <v>27</v>
      </c>
      <c r="D1303" t="s">
        <v>2196</v>
      </c>
      <c r="E1303" t="s">
        <v>262</v>
      </c>
      <c r="F1303" t="s">
        <v>4909</v>
      </c>
      <c r="G1303" t="s">
        <v>2042</v>
      </c>
      <c r="H1303" t="s">
        <v>32</v>
      </c>
      <c r="I1303">
        <v>109</v>
      </c>
      <c r="J1303">
        <v>2.35</v>
      </c>
      <c r="K1303" t="s">
        <v>33</v>
      </c>
      <c r="L1303" t="s">
        <v>15449</v>
      </c>
      <c r="M1303" t="s">
        <v>14629</v>
      </c>
      <c r="N1303" t="s">
        <v>16775</v>
      </c>
      <c r="O1303" t="s">
        <v>16271</v>
      </c>
      <c r="P1303" t="s">
        <v>17183</v>
      </c>
      <c r="Q1303">
        <v>2003</v>
      </c>
      <c r="R1303" t="s">
        <v>491</v>
      </c>
      <c r="S1303">
        <v>0</v>
      </c>
      <c r="T1303">
        <v>36000000</v>
      </c>
      <c r="U1303">
        <v>26183197</v>
      </c>
      <c r="V1303">
        <f t="shared" si="41"/>
        <v>-9816803</v>
      </c>
      <c r="W1303" t="s">
        <v>5045</v>
      </c>
      <c r="X1303">
        <v>6.1</v>
      </c>
      <c r="Y1303">
        <v>110</v>
      </c>
      <c r="Z1303">
        <v>38348</v>
      </c>
      <c r="AA1303">
        <v>135</v>
      </c>
      <c r="AB1303">
        <v>0</v>
      </c>
      <c r="AC1303">
        <v>473</v>
      </c>
      <c r="AD1303">
        <v>14000</v>
      </c>
      <c r="AE1303">
        <v>919</v>
      </c>
      <c r="AF1303">
        <v>582</v>
      </c>
      <c r="AG1303">
        <v>16611</v>
      </c>
      <c r="AH1303" t="s">
        <v>980</v>
      </c>
      <c r="AI1303" t="s">
        <v>20931</v>
      </c>
      <c r="AJ1303" t="s">
        <v>2420</v>
      </c>
      <c r="AK1303" t="s">
        <v>13161</v>
      </c>
      <c r="AP1303">
        <f t="shared" si="40"/>
        <v>4</v>
      </c>
    </row>
    <row r="1304" spans="1:42" x14ac:dyDescent="0.3">
      <c r="A1304" s="1">
        <v>1374</v>
      </c>
      <c r="B1304" t="s">
        <v>5046</v>
      </c>
      <c r="C1304" t="s">
        <v>27</v>
      </c>
      <c r="D1304" t="s">
        <v>2374</v>
      </c>
      <c r="E1304" t="s">
        <v>141</v>
      </c>
      <c r="F1304" t="s">
        <v>495</v>
      </c>
      <c r="G1304" t="s">
        <v>421</v>
      </c>
      <c r="H1304" t="s">
        <v>32</v>
      </c>
      <c r="I1304">
        <v>105</v>
      </c>
      <c r="J1304">
        <v>1.85</v>
      </c>
      <c r="K1304" t="s">
        <v>33</v>
      </c>
      <c r="L1304" t="s">
        <v>14082</v>
      </c>
      <c r="M1304" t="s">
        <v>14224</v>
      </c>
      <c r="N1304" t="s">
        <v>14083</v>
      </c>
      <c r="O1304" t="s">
        <v>15102</v>
      </c>
      <c r="P1304" t="s">
        <v>17184</v>
      </c>
      <c r="Q1304">
        <v>2015</v>
      </c>
      <c r="R1304" t="s">
        <v>34</v>
      </c>
      <c r="S1304">
        <v>1</v>
      </c>
      <c r="T1304">
        <v>37000000</v>
      </c>
      <c r="U1304">
        <v>20991497</v>
      </c>
      <c r="V1304">
        <f t="shared" si="41"/>
        <v>-16008503</v>
      </c>
      <c r="W1304" t="s">
        <v>5047</v>
      </c>
      <c r="X1304">
        <v>5.4</v>
      </c>
      <c r="Y1304">
        <v>138</v>
      </c>
      <c r="Z1304">
        <v>39778</v>
      </c>
      <c r="AA1304">
        <v>172</v>
      </c>
      <c r="AB1304">
        <v>11000</v>
      </c>
      <c r="AC1304">
        <v>488</v>
      </c>
      <c r="AD1304">
        <v>15000</v>
      </c>
      <c r="AE1304">
        <v>14000</v>
      </c>
      <c r="AF1304">
        <v>13000</v>
      </c>
      <c r="AG1304">
        <v>44037</v>
      </c>
      <c r="AH1304" t="s">
        <v>1432</v>
      </c>
      <c r="AI1304" t="s">
        <v>2420</v>
      </c>
      <c r="AJ1304" t="s">
        <v>12756</v>
      </c>
      <c r="AP1304">
        <f t="shared" si="40"/>
        <v>3</v>
      </c>
    </row>
    <row r="1305" spans="1:42" x14ac:dyDescent="0.3">
      <c r="A1305" s="1">
        <v>1375</v>
      </c>
      <c r="B1305" t="s">
        <v>5048</v>
      </c>
      <c r="C1305" t="s">
        <v>27</v>
      </c>
      <c r="D1305" t="s">
        <v>2760</v>
      </c>
      <c r="E1305" t="s">
        <v>4132</v>
      </c>
      <c r="F1305" t="s">
        <v>1917</v>
      </c>
      <c r="G1305" t="s">
        <v>1501</v>
      </c>
      <c r="H1305" t="s">
        <v>32</v>
      </c>
      <c r="I1305">
        <v>130</v>
      </c>
      <c r="J1305">
        <v>1.85</v>
      </c>
      <c r="K1305" t="s">
        <v>33</v>
      </c>
      <c r="L1305" t="s">
        <v>16024</v>
      </c>
      <c r="M1305" t="s">
        <v>14039</v>
      </c>
      <c r="N1305" t="s">
        <v>17185</v>
      </c>
      <c r="O1305" t="s">
        <v>16254</v>
      </c>
      <c r="P1305" t="s">
        <v>15515</v>
      </c>
      <c r="Q1305">
        <v>1996</v>
      </c>
      <c r="R1305" t="s">
        <v>34</v>
      </c>
      <c r="S1305">
        <v>0</v>
      </c>
      <c r="T1305">
        <v>36000000</v>
      </c>
      <c r="U1305">
        <v>13052741</v>
      </c>
      <c r="V1305">
        <f t="shared" si="41"/>
        <v>-22947259</v>
      </c>
      <c r="W1305" t="s">
        <v>5049</v>
      </c>
      <c r="X1305">
        <v>6.7</v>
      </c>
      <c r="Y1305">
        <v>31</v>
      </c>
      <c r="Z1305">
        <v>8531</v>
      </c>
      <c r="AA1305">
        <v>57</v>
      </c>
      <c r="AB1305">
        <v>591</v>
      </c>
      <c r="AC1305">
        <v>0</v>
      </c>
      <c r="AD1305">
        <v>2000</v>
      </c>
      <c r="AE1305">
        <v>912</v>
      </c>
      <c r="AF1305">
        <v>723</v>
      </c>
      <c r="AG1305">
        <v>3968</v>
      </c>
      <c r="AH1305" t="s">
        <v>2420</v>
      </c>
      <c r="AI1305" t="s">
        <v>20929</v>
      </c>
      <c r="AP1305">
        <f t="shared" si="40"/>
        <v>2</v>
      </c>
    </row>
    <row r="1306" spans="1:42" x14ac:dyDescent="0.3">
      <c r="A1306" s="1">
        <v>1376</v>
      </c>
      <c r="B1306" t="s">
        <v>5050</v>
      </c>
      <c r="C1306" t="s">
        <v>27</v>
      </c>
      <c r="D1306" t="s">
        <v>5051</v>
      </c>
      <c r="E1306" t="s">
        <v>726</v>
      </c>
      <c r="F1306" t="s">
        <v>5052</v>
      </c>
      <c r="G1306" t="s">
        <v>2631</v>
      </c>
      <c r="H1306" t="s">
        <v>32</v>
      </c>
      <c r="I1306">
        <v>127</v>
      </c>
      <c r="J1306">
        <v>2.35</v>
      </c>
      <c r="K1306" t="s">
        <v>33</v>
      </c>
      <c r="L1306" t="s">
        <v>14952</v>
      </c>
      <c r="M1306" t="s">
        <v>14649</v>
      </c>
      <c r="N1306" t="s">
        <v>14003</v>
      </c>
      <c r="O1306" t="s">
        <v>16254</v>
      </c>
      <c r="P1306" t="s">
        <v>17186</v>
      </c>
      <c r="Q1306">
        <v>1999</v>
      </c>
      <c r="R1306" t="s">
        <v>34</v>
      </c>
      <c r="S1306">
        <v>1</v>
      </c>
      <c r="T1306">
        <v>36000000</v>
      </c>
      <c r="U1306">
        <v>14378353</v>
      </c>
      <c r="V1306">
        <f t="shared" si="41"/>
        <v>-21621647</v>
      </c>
      <c r="W1306" t="s">
        <v>5053</v>
      </c>
      <c r="X1306">
        <v>6.8</v>
      </c>
      <c r="Y1306">
        <v>95</v>
      </c>
      <c r="Z1306">
        <v>12375</v>
      </c>
      <c r="AA1306">
        <v>194</v>
      </c>
      <c r="AB1306">
        <v>846</v>
      </c>
      <c r="AC1306">
        <v>96</v>
      </c>
      <c r="AD1306">
        <v>746</v>
      </c>
      <c r="AE1306">
        <v>602</v>
      </c>
      <c r="AF1306">
        <v>577</v>
      </c>
      <c r="AG1306">
        <v>2393</v>
      </c>
      <c r="AH1306" t="s">
        <v>2420</v>
      </c>
      <c r="AI1306" t="s">
        <v>20928</v>
      </c>
      <c r="AJ1306" t="s">
        <v>12756</v>
      </c>
      <c r="AK1306" t="s">
        <v>13161</v>
      </c>
      <c r="AP1306">
        <f t="shared" si="40"/>
        <v>4</v>
      </c>
    </row>
    <row r="1307" spans="1:42" x14ac:dyDescent="0.3">
      <c r="A1307" s="1">
        <v>1377</v>
      </c>
      <c r="B1307" t="s">
        <v>5054</v>
      </c>
      <c r="C1307" t="s">
        <v>27</v>
      </c>
      <c r="D1307" t="s">
        <v>2502</v>
      </c>
      <c r="E1307" t="s">
        <v>570</v>
      </c>
      <c r="F1307" t="s">
        <v>5055</v>
      </c>
      <c r="G1307" t="s">
        <v>901</v>
      </c>
      <c r="H1307" t="s">
        <v>32</v>
      </c>
      <c r="I1307">
        <v>114</v>
      </c>
      <c r="J1307">
        <v>2.35</v>
      </c>
      <c r="K1307" t="s">
        <v>33</v>
      </c>
      <c r="L1307" t="s">
        <v>14528</v>
      </c>
      <c r="M1307" t="s">
        <v>15049</v>
      </c>
      <c r="N1307" t="s">
        <v>17187</v>
      </c>
      <c r="O1307" t="s">
        <v>14710</v>
      </c>
      <c r="P1307" t="s">
        <v>17188</v>
      </c>
      <c r="Q1307">
        <v>2011</v>
      </c>
      <c r="R1307" t="s">
        <v>34</v>
      </c>
      <c r="S1307">
        <v>1</v>
      </c>
      <c r="T1307">
        <v>37000000</v>
      </c>
      <c r="U1307">
        <v>33037754</v>
      </c>
      <c r="V1307">
        <f t="shared" si="41"/>
        <v>-3962246</v>
      </c>
      <c r="W1307" t="s">
        <v>5056</v>
      </c>
      <c r="X1307">
        <v>6</v>
      </c>
      <c r="Y1307">
        <v>267</v>
      </c>
      <c r="Z1307">
        <v>75864</v>
      </c>
      <c r="AA1307">
        <v>197</v>
      </c>
      <c r="AB1307">
        <v>23000</v>
      </c>
      <c r="AC1307">
        <v>101</v>
      </c>
      <c r="AD1307">
        <v>12000</v>
      </c>
      <c r="AE1307">
        <v>3000</v>
      </c>
      <c r="AF1307">
        <v>2000</v>
      </c>
      <c r="AG1307">
        <v>19904</v>
      </c>
      <c r="AH1307" t="s">
        <v>2420</v>
      </c>
      <c r="AI1307" t="s">
        <v>4493</v>
      </c>
      <c r="AJ1307" t="s">
        <v>20928</v>
      </c>
      <c r="AK1307" t="s">
        <v>13161</v>
      </c>
      <c r="AP1307">
        <f t="shared" si="40"/>
        <v>4</v>
      </c>
    </row>
    <row r="1308" spans="1:42" x14ac:dyDescent="0.3">
      <c r="A1308" s="1">
        <v>1378</v>
      </c>
      <c r="B1308" t="s">
        <v>5057</v>
      </c>
      <c r="C1308" t="s">
        <v>27</v>
      </c>
      <c r="D1308" t="s">
        <v>3774</v>
      </c>
      <c r="E1308" t="s">
        <v>5058</v>
      </c>
      <c r="F1308" t="s">
        <v>2997</v>
      </c>
      <c r="G1308" t="s">
        <v>5059</v>
      </c>
      <c r="H1308" t="s">
        <v>32</v>
      </c>
      <c r="I1308">
        <v>106</v>
      </c>
      <c r="J1308">
        <v>2.35</v>
      </c>
      <c r="K1308" t="s">
        <v>33</v>
      </c>
      <c r="L1308" t="s">
        <v>14600</v>
      </c>
      <c r="M1308" t="s">
        <v>13963</v>
      </c>
      <c r="N1308" t="s">
        <v>17189</v>
      </c>
      <c r="O1308" t="s">
        <v>14171</v>
      </c>
      <c r="P1308" t="s">
        <v>14666</v>
      </c>
      <c r="Q1308">
        <v>1997</v>
      </c>
      <c r="R1308" t="s">
        <v>34</v>
      </c>
      <c r="S1308">
        <v>2</v>
      </c>
      <c r="T1308">
        <v>36000000</v>
      </c>
      <c r="U1308">
        <v>12339633</v>
      </c>
      <c r="V1308">
        <f t="shared" si="41"/>
        <v>-23660367</v>
      </c>
      <c r="W1308" t="s">
        <v>5060</v>
      </c>
      <c r="X1308">
        <v>7.8</v>
      </c>
      <c r="Y1308">
        <v>175</v>
      </c>
      <c r="Z1308">
        <v>220591</v>
      </c>
      <c r="AA1308">
        <v>641</v>
      </c>
      <c r="AB1308">
        <v>17000</v>
      </c>
      <c r="AC1308">
        <v>487</v>
      </c>
      <c r="AD1308">
        <v>685</v>
      </c>
      <c r="AE1308">
        <v>485</v>
      </c>
      <c r="AF1308">
        <v>263</v>
      </c>
      <c r="AG1308">
        <v>1942</v>
      </c>
      <c r="AH1308" t="s">
        <v>2420</v>
      </c>
      <c r="AI1308" t="s">
        <v>13700</v>
      </c>
      <c r="AJ1308" t="s">
        <v>13161</v>
      </c>
      <c r="AP1308">
        <f t="shared" si="40"/>
        <v>3</v>
      </c>
    </row>
    <row r="1309" spans="1:42" x14ac:dyDescent="0.3">
      <c r="A1309" s="1">
        <v>1379</v>
      </c>
      <c r="B1309" t="s">
        <v>5061</v>
      </c>
      <c r="C1309" t="s">
        <v>27</v>
      </c>
      <c r="D1309" t="s">
        <v>3748</v>
      </c>
      <c r="E1309" t="s">
        <v>2936</v>
      </c>
      <c r="F1309" t="s">
        <v>1021</v>
      </c>
      <c r="G1309" t="s">
        <v>4586</v>
      </c>
      <c r="H1309" t="s">
        <v>32</v>
      </c>
      <c r="I1309">
        <v>95</v>
      </c>
      <c r="J1309">
        <v>1.85</v>
      </c>
      <c r="K1309" t="s">
        <v>33</v>
      </c>
      <c r="L1309" t="s">
        <v>17190</v>
      </c>
      <c r="M1309" t="s">
        <v>16367</v>
      </c>
      <c r="N1309" t="s">
        <v>15915</v>
      </c>
      <c r="O1309" t="s">
        <v>14403</v>
      </c>
      <c r="P1309" t="s">
        <v>15000</v>
      </c>
      <c r="Q1309">
        <v>2000</v>
      </c>
      <c r="R1309" t="s">
        <v>491</v>
      </c>
      <c r="S1309">
        <v>0</v>
      </c>
      <c r="T1309">
        <v>36000000</v>
      </c>
      <c r="U1309">
        <v>2954405</v>
      </c>
      <c r="V1309">
        <f t="shared" si="41"/>
        <v>-33045595</v>
      </c>
      <c r="W1309" t="s">
        <v>5062</v>
      </c>
      <c r="X1309">
        <v>5.3</v>
      </c>
      <c r="Y1309">
        <v>63</v>
      </c>
      <c r="Z1309">
        <v>1977</v>
      </c>
      <c r="AA1309">
        <v>64</v>
      </c>
      <c r="AB1309">
        <v>133</v>
      </c>
      <c r="AC1309">
        <v>31</v>
      </c>
      <c r="AD1309">
        <v>944</v>
      </c>
      <c r="AE1309">
        <v>886</v>
      </c>
      <c r="AF1309">
        <v>450</v>
      </c>
      <c r="AG1309">
        <v>2928</v>
      </c>
      <c r="AH1309" t="s">
        <v>20932</v>
      </c>
      <c r="AI1309" t="s">
        <v>1432</v>
      </c>
      <c r="AJ1309" t="s">
        <v>12756</v>
      </c>
      <c r="AP1309">
        <f t="shared" si="40"/>
        <v>3</v>
      </c>
    </row>
    <row r="1310" spans="1:42" x14ac:dyDescent="0.3">
      <c r="A1310" s="1">
        <v>1380</v>
      </c>
      <c r="B1310" t="s">
        <v>5063</v>
      </c>
      <c r="C1310" t="s">
        <v>27</v>
      </c>
      <c r="D1310" t="s">
        <v>1071</v>
      </c>
      <c r="E1310" t="s">
        <v>3632</v>
      </c>
      <c r="F1310" t="s">
        <v>5064</v>
      </c>
      <c r="G1310" t="s">
        <v>5065</v>
      </c>
      <c r="H1310" t="s">
        <v>32</v>
      </c>
      <c r="I1310">
        <v>81</v>
      </c>
      <c r="J1310">
        <v>2.35</v>
      </c>
      <c r="K1310" t="s">
        <v>33</v>
      </c>
      <c r="L1310" t="s">
        <v>14522</v>
      </c>
      <c r="M1310" t="s">
        <v>17191</v>
      </c>
      <c r="N1310" t="s">
        <v>14146</v>
      </c>
      <c r="O1310" t="s">
        <v>15853</v>
      </c>
      <c r="P1310" t="s">
        <v>14343</v>
      </c>
      <c r="Q1310">
        <v>2008</v>
      </c>
      <c r="R1310" t="s">
        <v>212</v>
      </c>
      <c r="S1310">
        <v>0</v>
      </c>
      <c r="T1310">
        <v>37000000</v>
      </c>
      <c r="U1310">
        <v>30105968</v>
      </c>
      <c r="V1310">
        <f t="shared" si="41"/>
        <v>-6894032</v>
      </c>
      <c r="W1310" t="s">
        <v>5066</v>
      </c>
      <c r="X1310">
        <v>4.5</v>
      </c>
      <c r="Y1310">
        <v>85</v>
      </c>
      <c r="Z1310">
        <v>8860</v>
      </c>
      <c r="AA1310">
        <v>45</v>
      </c>
      <c r="AB1310">
        <v>279</v>
      </c>
      <c r="AC1310">
        <v>16</v>
      </c>
      <c r="AD1310">
        <v>541</v>
      </c>
      <c r="AE1310">
        <v>521</v>
      </c>
      <c r="AF1310">
        <v>387</v>
      </c>
      <c r="AG1310">
        <v>2268</v>
      </c>
      <c r="AH1310" t="s">
        <v>718</v>
      </c>
      <c r="AI1310" t="s">
        <v>20925</v>
      </c>
      <c r="AJ1310" t="s">
        <v>1432</v>
      </c>
      <c r="AK1310" t="s">
        <v>20926</v>
      </c>
      <c r="AL1310" t="s">
        <v>13700</v>
      </c>
      <c r="AP1310">
        <f t="shared" si="40"/>
        <v>5</v>
      </c>
    </row>
    <row r="1311" spans="1:42" x14ac:dyDescent="0.3">
      <c r="A1311" s="1">
        <v>1381</v>
      </c>
      <c r="B1311" t="s">
        <v>5067</v>
      </c>
      <c r="C1311" t="s">
        <v>27</v>
      </c>
      <c r="D1311" t="s">
        <v>5068</v>
      </c>
      <c r="E1311" t="s">
        <v>598</v>
      </c>
      <c r="F1311" t="s">
        <v>3273</v>
      </c>
      <c r="G1311" t="s">
        <v>2974</v>
      </c>
      <c r="H1311" t="s">
        <v>32</v>
      </c>
      <c r="I1311">
        <v>95</v>
      </c>
      <c r="J1311">
        <v>1.85</v>
      </c>
      <c r="K1311" t="s">
        <v>33</v>
      </c>
      <c r="L1311" t="s">
        <v>17192</v>
      </c>
      <c r="M1311" t="s">
        <v>14178</v>
      </c>
      <c r="N1311" t="s">
        <v>14217</v>
      </c>
      <c r="O1311" t="s">
        <v>17193</v>
      </c>
      <c r="P1311" t="s">
        <v>14882</v>
      </c>
      <c r="Q1311">
        <v>2003</v>
      </c>
      <c r="R1311" t="s">
        <v>34</v>
      </c>
      <c r="S1311">
        <v>1</v>
      </c>
      <c r="T1311">
        <v>35200000</v>
      </c>
      <c r="U1311">
        <v>37788228</v>
      </c>
      <c r="V1311">
        <f t="shared" si="41"/>
        <v>2588228</v>
      </c>
      <c r="W1311" t="s">
        <v>5069</v>
      </c>
      <c r="X1311">
        <v>5.4</v>
      </c>
      <c r="Y1311">
        <v>44</v>
      </c>
      <c r="Z1311">
        <v>15046</v>
      </c>
      <c r="AA1311">
        <v>80</v>
      </c>
      <c r="AB1311">
        <v>638</v>
      </c>
      <c r="AC1311">
        <v>0</v>
      </c>
      <c r="AD1311">
        <v>1000</v>
      </c>
      <c r="AE1311">
        <v>812</v>
      </c>
      <c r="AF1311">
        <v>642</v>
      </c>
      <c r="AG1311">
        <v>4537</v>
      </c>
      <c r="AH1311" t="s">
        <v>1432</v>
      </c>
      <c r="AP1311">
        <f t="shared" si="40"/>
        <v>1</v>
      </c>
    </row>
    <row r="1312" spans="1:42" x14ac:dyDescent="0.3">
      <c r="A1312" s="1">
        <v>1382</v>
      </c>
      <c r="B1312" t="s">
        <v>5070</v>
      </c>
      <c r="C1312" t="s">
        <v>27</v>
      </c>
      <c r="D1312" t="s">
        <v>1836</v>
      </c>
      <c r="E1312" t="s">
        <v>495</v>
      </c>
      <c r="F1312" t="s">
        <v>3174</v>
      </c>
      <c r="G1312" t="s">
        <v>3714</v>
      </c>
      <c r="H1312" t="s">
        <v>32</v>
      </c>
      <c r="I1312">
        <v>108</v>
      </c>
      <c r="J1312">
        <v>2.35</v>
      </c>
      <c r="K1312" t="s">
        <v>33</v>
      </c>
      <c r="L1312" t="s">
        <v>17194</v>
      </c>
      <c r="M1312" t="s">
        <v>14949</v>
      </c>
      <c r="N1312" t="s">
        <v>17195</v>
      </c>
      <c r="O1312" t="s">
        <v>17196</v>
      </c>
      <c r="P1312" t="s">
        <v>17197</v>
      </c>
      <c r="Q1312">
        <v>2009</v>
      </c>
      <c r="R1312" t="s">
        <v>491</v>
      </c>
      <c r="S1312">
        <v>3</v>
      </c>
      <c r="T1312">
        <v>35000000</v>
      </c>
      <c r="U1312">
        <v>277313371</v>
      </c>
      <c r="V1312">
        <f t="shared" si="41"/>
        <v>242313371</v>
      </c>
      <c r="W1312" t="s">
        <v>5071</v>
      </c>
      <c r="X1312">
        <v>7.8</v>
      </c>
      <c r="Y1312">
        <v>334</v>
      </c>
      <c r="Z1312">
        <v>583341</v>
      </c>
      <c r="AA1312">
        <v>626</v>
      </c>
      <c r="AB1312">
        <v>24000</v>
      </c>
      <c r="AC1312">
        <v>480</v>
      </c>
      <c r="AD1312">
        <v>14000</v>
      </c>
      <c r="AE1312">
        <v>839</v>
      </c>
      <c r="AF1312">
        <v>706</v>
      </c>
      <c r="AG1312">
        <v>17623</v>
      </c>
      <c r="AH1312" t="s">
        <v>1432</v>
      </c>
      <c r="AP1312">
        <f t="shared" si="40"/>
        <v>1</v>
      </c>
    </row>
    <row r="1313" spans="1:42" x14ac:dyDescent="0.3">
      <c r="A1313" s="1">
        <v>1383</v>
      </c>
      <c r="B1313" t="s">
        <v>5072</v>
      </c>
      <c r="C1313" t="s">
        <v>27</v>
      </c>
      <c r="D1313" t="s">
        <v>5073</v>
      </c>
      <c r="E1313" t="s">
        <v>1838</v>
      </c>
      <c r="F1313" t="s">
        <v>5074</v>
      </c>
      <c r="G1313" t="s">
        <v>5075</v>
      </c>
      <c r="H1313" t="s">
        <v>2734</v>
      </c>
      <c r="I1313">
        <v>105</v>
      </c>
      <c r="J1313">
        <v>2.35</v>
      </c>
      <c r="K1313" t="s">
        <v>5076</v>
      </c>
      <c r="L1313" t="s">
        <v>16849</v>
      </c>
      <c r="M1313" t="s">
        <v>16367</v>
      </c>
      <c r="N1313" t="s">
        <v>15083</v>
      </c>
      <c r="O1313" t="s">
        <v>17198</v>
      </c>
      <c r="P1313" t="s">
        <v>17199</v>
      </c>
      <c r="Q1313">
        <v>2015</v>
      </c>
      <c r="R1313" t="s">
        <v>34</v>
      </c>
      <c r="S1313">
        <v>0</v>
      </c>
      <c r="T1313">
        <v>36000000</v>
      </c>
      <c r="U1313">
        <v>2126511</v>
      </c>
      <c r="V1313">
        <f t="shared" si="41"/>
        <v>-33873489</v>
      </c>
      <c r="W1313" t="s">
        <v>5077</v>
      </c>
      <c r="X1313">
        <v>7.2</v>
      </c>
      <c r="Y1313">
        <v>78</v>
      </c>
      <c r="Z1313">
        <v>21912</v>
      </c>
      <c r="AA1313">
        <v>45</v>
      </c>
      <c r="AB1313">
        <v>12000</v>
      </c>
      <c r="AC1313">
        <v>25</v>
      </c>
      <c r="AD1313">
        <v>461</v>
      </c>
      <c r="AE1313">
        <v>79</v>
      </c>
      <c r="AF1313">
        <v>51</v>
      </c>
      <c r="AG1313">
        <v>615</v>
      </c>
      <c r="AH1313" t="s">
        <v>980</v>
      </c>
      <c r="AI1313" t="s">
        <v>20932</v>
      </c>
      <c r="AJ1313" t="s">
        <v>2420</v>
      </c>
      <c r="AK1313" t="s">
        <v>20929</v>
      </c>
      <c r="AP1313">
        <f t="shared" si="40"/>
        <v>4</v>
      </c>
    </row>
    <row r="1314" spans="1:42" x14ac:dyDescent="0.3">
      <c r="A1314" s="1">
        <v>1384</v>
      </c>
      <c r="B1314" t="s">
        <v>5078</v>
      </c>
      <c r="C1314" t="s">
        <v>27</v>
      </c>
      <c r="D1314" t="s">
        <v>1428</v>
      </c>
      <c r="E1314" t="s">
        <v>3761</v>
      </c>
      <c r="F1314" t="s">
        <v>926</v>
      </c>
      <c r="G1314" t="s">
        <v>2730</v>
      </c>
      <c r="H1314" t="s">
        <v>32</v>
      </c>
      <c r="I1314">
        <v>95</v>
      </c>
      <c r="J1314">
        <v>2.35</v>
      </c>
      <c r="K1314" t="s">
        <v>33</v>
      </c>
      <c r="L1314" t="s">
        <v>17200</v>
      </c>
      <c r="M1314" t="s">
        <v>17201</v>
      </c>
      <c r="N1314" t="s">
        <v>17202</v>
      </c>
      <c r="O1314" t="s">
        <v>13974</v>
      </c>
      <c r="P1314" t="s">
        <v>17203</v>
      </c>
      <c r="Q1314">
        <v>1999</v>
      </c>
      <c r="R1314" t="s">
        <v>34</v>
      </c>
      <c r="S1314">
        <v>1</v>
      </c>
      <c r="T1314">
        <v>33000000</v>
      </c>
      <c r="U1314">
        <v>205399422</v>
      </c>
      <c r="V1314">
        <f t="shared" si="41"/>
        <v>172399422</v>
      </c>
      <c r="W1314" t="s">
        <v>5079</v>
      </c>
      <c r="X1314">
        <v>6.6</v>
      </c>
      <c r="Y1314">
        <v>199</v>
      </c>
      <c r="Z1314">
        <v>181225</v>
      </c>
      <c r="AA1314">
        <v>784</v>
      </c>
      <c r="AB1314">
        <v>0</v>
      </c>
      <c r="AC1314">
        <v>116</v>
      </c>
      <c r="AD1314">
        <v>45000</v>
      </c>
      <c r="AE1314">
        <v>645</v>
      </c>
      <c r="AF1314">
        <v>481</v>
      </c>
      <c r="AG1314">
        <v>47203</v>
      </c>
      <c r="AH1314" t="s">
        <v>980</v>
      </c>
      <c r="AI1314" t="s">
        <v>718</v>
      </c>
      <c r="AJ1314" t="s">
        <v>1432</v>
      </c>
      <c r="AK1314" t="s">
        <v>20931</v>
      </c>
      <c r="AP1314">
        <f t="shared" si="40"/>
        <v>4</v>
      </c>
    </row>
    <row r="1315" spans="1:42" x14ac:dyDescent="0.3">
      <c r="A1315" s="1">
        <v>1385</v>
      </c>
      <c r="B1315" t="s">
        <v>5080</v>
      </c>
      <c r="C1315" t="s">
        <v>27</v>
      </c>
      <c r="D1315" t="s">
        <v>197</v>
      </c>
      <c r="E1315" t="s">
        <v>977</v>
      </c>
      <c r="F1315" t="s">
        <v>3288</v>
      </c>
      <c r="G1315" t="s">
        <v>5081</v>
      </c>
      <c r="H1315" t="s">
        <v>32</v>
      </c>
      <c r="I1315">
        <v>126</v>
      </c>
      <c r="J1315">
        <v>1.85</v>
      </c>
      <c r="K1315" t="s">
        <v>33</v>
      </c>
      <c r="L1315" t="s">
        <v>14659</v>
      </c>
      <c r="M1315" t="s">
        <v>14237</v>
      </c>
      <c r="N1315" t="s">
        <v>14417</v>
      </c>
      <c r="O1315" t="s">
        <v>15741</v>
      </c>
      <c r="P1315" t="s">
        <v>14666</v>
      </c>
      <c r="Q1315">
        <v>1989</v>
      </c>
      <c r="R1315" t="s">
        <v>34</v>
      </c>
      <c r="S1315">
        <v>0</v>
      </c>
      <c r="T1315">
        <v>35000000</v>
      </c>
      <c r="U1315">
        <v>251188924</v>
      </c>
      <c r="V1315">
        <f t="shared" si="41"/>
        <v>216188924</v>
      </c>
      <c r="W1315" t="s">
        <v>5082</v>
      </c>
      <c r="X1315">
        <v>7.6</v>
      </c>
      <c r="Y1315">
        <v>186</v>
      </c>
      <c r="Z1315">
        <v>269033</v>
      </c>
      <c r="AA1315">
        <v>817</v>
      </c>
      <c r="AB1315">
        <v>12000</v>
      </c>
      <c r="AC1315">
        <v>13000</v>
      </c>
      <c r="AD1315">
        <v>920</v>
      </c>
      <c r="AE1315">
        <v>549</v>
      </c>
      <c r="AF1315">
        <v>488</v>
      </c>
      <c r="AG1315">
        <v>2725</v>
      </c>
      <c r="AH1315" t="s">
        <v>980</v>
      </c>
      <c r="AI1315" t="s">
        <v>718</v>
      </c>
      <c r="AP1315">
        <f t="shared" si="40"/>
        <v>2</v>
      </c>
    </row>
    <row r="1316" spans="1:42" x14ac:dyDescent="0.3">
      <c r="A1316" s="1">
        <v>1386</v>
      </c>
      <c r="B1316" t="s">
        <v>5083</v>
      </c>
      <c r="C1316" t="s">
        <v>27</v>
      </c>
      <c r="D1316" t="s">
        <v>3838</v>
      </c>
      <c r="E1316" t="s">
        <v>885</v>
      </c>
      <c r="F1316" t="s">
        <v>990</v>
      </c>
      <c r="G1316" t="s">
        <v>5084</v>
      </c>
      <c r="H1316" t="s">
        <v>2536</v>
      </c>
      <c r="I1316">
        <v>102</v>
      </c>
      <c r="J1316">
        <v>2.35</v>
      </c>
      <c r="K1316" t="s">
        <v>33</v>
      </c>
      <c r="L1316" t="s">
        <v>16869</v>
      </c>
      <c r="M1316" t="s">
        <v>17204</v>
      </c>
      <c r="N1316" t="s">
        <v>17205</v>
      </c>
      <c r="O1316" t="s">
        <v>17206</v>
      </c>
      <c r="P1316" t="s">
        <v>17207</v>
      </c>
      <c r="Q1316">
        <v>2011</v>
      </c>
      <c r="R1316" t="s">
        <v>34</v>
      </c>
      <c r="S1316">
        <v>0</v>
      </c>
      <c r="T1316">
        <v>36000000</v>
      </c>
      <c r="U1316">
        <v>1068392</v>
      </c>
      <c r="V1316">
        <f t="shared" si="41"/>
        <v>-34931608</v>
      </c>
      <c r="W1316" t="s">
        <v>5085</v>
      </c>
      <c r="X1316">
        <v>5.9</v>
      </c>
      <c r="Y1316">
        <v>77</v>
      </c>
      <c r="Z1316">
        <v>3865</v>
      </c>
      <c r="AA1316">
        <v>53</v>
      </c>
      <c r="AB1316">
        <v>2000</v>
      </c>
      <c r="AC1316">
        <v>596</v>
      </c>
      <c r="AD1316">
        <v>877</v>
      </c>
      <c r="AE1316">
        <v>794</v>
      </c>
      <c r="AF1316">
        <v>785</v>
      </c>
      <c r="AG1316">
        <v>3497</v>
      </c>
      <c r="AH1316" t="s">
        <v>20932</v>
      </c>
      <c r="AI1316" t="s">
        <v>2420</v>
      </c>
      <c r="AJ1316" t="s">
        <v>6750</v>
      </c>
      <c r="AP1316">
        <f t="shared" si="40"/>
        <v>3</v>
      </c>
    </row>
    <row r="1317" spans="1:42" x14ac:dyDescent="0.3">
      <c r="A1317" s="1">
        <v>1387</v>
      </c>
      <c r="B1317" t="s">
        <v>5086</v>
      </c>
      <c r="C1317" t="s">
        <v>27</v>
      </c>
      <c r="D1317" t="s">
        <v>794</v>
      </c>
      <c r="E1317" t="s">
        <v>795</v>
      </c>
      <c r="F1317" t="s">
        <v>1986</v>
      </c>
      <c r="G1317" t="s">
        <v>2607</v>
      </c>
      <c r="H1317" t="s">
        <v>32</v>
      </c>
      <c r="I1317">
        <v>121</v>
      </c>
      <c r="J1317">
        <v>2.35</v>
      </c>
      <c r="K1317" t="s">
        <v>33</v>
      </c>
      <c r="L1317" t="s">
        <v>14416</v>
      </c>
      <c r="M1317" t="s">
        <v>15333</v>
      </c>
      <c r="N1317" t="s">
        <v>17208</v>
      </c>
      <c r="O1317" t="s">
        <v>14666</v>
      </c>
      <c r="P1317" t="s">
        <v>13979</v>
      </c>
      <c r="Q1317">
        <v>1992</v>
      </c>
      <c r="R1317" t="s">
        <v>491</v>
      </c>
      <c r="S1317">
        <v>2</v>
      </c>
      <c r="T1317">
        <v>35000000</v>
      </c>
      <c r="U1317">
        <v>144731527</v>
      </c>
      <c r="V1317">
        <f t="shared" si="41"/>
        <v>109731527</v>
      </c>
      <c r="W1317" t="s">
        <v>5087</v>
      </c>
      <c r="X1317">
        <v>6.7</v>
      </c>
      <c r="Y1317">
        <v>68</v>
      </c>
      <c r="Z1317">
        <v>128010</v>
      </c>
      <c r="AA1317">
        <v>136</v>
      </c>
      <c r="AB1317">
        <v>0</v>
      </c>
      <c r="AC1317">
        <v>503</v>
      </c>
      <c r="AD1317">
        <v>808</v>
      </c>
      <c r="AE1317">
        <v>277</v>
      </c>
      <c r="AF1317">
        <v>94</v>
      </c>
      <c r="AG1317">
        <v>1446</v>
      </c>
      <c r="AH1317" t="s">
        <v>980</v>
      </c>
      <c r="AI1317" t="s">
        <v>20931</v>
      </c>
      <c r="AJ1317" t="s">
        <v>13161</v>
      </c>
      <c r="AP1317">
        <f t="shared" si="40"/>
        <v>3</v>
      </c>
    </row>
    <row r="1318" spans="1:42" x14ac:dyDescent="0.3">
      <c r="A1318" s="1">
        <v>1388</v>
      </c>
      <c r="B1318" t="s">
        <v>5088</v>
      </c>
      <c r="C1318" t="s">
        <v>27</v>
      </c>
      <c r="D1318" t="s">
        <v>1497</v>
      </c>
      <c r="E1318" t="s">
        <v>5089</v>
      </c>
      <c r="F1318" t="s">
        <v>5090</v>
      </c>
      <c r="G1318" t="s">
        <v>1603</v>
      </c>
      <c r="H1318" t="s">
        <v>32</v>
      </c>
      <c r="I1318">
        <v>129</v>
      </c>
      <c r="J1318">
        <v>1.85</v>
      </c>
      <c r="K1318" t="s">
        <v>33</v>
      </c>
      <c r="L1318" t="s">
        <v>17209</v>
      </c>
      <c r="M1318" t="s">
        <v>14955</v>
      </c>
      <c r="N1318" t="s">
        <v>17210</v>
      </c>
      <c r="O1318" t="s">
        <v>17211</v>
      </c>
      <c r="P1318" t="s">
        <v>17212</v>
      </c>
      <c r="Q1318">
        <v>2009</v>
      </c>
      <c r="R1318" t="s">
        <v>34</v>
      </c>
      <c r="S1318">
        <v>0</v>
      </c>
      <c r="T1318">
        <v>29000000</v>
      </c>
      <c r="U1318">
        <v>255950375</v>
      </c>
      <c r="V1318">
        <f t="shared" si="41"/>
        <v>226950375</v>
      </c>
      <c r="W1318" t="s">
        <v>5091</v>
      </c>
      <c r="X1318">
        <v>7.7</v>
      </c>
      <c r="Y1318">
        <v>261</v>
      </c>
      <c r="Z1318">
        <v>223127</v>
      </c>
      <c r="AA1318">
        <v>420</v>
      </c>
      <c r="AB1318">
        <v>38000</v>
      </c>
      <c r="AC1318">
        <v>102</v>
      </c>
      <c r="AD1318">
        <v>768</v>
      </c>
      <c r="AE1318">
        <v>734</v>
      </c>
      <c r="AF1318">
        <v>624</v>
      </c>
      <c r="AG1318">
        <v>3389</v>
      </c>
      <c r="AH1318" t="s">
        <v>20932</v>
      </c>
      <c r="AI1318" t="s">
        <v>2420</v>
      </c>
      <c r="AJ1318" t="s">
        <v>20930</v>
      </c>
      <c r="AP1318">
        <f t="shared" si="40"/>
        <v>3</v>
      </c>
    </row>
    <row r="1319" spans="1:42" x14ac:dyDescent="0.3">
      <c r="A1319" s="1">
        <v>1390</v>
      </c>
      <c r="B1319" t="s">
        <v>5092</v>
      </c>
      <c r="C1319" t="s">
        <v>27</v>
      </c>
      <c r="D1319" t="s">
        <v>3455</v>
      </c>
      <c r="E1319" t="s">
        <v>4132</v>
      </c>
      <c r="F1319" t="s">
        <v>2343</v>
      </c>
      <c r="G1319" t="s">
        <v>57</v>
      </c>
      <c r="H1319" t="s">
        <v>32</v>
      </c>
      <c r="I1319">
        <v>88</v>
      </c>
      <c r="J1319">
        <v>1.85</v>
      </c>
      <c r="K1319" t="s">
        <v>33</v>
      </c>
      <c r="L1319" t="s">
        <v>14034</v>
      </c>
      <c r="M1319" t="s">
        <v>13973</v>
      </c>
      <c r="N1319" t="s">
        <v>14154</v>
      </c>
      <c r="O1319" t="s">
        <v>14459</v>
      </c>
      <c r="P1319" t="s">
        <v>13974</v>
      </c>
      <c r="Q1319">
        <v>2001</v>
      </c>
      <c r="R1319" t="s">
        <v>72</v>
      </c>
      <c r="S1319">
        <v>0</v>
      </c>
      <c r="T1319">
        <v>35000000</v>
      </c>
      <c r="U1319">
        <v>112692062</v>
      </c>
      <c r="V1319">
        <f t="shared" si="41"/>
        <v>77692062</v>
      </c>
      <c r="W1319" t="s">
        <v>5093</v>
      </c>
      <c r="X1319">
        <v>5.4</v>
      </c>
      <c r="Y1319">
        <v>122</v>
      </c>
      <c r="Z1319">
        <v>84325</v>
      </c>
      <c r="AA1319">
        <v>205</v>
      </c>
      <c r="AB1319">
        <v>0</v>
      </c>
      <c r="AC1319">
        <v>0</v>
      </c>
      <c r="AD1319">
        <v>2000</v>
      </c>
      <c r="AE1319">
        <v>843</v>
      </c>
      <c r="AF1319">
        <v>640</v>
      </c>
      <c r="AG1319">
        <v>4499</v>
      </c>
      <c r="AH1319" t="s">
        <v>980</v>
      </c>
      <c r="AI1319" t="s">
        <v>718</v>
      </c>
      <c r="AJ1319" t="s">
        <v>1432</v>
      </c>
      <c r="AK1319" t="s">
        <v>20926</v>
      </c>
      <c r="AL1319" t="s">
        <v>13700</v>
      </c>
      <c r="AP1319">
        <f t="shared" si="40"/>
        <v>5</v>
      </c>
    </row>
    <row r="1320" spans="1:42" x14ac:dyDescent="0.3">
      <c r="A1320" s="1">
        <v>1391</v>
      </c>
      <c r="B1320" t="s">
        <v>5094</v>
      </c>
      <c r="C1320" t="s">
        <v>27</v>
      </c>
      <c r="D1320" t="s">
        <v>1874</v>
      </c>
      <c r="E1320" t="s">
        <v>94</v>
      </c>
      <c r="F1320" t="s">
        <v>4520</v>
      </c>
      <c r="G1320" t="s">
        <v>5095</v>
      </c>
      <c r="H1320" t="s">
        <v>32</v>
      </c>
      <c r="I1320">
        <v>106</v>
      </c>
      <c r="J1320">
        <v>2.35</v>
      </c>
      <c r="K1320" t="s">
        <v>33</v>
      </c>
      <c r="L1320" t="s">
        <v>17213</v>
      </c>
      <c r="M1320" t="s">
        <v>17214</v>
      </c>
      <c r="N1320" t="s">
        <v>17215</v>
      </c>
      <c r="O1320" t="s">
        <v>17216</v>
      </c>
      <c r="P1320" t="s">
        <v>14448</v>
      </c>
      <c r="Q1320">
        <v>2011</v>
      </c>
      <c r="R1320" t="s">
        <v>491</v>
      </c>
      <c r="S1320">
        <v>5</v>
      </c>
      <c r="T1320">
        <v>35000000</v>
      </c>
      <c r="U1320">
        <v>117528646</v>
      </c>
      <c r="V1320">
        <f t="shared" si="41"/>
        <v>82528646</v>
      </c>
      <c r="W1320" t="s">
        <v>5096</v>
      </c>
      <c r="X1320">
        <v>6.9</v>
      </c>
      <c r="Y1320">
        <v>340</v>
      </c>
      <c r="Z1320">
        <v>353442</v>
      </c>
      <c r="AA1320">
        <v>387</v>
      </c>
      <c r="AB1320">
        <v>31000</v>
      </c>
      <c r="AC1320">
        <v>91</v>
      </c>
      <c r="AD1320">
        <v>18000</v>
      </c>
      <c r="AE1320">
        <v>464</v>
      </c>
      <c r="AF1320">
        <v>64</v>
      </c>
      <c r="AG1320">
        <v>18669</v>
      </c>
      <c r="AH1320" t="s">
        <v>1432</v>
      </c>
      <c r="AI1320" t="s">
        <v>20931</v>
      </c>
      <c r="AP1320">
        <f t="shared" si="40"/>
        <v>2</v>
      </c>
    </row>
    <row r="1321" spans="1:42" x14ac:dyDescent="0.3">
      <c r="A1321" s="1">
        <v>1392</v>
      </c>
      <c r="B1321" t="s">
        <v>5097</v>
      </c>
      <c r="C1321" t="s">
        <v>27</v>
      </c>
      <c r="D1321" t="s">
        <v>4989</v>
      </c>
      <c r="E1321" t="s">
        <v>861</v>
      </c>
      <c r="F1321" t="s">
        <v>233</v>
      </c>
      <c r="G1321" t="s">
        <v>5098</v>
      </c>
      <c r="H1321" t="s">
        <v>32</v>
      </c>
      <c r="I1321">
        <v>110</v>
      </c>
      <c r="J1321">
        <v>2.35</v>
      </c>
      <c r="K1321" t="s">
        <v>33</v>
      </c>
      <c r="L1321" t="s">
        <v>17217</v>
      </c>
      <c r="M1321" t="s">
        <v>14448</v>
      </c>
      <c r="N1321" t="s">
        <v>14606</v>
      </c>
      <c r="O1321" t="s">
        <v>14027</v>
      </c>
      <c r="P1321" t="s">
        <v>16216</v>
      </c>
      <c r="Q1321">
        <v>2010</v>
      </c>
      <c r="R1321" t="s">
        <v>34</v>
      </c>
      <c r="S1321">
        <v>0</v>
      </c>
      <c r="T1321">
        <v>38000000</v>
      </c>
      <c r="U1321">
        <v>171031347</v>
      </c>
      <c r="V1321">
        <f t="shared" si="41"/>
        <v>133031347</v>
      </c>
      <c r="W1321" t="s">
        <v>5099</v>
      </c>
      <c r="X1321">
        <v>7.7</v>
      </c>
      <c r="Y1321">
        <v>493</v>
      </c>
      <c r="Z1321">
        <v>240962</v>
      </c>
      <c r="AA1321">
        <v>724</v>
      </c>
      <c r="AB1321">
        <v>36000</v>
      </c>
      <c r="AC1321">
        <v>1000</v>
      </c>
      <c r="AD1321">
        <v>13000</v>
      </c>
      <c r="AE1321">
        <v>12000</v>
      </c>
      <c r="AF1321">
        <v>538</v>
      </c>
      <c r="AG1321">
        <v>25964</v>
      </c>
      <c r="AH1321" t="s">
        <v>718</v>
      </c>
      <c r="AI1321" t="s">
        <v>2420</v>
      </c>
      <c r="AJ1321" t="s">
        <v>10951</v>
      </c>
      <c r="AP1321">
        <f t="shared" si="40"/>
        <v>3</v>
      </c>
    </row>
    <row r="1322" spans="1:42" x14ac:dyDescent="0.3">
      <c r="A1322" s="1">
        <v>1393</v>
      </c>
      <c r="B1322" t="s">
        <v>5100</v>
      </c>
      <c r="C1322" t="s">
        <v>27</v>
      </c>
      <c r="D1322" t="s">
        <v>2788</v>
      </c>
      <c r="E1322" t="s">
        <v>1723</v>
      </c>
      <c r="F1322" t="s">
        <v>198</v>
      </c>
      <c r="G1322" t="s">
        <v>5101</v>
      </c>
      <c r="H1322" t="s">
        <v>32</v>
      </c>
      <c r="I1322">
        <v>109</v>
      </c>
      <c r="J1322">
        <v>2.35</v>
      </c>
      <c r="K1322" t="s">
        <v>33</v>
      </c>
      <c r="L1322" t="s">
        <v>16531</v>
      </c>
      <c r="M1322" t="s">
        <v>17218</v>
      </c>
      <c r="N1322" t="s">
        <v>15095</v>
      </c>
      <c r="O1322" t="s">
        <v>14403</v>
      </c>
      <c r="P1322" t="s">
        <v>17219</v>
      </c>
      <c r="Q1322">
        <v>2006</v>
      </c>
      <c r="R1322" t="s">
        <v>34</v>
      </c>
      <c r="S1322">
        <v>0</v>
      </c>
      <c r="T1322">
        <v>35000000</v>
      </c>
      <c r="U1322">
        <v>124732962</v>
      </c>
      <c r="V1322">
        <f t="shared" si="41"/>
        <v>89732962</v>
      </c>
      <c r="W1322" t="s">
        <v>5102</v>
      </c>
      <c r="X1322">
        <v>6.8</v>
      </c>
      <c r="Y1322">
        <v>208</v>
      </c>
      <c r="Z1322">
        <v>286178</v>
      </c>
      <c r="AA1322">
        <v>631</v>
      </c>
      <c r="AB1322">
        <v>0</v>
      </c>
      <c r="AC1322">
        <v>64</v>
      </c>
      <c r="AD1322">
        <v>11000</v>
      </c>
      <c r="AE1322">
        <v>11000</v>
      </c>
      <c r="AF1322">
        <v>505</v>
      </c>
      <c r="AG1322">
        <v>23923</v>
      </c>
      <c r="AH1322" t="s">
        <v>1432</v>
      </c>
      <c r="AI1322" t="s">
        <v>2420</v>
      </c>
      <c r="AJ1322" t="s">
        <v>12756</v>
      </c>
      <c r="AP1322">
        <f t="shared" si="40"/>
        <v>3</v>
      </c>
    </row>
    <row r="1323" spans="1:42" x14ac:dyDescent="0.3">
      <c r="A1323" s="1">
        <v>1394</v>
      </c>
      <c r="B1323" t="s">
        <v>5103</v>
      </c>
      <c r="C1323" t="s">
        <v>27</v>
      </c>
      <c r="D1323" t="s">
        <v>5104</v>
      </c>
      <c r="E1323" t="s">
        <v>772</v>
      </c>
      <c r="F1323" t="s">
        <v>5105</v>
      </c>
      <c r="G1323" t="s">
        <v>5106</v>
      </c>
      <c r="H1323" t="s">
        <v>32</v>
      </c>
      <c r="I1323">
        <v>143</v>
      </c>
      <c r="J1323">
        <v>2.35</v>
      </c>
      <c r="K1323" t="s">
        <v>33</v>
      </c>
      <c r="L1323" t="s">
        <v>13981</v>
      </c>
      <c r="M1323" t="s">
        <v>14172</v>
      </c>
      <c r="N1323" t="s">
        <v>14784</v>
      </c>
      <c r="O1323" t="s">
        <v>14191</v>
      </c>
      <c r="P1323" t="s">
        <v>17220</v>
      </c>
      <c r="Q1323">
        <v>1979</v>
      </c>
      <c r="R1323" t="s">
        <v>72</v>
      </c>
      <c r="S1323">
        <v>2</v>
      </c>
      <c r="T1323">
        <v>35000000</v>
      </c>
      <c r="U1323">
        <v>82300000</v>
      </c>
      <c r="V1323">
        <f t="shared" si="41"/>
        <v>47300000</v>
      </c>
      <c r="W1323" t="s">
        <v>5107</v>
      </c>
      <c r="X1323">
        <v>6.4</v>
      </c>
      <c r="Y1323">
        <v>134</v>
      </c>
      <c r="Z1323">
        <v>63330</v>
      </c>
      <c r="AA1323">
        <v>405</v>
      </c>
      <c r="AB1323">
        <v>0</v>
      </c>
      <c r="AC1323">
        <v>338</v>
      </c>
      <c r="AD1323">
        <v>12000</v>
      </c>
      <c r="AE1323">
        <v>664</v>
      </c>
      <c r="AF1323">
        <v>643</v>
      </c>
      <c r="AG1323">
        <v>16007</v>
      </c>
      <c r="AH1323" t="s">
        <v>718</v>
      </c>
      <c r="AI1323" t="s">
        <v>20928</v>
      </c>
      <c r="AJ1323" t="s">
        <v>13700</v>
      </c>
      <c r="AP1323">
        <f t="shared" si="40"/>
        <v>3</v>
      </c>
    </row>
    <row r="1324" spans="1:42" x14ac:dyDescent="0.3">
      <c r="A1324" s="1">
        <v>1395</v>
      </c>
      <c r="B1324" t="s">
        <v>5108</v>
      </c>
      <c r="C1324" t="s">
        <v>27</v>
      </c>
      <c r="D1324" t="s">
        <v>1874</v>
      </c>
      <c r="E1324" t="s">
        <v>193</v>
      </c>
      <c r="F1324" t="s">
        <v>2114</v>
      </c>
      <c r="G1324" t="s">
        <v>868</v>
      </c>
      <c r="H1324" t="s">
        <v>32</v>
      </c>
      <c r="I1324">
        <v>120</v>
      </c>
      <c r="J1324">
        <v>2.35</v>
      </c>
      <c r="K1324" t="s">
        <v>33</v>
      </c>
      <c r="L1324" t="s">
        <v>14336</v>
      </c>
      <c r="M1324" t="s">
        <v>17221</v>
      </c>
      <c r="N1324" t="s">
        <v>15736</v>
      </c>
      <c r="O1324" t="s">
        <v>17222</v>
      </c>
      <c r="P1324" t="s">
        <v>14666</v>
      </c>
      <c r="Q1324">
        <v>2013</v>
      </c>
      <c r="R1324" t="s">
        <v>491</v>
      </c>
      <c r="S1324">
        <v>2</v>
      </c>
      <c r="T1324">
        <v>35000000</v>
      </c>
      <c r="U1324">
        <v>134455175</v>
      </c>
      <c r="V1324">
        <f t="shared" si="41"/>
        <v>99455175</v>
      </c>
      <c r="W1324" t="s">
        <v>5109</v>
      </c>
      <c r="X1324">
        <v>5.7</v>
      </c>
      <c r="Y1324">
        <v>275</v>
      </c>
      <c r="Z1324">
        <v>97664</v>
      </c>
      <c r="AA1324">
        <v>232</v>
      </c>
      <c r="AB1324">
        <v>17000</v>
      </c>
      <c r="AC1324">
        <v>91</v>
      </c>
      <c r="AD1324">
        <v>4000</v>
      </c>
      <c r="AE1324">
        <v>904</v>
      </c>
      <c r="AF1324">
        <v>680</v>
      </c>
      <c r="AG1324">
        <v>5826</v>
      </c>
      <c r="AH1324" t="s">
        <v>1432</v>
      </c>
      <c r="AI1324" t="s">
        <v>20931</v>
      </c>
      <c r="AP1324">
        <f t="shared" si="40"/>
        <v>2</v>
      </c>
    </row>
    <row r="1325" spans="1:42" x14ac:dyDescent="0.3">
      <c r="A1325" s="1">
        <v>1396</v>
      </c>
      <c r="B1325" t="s">
        <v>5110</v>
      </c>
      <c r="C1325" t="s">
        <v>27</v>
      </c>
      <c r="D1325" t="s">
        <v>376</v>
      </c>
      <c r="E1325" t="s">
        <v>1269</v>
      </c>
      <c r="F1325" t="s">
        <v>5111</v>
      </c>
      <c r="G1325" t="s">
        <v>1114</v>
      </c>
      <c r="H1325" t="s">
        <v>32</v>
      </c>
      <c r="I1325">
        <v>128</v>
      </c>
      <c r="J1325">
        <v>2.35</v>
      </c>
      <c r="K1325" t="s">
        <v>33</v>
      </c>
      <c r="L1325" t="s">
        <v>15210</v>
      </c>
      <c r="M1325" t="s">
        <v>14881</v>
      </c>
      <c r="N1325" t="s">
        <v>14048</v>
      </c>
      <c r="O1325" t="s">
        <v>17223</v>
      </c>
      <c r="P1325" t="s">
        <v>16918</v>
      </c>
      <c r="Q1325">
        <v>1991</v>
      </c>
      <c r="R1325" t="s">
        <v>491</v>
      </c>
      <c r="S1325">
        <v>0</v>
      </c>
      <c r="T1325">
        <v>35000000</v>
      </c>
      <c r="U1325">
        <v>79100000</v>
      </c>
      <c r="V1325">
        <f t="shared" si="41"/>
        <v>44100000</v>
      </c>
      <c r="W1325" t="s">
        <v>5112</v>
      </c>
      <c r="X1325">
        <v>7.3</v>
      </c>
      <c r="Y1325">
        <v>120</v>
      </c>
      <c r="Z1325">
        <v>127503</v>
      </c>
      <c r="AA1325">
        <v>261</v>
      </c>
      <c r="AB1325">
        <v>0</v>
      </c>
      <c r="AC1325">
        <v>17000</v>
      </c>
      <c r="AD1325">
        <v>22000</v>
      </c>
      <c r="AE1325">
        <v>1000</v>
      </c>
      <c r="AF1325">
        <v>387</v>
      </c>
      <c r="AG1325">
        <v>24006</v>
      </c>
      <c r="AH1325" t="s">
        <v>20931</v>
      </c>
      <c r="AI1325" t="s">
        <v>13161</v>
      </c>
      <c r="AP1325">
        <f t="shared" si="40"/>
        <v>2</v>
      </c>
    </row>
    <row r="1326" spans="1:42" x14ac:dyDescent="0.3">
      <c r="A1326" s="1">
        <v>1397</v>
      </c>
      <c r="B1326" t="s">
        <v>5113</v>
      </c>
      <c r="C1326" t="s">
        <v>27</v>
      </c>
      <c r="D1326" t="s">
        <v>2206</v>
      </c>
      <c r="E1326" t="s">
        <v>94</v>
      </c>
      <c r="F1326" t="s">
        <v>1345</v>
      </c>
      <c r="G1326" t="s">
        <v>619</v>
      </c>
      <c r="H1326" t="s">
        <v>32</v>
      </c>
      <c r="I1326">
        <v>123</v>
      </c>
      <c r="J1326">
        <v>2.35</v>
      </c>
      <c r="K1326" t="s">
        <v>33</v>
      </c>
      <c r="L1326" t="s">
        <v>14955</v>
      </c>
      <c r="M1326" t="s">
        <v>17224</v>
      </c>
      <c r="N1326" t="s">
        <v>17225</v>
      </c>
      <c r="O1326" t="s">
        <v>17226</v>
      </c>
      <c r="P1326" t="s">
        <v>17227</v>
      </c>
      <c r="Q1326">
        <v>2008</v>
      </c>
      <c r="R1326" t="s">
        <v>34</v>
      </c>
      <c r="S1326">
        <v>2</v>
      </c>
      <c r="T1326">
        <v>35000000</v>
      </c>
      <c r="U1326">
        <v>81159365</v>
      </c>
      <c r="V1326">
        <f t="shared" si="41"/>
        <v>46159365</v>
      </c>
      <c r="W1326" t="s">
        <v>5114</v>
      </c>
      <c r="X1326">
        <v>6.8</v>
      </c>
      <c r="Y1326">
        <v>144</v>
      </c>
      <c r="Z1326">
        <v>191470</v>
      </c>
      <c r="AA1326">
        <v>278</v>
      </c>
      <c r="AB1326">
        <v>0</v>
      </c>
      <c r="AC1326">
        <v>126</v>
      </c>
      <c r="AD1326">
        <v>18000</v>
      </c>
      <c r="AE1326">
        <v>5000</v>
      </c>
      <c r="AF1326">
        <v>1000</v>
      </c>
      <c r="AG1326">
        <v>25661</v>
      </c>
      <c r="AH1326" t="s">
        <v>20931</v>
      </c>
      <c r="AI1326" t="s">
        <v>2420</v>
      </c>
      <c r="AJ1326" t="s">
        <v>13161</v>
      </c>
      <c r="AP1326">
        <f t="shared" si="40"/>
        <v>3</v>
      </c>
    </row>
    <row r="1327" spans="1:42" x14ac:dyDescent="0.3">
      <c r="A1327" s="1">
        <v>1398</v>
      </c>
      <c r="B1327" t="s">
        <v>5115</v>
      </c>
      <c r="C1327" t="s">
        <v>27</v>
      </c>
      <c r="D1327" t="s">
        <v>2283</v>
      </c>
      <c r="E1327" t="s">
        <v>5116</v>
      </c>
      <c r="F1327" t="s">
        <v>4331</v>
      </c>
      <c r="G1327" t="s">
        <v>5117</v>
      </c>
      <c r="H1327" t="s">
        <v>2116</v>
      </c>
      <c r="I1327">
        <v>129</v>
      </c>
      <c r="J1327">
        <v>2.35</v>
      </c>
      <c r="K1327" t="s">
        <v>33</v>
      </c>
      <c r="L1327" t="s">
        <v>17228</v>
      </c>
      <c r="M1327" t="s">
        <v>17229</v>
      </c>
      <c r="N1327" t="s">
        <v>17119</v>
      </c>
      <c r="O1327" t="s">
        <v>14564</v>
      </c>
      <c r="P1327" t="s">
        <v>17230</v>
      </c>
      <c r="Q1327">
        <v>2015</v>
      </c>
      <c r="R1327" t="s">
        <v>491</v>
      </c>
      <c r="S1327">
        <v>1</v>
      </c>
      <c r="T1327">
        <v>35000000</v>
      </c>
      <c r="U1327">
        <v>110008260</v>
      </c>
      <c r="V1327">
        <f t="shared" si="41"/>
        <v>75008260</v>
      </c>
      <c r="W1327" t="s">
        <v>5118</v>
      </c>
      <c r="X1327">
        <v>6.3</v>
      </c>
      <c r="Y1327">
        <v>332</v>
      </c>
      <c r="Z1327">
        <v>94241</v>
      </c>
      <c r="AA1327">
        <v>309</v>
      </c>
      <c r="AB1327">
        <v>25000</v>
      </c>
      <c r="AC1327">
        <v>0</v>
      </c>
      <c r="AD1327">
        <v>492</v>
      </c>
      <c r="AE1327">
        <v>392</v>
      </c>
      <c r="AF1327">
        <v>213</v>
      </c>
      <c r="AG1327">
        <v>1450</v>
      </c>
      <c r="AH1327" t="s">
        <v>1432</v>
      </c>
      <c r="AI1327" t="s">
        <v>12756</v>
      </c>
      <c r="AP1327">
        <f t="shared" si="40"/>
        <v>2</v>
      </c>
    </row>
    <row r="1328" spans="1:42" x14ac:dyDescent="0.3">
      <c r="A1328" s="1">
        <v>1399</v>
      </c>
      <c r="B1328" t="s">
        <v>5119</v>
      </c>
      <c r="C1328" t="s">
        <v>27</v>
      </c>
      <c r="D1328" t="s">
        <v>5120</v>
      </c>
      <c r="E1328" t="s">
        <v>598</v>
      </c>
      <c r="F1328" t="s">
        <v>5121</v>
      </c>
      <c r="G1328" t="s">
        <v>5122</v>
      </c>
      <c r="H1328" t="s">
        <v>32</v>
      </c>
      <c r="I1328">
        <v>105</v>
      </c>
      <c r="J1328">
        <v>1.85</v>
      </c>
      <c r="K1328" t="s">
        <v>33</v>
      </c>
      <c r="L1328" t="s">
        <v>16105</v>
      </c>
      <c r="M1328" t="s">
        <v>17231</v>
      </c>
      <c r="N1328" t="s">
        <v>15065</v>
      </c>
      <c r="O1328" t="s">
        <v>14003</v>
      </c>
      <c r="P1328" t="s">
        <v>16949</v>
      </c>
      <c r="Q1328">
        <v>2005</v>
      </c>
      <c r="R1328" t="s">
        <v>34</v>
      </c>
      <c r="S1328">
        <v>2</v>
      </c>
      <c r="T1328">
        <v>35000000</v>
      </c>
      <c r="U1328">
        <v>67962333</v>
      </c>
      <c r="V1328">
        <f t="shared" si="41"/>
        <v>32962333</v>
      </c>
      <c r="W1328" t="s">
        <v>5123</v>
      </c>
      <c r="X1328">
        <v>5.9</v>
      </c>
      <c r="Y1328">
        <v>104</v>
      </c>
      <c r="Z1328">
        <v>33887</v>
      </c>
      <c r="AA1328">
        <v>160</v>
      </c>
      <c r="AB1328">
        <v>919</v>
      </c>
      <c r="AC1328">
        <v>8</v>
      </c>
      <c r="AD1328">
        <v>1000</v>
      </c>
      <c r="AE1328">
        <v>358</v>
      </c>
      <c r="AF1328">
        <v>278</v>
      </c>
      <c r="AG1328">
        <v>2689</v>
      </c>
      <c r="AH1328" t="s">
        <v>1432</v>
      </c>
      <c r="AI1328" t="s">
        <v>12756</v>
      </c>
      <c r="AP1328">
        <f t="shared" si="40"/>
        <v>2</v>
      </c>
    </row>
    <row r="1329" spans="1:42" x14ac:dyDescent="0.3">
      <c r="A1329" s="1">
        <v>1400</v>
      </c>
      <c r="B1329" t="s">
        <v>5124</v>
      </c>
      <c r="C1329" t="s">
        <v>27</v>
      </c>
      <c r="D1329" t="s">
        <v>1905</v>
      </c>
      <c r="E1329" t="s">
        <v>339</v>
      </c>
      <c r="F1329" t="s">
        <v>157</v>
      </c>
      <c r="G1329" t="s">
        <v>938</v>
      </c>
      <c r="H1329" t="s">
        <v>32</v>
      </c>
      <c r="I1329">
        <v>105</v>
      </c>
      <c r="J1329">
        <v>1.85</v>
      </c>
      <c r="K1329" t="s">
        <v>33</v>
      </c>
      <c r="L1329" t="s">
        <v>14928</v>
      </c>
      <c r="M1329" t="s">
        <v>17232</v>
      </c>
      <c r="N1329" t="s">
        <v>14613</v>
      </c>
      <c r="O1329" t="s">
        <v>14911</v>
      </c>
      <c r="P1329" t="s">
        <v>16049</v>
      </c>
      <c r="Q1329">
        <v>1996</v>
      </c>
      <c r="R1329" t="s">
        <v>491</v>
      </c>
      <c r="S1329">
        <v>0</v>
      </c>
      <c r="T1329">
        <v>27000000</v>
      </c>
      <c r="U1329">
        <v>78651430</v>
      </c>
      <c r="V1329">
        <f t="shared" si="41"/>
        <v>51651430</v>
      </c>
      <c r="W1329" t="s">
        <v>5125</v>
      </c>
      <c r="X1329">
        <v>7.4</v>
      </c>
      <c r="Y1329">
        <v>116</v>
      </c>
      <c r="Z1329">
        <v>142067</v>
      </c>
      <c r="AA1329">
        <v>457</v>
      </c>
      <c r="AB1329">
        <v>0</v>
      </c>
      <c r="AC1329">
        <v>333</v>
      </c>
      <c r="AD1329">
        <v>14000</v>
      </c>
      <c r="AE1329">
        <v>1000</v>
      </c>
      <c r="AF1329">
        <v>362</v>
      </c>
      <c r="AG1329">
        <v>15912</v>
      </c>
      <c r="AH1329" t="s">
        <v>2420</v>
      </c>
      <c r="AI1329" t="s">
        <v>12756</v>
      </c>
      <c r="AJ1329" t="s">
        <v>6750</v>
      </c>
      <c r="AP1329">
        <f t="shared" si="40"/>
        <v>3</v>
      </c>
    </row>
    <row r="1330" spans="1:42" x14ac:dyDescent="0.3">
      <c r="A1330" s="1">
        <v>1401</v>
      </c>
      <c r="B1330" t="s">
        <v>5126</v>
      </c>
      <c r="C1330" t="s">
        <v>27</v>
      </c>
      <c r="D1330" t="s">
        <v>3462</v>
      </c>
      <c r="E1330" t="s">
        <v>94</v>
      </c>
      <c r="F1330" t="s">
        <v>5127</v>
      </c>
      <c r="G1330" t="s">
        <v>2667</v>
      </c>
      <c r="H1330" t="s">
        <v>32</v>
      </c>
      <c r="I1330">
        <v>138</v>
      </c>
      <c r="J1330">
        <v>2.35</v>
      </c>
      <c r="K1330" t="s">
        <v>33</v>
      </c>
      <c r="L1330" t="s">
        <v>16849</v>
      </c>
      <c r="M1330" t="s">
        <v>17233</v>
      </c>
      <c r="N1330" t="s">
        <v>16239</v>
      </c>
      <c r="O1330" t="s">
        <v>14448</v>
      </c>
      <c r="P1330" t="s">
        <v>17234</v>
      </c>
      <c r="Q1330">
        <v>1997</v>
      </c>
      <c r="R1330" t="s">
        <v>491</v>
      </c>
      <c r="S1330">
        <v>2</v>
      </c>
      <c r="T1330">
        <v>35000000</v>
      </c>
      <c r="U1330">
        <v>64604977</v>
      </c>
      <c r="V1330">
        <f t="shared" si="41"/>
        <v>29604977</v>
      </c>
      <c r="W1330" t="s">
        <v>5128</v>
      </c>
      <c r="X1330">
        <v>8.3000000000000007</v>
      </c>
      <c r="Y1330">
        <v>177</v>
      </c>
      <c r="Z1330">
        <v>414219</v>
      </c>
      <c r="AA1330">
        <v>625</v>
      </c>
      <c r="AB1330">
        <v>11000</v>
      </c>
      <c r="AC1330">
        <v>161</v>
      </c>
      <c r="AD1330">
        <v>18000</v>
      </c>
      <c r="AE1330">
        <v>398</v>
      </c>
      <c r="AF1330">
        <v>210</v>
      </c>
      <c r="AG1330">
        <v>19129</v>
      </c>
      <c r="AH1330" t="s">
        <v>20931</v>
      </c>
      <c r="AI1330" t="s">
        <v>2420</v>
      </c>
      <c r="AJ1330" t="s">
        <v>20928</v>
      </c>
      <c r="AK1330" t="s">
        <v>13161</v>
      </c>
      <c r="AP1330">
        <f t="shared" si="40"/>
        <v>4</v>
      </c>
    </row>
    <row r="1331" spans="1:42" x14ac:dyDescent="0.3">
      <c r="A1331" s="1">
        <v>1402</v>
      </c>
      <c r="B1331" t="s">
        <v>5129</v>
      </c>
      <c r="C1331" t="s">
        <v>27</v>
      </c>
      <c r="D1331" t="s">
        <v>450</v>
      </c>
      <c r="E1331" t="s">
        <v>1671</v>
      </c>
      <c r="F1331" t="s">
        <v>1196</v>
      </c>
      <c r="G1331" t="s">
        <v>3337</v>
      </c>
      <c r="H1331" t="s">
        <v>32</v>
      </c>
      <c r="I1331">
        <v>100</v>
      </c>
      <c r="J1331">
        <v>2.35</v>
      </c>
      <c r="K1331" t="s">
        <v>33</v>
      </c>
      <c r="L1331" t="s">
        <v>14198</v>
      </c>
      <c r="M1331" t="s">
        <v>14068</v>
      </c>
      <c r="N1331" t="s">
        <v>15251</v>
      </c>
      <c r="O1331" t="s">
        <v>17235</v>
      </c>
      <c r="P1331" t="s">
        <v>14455</v>
      </c>
      <c r="Q1331">
        <v>2005</v>
      </c>
      <c r="R1331" t="s">
        <v>72</v>
      </c>
      <c r="S1331">
        <v>3</v>
      </c>
      <c r="T1331">
        <v>35000000</v>
      </c>
      <c r="U1331">
        <v>63939454</v>
      </c>
      <c r="V1331">
        <f t="shared" si="41"/>
        <v>28939454</v>
      </c>
      <c r="W1331" t="s">
        <v>5130</v>
      </c>
      <c r="X1331">
        <v>6.2</v>
      </c>
      <c r="Y1331">
        <v>127</v>
      </c>
      <c r="Z1331">
        <v>61321</v>
      </c>
      <c r="AA1331">
        <v>217</v>
      </c>
      <c r="AB1331">
        <v>0</v>
      </c>
      <c r="AC1331">
        <v>31</v>
      </c>
      <c r="AD1331">
        <v>947</v>
      </c>
      <c r="AE1331">
        <v>742</v>
      </c>
      <c r="AF1331">
        <v>591</v>
      </c>
      <c r="AG1331">
        <v>2968</v>
      </c>
      <c r="AH1331" t="s">
        <v>718</v>
      </c>
      <c r="AI1331" t="s">
        <v>1432</v>
      </c>
      <c r="AJ1331" t="s">
        <v>20926</v>
      </c>
      <c r="AK1331" t="s">
        <v>13700</v>
      </c>
      <c r="AP1331">
        <f t="shared" si="40"/>
        <v>4</v>
      </c>
    </row>
    <row r="1332" spans="1:42" x14ac:dyDescent="0.3">
      <c r="A1332" s="1">
        <v>1403</v>
      </c>
      <c r="B1332" t="s">
        <v>5131</v>
      </c>
      <c r="C1332" t="s">
        <v>27</v>
      </c>
      <c r="D1332" t="s">
        <v>1421</v>
      </c>
      <c r="E1332" t="s">
        <v>2207</v>
      </c>
      <c r="F1332" t="s">
        <v>4248</v>
      </c>
      <c r="G1332" t="s">
        <v>5132</v>
      </c>
      <c r="H1332" t="s">
        <v>32</v>
      </c>
      <c r="I1332">
        <v>90</v>
      </c>
      <c r="J1332">
        <v>1.85</v>
      </c>
      <c r="K1332" t="s">
        <v>33</v>
      </c>
      <c r="L1332" t="s">
        <v>17236</v>
      </c>
      <c r="M1332" t="s">
        <v>17237</v>
      </c>
      <c r="N1332" t="s">
        <v>15251</v>
      </c>
      <c r="O1332" t="s">
        <v>15270</v>
      </c>
      <c r="P1332" t="s">
        <v>14398</v>
      </c>
      <c r="Q1332">
        <v>1997</v>
      </c>
      <c r="R1332" t="s">
        <v>34</v>
      </c>
      <c r="S1332">
        <v>0</v>
      </c>
      <c r="T1332">
        <v>35000000</v>
      </c>
      <c r="U1332">
        <v>63826569</v>
      </c>
      <c r="V1332">
        <f t="shared" si="41"/>
        <v>28826569</v>
      </c>
      <c r="W1332" t="s">
        <v>5133</v>
      </c>
      <c r="X1332">
        <v>6.3</v>
      </c>
      <c r="Y1332">
        <v>83</v>
      </c>
      <c r="Z1332">
        <v>32416</v>
      </c>
      <c r="AA1332">
        <v>138</v>
      </c>
      <c r="AB1332">
        <v>0</v>
      </c>
      <c r="AC1332">
        <v>0</v>
      </c>
      <c r="AD1332">
        <v>19000</v>
      </c>
      <c r="AE1332">
        <v>957</v>
      </c>
      <c r="AF1332">
        <v>945</v>
      </c>
      <c r="AG1332">
        <v>23504</v>
      </c>
      <c r="AH1332" t="s">
        <v>1432</v>
      </c>
      <c r="AP1332">
        <f t="shared" si="40"/>
        <v>1</v>
      </c>
    </row>
    <row r="1333" spans="1:42" x14ac:dyDescent="0.3">
      <c r="A1333" s="1">
        <v>1404</v>
      </c>
      <c r="B1333" t="s">
        <v>5134</v>
      </c>
      <c r="C1333" t="s">
        <v>27</v>
      </c>
      <c r="D1333" t="s">
        <v>1091</v>
      </c>
      <c r="E1333" t="s">
        <v>5135</v>
      </c>
      <c r="F1333" t="s">
        <v>5136</v>
      </c>
      <c r="G1333" t="s">
        <v>5137</v>
      </c>
      <c r="H1333" t="s">
        <v>32</v>
      </c>
      <c r="I1333">
        <v>108</v>
      </c>
      <c r="J1333">
        <v>2.35</v>
      </c>
      <c r="K1333" t="s">
        <v>33</v>
      </c>
      <c r="L1333" t="s">
        <v>13981</v>
      </c>
      <c r="M1333" t="s">
        <v>17238</v>
      </c>
      <c r="N1333" t="s">
        <v>14098</v>
      </c>
      <c r="O1333" t="s">
        <v>16648</v>
      </c>
      <c r="P1333" t="s">
        <v>14028</v>
      </c>
      <c r="Q1333">
        <v>1995</v>
      </c>
      <c r="R1333" t="s">
        <v>491</v>
      </c>
      <c r="S1333">
        <v>0</v>
      </c>
      <c r="T1333">
        <v>35000000</v>
      </c>
      <c r="U1333">
        <v>60054449</v>
      </c>
      <c r="V1333">
        <f t="shared" si="41"/>
        <v>25054449</v>
      </c>
      <c r="W1333" t="s">
        <v>5138</v>
      </c>
      <c r="X1333">
        <v>5.8</v>
      </c>
      <c r="Y1333">
        <v>97</v>
      </c>
      <c r="Z1333">
        <v>61018</v>
      </c>
      <c r="AA1333">
        <v>140</v>
      </c>
      <c r="AB1333">
        <v>0</v>
      </c>
      <c r="AC1333">
        <v>79</v>
      </c>
      <c r="AD1333">
        <v>900</v>
      </c>
      <c r="AE1333">
        <v>759</v>
      </c>
      <c r="AF1333">
        <v>25</v>
      </c>
      <c r="AG1333">
        <v>1715</v>
      </c>
      <c r="AH1333" t="s">
        <v>980</v>
      </c>
      <c r="AI1333" t="s">
        <v>4493</v>
      </c>
      <c r="AJ1333" t="s">
        <v>13700</v>
      </c>
      <c r="AK1333" t="s">
        <v>13161</v>
      </c>
      <c r="AP1333">
        <f t="shared" si="40"/>
        <v>4</v>
      </c>
    </row>
    <row r="1334" spans="1:42" x14ac:dyDescent="0.3">
      <c r="A1334" s="1">
        <v>1405</v>
      </c>
      <c r="B1334" t="s">
        <v>5139</v>
      </c>
      <c r="C1334" t="s">
        <v>27</v>
      </c>
      <c r="D1334" t="s">
        <v>4421</v>
      </c>
      <c r="E1334" t="s">
        <v>38</v>
      </c>
      <c r="F1334" t="s">
        <v>5140</v>
      </c>
      <c r="G1334" t="s">
        <v>5141</v>
      </c>
      <c r="H1334" t="s">
        <v>32</v>
      </c>
      <c r="I1334">
        <v>101</v>
      </c>
      <c r="J1334">
        <v>1.85</v>
      </c>
      <c r="K1334" t="s">
        <v>33</v>
      </c>
      <c r="L1334" t="s">
        <v>17239</v>
      </c>
      <c r="M1334" t="s">
        <v>17240</v>
      </c>
      <c r="N1334" t="s">
        <v>14644</v>
      </c>
      <c r="O1334" t="s">
        <v>17241</v>
      </c>
      <c r="P1334" t="s">
        <v>17242</v>
      </c>
      <c r="Q1334">
        <v>1984</v>
      </c>
      <c r="R1334" t="s">
        <v>5142</v>
      </c>
      <c r="S1334">
        <v>1</v>
      </c>
      <c r="T1334">
        <v>1800000</v>
      </c>
      <c r="U1334">
        <v>26505000</v>
      </c>
      <c r="V1334">
        <f t="shared" si="41"/>
        <v>24705000</v>
      </c>
      <c r="W1334" t="s">
        <v>5143</v>
      </c>
      <c r="X1334">
        <v>7.5</v>
      </c>
      <c r="Y1334">
        <v>256</v>
      </c>
      <c r="Z1334">
        <v>149285</v>
      </c>
      <c r="AA1334">
        <v>668</v>
      </c>
      <c r="AB1334">
        <v>10000</v>
      </c>
      <c r="AC1334">
        <v>0</v>
      </c>
      <c r="AD1334">
        <v>40000</v>
      </c>
      <c r="AE1334">
        <v>852</v>
      </c>
      <c r="AF1334">
        <v>574</v>
      </c>
      <c r="AG1334">
        <v>42918</v>
      </c>
      <c r="AH1334" t="s">
        <v>4493</v>
      </c>
      <c r="AP1334">
        <f t="shared" si="40"/>
        <v>1</v>
      </c>
    </row>
    <row r="1335" spans="1:42" x14ac:dyDescent="0.3">
      <c r="A1335" s="1">
        <v>1406</v>
      </c>
      <c r="B1335" t="s">
        <v>5144</v>
      </c>
      <c r="C1335" t="s">
        <v>27</v>
      </c>
      <c r="D1335" t="s">
        <v>1774</v>
      </c>
      <c r="E1335" t="s">
        <v>3273</v>
      </c>
      <c r="F1335" t="s">
        <v>691</v>
      </c>
      <c r="G1335" t="s">
        <v>4743</v>
      </c>
      <c r="H1335" t="s">
        <v>32</v>
      </c>
      <c r="I1335">
        <v>109</v>
      </c>
      <c r="J1335">
        <v>2.35</v>
      </c>
      <c r="K1335" t="s">
        <v>33</v>
      </c>
      <c r="L1335" t="s">
        <v>15550</v>
      </c>
      <c r="M1335" t="s">
        <v>14720</v>
      </c>
      <c r="N1335" t="s">
        <v>14533</v>
      </c>
      <c r="O1335" t="s">
        <v>14644</v>
      </c>
      <c r="P1335" t="s">
        <v>14637</v>
      </c>
      <c r="Q1335">
        <v>2000</v>
      </c>
      <c r="R1335" t="s">
        <v>491</v>
      </c>
      <c r="S1335">
        <v>1</v>
      </c>
      <c r="T1335">
        <v>33000000</v>
      </c>
      <c r="U1335">
        <v>61280963</v>
      </c>
      <c r="V1335">
        <f t="shared" si="41"/>
        <v>28280963</v>
      </c>
      <c r="W1335" t="s">
        <v>5145</v>
      </c>
      <c r="X1335">
        <v>6.3</v>
      </c>
      <c r="Y1335">
        <v>225</v>
      </c>
      <c r="Z1335">
        <v>79877</v>
      </c>
      <c r="AA1335">
        <v>677</v>
      </c>
      <c r="AB1335">
        <v>0</v>
      </c>
      <c r="AC1335">
        <v>763</v>
      </c>
      <c r="AD1335">
        <v>812</v>
      </c>
      <c r="AE1335">
        <v>551</v>
      </c>
      <c r="AF1335">
        <v>311</v>
      </c>
      <c r="AG1335">
        <v>2474</v>
      </c>
      <c r="AH1335" t="s">
        <v>4493</v>
      </c>
      <c r="AI1335" t="s">
        <v>13700</v>
      </c>
      <c r="AJ1335" t="s">
        <v>13161</v>
      </c>
      <c r="AP1335">
        <f t="shared" si="40"/>
        <v>3</v>
      </c>
    </row>
    <row r="1336" spans="1:42" x14ac:dyDescent="0.3">
      <c r="A1336" s="1">
        <v>1407</v>
      </c>
      <c r="B1336" t="s">
        <v>5146</v>
      </c>
      <c r="C1336" t="s">
        <v>27</v>
      </c>
      <c r="D1336" t="s">
        <v>2387</v>
      </c>
      <c r="E1336" t="s">
        <v>165</v>
      </c>
      <c r="F1336" t="s">
        <v>5147</v>
      </c>
      <c r="G1336" t="s">
        <v>5148</v>
      </c>
      <c r="H1336" t="s">
        <v>32</v>
      </c>
      <c r="I1336">
        <v>132</v>
      </c>
      <c r="J1336">
        <v>1.85</v>
      </c>
      <c r="K1336" t="s">
        <v>33</v>
      </c>
      <c r="L1336" t="s">
        <v>15353</v>
      </c>
      <c r="M1336" t="s">
        <v>15205</v>
      </c>
      <c r="N1336" t="s">
        <v>17243</v>
      </c>
      <c r="O1336" t="s">
        <v>15672</v>
      </c>
      <c r="P1336" t="s">
        <v>15340</v>
      </c>
      <c r="Q1336">
        <v>1998</v>
      </c>
      <c r="R1336" t="s">
        <v>34</v>
      </c>
      <c r="S1336">
        <v>1</v>
      </c>
      <c r="T1336">
        <v>35000000</v>
      </c>
      <c r="U1336">
        <v>56876365</v>
      </c>
      <c r="V1336">
        <f t="shared" si="41"/>
        <v>21876365</v>
      </c>
      <c r="W1336" t="s">
        <v>5149</v>
      </c>
      <c r="X1336">
        <v>6.4</v>
      </c>
      <c r="Y1336">
        <v>83</v>
      </c>
      <c r="Z1336">
        <v>125219</v>
      </c>
      <c r="AA1336">
        <v>244</v>
      </c>
      <c r="AB1336">
        <v>0</v>
      </c>
      <c r="AC1336">
        <v>130</v>
      </c>
      <c r="AD1336">
        <v>29000</v>
      </c>
      <c r="AE1336">
        <v>130</v>
      </c>
      <c r="AF1336">
        <v>80</v>
      </c>
      <c r="AG1336">
        <v>29265</v>
      </c>
      <c r="AH1336" t="s">
        <v>980</v>
      </c>
      <c r="AI1336" t="s">
        <v>718</v>
      </c>
      <c r="AP1336">
        <f t="shared" si="40"/>
        <v>2</v>
      </c>
    </row>
    <row r="1337" spans="1:42" x14ac:dyDescent="0.3">
      <c r="A1337" s="1">
        <v>1408</v>
      </c>
      <c r="B1337" t="s">
        <v>5150</v>
      </c>
      <c r="C1337" t="s">
        <v>27</v>
      </c>
      <c r="D1337" t="s">
        <v>2387</v>
      </c>
      <c r="E1337" t="s">
        <v>972</v>
      </c>
      <c r="F1337" t="s">
        <v>5151</v>
      </c>
      <c r="G1337" t="s">
        <v>3588</v>
      </c>
      <c r="H1337" t="s">
        <v>32</v>
      </c>
      <c r="I1337">
        <v>123</v>
      </c>
      <c r="J1337">
        <v>2.35</v>
      </c>
      <c r="K1337" t="s">
        <v>33</v>
      </c>
      <c r="L1337" t="s">
        <v>16303</v>
      </c>
      <c r="M1337" t="s">
        <v>15183</v>
      </c>
      <c r="N1337" t="s">
        <v>17244</v>
      </c>
      <c r="O1337" t="s">
        <v>15362</v>
      </c>
      <c r="P1337" t="s">
        <v>17245</v>
      </c>
      <c r="Q1337">
        <v>2010</v>
      </c>
      <c r="R1337" t="s">
        <v>72</v>
      </c>
      <c r="S1337">
        <v>0</v>
      </c>
      <c r="T1337">
        <v>35000000</v>
      </c>
      <c r="U1337">
        <v>59699513</v>
      </c>
      <c r="V1337">
        <f t="shared" si="41"/>
        <v>24699513</v>
      </c>
      <c r="W1337" t="s">
        <v>5152</v>
      </c>
      <c r="X1337">
        <v>7.2</v>
      </c>
      <c r="Y1337">
        <v>160</v>
      </c>
      <c r="Z1337">
        <v>20827</v>
      </c>
      <c r="AA1337">
        <v>136</v>
      </c>
      <c r="AB1337">
        <v>0</v>
      </c>
      <c r="AC1337">
        <v>130</v>
      </c>
      <c r="AD1337">
        <v>826</v>
      </c>
      <c r="AE1337">
        <v>638</v>
      </c>
      <c r="AF1337">
        <v>426</v>
      </c>
      <c r="AG1337">
        <v>2259</v>
      </c>
      <c r="AH1337" t="s">
        <v>20932</v>
      </c>
      <c r="AI1337" t="s">
        <v>2420</v>
      </c>
      <c r="AJ1337" t="s">
        <v>20926</v>
      </c>
      <c r="AK1337" t="s">
        <v>20929</v>
      </c>
      <c r="AL1337" t="s">
        <v>20930</v>
      </c>
      <c r="AP1337">
        <f t="shared" si="40"/>
        <v>5</v>
      </c>
    </row>
    <row r="1338" spans="1:42" x14ac:dyDescent="0.3">
      <c r="A1338" s="1">
        <v>1409</v>
      </c>
      <c r="B1338" t="s">
        <v>5153</v>
      </c>
      <c r="C1338" t="s">
        <v>27</v>
      </c>
      <c r="D1338" t="s">
        <v>5154</v>
      </c>
      <c r="E1338" t="s">
        <v>171</v>
      </c>
      <c r="F1338" t="s">
        <v>1794</v>
      </c>
      <c r="G1338" t="s">
        <v>562</v>
      </c>
      <c r="H1338" t="s">
        <v>2734</v>
      </c>
      <c r="I1338">
        <v>87</v>
      </c>
      <c r="J1338">
        <v>2.35</v>
      </c>
      <c r="K1338" t="s">
        <v>33</v>
      </c>
      <c r="L1338" t="s">
        <v>17108</v>
      </c>
      <c r="M1338" t="s">
        <v>14023</v>
      </c>
      <c r="N1338" t="s">
        <v>14403</v>
      </c>
      <c r="O1338" t="s">
        <v>14781</v>
      </c>
      <c r="P1338" t="s">
        <v>14139</v>
      </c>
      <c r="Q1338">
        <v>2007</v>
      </c>
      <c r="R1338" t="s">
        <v>72</v>
      </c>
      <c r="S1338">
        <v>0</v>
      </c>
      <c r="T1338">
        <v>34000000</v>
      </c>
      <c r="U1338">
        <v>54132596</v>
      </c>
      <c r="V1338">
        <f t="shared" si="41"/>
        <v>20132596</v>
      </c>
      <c r="W1338" t="s">
        <v>5155</v>
      </c>
      <c r="X1338">
        <v>6.3</v>
      </c>
      <c r="Y1338">
        <v>191</v>
      </c>
      <c r="Z1338">
        <v>53786</v>
      </c>
      <c r="AA1338">
        <v>211</v>
      </c>
      <c r="AB1338">
        <v>0</v>
      </c>
      <c r="AC1338">
        <v>14</v>
      </c>
      <c r="AD1338">
        <v>11000</v>
      </c>
      <c r="AE1338">
        <v>4000</v>
      </c>
      <c r="AF1338">
        <v>691</v>
      </c>
      <c r="AG1338">
        <v>16571</v>
      </c>
      <c r="AH1338" t="s">
        <v>980</v>
      </c>
      <c r="AI1338" t="s">
        <v>718</v>
      </c>
      <c r="AJ1338" t="s">
        <v>20925</v>
      </c>
      <c r="AK1338" t="s">
        <v>1432</v>
      </c>
      <c r="AL1338" t="s">
        <v>20926</v>
      </c>
      <c r="AM1338" t="s">
        <v>20924</v>
      </c>
      <c r="AN1338" t="s">
        <v>13700</v>
      </c>
      <c r="AP1338">
        <f t="shared" si="40"/>
        <v>7</v>
      </c>
    </row>
    <row r="1339" spans="1:42" x14ac:dyDescent="0.3">
      <c r="A1339" s="1">
        <v>1410</v>
      </c>
      <c r="B1339" t="s">
        <v>5156</v>
      </c>
      <c r="C1339" t="s">
        <v>27</v>
      </c>
      <c r="D1339" t="s">
        <v>5157</v>
      </c>
      <c r="E1339" t="s">
        <v>914</v>
      </c>
      <c r="F1339" t="s">
        <v>4757</v>
      </c>
      <c r="G1339" t="s">
        <v>4540</v>
      </c>
      <c r="H1339" t="s">
        <v>32</v>
      </c>
      <c r="I1339">
        <v>109</v>
      </c>
      <c r="J1339">
        <v>1.85</v>
      </c>
      <c r="K1339" t="s">
        <v>33</v>
      </c>
      <c r="L1339" t="s">
        <v>15296</v>
      </c>
      <c r="M1339" t="s">
        <v>15298</v>
      </c>
      <c r="N1339" t="s">
        <v>17246</v>
      </c>
      <c r="O1339" t="s">
        <v>15251</v>
      </c>
      <c r="P1339" t="s">
        <v>16147</v>
      </c>
      <c r="Q1339">
        <v>2003</v>
      </c>
      <c r="R1339" t="s">
        <v>72</v>
      </c>
      <c r="S1339">
        <v>1</v>
      </c>
      <c r="T1339">
        <v>35000000</v>
      </c>
      <c r="U1339">
        <v>52277485</v>
      </c>
      <c r="V1339">
        <f t="shared" si="41"/>
        <v>17277485</v>
      </c>
      <c r="W1339" t="s">
        <v>5158</v>
      </c>
      <c r="X1339">
        <v>6.9</v>
      </c>
      <c r="Y1339">
        <v>74</v>
      </c>
      <c r="Z1339">
        <v>32370</v>
      </c>
      <c r="AA1339">
        <v>196</v>
      </c>
      <c r="AB1339">
        <v>0</v>
      </c>
      <c r="AC1339">
        <v>19</v>
      </c>
      <c r="AD1339">
        <v>1000</v>
      </c>
      <c r="AE1339">
        <v>762</v>
      </c>
      <c r="AF1339">
        <v>568</v>
      </c>
      <c r="AG1339">
        <v>4231</v>
      </c>
      <c r="AH1339" t="s">
        <v>20932</v>
      </c>
      <c r="AI1339" t="s">
        <v>2420</v>
      </c>
      <c r="AJ1339" t="s">
        <v>20930</v>
      </c>
      <c r="AP1339">
        <f t="shared" si="40"/>
        <v>3</v>
      </c>
    </row>
    <row r="1340" spans="1:42" x14ac:dyDescent="0.3">
      <c r="A1340" s="1">
        <v>1411</v>
      </c>
      <c r="B1340" t="s">
        <v>5159</v>
      </c>
      <c r="C1340" t="s">
        <v>27</v>
      </c>
      <c r="D1340" t="s">
        <v>2648</v>
      </c>
      <c r="E1340" t="s">
        <v>226</v>
      </c>
      <c r="F1340" t="s">
        <v>538</v>
      </c>
      <c r="G1340" t="s">
        <v>4270</v>
      </c>
      <c r="H1340" t="s">
        <v>32</v>
      </c>
      <c r="I1340">
        <v>109</v>
      </c>
      <c r="J1340">
        <v>2.35</v>
      </c>
      <c r="K1340" t="s">
        <v>33</v>
      </c>
      <c r="L1340" t="s">
        <v>16134</v>
      </c>
      <c r="M1340" t="s">
        <v>14819</v>
      </c>
      <c r="N1340" t="s">
        <v>16646</v>
      </c>
      <c r="O1340" t="s">
        <v>14230</v>
      </c>
      <c r="P1340" t="s">
        <v>17247</v>
      </c>
      <c r="Q1340">
        <v>2011</v>
      </c>
      <c r="R1340" t="s">
        <v>491</v>
      </c>
      <c r="S1340">
        <v>2</v>
      </c>
      <c r="T1340">
        <v>35000000</v>
      </c>
      <c r="U1340">
        <v>55802754</v>
      </c>
      <c r="V1340">
        <f t="shared" si="41"/>
        <v>20802754</v>
      </c>
      <c r="W1340" t="s">
        <v>5160</v>
      </c>
      <c r="X1340">
        <v>6.6</v>
      </c>
      <c r="Y1340">
        <v>238</v>
      </c>
      <c r="Z1340">
        <v>270228</v>
      </c>
      <c r="AA1340">
        <v>194</v>
      </c>
      <c r="AB1340">
        <v>41000</v>
      </c>
      <c r="AC1340">
        <v>87</v>
      </c>
      <c r="AD1340">
        <v>15000</v>
      </c>
      <c r="AE1340">
        <v>3000</v>
      </c>
      <c r="AF1340">
        <v>923</v>
      </c>
      <c r="AG1340">
        <v>20956</v>
      </c>
      <c r="AH1340" t="s">
        <v>1432</v>
      </c>
      <c r="AI1340" t="s">
        <v>12756</v>
      </c>
      <c r="AP1340">
        <f t="shared" si="40"/>
        <v>2</v>
      </c>
    </row>
    <row r="1341" spans="1:42" x14ac:dyDescent="0.3">
      <c r="A1341" s="1">
        <v>1412</v>
      </c>
      <c r="B1341" t="s">
        <v>5161</v>
      </c>
      <c r="C1341" t="s">
        <v>27</v>
      </c>
      <c r="D1341" t="s">
        <v>5162</v>
      </c>
      <c r="E1341" t="s">
        <v>377</v>
      </c>
      <c r="F1341" t="s">
        <v>392</v>
      </c>
      <c r="G1341" t="s">
        <v>5163</v>
      </c>
      <c r="H1341" t="s">
        <v>32</v>
      </c>
      <c r="I1341">
        <v>92</v>
      </c>
      <c r="J1341">
        <v>2.35</v>
      </c>
      <c r="K1341" t="s">
        <v>33</v>
      </c>
      <c r="L1341" t="s">
        <v>17248</v>
      </c>
      <c r="M1341" t="s">
        <v>17237</v>
      </c>
      <c r="N1341" t="s">
        <v>17249</v>
      </c>
      <c r="O1341" t="s">
        <v>17250</v>
      </c>
      <c r="P1341" t="s">
        <v>17251</v>
      </c>
      <c r="Q1341">
        <v>2016</v>
      </c>
      <c r="R1341" t="s">
        <v>491</v>
      </c>
      <c r="S1341">
        <v>0</v>
      </c>
      <c r="T1341">
        <v>35000000</v>
      </c>
      <c r="U1341">
        <v>55291815</v>
      </c>
      <c r="V1341">
        <f t="shared" si="41"/>
        <v>20291815</v>
      </c>
      <c r="W1341" t="s">
        <v>5164</v>
      </c>
      <c r="X1341">
        <v>6</v>
      </c>
      <c r="Y1341">
        <v>177</v>
      </c>
      <c r="Z1341">
        <v>28041</v>
      </c>
      <c r="AA1341">
        <v>111</v>
      </c>
      <c r="AB1341">
        <v>0</v>
      </c>
      <c r="AC1341">
        <v>89</v>
      </c>
      <c r="AD1341">
        <v>17000</v>
      </c>
      <c r="AE1341">
        <v>329</v>
      </c>
      <c r="AF1341">
        <v>190</v>
      </c>
      <c r="AG1341">
        <v>17860</v>
      </c>
      <c r="AH1341" t="s">
        <v>1432</v>
      </c>
      <c r="AP1341">
        <f t="shared" si="40"/>
        <v>1</v>
      </c>
    </row>
    <row r="1342" spans="1:42" x14ac:dyDescent="0.3">
      <c r="A1342" s="1">
        <v>1413</v>
      </c>
      <c r="B1342" t="s">
        <v>5165</v>
      </c>
      <c r="C1342" t="s">
        <v>27</v>
      </c>
      <c r="D1342" t="s">
        <v>1497</v>
      </c>
      <c r="E1342" t="s">
        <v>250</v>
      </c>
      <c r="F1342" t="s">
        <v>106</v>
      </c>
      <c r="G1342" t="s">
        <v>229</v>
      </c>
      <c r="H1342" t="s">
        <v>32</v>
      </c>
      <c r="I1342">
        <v>125</v>
      </c>
      <c r="J1342">
        <v>2.35</v>
      </c>
      <c r="K1342" t="s">
        <v>33</v>
      </c>
      <c r="L1342" t="s">
        <v>16940</v>
      </c>
      <c r="M1342" t="s">
        <v>13993</v>
      </c>
      <c r="N1342" t="s">
        <v>17252</v>
      </c>
      <c r="O1342" t="s">
        <v>17253</v>
      </c>
      <c r="P1342" t="s">
        <v>17254</v>
      </c>
      <c r="Q1342">
        <v>2013</v>
      </c>
      <c r="R1342" t="s">
        <v>34</v>
      </c>
      <c r="S1342">
        <v>2</v>
      </c>
      <c r="T1342">
        <v>35000000</v>
      </c>
      <c r="U1342">
        <v>83299761</v>
      </c>
      <c r="V1342">
        <f t="shared" si="41"/>
        <v>48299761</v>
      </c>
      <c r="W1342" t="s">
        <v>5166</v>
      </c>
      <c r="X1342">
        <v>7.5</v>
      </c>
      <c r="Y1342">
        <v>405</v>
      </c>
      <c r="Z1342">
        <v>117719</v>
      </c>
      <c r="AA1342">
        <v>306</v>
      </c>
      <c r="AB1342">
        <v>39000</v>
      </c>
      <c r="AC1342">
        <v>102</v>
      </c>
      <c r="AD1342">
        <v>15000</v>
      </c>
      <c r="AE1342">
        <v>2000</v>
      </c>
      <c r="AF1342">
        <v>825</v>
      </c>
      <c r="AG1342">
        <v>19809</v>
      </c>
      <c r="AH1342" t="s">
        <v>20932</v>
      </c>
      <c r="AI1342" t="s">
        <v>1432</v>
      </c>
      <c r="AJ1342" t="s">
        <v>2420</v>
      </c>
      <c r="AK1342" t="s">
        <v>20929</v>
      </c>
      <c r="AL1342" t="s">
        <v>20933</v>
      </c>
      <c r="AP1342">
        <f t="shared" si="40"/>
        <v>5</v>
      </c>
    </row>
    <row r="1343" spans="1:42" x14ac:dyDescent="0.3">
      <c r="A1343" s="1">
        <v>1414</v>
      </c>
      <c r="B1343" t="s">
        <v>5167</v>
      </c>
      <c r="C1343" t="s">
        <v>27</v>
      </c>
      <c r="D1343" t="s">
        <v>3578</v>
      </c>
      <c r="E1343" t="s">
        <v>1254</v>
      </c>
      <c r="F1343" t="s">
        <v>364</v>
      </c>
      <c r="G1343" t="s">
        <v>5168</v>
      </c>
      <c r="H1343" t="s">
        <v>32</v>
      </c>
      <c r="I1343">
        <v>105</v>
      </c>
      <c r="J1343">
        <v>1.85</v>
      </c>
      <c r="K1343" t="s">
        <v>33</v>
      </c>
      <c r="L1343" t="s">
        <v>8889</v>
      </c>
      <c r="M1343" t="s">
        <v>17255</v>
      </c>
      <c r="N1343" t="s">
        <v>17185</v>
      </c>
      <c r="O1343" t="s">
        <v>14920</v>
      </c>
      <c r="P1343" t="s">
        <v>17256</v>
      </c>
      <c r="Q1343">
        <v>1992</v>
      </c>
      <c r="R1343" t="s">
        <v>34</v>
      </c>
      <c r="S1343">
        <v>0</v>
      </c>
      <c r="T1343">
        <v>33000000</v>
      </c>
      <c r="U1343">
        <v>48169908</v>
      </c>
      <c r="V1343">
        <f t="shared" si="41"/>
        <v>15169908</v>
      </c>
      <c r="W1343" t="s">
        <v>5169</v>
      </c>
      <c r="X1343">
        <v>7.7</v>
      </c>
      <c r="Y1343">
        <v>61</v>
      </c>
      <c r="Z1343">
        <v>63923</v>
      </c>
      <c r="AA1343">
        <v>156</v>
      </c>
      <c r="AB1343">
        <v>0</v>
      </c>
      <c r="AC1343">
        <v>0</v>
      </c>
      <c r="AD1343">
        <v>18000</v>
      </c>
      <c r="AE1343">
        <v>848</v>
      </c>
      <c r="AF1343">
        <v>318</v>
      </c>
      <c r="AG1343">
        <v>20143</v>
      </c>
      <c r="AH1343" t="s">
        <v>20932</v>
      </c>
      <c r="AI1343" t="s">
        <v>2420</v>
      </c>
      <c r="AJ1343" t="s">
        <v>20929</v>
      </c>
      <c r="AK1343" t="s">
        <v>12756</v>
      </c>
      <c r="AP1343">
        <f t="shared" si="40"/>
        <v>4</v>
      </c>
    </row>
    <row r="1344" spans="1:42" x14ac:dyDescent="0.3">
      <c r="A1344" s="1">
        <v>1415</v>
      </c>
      <c r="B1344" t="s">
        <v>5170</v>
      </c>
      <c r="C1344" t="s">
        <v>27</v>
      </c>
      <c r="D1344" t="s">
        <v>2283</v>
      </c>
      <c r="E1344" t="s">
        <v>5171</v>
      </c>
      <c r="F1344" t="s">
        <v>2284</v>
      </c>
      <c r="G1344" t="s">
        <v>5172</v>
      </c>
      <c r="H1344" t="s">
        <v>32</v>
      </c>
      <c r="I1344">
        <v>134</v>
      </c>
      <c r="J1344">
        <v>2.35</v>
      </c>
      <c r="K1344" t="s">
        <v>33</v>
      </c>
      <c r="L1344" t="s">
        <v>17257</v>
      </c>
      <c r="M1344" t="s">
        <v>17258</v>
      </c>
      <c r="N1344" t="s">
        <v>14660</v>
      </c>
      <c r="O1344" t="s">
        <v>15545</v>
      </c>
      <c r="P1344" t="s">
        <v>17259</v>
      </c>
      <c r="Q1344">
        <v>2012</v>
      </c>
      <c r="R1344" t="s">
        <v>491</v>
      </c>
      <c r="S1344">
        <v>2</v>
      </c>
      <c r="T1344">
        <v>35000000</v>
      </c>
      <c r="U1344">
        <v>67523385</v>
      </c>
      <c r="V1344">
        <f t="shared" si="41"/>
        <v>32523385</v>
      </c>
      <c r="W1344" t="s">
        <v>5173</v>
      </c>
      <c r="X1344">
        <v>6.2</v>
      </c>
      <c r="Y1344">
        <v>285</v>
      </c>
      <c r="Z1344">
        <v>104005</v>
      </c>
      <c r="AA1344">
        <v>248</v>
      </c>
      <c r="AB1344">
        <v>18000</v>
      </c>
      <c r="AC1344">
        <v>0</v>
      </c>
      <c r="AD1344">
        <v>529</v>
      </c>
      <c r="AE1344">
        <v>130</v>
      </c>
      <c r="AF1344">
        <v>120</v>
      </c>
      <c r="AG1344">
        <v>1050</v>
      </c>
      <c r="AH1344" t="s">
        <v>1432</v>
      </c>
      <c r="AP1344">
        <f t="shared" si="40"/>
        <v>1</v>
      </c>
    </row>
    <row r="1345" spans="1:42" x14ac:dyDescent="0.3">
      <c r="A1345" s="1">
        <v>1416</v>
      </c>
      <c r="B1345" t="s">
        <v>5174</v>
      </c>
      <c r="C1345" t="s">
        <v>27</v>
      </c>
      <c r="D1345" t="s">
        <v>1573</v>
      </c>
      <c r="E1345" t="s">
        <v>604</v>
      </c>
      <c r="F1345" t="s">
        <v>598</v>
      </c>
      <c r="G1345" t="s">
        <v>3472</v>
      </c>
      <c r="H1345" t="s">
        <v>32</v>
      </c>
      <c r="I1345">
        <v>88</v>
      </c>
      <c r="J1345">
        <v>1.85</v>
      </c>
      <c r="K1345" t="s">
        <v>33</v>
      </c>
      <c r="L1345" t="s">
        <v>14140</v>
      </c>
      <c r="M1345" t="s">
        <v>17260</v>
      </c>
      <c r="N1345" t="s">
        <v>17261</v>
      </c>
      <c r="O1345" t="s">
        <v>17262</v>
      </c>
      <c r="P1345" t="s">
        <v>15672</v>
      </c>
      <c r="Q1345">
        <v>2009</v>
      </c>
      <c r="R1345" t="s">
        <v>72</v>
      </c>
      <c r="S1345">
        <v>2</v>
      </c>
      <c r="T1345">
        <v>35000000</v>
      </c>
      <c r="U1345">
        <v>49474048</v>
      </c>
      <c r="V1345">
        <f t="shared" si="41"/>
        <v>14474048</v>
      </c>
      <c r="W1345" t="s">
        <v>5175</v>
      </c>
      <c r="X1345">
        <v>5.4</v>
      </c>
      <c r="Y1345">
        <v>124</v>
      </c>
      <c r="Z1345">
        <v>31191</v>
      </c>
      <c r="AA1345">
        <v>120</v>
      </c>
      <c r="AB1345">
        <v>0</v>
      </c>
      <c r="AC1345">
        <v>12</v>
      </c>
      <c r="AD1345">
        <v>49000</v>
      </c>
      <c r="AE1345">
        <v>1000</v>
      </c>
      <c r="AF1345">
        <v>931</v>
      </c>
      <c r="AG1345">
        <v>53370</v>
      </c>
      <c r="AH1345" t="s">
        <v>1432</v>
      </c>
      <c r="AI1345" t="s">
        <v>20926</v>
      </c>
      <c r="AP1345">
        <f t="shared" si="40"/>
        <v>2</v>
      </c>
    </row>
    <row r="1346" spans="1:42" x14ac:dyDescent="0.3">
      <c r="A1346" s="1">
        <v>1417</v>
      </c>
      <c r="B1346" t="s">
        <v>5176</v>
      </c>
      <c r="C1346" t="s">
        <v>27</v>
      </c>
      <c r="D1346" t="s">
        <v>5177</v>
      </c>
      <c r="E1346" t="s">
        <v>5178</v>
      </c>
      <c r="F1346" t="s">
        <v>2702</v>
      </c>
      <c r="G1346" t="s">
        <v>5179</v>
      </c>
      <c r="H1346" t="s">
        <v>32</v>
      </c>
      <c r="I1346">
        <v>92</v>
      </c>
      <c r="J1346">
        <v>2.35</v>
      </c>
      <c r="K1346" t="s">
        <v>33</v>
      </c>
      <c r="L1346" t="s">
        <v>14040</v>
      </c>
      <c r="M1346" t="s">
        <v>15427</v>
      </c>
      <c r="N1346" t="s">
        <v>14585</v>
      </c>
      <c r="O1346" t="s">
        <v>14139</v>
      </c>
      <c r="P1346" t="s">
        <v>14476</v>
      </c>
      <c r="Q1346">
        <v>2009</v>
      </c>
      <c r="R1346" t="s">
        <v>491</v>
      </c>
      <c r="S1346">
        <v>1</v>
      </c>
      <c r="T1346">
        <v>35000000</v>
      </c>
      <c r="U1346">
        <v>45802315</v>
      </c>
      <c r="V1346">
        <f t="shared" si="41"/>
        <v>10802315</v>
      </c>
      <c r="W1346" t="s">
        <v>5180</v>
      </c>
      <c r="X1346">
        <v>6.6</v>
      </c>
      <c r="Y1346">
        <v>164</v>
      </c>
      <c r="Z1346">
        <v>119974</v>
      </c>
      <c r="AA1346">
        <v>169</v>
      </c>
      <c r="AB1346">
        <v>0</v>
      </c>
      <c r="AC1346">
        <v>148</v>
      </c>
      <c r="AD1346">
        <v>978</v>
      </c>
      <c r="AE1346">
        <v>593</v>
      </c>
      <c r="AF1346">
        <v>227</v>
      </c>
      <c r="AG1346">
        <v>2184</v>
      </c>
      <c r="AH1346" t="s">
        <v>980</v>
      </c>
      <c r="AI1346" t="s">
        <v>718</v>
      </c>
      <c r="AJ1346" t="s">
        <v>20924</v>
      </c>
      <c r="AK1346" t="s">
        <v>13700</v>
      </c>
      <c r="AL1346" t="s">
        <v>13161</v>
      </c>
      <c r="AP1346">
        <f t="shared" si="40"/>
        <v>5</v>
      </c>
    </row>
    <row r="1347" spans="1:42" x14ac:dyDescent="0.3">
      <c r="A1347" s="1">
        <v>1418</v>
      </c>
      <c r="B1347" t="s">
        <v>5181</v>
      </c>
      <c r="C1347" t="s">
        <v>27</v>
      </c>
      <c r="D1347" t="s">
        <v>4412</v>
      </c>
      <c r="E1347" t="s">
        <v>604</v>
      </c>
      <c r="F1347" t="s">
        <v>5182</v>
      </c>
      <c r="G1347" t="s">
        <v>417</v>
      </c>
      <c r="H1347" t="s">
        <v>32</v>
      </c>
      <c r="I1347">
        <v>91</v>
      </c>
      <c r="J1347">
        <v>2.35</v>
      </c>
      <c r="K1347" t="s">
        <v>33</v>
      </c>
      <c r="L1347" t="s">
        <v>14082</v>
      </c>
      <c r="M1347" t="s">
        <v>14928</v>
      </c>
      <c r="N1347" t="s">
        <v>16574</v>
      </c>
      <c r="O1347" t="s">
        <v>15410</v>
      </c>
      <c r="P1347" t="s">
        <v>15289</v>
      </c>
      <c r="Q1347">
        <v>2007</v>
      </c>
      <c r="R1347" t="s">
        <v>34</v>
      </c>
      <c r="S1347">
        <v>3</v>
      </c>
      <c r="T1347">
        <v>35000000</v>
      </c>
      <c r="U1347">
        <v>43792641</v>
      </c>
      <c r="V1347">
        <f t="shared" si="41"/>
        <v>8792641</v>
      </c>
      <c r="W1347" t="s">
        <v>5183</v>
      </c>
      <c r="X1347">
        <v>5.3</v>
      </c>
      <c r="Y1347">
        <v>120</v>
      </c>
      <c r="Z1347">
        <v>32157</v>
      </c>
      <c r="AA1347">
        <v>119</v>
      </c>
      <c r="AB1347">
        <v>913</v>
      </c>
      <c r="AC1347">
        <v>42</v>
      </c>
      <c r="AD1347">
        <v>49000</v>
      </c>
      <c r="AE1347">
        <v>838</v>
      </c>
      <c r="AF1347">
        <v>766</v>
      </c>
      <c r="AG1347">
        <v>52566</v>
      </c>
      <c r="AH1347" t="s">
        <v>1432</v>
      </c>
      <c r="AI1347" t="s">
        <v>12756</v>
      </c>
      <c r="AP1347">
        <f t="shared" ref="AP1347:AP1410" si="42">COUNTA(AH1347:AO1347)</f>
        <v>2</v>
      </c>
    </row>
    <row r="1348" spans="1:42" x14ac:dyDescent="0.3">
      <c r="A1348" s="1">
        <v>1419</v>
      </c>
      <c r="B1348" t="s">
        <v>5184</v>
      </c>
      <c r="C1348" t="s">
        <v>27</v>
      </c>
      <c r="D1348" t="s">
        <v>1581</v>
      </c>
      <c r="E1348" t="s">
        <v>1422</v>
      </c>
      <c r="F1348" t="s">
        <v>1418</v>
      </c>
      <c r="G1348" t="s">
        <v>2095</v>
      </c>
      <c r="H1348" t="s">
        <v>32</v>
      </c>
      <c r="I1348">
        <v>75</v>
      </c>
      <c r="J1348">
        <v>1.85</v>
      </c>
      <c r="K1348" t="s">
        <v>33</v>
      </c>
      <c r="L1348" t="s">
        <v>16201</v>
      </c>
      <c r="M1348" t="s">
        <v>17263</v>
      </c>
      <c r="N1348" t="s">
        <v>16459</v>
      </c>
      <c r="O1348" t="s">
        <v>15618</v>
      </c>
      <c r="P1348" t="s">
        <v>15295</v>
      </c>
      <c r="Q1348">
        <v>2006</v>
      </c>
      <c r="R1348" t="s">
        <v>34</v>
      </c>
      <c r="S1348">
        <v>2</v>
      </c>
      <c r="T1348">
        <v>33000000</v>
      </c>
      <c r="U1348">
        <v>57651794</v>
      </c>
      <c r="V1348">
        <f t="shared" ref="V1348:V1411" si="43">U1348-T1348</f>
        <v>24651794</v>
      </c>
      <c r="W1348" t="s">
        <v>5185</v>
      </c>
      <c r="X1348">
        <v>5.6</v>
      </c>
      <c r="Y1348">
        <v>90</v>
      </c>
      <c r="Z1348">
        <v>40651</v>
      </c>
      <c r="AA1348">
        <v>209</v>
      </c>
      <c r="AB1348">
        <v>0</v>
      </c>
      <c r="AC1348">
        <v>221</v>
      </c>
      <c r="AD1348">
        <v>11000</v>
      </c>
      <c r="AE1348">
        <v>970</v>
      </c>
      <c r="AF1348">
        <v>553</v>
      </c>
      <c r="AG1348">
        <v>13125</v>
      </c>
      <c r="AH1348" t="s">
        <v>1432</v>
      </c>
      <c r="AI1348" t="s">
        <v>12756</v>
      </c>
      <c r="AJ1348" t="s">
        <v>20930</v>
      </c>
      <c r="AP1348">
        <f t="shared" si="42"/>
        <v>3</v>
      </c>
    </row>
    <row r="1349" spans="1:42" x14ac:dyDescent="0.3">
      <c r="A1349" s="1">
        <v>1420</v>
      </c>
      <c r="B1349" t="s">
        <v>5186</v>
      </c>
      <c r="C1349" t="s">
        <v>27</v>
      </c>
      <c r="D1349" t="s">
        <v>5187</v>
      </c>
      <c r="E1349" t="s">
        <v>2936</v>
      </c>
      <c r="F1349" t="s">
        <v>5188</v>
      </c>
      <c r="G1349" t="s">
        <v>2779</v>
      </c>
      <c r="H1349" t="s">
        <v>32</v>
      </c>
      <c r="I1349">
        <v>98</v>
      </c>
      <c r="J1349">
        <v>2.35</v>
      </c>
      <c r="K1349" t="s">
        <v>33</v>
      </c>
      <c r="L1349" t="s">
        <v>16674</v>
      </c>
      <c r="M1349" t="s">
        <v>15250</v>
      </c>
      <c r="N1349" t="s">
        <v>14453</v>
      </c>
      <c r="O1349" t="s">
        <v>14003</v>
      </c>
      <c r="P1349" t="s">
        <v>14398</v>
      </c>
      <c r="Q1349">
        <v>2005</v>
      </c>
      <c r="R1349" t="s">
        <v>34</v>
      </c>
      <c r="S1349">
        <v>2</v>
      </c>
      <c r="T1349">
        <v>30000000</v>
      </c>
      <c r="U1349">
        <v>43894863</v>
      </c>
      <c r="V1349">
        <f t="shared" si="43"/>
        <v>13894863</v>
      </c>
      <c r="W1349" t="s">
        <v>5189</v>
      </c>
      <c r="X1349">
        <v>5.9</v>
      </c>
      <c r="Y1349">
        <v>120</v>
      </c>
      <c r="Z1349">
        <v>25883</v>
      </c>
      <c r="AA1349">
        <v>262</v>
      </c>
      <c r="AB1349">
        <v>0</v>
      </c>
      <c r="AC1349">
        <v>30</v>
      </c>
      <c r="AD1349">
        <v>944</v>
      </c>
      <c r="AE1349">
        <v>940</v>
      </c>
      <c r="AF1349">
        <v>664</v>
      </c>
      <c r="AG1349">
        <v>4879</v>
      </c>
      <c r="AH1349" t="s">
        <v>1432</v>
      </c>
      <c r="AI1349" t="s">
        <v>12756</v>
      </c>
      <c r="AP1349">
        <f t="shared" si="42"/>
        <v>2</v>
      </c>
    </row>
    <row r="1350" spans="1:42" x14ac:dyDescent="0.3">
      <c r="A1350" s="1">
        <v>1421</v>
      </c>
      <c r="B1350" t="s">
        <v>5190</v>
      </c>
      <c r="C1350" t="s">
        <v>27</v>
      </c>
      <c r="D1350" t="s">
        <v>290</v>
      </c>
      <c r="E1350" t="s">
        <v>38</v>
      </c>
      <c r="F1350" t="s">
        <v>1728</v>
      </c>
      <c r="G1350" t="s">
        <v>1642</v>
      </c>
      <c r="H1350" t="s">
        <v>32</v>
      </c>
      <c r="I1350">
        <v>147</v>
      </c>
      <c r="J1350">
        <v>2.35</v>
      </c>
      <c r="K1350" t="s">
        <v>33</v>
      </c>
      <c r="L1350" t="s">
        <v>14720</v>
      </c>
      <c r="M1350" t="s">
        <v>16027</v>
      </c>
      <c r="N1350" t="s">
        <v>14631</v>
      </c>
      <c r="O1350" t="s">
        <v>17264</v>
      </c>
      <c r="P1350" t="s">
        <v>15512</v>
      </c>
      <c r="Q1350">
        <v>1997</v>
      </c>
      <c r="R1350" t="s">
        <v>491</v>
      </c>
      <c r="S1350">
        <v>2</v>
      </c>
      <c r="T1350">
        <v>35000000</v>
      </c>
      <c r="U1350">
        <v>41954997</v>
      </c>
      <c r="V1350">
        <f t="shared" si="43"/>
        <v>6954997</v>
      </c>
      <c r="W1350" t="s">
        <v>5191</v>
      </c>
      <c r="X1350">
        <v>7.8</v>
      </c>
      <c r="Y1350">
        <v>117</v>
      </c>
      <c r="Z1350">
        <v>225122</v>
      </c>
      <c r="AA1350">
        <v>234</v>
      </c>
      <c r="AB1350">
        <v>0</v>
      </c>
      <c r="AC1350">
        <v>179</v>
      </c>
      <c r="AD1350">
        <v>40000</v>
      </c>
      <c r="AE1350">
        <v>14000</v>
      </c>
      <c r="AF1350">
        <v>646</v>
      </c>
      <c r="AG1350">
        <v>56014</v>
      </c>
      <c r="AH1350" t="s">
        <v>20932</v>
      </c>
      <c r="AI1350" t="s">
        <v>20931</v>
      </c>
      <c r="AJ1350" t="s">
        <v>2420</v>
      </c>
      <c r="AP1350">
        <f t="shared" si="42"/>
        <v>3</v>
      </c>
    </row>
    <row r="1351" spans="1:42" x14ac:dyDescent="0.3">
      <c r="A1351" s="1">
        <v>1422</v>
      </c>
      <c r="B1351" t="s">
        <v>5192</v>
      </c>
      <c r="C1351" t="s">
        <v>27</v>
      </c>
      <c r="D1351" t="s">
        <v>1695</v>
      </c>
      <c r="E1351" t="s">
        <v>1435</v>
      </c>
      <c r="F1351" t="s">
        <v>5193</v>
      </c>
      <c r="G1351" t="s">
        <v>725</v>
      </c>
      <c r="H1351" t="s">
        <v>47</v>
      </c>
      <c r="I1351">
        <v>100</v>
      </c>
      <c r="J1351">
        <v>1.85</v>
      </c>
      <c r="K1351" t="s">
        <v>33</v>
      </c>
      <c r="L1351" t="s">
        <v>15593</v>
      </c>
      <c r="M1351" t="s">
        <v>16394</v>
      </c>
      <c r="N1351" t="s">
        <v>15676</v>
      </c>
      <c r="O1351" t="s">
        <v>14405</v>
      </c>
      <c r="P1351" t="s">
        <v>14163</v>
      </c>
      <c r="Q1351">
        <v>2002</v>
      </c>
      <c r="R1351" t="s">
        <v>491</v>
      </c>
      <c r="S1351">
        <v>0</v>
      </c>
      <c r="T1351">
        <v>33000000</v>
      </c>
      <c r="U1351">
        <v>39532308</v>
      </c>
      <c r="V1351">
        <f t="shared" si="43"/>
        <v>6532308</v>
      </c>
      <c r="W1351" t="s">
        <v>5194</v>
      </c>
      <c r="X1351">
        <v>6.7</v>
      </c>
      <c r="Y1351">
        <v>226</v>
      </c>
      <c r="Z1351">
        <v>198701</v>
      </c>
      <c r="AA1351">
        <v>1138</v>
      </c>
      <c r="AB1351">
        <v>0</v>
      </c>
      <c r="AC1351">
        <v>545</v>
      </c>
      <c r="AD1351">
        <v>14000</v>
      </c>
      <c r="AE1351">
        <v>2000</v>
      </c>
      <c r="AF1351">
        <v>766</v>
      </c>
      <c r="AG1351">
        <v>17902</v>
      </c>
      <c r="AH1351" t="s">
        <v>980</v>
      </c>
      <c r="AI1351" t="s">
        <v>4493</v>
      </c>
      <c r="AJ1351" t="s">
        <v>13700</v>
      </c>
      <c r="AP1351">
        <f t="shared" si="42"/>
        <v>3</v>
      </c>
    </row>
    <row r="1352" spans="1:42" x14ac:dyDescent="0.3">
      <c r="A1352" s="1">
        <v>1423</v>
      </c>
      <c r="B1352" t="s">
        <v>5195</v>
      </c>
      <c r="C1352" t="s">
        <v>27</v>
      </c>
      <c r="D1352" t="s">
        <v>5196</v>
      </c>
      <c r="E1352" t="s">
        <v>5197</v>
      </c>
      <c r="F1352" t="s">
        <v>5198</v>
      </c>
      <c r="G1352" t="s">
        <v>1501</v>
      </c>
      <c r="H1352" t="s">
        <v>32</v>
      </c>
      <c r="I1352">
        <v>120</v>
      </c>
      <c r="J1352">
        <v>2.35</v>
      </c>
      <c r="K1352" t="s">
        <v>33</v>
      </c>
      <c r="L1352" t="s">
        <v>14222</v>
      </c>
      <c r="M1352" t="s">
        <v>17265</v>
      </c>
      <c r="N1352" t="s">
        <v>17266</v>
      </c>
      <c r="O1352" t="s">
        <v>14241</v>
      </c>
      <c r="P1352" t="s">
        <v>17267</v>
      </c>
      <c r="Q1352">
        <v>1982</v>
      </c>
      <c r="R1352" t="s">
        <v>72</v>
      </c>
      <c r="S1352">
        <v>0</v>
      </c>
      <c r="T1352">
        <v>10700000</v>
      </c>
      <c r="U1352">
        <v>76600000</v>
      </c>
      <c r="V1352">
        <f t="shared" si="43"/>
        <v>65900000</v>
      </c>
      <c r="W1352" t="s">
        <v>5199</v>
      </c>
      <c r="X1352">
        <v>7.4</v>
      </c>
      <c r="Y1352">
        <v>223</v>
      </c>
      <c r="Z1352">
        <v>105446</v>
      </c>
      <c r="AA1352">
        <v>321</v>
      </c>
      <c r="AB1352">
        <v>11000</v>
      </c>
      <c r="AC1352">
        <v>365</v>
      </c>
      <c r="AD1352">
        <v>887</v>
      </c>
      <c r="AE1352">
        <v>770</v>
      </c>
      <c r="AF1352">
        <v>723</v>
      </c>
      <c r="AG1352">
        <v>3876</v>
      </c>
      <c r="AH1352" t="s">
        <v>20924</v>
      </c>
      <c r="AI1352" t="s">
        <v>4493</v>
      </c>
      <c r="AP1352">
        <f t="shared" si="42"/>
        <v>2</v>
      </c>
    </row>
    <row r="1353" spans="1:42" x14ac:dyDescent="0.3">
      <c r="A1353" s="1">
        <v>1424</v>
      </c>
      <c r="B1353" t="s">
        <v>5200</v>
      </c>
      <c r="C1353" t="s">
        <v>27</v>
      </c>
      <c r="D1353" t="s">
        <v>4989</v>
      </c>
      <c r="E1353" t="s">
        <v>63</v>
      </c>
      <c r="F1353" t="s">
        <v>250</v>
      </c>
      <c r="G1353" t="s">
        <v>853</v>
      </c>
      <c r="H1353" t="s">
        <v>32</v>
      </c>
      <c r="I1353">
        <v>104</v>
      </c>
      <c r="J1353">
        <v>1.85</v>
      </c>
      <c r="K1353" t="s">
        <v>33</v>
      </c>
      <c r="L1353" t="s">
        <v>14888</v>
      </c>
      <c r="M1353" t="s">
        <v>17268</v>
      </c>
      <c r="N1353" t="s">
        <v>17269</v>
      </c>
      <c r="O1353" t="s">
        <v>14005</v>
      </c>
      <c r="P1353" t="s">
        <v>14286</v>
      </c>
      <c r="Q1353">
        <v>2004</v>
      </c>
      <c r="R1353" t="s">
        <v>491</v>
      </c>
      <c r="S1353">
        <v>1</v>
      </c>
      <c r="T1353">
        <v>35000000</v>
      </c>
      <c r="U1353">
        <v>39692139</v>
      </c>
      <c r="V1353">
        <f t="shared" si="43"/>
        <v>4692139</v>
      </c>
      <c r="W1353" t="s">
        <v>5201</v>
      </c>
      <c r="X1353">
        <v>6.2</v>
      </c>
      <c r="Y1353">
        <v>193</v>
      </c>
      <c r="Z1353">
        <v>84131</v>
      </c>
      <c r="AA1353">
        <v>400</v>
      </c>
      <c r="AB1353">
        <v>0</v>
      </c>
      <c r="AC1353">
        <v>1000</v>
      </c>
      <c r="AD1353">
        <v>24000</v>
      </c>
      <c r="AE1353">
        <v>15000</v>
      </c>
      <c r="AF1353">
        <v>939</v>
      </c>
      <c r="AG1353">
        <v>41701</v>
      </c>
      <c r="AH1353" t="s">
        <v>1432</v>
      </c>
      <c r="AI1353" t="s">
        <v>20931</v>
      </c>
      <c r="AJ1353" t="s">
        <v>13161</v>
      </c>
      <c r="AP1353">
        <f t="shared" si="42"/>
        <v>3</v>
      </c>
    </row>
    <row r="1354" spans="1:42" x14ac:dyDescent="0.3">
      <c r="A1354" s="1">
        <v>1425</v>
      </c>
      <c r="B1354" t="s">
        <v>5202</v>
      </c>
      <c r="C1354" t="s">
        <v>27</v>
      </c>
      <c r="D1354" t="s">
        <v>1492</v>
      </c>
      <c r="E1354" t="s">
        <v>226</v>
      </c>
      <c r="F1354" t="s">
        <v>5203</v>
      </c>
      <c r="G1354" t="s">
        <v>5204</v>
      </c>
      <c r="H1354" t="s">
        <v>205</v>
      </c>
      <c r="I1354">
        <v>103</v>
      </c>
      <c r="J1354">
        <v>2.35</v>
      </c>
      <c r="K1354" t="s">
        <v>33</v>
      </c>
      <c r="L1354" t="s">
        <v>15798</v>
      </c>
      <c r="M1354" t="s">
        <v>14096</v>
      </c>
      <c r="N1354" t="s">
        <v>17270</v>
      </c>
      <c r="O1354" t="s">
        <v>17271</v>
      </c>
      <c r="P1354" t="s">
        <v>17234</v>
      </c>
      <c r="Q1354">
        <v>2008</v>
      </c>
      <c r="R1354" t="s">
        <v>34</v>
      </c>
      <c r="S1354">
        <v>1</v>
      </c>
      <c r="T1354">
        <v>35000000</v>
      </c>
      <c r="U1354">
        <v>40687294</v>
      </c>
      <c r="V1354">
        <f t="shared" si="43"/>
        <v>5687294</v>
      </c>
      <c r="W1354" t="s">
        <v>5205</v>
      </c>
      <c r="X1354">
        <v>5.4</v>
      </c>
      <c r="Y1354">
        <v>228</v>
      </c>
      <c r="Z1354">
        <v>107772</v>
      </c>
      <c r="AA1354">
        <v>398</v>
      </c>
      <c r="AB1354">
        <v>0</v>
      </c>
      <c r="AC1354">
        <v>212</v>
      </c>
      <c r="AD1354">
        <v>15000</v>
      </c>
      <c r="AE1354">
        <v>552</v>
      </c>
      <c r="AF1354">
        <v>248</v>
      </c>
      <c r="AG1354">
        <v>16249</v>
      </c>
      <c r="AH1354" t="s">
        <v>980</v>
      </c>
      <c r="AI1354" t="s">
        <v>20931</v>
      </c>
      <c r="AJ1354" t="s">
        <v>2420</v>
      </c>
      <c r="AK1354" t="s">
        <v>20928</v>
      </c>
      <c r="AL1354" t="s">
        <v>13161</v>
      </c>
      <c r="AP1354">
        <f t="shared" si="42"/>
        <v>5</v>
      </c>
    </row>
    <row r="1355" spans="1:42" x14ac:dyDescent="0.3">
      <c r="A1355" s="1">
        <v>1426</v>
      </c>
      <c r="B1355" t="s">
        <v>5206</v>
      </c>
      <c r="C1355" t="s">
        <v>27</v>
      </c>
      <c r="D1355" t="s">
        <v>3774</v>
      </c>
      <c r="E1355" t="s">
        <v>3090</v>
      </c>
      <c r="F1355" t="s">
        <v>234</v>
      </c>
      <c r="G1355" t="s">
        <v>538</v>
      </c>
      <c r="H1355" t="s">
        <v>32</v>
      </c>
      <c r="I1355">
        <v>109</v>
      </c>
      <c r="J1355">
        <v>2.35</v>
      </c>
      <c r="K1355" t="s">
        <v>33</v>
      </c>
      <c r="L1355" t="s">
        <v>17272</v>
      </c>
      <c r="M1355" t="s">
        <v>13963</v>
      </c>
      <c r="N1355" t="s">
        <v>14448</v>
      </c>
      <c r="O1355" t="s">
        <v>14445</v>
      </c>
      <c r="P1355" t="s">
        <v>15052</v>
      </c>
      <c r="Q1355">
        <v>2011</v>
      </c>
      <c r="R1355" t="s">
        <v>34</v>
      </c>
      <c r="S1355">
        <v>2</v>
      </c>
      <c r="T1355">
        <v>40000000</v>
      </c>
      <c r="U1355">
        <v>37553932</v>
      </c>
      <c r="V1355">
        <f t="shared" si="43"/>
        <v>-2446068</v>
      </c>
      <c r="W1355" t="s">
        <v>5207</v>
      </c>
      <c r="X1355">
        <v>6.7</v>
      </c>
      <c r="Y1355">
        <v>360</v>
      </c>
      <c r="Z1355">
        <v>304318</v>
      </c>
      <c r="AA1355">
        <v>463</v>
      </c>
      <c r="AB1355">
        <v>52000</v>
      </c>
      <c r="AC1355">
        <v>487</v>
      </c>
      <c r="AD1355">
        <v>20000</v>
      </c>
      <c r="AE1355">
        <v>10000</v>
      </c>
      <c r="AF1355">
        <v>3000</v>
      </c>
      <c r="AG1355">
        <v>34011</v>
      </c>
      <c r="AH1355" t="s">
        <v>980</v>
      </c>
      <c r="AI1355" t="s">
        <v>13700</v>
      </c>
      <c r="AJ1355" t="s">
        <v>13161</v>
      </c>
      <c r="AP1355">
        <f t="shared" si="42"/>
        <v>3</v>
      </c>
    </row>
    <row r="1356" spans="1:42" x14ac:dyDescent="0.3">
      <c r="A1356" s="1">
        <v>1427</v>
      </c>
      <c r="B1356" t="s">
        <v>5208</v>
      </c>
      <c r="C1356" t="s">
        <v>27</v>
      </c>
      <c r="D1356" t="s">
        <v>5209</v>
      </c>
      <c r="E1356" t="s">
        <v>5210</v>
      </c>
      <c r="F1356" t="s">
        <v>5211</v>
      </c>
      <c r="G1356" t="s">
        <v>5212</v>
      </c>
      <c r="H1356" t="s">
        <v>32</v>
      </c>
      <c r="I1356">
        <v>104</v>
      </c>
      <c r="J1356">
        <v>2.35</v>
      </c>
      <c r="K1356" t="s">
        <v>33</v>
      </c>
      <c r="L1356" t="s">
        <v>17273</v>
      </c>
      <c r="M1356" t="s">
        <v>14981</v>
      </c>
      <c r="N1356" t="s">
        <v>17274</v>
      </c>
      <c r="O1356" t="s">
        <v>15334</v>
      </c>
      <c r="P1356" t="s">
        <v>17275</v>
      </c>
      <c r="Q1356">
        <v>2010</v>
      </c>
      <c r="R1356" t="s">
        <v>34</v>
      </c>
      <c r="S1356">
        <v>0</v>
      </c>
      <c r="T1356">
        <v>35000000</v>
      </c>
      <c r="U1356">
        <v>37481242</v>
      </c>
      <c r="V1356">
        <f t="shared" si="43"/>
        <v>2481242</v>
      </c>
      <c r="W1356" t="s">
        <v>5213</v>
      </c>
      <c r="X1356">
        <v>5.3</v>
      </c>
      <c r="Y1356">
        <v>148</v>
      </c>
      <c r="Z1356">
        <v>40654</v>
      </c>
      <c r="AA1356">
        <v>97</v>
      </c>
      <c r="AB1356">
        <v>0</v>
      </c>
      <c r="AC1356">
        <v>16</v>
      </c>
      <c r="AD1356">
        <v>1000</v>
      </c>
      <c r="AE1356">
        <v>700</v>
      </c>
      <c r="AF1356">
        <v>584</v>
      </c>
      <c r="AG1356">
        <v>3356</v>
      </c>
      <c r="AH1356" t="s">
        <v>1432</v>
      </c>
      <c r="AI1356" t="s">
        <v>12756</v>
      </c>
      <c r="AP1356">
        <f t="shared" si="42"/>
        <v>2</v>
      </c>
    </row>
    <row r="1357" spans="1:42" x14ac:dyDescent="0.3">
      <c r="A1357" s="1">
        <v>1428</v>
      </c>
      <c r="B1357" t="s">
        <v>5214</v>
      </c>
      <c r="C1357" t="s">
        <v>27</v>
      </c>
      <c r="D1357" t="s">
        <v>5215</v>
      </c>
      <c r="E1357" t="s">
        <v>5216</v>
      </c>
      <c r="F1357" t="s">
        <v>5217</v>
      </c>
      <c r="G1357" t="s">
        <v>5218</v>
      </c>
      <c r="H1357" t="s">
        <v>32</v>
      </c>
      <c r="I1357">
        <v>112</v>
      </c>
      <c r="J1357">
        <v>1.85</v>
      </c>
      <c r="K1357" t="s">
        <v>33</v>
      </c>
      <c r="L1357" t="s">
        <v>14140</v>
      </c>
      <c r="M1357" t="s">
        <v>17276</v>
      </c>
      <c r="N1357" t="s">
        <v>17277</v>
      </c>
      <c r="O1357" t="s">
        <v>15210</v>
      </c>
      <c r="P1357" t="s">
        <v>17278</v>
      </c>
      <c r="Q1357">
        <v>2011</v>
      </c>
      <c r="R1357" t="s">
        <v>34</v>
      </c>
      <c r="S1357">
        <v>4</v>
      </c>
      <c r="T1357">
        <v>35000000</v>
      </c>
      <c r="U1357">
        <v>39026186</v>
      </c>
      <c r="V1357">
        <f t="shared" si="43"/>
        <v>4026186</v>
      </c>
      <c r="W1357" t="s">
        <v>5219</v>
      </c>
      <c r="X1357">
        <v>5.9</v>
      </c>
      <c r="Y1357">
        <v>128</v>
      </c>
      <c r="Z1357">
        <v>48019</v>
      </c>
      <c r="AA1357">
        <v>153</v>
      </c>
      <c r="AB1357">
        <v>13000</v>
      </c>
      <c r="AC1357">
        <v>42</v>
      </c>
      <c r="AD1357">
        <v>969</v>
      </c>
      <c r="AE1357">
        <v>826</v>
      </c>
      <c r="AF1357">
        <v>196</v>
      </c>
      <c r="AG1357">
        <v>2371</v>
      </c>
      <c r="AH1357" t="s">
        <v>1432</v>
      </c>
      <c r="AI1357" t="s">
        <v>2420</v>
      </c>
      <c r="AJ1357" t="s">
        <v>12756</v>
      </c>
      <c r="AP1357">
        <f t="shared" si="42"/>
        <v>3</v>
      </c>
    </row>
    <row r="1358" spans="1:42" x14ac:dyDescent="0.3">
      <c r="A1358" s="1">
        <v>1430</v>
      </c>
      <c r="B1358" t="s">
        <v>5220</v>
      </c>
      <c r="C1358" t="s">
        <v>27</v>
      </c>
      <c r="D1358" t="s">
        <v>5221</v>
      </c>
      <c r="E1358" t="s">
        <v>107</v>
      </c>
      <c r="F1358" t="s">
        <v>1593</v>
      </c>
      <c r="G1358" t="s">
        <v>2783</v>
      </c>
      <c r="H1358" t="s">
        <v>32</v>
      </c>
      <c r="I1358">
        <v>95</v>
      </c>
      <c r="J1358">
        <v>2.35</v>
      </c>
      <c r="K1358" t="s">
        <v>33</v>
      </c>
      <c r="L1358" t="s">
        <v>15580</v>
      </c>
      <c r="M1358" t="s">
        <v>14036</v>
      </c>
      <c r="N1358" t="s">
        <v>14856</v>
      </c>
      <c r="O1358" t="s">
        <v>17279</v>
      </c>
      <c r="P1358" t="s">
        <v>14168</v>
      </c>
      <c r="Q1358">
        <v>2001</v>
      </c>
      <c r="R1358" t="s">
        <v>34</v>
      </c>
      <c r="S1358">
        <v>1</v>
      </c>
      <c r="T1358">
        <v>50000000</v>
      </c>
      <c r="U1358">
        <v>33422806</v>
      </c>
      <c r="V1358">
        <f t="shared" si="43"/>
        <v>-16577194</v>
      </c>
      <c r="W1358" t="s">
        <v>5222</v>
      </c>
      <c r="X1358">
        <v>4.8</v>
      </c>
      <c r="Y1358">
        <v>46</v>
      </c>
      <c r="Z1358">
        <v>30771</v>
      </c>
      <c r="AA1358">
        <v>164</v>
      </c>
      <c r="AB1358">
        <v>0</v>
      </c>
      <c r="AC1358">
        <v>19</v>
      </c>
      <c r="AD1358">
        <v>1000</v>
      </c>
      <c r="AE1358">
        <v>691</v>
      </c>
      <c r="AF1358">
        <v>447</v>
      </c>
      <c r="AG1358">
        <v>2643</v>
      </c>
      <c r="AH1358" t="s">
        <v>718</v>
      </c>
      <c r="AI1358" t="s">
        <v>1432</v>
      </c>
      <c r="AJ1358" t="s">
        <v>20924</v>
      </c>
      <c r="AP1358">
        <f t="shared" si="42"/>
        <v>3</v>
      </c>
    </row>
    <row r="1359" spans="1:42" x14ac:dyDescent="0.3">
      <c r="A1359" s="1">
        <v>1432</v>
      </c>
      <c r="B1359" t="s">
        <v>5223</v>
      </c>
      <c r="C1359" t="s">
        <v>27</v>
      </c>
      <c r="D1359" t="s">
        <v>5224</v>
      </c>
      <c r="E1359" t="s">
        <v>813</v>
      </c>
      <c r="F1359" t="s">
        <v>5225</v>
      </c>
      <c r="G1359" t="s">
        <v>3442</v>
      </c>
      <c r="H1359" t="s">
        <v>2116</v>
      </c>
      <c r="I1359">
        <v>102</v>
      </c>
      <c r="J1359">
        <v>2.35</v>
      </c>
      <c r="K1359" t="s">
        <v>33</v>
      </c>
      <c r="L1359" t="s">
        <v>17280</v>
      </c>
      <c r="M1359" t="s">
        <v>14907</v>
      </c>
      <c r="N1359" t="s">
        <v>14908</v>
      </c>
      <c r="O1359" t="s">
        <v>14042</v>
      </c>
      <c r="P1359" t="s">
        <v>16978</v>
      </c>
      <c r="Q1359">
        <v>1994</v>
      </c>
      <c r="R1359" t="s">
        <v>34</v>
      </c>
      <c r="S1359">
        <v>1</v>
      </c>
      <c r="T1359">
        <v>35000000</v>
      </c>
      <c r="U1359">
        <v>33423521</v>
      </c>
      <c r="V1359">
        <f t="shared" si="43"/>
        <v>-1576479</v>
      </c>
      <c r="W1359" t="s">
        <v>5226</v>
      </c>
      <c r="X1359">
        <v>3.8</v>
      </c>
      <c r="Y1359">
        <v>63</v>
      </c>
      <c r="Z1359">
        <v>53115</v>
      </c>
      <c r="AA1359">
        <v>282</v>
      </c>
      <c r="AB1359">
        <v>0</v>
      </c>
      <c r="AC1359">
        <v>133</v>
      </c>
      <c r="AD1359">
        <v>2000</v>
      </c>
      <c r="AE1359">
        <v>1000</v>
      </c>
      <c r="AF1359">
        <v>690</v>
      </c>
      <c r="AG1359">
        <v>5443</v>
      </c>
      <c r="AH1359" t="s">
        <v>980</v>
      </c>
      <c r="AI1359" t="s">
        <v>718</v>
      </c>
      <c r="AJ1359" t="s">
        <v>1432</v>
      </c>
      <c r="AK1359" t="s">
        <v>13161</v>
      </c>
      <c r="AP1359">
        <f t="shared" si="42"/>
        <v>4</v>
      </c>
    </row>
    <row r="1360" spans="1:42" x14ac:dyDescent="0.3">
      <c r="A1360" s="1">
        <v>1433</v>
      </c>
      <c r="B1360" t="s">
        <v>5227</v>
      </c>
      <c r="C1360" t="s">
        <v>559</v>
      </c>
      <c r="D1360" t="s">
        <v>2705</v>
      </c>
      <c r="E1360" t="s">
        <v>5228</v>
      </c>
      <c r="F1360" t="s">
        <v>5229</v>
      </c>
      <c r="G1360" t="s">
        <v>5230</v>
      </c>
      <c r="H1360" t="s">
        <v>1390</v>
      </c>
      <c r="I1360">
        <v>150</v>
      </c>
      <c r="J1360">
        <v>1.85</v>
      </c>
      <c r="K1360" t="s">
        <v>33</v>
      </c>
      <c r="L1360" t="s">
        <v>17281</v>
      </c>
      <c r="M1360" t="s">
        <v>17282</v>
      </c>
      <c r="N1360" t="s">
        <v>16120</v>
      </c>
      <c r="O1360" t="s">
        <v>15374</v>
      </c>
      <c r="P1360" t="s">
        <v>17283</v>
      </c>
      <c r="Q1360">
        <v>2002</v>
      </c>
      <c r="R1360" t="s">
        <v>491</v>
      </c>
      <c r="S1360">
        <v>0</v>
      </c>
      <c r="T1360">
        <v>35000000</v>
      </c>
      <c r="U1360">
        <v>32519322</v>
      </c>
      <c r="V1360">
        <f t="shared" si="43"/>
        <v>-2480678</v>
      </c>
      <c r="W1360" t="s">
        <v>5231</v>
      </c>
      <c r="X1360">
        <v>8.5</v>
      </c>
      <c r="Y1360">
        <v>193</v>
      </c>
      <c r="Z1360">
        <v>497946</v>
      </c>
      <c r="AA1360">
        <v>761</v>
      </c>
      <c r="AB1360">
        <v>21000</v>
      </c>
      <c r="AC1360">
        <v>2000</v>
      </c>
      <c r="AD1360">
        <v>396</v>
      </c>
      <c r="AE1360">
        <v>338</v>
      </c>
      <c r="AF1360">
        <v>95</v>
      </c>
      <c r="AG1360">
        <v>1075</v>
      </c>
      <c r="AH1360" t="s">
        <v>20932</v>
      </c>
      <c r="AI1360" t="s">
        <v>2420</v>
      </c>
      <c r="AJ1360" t="s">
        <v>6750</v>
      </c>
      <c r="AP1360">
        <f t="shared" si="42"/>
        <v>3</v>
      </c>
    </row>
    <row r="1361" spans="1:42" x14ac:dyDescent="0.3">
      <c r="A1361" s="1">
        <v>1434</v>
      </c>
      <c r="B1361" t="s">
        <v>5232</v>
      </c>
      <c r="C1361" t="s">
        <v>27</v>
      </c>
      <c r="D1361" t="s">
        <v>4308</v>
      </c>
      <c r="E1361" t="s">
        <v>5233</v>
      </c>
      <c r="F1361" t="s">
        <v>5234</v>
      </c>
      <c r="G1361" t="s">
        <v>5235</v>
      </c>
      <c r="H1361" t="s">
        <v>32</v>
      </c>
      <c r="I1361">
        <v>101</v>
      </c>
      <c r="J1361">
        <v>2.35</v>
      </c>
      <c r="K1361" t="s">
        <v>33</v>
      </c>
      <c r="L1361" t="s">
        <v>15384</v>
      </c>
      <c r="M1361" t="s">
        <v>17284</v>
      </c>
      <c r="N1361" t="s">
        <v>14712</v>
      </c>
      <c r="O1361" t="s">
        <v>17285</v>
      </c>
      <c r="P1361" t="s">
        <v>16211</v>
      </c>
      <c r="Q1361">
        <v>2006</v>
      </c>
      <c r="R1361" t="s">
        <v>72</v>
      </c>
      <c r="S1361">
        <v>0</v>
      </c>
      <c r="T1361">
        <v>30000000</v>
      </c>
      <c r="U1361">
        <v>37617947</v>
      </c>
      <c r="V1361">
        <f t="shared" si="43"/>
        <v>7617947</v>
      </c>
      <c r="W1361" t="s">
        <v>5236</v>
      </c>
      <c r="X1361">
        <v>6.8</v>
      </c>
      <c r="Y1361">
        <v>122</v>
      </c>
      <c r="Z1361">
        <v>8143</v>
      </c>
      <c r="AA1361">
        <v>203</v>
      </c>
      <c r="AB1361">
        <v>0</v>
      </c>
      <c r="AC1361">
        <v>308</v>
      </c>
      <c r="AD1361">
        <v>446</v>
      </c>
      <c r="AE1361">
        <v>224</v>
      </c>
      <c r="AF1361">
        <v>206</v>
      </c>
      <c r="AG1361">
        <v>966</v>
      </c>
      <c r="AH1361" t="s">
        <v>2420</v>
      </c>
      <c r="AI1361" t="s">
        <v>20926</v>
      </c>
      <c r="AJ1361" t="s">
        <v>20924</v>
      </c>
      <c r="AP1361">
        <f t="shared" si="42"/>
        <v>3</v>
      </c>
    </row>
    <row r="1362" spans="1:42" x14ac:dyDescent="0.3">
      <c r="A1362" s="1">
        <v>1435</v>
      </c>
      <c r="B1362" t="s">
        <v>5237</v>
      </c>
      <c r="C1362" t="s">
        <v>27</v>
      </c>
      <c r="D1362" t="s">
        <v>3611</v>
      </c>
      <c r="E1362" t="s">
        <v>4036</v>
      </c>
      <c r="F1362" t="s">
        <v>5238</v>
      </c>
      <c r="G1362" t="s">
        <v>5239</v>
      </c>
      <c r="H1362" t="s">
        <v>287</v>
      </c>
      <c r="I1362">
        <v>108</v>
      </c>
      <c r="J1362">
        <v>1.85</v>
      </c>
      <c r="K1362" t="s">
        <v>33</v>
      </c>
      <c r="L1362" t="s">
        <v>14034</v>
      </c>
      <c r="M1362" t="s">
        <v>16350</v>
      </c>
      <c r="N1362" t="s">
        <v>14564</v>
      </c>
      <c r="O1362" t="s">
        <v>15672</v>
      </c>
      <c r="P1362" t="s">
        <v>17286</v>
      </c>
      <c r="Q1362">
        <v>2005</v>
      </c>
      <c r="R1362" t="s">
        <v>491</v>
      </c>
      <c r="S1362">
        <v>0</v>
      </c>
      <c r="T1362">
        <v>30000000</v>
      </c>
      <c r="U1362">
        <v>32048809</v>
      </c>
      <c r="V1362">
        <f t="shared" si="43"/>
        <v>2048809</v>
      </c>
      <c r="W1362" t="s">
        <v>5240</v>
      </c>
      <c r="X1362">
        <v>5.3</v>
      </c>
      <c r="Y1362">
        <v>228</v>
      </c>
      <c r="Z1362">
        <v>94456</v>
      </c>
      <c r="AA1362">
        <v>576</v>
      </c>
      <c r="AB1362">
        <v>0</v>
      </c>
      <c r="AC1362">
        <v>174</v>
      </c>
      <c r="AD1362">
        <v>730</v>
      </c>
      <c r="AE1362">
        <v>716</v>
      </c>
      <c r="AF1362">
        <v>324</v>
      </c>
      <c r="AG1362">
        <v>2178</v>
      </c>
      <c r="AH1362" t="s">
        <v>4493</v>
      </c>
      <c r="AP1362">
        <f t="shared" si="42"/>
        <v>1</v>
      </c>
    </row>
    <row r="1363" spans="1:42" x14ac:dyDescent="0.3">
      <c r="A1363" s="1">
        <v>1436</v>
      </c>
      <c r="B1363" t="s">
        <v>5241</v>
      </c>
      <c r="C1363" t="s">
        <v>27</v>
      </c>
      <c r="D1363" t="s">
        <v>2186</v>
      </c>
      <c r="E1363" t="s">
        <v>629</v>
      </c>
      <c r="F1363" t="s">
        <v>1121</v>
      </c>
      <c r="G1363" t="s">
        <v>5242</v>
      </c>
      <c r="H1363" t="s">
        <v>32</v>
      </c>
      <c r="I1363">
        <v>98</v>
      </c>
      <c r="J1363">
        <v>1.85</v>
      </c>
      <c r="K1363" t="s">
        <v>33</v>
      </c>
      <c r="L1363" t="s">
        <v>17174</v>
      </c>
      <c r="M1363" t="s">
        <v>17287</v>
      </c>
      <c r="N1363" t="s">
        <v>17288</v>
      </c>
      <c r="O1363" t="s">
        <v>17289</v>
      </c>
      <c r="P1363" t="s">
        <v>17290</v>
      </c>
      <c r="Q1363">
        <v>2004</v>
      </c>
      <c r="R1363" t="s">
        <v>491</v>
      </c>
      <c r="S1363">
        <v>2</v>
      </c>
      <c r="T1363">
        <v>27000000</v>
      </c>
      <c r="U1363">
        <v>33987757</v>
      </c>
      <c r="V1363">
        <f t="shared" si="43"/>
        <v>6987757</v>
      </c>
      <c r="W1363" t="s">
        <v>5243</v>
      </c>
      <c r="X1363">
        <v>7.3</v>
      </c>
      <c r="Y1363">
        <v>212</v>
      </c>
      <c r="Z1363">
        <v>168314</v>
      </c>
      <c r="AA1363">
        <v>903</v>
      </c>
      <c r="AB1363">
        <v>12000</v>
      </c>
      <c r="AC1363">
        <v>0</v>
      </c>
      <c r="AD1363">
        <v>20000</v>
      </c>
      <c r="AE1363">
        <v>8000</v>
      </c>
      <c r="AF1363">
        <v>23</v>
      </c>
      <c r="AG1363">
        <v>28027</v>
      </c>
      <c r="AH1363" t="s">
        <v>2420</v>
      </c>
      <c r="AI1363" t="s">
        <v>12756</v>
      </c>
      <c r="AP1363">
        <f t="shared" si="42"/>
        <v>2</v>
      </c>
    </row>
    <row r="1364" spans="1:42" x14ac:dyDescent="0.3">
      <c r="A1364" s="1">
        <v>1437</v>
      </c>
      <c r="B1364" t="s">
        <v>5244</v>
      </c>
      <c r="C1364" t="s">
        <v>27</v>
      </c>
      <c r="D1364" t="s">
        <v>2618</v>
      </c>
      <c r="E1364" t="s">
        <v>165</v>
      </c>
      <c r="F1364" t="s">
        <v>160</v>
      </c>
      <c r="G1364" t="s">
        <v>5245</v>
      </c>
      <c r="H1364" t="s">
        <v>32</v>
      </c>
      <c r="I1364">
        <v>137</v>
      </c>
      <c r="J1364">
        <v>2.35</v>
      </c>
      <c r="K1364" t="s">
        <v>33</v>
      </c>
      <c r="L1364" t="s">
        <v>15613</v>
      </c>
      <c r="M1364" t="s">
        <v>14720</v>
      </c>
      <c r="N1364" t="s">
        <v>17291</v>
      </c>
      <c r="O1364" t="s">
        <v>17292</v>
      </c>
      <c r="P1364" t="s">
        <v>14676</v>
      </c>
      <c r="Q1364">
        <v>2011</v>
      </c>
      <c r="R1364" t="s">
        <v>491</v>
      </c>
      <c r="S1364">
        <v>0</v>
      </c>
      <c r="T1364">
        <v>35000000</v>
      </c>
      <c r="U1364">
        <v>37304950</v>
      </c>
      <c r="V1364">
        <f t="shared" si="43"/>
        <v>2304950</v>
      </c>
      <c r="W1364" t="s">
        <v>5246</v>
      </c>
      <c r="X1364">
        <v>6.6</v>
      </c>
      <c r="Y1364">
        <v>392</v>
      </c>
      <c r="Z1364">
        <v>102728</v>
      </c>
      <c r="AA1364">
        <v>279</v>
      </c>
      <c r="AB1364">
        <v>16000</v>
      </c>
      <c r="AC1364">
        <v>16000</v>
      </c>
      <c r="AD1364">
        <v>29000</v>
      </c>
      <c r="AE1364">
        <v>6000</v>
      </c>
      <c r="AF1364">
        <v>363</v>
      </c>
      <c r="AG1364">
        <v>36258</v>
      </c>
      <c r="AH1364" t="s">
        <v>20932</v>
      </c>
      <c r="AI1364" t="s">
        <v>20931</v>
      </c>
      <c r="AJ1364" t="s">
        <v>2420</v>
      </c>
      <c r="AP1364">
        <f t="shared" si="42"/>
        <v>3</v>
      </c>
    </row>
    <row r="1365" spans="1:42" x14ac:dyDescent="0.3">
      <c r="A1365" s="1">
        <v>1438</v>
      </c>
      <c r="B1365" t="s">
        <v>5247</v>
      </c>
      <c r="C1365" t="s">
        <v>27</v>
      </c>
      <c r="D1365" t="s">
        <v>5248</v>
      </c>
      <c r="E1365" t="s">
        <v>511</v>
      </c>
      <c r="F1365" t="s">
        <v>1902</v>
      </c>
      <c r="G1365" t="s">
        <v>716</v>
      </c>
      <c r="H1365" t="s">
        <v>32</v>
      </c>
      <c r="I1365">
        <v>112</v>
      </c>
      <c r="J1365">
        <v>2.35</v>
      </c>
      <c r="K1365" t="s">
        <v>33</v>
      </c>
      <c r="L1365" t="s">
        <v>17293</v>
      </c>
      <c r="M1365" t="s">
        <v>14551</v>
      </c>
      <c r="N1365" t="s">
        <v>14285</v>
      </c>
      <c r="O1365" t="s">
        <v>17294</v>
      </c>
      <c r="P1365" t="s">
        <v>17295</v>
      </c>
      <c r="Q1365">
        <v>2008</v>
      </c>
      <c r="R1365" t="s">
        <v>491</v>
      </c>
      <c r="S1365">
        <v>0</v>
      </c>
      <c r="T1365">
        <v>35000000</v>
      </c>
      <c r="U1365">
        <v>30691439</v>
      </c>
      <c r="V1365">
        <f t="shared" si="43"/>
        <v>-4308561</v>
      </c>
      <c r="W1365" t="s">
        <v>5249</v>
      </c>
      <c r="X1365">
        <v>6.2</v>
      </c>
      <c r="Y1365">
        <v>208</v>
      </c>
      <c r="Z1365">
        <v>86205</v>
      </c>
      <c r="AA1365">
        <v>232</v>
      </c>
      <c r="AB1365">
        <v>5000</v>
      </c>
      <c r="AC1365">
        <v>192</v>
      </c>
      <c r="AD1365">
        <v>1000</v>
      </c>
      <c r="AE1365">
        <v>915</v>
      </c>
      <c r="AF1365">
        <v>844</v>
      </c>
      <c r="AG1365">
        <v>3185</v>
      </c>
      <c r="AH1365" t="s">
        <v>4493</v>
      </c>
      <c r="AI1365" t="s">
        <v>20928</v>
      </c>
      <c r="AP1365">
        <f t="shared" si="42"/>
        <v>2</v>
      </c>
    </row>
    <row r="1366" spans="1:42" x14ac:dyDescent="0.3">
      <c r="A1366" s="1">
        <v>1439</v>
      </c>
      <c r="B1366" t="s">
        <v>5250</v>
      </c>
      <c r="C1366" t="s">
        <v>27</v>
      </c>
      <c r="D1366" t="s">
        <v>5251</v>
      </c>
      <c r="E1366" t="s">
        <v>5252</v>
      </c>
      <c r="F1366" t="s">
        <v>2247</v>
      </c>
      <c r="G1366" t="s">
        <v>555</v>
      </c>
      <c r="H1366" t="s">
        <v>32</v>
      </c>
      <c r="I1366">
        <v>101</v>
      </c>
      <c r="J1366">
        <v>2.35</v>
      </c>
      <c r="K1366" t="s">
        <v>33</v>
      </c>
      <c r="L1366" t="s">
        <v>17296</v>
      </c>
      <c r="M1366" t="s">
        <v>17297</v>
      </c>
      <c r="N1366" t="s">
        <v>14107</v>
      </c>
      <c r="O1366" t="s">
        <v>14166</v>
      </c>
      <c r="P1366" t="s">
        <v>14585</v>
      </c>
      <c r="Q1366">
        <v>2002</v>
      </c>
      <c r="R1366" t="s">
        <v>491</v>
      </c>
      <c r="S1366">
        <v>2</v>
      </c>
      <c r="T1366">
        <v>35000000</v>
      </c>
      <c r="U1366">
        <v>30307804</v>
      </c>
      <c r="V1366">
        <f t="shared" si="43"/>
        <v>-4692196</v>
      </c>
      <c r="W1366" t="s">
        <v>5253</v>
      </c>
      <c r="X1366">
        <v>5.2</v>
      </c>
      <c r="Y1366">
        <v>137</v>
      </c>
      <c r="Z1366">
        <v>43991</v>
      </c>
      <c r="AA1366">
        <v>695</v>
      </c>
      <c r="AB1366">
        <v>0</v>
      </c>
      <c r="AC1366">
        <v>48</v>
      </c>
      <c r="AD1366">
        <v>775</v>
      </c>
      <c r="AE1366">
        <v>541</v>
      </c>
      <c r="AF1366">
        <v>531</v>
      </c>
      <c r="AG1366">
        <v>3001</v>
      </c>
      <c r="AH1366" t="s">
        <v>2420</v>
      </c>
      <c r="AI1366" t="s">
        <v>20924</v>
      </c>
      <c r="AJ1366" t="s">
        <v>4493</v>
      </c>
      <c r="AP1366">
        <f t="shared" si="42"/>
        <v>3</v>
      </c>
    </row>
    <row r="1367" spans="1:42" x14ac:dyDescent="0.3">
      <c r="A1367" s="1">
        <v>1440</v>
      </c>
      <c r="B1367" t="s">
        <v>5254</v>
      </c>
      <c r="C1367" t="s">
        <v>27</v>
      </c>
      <c r="D1367" t="s">
        <v>1957</v>
      </c>
      <c r="E1367" t="s">
        <v>1117</v>
      </c>
      <c r="F1367" t="s">
        <v>4304</v>
      </c>
      <c r="G1367" t="s">
        <v>5255</v>
      </c>
      <c r="H1367" t="s">
        <v>32</v>
      </c>
      <c r="I1367">
        <v>103</v>
      </c>
      <c r="J1367">
        <v>1.37</v>
      </c>
      <c r="K1367" t="s">
        <v>33</v>
      </c>
      <c r="L1367" t="s">
        <v>13981</v>
      </c>
      <c r="M1367" t="s">
        <v>14680</v>
      </c>
      <c r="N1367" t="s">
        <v>15082</v>
      </c>
      <c r="O1367" t="s">
        <v>15229</v>
      </c>
      <c r="P1367" t="s">
        <v>15629</v>
      </c>
      <c r="Q1367">
        <v>1990</v>
      </c>
      <c r="R1367" t="s">
        <v>491</v>
      </c>
      <c r="S1367">
        <v>0</v>
      </c>
      <c r="T1367">
        <v>35000000</v>
      </c>
      <c r="U1367">
        <v>30669413</v>
      </c>
      <c r="V1367">
        <f t="shared" si="43"/>
        <v>-4330587</v>
      </c>
      <c r="W1367" t="s">
        <v>5256</v>
      </c>
      <c r="X1367">
        <v>6.2</v>
      </c>
      <c r="Y1367">
        <v>119</v>
      </c>
      <c r="Z1367">
        <v>105478</v>
      </c>
      <c r="AA1367">
        <v>291</v>
      </c>
      <c r="AB1367">
        <v>0</v>
      </c>
      <c r="AC1367">
        <v>81</v>
      </c>
      <c r="AD1367">
        <v>2000</v>
      </c>
      <c r="AE1367">
        <v>683</v>
      </c>
      <c r="AF1367">
        <v>636</v>
      </c>
      <c r="AG1367">
        <v>4722</v>
      </c>
      <c r="AH1367" t="s">
        <v>980</v>
      </c>
      <c r="AI1367" t="s">
        <v>4493</v>
      </c>
      <c r="AJ1367" t="s">
        <v>13700</v>
      </c>
      <c r="AP1367">
        <f t="shared" si="42"/>
        <v>3</v>
      </c>
    </row>
    <row r="1368" spans="1:42" x14ac:dyDescent="0.3">
      <c r="A1368" s="1">
        <v>1441</v>
      </c>
      <c r="B1368" t="s">
        <v>5257</v>
      </c>
      <c r="C1368" t="s">
        <v>27</v>
      </c>
      <c r="D1368" t="s">
        <v>2462</v>
      </c>
      <c r="E1368" t="s">
        <v>2876</v>
      </c>
      <c r="F1368" t="s">
        <v>5258</v>
      </c>
      <c r="G1368" t="s">
        <v>5259</v>
      </c>
      <c r="H1368" t="s">
        <v>32</v>
      </c>
      <c r="I1368">
        <v>101</v>
      </c>
      <c r="J1368">
        <v>2.35</v>
      </c>
      <c r="K1368" t="s">
        <v>33</v>
      </c>
      <c r="L1368" t="s">
        <v>14452</v>
      </c>
      <c r="M1368" t="s">
        <v>14980</v>
      </c>
      <c r="N1368" t="s">
        <v>14448</v>
      </c>
      <c r="O1368" t="s">
        <v>14644</v>
      </c>
      <c r="P1368" t="s">
        <v>16860</v>
      </c>
      <c r="Q1368">
        <v>2008</v>
      </c>
      <c r="R1368" t="s">
        <v>491</v>
      </c>
      <c r="S1368">
        <v>1</v>
      </c>
      <c r="T1368">
        <v>35000000</v>
      </c>
      <c r="U1368">
        <v>28687835</v>
      </c>
      <c r="V1368">
        <f t="shared" si="43"/>
        <v>-6312165</v>
      </c>
      <c r="W1368" t="s">
        <v>5260</v>
      </c>
      <c r="X1368">
        <v>6.2</v>
      </c>
      <c r="Y1368">
        <v>195</v>
      </c>
      <c r="Z1368">
        <v>40964</v>
      </c>
      <c r="AA1368">
        <v>245</v>
      </c>
      <c r="AB1368">
        <v>0</v>
      </c>
      <c r="AC1368">
        <v>40</v>
      </c>
      <c r="AD1368">
        <v>2000</v>
      </c>
      <c r="AE1368">
        <v>648</v>
      </c>
      <c r="AF1368">
        <v>398</v>
      </c>
      <c r="AG1368">
        <v>3612</v>
      </c>
      <c r="AH1368" t="s">
        <v>20931</v>
      </c>
      <c r="AI1368" t="s">
        <v>2420</v>
      </c>
      <c r="AJ1368" t="s">
        <v>13161</v>
      </c>
      <c r="AP1368">
        <f t="shared" si="42"/>
        <v>3</v>
      </c>
    </row>
    <row r="1369" spans="1:42" x14ac:dyDescent="0.3">
      <c r="A1369" s="1">
        <v>1442</v>
      </c>
      <c r="B1369" t="s">
        <v>5261</v>
      </c>
      <c r="C1369" t="s">
        <v>27</v>
      </c>
      <c r="D1369" t="s">
        <v>5262</v>
      </c>
      <c r="E1369" t="s">
        <v>386</v>
      </c>
      <c r="F1369" t="s">
        <v>5263</v>
      </c>
      <c r="G1369" t="s">
        <v>5264</v>
      </c>
      <c r="H1369" t="s">
        <v>32</v>
      </c>
      <c r="I1369">
        <v>112</v>
      </c>
      <c r="J1369">
        <v>2.35</v>
      </c>
      <c r="K1369" t="s">
        <v>33</v>
      </c>
      <c r="L1369" t="s">
        <v>15510</v>
      </c>
      <c r="M1369" t="s">
        <v>17298</v>
      </c>
      <c r="N1369" t="s">
        <v>17299</v>
      </c>
      <c r="O1369" t="s">
        <v>14412</v>
      </c>
      <c r="P1369" t="s">
        <v>17300</v>
      </c>
      <c r="Q1369">
        <v>1999</v>
      </c>
      <c r="R1369" t="s">
        <v>34</v>
      </c>
      <c r="S1369">
        <v>0</v>
      </c>
      <c r="T1369">
        <v>35000000</v>
      </c>
      <c r="U1369">
        <v>26494611</v>
      </c>
      <c r="V1369">
        <f t="shared" si="43"/>
        <v>-8505389</v>
      </c>
      <c r="W1369" t="s">
        <v>5265</v>
      </c>
      <c r="X1369">
        <v>6.6</v>
      </c>
      <c r="Y1369">
        <v>95</v>
      </c>
      <c r="Z1369">
        <v>48621</v>
      </c>
      <c r="AA1369">
        <v>239</v>
      </c>
      <c r="AB1369">
        <v>0</v>
      </c>
      <c r="AC1369">
        <v>37</v>
      </c>
      <c r="AD1369">
        <v>3000</v>
      </c>
      <c r="AE1369">
        <v>874</v>
      </c>
      <c r="AF1369">
        <v>480</v>
      </c>
      <c r="AG1369">
        <v>5709</v>
      </c>
      <c r="AH1369" t="s">
        <v>1432</v>
      </c>
      <c r="AI1369" t="s">
        <v>2420</v>
      </c>
      <c r="AJ1369" t="s">
        <v>12756</v>
      </c>
      <c r="AK1369" t="s">
        <v>13700</v>
      </c>
      <c r="AP1369">
        <f t="shared" si="42"/>
        <v>4</v>
      </c>
    </row>
    <row r="1370" spans="1:42" x14ac:dyDescent="0.3">
      <c r="A1370" s="1">
        <v>1444</v>
      </c>
      <c r="B1370" t="s">
        <v>5266</v>
      </c>
      <c r="C1370" t="s">
        <v>27</v>
      </c>
      <c r="D1370" t="s">
        <v>5005</v>
      </c>
      <c r="E1370" t="s">
        <v>853</v>
      </c>
      <c r="F1370" t="s">
        <v>2267</v>
      </c>
      <c r="G1370" t="s">
        <v>2344</v>
      </c>
      <c r="H1370" t="s">
        <v>32</v>
      </c>
      <c r="I1370">
        <v>102</v>
      </c>
      <c r="J1370">
        <v>2.35</v>
      </c>
      <c r="K1370" t="s">
        <v>33</v>
      </c>
      <c r="L1370" t="s">
        <v>14981</v>
      </c>
      <c r="M1370" t="s">
        <v>17301</v>
      </c>
      <c r="N1370" t="s">
        <v>14096</v>
      </c>
      <c r="O1370" t="s">
        <v>17302</v>
      </c>
      <c r="P1370" t="s">
        <v>16591</v>
      </c>
      <c r="Q1370">
        <v>2004</v>
      </c>
      <c r="R1370" t="s">
        <v>34</v>
      </c>
      <c r="S1370">
        <v>5</v>
      </c>
      <c r="T1370">
        <v>35000000</v>
      </c>
      <c r="U1370">
        <v>25266129</v>
      </c>
      <c r="V1370">
        <f t="shared" si="43"/>
        <v>-9733871</v>
      </c>
      <c r="W1370" t="s">
        <v>5267</v>
      </c>
      <c r="X1370">
        <v>6.2</v>
      </c>
      <c r="Y1370">
        <v>164</v>
      </c>
      <c r="Z1370">
        <v>54346</v>
      </c>
      <c r="AA1370">
        <v>358</v>
      </c>
      <c r="AB1370">
        <v>0</v>
      </c>
      <c r="AC1370">
        <v>0</v>
      </c>
      <c r="AD1370">
        <v>939</v>
      </c>
      <c r="AE1370">
        <v>854</v>
      </c>
      <c r="AF1370">
        <v>769</v>
      </c>
      <c r="AG1370">
        <v>3592</v>
      </c>
      <c r="AH1370" t="s">
        <v>1432</v>
      </c>
      <c r="AI1370" t="s">
        <v>2420</v>
      </c>
      <c r="AJ1370" t="s">
        <v>12756</v>
      </c>
      <c r="AP1370">
        <f t="shared" si="42"/>
        <v>3</v>
      </c>
    </row>
    <row r="1371" spans="1:42" x14ac:dyDescent="0.3">
      <c r="A1371" s="1">
        <v>1445</v>
      </c>
      <c r="B1371" t="s">
        <v>5268</v>
      </c>
      <c r="C1371" t="s">
        <v>27</v>
      </c>
      <c r="D1371" t="s">
        <v>384</v>
      </c>
      <c r="E1371" t="s">
        <v>5269</v>
      </c>
      <c r="F1371" t="s">
        <v>765</v>
      </c>
      <c r="G1371" t="s">
        <v>5270</v>
      </c>
      <c r="H1371" t="s">
        <v>32</v>
      </c>
      <c r="I1371">
        <v>101</v>
      </c>
      <c r="J1371">
        <v>2.35</v>
      </c>
      <c r="K1371" t="s">
        <v>33</v>
      </c>
      <c r="L1371" t="s">
        <v>14039</v>
      </c>
      <c r="M1371" t="s">
        <v>14914</v>
      </c>
      <c r="N1371" t="s">
        <v>14665</v>
      </c>
      <c r="O1371" t="s">
        <v>14666</v>
      </c>
      <c r="P1371" t="s">
        <v>14644</v>
      </c>
      <c r="Q1371">
        <v>2012</v>
      </c>
      <c r="R1371" t="s">
        <v>34</v>
      </c>
      <c r="S1371">
        <v>0</v>
      </c>
      <c r="T1371">
        <v>35000000</v>
      </c>
      <c r="U1371">
        <v>25863915</v>
      </c>
      <c r="V1371">
        <f t="shared" si="43"/>
        <v>-9136085</v>
      </c>
      <c r="W1371" t="s">
        <v>5271</v>
      </c>
      <c r="X1371">
        <v>5.0999999999999996</v>
      </c>
      <c r="Y1371">
        <v>211</v>
      </c>
      <c r="Z1371">
        <v>28257</v>
      </c>
      <c r="AA1371">
        <v>151</v>
      </c>
      <c r="AB1371">
        <v>11000</v>
      </c>
      <c r="AC1371">
        <v>357</v>
      </c>
      <c r="AD1371">
        <v>907</v>
      </c>
      <c r="AE1371">
        <v>445</v>
      </c>
      <c r="AF1371">
        <v>374</v>
      </c>
      <c r="AG1371">
        <v>2471</v>
      </c>
      <c r="AH1371" t="s">
        <v>980</v>
      </c>
      <c r="AI1371" t="s">
        <v>20931</v>
      </c>
      <c r="AJ1371" t="s">
        <v>20928</v>
      </c>
      <c r="AK1371" t="s">
        <v>13161</v>
      </c>
      <c r="AP1371">
        <f t="shared" si="42"/>
        <v>4</v>
      </c>
    </row>
    <row r="1372" spans="1:42" x14ac:dyDescent="0.3">
      <c r="A1372" s="1">
        <v>1446</v>
      </c>
      <c r="B1372" t="s">
        <v>5272</v>
      </c>
      <c r="C1372" t="s">
        <v>27</v>
      </c>
      <c r="D1372" t="s">
        <v>2618</v>
      </c>
      <c r="E1372" t="s">
        <v>94</v>
      </c>
      <c r="F1372" t="s">
        <v>995</v>
      </c>
      <c r="G1372" t="s">
        <v>5273</v>
      </c>
      <c r="H1372" t="s">
        <v>32</v>
      </c>
      <c r="I1372">
        <v>155</v>
      </c>
      <c r="J1372">
        <v>1.85</v>
      </c>
      <c r="K1372" t="s">
        <v>33</v>
      </c>
      <c r="L1372" t="s">
        <v>17303</v>
      </c>
      <c r="M1372" t="s">
        <v>14448</v>
      </c>
      <c r="N1372" t="s">
        <v>17304</v>
      </c>
      <c r="O1372" t="s">
        <v>15270</v>
      </c>
      <c r="P1372" t="s">
        <v>16254</v>
      </c>
      <c r="Q1372">
        <v>1997</v>
      </c>
      <c r="R1372" t="s">
        <v>491</v>
      </c>
      <c r="S1372">
        <v>2</v>
      </c>
      <c r="T1372">
        <v>30000000</v>
      </c>
      <c r="U1372">
        <v>25078937</v>
      </c>
      <c r="V1372">
        <f t="shared" si="43"/>
        <v>-4921063</v>
      </c>
      <c r="W1372" t="s">
        <v>5274</v>
      </c>
      <c r="X1372">
        <v>6.6</v>
      </c>
      <c r="Y1372">
        <v>91</v>
      </c>
      <c r="Z1372">
        <v>31751</v>
      </c>
      <c r="AA1372">
        <v>216</v>
      </c>
      <c r="AB1372">
        <v>0</v>
      </c>
      <c r="AC1372">
        <v>16000</v>
      </c>
      <c r="AD1372">
        <v>18000</v>
      </c>
      <c r="AE1372">
        <v>461</v>
      </c>
      <c r="AF1372">
        <v>229</v>
      </c>
      <c r="AG1372">
        <v>19689</v>
      </c>
      <c r="AH1372" t="s">
        <v>20931</v>
      </c>
      <c r="AI1372" t="s">
        <v>2420</v>
      </c>
      <c r="AJ1372" t="s">
        <v>20928</v>
      </c>
      <c r="AK1372" t="s">
        <v>13161</v>
      </c>
      <c r="AP1372">
        <f t="shared" si="42"/>
        <v>4</v>
      </c>
    </row>
    <row r="1373" spans="1:42" x14ac:dyDescent="0.3">
      <c r="A1373" s="1">
        <v>1448</v>
      </c>
      <c r="B1373" t="s">
        <v>5275</v>
      </c>
      <c r="C1373" t="s">
        <v>27</v>
      </c>
      <c r="D1373" t="s">
        <v>5276</v>
      </c>
      <c r="E1373" t="s">
        <v>4230</v>
      </c>
      <c r="F1373" t="s">
        <v>5277</v>
      </c>
      <c r="G1373" t="s">
        <v>5278</v>
      </c>
      <c r="H1373" t="s">
        <v>47</v>
      </c>
      <c r="I1373">
        <v>109</v>
      </c>
      <c r="J1373">
        <v>2.35</v>
      </c>
      <c r="K1373" t="s">
        <v>33</v>
      </c>
      <c r="L1373" t="s">
        <v>14825</v>
      </c>
      <c r="M1373" t="s">
        <v>14128</v>
      </c>
      <c r="N1373" t="s">
        <v>14625</v>
      </c>
      <c r="O1373" t="s">
        <v>15502</v>
      </c>
      <c r="P1373" t="s">
        <v>15898</v>
      </c>
      <c r="Q1373">
        <v>2010</v>
      </c>
      <c r="R1373" t="s">
        <v>72</v>
      </c>
      <c r="S1373">
        <v>5</v>
      </c>
      <c r="T1373">
        <v>35000000</v>
      </c>
      <c r="U1373">
        <v>28995450</v>
      </c>
      <c r="V1373">
        <f t="shared" si="43"/>
        <v>-6004550</v>
      </c>
      <c r="W1373" t="s">
        <v>5279</v>
      </c>
      <c r="X1373">
        <v>6.1</v>
      </c>
      <c r="Y1373">
        <v>97</v>
      </c>
      <c r="Z1373">
        <v>19230</v>
      </c>
      <c r="AA1373">
        <v>59</v>
      </c>
      <c r="AB1373">
        <v>0</v>
      </c>
      <c r="AC1373">
        <v>24</v>
      </c>
      <c r="AD1373">
        <v>287</v>
      </c>
      <c r="AE1373">
        <v>175</v>
      </c>
      <c r="AF1373">
        <v>167</v>
      </c>
      <c r="AG1373">
        <v>855</v>
      </c>
      <c r="AH1373" t="s">
        <v>1432</v>
      </c>
      <c r="AI1373" t="s">
        <v>20926</v>
      </c>
      <c r="AJ1373" t="s">
        <v>20924</v>
      </c>
      <c r="AP1373">
        <f t="shared" si="42"/>
        <v>3</v>
      </c>
    </row>
    <row r="1374" spans="1:42" x14ac:dyDescent="0.3">
      <c r="A1374" s="1">
        <v>1449</v>
      </c>
      <c r="B1374" t="s">
        <v>5280</v>
      </c>
      <c r="C1374" t="s">
        <v>27</v>
      </c>
      <c r="D1374" t="s">
        <v>3857</v>
      </c>
      <c r="E1374" t="s">
        <v>5281</v>
      </c>
      <c r="F1374" t="s">
        <v>3299</v>
      </c>
      <c r="G1374" t="s">
        <v>2667</v>
      </c>
      <c r="H1374" t="s">
        <v>32</v>
      </c>
      <c r="I1374">
        <v>140</v>
      </c>
      <c r="J1374">
        <v>2.35</v>
      </c>
      <c r="K1374" t="s">
        <v>33</v>
      </c>
      <c r="L1374" t="s">
        <v>17305</v>
      </c>
      <c r="M1374" t="s">
        <v>17306</v>
      </c>
      <c r="N1374" t="s">
        <v>14302</v>
      </c>
      <c r="O1374" t="s">
        <v>16027</v>
      </c>
      <c r="P1374" t="s">
        <v>17307</v>
      </c>
      <c r="Q1374">
        <v>1992</v>
      </c>
      <c r="R1374" t="s">
        <v>491</v>
      </c>
      <c r="S1374">
        <v>2</v>
      </c>
      <c r="T1374">
        <v>35000000</v>
      </c>
      <c r="U1374">
        <v>24276500</v>
      </c>
      <c r="V1374">
        <f t="shared" si="43"/>
        <v>-10723500</v>
      </c>
      <c r="W1374" t="s">
        <v>5282</v>
      </c>
      <c r="X1374">
        <v>6.6</v>
      </c>
      <c r="Y1374">
        <v>32</v>
      </c>
      <c r="Z1374">
        <v>17124</v>
      </c>
      <c r="AA1374">
        <v>68</v>
      </c>
      <c r="AB1374">
        <v>949</v>
      </c>
      <c r="AC1374">
        <v>0</v>
      </c>
      <c r="AD1374">
        <v>436</v>
      </c>
      <c r="AE1374">
        <v>263</v>
      </c>
      <c r="AF1374">
        <v>210</v>
      </c>
      <c r="AG1374">
        <v>1394</v>
      </c>
      <c r="AH1374" t="s">
        <v>20932</v>
      </c>
      <c r="AI1374" t="s">
        <v>20931</v>
      </c>
      <c r="AJ1374" t="s">
        <v>2420</v>
      </c>
      <c r="AP1374">
        <f t="shared" si="42"/>
        <v>3</v>
      </c>
    </row>
    <row r="1375" spans="1:42" x14ac:dyDescent="0.3">
      <c r="A1375" s="1">
        <v>1450</v>
      </c>
      <c r="B1375" t="s">
        <v>5283</v>
      </c>
      <c r="C1375" t="s">
        <v>27</v>
      </c>
      <c r="D1375" t="s">
        <v>5284</v>
      </c>
      <c r="E1375" t="s">
        <v>2559</v>
      </c>
      <c r="F1375" t="s">
        <v>545</v>
      </c>
      <c r="G1375" t="s">
        <v>5285</v>
      </c>
      <c r="H1375" t="s">
        <v>32</v>
      </c>
      <c r="I1375">
        <v>108</v>
      </c>
      <c r="J1375">
        <v>2.35</v>
      </c>
      <c r="K1375" t="s">
        <v>33</v>
      </c>
      <c r="L1375" t="s">
        <v>14720</v>
      </c>
      <c r="M1375" t="s">
        <v>16043</v>
      </c>
      <c r="N1375" t="s">
        <v>16807</v>
      </c>
      <c r="O1375" t="s">
        <v>17308</v>
      </c>
      <c r="P1375" t="s">
        <v>17309</v>
      </c>
      <c r="Q1375">
        <v>2008</v>
      </c>
      <c r="R1375" t="s">
        <v>34</v>
      </c>
      <c r="S1375">
        <v>0</v>
      </c>
      <c r="T1375">
        <v>30000000</v>
      </c>
      <c r="U1375">
        <v>20981633</v>
      </c>
      <c r="V1375">
        <f t="shared" si="43"/>
        <v>-9018367</v>
      </c>
      <c r="W1375" t="s">
        <v>5286</v>
      </c>
      <c r="X1375">
        <v>5.9</v>
      </c>
      <c r="Y1375">
        <v>270</v>
      </c>
      <c r="Z1375">
        <v>78256</v>
      </c>
      <c r="AA1375">
        <v>492</v>
      </c>
      <c r="AB1375">
        <v>0</v>
      </c>
      <c r="AC1375">
        <v>251</v>
      </c>
      <c r="AD1375">
        <v>826</v>
      </c>
      <c r="AE1375">
        <v>716</v>
      </c>
      <c r="AF1375">
        <v>296</v>
      </c>
      <c r="AG1375">
        <v>2351</v>
      </c>
      <c r="AH1375" t="s">
        <v>2420</v>
      </c>
      <c r="AI1375" t="s">
        <v>20928</v>
      </c>
      <c r="AJ1375" t="s">
        <v>13700</v>
      </c>
      <c r="AK1375" t="s">
        <v>13161</v>
      </c>
      <c r="AP1375">
        <f t="shared" si="42"/>
        <v>4</v>
      </c>
    </row>
    <row r="1376" spans="1:42" x14ac:dyDescent="0.3">
      <c r="A1376" s="1">
        <v>1451</v>
      </c>
      <c r="B1376" t="s">
        <v>5287</v>
      </c>
      <c r="C1376" t="s">
        <v>27</v>
      </c>
      <c r="D1376" t="s">
        <v>5288</v>
      </c>
      <c r="E1376" t="s">
        <v>198</v>
      </c>
      <c r="F1376" t="s">
        <v>606</v>
      </c>
      <c r="G1376" t="s">
        <v>5289</v>
      </c>
      <c r="H1376" t="s">
        <v>32</v>
      </c>
      <c r="I1376">
        <v>96</v>
      </c>
      <c r="J1376">
        <v>1.85</v>
      </c>
      <c r="K1376" t="s">
        <v>33</v>
      </c>
      <c r="L1376" t="s">
        <v>14296</v>
      </c>
      <c r="M1376" t="s">
        <v>14298</v>
      </c>
      <c r="N1376" t="s">
        <v>17310</v>
      </c>
      <c r="O1376" t="s">
        <v>14376</v>
      </c>
      <c r="P1376" t="s">
        <v>14708</v>
      </c>
      <c r="Q1376">
        <v>2004</v>
      </c>
      <c r="R1376" t="s">
        <v>72</v>
      </c>
      <c r="S1376">
        <v>1</v>
      </c>
      <c r="T1376">
        <v>35000000</v>
      </c>
      <c r="U1376">
        <v>22913677</v>
      </c>
      <c r="V1376">
        <f t="shared" si="43"/>
        <v>-12086323</v>
      </c>
      <c r="W1376" t="s">
        <v>5290</v>
      </c>
      <c r="X1376">
        <v>6.3</v>
      </c>
      <c r="Y1376">
        <v>89</v>
      </c>
      <c r="Z1376">
        <v>47800</v>
      </c>
      <c r="AA1376">
        <v>244</v>
      </c>
      <c r="AB1376">
        <v>0</v>
      </c>
      <c r="AC1376">
        <v>13</v>
      </c>
      <c r="AD1376">
        <v>11000</v>
      </c>
      <c r="AE1376">
        <v>1000</v>
      </c>
      <c r="AF1376">
        <v>973</v>
      </c>
      <c r="AG1376">
        <v>17292</v>
      </c>
      <c r="AH1376" t="s">
        <v>1432</v>
      </c>
      <c r="AI1376" t="s">
        <v>20926</v>
      </c>
      <c r="AJ1376" t="s">
        <v>20924</v>
      </c>
      <c r="AK1376" t="s">
        <v>12756</v>
      </c>
      <c r="AP1376">
        <f t="shared" si="42"/>
        <v>4</v>
      </c>
    </row>
    <row r="1377" spans="1:42" x14ac:dyDescent="0.3">
      <c r="A1377" s="1">
        <v>1452</v>
      </c>
      <c r="B1377" t="s">
        <v>5291</v>
      </c>
      <c r="C1377" t="s">
        <v>27</v>
      </c>
      <c r="D1377" t="s">
        <v>5292</v>
      </c>
      <c r="E1377" t="s">
        <v>128</v>
      </c>
      <c r="F1377" t="s">
        <v>279</v>
      </c>
      <c r="G1377" t="s">
        <v>2115</v>
      </c>
      <c r="H1377" t="s">
        <v>47</v>
      </c>
      <c r="I1377">
        <v>123</v>
      </c>
      <c r="J1377">
        <v>2.35</v>
      </c>
      <c r="K1377" t="s">
        <v>33</v>
      </c>
      <c r="L1377" t="s">
        <v>17311</v>
      </c>
      <c r="M1377" t="s">
        <v>17312</v>
      </c>
      <c r="N1377" t="s">
        <v>15298</v>
      </c>
      <c r="O1377" t="s">
        <v>16431</v>
      </c>
      <c r="P1377" t="s">
        <v>17313</v>
      </c>
      <c r="Q1377">
        <v>2015</v>
      </c>
      <c r="R1377" t="s">
        <v>34</v>
      </c>
      <c r="S1377">
        <v>0</v>
      </c>
      <c r="T1377">
        <v>35000000</v>
      </c>
      <c r="U1377">
        <v>34531832</v>
      </c>
      <c r="V1377">
        <f t="shared" si="43"/>
        <v>-468168</v>
      </c>
      <c r="W1377" t="s">
        <v>5293</v>
      </c>
      <c r="X1377">
        <v>7.1</v>
      </c>
      <c r="Y1377">
        <v>219</v>
      </c>
      <c r="Z1377">
        <v>44788</v>
      </c>
      <c r="AA1377">
        <v>138</v>
      </c>
      <c r="AB1377">
        <v>23000</v>
      </c>
      <c r="AC1377">
        <v>15</v>
      </c>
      <c r="AD1377">
        <v>10000</v>
      </c>
      <c r="AE1377">
        <v>979</v>
      </c>
      <c r="AF1377">
        <v>745</v>
      </c>
      <c r="AG1377">
        <v>13371</v>
      </c>
      <c r="AH1377" t="s">
        <v>20932</v>
      </c>
      <c r="AI1377" t="s">
        <v>2420</v>
      </c>
      <c r="AJ1377" t="s">
        <v>20930</v>
      </c>
      <c r="AP1377">
        <f t="shared" si="42"/>
        <v>3</v>
      </c>
    </row>
    <row r="1378" spans="1:42" x14ac:dyDescent="0.3">
      <c r="A1378" s="1">
        <v>1453</v>
      </c>
      <c r="B1378" t="s">
        <v>5294</v>
      </c>
      <c r="C1378" t="s">
        <v>27</v>
      </c>
      <c r="D1378" t="s">
        <v>2098</v>
      </c>
      <c r="E1378" t="s">
        <v>5295</v>
      </c>
      <c r="F1378" t="s">
        <v>5296</v>
      </c>
      <c r="G1378" t="s">
        <v>5297</v>
      </c>
      <c r="H1378" t="s">
        <v>32</v>
      </c>
      <c r="I1378">
        <v>106</v>
      </c>
      <c r="J1378">
        <v>2.35</v>
      </c>
      <c r="K1378" t="s">
        <v>33</v>
      </c>
      <c r="L1378" t="s">
        <v>14039</v>
      </c>
      <c r="M1378" t="s">
        <v>15251</v>
      </c>
      <c r="N1378" t="s">
        <v>14445</v>
      </c>
      <c r="O1378" t="s">
        <v>14057</v>
      </c>
      <c r="P1378" t="s">
        <v>16860</v>
      </c>
      <c r="Q1378">
        <v>2011</v>
      </c>
      <c r="R1378" t="s">
        <v>34</v>
      </c>
      <c r="S1378">
        <v>1</v>
      </c>
      <c r="T1378">
        <v>35000000</v>
      </c>
      <c r="U1378">
        <v>28064226</v>
      </c>
      <c r="V1378">
        <f t="shared" si="43"/>
        <v>-6935774</v>
      </c>
      <c r="W1378" t="s">
        <v>5298</v>
      </c>
      <c r="X1378">
        <v>5</v>
      </c>
      <c r="Y1378">
        <v>180</v>
      </c>
      <c r="Z1378">
        <v>65044</v>
      </c>
      <c r="AA1378">
        <v>173</v>
      </c>
      <c r="AB1378">
        <v>13000</v>
      </c>
      <c r="AC1378">
        <v>309</v>
      </c>
      <c r="AD1378">
        <v>327</v>
      </c>
      <c r="AE1378">
        <v>73</v>
      </c>
      <c r="AF1378">
        <v>63</v>
      </c>
      <c r="AG1378">
        <v>561</v>
      </c>
      <c r="AH1378" t="s">
        <v>980</v>
      </c>
      <c r="AI1378" t="s">
        <v>20928</v>
      </c>
      <c r="AJ1378" t="s">
        <v>13161</v>
      </c>
      <c r="AP1378">
        <f t="shared" si="42"/>
        <v>3</v>
      </c>
    </row>
    <row r="1379" spans="1:42" x14ac:dyDescent="0.3">
      <c r="A1379" s="1">
        <v>1454</v>
      </c>
      <c r="B1379" t="s">
        <v>5299</v>
      </c>
      <c r="C1379" t="s">
        <v>27</v>
      </c>
      <c r="D1379" t="s">
        <v>5300</v>
      </c>
      <c r="E1379" t="s">
        <v>308</v>
      </c>
      <c r="F1379" t="s">
        <v>1469</v>
      </c>
      <c r="G1379" t="s">
        <v>5301</v>
      </c>
      <c r="H1379" t="s">
        <v>47</v>
      </c>
      <c r="I1379">
        <v>76</v>
      </c>
      <c r="J1379">
        <v>1.85</v>
      </c>
      <c r="K1379" t="s">
        <v>33</v>
      </c>
      <c r="L1379" t="s">
        <v>17314</v>
      </c>
      <c r="M1379" t="s">
        <v>14728</v>
      </c>
      <c r="N1379" t="s">
        <v>17315</v>
      </c>
      <c r="O1379" t="s">
        <v>17316</v>
      </c>
      <c r="P1379" t="s">
        <v>17317</v>
      </c>
      <c r="Q1379">
        <v>2005</v>
      </c>
      <c r="R1379" t="s">
        <v>212</v>
      </c>
      <c r="S1379">
        <v>0</v>
      </c>
      <c r="T1379">
        <v>35000000</v>
      </c>
      <c r="U1379">
        <v>19447478</v>
      </c>
      <c r="V1379">
        <f t="shared" si="43"/>
        <v>-15552522</v>
      </c>
      <c r="W1379" t="s">
        <v>5302</v>
      </c>
      <c r="X1379">
        <v>5.6</v>
      </c>
      <c r="Y1379">
        <v>93</v>
      </c>
      <c r="Z1379">
        <v>15788</v>
      </c>
      <c r="AA1379">
        <v>80</v>
      </c>
      <c r="AB1379">
        <v>538</v>
      </c>
      <c r="AC1379">
        <v>2</v>
      </c>
      <c r="AD1379">
        <v>1000</v>
      </c>
      <c r="AE1379">
        <v>766</v>
      </c>
      <c r="AF1379">
        <v>72</v>
      </c>
      <c r="AG1379">
        <v>1908</v>
      </c>
      <c r="AH1379" t="s">
        <v>718</v>
      </c>
      <c r="AI1379" t="s">
        <v>20925</v>
      </c>
      <c r="AJ1379" t="s">
        <v>1432</v>
      </c>
      <c r="AK1379" t="s">
        <v>20926</v>
      </c>
      <c r="AL1379" t="s">
        <v>6750</v>
      </c>
      <c r="AP1379">
        <f t="shared" si="42"/>
        <v>5</v>
      </c>
    </row>
    <row r="1380" spans="1:42" x14ac:dyDescent="0.3">
      <c r="A1380" s="1">
        <v>1455</v>
      </c>
      <c r="B1380" t="s">
        <v>5303</v>
      </c>
      <c r="C1380" t="s">
        <v>27</v>
      </c>
      <c r="D1380" t="s">
        <v>3462</v>
      </c>
      <c r="E1380" t="s">
        <v>77</v>
      </c>
      <c r="F1380" t="s">
        <v>676</v>
      </c>
      <c r="G1380" t="s">
        <v>5304</v>
      </c>
      <c r="H1380" t="s">
        <v>32</v>
      </c>
      <c r="I1380">
        <v>107</v>
      </c>
      <c r="J1380">
        <v>2.35</v>
      </c>
      <c r="K1380" t="s">
        <v>33</v>
      </c>
      <c r="L1380" t="s">
        <v>8429</v>
      </c>
      <c r="M1380" t="s">
        <v>17318</v>
      </c>
      <c r="N1380" t="s">
        <v>17319</v>
      </c>
      <c r="O1380" t="s">
        <v>17320</v>
      </c>
      <c r="P1380" t="s">
        <v>14005</v>
      </c>
      <c r="Q1380">
        <v>2000</v>
      </c>
      <c r="R1380" t="s">
        <v>491</v>
      </c>
      <c r="S1380">
        <v>5</v>
      </c>
      <c r="T1380">
        <v>55000000</v>
      </c>
      <c r="U1380">
        <v>19389454</v>
      </c>
      <c r="V1380">
        <f t="shared" si="43"/>
        <v>-35610546</v>
      </c>
      <c r="W1380" t="s">
        <v>5305</v>
      </c>
      <c r="X1380">
        <v>7.4</v>
      </c>
      <c r="Y1380">
        <v>173</v>
      </c>
      <c r="Z1380">
        <v>54643</v>
      </c>
      <c r="AA1380">
        <v>335</v>
      </c>
      <c r="AB1380">
        <v>0</v>
      </c>
      <c r="AC1380">
        <v>161</v>
      </c>
      <c r="AD1380">
        <v>21000</v>
      </c>
      <c r="AE1380">
        <v>826</v>
      </c>
      <c r="AF1380">
        <v>549</v>
      </c>
      <c r="AG1380">
        <v>22974</v>
      </c>
      <c r="AH1380" t="s">
        <v>1432</v>
      </c>
      <c r="AI1380" t="s">
        <v>2420</v>
      </c>
      <c r="AP1380">
        <f t="shared" si="42"/>
        <v>2</v>
      </c>
    </row>
    <row r="1381" spans="1:42" x14ac:dyDescent="0.3">
      <c r="A1381" s="1">
        <v>1456</v>
      </c>
      <c r="B1381" t="s">
        <v>5306</v>
      </c>
      <c r="C1381" t="s">
        <v>27</v>
      </c>
      <c r="D1381" t="s">
        <v>5307</v>
      </c>
      <c r="E1381" t="s">
        <v>5308</v>
      </c>
      <c r="F1381" t="s">
        <v>2974</v>
      </c>
      <c r="G1381" t="s">
        <v>5309</v>
      </c>
      <c r="H1381" t="s">
        <v>32</v>
      </c>
      <c r="I1381">
        <v>82</v>
      </c>
      <c r="J1381">
        <v>1.85</v>
      </c>
      <c r="K1381" t="s">
        <v>33</v>
      </c>
      <c r="L1381" t="s">
        <v>17321</v>
      </c>
      <c r="M1381" t="s">
        <v>14635</v>
      </c>
      <c r="N1381" t="s">
        <v>15251</v>
      </c>
      <c r="O1381" t="s">
        <v>17322</v>
      </c>
      <c r="P1381" t="s">
        <v>17323</v>
      </c>
      <c r="Q1381">
        <v>2008</v>
      </c>
      <c r="R1381" t="s">
        <v>34</v>
      </c>
      <c r="S1381">
        <v>6</v>
      </c>
      <c r="T1381">
        <v>35000000</v>
      </c>
      <c r="U1381">
        <v>25871834</v>
      </c>
      <c r="V1381">
        <f t="shared" si="43"/>
        <v>-9128166</v>
      </c>
      <c r="W1381" t="s">
        <v>5310</v>
      </c>
      <c r="X1381">
        <v>4.5</v>
      </c>
      <c r="Y1381">
        <v>121</v>
      </c>
      <c r="Z1381">
        <v>52052</v>
      </c>
      <c r="AA1381">
        <v>173</v>
      </c>
      <c r="AB1381">
        <v>0</v>
      </c>
      <c r="AC1381">
        <v>82</v>
      </c>
      <c r="AD1381">
        <v>1000</v>
      </c>
      <c r="AE1381">
        <v>642</v>
      </c>
      <c r="AF1381">
        <v>418</v>
      </c>
      <c r="AG1381">
        <v>3266</v>
      </c>
      <c r="AH1381" t="s">
        <v>980</v>
      </c>
      <c r="AI1381" t="s">
        <v>1432</v>
      </c>
      <c r="AJ1381" t="s">
        <v>13700</v>
      </c>
      <c r="AK1381" t="s">
        <v>13161</v>
      </c>
      <c r="AP1381">
        <f t="shared" si="42"/>
        <v>4</v>
      </c>
    </row>
    <row r="1382" spans="1:42" x14ac:dyDescent="0.3">
      <c r="A1382" s="1">
        <v>1457</v>
      </c>
      <c r="B1382" t="s">
        <v>5311</v>
      </c>
      <c r="C1382" t="s">
        <v>27</v>
      </c>
      <c r="D1382" t="s">
        <v>5312</v>
      </c>
      <c r="E1382" t="s">
        <v>5313</v>
      </c>
      <c r="F1382" t="s">
        <v>3579</v>
      </c>
      <c r="G1382" t="s">
        <v>5314</v>
      </c>
      <c r="H1382" t="s">
        <v>32</v>
      </c>
      <c r="I1382">
        <v>109</v>
      </c>
      <c r="J1382">
        <v>2.35</v>
      </c>
      <c r="K1382" t="s">
        <v>33</v>
      </c>
      <c r="L1382" t="s">
        <v>15797</v>
      </c>
      <c r="M1382" t="s">
        <v>14505</v>
      </c>
      <c r="N1382" t="s">
        <v>14956</v>
      </c>
      <c r="O1382" t="s">
        <v>16872</v>
      </c>
      <c r="P1382" t="s">
        <v>12284</v>
      </c>
      <c r="Q1382">
        <v>2013</v>
      </c>
      <c r="R1382" t="s">
        <v>491</v>
      </c>
      <c r="S1382">
        <v>3</v>
      </c>
      <c r="T1382">
        <v>35000000</v>
      </c>
      <c r="U1382">
        <v>19692608</v>
      </c>
      <c r="V1382">
        <f t="shared" si="43"/>
        <v>-15307392</v>
      </c>
      <c r="W1382" t="s">
        <v>5315</v>
      </c>
      <c r="X1382">
        <v>6.2</v>
      </c>
      <c r="Y1382">
        <v>298</v>
      </c>
      <c r="Z1382">
        <v>63548</v>
      </c>
      <c r="AA1382">
        <v>134</v>
      </c>
      <c r="AB1382">
        <v>0</v>
      </c>
      <c r="AC1382">
        <v>90</v>
      </c>
      <c r="AD1382">
        <v>1000</v>
      </c>
      <c r="AE1382">
        <v>412</v>
      </c>
      <c r="AF1382">
        <v>344</v>
      </c>
      <c r="AG1382">
        <v>2073</v>
      </c>
      <c r="AH1382" t="s">
        <v>20931</v>
      </c>
      <c r="AI1382" t="s">
        <v>2420</v>
      </c>
      <c r="AJ1382" t="s">
        <v>13161</v>
      </c>
      <c r="AP1382">
        <f t="shared" si="42"/>
        <v>3</v>
      </c>
    </row>
    <row r="1383" spans="1:42" x14ac:dyDescent="0.3">
      <c r="A1383" s="1">
        <v>1458</v>
      </c>
      <c r="B1383" t="s">
        <v>5316</v>
      </c>
      <c r="C1383" t="s">
        <v>27</v>
      </c>
      <c r="D1383" t="s">
        <v>4421</v>
      </c>
      <c r="E1383" t="s">
        <v>5317</v>
      </c>
      <c r="F1383" t="s">
        <v>5318</v>
      </c>
      <c r="G1383" t="s">
        <v>3641</v>
      </c>
      <c r="H1383" t="s">
        <v>32</v>
      </c>
      <c r="I1383">
        <v>99</v>
      </c>
      <c r="J1383">
        <v>2.35</v>
      </c>
      <c r="K1383" t="s">
        <v>33</v>
      </c>
      <c r="L1383" t="s">
        <v>14527</v>
      </c>
      <c r="M1383" t="s">
        <v>14096</v>
      </c>
      <c r="N1383" t="s">
        <v>14178</v>
      </c>
      <c r="O1383" t="s">
        <v>14154</v>
      </c>
      <c r="P1383" t="s">
        <v>14476</v>
      </c>
      <c r="Q1383">
        <v>2005</v>
      </c>
      <c r="R1383" t="s">
        <v>34</v>
      </c>
      <c r="S1383">
        <v>0</v>
      </c>
      <c r="T1383">
        <v>35000000</v>
      </c>
      <c r="U1383">
        <v>19294901</v>
      </c>
      <c r="V1383">
        <f t="shared" si="43"/>
        <v>-15705099</v>
      </c>
      <c r="W1383" t="s">
        <v>5319</v>
      </c>
      <c r="X1383">
        <v>5</v>
      </c>
      <c r="Y1383">
        <v>158</v>
      </c>
      <c r="Z1383">
        <v>26126</v>
      </c>
      <c r="AA1383">
        <v>325</v>
      </c>
      <c r="AB1383">
        <v>0</v>
      </c>
      <c r="AC1383">
        <v>0</v>
      </c>
      <c r="AD1383">
        <v>1000</v>
      </c>
      <c r="AE1383">
        <v>573</v>
      </c>
      <c r="AF1383">
        <v>520</v>
      </c>
      <c r="AG1383">
        <v>2535</v>
      </c>
      <c r="AH1383" t="s">
        <v>1432</v>
      </c>
      <c r="AI1383" t="s">
        <v>4493</v>
      </c>
      <c r="AP1383">
        <f t="shared" si="42"/>
        <v>2</v>
      </c>
    </row>
    <row r="1384" spans="1:42" x14ac:dyDescent="0.3">
      <c r="A1384" s="1">
        <v>1459</v>
      </c>
      <c r="B1384" t="s">
        <v>5320</v>
      </c>
      <c r="C1384" t="s">
        <v>27</v>
      </c>
      <c r="D1384" t="s">
        <v>3116</v>
      </c>
      <c r="E1384" t="s">
        <v>53</v>
      </c>
      <c r="F1384" t="s">
        <v>3688</v>
      </c>
      <c r="G1384" t="s">
        <v>686</v>
      </c>
      <c r="H1384" t="s">
        <v>32</v>
      </c>
      <c r="I1384">
        <v>91</v>
      </c>
      <c r="J1384">
        <v>2.35</v>
      </c>
      <c r="K1384" t="s">
        <v>33</v>
      </c>
      <c r="L1384" t="s">
        <v>14718</v>
      </c>
      <c r="M1384" t="s">
        <v>17324</v>
      </c>
      <c r="N1384" t="s">
        <v>17325</v>
      </c>
      <c r="O1384" t="s">
        <v>17326</v>
      </c>
      <c r="P1384" t="s">
        <v>14666</v>
      </c>
      <c r="Q1384">
        <v>2012</v>
      </c>
      <c r="R1384" t="s">
        <v>34</v>
      </c>
      <c r="S1384">
        <v>0</v>
      </c>
      <c r="T1384">
        <v>35000000</v>
      </c>
      <c r="U1384">
        <v>20275446</v>
      </c>
      <c r="V1384">
        <f t="shared" si="43"/>
        <v>-14724554</v>
      </c>
      <c r="W1384" t="s">
        <v>5321</v>
      </c>
      <c r="X1384">
        <v>6.5</v>
      </c>
      <c r="Y1384">
        <v>248</v>
      </c>
      <c r="Z1384">
        <v>95274</v>
      </c>
      <c r="AA1384">
        <v>178</v>
      </c>
      <c r="AB1384">
        <v>20000</v>
      </c>
      <c r="AC1384">
        <v>192</v>
      </c>
      <c r="AD1384">
        <v>23000</v>
      </c>
      <c r="AE1384">
        <v>1000</v>
      </c>
      <c r="AF1384">
        <v>346</v>
      </c>
      <c r="AG1384">
        <v>24669</v>
      </c>
      <c r="AH1384" t="s">
        <v>980</v>
      </c>
      <c r="AI1384" t="s">
        <v>20931</v>
      </c>
      <c r="AJ1384" t="s">
        <v>13161</v>
      </c>
      <c r="AP1384">
        <f t="shared" si="42"/>
        <v>3</v>
      </c>
    </row>
    <row r="1385" spans="1:42" x14ac:dyDescent="0.3">
      <c r="A1385" s="1">
        <v>1460</v>
      </c>
      <c r="B1385" t="s">
        <v>5322</v>
      </c>
      <c r="C1385" t="s">
        <v>27</v>
      </c>
      <c r="D1385" t="s">
        <v>4372</v>
      </c>
      <c r="E1385" t="s">
        <v>5323</v>
      </c>
      <c r="F1385" t="s">
        <v>5324</v>
      </c>
      <c r="G1385" t="s">
        <v>5325</v>
      </c>
      <c r="H1385" t="s">
        <v>32</v>
      </c>
      <c r="I1385">
        <v>87</v>
      </c>
      <c r="J1385">
        <v>2.35</v>
      </c>
      <c r="K1385" t="s">
        <v>33</v>
      </c>
      <c r="L1385" t="s">
        <v>16440</v>
      </c>
      <c r="M1385" t="s">
        <v>16775</v>
      </c>
      <c r="N1385" t="s">
        <v>17327</v>
      </c>
      <c r="O1385" t="s">
        <v>17328</v>
      </c>
      <c r="P1385" t="s">
        <v>15290</v>
      </c>
      <c r="Q1385">
        <v>2015</v>
      </c>
      <c r="R1385" t="s">
        <v>34</v>
      </c>
      <c r="S1385">
        <v>2</v>
      </c>
      <c r="T1385">
        <v>35000000</v>
      </c>
      <c r="U1385">
        <v>34507079</v>
      </c>
      <c r="V1385">
        <f t="shared" si="43"/>
        <v>-492921</v>
      </c>
      <c r="W1385" t="s">
        <v>5326</v>
      </c>
      <c r="X1385">
        <v>5.0999999999999996</v>
      </c>
      <c r="Y1385">
        <v>155</v>
      </c>
      <c r="Z1385">
        <v>34948</v>
      </c>
      <c r="AA1385">
        <v>118</v>
      </c>
      <c r="AB1385">
        <v>0</v>
      </c>
      <c r="AC1385">
        <v>98</v>
      </c>
      <c r="AD1385">
        <v>472</v>
      </c>
      <c r="AE1385">
        <v>328</v>
      </c>
      <c r="AF1385">
        <v>253</v>
      </c>
      <c r="AG1385">
        <v>1679</v>
      </c>
      <c r="AH1385" t="s">
        <v>980</v>
      </c>
      <c r="AI1385" t="s">
        <v>1432</v>
      </c>
      <c r="AJ1385" t="s">
        <v>20931</v>
      </c>
      <c r="AP1385">
        <f t="shared" si="42"/>
        <v>3</v>
      </c>
    </row>
    <row r="1386" spans="1:42" x14ac:dyDescent="0.3">
      <c r="A1386" s="1">
        <v>1461</v>
      </c>
      <c r="B1386" t="s">
        <v>5327</v>
      </c>
      <c r="C1386" t="s">
        <v>27</v>
      </c>
      <c r="D1386" t="s">
        <v>3369</v>
      </c>
      <c r="E1386" t="s">
        <v>496</v>
      </c>
      <c r="F1386" t="s">
        <v>5328</v>
      </c>
      <c r="G1386" t="s">
        <v>5329</v>
      </c>
      <c r="H1386" t="s">
        <v>47</v>
      </c>
      <c r="I1386">
        <v>125</v>
      </c>
      <c r="J1386">
        <v>2.35</v>
      </c>
      <c r="K1386" t="s">
        <v>33</v>
      </c>
      <c r="L1386" t="s">
        <v>14564</v>
      </c>
      <c r="M1386" t="s">
        <v>17329</v>
      </c>
      <c r="N1386" t="s">
        <v>15897</v>
      </c>
      <c r="O1386" t="s">
        <v>15545</v>
      </c>
      <c r="P1386" t="s">
        <v>17330</v>
      </c>
      <c r="Q1386">
        <v>2002</v>
      </c>
      <c r="R1386" t="s">
        <v>34</v>
      </c>
      <c r="S1386">
        <v>2</v>
      </c>
      <c r="T1386">
        <v>35000000</v>
      </c>
      <c r="U1386">
        <v>18306166</v>
      </c>
      <c r="V1386">
        <f t="shared" si="43"/>
        <v>-16693834</v>
      </c>
      <c r="W1386" t="s">
        <v>5330</v>
      </c>
      <c r="X1386">
        <v>6.5</v>
      </c>
      <c r="Y1386">
        <v>105</v>
      </c>
      <c r="Z1386">
        <v>28130</v>
      </c>
      <c r="AA1386">
        <v>215</v>
      </c>
      <c r="AB1386">
        <v>0</v>
      </c>
      <c r="AC1386">
        <v>159</v>
      </c>
      <c r="AD1386">
        <v>3000</v>
      </c>
      <c r="AE1386">
        <v>61</v>
      </c>
      <c r="AF1386">
        <v>39</v>
      </c>
      <c r="AG1386">
        <v>3142</v>
      </c>
      <c r="AH1386" t="s">
        <v>718</v>
      </c>
      <c r="AI1386" t="s">
        <v>2420</v>
      </c>
      <c r="AJ1386" t="s">
        <v>12756</v>
      </c>
      <c r="AK1386" t="s">
        <v>6750</v>
      </c>
      <c r="AP1386">
        <f t="shared" si="42"/>
        <v>4</v>
      </c>
    </row>
    <row r="1387" spans="1:42" x14ac:dyDescent="0.3">
      <c r="A1387" s="1">
        <v>1462</v>
      </c>
      <c r="B1387" t="s">
        <v>5331</v>
      </c>
      <c r="C1387" t="s">
        <v>27</v>
      </c>
      <c r="D1387" t="s">
        <v>2679</v>
      </c>
      <c r="E1387" t="s">
        <v>260</v>
      </c>
      <c r="F1387" t="s">
        <v>298</v>
      </c>
      <c r="G1387" t="s">
        <v>5332</v>
      </c>
      <c r="H1387" t="s">
        <v>32</v>
      </c>
      <c r="I1387">
        <v>118</v>
      </c>
      <c r="J1387">
        <v>2.35</v>
      </c>
      <c r="K1387" t="s">
        <v>33</v>
      </c>
      <c r="L1387" t="s">
        <v>14014</v>
      </c>
      <c r="M1387" t="s">
        <v>15157</v>
      </c>
      <c r="N1387" t="s">
        <v>14157</v>
      </c>
      <c r="O1387" t="s">
        <v>17331</v>
      </c>
      <c r="P1387" t="s">
        <v>14349</v>
      </c>
      <c r="Q1387">
        <v>2013</v>
      </c>
      <c r="R1387" t="s">
        <v>491</v>
      </c>
      <c r="S1387">
        <v>0</v>
      </c>
      <c r="T1387">
        <v>35000000</v>
      </c>
      <c r="U1387">
        <v>17609982</v>
      </c>
      <c r="V1387">
        <f t="shared" si="43"/>
        <v>-17390018</v>
      </c>
      <c r="W1387" t="s">
        <v>5333</v>
      </c>
      <c r="X1387">
        <v>6.2</v>
      </c>
      <c r="Y1387">
        <v>224</v>
      </c>
      <c r="Z1387">
        <v>90046</v>
      </c>
      <c r="AA1387">
        <v>141</v>
      </c>
      <c r="AB1387">
        <v>17000</v>
      </c>
      <c r="AC1387">
        <v>138</v>
      </c>
      <c r="AD1387">
        <v>26000</v>
      </c>
      <c r="AE1387">
        <v>968</v>
      </c>
      <c r="AF1387">
        <v>458</v>
      </c>
      <c r="AG1387">
        <v>28479</v>
      </c>
      <c r="AH1387" t="s">
        <v>980</v>
      </c>
      <c r="AI1387" t="s">
        <v>20931</v>
      </c>
      <c r="AJ1387" t="s">
        <v>12756</v>
      </c>
      <c r="AK1387" t="s">
        <v>13161</v>
      </c>
      <c r="AP1387">
        <f t="shared" si="42"/>
        <v>4</v>
      </c>
    </row>
    <row r="1388" spans="1:42" x14ac:dyDescent="0.3">
      <c r="A1388" s="1">
        <v>1463</v>
      </c>
      <c r="B1388" t="s">
        <v>5334</v>
      </c>
      <c r="C1388" t="s">
        <v>27</v>
      </c>
      <c r="D1388" t="s">
        <v>3668</v>
      </c>
      <c r="E1388" t="s">
        <v>65</v>
      </c>
      <c r="F1388" t="s">
        <v>193</v>
      </c>
      <c r="G1388" t="s">
        <v>5335</v>
      </c>
      <c r="H1388" t="s">
        <v>47</v>
      </c>
      <c r="I1388">
        <v>98</v>
      </c>
      <c r="J1388">
        <v>2.35</v>
      </c>
      <c r="K1388" t="s">
        <v>33</v>
      </c>
      <c r="L1388" t="s">
        <v>16332</v>
      </c>
      <c r="M1388" t="s">
        <v>17332</v>
      </c>
      <c r="N1388" t="s">
        <v>17333</v>
      </c>
      <c r="O1388" t="s">
        <v>17334</v>
      </c>
      <c r="P1388" t="s">
        <v>17335</v>
      </c>
      <c r="Q1388">
        <v>2004</v>
      </c>
      <c r="R1388" t="s">
        <v>34</v>
      </c>
      <c r="S1388">
        <v>1</v>
      </c>
      <c r="T1388">
        <v>31000000</v>
      </c>
      <c r="U1388">
        <v>16831505</v>
      </c>
      <c r="V1388">
        <f t="shared" si="43"/>
        <v>-14168495</v>
      </c>
      <c r="W1388" t="s">
        <v>5336</v>
      </c>
      <c r="X1388">
        <v>6.3</v>
      </c>
      <c r="Y1388">
        <v>129</v>
      </c>
      <c r="Z1388">
        <v>51842</v>
      </c>
      <c r="AA1388">
        <v>173</v>
      </c>
      <c r="AB1388">
        <v>0</v>
      </c>
      <c r="AC1388">
        <v>12</v>
      </c>
      <c r="AD1388">
        <v>4000</v>
      </c>
      <c r="AE1388">
        <v>4000</v>
      </c>
      <c r="AF1388">
        <v>663</v>
      </c>
      <c r="AG1388">
        <v>9330</v>
      </c>
      <c r="AH1388" t="s">
        <v>1432</v>
      </c>
      <c r="AI1388" t="s">
        <v>12756</v>
      </c>
      <c r="AJ1388" t="s">
        <v>20930</v>
      </c>
      <c r="AP1388">
        <f t="shared" si="42"/>
        <v>3</v>
      </c>
    </row>
    <row r="1389" spans="1:42" x14ac:dyDescent="0.3">
      <c r="A1389" s="1">
        <v>1464</v>
      </c>
      <c r="B1389" t="s">
        <v>5337</v>
      </c>
      <c r="C1389" t="s">
        <v>27</v>
      </c>
      <c r="D1389" t="s">
        <v>4242</v>
      </c>
      <c r="E1389" t="s">
        <v>386</v>
      </c>
      <c r="F1389" t="s">
        <v>5338</v>
      </c>
      <c r="G1389" t="s">
        <v>5339</v>
      </c>
      <c r="H1389" t="s">
        <v>32</v>
      </c>
      <c r="I1389">
        <v>92</v>
      </c>
      <c r="J1389">
        <v>1.85</v>
      </c>
      <c r="K1389" t="s">
        <v>33</v>
      </c>
      <c r="L1389" t="s">
        <v>14510</v>
      </c>
      <c r="M1389" t="s">
        <v>15226</v>
      </c>
      <c r="N1389" t="s">
        <v>17336</v>
      </c>
      <c r="O1389" t="s">
        <v>16022</v>
      </c>
      <c r="P1389" t="s">
        <v>17337</v>
      </c>
      <c r="Q1389">
        <v>2010</v>
      </c>
      <c r="R1389" t="s">
        <v>72</v>
      </c>
      <c r="S1389">
        <v>1</v>
      </c>
      <c r="T1389">
        <v>35000000</v>
      </c>
      <c r="U1389">
        <v>17596256</v>
      </c>
      <c r="V1389">
        <f t="shared" si="43"/>
        <v>-17403744</v>
      </c>
      <c r="W1389" t="s">
        <v>5340</v>
      </c>
      <c r="X1389">
        <v>3.8</v>
      </c>
      <c r="Y1389">
        <v>101</v>
      </c>
      <c r="Z1389">
        <v>12399</v>
      </c>
      <c r="AA1389">
        <v>84</v>
      </c>
      <c r="AB1389">
        <v>0</v>
      </c>
      <c r="AC1389">
        <v>16</v>
      </c>
      <c r="AD1389">
        <v>3000</v>
      </c>
      <c r="AE1389">
        <v>1000</v>
      </c>
      <c r="AF1389">
        <v>734</v>
      </c>
      <c r="AG1389">
        <v>6327</v>
      </c>
      <c r="AH1389" t="s">
        <v>1432</v>
      </c>
      <c r="AI1389" t="s">
        <v>20926</v>
      </c>
      <c r="AP1389">
        <f t="shared" si="42"/>
        <v>2</v>
      </c>
    </row>
    <row r="1390" spans="1:42" x14ac:dyDescent="0.3">
      <c r="A1390" s="1">
        <v>1467</v>
      </c>
      <c r="B1390" t="s">
        <v>5341</v>
      </c>
      <c r="C1390" t="s">
        <v>27</v>
      </c>
      <c r="D1390" t="s">
        <v>2867</v>
      </c>
      <c r="E1390" t="s">
        <v>1723</v>
      </c>
      <c r="F1390" t="s">
        <v>401</v>
      </c>
      <c r="G1390" t="s">
        <v>142</v>
      </c>
      <c r="H1390" t="s">
        <v>32</v>
      </c>
      <c r="I1390">
        <v>92</v>
      </c>
      <c r="J1390">
        <v>2.35</v>
      </c>
      <c r="K1390" t="s">
        <v>33</v>
      </c>
      <c r="L1390" t="s">
        <v>14247</v>
      </c>
      <c r="M1390" t="s">
        <v>14005</v>
      </c>
      <c r="N1390" t="s">
        <v>15270</v>
      </c>
      <c r="O1390" t="s">
        <v>15407</v>
      </c>
      <c r="P1390" t="s">
        <v>14117</v>
      </c>
      <c r="Q1390">
        <v>2007</v>
      </c>
      <c r="R1390" t="s">
        <v>491</v>
      </c>
      <c r="S1390">
        <v>3</v>
      </c>
      <c r="T1390">
        <v>35000000</v>
      </c>
      <c r="U1390">
        <v>14998070</v>
      </c>
      <c r="V1390">
        <f t="shared" si="43"/>
        <v>-20001930</v>
      </c>
      <c r="W1390" t="s">
        <v>5342</v>
      </c>
      <c r="X1390">
        <v>6.2</v>
      </c>
      <c r="Y1390">
        <v>227</v>
      </c>
      <c r="Z1390">
        <v>41170</v>
      </c>
      <c r="AA1390">
        <v>298</v>
      </c>
      <c r="AB1390">
        <v>0</v>
      </c>
      <c r="AC1390">
        <v>0</v>
      </c>
      <c r="AD1390">
        <v>11000</v>
      </c>
      <c r="AE1390">
        <v>10000</v>
      </c>
      <c r="AF1390">
        <v>10000</v>
      </c>
      <c r="AG1390">
        <v>32875</v>
      </c>
      <c r="AH1390" t="s">
        <v>2420</v>
      </c>
      <c r="AI1390" t="s">
        <v>13161</v>
      </c>
      <c r="AJ1390" t="s">
        <v>6750</v>
      </c>
      <c r="AP1390">
        <f t="shared" si="42"/>
        <v>3</v>
      </c>
    </row>
    <row r="1391" spans="1:42" x14ac:dyDescent="0.3">
      <c r="A1391" s="1">
        <v>1468</v>
      </c>
      <c r="B1391" t="s">
        <v>5343</v>
      </c>
      <c r="C1391" t="s">
        <v>27</v>
      </c>
      <c r="D1391" t="s">
        <v>1655</v>
      </c>
      <c r="E1391" t="s">
        <v>5344</v>
      </c>
      <c r="F1391" t="s">
        <v>5345</v>
      </c>
      <c r="G1391" t="s">
        <v>5346</v>
      </c>
      <c r="H1391" t="s">
        <v>32</v>
      </c>
      <c r="I1391">
        <v>115</v>
      </c>
      <c r="J1391">
        <v>2.35</v>
      </c>
      <c r="K1391" t="s">
        <v>33</v>
      </c>
      <c r="L1391" t="s">
        <v>17338</v>
      </c>
      <c r="M1391" t="s">
        <v>14186</v>
      </c>
      <c r="N1391" t="s">
        <v>16042</v>
      </c>
      <c r="O1391" t="s">
        <v>14903</v>
      </c>
      <c r="P1391" t="s">
        <v>16117</v>
      </c>
      <c r="Q1391">
        <v>1991</v>
      </c>
      <c r="R1391" t="s">
        <v>34</v>
      </c>
      <c r="S1391">
        <v>3</v>
      </c>
      <c r="T1391">
        <v>35000000</v>
      </c>
      <c r="U1391">
        <v>14587732</v>
      </c>
      <c r="V1391">
        <f t="shared" si="43"/>
        <v>-20412268</v>
      </c>
      <c r="W1391" t="s">
        <v>5347</v>
      </c>
      <c r="X1391">
        <v>5.7</v>
      </c>
      <c r="Y1391">
        <v>13</v>
      </c>
      <c r="Z1391">
        <v>4795</v>
      </c>
      <c r="AA1391">
        <v>39</v>
      </c>
      <c r="AB1391">
        <v>452</v>
      </c>
      <c r="AC1391">
        <v>468</v>
      </c>
      <c r="AD1391">
        <v>605</v>
      </c>
      <c r="AE1391">
        <v>367</v>
      </c>
      <c r="AF1391">
        <v>150</v>
      </c>
      <c r="AG1391">
        <v>1290</v>
      </c>
      <c r="AH1391" t="s">
        <v>980</v>
      </c>
      <c r="AI1391" t="s">
        <v>2420</v>
      </c>
      <c r="AJ1391" t="s">
        <v>13161</v>
      </c>
      <c r="AK1391" t="s">
        <v>6750</v>
      </c>
      <c r="AP1391">
        <f t="shared" si="42"/>
        <v>4</v>
      </c>
    </row>
    <row r="1392" spans="1:42" x14ac:dyDescent="0.3">
      <c r="A1392" s="1">
        <v>1469</v>
      </c>
      <c r="B1392" t="s">
        <v>5348</v>
      </c>
      <c r="C1392" t="s">
        <v>27</v>
      </c>
      <c r="D1392" t="s">
        <v>4611</v>
      </c>
      <c r="E1392" t="s">
        <v>2095</v>
      </c>
      <c r="F1392" t="s">
        <v>4612</v>
      </c>
      <c r="G1392" t="s">
        <v>3495</v>
      </c>
      <c r="H1392" t="s">
        <v>32</v>
      </c>
      <c r="I1392">
        <v>120</v>
      </c>
      <c r="J1392">
        <v>2.35</v>
      </c>
      <c r="K1392" t="s">
        <v>33</v>
      </c>
      <c r="L1392" t="s">
        <v>14630</v>
      </c>
      <c r="M1392" t="s">
        <v>17339</v>
      </c>
      <c r="N1392" t="s">
        <v>16032</v>
      </c>
      <c r="O1392" t="s">
        <v>15512</v>
      </c>
      <c r="P1392" t="s">
        <v>17340</v>
      </c>
      <c r="Q1392">
        <v>2007</v>
      </c>
      <c r="R1392" t="s">
        <v>491</v>
      </c>
      <c r="S1392">
        <v>1</v>
      </c>
      <c r="T1392">
        <v>35000000</v>
      </c>
      <c r="U1392">
        <v>18317151</v>
      </c>
      <c r="V1392">
        <f t="shared" si="43"/>
        <v>-16682849</v>
      </c>
      <c r="W1392" t="s">
        <v>5349</v>
      </c>
      <c r="X1392">
        <v>6.7</v>
      </c>
      <c r="Y1392">
        <v>171</v>
      </c>
      <c r="Z1392">
        <v>55630</v>
      </c>
      <c r="AA1392">
        <v>200</v>
      </c>
      <c r="AB1392">
        <v>0</v>
      </c>
      <c r="AC1392">
        <v>52</v>
      </c>
      <c r="AD1392">
        <v>553</v>
      </c>
      <c r="AE1392">
        <v>214</v>
      </c>
      <c r="AF1392">
        <v>134</v>
      </c>
      <c r="AG1392">
        <v>1082</v>
      </c>
      <c r="AH1392" t="s">
        <v>1432</v>
      </c>
      <c r="AI1392" t="s">
        <v>20933</v>
      </c>
      <c r="AP1392">
        <f t="shared" si="42"/>
        <v>2</v>
      </c>
    </row>
    <row r="1393" spans="1:42" x14ac:dyDescent="0.3">
      <c r="A1393" s="1">
        <v>1470</v>
      </c>
      <c r="B1393" t="s">
        <v>5350</v>
      </c>
      <c r="C1393" t="s">
        <v>27</v>
      </c>
      <c r="D1393" t="s">
        <v>5351</v>
      </c>
      <c r="E1393" t="s">
        <v>94</v>
      </c>
      <c r="F1393" t="s">
        <v>972</v>
      </c>
      <c r="G1393" t="s">
        <v>5352</v>
      </c>
      <c r="H1393" t="s">
        <v>32</v>
      </c>
      <c r="I1393">
        <v>111</v>
      </c>
      <c r="J1393">
        <v>2.35</v>
      </c>
      <c r="K1393" t="s">
        <v>33</v>
      </c>
      <c r="L1393" t="s">
        <v>17341</v>
      </c>
      <c r="M1393" t="s">
        <v>14553</v>
      </c>
      <c r="N1393" t="s">
        <v>16129</v>
      </c>
      <c r="O1393" t="s">
        <v>14077</v>
      </c>
      <c r="P1393" t="s">
        <v>17342</v>
      </c>
      <c r="Q1393">
        <v>2001</v>
      </c>
      <c r="R1393" t="s">
        <v>491</v>
      </c>
      <c r="S1393">
        <v>3</v>
      </c>
      <c r="T1393">
        <v>35000000</v>
      </c>
      <c r="U1393">
        <v>11405825</v>
      </c>
      <c r="V1393">
        <f t="shared" si="43"/>
        <v>-23594175</v>
      </c>
      <c r="W1393" t="s">
        <v>5353</v>
      </c>
      <c r="X1393">
        <v>6.8</v>
      </c>
      <c r="Y1393">
        <v>119</v>
      </c>
      <c r="Z1393">
        <v>28542</v>
      </c>
      <c r="AA1393">
        <v>208</v>
      </c>
      <c r="AB1393">
        <v>0</v>
      </c>
      <c r="AC1393">
        <v>529</v>
      </c>
      <c r="AD1393">
        <v>18000</v>
      </c>
      <c r="AE1393">
        <v>826</v>
      </c>
      <c r="AF1393">
        <v>505</v>
      </c>
      <c r="AG1393">
        <v>19805</v>
      </c>
      <c r="AH1393" t="s">
        <v>2420</v>
      </c>
      <c r="AP1393">
        <f t="shared" si="42"/>
        <v>1</v>
      </c>
    </row>
    <row r="1394" spans="1:42" x14ac:dyDescent="0.3">
      <c r="A1394" s="1">
        <v>1471</v>
      </c>
      <c r="B1394" t="s">
        <v>5354</v>
      </c>
      <c r="C1394" t="s">
        <v>27</v>
      </c>
      <c r="D1394" t="s">
        <v>1911</v>
      </c>
      <c r="E1394" t="s">
        <v>3826</v>
      </c>
      <c r="F1394" t="s">
        <v>961</v>
      </c>
      <c r="G1394" t="s">
        <v>1522</v>
      </c>
      <c r="H1394" t="s">
        <v>32</v>
      </c>
      <c r="I1394">
        <v>94</v>
      </c>
      <c r="J1394">
        <v>1.85</v>
      </c>
      <c r="K1394" t="s">
        <v>33</v>
      </c>
      <c r="L1394" t="s">
        <v>15581</v>
      </c>
      <c r="M1394" t="s">
        <v>17343</v>
      </c>
      <c r="N1394" t="s">
        <v>14025</v>
      </c>
      <c r="O1394" t="s">
        <v>17344</v>
      </c>
      <c r="P1394" t="s">
        <v>17345</v>
      </c>
      <c r="Q1394">
        <v>2001</v>
      </c>
      <c r="R1394" t="s">
        <v>34</v>
      </c>
      <c r="S1394">
        <v>2</v>
      </c>
      <c r="T1394">
        <v>35000000</v>
      </c>
      <c r="U1394">
        <v>13264986</v>
      </c>
      <c r="V1394">
        <f t="shared" si="43"/>
        <v>-21735014</v>
      </c>
      <c r="W1394" t="s">
        <v>5355</v>
      </c>
      <c r="X1394">
        <v>6</v>
      </c>
      <c r="Y1394">
        <v>44</v>
      </c>
      <c r="Z1394">
        <v>12077</v>
      </c>
      <c r="AA1394">
        <v>162</v>
      </c>
      <c r="AB1394">
        <v>433</v>
      </c>
      <c r="AC1394">
        <v>10</v>
      </c>
      <c r="AD1394">
        <v>694</v>
      </c>
      <c r="AE1394">
        <v>605</v>
      </c>
      <c r="AF1394">
        <v>141</v>
      </c>
      <c r="AG1394">
        <v>1668</v>
      </c>
      <c r="AH1394" t="s">
        <v>980</v>
      </c>
      <c r="AI1394" t="s">
        <v>10951</v>
      </c>
      <c r="AP1394">
        <f t="shared" si="42"/>
        <v>2</v>
      </c>
    </row>
    <row r="1395" spans="1:42" x14ac:dyDescent="0.3">
      <c r="A1395" s="1">
        <v>1472</v>
      </c>
      <c r="B1395" t="s">
        <v>5356</v>
      </c>
      <c r="C1395" t="s">
        <v>27</v>
      </c>
      <c r="D1395" t="s">
        <v>5357</v>
      </c>
      <c r="E1395" t="s">
        <v>5358</v>
      </c>
      <c r="F1395" t="s">
        <v>308</v>
      </c>
      <c r="G1395" t="s">
        <v>161</v>
      </c>
      <c r="H1395" t="s">
        <v>47</v>
      </c>
      <c r="I1395">
        <v>100</v>
      </c>
      <c r="J1395">
        <v>2.35</v>
      </c>
      <c r="K1395" t="s">
        <v>33</v>
      </c>
      <c r="L1395" t="s">
        <v>14838</v>
      </c>
      <c r="M1395" t="s">
        <v>16714</v>
      </c>
      <c r="N1395" t="s">
        <v>15915</v>
      </c>
      <c r="O1395" t="s">
        <v>13985</v>
      </c>
      <c r="P1395" t="s">
        <v>17346</v>
      </c>
      <c r="Q1395">
        <v>2009</v>
      </c>
      <c r="R1395" t="s">
        <v>72</v>
      </c>
      <c r="S1395">
        <v>1</v>
      </c>
      <c r="T1395">
        <v>35000000</v>
      </c>
      <c r="U1395">
        <v>10991381</v>
      </c>
      <c r="V1395">
        <f t="shared" si="43"/>
        <v>-24008619</v>
      </c>
      <c r="W1395" t="s">
        <v>5359</v>
      </c>
      <c r="X1395">
        <v>7.3</v>
      </c>
      <c r="Y1395">
        <v>188</v>
      </c>
      <c r="Z1395">
        <v>44931</v>
      </c>
      <c r="AA1395">
        <v>100</v>
      </c>
      <c r="AB1395">
        <v>0</v>
      </c>
      <c r="AC1395">
        <v>212</v>
      </c>
      <c r="AD1395">
        <v>2000</v>
      </c>
      <c r="AE1395">
        <v>1000</v>
      </c>
      <c r="AF1395">
        <v>919</v>
      </c>
      <c r="AG1395">
        <v>5890</v>
      </c>
      <c r="AH1395" t="s">
        <v>20932</v>
      </c>
      <c r="AI1395" t="s">
        <v>2420</v>
      </c>
      <c r="AJ1395" t="s">
        <v>20929</v>
      </c>
      <c r="AK1395" t="s">
        <v>12756</v>
      </c>
      <c r="AP1395">
        <f t="shared" si="42"/>
        <v>4</v>
      </c>
    </row>
    <row r="1396" spans="1:42" x14ac:dyDescent="0.3">
      <c r="A1396" s="1">
        <v>1473</v>
      </c>
      <c r="B1396" t="s">
        <v>5360</v>
      </c>
      <c r="C1396" t="s">
        <v>27</v>
      </c>
      <c r="D1396" t="s">
        <v>1226</v>
      </c>
      <c r="E1396" t="s">
        <v>1598</v>
      </c>
      <c r="F1396" t="s">
        <v>5361</v>
      </c>
      <c r="G1396" t="s">
        <v>5362</v>
      </c>
      <c r="H1396" t="s">
        <v>32</v>
      </c>
      <c r="I1396">
        <v>101</v>
      </c>
      <c r="J1396">
        <v>2.35</v>
      </c>
      <c r="K1396" t="s">
        <v>33</v>
      </c>
      <c r="L1396" t="s">
        <v>13144</v>
      </c>
      <c r="M1396" t="s">
        <v>14216</v>
      </c>
      <c r="N1396" t="s">
        <v>14684</v>
      </c>
      <c r="O1396" t="s">
        <v>16216</v>
      </c>
      <c r="P1396" t="s">
        <v>16165</v>
      </c>
      <c r="Q1396">
        <v>2009</v>
      </c>
      <c r="R1396" t="s">
        <v>491</v>
      </c>
      <c r="S1396">
        <v>1</v>
      </c>
      <c r="T1396">
        <v>35000000</v>
      </c>
      <c r="U1396">
        <v>10268846</v>
      </c>
      <c r="V1396">
        <f t="shared" si="43"/>
        <v>-24731154</v>
      </c>
      <c r="W1396" t="s">
        <v>5363</v>
      </c>
      <c r="X1396">
        <v>5.5</v>
      </c>
      <c r="Y1396">
        <v>166</v>
      </c>
      <c r="Z1396">
        <v>31918</v>
      </c>
      <c r="AA1396">
        <v>142</v>
      </c>
      <c r="AB1396">
        <v>0</v>
      </c>
      <c r="AC1396">
        <v>57</v>
      </c>
      <c r="AD1396">
        <v>1000</v>
      </c>
      <c r="AE1396">
        <v>603</v>
      </c>
      <c r="AF1396">
        <v>230</v>
      </c>
      <c r="AG1396">
        <v>1947</v>
      </c>
      <c r="AH1396" t="s">
        <v>980</v>
      </c>
      <c r="AI1396" t="s">
        <v>20931</v>
      </c>
      <c r="AJ1396" t="s">
        <v>20928</v>
      </c>
      <c r="AK1396" t="s">
        <v>13161</v>
      </c>
      <c r="AP1396">
        <f t="shared" si="42"/>
        <v>4</v>
      </c>
    </row>
    <row r="1397" spans="1:42" x14ac:dyDescent="0.3">
      <c r="A1397" s="1">
        <v>1474</v>
      </c>
      <c r="B1397" t="s">
        <v>5364</v>
      </c>
      <c r="C1397" t="s">
        <v>27</v>
      </c>
      <c r="D1397" t="s">
        <v>3486</v>
      </c>
      <c r="E1397" t="s">
        <v>266</v>
      </c>
      <c r="F1397" t="s">
        <v>356</v>
      </c>
      <c r="G1397" t="s">
        <v>576</v>
      </c>
      <c r="H1397" t="s">
        <v>32</v>
      </c>
      <c r="I1397">
        <v>139</v>
      </c>
      <c r="J1397">
        <v>1.85</v>
      </c>
      <c r="K1397" t="s">
        <v>33</v>
      </c>
      <c r="L1397" t="s">
        <v>16849</v>
      </c>
      <c r="M1397" t="s">
        <v>14067</v>
      </c>
      <c r="N1397" t="s">
        <v>17347</v>
      </c>
      <c r="O1397" t="s">
        <v>14026</v>
      </c>
      <c r="P1397" t="s">
        <v>17348</v>
      </c>
      <c r="Q1397">
        <v>2011</v>
      </c>
      <c r="R1397" t="s">
        <v>34</v>
      </c>
      <c r="S1397">
        <v>0</v>
      </c>
      <c r="T1397">
        <v>32000000</v>
      </c>
      <c r="U1397">
        <v>13303319</v>
      </c>
      <c r="V1397">
        <f t="shared" si="43"/>
        <v>-18696681</v>
      </c>
      <c r="W1397" t="s">
        <v>5365</v>
      </c>
      <c r="X1397">
        <v>6.7</v>
      </c>
      <c r="Y1397">
        <v>584</v>
      </c>
      <c r="Z1397">
        <v>136367</v>
      </c>
      <c r="AA1397">
        <v>975</v>
      </c>
      <c r="AB1397">
        <v>39000</v>
      </c>
      <c r="AC1397">
        <v>0</v>
      </c>
      <c r="AD1397">
        <v>11000</v>
      </c>
      <c r="AE1397">
        <v>1000</v>
      </c>
      <c r="AF1397">
        <v>687</v>
      </c>
      <c r="AG1397">
        <v>13021</v>
      </c>
      <c r="AH1397" t="s">
        <v>2420</v>
      </c>
      <c r="AI1397" t="s">
        <v>20924</v>
      </c>
      <c r="AP1397">
        <f t="shared" si="42"/>
        <v>2</v>
      </c>
    </row>
    <row r="1398" spans="1:42" x14ac:dyDescent="0.3">
      <c r="A1398" s="1">
        <v>1475</v>
      </c>
      <c r="B1398" t="s">
        <v>5366</v>
      </c>
      <c r="C1398" t="s">
        <v>27</v>
      </c>
      <c r="D1398" t="s">
        <v>5367</v>
      </c>
      <c r="E1398" t="s">
        <v>5368</v>
      </c>
      <c r="F1398" t="s">
        <v>5369</v>
      </c>
      <c r="G1398" t="s">
        <v>5370</v>
      </c>
      <c r="H1398" t="s">
        <v>5371</v>
      </c>
      <c r="I1398">
        <v>91</v>
      </c>
      <c r="J1398">
        <v>2.35</v>
      </c>
      <c r="K1398" t="s">
        <v>33</v>
      </c>
      <c r="L1398" t="s">
        <v>14360</v>
      </c>
      <c r="M1398" t="s">
        <v>15083</v>
      </c>
      <c r="N1398" t="s">
        <v>17349</v>
      </c>
      <c r="O1398" t="s">
        <v>14632</v>
      </c>
      <c r="P1398" t="s">
        <v>17350</v>
      </c>
      <c r="Q1398">
        <v>1998</v>
      </c>
      <c r="R1398" t="s">
        <v>491</v>
      </c>
      <c r="S1398">
        <v>0</v>
      </c>
      <c r="T1398">
        <v>35000000</v>
      </c>
      <c r="U1398">
        <v>10076136</v>
      </c>
      <c r="V1398">
        <f t="shared" si="43"/>
        <v>-24923864</v>
      </c>
      <c r="W1398" t="s">
        <v>5372</v>
      </c>
      <c r="X1398">
        <v>4.8</v>
      </c>
      <c r="Y1398">
        <v>67</v>
      </c>
      <c r="Z1398">
        <v>11512</v>
      </c>
      <c r="AA1398">
        <v>141</v>
      </c>
      <c r="AB1398">
        <v>471</v>
      </c>
      <c r="AC1398">
        <v>85</v>
      </c>
      <c r="AD1398">
        <v>635</v>
      </c>
      <c r="AE1398">
        <v>316</v>
      </c>
      <c r="AF1398">
        <v>105</v>
      </c>
      <c r="AG1398">
        <v>1352</v>
      </c>
      <c r="AH1398" t="s">
        <v>980</v>
      </c>
      <c r="AI1398" t="s">
        <v>1432</v>
      </c>
      <c r="AJ1398" t="s">
        <v>13161</v>
      </c>
      <c r="AP1398">
        <f t="shared" si="42"/>
        <v>3</v>
      </c>
    </row>
    <row r="1399" spans="1:42" x14ac:dyDescent="0.3">
      <c r="A1399" s="1">
        <v>1476</v>
      </c>
      <c r="B1399" t="s">
        <v>5373</v>
      </c>
      <c r="C1399" t="s">
        <v>27</v>
      </c>
      <c r="D1399" t="s">
        <v>390</v>
      </c>
      <c r="E1399" t="s">
        <v>267</v>
      </c>
      <c r="F1399" t="s">
        <v>3014</v>
      </c>
      <c r="G1399" t="s">
        <v>5374</v>
      </c>
      <c r="H1399" t="s">
        <v>32</v>
      </c>
      <c r="I1399">
        <v>109</v>
      </c>
      <c r="J1399">
        <v>1.85</v>
      </c>
      <c r="K1399" t="s">
        <v>33</v>
      </c>
      <c r="L1399" t="s">
        <v>14629</v>
      </c>
      <c r="M1399" t="s">
        <v>16775</v>
      </c>
      <c r="N1399" t="s">
        <v>16425</v>
      </c>
      <c r="O1399" t="s">
        <v>17351</v>
      </c>
      <c r="P1399" t="s">
        <v>14402</v>
      </c>
      <c r="Q1399">
        <v>2014</v>
      </c>
      <c r="R1399" t="s">
        <v>491</v>
      </c>
      <c r="S1399">
        <v>3</v>
      </c>
      <c r="T1399">
        <v>35000000</v>
      </c>
      <c r="U1399">
        <v>10499968</v>
      </c>
      <c r="V1399">
        <f t="shared" si="43"/>
        <v>-24500032</v>
      </c>
      <c r="W1399" t="s">
        <v>5375</v>
      </c>
      <c r="X1399">
        <v>5.7</v>
      </c>
      <c r="Y1399">
        <v>233</v>
      </c>
      <c r="Z1399">
        <v>47498</v>
      </c>
      <c r="AA1399">
        <v>212</v>
      </c>
      <c r="AB1399">
        <v>10000</v>
      </c>
      <c r="AC1399">
        <v>453</v>
      </c>
      <c r="AD1399">
        <v>1000</v>
      </c>
      <c r="AE1399">
        <v>206</v>
      </c>
      <c r="AF1399">
        <v>120</v>
      </c>
      <c r="AG1399">
        <v>1458</v>
      </c>
      <c r="AH1399" t="s">
        <v>980</v>
      </c>
      <c r="AI1399" t="s">
        <v>20931</v>
      </c>
      <c r="AJ1399" t="s">
        <v>2420</v>
      </c>
      <c r="AK1399" t="s">
        <v>13161</v>
      </c>
      <c r="AP1399">
        <f t="shared" si="42"/>
        <v>4</v>
      </c>
    </row>
    <row r="1400" spans="1:42" x14ac:dyDescent="0.3">
      <c r="A1400" s="1">
        <v>1477</v>
      </c>
      <c r="B1400" t="s">
        <v>5376</v>
      </c>
      <c r="C1400" t="s">
        <v>27</v>
      </c>
      <c r="D1400" t="s">
        <v>3582</v>
      </c>
      <c r="E1400" t="s">
        <v>359</v>
      </c>
      <c r="F1400" t="s">
        <v>147</v>
      </c>
      <c r="G1400" t="s">
        <v>5377</v>
      </c>
      <c r="H1400" t="s">
        <v>32</v>
      </c>
      <c r="I1400">
        <v>102</v>
      </c>
      <c r="J1400">
        <v>1.85</v>
      </c>
      <c r="K1400" t="s">
        <v>33</v>
      </c>
      <c r="L1400" t="s">
        <v>14096</v>
      </c>
      <c r="M1400" t="s">
        <v>15049</v>
      </c>
      <c r="N1400" t="s">
        <v>15041</v>
      </c>
      <c r="O1400" t="s">
        <v>16043</v>
      </c>
      <c r="P1400" t="s">
        <v>17352</v>
      </c>
      <c r="Q1400">
        <v>2003</v>
      </c>
      <c r="R1400" t="s">
        <v>491</v>
      </c>
      <c r="S1400">
        <v>1</v>
      </c>
      <c r="T1400">
        <v>38000000</v>
      </c>
      <c r="U1400">
        <v>7659747</v>
      </c>
      <c r="V1400">
        <f t="shared" si="43"/>
        <v>-30340253</v>
      </c>
      <c r="W1400" t="s">
        <v>5378</v>
      </c>
      <c r="X1400">
        <v>5.0999999999999996</v>
      </c>
      <c r="Y1400">
        <v>112</v>
      </c>
      <c r="Z1400">
        <v>14962</v>
      </c>
      <c r="AA1400">
        <v>204</v>
      </c>
      <c r="AB1400">
        <v>704</v>
      </c>
      <c r="AC1400">
        <v>241</v>
      </c>
      <c r="AD1400">
        <v>13000</v>
      </c>
      <c r="AE1400">
        <v>891</v>
      </c>
      <c r="AF1400">
        <v>127</v>
      </c>
      <c r="AG1400">
        <v>14165</v>
      </c>
      <c r="AH1400" t="s">
        <v>980</v>
      </c>
      <c r="AI1400" t="s">
        <v>20928</v>
      </c>
      <c r="AJ1400" t="s">
        <v>13161</v>
      </c>
      <c r="AP1400">
        <f t="shared" si="42"/>
        <v>3</v>
      </c>
    </row>
    <row r="1401" spans="1:42" x14ac:dyDescent="0.3">
      <c r="A1401" s="1">
        <v>1478</v>
      </c>
      <c r="B1401" t="s">
        <v>5379</v>
      </c>
      <c r="C1401" t="s">
        <v>27</v>
      </c>
      <c r="D1401" t="s">
        <v>5380</v>
      </c>
      <c r="E1401" t="s">
        <v>5381</v>
      </c>
      <c r="F1401" t="s">
        <v>746</v>
      </c>
      <c r="G1401" t="s">
        <v>725</v>
      </c>
      <c r="H1401" t="s">
        <v>32</v>
      </c>
      <c r="I1401">
        <v>103</v>
      </c>
      <c r="J1401">
        <v>2.35</v>
      </c>
      <c r="K1401" t="s">
        <v>33</v>
      </c>
      <c r="L1401" t="s">
        <v>17353</v>
      </c>
      <c r="M1401" t="s">
        <v>17354</v>
      </c>
      <c r="N1401" t="s">
        <v>14238</v>
      </c>
      <c r="O1401" t="s">
        <v>14632</v>
      </c>
      <c r="P1401" t="s">
        <v>17081</v>
      </c>
      <c r="Q1401">
        <v>2008</v>
      </c>
      <c r="R1401" t="s">
        <v>491</v>
      </c>
      <c r="S1401">
        <v>1</v>
      </c>
      <c r="T1401">
        <v>35000000</v>
      </c>
      <c r="U1401">
        <v>7948159</v>
      </c>
      <c r="V1401">
        <f t="shared" si="43"/>
        <v>-27051841</v>
      </c>
      <c r="W1401" t="s">
        <v>5382</v>
      </c>
      <c r="X1401">
        <v>6</v>
      </c>
      <c r="Y1401">
        <v>151</v>
      </c>
      <c r="Z1401">
        <v>48999</v>
      </c>
      <c r="AA1401">
        <v>280</v>
      </c>
      <c r="AB1401">
        <v>0</v>
      </c>
      <c r="AC1401">
        <v>189</v>
      </c>
      <c r="AD1401">
        <v>3000</v>
      </c>
      <c r="AE1401">
        <v>967</v>
      </c>
      <c r="AF1401">
        <v>766</v>
      </c>
      <c r="AG1401">
        <v>6563</v>
      </c>
      <c r="AH1401" t="s">
        <v>980</v>
      </c>
      <c r="AI1401" t="s">
        <v>20931</v>
      </c>
      <c r="AJ1401" t="s">
        <v>2420</v>
      </c>
      <c r="AK1401" t="s">
        <v>13161</v>
      </c>
      <c r="AP1401">
        <f t="shared" si="42"/>
        <v>4</v>
      </c>
    </row>
    <row r="1402" spans="1:42" x14ac:dyDescent="0.3">
      <c r="A1402" s="1">
        <v>1479</v>
      </c>
      <c r="B1402" t="s">
        <v>5383</v>
      </c>
      <c r="C1402" t="s">
        <v>27</v>
      </c>
      <c r="D1402" t="s">
        <v>3598</v>
      </c>
      <c r="E1402" t="s">
        <v>3095</v>
      </c>
      <c r="F1402" t="s">
        <v>676</v>
      </c>
      <c r="G1402" t="s">
        <v>4382</v>
      </c>
      <c r="H1402" t="s">
        <v>32</v>
      </c>
      <c r="I1402">
        <v>83</v>
      </c>
      <c r="J1402">
        <v>1.85</v>
      </c>
      <c r="K1402" t="s">
        <v>33</v>
      </c>
      <c r="L1402" t="s">
        <v>17355</v>
      </c>
      <c r="M1402" t="s">
        <v>15149</v>
      </c>
      <c r="N1402" t="s">
        <v>14165</v>
      </c>
      <c r="O1402" t="s">
        <v>14000</v>
      </c>
      <c r="P1402" t="s">
        <v>17356</v>
      </c>
      <c r="Q1402">
        <v>2006</v>
      </c>
      <c r="R1402" t="s">
        <v>72</v>
      </c>
      <c r="S1402">
        <v>5</v>
      </c>
      <c r="T1402">
        <v>35000000</v>
      </c>
      <c r="U1402">
        <v>11631245</v>
      </c>
      <c r="V1402">
        <f t="shared" si="43"/>
        <v>-23368755</v>
      </c>
      <c r="W1402" t="s">
        <v>5384</v>
      </c>
      <c r="X1402">
        <v>4.2</v>
      </c>
      <c r="Y1402">
        <v>63</v>
      </c>
      <c r="Z1402">
        <v>15015</v>
      </c>
      <c r="AA1402">
        <v>113</v>
      </c>
      <c r="AB1402">
        <v>494</v>
      </c>
      <c r="AC1402">
        <v>12</v>
      </c>
      <c r="AD1402">
        <v>2000</v>
      </c>
      <c r="AE1402">
        <v>826</v>
      </c>
      <c r="AF1402">
        <v>690</v>
      </c>
      <c r="AG1402">
        <v>5022</v>
      </c>
      <c r="AH1402" t="s">
        <v>980</v>
      </c>
      <c r="AI1402" t="s">
        <v>718</v>
      </c>
      <c r="AJ1402" t="s">
        <v>20926</v>
      </c>
      <c r="AK1402" t="s">
        <v>13700</v>
      </c>
      <c r="AP1402">
        <f t="shared" si="42"/>
        <v>4</v>
      </c>
    </row>
    <row r="1403" spans="1:42" x14ac:dyDescent="0.3">
      <c r="A1403" s="1">
        <v>1480</v>
      </c>
      <c r="B1403" t="s">
        <v>5385</v>
      </c>
      <c r="C1403" t="s">
        <v>27</v>
      </c>
      <c r="D1403" t="s">
        <v>337</v>
      </c>
      <c r="E1403" t="s">
        <v>53</v>
      </c>
      <c r="F1403" t="s">
        <v>5386</v>
      </c>
      <c r="G1403" t="s">
        <v>5387</v>
      </c>
      <c r="H1403" t="s">
        <v>32</v>
      </c>
      <c r="I1403">
        <v>123</v>
      </c>
      <c r="J1403">
        <v>2.35</v>
      </c>
      <c r="K1403" t="s">
        <v>33</v>
      </c>
      <c r="L1403" t="s">
        <v>15039</v>
      </c>
      <c r="M1403" t="s">
        <v>14955</v>
      </c>
      <c r="N1403" t="s">
        <v>14403</v>
      </c>
      <c r="O1403" t="s">
        <v>16447</v>
      </c>
      <c r="P1403" t="s">
        <v>17357</v>
      </c>
      <c r="Q1403">
        <v>2015</v>
      </c>
      <c r="R1403" t="s">
        <v>72</v>
      </c>
      <c r="S1403">
        <v>0</v>
      </c>
      <c r="T1403">
        <v>35000000</v>
      </c>
      <c r="U1403">
        <v>10137502</v>
      </c>
      <c r="V1403">
        <f t="shared" si="43"/>
        <v>-24862498</v>
      </c>
      <c r="W1403" t="s">
        <v>5388</v>
      </c>
      <c r="X1403">
        <v>7.4</v>
      </c>
      <c r="Y1403">
        <v>335</v>
      </c>
      <c r="Z1403">
        <v>77394</v>
      </c>
      <c r="AA1403">
        <v>195</v>
      </c>
      <c r="AB1403">
        <v>24000</v>
      </c>
      <c r="AC1403">
        <v>0</v>
      </c>
      <c r="AD1403">
        <v>23000</v>
      </c>
      <c r="AE1403">
        <v>22</v>
      </c>
      <c r="AF1403">
        <v>6</v>
      </c>
      <c r="AG1403">
        <v>23031</v>
      </c>
      <c r="AH1403" t="s">
        <v>718</v>
      </c>
      <c r="AI1403" t="s">
        <v>20932</v>
      </c>
      <c r="AJ1403" t="s">
        <v>2420</v>
      </c>
      <c r="AK1403" t="s">
        <v>13161</v>
      </c>
      <c r="AP1403">
        <f t="shared" si="42"/>
        <v>4</v>
      </c>
    </row>
    <row r="1404" spans="1:42" x14ac:dyDescent="0.3">
      <c r="A1404" s="1">
        <v>1481</v>
      </c>
      <c r="B1404" t="s">
        <v>5389</v>
      </c>
      <c r="C1404" t="s">
        <v>27</v>
      </c>
      <c r="D1404" t="s">
        <v>5390</v>
      </c>
      <c r="E1404" t="s">
        <v>5391</v>
      </c>
      <c r="F1404" t="s">
        <v>5392</v>
      </c>
      <c r="G1404" t="s">
        <v>5393</v>
      </c>
      <c r="H1404" t="s">
        <v>32</v>
      </c>
      <c r="I1404">
        <v>101</v>
      </c>
      <c r="J1404">
        <v>2.35</v>
      </c>
      <c r="K1404" t="s">
        <v>33</v>
      </c>
      <c r="L1404" t="s">
        <v>17358</v>
      </c>
      <c r="M1404" t="s">
        <v>15298</v>
      </c>
      <c r="N1404" t="s">
        <v>15949</v>
      </c>
      <c r="O1404" t="s">
        <v>14066</v>
      </c>
      <c r="P1404" t="s">
        <v>17359</v>
      </c>
      <c r="Q1404">
        <v>1997</v>
      </c>
      <c r="R1404" t="s">
        <v>72</v>
      </c>
      <c r="S1404">
        <v>0</v>
      </c>
      <c r="T1404">
        <v>35000000</v>
      </c>
      <c r="U1404">
        <v>6448817</v>
      </c>
      <c r="V1404">
        <f t="shared" si="43"/>
        <v>-28551183</v>
      </c>
      <c r="W1404" t="s">
        <v>5394</v>
      </c>
      <c r="X1404">
        <v>4.5999999999999996</v>
      </c>
      <c r="Y1404">
        <v>24</v>
      </c>
      <c r="Z1404">
        <v>2189</v>
      </c>
      <c r="AA1404">
        <v>31</v>
      </c>
      <c r="AB1404">
        <v>0</v>
      </c>
      <c r="AC1404">
        <v>31</v>
      </c>
      <c r="AD1404">
        <v>690</v>
      </c>
      <c r="AE1404">
        <v>457</v>
      </c>
      <c r="AF1404">
        <v>448</v>
      </c>
      <c r="AG1404">
        <v>1993</v>
      </c>
      <c r="AH1404" t="s">
        <v>980</v>
      </c>
      <c r="AI1404" t="s">
        <v>718</v>
      </c>
      <c r="AJ1404" t="s">
        <v>20924</v>
      </c>
      <c r="AP1404">
        <f t="shared" si="42"/>
        <v>3</v>
      </c>
    </row>
    <row r="1405" spans="1:42" x14ac:dyDescent="0.3">
      <c r="A1405" s="1">
        <v>1482</v>
      </c>
      <c r="B1405" t="s">
        <v>5395</v>
      </c>
      <c r="C1405" t="s">
        <v>27</v>
      </c>
      <c r="D1405" t="s">
        <v>146</v>
      </c>
      <c r="E1405" t="s">
        <v>1109</v>
      </c>
      <c r="F1405" t="s">
        <v>186</v>
      </c>
      <c r="G1405" t="s">
        <v>292</v>
      </c>
      <c r="H1405" t="s">
        <v>32</v>
      </c>
      <c r="I1405">
        <v>117</v>
      </c>
      <c r="J1405">
        <v>2.35</v>
      </c>
      <c r="K1405" t="s">
        <v>33</v>
      </c>
      <c r="L1405" t="s">
        <v>8429</v>
      </c>
      <c r="M1405" t="s">
        <v>17360</v>
      </c>
      <c r="N1405" t="s">
        <v>17361</v>
      </c>
      <c r="O1405" t="s">
        <v>15433</v>
      </c>
      <c r="P1405" t="s">
        <v>17362</v>
      </c>
      <c r="Q1405">
        <v>2006</v>
      </c>
      <c r="R1405" t="s">
        <v>34</v>
      </c>
      <c r="S1405">
        <v>1</v>
      </c>
      <c r="T1405">
        <v>35000000</v>
      </c>
      <c r="U1405">
        <v>7458269</v>
      </c>
      <c r="V1405">
        <f t="shared" si="43"/>
        <v>-27541731</v>
      </c>
      <c r="W1405" t="s">
        <v>5396</v>
      </c>
      <c r="X1405">
        <v>6.9</v>
      </c>
      <c r="Y1405">
        <v>147</v>
      </c>
      <c r="Z1405">
        <v>70698</v>
      </c>
      <c r="AA1405">
        <v>196</v>
      </c>
      <c r="AB1405">
        <v>9000</v>
      </c>
      <c r="AC1405">
        <v>0</v>
      </c>
      <c r="AD1405">
        <v>883</v>
      </c>
      <c r="AE1405">
        <v>883</v>
      </c>
      <c r="AF1405">
        <v>567</v>
      </c>
      <c r="AG1405">
        <v>3611</v>
      </c>
      <c r="AH1405" t="s">
        <v>1432</v>
      </c>
      <c r="AI1405" t="s">
        <v>2420</v>
      </c>
      <c r="AJ1405" t="s">
        <v>12756</v>
      </c>
      <c r="AP1405">
        <f t="shared" si="42"/>
        <v>3</v>
      </c>
    </row>
    <row r="1406" spans="1:42" x14ac:dyDescent="0.3">
      <c r="A1406" s="1">
        <v>1484</v>
      </c>
      <c r="B1406" t="s">
        <v>5397</v>
      </c>
      <c r="C1406" t="s">
        <v>27</v>
      </c>
      <c r="D1406" t="s">
        <v>794</v>
      </c>
      <c r="E1406" t="s">
        <v>1117</v>
      </c>
      <c r="F1406" t="s">
        <v>3242</v>
      </c>
      <c r="G1406" t="s">
        <v>2268</v>
      </c>
      <c r="H1406" t="s">
        <v>32</v>
      </c>
      <c r="I1406">
        <v>114</v>
      </c>
      <c r="J1406">
        <v>2.35</v>
      </c>
      <c r="K1406" t="s">
        <v>33</v>
      </c>
      <c r="L1406" t="s">
        <v>14505</v>
      </c>
      <c r="M1406" t="s">
        <v>17363</v>
      </c>
      <c r="N1406" t="s">
        <v>17364</v>
      </c>
      <c r="O1406" t="s">
        <v>16263</v>
      </c>
      <c r="P1406" t="s">
        <v>17365</v>
      </c>
      <c r="Q1406">
        <v>1992</v>
      </c>
      <c r="R1406" t="s">
        <v>34</v>
      </c>
      <c r="S1406">
        <v>3</v>
      </c>
      <c r="T1406">
        <v>35000000</v>
      </c>
      <c r="U1406">
        <v>4651977</v>
      </c>
      <c r="V1406">
        <f t="shared" si="43"/>
        <v>-30348023</v>
      </c>
      <c r="W1406" t="s">
        <v>5398</v>
      </c>
      <c r="X1406">
        <v>6.9</v>
      </c>
      <c r="Y1406">
        <v>10</v>
      </c>
      <c r="Z1406">
        <v>10410</v>
      </c>
      <c r="AA1406">
        <v>71</v>
      </c>
      <c r="AB1406">
        <v>892</v>
      </c>
      <c r="AC1406">
        <v>503</v>
      </c>
      <c r="AD1406">
        <v>2000</v>
      </c>
      <c r="AE1406">
        <v>864</v>
      </c>
      <c r="AF1406">
        <v>697</v>
      </c>
      <c r="AG1406">
        <v>4334</v>
      </c>
      <c r="AH1406" t="s">
        <v>2420</v>
      </c>
      <c r="AP1406">
        <f t="shared" si="42"/>
        <v>1</v>
      </c>
    </row>
    <row r="1407" spans="1:42" x14ac:dyDescent="0.3">
      <c r="A1407" s="1">
        <v>1485</v>
      </c>
      <c r="B1407" t="s">
        <v>5399</v>
      </c>
      <c r="C1407" t="s">
        <v>27</v>
      </c>
      <c r="D1407" t="s">
        <v>2679</v>
      </c>
      <c r="E1407" t="s">
        <v>364</v>
      </c>
      <c r="F1407" t="s">
        <v>4696</v>
      </c>
      <c r="G1407" t="s">
        <v>1769</v>
      </c>
      <c r="H1407" t="s">
        <v>32</v>
      </c>
      <c r="I1407">
        <v>105</v>
      </c>
      <c r="J1407">
        <v>1.66</v>
      </c>
      <c r="K1407" t="s">
        <v>33</v>
      </c>
      <c r="L1407" t="s">
        <v>15039</v>
      </c>
      <c r="M1407" t="s">
        <v>14567</v>
      </c>
      <c r="N1407" t="s">
        <v>17366</v>
      </c>
      <c r="O1407" t="s">
        <v>17367</v>
      </c>
      <c r="P1407" t="s">
        <v>17131</v>
      </c>
      <c r="Q1407">
        <v>1993</v>
      </c>
      <c r="R1407" t="s">
        <v>491</v>
      </c>
      <c r="S1407">
        <v>2</v>
      </c>
      <c r="T1407">
        <v>35000000</v>
      </c>
      <c r="U1407">
        <v>4496583</v>
      </c>
      <c r="V1407">
        <f t="shared" si="43"/>
        <v>-30503417</v>
      </c>
      <c r="W1407" t="s">
        <v>5400</v>
      </c>
      <c r="X1407">
        <v>8</v>
      </c>
      <c r="Y1407">
        <v>12</v>
      </c>
      <c r="Z1407">
        <v>23181</v>
      </c>
      <c r="AA1407">
        <v>129</v>
      </c>
      <c r="AB1407">
        <v>6000</v>
      </c>
      <c r="AC1407">
        <v>138</v>
      </c>
      <c r="AD1407">
        <v>848</v>
      </c>
      <c r="AE1407">
        <v>674</v>
      </c>
      <c r="AF1407">
        <v>672</v>
      </c>
      <c r="AG1407">
        <v>3227</v>
      </c>
      <c r="AH1407" t="s">
        <v>20931</v>
      </c>
      <c r="AI1407" t="s">
        <v>2420</v>
      </c>
      <c r="AP1407">
        <f t="shared" si="42"/>
        <v>2</v>
      </c>
    </row>
    <row r="1408" spans="1:42" x14ac:dyDescent="0.3">
      <c r="A1408" s="1">
        <v>1486</v>
      </c>
      <c r="B1408" t="s">
        <v>5401</v>
      </c>
      <c r="C1408" t="s">
        <v>27</v>
      </c>
      <c r="D1408" t="s">
        <v>5402</v>
      </c>
      <c r="E1408" t="s">
        <v>308</v>
      </c>
      <c r="F1408" t="s">
        <v>107</v>
      </c>
      <c r="G1408" t="s">
        <v>512</v>
      </c>
      <c r="H1408" t="s">
        <v>5403</v>
      </c>
      <c r="I1408">
        <v>121</v>
      </c>
      <c r="J1408">
        <v>2.35</v>
      </c>
      <c r="K1408" t="s">
        <v>33</v>
      </c>
      <c r="L1408" t="s">
        <v>14325</v>
      </c>
      <c r="M1408" t="s">
        <v>17103</v>
      </c>
      <c r="N1408" t="s">
        <v>15521</v>
      </c>
      <c r="O1408" t="s">
        <v>17368</v>
      </c>
      <c r="P1408" t="s">
        <v>14234</v>
      </c>
      <c r="Q1408">
        <v>1997</v>
      </c>
      <c r="R1408" t="s">
        <v>491</v>
      </c>
      <c r="S1408">
        <v>1</v>
      </c>
      <c r="T1408">
        <v>35000000</v>
      </c>
      <c r="U1408">
        <v>2221994</v>
      </c>
      <c r="V1408">
        <f t="shared" si="43"/>
        <v>-32778006</v>
      </c>
      <c r="W1408" t="s">
        <v>5404</v>
      </c>
      <c r="X1408">
        <v>6.4</v>
      </c>
      <c r="Y1408">
        <v>50</v>
      </c>
      <c r="Z1408">
        <v>11747</v>
      </c>
      <c r="AA1408">
        <v>99</v>
      </c>
      <c r="AB1408">
        <v>561</v>
      </c>
      <c r="AC1408">
        <v>55</v>
      </c>
      <c r="AD1408">
        <v>1000</v>
      </c>
      <c r="AE1408">
        <v>1000</v>
      </c>
      <c r="AF1408">
        <v>918</v>
      </c>
      <c r="AG1408">
        <v>3125</v>
      </c>
      <c r="AH1408" t="s">
        <v>980</v>
      </c>
      <c r="AI1408" t="s">
        <v>2420</v>
      </c>
      <c r="AJ1408" t="s">
        <v>13700</v>
      </c>
      <c r="AK1408" t="s">
        <v>13161</v>
      </c>
      <c r="AP1408">
        <f t="shared" si="42"/>
        <v>4</v>
      </c>
    </row>
    <row r="1409" spans="1:42" x14ac:dyDescent="0.3">
      <c r="A1409" s="1">
        <v>1487</v>
      </c>
      <c r="B1409" t="s">
        <v>5405</v>
      </c>
      <c r="C1409" t="s">
        <v>27</v>
      </c>
      <c r="D1409" t="s">
        <v>1631</v>
      </c>
      <c r="E1409" t="s">
        <v>2271</v>
      </c>
      <c r="F1409" t="s">
        <v>2473</v>
      </c>
      <c r="G1409" t="s">
        <v>5406</v>
      </c>
      <c r="H1409" t="s">
        <v>1390</v>
      </c>
      <c r="I1409">
        <v>114</v>
      </c>
      <c r="J1409">
        <v>1.85</v>
      </c>
      <c r="K1409" t="s">
        <v>33</v>
      </c>
      <c r="L1409" t="s">
        <v>14209</v>
      </c>
      <c r="M1409" t="s">
        <v>17369</v>
      </c>
      <c r="N1409" t="s">
        <v>17222</v>
      </c>
      <c r="O1409" t="s">
        <v>15383</v>
      </c>
      <c r="P1409" t="s">
        <v>14349</v>
      </c>
      <c r="Q1409">
        <v>2002</v>
      </c>
      <c r="R1409" t="s">
        <v>491</v>
      </c>
      <c r="S1409">
        <v>1</v>
      </c>
      <c r="T1409">
        <v>35000000</v>
      </c>
      <c r="U1409">
        <v>6592103</v>
      </c>
      <c r="V1409">
        <f t="shared" si="43"/>
        <v>-28407897</v>
      </c>
      <c r="W1409" t="s">
        <v>5407</v>
      </c>
      <c r="X1409">
        <v>6.3</v>
      </c>
      <c r="Y1409">
        <v>149</v>
      </c>
      <c r="Z1409">
        <v>28584</v>
      </c>
      <c r="AA1409">
        <v>232</v>
      </c>
      <c r="AB1409">
        <v>675</v>
      </c>
      <c r="AC1409">
        <v>0</v>
      </c>
      <c r="AD1409">
        <v>548</v>
      </c>
      <c r="AE1409">
        <v>298</v>
      </c>
      <c r="AF1409">
        <v>115</v>
      </c>
      <c r="AG1409">
        <v>1005</v>
      </c>
      <c r="AH1409" t="s">
        <v>20931</v>
      </c>
      <c r="AI1409" t="s">
        <v>2420</v>
      </c>
      <c r="AJ1409" t="s">
        <v>20928</v>
      </c>
      <c r="AK1409" t="s">
        <v>13161</v>
      </c>
      <c r="AP1409">
        <f t="shared" si="42"/>
        <v>4</v>
      </c>
    </row>
    <row r="1410" spans="1:42" x14ac:dyDescent="0.3">
      <c r="A1410" s="1">
        <v>1490</v>
      </c>
      <c r="B1410" t="s">
        <v>5408</v>
      </c>
      <c r="C1410" t="s">
        <v>27</v>
      </c>
      <c r="D1410" t="s">
        <v>799</v>
      </c>
      <c r="E1410" t="s">
        <v>5409</v>
      </c>
      <c r="F1410" t="s">
        <v>5410</v>
      </c>
      <c r="G1410" t="s">
        <v>5411</v>
      </c>
      <c r="H1410" t="s">
        <v>32</v>
      </c>
      <c r="I1410">
        <v>148</v>
      </c>
      <c r="J1410">
        <v>2.35</v>
      </c>
      <c r="K1410" t="s">
        <v>33</v>
      </c>
      <c r="L1410" t="s">
        <v>17370</v>
      </c>
      <c r="M1410" t="s">
        <v>14068</v>
      </c>
      <c r="N1410" t="s">
        <v>14542</v>
      </c>
      <c r="O1410" t="s">
        <v>15693</v>
      </c>
      <c r="P1410" t="s">
        <v>17371</v>
      </c>
      <c r="Q1410">
        <v>1999</v>
      </c>
      <c r="R1410" t="s">
        <v>491</v>
      </c>
      <c r="S1410">
        <v>0</v>
      </c>
      <c r="T1410">
        <v>35000000</v>
      </c>
      <c r="U1410">
        <v>630779</v>
      </c>
      <c r="V1410">
        <f t="shared" si="43"/>
        <v>-34369221</v>
      </c>
      <c r="W1410" t="s">
        <v>5412</v>
      </c>
      <c r="X1410">
        <v>6.8</v>
      </c>
      <c r="Y1410">
        <v>95</v>
      </c>
      <c r="Z1410">
        <v>11101</v>
      </c>
      <c r="AA1410">
        <v>159</v>
      </c>
      <c r="AB1410">
        <v>633</v>
      </c>
      <c r="AC1410">
        <v>0</v>
      </c>
      <c r="AD1410">
        <v>3</v>
      </c>
      <c r="AE1410">
        <v>2</v>
      </c>
      <c r="AF1410">
        <v>0</v>
      </c>
      <c r="AG1410">
        <v>5</v>
      </c>
      <c r="AH1410" t="s">
        <v>2420</v>
      </c>
      <c r="AI1410" t="s">
        <v>12756</v>
      </c>
      <c r="AJ1410" t="s">
        <v>6750</v>
      </c>
      <c r="AK1410" t="s">
        <v>10951</v>
      </c>
      <c r="AP1410">
        <f t="shared" si="42"/>
        <v>4</v>
      </c>
    </row>
    <row r="1411" spans="1:42" x14ac:dyDescent="0.3">
      <c r="A1411" s="1">
        <v>1494</v>
      </c>
      <c r="B1411" t="s">
        <v>5413</v>
      </c>
      <c r="C1411" t="s">
        <v>27</v>
      </c>
      <c r="D1411" t="s">
        <v>2852</v>
      </c>
      <c r="E1411" t="s">
        <v>2853</v>
      </c>
      <c r="F1411" t="s">
        <v>5414</v>
      </c>
      <c r="G1411" t="s">
        <v>5415</v>
      </c>
      <c r="H1411" t="s">
        <v>32</v>
      </c>
      <c r="I1411">
        <v>113</v>
      </c>
      <c r="J1411">
        <v>2.35</v>
      </c>
      <c r="K1411" t="s">
        <v>33</v>
      </c>
      <c r="L1411" t="s">
        <v>8429</v>
      </c>
      <c r="M1411" t="s">
        <v>17372</v>
      </c>
      <c r="N1411" t="s">
        <v>16842</v>
      </c>
      <c r="O1411" t="s">
        <v>17373</v>
      </c>
      <c r="P1411" t="s">
        <v>16441</v>
      </c>
      <c r="Q1411">
        <v>2014</v>
      </c>
      <c r="R1411" t="s">
        <v>34</v>
      </c>
      <c r="S1411">
        <v>0</v>
      </c>
      <c r="T1411">
        <v>34000000</v>
      </c>
      <c r="U1411">
        <v>102413606</v>
      </c>
      <c r="V1411">
        <f t="shared" si="43"/>
        <v>68413606</v>
      </c>
      <c r="W1411" t="s">
        <v>5416</v>
      </c>
      <c r="X1411">
        <v>6.8</v>
      </c>
      <c r="Y1411">
        <v>297</v>
      </c>
      <c r="Z1411">
        <v>310903</v>
      </c>
      <c r="AA1411">
        <v>524</v>
      </c>
      <c r="AB1411">
        <v>38000</v>
      </c>
      <c r="AC1411">
        <v>47</v>
      </c>
      <c r="AD1411">
        <v>988</v>
      </c>
      <c r="AE1411">
        <v>149</v>
      </c>
      <c r="AF1411">
        <v>129</v>
      </c>
      <c r="AG1411">
        <v>1783</v>
      </c>
      <c r="AH1411" t="s">
        <v>980</v>
      </c>
      <c r="AI1411" t="s">
        <v>20928</v>
      </c>
      <c r="AJ1411" t="s">
        <v>13700</v>
      </c>
      <c r="AK1411" t="s">
        <v>13161</v>
      </c>
      <c r="AP1411">
        <f t="shared" ref="AP1411:AP1474" si="44">COUNTA(AH1411:AO1411)</f>
        <v>4</v>
      </c>
    </row>
    <row r="1412" spans="1:42" x14ac:dyDescent="0.3">
      <c r="A1412" s="1">
        <v>1495</v>
      </c>
      <c r="B1412" t="s">
        <v>5417</v>
      </c>
      <c r="C1412" t="s">
        <v>27</v>
      </c>
      <c r="D1412" t="s">
        <v>5418</v>
      </c>
      <c r="E1412" t="s">
        <v>107</v>
      </c>
      <c r="F1412" t="s">
        <v>5419</v>
      </c>
      <c r="G1412" t="s">
        <v>5420</v>
      </c>
      <c r="H1412" t="s">
        <v>32</v>
      </c>
      <c r="I1412">
        <v>91</v>
      </c>
      <c r="J1412">
        <v>2.35</v>
      </c>
      <c r="K1412" t="s">
        <v>33</v>
      </c>
      <c r="L1412" t="s">
        <v>17374</v>
      </c>
      <c r="M1412" t="s">
        <v>17375</v>
      </c>
      <c r="N1412" t="s">
        <v>17376</v>
      </c>
      <c r="O1412" t="s">
        <v>15286</v>
      </c>
      <c r="P1412" t="s">
        <v>14564</v>
      </c>
      <c r="Q1412">
        <v>2015</v>
      </c>
      <c r="R1412" t="s">
        <v>491</v>
      </c>
      <c r="S1412">
        <v>2</v>
      </c>
      <c r="T1412">
        <v>35000000</v>
      </c>
      <c r="U1412">
        <v>10214013</v>
      </c>
      <c r="V1412">
        <f t="shared" ref="V1412:V1475" si="45">U1412-T1412</f>
        <v>-24785987</v>
      </c>
      <c r="W1412" t="s">
        <v>5421</v>
      </c>
      <c r="X1412">
        <v>5.4</v>
      </c>
      <c r="Y1412">
        <v>90</v>
      </c>
      <c r="Z1412">
        <v>23072</v>
      </c>
      <c r="AA1412">
        <v>89</v>
      </c>
      <c r="AB1412">
        <v>0</v>
      </c>
      <c r="AC1412">
        <v>31</v>
      </c>
      <c r="AD1412">
        <v>1000</v>
      </c>
      <c r="AE1412">
        <v>249</v>
      </c>
      <c r="AF1412">
        <v>141</v>
      </c>
      <c r="AG1412">
        <v>1564</v>
      </c>
      <c r="AH1412" t="s">
        <v>1432</v>
      </c>
      <c r="AP1412">
        <f t="shared" si="44"/>
        <v>1</v>
      </c>
    </row>
    <row r="1413" spans="1:42" x14ac:dyDescent="0.3">
      <c r="A1413" s="1">
        <v>1496</v>
      </c>
      <c r="B1413" t="s">
        <v>5422</v>
      </c>
      <c r="C1413" t="s">
        <v>27</v>
      </c>
      <c r="D1413" t="s">
        <v>376</v>
      </c>
      <c r="E1413" t="s">
        <v>1667</v>
      </c>
      <c r="F1413" t="s">
        <v>4732</v>
      </c>
      <c r="G1413" t="s">
        <v>2607</v>
      </c>
      <c r="H1413" t="s">
        <v>32</v>
      </c>
      <c r="I1413">
        <v>139</v>
      </c>
      <c r="J1413">
        <v>2.35</v>
      </c>
      <c r="K1413" t="s">
        <v>33</v>
      </c>
      <c r="L1413" t="s">
        <v>14838</v>
      </c>
      <c r="M1413" t="s">
        <v>17377</v>
      </c>
      <c r="N1413" t="s">
        <v>15210</v>
      </c>
      <c r="O1413" t="s">
        <v>14003</v>
      </c>
      <c r="P1413" t="s">
        <v>14821</v>
      </c>
      <c r="Q1413">
        <v>1993</v>
      </c>
      <c r="R1413" t="s">
        <v>72</v>
      </c>
      <c r="S1413">
        <v>3</v>
      </c>
      <c r="T1413">
        <v>30000000</v>
      </c>
      <c r="U1413">
        <v>32000000</v>
      </c>
      <c r="V1413">
        <f t="shared" si="45"/>
        <v>2000000</v>
      </c>
      <c r="W1413" t="s">
        <v>5423</v>
      </c>
      <c r="X1413">
        <v>7.2</v>
      </c>
      <c r="Y1413">
        <v>56</v>
      </c>
      <c r="Z1413">
        <v>36267</v>
      </c>
      <c r="AA1413">
        <v>150</v>
      </c>
      <c r="AB1413">
        <v>0</v>
      </c>
      <c r="AC1413">
        <v>17000</v>
      </c>
      <c r="AD1413">
        <v>554</v>
      </c>
      <c r="AE1413">
        <v>382</v>
      </c>
      <c r="AF1413">
        <v>94</v>
      </c>
      <c r="AG1413">
        <v>1068</v>
      </c>
      <c r="AH1413" t="s">
        <v>2420</v>
      </c>
      <c r="AI1413" t="s">
        <v>12756</v>
      </c>
      <c r="AP1413">
        <f t="shared" si="44"/>
        <v>2</v>
      </c>
    </row>
    <row r="1414" spans="1:42" x14ac:dyDescent="0.3">
      <c r="A1414" s="1">
        <v>1497</v>
      </c>
      <c r="B1414" t="s">
        <v>5424</v>
      </c>
      <c r="C1414" t="s">
        <v>27</v>
      </c>
      <c r="D1414" t="s">
        <v>896</v>
      </c>
      <c r="E1414" t="s">
        <v>202</v>
      </c>
      <c r="F1414" t="s">
        <v>5425</v>
      </c>
      <c r="G1414" t="s">
        <v>1326</v>
      </c>
      <c r="H1414" t="s">
        <v>32</v>
      </c>
      <c r="I1414">
        <v>96</v>
      </c>
      <c r="J1414">
        <v>1.85</v>
      </c>
      <c r="K1414" t="s">
        <v>33</v>
      </c>
      <c r="L1414" t="s">
        <v>17378</v>
      </c>
      <c r="M1414" t="s">
        <v>14003</v>
      </c>
      <c r="N1414" t="s">
        <v>16902</v>
      </c>
      <c r="O1414" t="s">
        <v>14340</v>
      </c>
      <c r="P1414" t="s">
        <v>17379</v>
      </c>
      <c r="Q1414">
        <v>2006</v>
      </c>
      <c r="R1414" t="s">
        <v>34</v>
      </c>
      <c r="S1414">
        <v>0</v>
      </c>
      <c r="T1414">
        <v>35000000</v>
      </c>
      <c r="U1414">
        <v>10139254</v>
      </c>
      <c r="V1414">
        <f t="shared" si="45"/>
        <v>-24860746</v>
      </c>
      <c r="W1414" t="s">
        <v>5426</v>
      </c>
      <c r="X1414">
        <v>7.3</v>
      </c>
      <c r="Y1414">
        <v>274</v>
      </c>
      <c r="Z1414">
        <v>190990</v>
      </c>
      <c r="AA1414">
        <v>915</v>
      </c>
      <c r="AB1414">
        <v>23000</v>
      </c>
      <c r="AC1414">
        <v>0</v>
      </c>
      <c r="AD1414">
        <v>20000</v>
      </c>
      <c r="AE1414">
        <v>1000</v>
      </c>
      <c r="AF1414">
        <v>1000</v>
      </c>
      <c r="AG1414">
        <v>24640</v>
      </c>
      <c r="AH1414" t="s">
        <v>2420</v>
      </c>
      <c r="AI1414" t="s">
        <v>13700</v>
      </c>
      <c r="AP1414">
        <f t="shared" si="44"/>
        <v>2</v>
      </c>
    </row>
    <row r="1415" spans="1:42" x14ac:dyDescent="0.3">
      <c r="A1415" s="1">
        <v>1498</v>
      </c>
      <c r="B1415" t="s">
        <v>5427</v>
      </c>
      <c r="C1415" t="s">
        <v>27</v>
      </c>
      <c r="D1415" t="s">
        <v>5428</v>
      </c>
      <c r="E1415" t="s">
        <v>1980</v>
      </c>
      <c r="F1415" t="s">
        <v>5429</v>
      </c>
      <c r="G1415" t="s">
        <v>5430</v>
      </c>
      <c r="H1415" t="s">
        <v>32</v>
      </c>
      <c r="I1415">
        <v>102</v>
      </c>
      <c r="J1415">
        <v>2.35</v>
      </c>
      <c r="K1415" t="s">
        <v>33</v>
      </c>
      <c r="L1415" t="s">
        <v>14516</v>
      </c>
      <c r="M1415" t="s">
        <v>15269</v>
      </c>
      <c r="N1415" t="s">
        <v>17380</v>
      </c>
      <c r="O1415" t="s">
        <v>14290</v>
      </c>
      <c r="P1415" t="s">
        <v>16997</v>
      </c>
      <c r="Q1415">
        <v>1999</v>
      </c>
      <c r="R1415" t="s">
        <v>491</v>
      </c>
      <c r="S1415">
        <v>0</v>
      </c>
      <c r="T1415">
        <v>34000000</v>
      </c>
      <c r="U1415">
        <v>11227940</v>
      </c>
      <c r="V1415">
        <f t="shared" si="45"/>
        <v>-22772060</v>
      </c>
      <c r="W1415" t="s">
        <v>5431</v>
      </c>
      <c r="X1415">
        <v>5.2</v>
      </c>
      <c r="Y1415">
        <v>68</v>
      </c>
      <c r="Z1415">
        <v>8367</v>
      </c>
      <c r="AA1415">
        <v>94</v>
      </c>
      <c r="AB1415">
        <v>120</v>
      </c>
      <c r="AC1415">
        <v>3</v>
      </c>
      <c r="AD1415">
        <v>372</v>
      </c>
      <c r="AE1415">
        <v>248</v>
      </c>
      <c r="AF1415">
        <v>239</v>
      </c>
      <c r="AG1415">
        <v>1274</v>
      </c>
      <c r="AH1415" t="s">
        <v>980</v>
      </c>
      <c r="AI1415" t="s">
        <v>718</v>
      </c>
      <c r="AJ1415" t="s">
        <v>1432</v>
      </c>
      <c r="AK1415" t="s">
        <v>2420</v>
      </c>
      <c r="AL1415" t="s">
        <v>13161</v>
      </c>
      <c r="AP1415">
        <f t="shared" si="44"/>
        <v>5</v>
      </c>
    </row>
    <row r="1416" spans="1:42" x14ac:dyDescent="0.3">
      <c r="A1416" s="1">
        <v>1499</v>
      </c>
      <c r="B1416" t="s">
        <v>5432</v>
      </c>
      <c r="C1416" t="s">
        <v>27</v>
      </c>
      <c r="D1416" t="s">
        <v>1297</v>
      </c>
      <c r="E1416" t="s">
        <v>524</v>
      </c>
      <c r="F1416" t="s">
        <v>2427</v>
      </c>
      <c r="G1416" t="s">
        <v>5433</v>
      </c>
      <c r="H1416" t="s">
        <v>32</v>
      </c>
      <c r="I1416">
        <v>96</v>
      </c>
      <c r="J1416">
        <v>2.35</v>
      </c>
      <c r="K1416" t="s">
        <v>33</v>
      </c>
      <c r="L1416" t="s">
        <v>14897</v>
      </c>
      <c r="M1416" t="s">
        <v>14631</v>
      </c>
      <c r="N1416" t="s">
        <v>17381</v>
      </c>
      <c r="O1416" t="s">
        <v>14154</v>
      </c>
      <c r="P1416" t="s">
        <v>14349</v>
      </c>
      <c r="Q1416">
        <v>2012</v>
      </c>
      <c r="R1416" t="s">
        <v>491</v>
      </c>
      <c r="S1416">
        <v>1</v>
      </c>
      <c r="T1416">
        <v>35000000</v>
      </c>
      <c r="U1416">
        <v>183125</v>
      </c>
      <c r="V1416">
        <f t="shared" si="45"/>
        <v>-34816875</v>
      </c>
      <c r="W1416" t="s">
        <v>5434</v>
      </c>
      <c r="X1416">
        <v>5.5</v>
      </c>
      <c r="Y1416">
        <v>98</v>
      </c>
      <c r="Z1416">
        <v>36914</v>
      </c>
      <c r="AA1416">
        <v>86</v>
      </c>
      <c r="AB1416">
        <v>0</v>
      </c>
      <c r="AC1416">
        <v>165</v>
      </c>
      <c r="AD1416">
        <v>12000</v>
      </c>
      <c r="AE1416">
        <v>774</v>
      </c>
      <c r="AF1416">
        <v>566</v>
      </c>
      <c r="AG1416">
        <v>14978</v>
      </c>
      <c r="AH1416" t="s">
        <v>980</v>
      </c>
      <c r="AI1416" t="s">
        <v>20931</v>
      </c>
      <c r="AJ1416" t="s">
        <v>2420</v>
      </c>
      <c r="AK1416" t="s">
        <v>13161</v>
      </c>
      <c r="AP1416">
        <f t="shared" si="44"/>
        <v>4</v>
      </c>
    </row>
    <row r="1417" spans="1:42" x14ac:dyDescent="0.3">
      <c r="A1417" s="1">
        <v>1500</v>
      </c>
      <c r="B1417" t="s">
        <v>5435</v>
      </c>
      <c r="C1417" t="s">
        <v>27</v>
      </c>
      <c r="D1417" t="s">
        <v>5436</v>
      </c>
      <c r="E1417" t="s">
        <v>5437</v>
      </c>
      <c r="F1417" t="s">
        <v>5438</v>
      </c>
      <c r="G1417" t="s">
        <v>5439</v>
      </c>
      <c r="H1417" t="s">
        <v>2116</v>
      </c>
      <c r="I1417">
        <v>101</v>
      </c>
      <c r="J1417">
        <v>1.85</v>
      </c>
      <c r="K1417" t="s">
        <v>5440</v>
      </c>
      <c r="L1417" t="s">
        <v>17382</v>
      </c>
      <c r="M1417" t="s">
        <v>17029</v>
      </c>
      <c r="N1417" t="s">
        <v>17383</v>
      </c>
      <c r="O1417" t="s">
        <v>15595</v>
      </c>
      <c r="P1417" t="s">
        <v>16475</v>
      </c>
      <c r="Q1417">
        <v>2008</v>
      </c>
      <c r="R1417" t="s">
        <v>212</v>
      </c>
      <c r="S1417">
        <v>0</v>
      </c>
      <c r="T1417">
        <v>34000000</v>
      </c>
      <c r="U1417">
        <v>15081783</v>
      </c>
      <c r="V1417">
        <f t="shared" si="45"/>
        <v>-18918217</v>
      </c>
      <c r="W1417" t="s">
        <v>5441</v>
      </c>
      <c r="X1417">
        <v>7.7</v>
      </c>
      <c r="Y1417">
        <v>256</v>
      </c>
      <c r="Z1417">
        <v>85589</v>
      </c>
      <c r="AA1417">
        <v>144</v>
      </c>
      <c r="AB1417">
        <v>0</v>
      </c>
      <c r="AC1417">
        <v>6000</v>
      </c>
      <c r="AD1417">
        <v>6</v>
      </c>
      <c r="AE1417">
        <v>3</v>
      </c>
      <c r="AF1417">
        <v>2</v>
      </c>
      <c r="AG1417">
        <v>13</v>
      </c>
      <c r="AH1417" t="s">
        <v>718</v>
      </c>
      <c r="AI1417" t="s">
        <v>20925</v>
      </c>
      <c r="AJ1417" t="s">
        <v>20926</v>
      </c>
      <c r="AK1417" t="s">
        <v>20924</v>
      </c>
      <c r="AP1417">
        <f t="shared" si="44"/>
        <v>4</v>
      </c>
    </row>
    <row r="1418" spans="1:42" x14ac:dyDescent="0.3">
      <c r="A1418" s="1">
        <v>1501</v>
      </c>
      <c r="B1418" t="s">
        <v>5442</v>
      </c>
      <c r="C1418" t="s">
        <v>27</v>
      </c>
      <c r="D1418" t="s">
        <v>5443</v>
      </c>
      <c r="E1418" t="s">
        <v>5444</v>
      </c>
      <c r="F1418" t="s">
        <v>5445</v>
      </c>
      <c r="G1418" t="s">
        <v>5446</v>
      </c>
      <c r="H1418" t="s">
        <v>32</v>
      </c>
      <c r="I1418">
        <v>128</v>
      </c>
      <c r="J1418">
        <v>2.35</v>
      </c>
      <c r="K1418" t="s">
        <v>33</v>
      </c>
      <c r="L1418" t="s">
        <v>14500</v>
      </c>
      <c r="M1418" t="s">
        <v>17384</v>
      </c>
      <c r="N1418" t="s">
        <v>17385</v>
      </c>
      <c r="O1418" t="s">
        <v>15018</v>
      </c>
      <c r="P1418" t="s">
        <v>15407</v>
      </c>
      <c r="Q1418">
        <v>2015</v>
      </c>
      <c r="R1418" t="s">
        <v>34</v>
      </c>
      <c r="S1418">
        <v>0</v>
      </c>
      <c r="T1418">
        <v>34000000</v>
      </c>
      <c r="U1418">
        <v>37432299</v>
      </c>
      <c r="V1418">
        <f t="shared" si="45"/>
        <v>3432299</v>
      </c>
      <c r="W1418" t="s">
        <v>5447</v>
      </c>
      <c r="X1418">
        <v>7.1</v>
      </c>
      <c r="Y1418">
        <v>117</v>
      </c>
      <c r="Z1418">
        <v>50041</v>
      </c>
      <c r="AA1418">
        <v>116</v>
      </c>
      <c r="AB1418">
        <v>23000</v>
      </c>
      <c r="AC1418">
        <v>88</v>
      </c>
      <c r="AD1418">
        <v>989</v>
      </c>
      <c r="AE1418">
        <v>970</v>
      </c>
      <c r="AF1418">
        <v>954</v>
      </c>
      <c r="AG1418">
        <v>3386</v>
      </c>
      <c r="AH1418" t="s">
        <v>2420</v>
      </c>
      <c r="AI1418" t="s">
        <v>12756</v>
      </c>
      <c r="AP1418">
        <f t="shared" si="44"/>
        <v>2</v>
      </c>
    </row>
    <row r="1419" spans="1:42" x14ac:dyDescent="0.3">
      <c r="A1419" s="1">
        <v>1502</v>
      </c>
      <c r="B1419" t="s">
        <v>5448</v>
      </c>
      <c r="C1419" t="s">
        <v>27</v>
      </c>
      <c r="D1419" t="s">
        <v>5449</v>
      </c>
      <c r="E1419" t="s">
        <v>38</v>
      </c>
      <c r="F1419" t="s">
        <v>581</v>
      </c>
      <c r="G1419" t="s">
        <v>4199</v>
      </c>
      <c r="H1419" t="s">
        <v>32</v>
      </c>
      <c r="I1419">
        <v>109</v>
      </c>
      <c r="J1419">
        <v>1.85</v>
      </c>
      <c r="K1419" t="s">
        <v>33</v>
      </c>
      <c r="L1419" t="s">
        <v>14522</v>
      </c>
      <c r="M1419" t="s">
        <v>17386</v>
      </c>
      <c r="N1419" t="s">
        <v>14171</v>
      </c>
      <c r="O1419" t="s">
        <v>14186</v>
      </c>
      <c r="P1419" t="s">
        <v>16495</v>
      </c>
      <c r="Q1419">
        <v>1999</v>
      </c>
      <c r="R1419" t="s">
        <v>491</v>
      </c>
      <c r="S1419">
        <v>0</v>
      </c>
      <c r="T1419">
        <v>34000000</v>
      </c>
      <c r="U1419">
        <v>10654581</v>
      </c>
      <c r="V1419">
        <f t="shared" si="45"/>
        <v>-23345419</v>
      </c>
      <c r="W1419" t="s">
        <v>5450</v>
      </c>
      <c r="X1419">
        <v>5.3</v>
      </c>
      <c r="Y1419">
        <v>107</v>
      </c>
      <c r="Z1419">
        <v>45497</v>
      </c>
      <c r="AA1419">
        <v>260</v>
      </c>
      <c r="AB1419">
        <v>1000</v>
      </c>
      <c r="AC1419">
        <v>7</v>
      </c>
      <c r="AD1419">
        <v>40000</v>
      </c>
      <c r="AE1419">
        <v>9000</v>
      </c>
      <c r="AF1419">
        <v>1000</v>
      </c>
      <c r="AG1419">
        <v>52621</v>
      </c>
      <c r="AH1419" t="s">
        <v>2420</v>
      </c>
      <c r="AI1419" t="s">
        <v>13700</v>
      </c>
      <c r="AJ1419" t="s">
        <v>13161</v>
      </c>
      <c r="AP1419">
        <f t="shared" si="44"/>
        <v>3</v>
      </c>
    </row>
    <row r="1420" spans="1:42" x14ac:dyDescent="0.3">
      <c r="A1420" s="1">
        <v>1503</v>
      </c>
      <c r="B1420" t="s">
        <v>5451</v>
      </c>
      <c r="C1420" t="s">
        <v>27</v>
      </c>
      <c r="D1420" t="s">
        <v>5452</v>
      </c>
      <c r="E1420" t="s">
        <v>1890</v>
      </c>
      <c r="F1420" t="s">
        <v>5453</v>
      </c>
      <c r="G1420" t="s">
        <v>5454</v>
      </c>
      <c r="H1420" t="s">
        <v>32</v>
      </c>
      <c r="I1420">
        <v>114</v>
      </c>
      <c r="J1420">
        <v>2.35</v>
      </c>
      <c r="K1420" t="s">
        <v>33</v>
      </c>
      <c r="L1420" t="s">
        <v>14347</v>
      </c>
      <c r="M1420" t="s">
        <v>15404</v>
      </c>
      <c r="N1420" t="s">
        <v>17387</v>
      </c>
      <c r="O1420" t="s">
        <v>17388</v>
      </c>
      <c r="P1420" t="s">
        <v>14278</v>
      </c>
      <c r="Q1420">
        <v>2000</v>
      </c>
      <c r="R1420" t="s">
        <v>34</v>
      </c>
      <c r="S1420">
        <v>1</v>
      </c>
      <c r="T1420">
        <v>34000000</v>
      </c>
      <c r="U1420">
        <v>6543194</v>
      </c>
      <c r="V1420">
        <f t="shared" si="45"/>
        <v>-27456806</v>
      </c>
      <c r="W1420" t="s">
        <v>5455</v>
      </c>
      <c r="X1420">
        <v>5.6</v>
      </c>
      <c r="Y1420">
        <v>52</v>
      </c>
      <c r="Z1420">
        <v>3740</v>
      </c>
      <c r="AA1420">
        <v>61</v>
      </c>
      <c r="AB1420">
        <v>314</v>
      </c>
      <c r="AC1420">
        <v>46</v>
      </c>
      <c r="AD1420">
        <v>818</v>
      </c>
      <c r="AE1420">
        <v>649</v>
      </c>
      <c r="AF1420">
        <v>292</v>
      </c>
      <c r="AG1420">
        <v>1778</v>
      </c>
      <c r="AH1420" t="s">
        <v>718</v>
      </c>
      <c r="AI1420" t="s">
        <v>2420</v>
      </c>
      <c r="AJ1420" t="s">
        <v>12756</v>
      </c>
      <c r="AP1420">
        <f t="shared" si="44"/>
        <v>3</v>
      </c>
    </row>
    <row r="1421" spans="1:42" x14ac:dyDescent="0.3">
      <c r="A1421" s="1">
        <v>1504</v>
      </c>
      <c r="B1421" t="s">
        <v>5456</v>
      </c>
      <c r="C1421" t="s">
        <v>27</v>
      </c>
      <c r="D1421" t="s">
        <v>3264</v>
      </c>
      <c r="E1421" t="s">
        <v>483</v>
      </c>
      <c r="F1421" t="s">
        <v>413</v>
      </c>
      <c r="G1421" t="s">
        <v>182</v>
      </c>
      <c r="H1421" t="s">
        <v>32</v>
      </c>
      <c r="I1421">
        <v>105</v>
      </c>
      <c r="J1421">
        <v>2.35</v>
      </c>
      <c r="K1421" t="s">
        <v>33</v>
      </c>
      <c r="L1421" t="s">
        <v>15296</v>
      </c>
      <c r="M1421" t="s">
        <v>14731</v>
      </c>
      <c r="N1421" t="s">
        <v>17389</v>
      </c>
      <c r="O1421" t="s">
        <v>17390</v>
      </c>
      <c r="P1421" t="s">
        <v>17391</v>
      </c>
      <c r="Q1421">
        <v>2012</v>
      </c>
      <c r="R1421" t="s">
        <v>34</v>
      </c>
      <c r="S1421">
        <v>5</v>
      </c>
      <c r="T1421">
        <v>35000000</v>
      </c>
      <c r="U1421">
        <v>13101142</v>
      </c>
      <c r="V1421">
        <f t="shared" si="45"/>
        <v>-21898858</v>
      </c>
      <c r="W1421" t="s">
        <v>5457</v>
      </c>
      <c r="X1421">
        <v>5.7</v>
      </c>
      <c r="Y1421">
        <v>135</v>
      </c>
      <c r="Z1421">
        <v>23916</v>
      </c>
      <c r="AA1421">
        <v>50</v>
      </c>
      <c r="AB1421">
        <v>0</v>
      </c>
      <c r="AC1421">
        <v>125</v>
      </c>
      <c r="AD1421">
        <v>18000</v>
      </c>
      <c r="AE1421">
        <v>2000</v>
      </c>
      <c r="AF1421">
        <v>2000</v>
      </c>
      <c r="AG1421">
        <v>23122</v>
      </c>
      <c r="AH1421" t="s">
        <v>1432</v>
      </c>
      <c r="AI1421" t="s">
        <v>12756</v>
      </c>
      <c r="AJ1421" t="s">
        <v>20930</v>
      </c>
      <c r="AP1421">
        <f t="shared" si="44"/>
        <v>3</v>
      </c>
    </row>
    <row r="1422" spans="1:42" x14ac:dyDescent="0.3">
      <c r="A1422" s="1">
        <v>1505</v>
      </c>
      <c r="B1422" t="s">
        <v>5458</v>
      </c>
      <c r="C1422" t="s">
        <v>27</v>
      </c>
      <c r="D1422" t="s">
        <v>4678</v>
      </c>
      <c r="E1422" t="s">
        <v>5459</v>
      </c>
      <c r="F1422" t="s">
        <v>5460</v>
      </c>
      <c r="G1422" t="s">
        <v>5461</v>
      </c>
      <c r="H1422" t="s">
        <v>47</v>
      </c>
      <c r="I1422">
        <v>141</v>
      </c>
      <c r="J1422">
        <v>2.35</v>
      </c>
      <c r="K1422" t="s">
        <v>33</v>
      </c>
      <c r="L1422" t="s">
        <v>14227</v>
      </c>
      <c r="M1422" t="s">
        <v>16012</v>
      </c>
      <c r="N1422" t="s">
        <v>16014</v>
      </c>
      <c r="O1422" t="s">
        <v>14217</v>
      </c>
      <c r="P1422" t="s">
        <v>15913</v>
      </c>
      <c r="Q1422">
        <v>2013</v>
      </c>
      <c r="R1422" t="s">
        <v>34</v>
      </c>
      <c r="S1422">
        <v>1</v>
      </c>
      <c r="T1422">
        <v>35000000</v>
      </c>
      <c r="U1422">
        <v>8324748</v>
      </c>
      <c r="V1422">
        <f t="shared" si="45"/>
        <v>-26675252</v>
      </c>
      <c r="W1422" t="s">
        <v>5462</v>
      </c>
      <c r="X1422">
        <v>7.1</v>
      </c>
      <c r="Y1422">
        <v>211</v>
      </c>
      <c r="Z1422">
        <v>21223</v>
      </c>
      <c r="AA1422">
        <v>108</v>
      </c>
      <c r="AB1422">
        <v>13000</v>
      </c>
      <c r="AC1422">
        <v>56</v>
      </c>
      <c r="AD1422">
        <v>113</v>
      </c>
      <c r="AE1422">
        <v>98</v>
      </c>
      <c r="AF1422">
        <v>38</v>
      </c>
      <c r="AG1422">
        <v>301</v>
      </c>
      <c r="AH1422" t="s">
        <v>20932</v>
      </c>
      <c r="AI1422" t="s">
        <v>2420</v>
      </c>
      <c r="AJ1422" t="s">
        <v>20929</v>
      </c>
      <c r="AP1422">
        <f t="shared" si="44"/>
        <v>3</v>
      </c>
    </row>
    <row r="1423" spans="1:42" x14ac:dyDescent="0.3">
      <c r="A1423" s="1">
        <v>1507</v>
      </c>
      <c r="B1423" t="s">
        <v>5463</v>
      </c>
      <c r="C1423" t="s">
        <v>27</v>
      </c>
      <c r="D1423" t="s">
        <v>2760</v>
      </c>
      <c r="E1423" t="s">
        <v>401</v>
      </c>
      <c r="F1423" t="s">
        <v>1015</v>
      </c>
      <c r="G1423" t="s">
        <v>2296</v>
      </c>
      <c r="H1423" t="s">
        <v>32</v>
      </c>
      <c r="I1423">
        <v>138</v>
      </c>
      <c r="J1423">
        <v>2.35</v>
      </c>
      <c r="K1423" t="s">
        <v>33</v>
      </c>
      <c r="L1423" t="s">
        <v>14628</v>
      </c>
      <c r="M1423" t="s">
        <v>17392</v>
      </c>
      <c r="N1423" t="s">
        <v>17393</v>
      </c>
      <c r="O1423" t="s">
        <v>15210</v>
      </c>
      <c r="P1423" t="s">
        <v>14448</v>
      </c>
      <c r="Q1423">
        <v>1992</v>
      </c>
      <c r="R1423" t="s">
        <v>491</v>
      </c>
      <c r="S1423">
        <v>0</v>
      </c>
      <c r="T1423">
        <v>40000000</v>
      </c>
      <c r="U1423">
        <v>141340178</v>
      </c>
      <c r="V1423">
        <f t="shared" si="45"/>
        <v>101340178</v>
      </c>
      <c r="W1423" t="s">
        <v>5464</v>
      </c>
      <c r="X1423">
        <v>7.6</v>
      </c>
      <c r="Y1423">
        <v>81</v>
      </c>
      <c r="Z1423">
        <v>181879</v>
      </c>
      <c r="AA1423">
        <v>319</v>
      </c>
      <c r="AB1423">
        <v>0</v>
      </c>
      <c r="AC1423">
        <v>0</v>
      </c>
      <c r="AD1423">
        <v>10000</v>
      </c>
      <c r="AE1423">
        <v>2000</v>
      </c>
      <c r="AF1423">
        <v>574</v>
      </c>
      <c r="AG1423">
        <v>14619</v>
      </c>
      <c r="AH1423" t="s">
        <v>2420</v>
      </c>
      <c r="AI1423" t="s">
        <v>13161</v>
      </c>
      <c r="AP1423">
        <f t="shared" si="44"/>
        <v>2</v>
      </c>
    </row>
    <row r="1424" spans="1:42" x14ac:dyDescent="0.3">
      <c r="A1424" s="1">
        <v>1508</v>
      </c>
      <c r="B1424" t="s">
        <v>5465</v>
      </c>
      <c r="C1424" t="s">
        <v>27</v>
      </c>
      <c r="D1424" t="s">
        <v>2443</v>
      </c>
      <c r="E1424" t="s">
        <v>4507</v>
      </c>
      <c r="F1424" t="s">
        <v>3583</v>
      </c>
      <c r="G1424" t="s">
        <v>1661</v>
      </c>
      <c r="H1424" t="s">
        <v>32</v>
      </c>
      <c r="I1424">
        <v>101</v>
      </c>
      <c r="J1424">
        <v>2.35</v>
      </c>
      <c r="K1424" t="s">
        <v>33</v>
      </c>
      <c r="L1424" t="s">
        <v>17394</v>
      </c>
      <c r="M1424" t="s">
        <v>14663</v>
      </c>
      <c r="N1424" t="s">
        <v>14630</v>
      </c>
      <c r="O1424" t="s">
        <v>14900</v>
      </c>
      <c r="P1424" t="s">
        <v>17395</v>
      </c>
      <c r="Q1424">
        <v>2001</v>
      </c>
      <c r="R1424" t="s">
        <v>491</v>
      </c>
      <c r="S1424">
        <v>0</v>
      </c>
      <c r="T1424">
        <v>33000000</v>
      </c>
      <c r="U1424">
        <v>51758599</v>
      </c>
      <c r="V1424">
        <f t="shared" si="45"/>
        <v>18758599</v>
      </c>
      <c r="W1424" t="s">
        <v>5466</v>
      </c>
      <c r="X1424">
        <v>5.5</v>
      </c>
      <c r="Y1424">
        <v>107</v>
      </c>
      <c r="Z1424">
        <v>27580</v>
      </c>
      <c r="AA1424">
        <v>232</v>
      </c>
      <c r="AB1424">
        <v>742</v>
      </c>
      <c r="AC1424">
        <v>43</v>
      </c>
      <c r="AD1424">
        <v>2000</v>
      </c>
      <c r="AE1424">
        <v>1000</v>
      </c>
      <c r="AF1424">
        <v>655</v>
      </c>
      <c r="AG1424">
        <v>5942</v>
      </c>
      <c r="AH1424" t="s">
        <v>980</v>
      </c>
      <c r="AI1424" t="s">
        <v>1432</v>
      </c>
      <c r="AJ1424" t="s">
        <v>20931</v>
      </c>
      <c r="AK1424" t="s">
        <v>2420</v>
      </c>
      <c r="AL1424" t="s">
        <v>13161</v>
      </c>
      <c r="AP1424">
        <f t="shared" si="44"/>
        <v>5</v>
      </c>
    </row>
    <row r="1425" spans="1:42" x14ac:dyDescent="0.3">
      <c r="A1425" s="1">
        <v>1509</v>
      </c>
      <c r="B1425" t="s">
        <v>5467</v>
      </c>
      <c r="C1425" t="s">
        <v>27</v>
      </c>
      <c r="D1425" t="s">
        <v>1149</v>
      </c>
      <c r="E1425" t="s">
        <v>4475</v>
      </c>
      <c r="F1425" t="s">
        <v>600</v>
      </c>
      <c r="G1425" t="s">
        <v>5468</v>
      </c>
      <c r="H1425" t="s">
        <v>32</v>
      </c>
      <c r="I1425">
        <v>99</v>
      </c>
      <c r="J1425">
        <v>1.85</v>
      </c>
      <c r="K1425" t="s">
        <v>33</v>
      </c>
      <c r="L1425" t="s">
        <v>15157</v>
      </c>
      <c r="M1425" t="s">
        <v>14720</v>
      </c>
      <c r="N1425" t="s">
        <v>17396</v>
      </c>
      <c r="O1425" t="s">
        <v>17397</v>
      </c>
      <c r="P1425" t="s">
        <v>14206</v>
      </c>
      <c r="Q1425">
        <v>2000</v>
      </c>
      <c r="R1425" t="s">
        <v>34</v>
      </c>
      <c r="S1425">
        <v>1</v>
      </c>
      <c r="T1425">
        <v>30000000</v>
      </c>
      <c r="U1425">
        <v>117559438</v>
      </c>
      <c r="V1425">
        <f t="shared" si="45"/>
        <v>87559438</v>
      </c>
      <c r="W1425" t="s">
        <v>5469</v>
      </c>
      <c r="X1425">
        <v>5.0999999999999996</v>
      </c>
      <c r="Y1425">
        <v>100</v>
      </c>
      <c r="Z1425">
        <v>66941</v>
      </c>
      <c r="AA1425">
        <v>148</v>
      </c>
      <c r="AB1425">
        <v>1000</v>
      </c>
      <c r="AC1425">
        <v>67</v>
      </c>
      <c r="AD1425">
        <v>826</v>
      </c>
      <c r="AE1425">
        <v>436</v>
      </c>
      <c r="AF1425">
        <v>330</v>
      </c>
      <c r="AG1425">
        <v>1790</v>
      </c>
      <c r="AH1425" t="s">
        <v>980</v>
      </c>
      <c r="AI1425" t="s">
        <v>1432</v>
      </c>
      <c r="AJ1425" t="s">
        <v>20931</v>
      </c>
      <c r="AP1425">
        <f t="shared" si="44"/>
        <v>3</v>
      </c>
    </row>
    <row r="1426" spans="1:42" x14ac:dyDescent="0.3">
      <c r="A1426" s="1">
        <v>1510</v>
      </c>
      <c r="B1426" t="s">
        <v>5470</v>
      </c>
      <c r="C1426" t="s">
        <v>27</v>
      </c>
      <c r="D1426" t="s">
        <v>5471</v>
      </c>
      <c r="E1426" t="s">
        <v>5472</v>
      </c>
      <c r="F1426" t="s">
        <v>5473</v>
      </c>
      <c r="G1426" t="s">
        <v>5474</v>
      </c>
      <c r="H1426" t="s">
        <v>5475</v>
      </c>
      <c r="I1426">
        <v>85</v>
      </c>
      <c r="J1426">
        <v>2.35</v>
      </c>
      <c r="K1426" t="s">
        <v>33</v>
      </c>
      <c r="L1426" t="s">
        <v>17398</v>
      </c>
      <c r="M1426" t="s">
        <v>17399</v>
      </c>
      <c r="N1426" t="s">
        <v>11787</v>
      </c>
      <c r="O1426" t="s">
        <v>17400</v>
      </c>
      <c r="P1426" t="s">
        <v>17401</v>
      </c>
      <c r="Q1426">
        <v>2013</v>
      </c>
      <c r="R1426" t="s">
        <v>491</v>
      </c>
      <c r="S1426">
        <v>0</v>
      </c>
      <c r="T1426">
        <v>34000000</v>
      </c>
      <c r="U1426">
        <v>4091</v>
      </c>
      <c r="V1426">
        <f t="shared" si="45"/>
        <v>-33995909</v>
      </c>
      <c r="W1426" t="s">
        <v>5476</v>
      </c>
      <c r="X1426">
        <v>6.3</v>
      </c>
      <c r="Y1426">
        <v>60</v>
      </c>
      <c r="Z1426">
        <v>4265</v>
      </c>
      <c r="AA1426">
        <v>16</v>
      </c>
      <c r="AB1426">
        <v>0</v>
      </c>
      <c r="AC1426">
        <v>0</v>
      </c>
      <c r="AD1426">
        <v>324</v>
      </c>
      <c r="AE1426">
        <v>15</v>
      </c>
      <c r="AF1426">
        <v>11</v>
      </c>
      <c r="AG1426">
        <v>369</v>
      </c>
      <c r="AH1426" t="s">
        <v>718</v>
      </c>
      <c r="AI1426" t="s">
        <v>20925</v>
      </c>
      <c r="AJ1426" t="s">
        <v>1432</v>
      </c>
      <c r="AK1426" t="s">
        <v>20926</v>
      </c>
      <c r="AL1426" t="s">
        <v>20924</v>
      </c>
      <c r="AP1426">
        <f t="shared" si="44"/>
        <v>5</v>
      </c>
    </row>
    <row r="1427" spans="1:42" x14ac:dyDescent="0.3">
      <c r="A1427" s="1">
        <v>1511</v>
      </c>
      <c r="B1427" t="s">
        <v>5477</v>
      </c>
      <c r="C1427" t="s">
        <v>27</v>
      </c>
      <c r="D1427" t="s">
        <v>5478</v>
      </c>
      <c r="E1427" t="s">
        <v>2533</v>
      </c>
      <c r="F1427" t="s">
        <v>5479</v>
      </c>
      <c r="G1427" t="s">
        <v>5480</v>
      </c>
      <c r="H1427" t="s">
        <v>32</v>
      </c>
      <c r="I1427">
        <v>89</v>
      </c>
      <c r="J1427">
        <v>2.35</v>
      </c>
      <c r="K1427" t="s">
        <v>33</v>
      </c>
      <c r="L1427" t="s">
        <v>13981</v>
      </c>
      <c r="M1427" t="s">
        <v>17402</v>
      </c>
      <c r="N1427" t="s">
        <v>14224</v>
      </c>
      <c r="O1427" t="s">
        <v>15600</v>
      </c>
      <c r="P1427" t="s">
        <v>14989</v>
      </c>
      <c r="Q1427">
        <v>2011</v>
      </c>
      <c r="R1427" t="s">
        <v>34</v>
      </c>
      <c r="S1427">
        <v>0</v>
      </c>
      <c r="T1427">
        <v>30000000</v>
      </c>
      <c r="U1427">
        <v>21426805</v>
      </c>
      <c r="V1427">
        <f t="shared" si="45"/>
        <v>-8573195</v>
      </c>
      <c r="W1427" t="s">
        <v>5481</v>
      </c>
      <c r="X1427">
        <v>4.9000000000000004</v>
      </c>
      <c r="Y1427">
        <v>195</v>
      </c>
      <c r="Z1427">
        <v>49312</v>
      </c>
      <c r="AA1427">
        <v>211</v>
      </c>
      <c r="AB1427">
        <v>0</v>
      </c>
      <c r="AC1427">
        <v>21</v>
      </c>
      <c r="AD1427">
        <v>614</v>
      </c>
      <c r="AE1427">
        <v>150</v>
      </c>
      <c r="AF1427">
        <v>48</v>
      </c>
      <c r="AG1427">
        <v>843</v>
      </c>
      <c r="AH1427" t="s">
        <v>980</v>
      </c>
      <c r="AI1427" t="s">
        <v>718</v>
      </c>
      <c r="AJ1427" t="s">
        <v>4493</v>
      </c>
      <c r="AK1427" t="s">
        <v>13700</v>
      </c>
      <c r="AL1427" t="s">
        <v>13161</v>
      </c>
      <c r="AP1427">
        <f t="shared" si="44"/>
        <v>5</v>
      </c>
    </row>
    <row r="1428" spans="1:42" x14ac:dyDescent="0.3">
      <c r="A1428" s="1">
        <v>1512</v>
      </c>
      <c r="B1428" t="s">
        <v>5482</v>
      </c>
      <c r="C1428" t="s">
        <v>27</v>
      </c>
      <c r="D1428" t="s">
        <v>5483</v>
      </c>
      <c r="E1428" t="s">
        <v>5484</v>
      </c>
      <c r="F1428" t="s">
        <v>5485</v>
      </c>
      <c r="G1428" t="s">
        <v>2886</v>
      </c>
      <c r="H1428" t="s">
        <v>32</v>
      </c>
      <c r="I1428">
        <v>99</v>
      </c>
      <c r="J1428">
        <v>2.35</v>
      </c>
      <c r="K1428" t="s">
        <v>33</v>
      </c>
      <c r="L1428" t="s">
        <v>17403</v>
      </c>
      <c r="M1428" t="s">
        <v>15192</v>
      </c>
      <c r="N1428" t="s">
        <v>16227</v>
      </c>
      <c r="O1428" t="s">
        <v>17404</v>
      </c>
      <c r="P1428" t="s">
        <v>17405</v>
      </c>
      <c r="Q1428">
        <v>2012</v>
      </c>
      <c r="R1428" t="s">
        <v>34</v>
      </c>
      <c r="S1428">
        <v>0</v>
      </c>
      <c r="T1428">
        <v>33000000</v>
      </c>
      <c r="U1428">
        <v>35057332</v>
      </c>
      <c r="V1428">
        <f t="shared" si="45"/>
        <v>2057332</v>
      </c>
      <c r="W1428" t="s">
        <v>5486</v>
      </c>
      <c r="X1428">
        <v>6.5</v>
      </c>
      <c r="Y1428">
        <v>121</v>
      </c>
      <c r="Z1428">
        <v>45394</v>
      </c>
      <c r="AA1428">
        <v>72</v>
      </c>
      <c r="AB1428">
        <v>19000</v>
      </c>
      <c r="AC1428">
        <v>35</v>
      </c>
      <c r="AD1428">
        <v>3000</v>
      </c>
      <c r="AE1428">
        <v>594</v>
      </c>
      <c r="AF1428">
        <v>433</v>
      </c>
      <c r="AG1428">
        <v>4863</v>
      </c>
      <c r="AH1428" t="s">
        <v>2420</v>
      </c>
      <c r="AI1428" t="s">
        <v>20933</v>
      </c>
      <c r="AJ1428" t="s">
        <v>12756</v>
      </c>
      <c r="AP1428">
        <f t="shared" si="44"/>
        <v>3</v>
      </c>
    </row>
    <row r="1429" spans="1:42" x14ac:dyDescent="0.3">
      <c r="A1429" s="1">
        <v>1513</v>
      </c>
      <c r="B1429" t="s">
        <v>5487</v>
      </c>
      <c r="C1429" t="s">
        <v>27</v>
      </c>
      <c r="D1429" t="s">
        <v>4100</v>
      </c>
      <c r="E1429" t="s">
        <v>5140</v>
      </c>
      <c r="F1429" t="s">
        <v>5064</v>
      </c>
      <c r="G1429" t="s">
        <v>5488</v>
      </c>
      <c r="H1429" t="s">
        <v>572</v>
      </c>
      <c r="I1429">
        <v>105</v>
      </c>
      <c r="J1429">
        <v>2.35</v>
      </c>
      <c r="K1429" t="s">
        <v>33</v>
      </c>
      <c r="L1429" t="s">
        <v>17406</v>
      </c>
      <c r="M1429" t="s">
        <v>14686</v>
      </c>
      <c r="N1429" t="s">
        <v>14448</v>
      </c>
      <c r="O1429" t="s">
        <v>14372</v>
      </c>
      <c r="P1429" t="s">
        <v>14278</v>
      </c>
      <c r="Q1429">
        <v>2006</v>
      </c>
      <c r="R1429" t="s">
        <v>491</v>
      </c>
      <c r="S1429">
        <v>0</v>
      </c>
      <c r="T1429">
        <v>33000000</v>
      </c>
      <c r="U1429">
        <v>34014398</v>
      </c>
      <c r="V1429">
        <f t="shared" si="45"/>
        <v>1014398</v>
      </c>
      <c r="W1429" t="s">
        <v>5489</v>
      </c>
      <c r="X1429">
        <v>5.6</v>
      </c>
      <c r="Y1429">
        <v>285</v>
      </c>
      <c r="Z1429">
        <v>115649</v>
      </c>
      <c r="AA1429">
        <v>1033</v>
      </c>
      <c r="AB1429">
        <v>4000</v>
      </c>
      <c r="AC1429">
        <v>160</v>
      </c>
      <c r="AD1429">
        <v>852</v>
      </c>
      <c r="AE1429">
        <v>521</v>
      </c>
      <c r="AF1429">
        <v>491</v>
      </c>
      <c r="AG1429">
        <v>2604</v>
      </c>
      <c r="AH1429" t="s">
        <v>980</v>
      </c>
      <c r="AI1429" t="s">
        <v>718</v>
      </c>
      <c r="AJ1429" t="s">
        <v>20931</v>
      </c>
      <c r="AK1429" t="s">
        <v>2420</v>
      </c>
      <c r="AL1429" t="s">
        <v>13161</v>
      </c>
      <c r="AP1429">
        <f t="shared" si="44"/>
        <v>5</v>
      </c>
    </row>
    <row r="1430" spans="1:42" x14ac:dyDescent="0.3">
      <c r="A1430" s="1">
        <v>1514</v>
      </c>
      <c r="B1430" t="s">
        <v>5490</v>
      </c>
      <c r="C1430" t="s">
        <v>27</v>
      </c>
      <c r="D1430" t="s">
        <v>5491</v>
      </c>
      <c r="E1430" t="s">
        <v>442</v>
      </c>
      <c r="F1430" t="s">
        <v>1870</v>
      </c>
      <c r="G1430" t="s">
        <v>5492</v>
      </c>
      <c r="H1430" t="s">
        <v>32</v>
      </c>
      <c r="I1430">
        <v>97</v>
      </c>
      <c r="J1430">
        <v>1.85</v>
      </c>
      <c r="K1430" t="s">
        <v>33</v>
      </c>
      <c r="L1430" t="s">
        <v>14720</v>
      </c>
      <c r="M1430" t="s">
        <v>14448</v>
      </c>
      <c r="N1430" t="s">
        <v>17407</v>
      </c>
      <c r="O1430" t="s">
        <v>14644</v>
      </c>
      <c r="P1430" t="s">
        <v>17408</v>
      </c>
      <c r="Q1430">
        <v>2000</v>
      </c>
      <c r="R1430" t="s">
        <v>491</v>
      </c>
      <c r="S1430">
        <v>0</v>
      </c>
      <c r="T1430">
        <v>33000000</v>
      </c>
      <c r="U1430">
        <v>28927720</v>
      </c>
      <c r="V1430">
        <f t="shared" si="45"/>
        <v>-4072280</v>
      </c>
      <c r="W1430" t="s">
        <v>5493</v>
      </c>
      <c r="X1430">
        <v>5.3</v>
      </c>
      <c r="Y1430">
        <v>103</v>
      </c>
      <c r="Z1430">
        <v>22220</v>
      </c>
      <c r="AA1430">
        <v>181</v>
      </c>
      <c r="AB1430">
        <v>463</v>
      </c>
      <c r="AC1430">
        <v>10</v>
      </c>
      <c r="AD1430">
        <v>18000</v>
      </c>
      <c r="AE1430">
        <v>223</v>
      </c>
      <c r="AF1430">
        <v>178</v>
      </c>
      <c r="AG1430">
        <v>18688</v>
      </c>
      <c r="AH1430" t="s">
        <v>20931</v>
      </c>
      <c r="AI1430" t="s">
        <v>4493</v>
      </c>
      <c r="AJ1430" t="s">
        <v>20928</v>
      </c>
      <c r="AK1430" t="s">
        <v>13161</v>
      </c>
      <c r="AP1430">
        <f t="shared" si="44"/>
        <v>4</v>
      </c>
    </row>
    <row r="1431" spans="1:42" x14ac:dyDescent="0.3">
      <c r="A1431" s="1">
        <v>1515</v>
      </c>
      <c r="B1431" t="s">
        <v>5494</v>
      </c>
      <c r="C1431" t="s">
        <v>27</v>
      </c>
      <c r="D1431" t="s">
        <v>5495</v>
      </c>
      <c r="E1431" t="s">
        <v>5017</v>
      </c>
      <c r="F1431" t="s">
        <v>5496</v>
      </c>
      <c r="G1431" t="s">
        <v>5497</v>
      </c>
      <c r="H1431" t="s">
        <v>32</v>
      </c>
      <c r="I1431">
        <v>140</v>
      </c>
      <c r="J1431">
        <v>2.35</v>
      </c>
      <c r="K1431" t="s">
        <v>33</v>
      </c>
      <c r="L1431" t="s">
        <v>14096</v>
      </c>
      <c r="M1431" t="s">
        <v>17409</v>
      </c>
      <c r="N1431" t="s">
        <v>14720</v>
      </c>
      <c r="O1431" t="s">
        <v>14980</v>
      </c>
      <c r="P1431" t="s">
        <v>17081</v>
      </c>
      <c r="Q1431">
        <v>2004</v>
      </c>
      <c r="R1431" t="s">
        <v>491</v>
      </c>
      <c r="S1431">
        <v>1</v>
      </c>
      <c r="T1431">
        <v>33000000</v>
      </c>
      <c r="U1431">
        <v>33682273</v>
      </c>
      <c r="V1431">
        <f t="shared" si="45"/>
        <v>682273</v>
      </c>
      <c r="W1431" t="s">
        <v>5498</v>
      </c>
      <c r="X1431">
        <v>6.5</v>
      </c>
      <c r="Y1431">
        <v>192</v>
      </c>
      <c r="Z1431">
        <v>124242</v>
      </c>
      <c r="AA1431">
        <v>622</v>
      </c>
      <c r="AB1431">
        <v>4000</v>
      </c>
      <c r="AC1431">
        <v>36</v>
      </c>
      <c r="AD1431">
        <v>669</v>
      </c>
      <c r="AE1431">
        <v>403</v>
      </c>
      <c r="AF1431">
        <v>336</v>
      </c>
      <c r="AG1431">
        <v>2114</v>
      </c>
      <c r="AH1431" t="s">
        <v>980</v>
      </c>
      <c r="AI1431" t="s">
        <v>20931</v>
      </c>
      <c r="AJ1431" t="s">
        <v>2420</v>
      </c>
      <c r="AK1431" t="s">
        <v>13161</v>
      </c>
      <c r="AP1431">
        <f t="shared" si="44"/>
        <v>4</v>
      </c>
    </row>
    <row r="1432" spans="1:42" x14ac:dyDescent="0.3">
      <c r="A1432" s="1">
        <v>1516</v>
      </c>
      <c r="B1432" t="s">
        <v>5499</v>
      </c>
      <c r="C1432" t="s">
        <v>27</v>
      </c>
      <c r="D1432" t="s">
        <v>5500</v>
      </c>
      <c r="E1432" t="s">
        <v>2250</v>
      </c>
      <c r="F1432" t="s">
        <v>4840</v>
      </c>
      <c r="G1432" t="s">
        <v>1627</v>
      </c>
      <c r="H1432" t="s">
        <v>32</v>
      </c>
      <c r="I1432">
        <v>118</v>
      </c>
      <c r="J1432">
        <v>2.35</v>
      </c>
      <c r="K1432" t="s">
        <v>33</v>
      </c>
      <c r="L1432" t="s">
        <v>17366</v>
      </c>
      <c r="M1432" t="s">
        <v>16076</v>
      </c>
      <c r="N1432" t="s">
        <v>17410</v>
      </c>
      <c r="O1432" t="s">
        <v>14178</v>
      </c>
      <c r="P1432" t="s">
        <v>14731</v>
      </c>
      <c r="Q1432">
        <v>2005</v>
      </c>
      <c r="R1432" t="s">
        <v>34</v>
      </c>
      <c r="S1432">
        <v>0</v>
      </c>
      <c r="T1432">
        <v>10000000</v>
      </c>
      <c r="U1432">
        <v>4280577</v>
      </c>
      <c r="V1432">
        <f t="shared" si="45"/>
        <v>-5719423</v>
      </c>
      <c r="W1432" t="s">
        <v>5501</v>
      </c>
      <c r="X1432">
        <v>6.8</v>
      </c>
      <c r="Y1432">
        <v>90</v>
      </c>
      <c r="Z1432">
        <v>50919</v>
      </c>
      <c r="AA1432">
        <v>114</v>
      </c>
      <c r="AB1432">
        <v>0</v>
      </c>
      <c r="AC1432">
        <v>41</v>
      </c>
      <c r="AD1432">
        <v>722</v>
      </c>
      <c r="AE1432">
        <v>580</v>
      </c>
      <c r="AF1432">
        <v>577</v>
      </c>
      <c r="AG1432">
        <v>2859</v>
      </c>
      <c r="AH1432" t="s">
        <v>2420</v>
      </c>
      <c r="AI1432" t="s">
        <v>12756</v>
      </c>
      <c r="AJ1432" t="s">
        <v>20930</v>
      </c>
      <c r="AP1432">
        <f t="shared" si="44"/>
        <v>3</v>
      </c>
    </row>
    <row r="1433" spans="1:42" x14ac:dyDescent="0.3">
      <c r="A1433" s="1">
        <v>1517</v>
      </c>
      <c r="B1433" t="s">
        <v>5502</v>
      </c>
      <c r="C1433" t="s">
        <v>27</v>
      </c>
      <c r="D1433" t="s">
        <v>5503</v>
      </c>
      <c r="E1433" t="s">
        <v>260</v>
      </c>
      <c r="F1433" t="s">
        <v>4285</v>
      </c>
      <c r="G1433" t="s">
        <v>5504</v>
      </c>
      <c r="H1433" t="s">
        <v>32</v>
      </c>
      <c r="I1433">
        <v>94</v>
      </c>
      <c r="J1433">
        <v>2.35</v>
      </c>
      <c r="K1433" t="s">
        <v>33</v>
      </c>
      <c r="L1433" t="s">
        <v>15956</v>
      </c>
      <c r="M1433" t="s">
        <v>17367</v>
      </c>
      <c r="N1433" t="s">
        <v>14534</v>
      </c>
      <c r="O1433" t="s">
        <v>17411</v>
      </c>
      <c r="P1433" t="s">
        <v>14213</v>
      </c>
      <c r="Q1433">
        <v>2012</v>
      </c>
      <c r="R1433" t="s">
        <v>491</v>
      </c>
      <c r="S1433">
        <v>2</v>
      </c>
      <c r="T1433">
        <v>30000000</v>
      </c>
      <c r="U1433">
        <v>17120019</v>
      </c>
      <c r="V1433">
        <f t="shared" si="45"/>
        <v>-12879981</v>
      </c>
      <c r="W1433" t="s">
        <v>5505</v>
      </c>
      <c r="X1433">
        <v>6.5</v>
      </c>
      <c r="Y1433">
        <v>258</v>
      </c>
      <c r="Z1433">
        <v>83097</v>
      </c>
      <c r="AA1433">
        <v>134</v>
      </c>
      <c r="AB1433">
        <v>12000</v>
      </c>
      <c r="AC1433">
        <v>132</v>
      </c>
      <c r="AD1433">
        <v>26000</v>
      </c>
      <c r="AE1433">
        <v>828</v>
      </c>
      <c r="AF1433">
        <v>317</v>
      </c>
      <c r="AG1433">
        <v>27759</v>
      </c>
      <c r="AH1433" t="s">
        <v>980</v>
      </c>
      <c r="AI1433" t="s">
        <v>20931</v>
      </c>
      <c r="AJ1433" t="s">
        <v>13161</v>
      </c>
      <c r="AP1433">
        <f t="shared" si="44"/>
        <v>3</v>
      </c>
    </row>
    <row r="1434" spans="1:42" x14ac:dyDescent="0.3">
      <c r="A1434" s="1">
        <v>1518</v>
      </c>
      <c r="B1434" t="s">
        <v>5506</v>
      </c>
      <c r="C1434" t="s">
        <v>27</v>
      </c>
      <c r="D1434" t="s">
        <v>290</v>
      </c>
      <c r="E1434" t="s">
        <v>432</v>
      </c>
      <c r="F1434" t="s">
        <v>3265</v>
      </c>
      <c r="G1434" t="s">
        <v>691</v>
      </c>
      <c r="H1434" t="s">
        <v>32</v>
      </c>
      <c r="I1434">
        <v>124</v>
      </c>
      <c r="J1434">
        <v>2.35</v>
      </c>
      <c r="K1434" t="s">
        <v>33</v>
      </c>
      <c r="L1434" t="s">
        <v>17412</v>
      </c>
      <c r="M1434" t="s">
        <v>17413</v>
      </c>
      <c r="N1434" t="s">
        <v>17414</v>
      </c>
      <c r="O1434" t="s">
        <v>17415</v>
      </c>
      <c r="P1434" t="s">
        <v>14802</v>
      </c>
      <c r="Q1434">
        <v>1999</v>
      </c>
      <c r="R1434" t="s">
        <v>491</v>
      </c>
      <c r="S1434">
        <v>3</v>
      </c>
      <c r="T1434">
        <v>38000000</v>
      </c>
      <c r="U1434">
        <v>8406264</v>
      </c>
      <c r="V1434">
        <f t="shared" si="45"/>
        <v>-29593736</v>
      </c>
      <c r="W1434" t="s">
        <v>5507</v>
      </c>
      <c r="X1434">
        <v>6</v>
      </c>
      <c r="Y1434">
        <v>56</v>
      </c>
      <c r="Z1434">
        <v>24826</v>
      </c>
      <c r="AA1434">
        <v>175</v>
      </c>
      <c r="AB1434">
        <v>783</v>
      </c>
      <c r="AC1434">
        <v>179</v>
      </c>
      <c r="AD1434">
        <v>11000</v>
      </c>
      <c r="AE1434">
        <v>617</v>
      </c>
      <c r="AF1434">
        <v>551</v>
      </c>
      <c r="AG1434">
        <v>13093</v>
      </c>
      <c r="AH1434" t="s">
        <v>1432</v>
      </c>
      <c r="AI1434" t="s">
        <v>2420</v>
      </c>
      <c r="AJ1434" t="s">
        <v>12756</v>
      </c>
      <c r="AP1434">
        <f t="shared" si="44"/>
        <v>3</v>
      </c>
    </row>
    <row r="1435" spans="1:42" x14ac:dyDescent="0.3">
      <c r="A1435" s="1">
        <v>1519</v>
      </c>
      <c r="B1435" t="s">
        <v>5508</v>
      </c>
      <c r="C1435" t="s">
        <v>27</v>
      </c>
      <c r="D1435" t="s">
        <v>5509</v>
      </c>
      <c r="E1435" t="s">
        <v>306</v>
      </c>
      <c r="F1435" t="s">
        <v>1068</v>
      </c>
      <c r="G1435" t="s">
        <v>5510</v>
      </c>
      <c r="H1435" t="s">
        <v>32</v>
      </c>
      <c r="I1435">
        <v>134</v>
      </c>
      <c r="J1435">
        <v>2.35</v>
      </c>
      <c r="K1435" t="s">
        <v>33</v>
      </c>
      <c r="L1435" t="s">
        <v>17416</v>
      </c>
      <c r="M1435" t="s">
        <v>14260</v>
      </c>
      <c r="N1435" t="s">
        <v>17417</v>
      </c>
      <c r="O1435" t="s">
        <v>13985</v>
      </c>
      <c r="P1435" t="s">
        <v>14953</v>
      </c>
      <c r="Q1435">
        <v>1983</v>
      </c>
      <c r="R1435" t="s">
        <v>72</v>
      </c>
      <c r="S1435">
        <v>0</v>
      </c>
      <c r="T1435">
        <v>32500000</v>
      </c>
      <c r="U1435">
        <v>309125409</v>
      </c>
      <c r="V1435">
        <f t="shared" si="45"/>
        <v>276625409</v>
      </c>
      <c r="W1435" t="s">
        <v>5511</v>
      </c>
      <c r="X1435">
        <v>8.4</v>
      </c>
      <c r="Y1435">
        <v>197</v>
      </c>
      <c r="Z1435">
        <v>681857</v>
      </c>
      <c r="AA1435">
        <v>647</v>
      </c>
      <c r="AB1435">
        <v>14000</v>
      </c>
      <c r="AC1435">
        <v>37</v>
      </c>
      <c r="AD1435">
        <v>11000</v>
      </c>
      <c r="AE1435">
        <v>1000</v>
      </c>
      <c r="AF1435">
        <v>504</v>
      </c>
      <c r="AG1435">
        <v>13649</v>
      </c>
      <c r="AH1435" t="s">
        <v>980</v>
      </c>
      <c r="AI1435" t="s">
        <v>718</v>
      </c>
      <c r="AJ1435" t="s">
        <v>20924</v>
      </c>
      <c r="AK1435" t="s">
        <v>13700</v>
      </c>
      <c r="AP1435">
        <f t="shared" si="44"/>
        <v>4</v>
      </c>
    </row>
    <row r="1436" spans="1:42" x14ac:dyDescent="0.3">
      <c r="A1436" s="1">
        <v>1520</v>
      </c>
      <c r="B1436" t="s">
        <v>5512</v>
      </c>
      <c r="C1436" t="s">
        <v>27</v>
      </c>
      <c r="D1436" t="s">
        <v>5513</v>
      </c>
      <c r="E1436" t="s">
        <v>5514</v>
      </c>
      <c r="F1436" t="s">
        <v>1801</v>
      </c>
      <c r="G1436" t="s">
        <v>4318</v>
      </c>
      <c r="H1436" t="s">
        <v>47</v>
      </c>
      <c r="I1436">
        <v>113</v>
      </c>
      <c r="J1436">
        <v>2.35</v>
      </c>
      <c r="K1436" t="s">
        <v>33</v>
      </c>
      <c r="L1436" t="s">
        <v>14590</v>
      </c>
      <c r="M1436" t="s">
        <v>16394</v>
      </c>
      <c r="N1436" t="s">
        <v>15583</v>
      </c>
      <c r="O1436" t="s">
        <v>14405</v>
      </c>
      <c r="P1436" t="s">
        <v>17418</v>
      </c>
      <c r="Q1436">
        <v>2008</v>
      </c>
      <c r="R1436" t="s">
        <v>491</v>
      </c>
      <c r="S1436">
        <v>1</v>
      </c>
      <c r="T1436">
        <v>30000000</v>
      </c>
      <c r="U1436">
        <v>10955425</v>
      </c>
      <c r="V1436">
        <f t="shared" si="45"/>
        <v>-19044575</v>
      </c>
      <c r="W1436" t="s">
        <v>5515</v>
      </c>
      <c r="X1436">
        <v>6</v>
      </c>
      <c r="Y1436">
        <v>254</v>
      </c>
      <c r="Z1436">
        <v>62770</v>
      </c>
      <c r="AA1436">
        <v>396</v>
      </c>
      <c r="AB1436">
        <v>0</v>
      </c>
      <c r="AC1436">
        <v>197</v>
      </c>
      <c r="AD1436">
        <v>165</v>
      </c>
      <c r="AE1436">
        <v>107</v>
      </c>
      <c r="AF1436">
        <v>43</v>
      </c>
      <c r="AG1436">
        <v>391</v>
      </c>
      <c r="AH1436" t="s">
        <v>980</v>
      </c>
      <c r="AI1436" t="s">
        <v>13700</v>
      </c>
      <c r="AJ1436" t="s">
        <v>13161</v>
      </c>
      <c r="AP1436">
        <f t="shared" si="44"/>
        <v>3</v>
      </c>
    </row>
    <row r="1437" spans="1:42" x14ac:dyDescent="0.3">
      <c r="A1437" s="1">
        <v>1521</v>
      </c>
      <c r="B1437" t="s">
        <v>5516</v>
      </c>
      <c r="C1437" t="s">
        <v>27</v>
      </c>
      <c r="D1437" t="s">
        <v>4642</v>
      </c>
      <c r="E1437" t="s">
        <v>166</v>
      </c>
      <c r="F1437" t="s">
        <v>5517</v>
      </c>
      <c r="G1437" t="s">
        <v>5518</v>
      </c>
      <c r="H1437" t="s">
        <v>32</v>
      </c>
      <c r="I1437">
        <v>124</v>
      </c>
      <c r="J1437">
        <v>1.85</v>
      </c>
      <c r="K1437" t="s">
        <v>33</v>
      </c>
      <c r="L1437" t="s">
        <v>14003</v>
      </c>
      <c r="M1437" t="s">
        <v>17148</v>
      </c>
      <c r="N1437" t="s">
        <v>17419</v>
      </c>
      <c r="O1437" t="s">
        <v>16254</v>
      </c>
      <c r="P1437" t="s">
        <v>17420</v>
      </c>
      <c r="Q1437">
        <v>2008</v>
      </c>
      <c r="R1437" t="s">
        <v>491</v>
      </c>
      <c r="S1437">
        <v>0</v>
      </c>
      <c r="T1437">
        <v>32000000</v>
      </c>
      <c r="U1437">
        <v>34180954</v>
      </c>
      <c r="V1437">
        <f t="shared" si="45"/>
        <v>2180954</v>
      </c>
      <c r="W1437" t="s">
        <v>5519</v>
      </c>
      <c r="X1437">
        <v>7.6</v>
      </c>
      <c r="Y1437">
        <v>299</v>
      </c>
      <c r="Z1437">
        <v>189812</v>
      </c>
      <c r="AA1437">
        <v>370</v>
      </c>
      <c r="AB1437">
        <v>15000</v>
      </c>
      <c r="AC1437">
        <v>335</v>
      </c>
      <c r="AD1437">
        <v>14000</v>
      </c>
      <c r="AE1437">
        <v>388</v>
      </c>
      <c r="AF1437">
        <v>50</v>
      </c>
      <c r="AG1437">
        <v>14504</v>
      </c>
      <c r="AH1437" t="s">
        <v>2420</v>
      </c>
      <c r="AI1437" t="s">
        <v>12756</v>
      </c>
      <c r="AP1437">
        <f t="shared" si="44"/>
        <v>2</v>
      </c>
    </row>
    <row r="1438" spans="1:42" x14ac:dyDescent="0.3">
      <c r="A1438" s="1">
        <v>1523</v>
      </c>
      <c r="B1438" t="s">
        <v>5520</v>
      </c>
      <c r="C1438" t="s">
        <v>27</v>
      </c>
      <c r="D1438" t="s">
        <v>193</v>
      </c>
      <c r="E1438" t="s">
        <v>115</v>
      </c>
      <c r="F1438" t="s">
        <v>1417</v>
      </c>
      <c r="G1438" t="s">
        <v>922</v>
      </c>
      <c r="H1438" t="s">
        <v>32</v>
      </c>
      <c r="I1438">
        <v>97</v>
      </c>
      <c r="J1438">
        <v>1.85</v>
      </c>
      <c r="K1438" t="s">
        <v>33</v>
      </c>
      <c r="L1438" t="s">
        <v>14981</v>
      </c>
      <c r="M1438" t="s">
        <v>17421</v>
      </c>
      <c r="N1438" t="s">
        <v>14050</v>
      </c>
      <c r="O1438" t="s">
        <v>14403</v>
      </c>
      <c r="P1438" t="s">
        <v>14326</v>
      </c>
      <c r="Q1438">
        <v>2003</v>
      </c>
      <c r="R1438" t="s">
        <v>72</v>
      </c>
      <c r="S1438">
        <v>1</v>
      </c>
      <c r="T1438">
        <v>33000000</v>
      </c>
      <c r="U1438">
        <v>173381405</v>
      </c>
      <c r="V1438">
        <f t="shared" si="45"/>
        <v>140381405</v>
      </c>
      <c r="W1438" t="s">
        <v>5521</v>
      </c>
      <c r="X1438">
        <v>6.9</v>
      </c>
      <c r="Y1438">
        <v>152</v>
      </c>
      <c r="Z1438">
        <v>147597</v>
      </c>
      <c r="AA1438">
        <v>395</v>
      </c>
      <c r="AB1438">
        <v>21000</v>
      </c>
      <c r="AC1438">
        <v>4000</v>
      </c>
      <c r="AD1438">
        <v>22000</v>
      </c>
      <c r="AE1438">
        <v>11000</v>
      </c>
      <c r="AF1438">
        <v>8000</v>
      </c>
      <c r="AG1438">
        <v>43354</v>
      </c>
      <c r="AH1438" t="s">
        <v>1432</v>
      </c>
      <c r="AI1438" t="s">
        <v>20926</v>
      </c>
      <c r="AJ1438" t="s">
        <v>20924</v>
      </c>
      <c r="AK1438" t="s">
        <v>12756</v>
      </c>
      <c r="AP1438">
        <f t="shared" si="44"/>
        <v>4</v>
      </c>
    </row>
    <row r="1439" spans="1:42" x14ac:dyDescent="0.3">
      <c r="A1439" s="1">
        <v>1524</v>
      </c>
      <c r="B1439" t="s">
        <v>5522</v>
      </c>
      <c r="C1439" t="s">
        <v>27</v>
      </c>
      <c r="D1439" t="s">
        <v>523</v>
      </c>
      <c r="E1439" t="s">
        <v>1227</v>
      </c>
      <c r="F1439" t="s">
        <v>5523</v>
      </c>
      <c r="G1439" t="s">
        <v>5524</v>
      </c>
      <c r="H1439" t="s">
        <v>32</v>
      </c>
      <c r="I1439">
        <v>123</v>
      </c>
      <c r="J1439">
        <v>2.35</v>
      </c>
      <c r="K1439" t="s">
        <v>33</v>
      </c>
      <c r="L1439" t="s">
        <v>17422</v>
      </c>
      <c r="M1439" t="s">
        <v>17423</v>
      </c>
      <c r="N1439" t="s">
        <v>17424</v>
      </c>
      <c r="O1439" t="s">
        <v>17425</v>
      </c>
      <c r="P1439" t="s">
        <v>16989</v>
      </c>
      <c r="Q1439">
        <v>1996</v>
      </c>
      <c r="R1439" t="s">
        <v>72</v>
      </c>
      <c r="S1439">
        <v>1</v>
      </c>
      <c r="T1439">
        <v>32000000</v>
      </c>
      <c r="U1439">
        <v>104632573</v>
      </c>
      <c r="V1439">
        <f t="shared" si="45"/>
        <v>72632573</v>
      </c>
      <c r="W1439" t="s">
        <v>5525</v>
      </c>
      <c r="X1439">
        <v>6.4</v>
      </c>
      <c r="Y1439">
        <v>53</v>
      </c>
      <c r="Z1439">
        <v>63839</v>
      </c>
      <c r="AA1439">
        <v>118</v>
      </c>
      <c r="AB1439">
        <v>0</v>
      </c>
      <c r="AC1439">
        <v>226</v>
      </c>
      <c r="AD1439">
        <v>3000</v>
      </c>
      <c r="AE1439">
        <v>941</v>
      </c>
      <c r="AF1439">
        <v>796</v>
      </c>
      <c r="AG1439">
        <v>5975</v>
      </c>
      <c r="AH1439" t="s">
        <v>2420</v>
      </c>
      <c r="AI1439" t="s">
        <v>20924</v>
      </c>
      <c r="AJ1439" t="s">
        <v>12756</v>
      </c>
      <c r="AK1439" t="s">
        <v>13700</v>
      </c>
      <c r="AP1439">
        <f t="shared" si="44"/>
        <v>4</v>
      </c>
    </row>
    <row r="1440" spans="1:42" x14ac:dyDescent="0.3">
      <c r="A1440" s="1">
        <v>1525</v>
      </c>
      <c r="B1440" t="s">
        <v>5526</v>
      </c>
      <c r="C1440" t="s">
        <v>27</v>
      </c>
      <c r="D1440" t="s">
        <v>2915</v>
      </c>
      <c r="E1440" t="s">
        <v>1061</v>
      </c>
      <c r="F1440" t="s">
        <v>5105</v>
      </c>
      <c r="G1440" t="s">
        <v>3793</v>
      </c>
      <c r="H1440" t="s">
        <v>205</v>
      </c>
      <c r="I1440">
        <v>99</v>
      </c>
      <c r="J1440">
        <v>1.85</v>
      </c>
      <c r="K1440" t="s">
        <v>33</v>
      </c>
      <c r="L1440" t="s">
        <v>17426</v>
      </c>
      <c r="M1440" t="s">
        <v>14453</v>
      </c>
      <c r="N1440" t="s">
        <v>17360</v>
      </c>
      <c r="O1440" t="s">
        <v>14602</v>
      </c>
      <c r="P1440" t="s">
        <v>16855</v>
      </c>
      <c r="Q1440">
        <v>2002</v>
      </c>
      <c r="R1440" t="s">
        <v>72</v>
      </c>
      <c r="S1440">
        <v>1</v>
      </c>
      <c r="T1440">
        <v>35000000</v>
      </c>
      <c r="U1440">
        <v>81150692</v>
      </c>
      <c r="V1440">
        <f t="shared" si="45"/>
        <v>46150692</v>
      </c>
      <c r="W1440" t="s">
        <v>5527</v>
      </c>
      <c r="X1440">
        <v>5.0999999999999996</v>
      </c>
      <c r="Y1440">
        <v>67</v>
      </c>
      <c r="Z1440">
        <v>20219</v>
      </c>
      <c r="AA1440">
        <v>100</v>
      </c>
      <c r="AB1440">
        <v>0</v>
      </c>
      <c r="AC1440">
        <v>32</v>
      </c>
      <c r="AD1440">
        <v>773</v>
      </c>
      <c r="AE1440">
        <v>664</v>
      </c>
      <c r="AF1440">
        <v>521</v>
      </c>
      <c r="AG1440">
        <v>2916</v>
      </c>
      <c r="AH1440" t="s">
        <v>718</v>
      </c>
      <c r="AI1440" t="s">
        <v>1432</v>
      </c>
      <c r="AJ1440" t="s">
        <v>20926</v>
      </c>
      <c r="AK1440" t="s">
        <v>20930</v>
      </c>
      <c r="AP1440">
        <f t="shared" si="44"/>
        <v>4</v>
      </c>
    </row>
    <row r="1441" spans="1:42" x14ac:dyDescent="0.3">
      <c r="A1441" s="1">
        <v>1526</v>
      </c>
      <c r="B1441" t="s">
        <v>5528</v>
      </c>
      <c r="C1441" t="s">
        <v>27</v>
      </c>
      <c r="D1441" t="s">
        <v>794</v>
      </c>
      <c r="E1441" t="s">
        <v>421</v>
      </c>
      <c r="F1441" t="s">
        <v>914</v>
      </c>
      <c r="G1441" t="s">
        <v>5111</v>
      </c>
      <c r="H1441" t="s">
        <v>32</v>
      </c>
      <c r="I1441">
        <v>101</v>
      </c>
      <c r="J1441">
        <v>1.85</v>
      </c>
      <c r="K1441" t="s">
        <v>33</v>
      </c>
      <c r="L1441" t="s">
        <v>14220</v>
      </c>
      <c r="M1441" t="s">
        <v>17427</v>
      </c>
      <c r="N1441" t="s">
        <v>17428</v>
      </c>
      <c r="O1441" t="s">
        <v>14222</v>
      </c>
      <c r="P1441" t="s">
        <v>16236</v>
      </c>
      <c r="Q1441">
        <v>1988</v>
      </c>
      <c r="R1441" t="s">
        <v>34</v>
      </c>
      <c r="S1441">
        <v>1</v>
      </c>
      <c r="T1441">
        <v>32000000</v>
      </c>
      <c r="U1441">
        <v>60328558</v>
      </c>
      <c r="V1441">
        <f t="shared" si="45"/>
        <v>28328558</v>
      </c>
      <c r="W1441" t="s">
        <v>5529</v>
      </c>
      <c r="X1441">
        <v>7</v>
      </c>
      <c r="Y1441">
        <v>88</v>
      </c>
      <c r="Z1441">
        <v>61396</v>
      </c>
      <c r="AA1441">
        <v>159</v>
      </c>
      <c r="AB1441">
        <v>11000</v>
      </c>
      <c r="AC1441">
        <v>503</v>
      </c>
      <c r="AD1441">
        <v>13000</v>
      </c>
      <c r="AE1441">
        <v>1000</v>
      </c>
      <c r="AF1441">
        <v>1000</v>
      </c>
      <c r="AG1441">
        <v>18734</v>
      </c>
      <c r="AH1441" t="s">
        <v>1432</v>
      </c>
      <c r="AI1441" t="s">
        <v>2420</v>
      </c>
      <c r="AJ1441" t="s">
        <v>20924</v>
      </c>
      <c r="AP1441">
        <f t="shared" si="44"/>
        <v>3</v>
      </c>
    </row>
    <row r="1442" spans="1:42" x14ac:dyDescent="0.3">
      <c r="A1442" s="1">
        <v>1527</v>
      </c>
      <c r="B1442" t="s">
        <v>5530</v>
      </c>
      <c r="C1442" t="s">
        <v>27</v>
      </c>
      <c r="D1442" t="s">
        <v>5531</v>
      </c>
      <c r="E1442" t="s">
        <v>3665</v>
      </c>
      <c r="F1442" t="s">
        <v>1176</v>
      </c>
      <c r="G1442" t="s">
        <v>5532</v>
      </c>
      <c r="H1442" t="s">
        <v>572</v>
      </c>
      <c r="I1442">
        <v>92</v>
      </c>
      <c r="J1442">
        <v>1.85</v>
      </c>
      <c r="K1442" t="s">
        <v>33</v>
      </c>
      <c r="L1442" t="s">
        <v>17429</v>
      </c>
      <c r="M1442" t="s">
        <v>16311</v>
      </c>
      <c r="N1442" t="s">
        <v>17430</v>
      </c>
      <c r="O1442" t="s">
        <v>14503</v>
      </c>
      <c r="P1442" t="s">
        <v>16305</v>
      </c>
      <c r="Q1442">
        <v>2006</v>
      </c>
      <c r="R1442" t="s">
        <v>72</v>
      </c>
      <c r="S1442">
        <v>1</v>
      </c>
      <c r="T1442">
        <v>32000000</v>
      </c>
      <c r="U1442">
        <v>80197993</v>
      </c>
      <c r="V1442">
        <f t="shared" si="45"/>
        <v>48197993</v>
      </c>
      <c r="W1442" t="s">
        <v>5533</v>
      </c>
      <c r="X1442">
        <v>5.7</v>
      </c>
      <c r="Y1442">
        <v>163</v>
      </c>
      <c r="Z1442">
        <v>65551</v>
      </c>
      <c r="AA1442">
        <v>441</v>
      </c>
      <c r="AB1442">
        <v>0</v>
      </c>
      <c r="AC1442">
        <v>100</v>
      </c>
      <c r="AD1442">
        <v>678</v>
      </c>
      <c r="AE1442">
        <v>635</v>
      </c>
      <c r="AF1442">
        <v>327</v>
      </c>
      <c r="AG1442">
        <v>1729</v>
      </c>
      <c r="AH1442" t="s">
        <v>1432</v>
      </c>
      <c r="AI1442" t="s">
        <v>20926</v>
      </c>
      <c r="AJ1442" t="s">
        <v>20930</v>
      </c>
      <c r="AP1442">
        <f t="shared" si="44"/>
        <v>3</v>
      </c>
    </row>
    <row r="1443" spans="1:42" x14ac:dyDescent="0.3">
      <c r="A1443" s="1">
        <v>1528</v>
      </c>
      <c r="B1443" t="s">
        <v>5534</v>
      </c>
      <c r="C1443" t="s">
        <v>27</v>
      </c>
      <c r="D1443" t="s">
        <v>729</v>
      </c>
      <c r="E1443" t="s">
        <v>3332</v>
      </c>
      <c r="F1443" t="s">
        <v>5535</v>
      </c>
      <c r="G1443" t="s">
        <v>5536</v>
      </c>
      <c r="H1443" t="s">
        <v>32</v>
      </c>
      <c r="I1443">
        <v>131</v>
      </c>
      <c r="J1443">
        <v>2.35</v>
      </c>
      <c r="K1443" t="s">
        <v>33</v>
      </c>
      <c r="L1443" t="s">
        <v>14140</v>
      </c>
      <c r="M1443" t="s">
        <v>17431</v>
      </c>
      <c r="N1443" t="s">
        <v>14412</v>
      </c>
      <c r="O1443" t="s">
        <v>17415</v>
      </c>
      <c r="P1443" t="s">
        <v>17432</v>
      </c>
      <c r="Q1443">
        <v>2011</v>
      </c>
      <c r="R1443" t="s">
        <v>491</v>
      </c>
      <c r="S1443">
        <v>6</v>
      </c>
      <c r="T1443">
        <v>32500000</v>
      </c>
      <c r="U1443">
        <v>169076745</v>
      </c>
      <c r="V1443">
        <f t="shared" si="45"/>
        <v>136576745</v>
      </c>
      <c r="W1443" t="s">
        <v>5537</v>
      </c>
      <c r="X1443">
        <v>6.8</v>
      </c>
      <c r="Y1443">
        <v>371</v>
      </c>
      <c r="Z1443">
        <v>218711</v>
      </c>
      <c r="AA1443">
        <v>485</v>
      </c>
      <c r="AB1443">
        <v>27000</v>
      </c>
      <c r="AC1443">
        <v>176</v>
      </c>
      <c r="AD1443">
        <v>722</v>
      </c>
      <c r="AE1443">
        <v>655</v>
      </c>
      <c r="AF1443">
        <v>460</v>
      </c>
      <c r="AG1443">
        <v>3229</v>
      </c>
      <c r="AH1443" t="s">
        <v>1432</v>
      </c>
      <c r="AI1443" t="s">
        <v>12756</v>
      </c>
      <c r="AP1443">
        <f t="shared" si="44"/>
        <v>2</v>
      </c>
    </row>
    <row r="1444" spans="1:42" x14ac:dyDescent="0.3">
      <c r="A1444" s="1">
        <v>1529</v>
      </c>
      <c r="B1444" t="s">
        <v>5538</v>
      </c>
      <c r="C1444" t="s">
        <v>27</v>
      </c>
      <c r="D1444" t="s">
        <v>4330</v>
      </c>
      <c r="E1444" t="s">
        <v>344</v>
      </c>
      <c r="F1444" t="s">
        <v>64</v>
      </c>
      <c r="G1444" t="s">
        <v>897</v>
      </c>
      <c r="H1444" t="s">
        <v>32</v>
      </c>
      <c r="I1444">
        <v>107</v>
      </c>
      <c r="J1444">
        <v>2.35</v>
      </c>
      <c r="K1444" t="s">
        <v>33</v>
      </c>
      <c r="L1444" t="s">
        <v>17433</v>
      </c>
      <c r="M1444" t="s">
        <v>15816</v>
      </c>
      <c r="N1444" t="s">
        <v>17434</v>
      </c>
      <c r="O1444" t="s">
        <v>14178</v>
      </c>
      <c r="P1444" t="s">
        <v>17435</v>
      </c>
      <c r="Q1444">
        <v>2013</v>
      </c>
      <c r="R1444" t="s">
        <v>491</v>
      </c>
      <c r="S1444">
        <v>6</v>
      </c>
      <c r="T1444">
        <v>32000000</v>
      </c>
      <c r="U1444">
        <v>101470202</v>
      </c>
      <c r="V1444">
        <f t="shared" si="45"/>
        <v>69470202</v>
      </c>
      <c r="W1444" t="s">
        <v>5539</v>
      </c>
      <c r="X1444">
        <v>6.7</v>
      </c>
      <c r="Y1444">
        <v>418</v>
      </c>
      <c r="Z1444">
        <v>310540</v>
      </c>
      <c r="AA1444">
        <v>669</v>
      </c>
      <c r="AB1444">
        <v>97000</v>
      </c>
      <c r="AC1444">
        <v>133</v>
      </c>
      <c r="AD1444">
        <v>17000</v>
      </c>
      <c r="AE1444">
        <v>11000</v>
      </c>
      <c r="AF1444">
        <v>9000</v>
      </c>
      <c r="AG1444">
        <v>38751</v>
      </c>
      <c r="AH1444" t="s">
        <v>1432</v>
      </c>
      <c r="AI1444" t="s">
        <v>20924</v>
      </c>
      <c r="AP1444">
        <f t="shared" si="44"/>
        <v>2</v>
      </c>
    </row>
    <row r="1445" spans="1:42" x14ac:dyDescent="0.3">
      <c r="A1445" s="1">
        <v>1530</v>
      </c>
      <c r="B1445" t="s">
        <v>5540</v>
      </c>
      <c r="C1445" t="s">
        <v>27</v>
      </c>
      <c r="D1445" t="s">
        <v>5541</v>
      </c>
      <c r="E1445" t="s">
        <v>4475</v>
      </c>
      <c r="F1445" t="s">
        <v>4022</v>
      </c>
      <c r="G1445" t="s">
        <v>5318</v>
      </c>
      <c r="H1445" t="s">
        <v>32</v>
      </c>
      <c r="I1445">
        <v>103</v>
      </c>
      <c r="J1445">
        <v>2.35</v>
      </c>
      <c r="K1445" t="s">
        <v>33</v>
      </c>
      <c r="L1445" t="s">
        <v>17436</v>
      </c>
      <c r="M1445" t="s">
        <v>16043</v>
      </c>
      <c r="N1445" t="s">
        <v>17437</v>
      </c>
      <c r="O1445" t="s">
        <v>14489</v>
      </c>
      <c r="P1445" t="s">
        <v>17438</v>
      </c>
      <c r="Q1445">
        <v>1999</v>
      </c>
      <c r="R1445" t="s">
        <v>491</v>
      </c>
      <c r="S1445">
        <v>0</v>
      </c>
      <c r="T1445">
        <v>29000000</v>
      </c>
      <c r="U1445">
        <v>50041732</v>
      </c>
      <c r="V1445">
        <f t="shared" si="45"/>
        <v>21041732</v>
      </c>
      <c r="W1445" t="s">
        <v>5542</v>
      </c>
      <c r="X1445">
        <v>6.2</v>
      </c>
      <c r="Y1445">
        <v>131</v>
      </c>
      <c r="Z1445">
        <v>54390</v>
      </c>
      <c r="AA1445">
        <v>398</v>
      </c>
      <c r="AB1445">
        <v>0</v>
      </c>
      <c r="AC1445">
        <v>9</v>
      </c>
      <c r="AD1445">
        <v>826</v>
      </c>
      <c r="AE1445">
        <v>724</v>
      </c>
      <c r="AF1445">
        <v>573</v>
      </c>
      <c r="AG1445">
        <v>3004</v>
      </c>
      <c r="AH1445" t="s">
        <v>4493</v>
      </c>
      <c r="AP1445">
        <f t="shared" si="44"/>
        <v>1</v>
      </c>
    </row>
    <row r="1446" spans="1:42" x14ac:dyDescent="0.3">
      <c r="A1446" s="1">
        <v>1531</v>
      </c>
      <c r="B1446" t="s">
        <v>5543</v>
      </c>
      <c r="C1446" t="s">
        <v>27</v>
      </c>
      <c r="D1446" t="s">
        <v>5443</v>
      </c>
      <c r="E1446" t="s">
        <v>1269</v>
      </c>
      <c r="F1446" t="s">
        <v>581</v>
      </c>
      <c r="G1446" t="s">
        <v>1823</v>
      </c>
      <c r="H1446" t="s">
        <v>32</v>
      </c>
      <c r="I1446">
        <v>129</v>
      </c>
      <c r="J1446">
        <v>2.35</v>
      </c>
      <c r="K1446" t="s">
        <v>33</v>
      </c>
      <c r="L1446" t="s">
        <v>8889</v>
      </c>
      <c r="M1446" t="s">
        <v>16116</v>
      </c>
      <c r="N1446" t="s">
        <v>14560</v>
      </c>
      <c r="O1446" t="s">
        <v>17439</v>
      </c>
      <c r="P1446" t="s">
        <v>15684</v>
      </c>
      <c r="Q1446">
        <v>2000</v>
      </c>
      <c r="R1446" t="s">
        <v>491</v>
      </c>
      <c r="S1446">
        <v>0</v>
      </c>
      <c r="T1446">
        <v>32000000</v>
      </c>
      <c r="U1446">
        <v>48814909</v>
      </c>
      <c r="V1446">
        <f t="shared" si="45"/>
        <v>16814909</v>
      </c>
      <c r="W1446" t="s">
        <v>5544</v>
      </c>
      <c r="X1446">
        <v>7.2</v>
      </c>
      <c r="Y1446">
        <v>98</v>
      </c>
      <c r="Z1446">
        <v>89424</v>
      </c>
      <c r="AA1446">
        <v>224</v>
      </c>
      <c r="AB1446">
        <v>0</v>
      </c>
      <c r="AC1446">
        <v>88</v>
      </c>
      <c r="AD1446">
        <v>22000</v>
      </c>
      <c r="AE1446">
        <v>9000</v>
      </c>
      <c r="AF1446">
        <v>975</v>
      </c>
      <c r="AG1446">
        <v>36069</v>
      </c>
      <c r="AH1446" t="s">
        <v>20932</v>
      </c>
      <c r="AI1446" t="s">
        <v>2420</v>
      </c>
      <c r="AP1446">
        <f t="shared" si="44"/>
        <v>2</v>
      </c>
    </row>
    <row r="1447" spans="1:42" x14ac:dyDescent="0.3">
      <c r="A1447" s="1">
        <v>1532</v>
      </c>
      <c r="B1447" t="s">
        <v>5545</v>
      </c>
      <c r="C1447" t="s">
        <v>27</v>
      </c>
      <c r="D1447" t="s">
        <v>5546</v>
      </c>
      <c r="E1447" t="s">
        <v>261</v>
      </c>
      <c r="F1447" t="s">
        <v>1056</v>
      </c>
      <c r="G1447" t="s">
        <v>2634</v>
      </c>
      <c r="H1447" t="s">
        <v>32</v>
      </c>
      <c r="I1447">
        <v>107</v>
      </c>
      <c r="J1447">
        <v>2.35</v>
      </c>
      <c r="K1447" t="s">
        <v>33</v>
      </c>
      <c r="L1447" t="s">
        <v>14415</v>
      </c>
      <c r="M1447" t="s">
        <v>14897</v>
      </c>
      <c r="N1447" t="s">
        <v>17440</v>
      </c>
      <c r="O1447" t="s">
        <v>14539</v>
      </c>
      <c r="P1447" t="s">
        <v>17441</v>
      </c>
      <c r="Q1447">
        <v>2010</v>
      </c>
      <c r="R1447" t="s">
        <v>34</v>
      </c>
      <c r="S1447">
        <v>5</v>
      </c>
      <c r="T1447">
        <v>20000000</v>
      </c>
      <c r="U1447">
        <v>57744720</v>
      </c>
      <c r="V1447">
        <f t="shared" si="45"/>
        <v>37744720</v>
      </c>
      <c r="W1447" t="s">
        <v>5547</v>
      </c>
      <c r="X1447">
        <v>6.2</v>
      </c>
      <c r="Y1447">
        <v>119</v>
      </c>
      <c r="Z1447">
        <v>46961</v>
      </c>
      <c r="AA1447">
        <v>132</v>
      </c>
      <c r="AB1447">
        <v>0</v>
      </c>
      <c r="AC1447">
        <v>34</v>
      </c>
      <c r="AD1447">
        <v>23000</v>
      </c>
      <c r="AE1447">
        <v>4000</v>
      </c>
      <c r="AF1447">
        <v>1000</v>
      </c>
      <c r="AG1447">
        <v>31529</v>
      </c>
      <c r="AH1447" t="s">
        <v>980</v>
      </c>
      <c r="AI1447" t="s">
        <v>20931</v>
      </c>
      <c r="AJ1447" t="s">
        <v>13161</v>
      </c>
      <c r="AP1447">
        <f t="shared" si="44"/>
        <v>3</v>
      </c>
    </row>
    <row r="1448" spans="1:42" x14ac:dyDescent="0.3">
      <c r="A1448" s="1">
        <v>1533</v>
      </c>
      <c r="B1448" t="s">
        <v>5548</v>
      </c>
      <c r="C1448" t="s">
        <v>27</v>
      </c>
      <c r="D1448" t="s">
        <v>5549</v>
      </c>
      <c r="E1448" t="s">
        <v>604</v>
      </c>
      <c r="F1448" t="s">
        <v>1269</v>
      </c>
      <c r="G1448" t="s">
        <v>4537</v>
      </c>
      <c r="H1448" t="s">
        <v>32</v>
      </c>
      <c r="I1448">
        <v>89</v>
      </c>
      <c r="J1448">
        <v>2.35</v>
      </c>
      <c r="K1448" t="s">
        <v>33</v>
      </c>
      <c r="L1448" t="s">
        <v>16851</v>
      </c>
      <c r="M1448" t="s">
        <v>15189</v>
      </c>
      <c r="N1448" t="s">
        <v>15065</v>
      </c>
      <c r="O1448" t="s">
        <v>17442</v>
      </c>
      <c r="P1448" t="s">
        <v>15289</v>
      </c>
      <c r="Q1448">
        <v>2013</v>
      </c>
      <c r="R1448" t="s">
        <v>491</v>
      </c>
      <c r="S1448">
        <v>8</v>
      </c>
      <c r="T1448">
        <v>35000000</v>
      </c>
      <c r="U1448">
        <v>21784432</v>
      </c>
      <c r="V1448">
        <f t="shared" si="45"/>
        <v>-13215568</v>
      </c>
      <c r="W1448" t="s">
        <v>5550</v>
      </c>
      <c r="X1448">
        <v>5.6</v>
      </c>
      <c r="Y1448">
        <v>133</v>
      </c>
      <c r="Z1448">
        <v>37493</v>
      </c>
      <c r="AA1448">
        <v>108</v>
      </c>
      <c r="AB1448">
        <v>0</v>
      </c>
      <c r="AC1448">
        <v>16</v>
      </c>
      <c r="AD1448">
        <v>49000</v>
      </c>
      <c r="AE1448">
        <v>22000</v>
      </c>
      <c r="AF1448">
        <v>2000</v>
      </c>
      <c r="AG1448">
        <v>74181</v>
      </c>
      <c r="AH1448" t="s">
        <v>1432</v>
      </c>
      <c r="AP1448">
        <f t="shared" si="44"/>
        <v>1</v>
      </c>
    </row>
    <row r="1449" spans="1:42" x14ac:dyDescent="0.3">
      <c r="A1449" s="1">
        <v>1534</v>
      </c>
      <c r="B1449" t="s">
        <v>5551</v>
      </c>
      <c r="C1449" t="s">
        <v>27</v>
      </c>
      <c r="D1449" t="s">
        <v>4474</v>
      </c>
      <c r="E1449" t="s">
        <v>1555</v>
      </c>
      <c r="F1449" t="s">
        <v>903</v>
      </c>
      <c r="G1449" t="s">
        <v>5552</v>
      </c>
      <c r="H1449" t="s">
        <v>32</v>
      </c>
      <c r="I1449">
        <v>113</v>
      </c>
      <c r="J1449">
        <v>2.35</v>
      </c>
      <c r="K1449" t="s">
        <v>33</v>
      </c>
      <c r="L1449" t="s">
        <v>14980</v>
      </c>
      <c r="M1449" t="s">
        <v>14448</v>
      </c>
      <c r="N1449" t="s">
        <v>17443</v>
      </c>
      <c r="O1449" t="s">
        <v>16899</v>
      </c>
      <c r="P1449" t="s">
        <v>14632</v>
      </c>
      <c r="Q1449">
        <v>2011</v>
      </c>
      <c r="R1449" t="s">
        <v>34</v>
      </c>
      <c r="S1449">
        <v>2</v>
      </c>
      <c r="T1449">
        <v>32000000</v>
      </c>
      <c r="U1449">
        <v>37911876</v>
      </c>
      <c r="V1449">
        <f t="shared" si="45"/>
        <v>5911876</v>
      </c>
      <c r="W1449" t="s">
        <v>5553</v>
      </c>
      <c r="X1449">
        <v>4.4000000000000004</v>
      </c>
      <c r="Y1449">
        <v>88</v>
      </c>
      <c r="Z1449">
        <v>19671</v>
      </c>
      <c r="AA1449">
        <v>47</v>
      </c>
      <c r="AB1449">
        <v>0</v>
      </c>
      <c r="AC1449">
        <v>14</v>
      </c>
      <c r="AD1449">
        <v>918</v>
      </c>
      <c r="AE1449">
        <v>845</v>
      </c>
      <c r="AF1449">
        <v>534</v>
      </c>
      <c r="AG1449">
        <v>3500</v>
      </c>
      <c r="AH1449" t="s">
        <v>980</v>
      </c>
      <c r="AI1449" t="s">
        <v>1432</v>
      </c>
      <c r="AJ1449" t="s">
        <v>20931</v>
      </c>
      <c r="AP1449">
        <f t="shared" si="44"/>
        <v>3</v>
      </c>
    </row>
    <row r="1450" spans="1:42" x14ac:dyDescent="0.3">
      <c r="A1450" s="1">
        <v>1535</v>
      </c>
      <c r="B1450" t="s">
        <v>5554</v>
      </c>
      <c r="C1450" t="s">
        <v>27</v>
      </c>
      <c r="D1450" t="s">
        <v>543</v>
      </c>
      <c r="E1450" t="s">
        <v>291</v>
      </c>
      <c r="F1450" t="s">
        <v>5555</v>
      </c>
      <c r="G1450" t="s">
        <v>5556</v>
      </c>
      <c r="H1450" t="s">
        <v>32</v>
      </c>
      <c r="I1450">
        <v>93</v>
      </c>
      <c r="J1450">
        <v>1.85</v>
      </c>
      <c r="K1450" t="s">
        <v>33</v>
      </c>
      <c r="L1450" t="s">
        <v>17444</v>
      </c>
      <c r="M1450" t="s">
        <v>15052</v>
      </c>
      <c r="N1450" t="s">
        <v>14271</v>
      </c>
      <c r="O1450" t="s">
        <v>14028</v>
      </c>
      <c r="P1450" t="s">
        <v>17445</v>
      </c>
      <c r="Q1450">
        <v>2011</v>
      </c>
      <c r="R1450" t="s">
        <v>34</v>
      </c>
      <c r="S1450">
        <v>3</v>
      </c>
      <c r="T1450">
        <v>32000000</v>
      </c>
      <c r="U1450">
        <v>54696902</v>
      </c>
      <c r="V1450">
        <f t="shared" si="45"/>
        <v>22696902</v>
      </c>
      <c r="W1450" t="s">
        <v>5557</v>
      </c>
      <c r="X1450">
        <v>7.5</v>
      </c>
      <c r="Y1450">
        <v>522</v>
      </c>
      <c r="Z1450">
        <v>379462</v>
      </c>
      <c r="AA1450">
        <v>571</v>
      </c>
      <c r="AB1450">
        <v>56000</v>
      </c>
      <c r="AC1450">
        <v>0</v>
      </c>
      <c r="AD1450">
        <v>15000</v>
      </c>
      <c r="AE1450">
        <v>491</v>
      </c>
      <c r="AF1450">
        <v>355</v>
      </c>
      <c r="AG1450">
        <v>16034</v>
      </c>
      <c r="AH1450" t="s">
        <v>20928</v>
      </c>
      <c r="AI1450" t="s">
        <v>13700</v>
      </c>
      <c r="AJ1450" t="s">
        <v>13161</v>
      </c>
      <c r="AP1450">
        <f t="shared" si="44"/>
        <v>3</v>
      </c>
    </row>
    <row r="1451" spans="1:42" x14ac:dyDescent="0.3">
      <c r="A1451" s="1">
        <v>1536</v>
      </c>
      <c r="B1451" t="s">
        <v>5558</v>
      </c>
      <c r="C1451" t="s">
        <v>27</v>
      </c>
      <c r="D1451" t="s">
        <v>3587</v>
      </c>
      <c r="E1451" t="s">
        <v>5559</v>
      </c>
      <c r="F1451" t="s">
        <v>5560</v>
      </c>
      <c r="G1451" t="s">
        <v>5561</v>
      </c>
      <c r="H1451" t="s">
        <v>32</v>
      </c>
      <c r="I1451">
        <v>120</v>
      </c>
      <c r="J1451">
        <v>1.85</v>
      </c>
      <c r="K1451" t="s">
        <v>33</v>
      </c>
      <c r="L1451" t="s">
        <v>17446</v>
      </c>
      <c r="M1451" t="s">
        <v>16171</v>
      </c>
      <c r="N1451" t="s">
        <v>14096</v>
      </c>
      <c r="O1451" t="s">
        <v>14985</v>
      </c>
      <c r="P1451" t="s">
        <v>15552</v>
      </c>
      <c r="Q1451">
        <v>1993</v>
      </c>
      <c r="R1451" t="s">
        <v>491</v>
      </c>
      <c r="S1451">
        <v>3</v>
      </c>
      <c r="T1451">
        <v>32000000</v>
      </c>
      <c r="U1451">
        <v>36733909</v>
      </c>
      <c r="V1451">
        <f t="shared" si="45"/>
        <v>4733909</v>
      </c>
      <c r="W1451" t="s">
        <v>5562</v>
      </c>
      <c r="X1451">
        <v>7.1</v>
      </c>
      <c r="Y1451">
        <v>43</v>
      </c>
      <c r="Z1451">
        <v>38949</v>
      </c>
      <c r="AA1451">
        <v>112</v>
      </c>
      <c r="AB1451">
        <v>0</v>
      </c>
      <c r="AC1451">
        <v>155</v>
      </c>
      <c r="AD1451">
        <v>344</v>
      </c>
      <c r="AE1451">
        <v>242</v>
      </c>
      <c r="AF1451">
        <v>240</v>
      </c>
      <c r="AG1451">
        <v>2054</v>
      </c>
      <c r="AH1451" t="s">
        <v>718</v>
      </c>
      <c r="AI1451" t="s">
        <v>20932</v>
      </c>
      <c r="AJ1451" t="s">
        <v>2420</v>
      </c>
      <c r="AK1451" t="s">
        <v>13161</v>
      </c>
      <c r="AP1451">
        <f t="shared" si="44"/>
        <v>4</v>
      </c>
    </row>
    <row r="1452" spans="1:42" x14ac:dyDescent="0.3">
      <c r="A1452" s="1">
        <v>1537</v>
      </c>
      <c r="B1452" t="s">
        <v>5563</v>
      </c>
      <c r="C1452" t="s">
        <v>27</v>
      </c>
      <c r="D1452" t="s">
        <v>976</v>
      </c>
      <c r="E1452" t="s">
        <v>898</v>
      </c>
      <c r="F1452" t="s">
        <v>1917</v>
      </c>
      <c r="G1452" t="s">
        <v>5564</v>
      </c>
      <c r="H1452" t="s">
        <v>32</v>
      </c>
      <c r="I1452">
        <v>98</v>
      </c>
      <c r="J1452">
        <v>2.35</v>
      </c>
      <c r="K1452" t="s">
        <v>33</v>
      </c>
      <c r="L1452" t="s">
        <v>17447</v>
      </c>
      <c r="M1452" t="s">
        <v>14914</v>
      </c>
      <c r="N1452" t="s">
        <v>14847</v>
      </c>
      <c r="O1452" t="s">
        <v>14448</v>
      </c>
      <c r="P1452" t="s">
        <v>16338</v>
      </c>
      <c r="Q1452">
        <v>2007</v>
      </c>
      <c r="R1452" t="s">
        <v>491</v>
      </c>
      <c r="S1452">
        <v>1</v>
      </c>
      <c r="T1452">
        <v>32000000</v>
      </c>
      <c r="U1452">
        <v>35063732</v>
      </c>
      <c r="V1452">
        <f t="shared" si="45"/>
        <v>3063732</v>
      </c>
      <c r="W1452" t="s">
        <v>5565</v>
      </c>
      <c r="X1452">
        <v>6.4</v>
      </c>
      <c r="Y1452">
        <v>224</v>
      </c>
      <c r="Z1452">
        <v>164608</v>
      </c>
      <c r="AA1452">
        <v>383</v>
      </c>
      <c r="AB1452">
        <v>10000</v>
      </c>
      <c r="AC1452">
        <v>541</v>
      </c>
      <c r="AD1452">
        <v>8000</v>
      </c>
      <c r="AE1452">
        <v>912</v>
      </c>
      <c r="AF1452">
        <v>897</v>
      </c>
      <c r="AG1452">
        <v>10938</v>
      </c>
      <c r="AH1452" t="s">
        <v>20928</v>
      </c>
      <c r="AI1452" t="s">
        <v>13161</v>
      </c>
      <c r="AP1452">
        <f t="shared" si="44"/>
        <v>2</v>
      </c>
    </row>
    <row r="1453" spans="1:42" x14ac:dyDescent="0.3">
      <c r="A1453" s="1">
        <v>1538</v>
      </c>
      <c r="B1453" t="s">
        <v>5566</v>
      </c>
      <c r="C1453" t="s">
        <v>27</v>
      </c>
      <c r="D1453" t="s">
        <v>2963</v>
      </c>
      <c r="E1453" t="s">
        <v>545</v>
      </c>
      <c r="F1453" t="s">
        <v>5567</v>
      </c>
      <c r="G1453" t="s">
        <v>5568</v>
      </c>
      <c r="H1453" t="s">
        <v>1390</v>
      </c>
      <c r="I1453">
        <v>105</v>
      </c>
      <c r="J1453">
        <v>2.35</v>
      </c>
      <c r="K1453" t="s">
        <v>33</v>
      </c>
      <c r="L1453" t="s">
        <v>17403</v>
      </c>
      <c r="M1453" t="s">
        <v>17448</v>
      </c>
      <c r="N1453" t="s">
        <v>16584</v>
      </c>
      <c r="O1453" t="s">
        <v>17449</v>
      </c>
      <c r="P1453" t="s">
        <v>14028</v>
      </c>
      <c r="Q1453">
        <v>2013</v>
      </c>
      <c r="R1453" t="s">
        <v>72</v>
      </c>
      <c r="S1453">
        <v>1</v>
      </c>
      <c r="T1453">
        <v>33000000</v>
      </c>
      <c r="U1453">
        <v>99462</v>
      </c>
      <c r="V1453">
        <f t="shared" si="45"/>
        <v>-32900538</v>
      </c>
      <c r="W1453" t="s">
        <v>5569</v>
      </c>
      <c r="X1453">
        <v>7.1</v>
      </c>
      <c r="Y1453">
        <v>122</v>
      </c>
      <c r="Z1453">
        <v>11347</v>
      </c>
      <c r="AA1453">
        <v>28</v>
      </c>
      <c r="AB1453">
        <v>5000</v>
      </c>
      <c r="AC1453">
        <v>0</v>
      </c>
      <c r="AD1453">
        <v>716</v>
      </c>
      <c r="AE1453">
        <v>648</v>
      </c>
      <c r="AF1453">
        <v>223</v>
      </c>
      <c r="AG1453">
        <v>1843</v>
      </c>
      <c r="AH1453" t="s">
        <v>980</v>
      </c>
      <c r="AI1453" t="s">
        <v>718</v>
      </c>
      <c r="AJ1453" t="s">
        <v>2420</v>
      </c>
      <c r="AK1453" t="s">
        <v>20926</v>
      </c>
      <c r="AP1453">
        <f t="shared" si="44"/>
        <v>4</v>
      </c>
    </row>
    <row r="1454" spans="1:42" x14ac:dyDescent="0.3">
      <c r="A1454" s="1">
        <v>1540</v>
      </c>
      <c r="B1454" t="s">
        <v>5570</v>
      </c>
      <c r="C1454" t="s">
        <v>27</v>
      </c>
      <c r="D1454" t="s">
        <v>4804</v>
      </c>
      <c r="E1454" t="s">
        <v>5571</v>
      </c>
      <c r="F1454" t="s">
        <v>2377</v>
      </c>
      <c r="G1454" t="s">
        <v>5572</v>
      </c>
      <c r="H1454" t="s">
        <v>32</v>
      </c>
      <c r="I1454">
        <v>98</v>
      </c>
      <c r="J1454">
        <v>2.35</v>
      </c>
      <c r="K1454" t="s">
        <v>33</v>
      </c>
      <c r="L1454" t="s">
        <v>17450</v>
      </c>
      <c r="M1454" t="s">
        <v>14024</v>
      </c>
      <c r="N1454" t="s">
        <v>16242</v>
      </c>
      <c r="O1454" t="s">
        <v>15502</v>
      </c>
      <c r="P1454" t="s">
        <v>16455</v>
      </c>
      <c r="Q1454">
        <v>2005</v>
      </c>
      <c r="R1454" t="s">
        <v>72</v>
      </c>
      <c r="S1454">
        <v>1</v>
      </c>
      <c r="T1454">
        <v>32000000</v>
      </c>
      <c r="U1454">
        <v>32701088</v>
      </c>
      <c r="V1454">
        <f t="shared" si="45"/>
        <v>701088</v>
      </c>
      <c r="W1454" t="s">
        <v>5573</v>
      </c>
      <c r="X1454">
        <v>6.9</v>
      </c>
      <c r="Y1454">
        <v>75</v>
      </c>
      <c r="Z1454">
        <v>10018</v>
      </c>
      <c r="AA1454">
        <v>108</v>
      </c>
      <c r="AB1454">
        <v>0</v>
      </c>
      <c r="AC1454">
        <v>61</v>
      </c>
      <c r="AD1454">
        <v>649</v>
      </c>
      <c r="AE1454">
        <v>579</v>
      </c>
      <c r="AF1454">
        <v>83</v>
      </c>
      <c r="AG1454">
        <v>1400</v>
      </c>
      <c r="AH1454" t="s">
        <v>2420</v>
      </c>
      <c r="AI1454" t="s">
        <v>20926</v>
      </c>
      <c r="AJ1454" t="s">
        <v>20930</v>
      </c>
      <c r="AP1454">
        <f t="shared" si="44"/>
        <v>3</v>
      </c>
    </row>
    <row r="1455" spans="1:42" x14ac:dyDescent="0.3">
      <c r="A1455" s="1">
        <v>1541</v>
      </c>
      <c r="B1455" t="s">
        <v>5574</v>
      </c>
      <c r="C1455" t="s">
        <v>27</v>
      </c>
      <c r="D1455" t="s">
        <v>3810</v>
      </c>
      <c r="E1455" t="s">
        <v>2013</v>
      </c>
      <c r="F1455" t="s">
        <v>5575</v>
      </c>
      <c r="G1455" t="s">
        <v>148</v>
      </c>
      <c r="H1455" t="s">
        <v>32</v>
      </c>
      <c r="I1455">
        <v>96</v>
      </c>
      <c r="J1455">
        <v>1.85</v>
      </c>
      <c r="K1455" t="s">
        <v>33</v>
      </c>
      <c r="L1455" t="s">
        <v>16237</v>
      </c>
      <c r="M1455" t="s">
        <v>17451</v>
      </c>
      <c r="N1455" t="s">
        <v>17452</v>
      </c>
      <c r="O1455" t="s">
        <v>17453</v>
      </c>
      <c r="P1455" t="s">
        <v>17454</v>
      </c>
      <c r="Q1455">
        <v>2005</v>
      </c>
      <c r="R1455" t="s">
        <v>491</v>
      </c>
      <c r="S1455">
        <v>1</v>
      </c>
      <c r="T1455">
        <v>32000000</v>
      </c>
      <c r="U1455">
        <v>31493782</v>
      </c>
      <c r="V1455">
        <f t="shared" si="45"/>
        <v>-506218</v>
      </c>
      <c r="W1455" t="s">
        <v>5576</v>
      </c>
      <c r="X1455">
        <v>7.5</v>
      </c>
      <c r="Y1455">
        <v>441</v>
      </c>
      <c r="Z1455">
        <v>186606</v>
      </c>
      <c r="AA1455">
        <v>1125</v>
      </c>
      <c r="AB1455">
        <v>0</v>
      </c>
      <c r="AC1455">
        <v>0</v>
      </c>
      <c r="AD1455">
        <v>10000</v>
      </c>
      <c r="AE1455">
        <v>917</v>
      </c>
      <c r="AF1455">
        <v>882</v>
      </c>
      <c r="AG1455">
        <v>12754</v>
      </c>
      <c r="AH1455" t="s">
        <v>20931</v>
      </c>
      <c r="AI1455" t="s">
        <v>2420</v>
      </c>
      <c r="AJ1455" t="s">
        <v>13161</v>
      </c>
      <c r="AP1455">
        <f t="shared" si="44"/>
        <v>3</v>
      </c>
    </row>
    <row r="1456" spans="1:42" x14ac:dyDescent="0.3">
      <c r="A1456" s="1">
        <v>1542</v>
      </c>
      <c r="B1456" t="s">
        <v>5577</v>
      </c>
      <c r="C1456" t="s">
        <v>27</v>
      </c>
      <c r="D1456" t="s">
        <v>835</v>
      </c>
      <c r="E1456" t="s">
        <v>260</v>
      </c>
      <c r="F1456" t="s">
        <v>511</v>
      </c>
      <c r="G1456" t="s">
        <v>1507</v>
      </c>
      <c r="H1456" t="s">
        <v>1390</v>
      </c>
      <c r="I1456">
        <v>87</v>
      </c>
      <c r="J1456">
        <v>2.35</v>
      </c>
      <c r="K1456" t="s">
        <v>33</v>
      </c>
      <c r="L1456" t="s">
        <v>15910</v>
      </c>
      <c r="M1456" t="s">
        <v>14212</v>
      </c>
      <c r="N1456" t="s">
        <v>15957</v>
      </c>
      <c r="O1456" t="s">
        <v>14666</v>
      </c>
      <c r="P1456" t="s">
        <v>10010</v>
      </c>
      <c r="Q1456">
        <v>2005</v>
      </c>
      <c r="R1456" t="s">
        <v>34</v>
      </c>
      <c r="S1456">
        <v>1</v>
      </c>
      <c r="T1456">
        <v>32000000</v>
      </c>
      <c r="U1456">
        <v>43095600</v>
      </c>
      <c r="V1456">
        <f t="shared" si="45"/>
        <v>11095600</v>
      </c>
      <c r="W1456" t="s">
        <v>5578</v>
      </c>
      <c r="X1456">
        <v>6.3</v>
      </c>
      <c r="Y1456">
        <v>163</v>
      </c>
      <c r="Z1456">
        <v>156267</v>
      </c>
      <c r="AA1456">
        <v>340</v>
      </c>
      <c r="AB1456">
        <v>0</v>
      </c>
      <c r="AC1456">
        <v>255</v>
      </c>
      <c r="AD1456">
        <v>26000</v>
      </c>
      <c r="AE1456">
        <v>1000</v>
      </c>
      <c r="AF1456">
        <v>810</v>
      </c>
      <c r="AG1456">
        <v>29050</v>
      </c>
      <c r="AH1456" t="s">
        <v>980</v>
      </c>
      <c r="AI1456" t="s">
        <v>20931</v>
      </c>
      <c r="AJ1456" t="s">
        <v>13161</v>
      </c>
      <c r="AP1456">
        <f t="shared" si="44"/>
        <v>3</v>
      </c>
    </row>
    <row r="1457" spans="1:42" x14ac:dyDescent="0.3">
      <c r="A1457" s="1">
        <v>1543</v>
      </c>
      <c r="B1457" t="s">
        <v>5579</v>
      </c>
      <c r="C1457" t="s">
        <v>559</v>
      </c>
      <c r="D1457" t="s">
        <v>62</v>
      </c>
      <c r="E1457" t="s">
        <v>165</v>
      </c>
      <c r="F1457" t="s">
        <v>5580</v>
      </c>
      <c r="G1457" t="s">
        <v>5581</v>
      </c>
      <c r="H1457" t="s">
        <v>2116</v>
      </c>
      <c r="I1457">
        <v>107</v>
      </c>
      <c r="J1457">
        <v>1.85</v>
      </c>
      <c r="K1457" t="s">
        <v>33</v>
      </c>
      <c r="L1457" t="s">
        <v>17455</v>
      </c>
      <c r="M1457" t="s">
        <v>17456</v>
      </c>
      <c r="N1457" t="s">
        <v>17457</v>
      </c>
      <c r="O1457" t="s">
        <v>15933</v>
      </c>
      <c r="P1457" t="s">
        <v>17458</v>
      </c>
      <c r="Q1457">
        <v>1995</v>
      </c>
      <c r="R1457" t="s">
        <v>491</v>
      </c>
      <c r="S1457">
        <v>0</v>
      </c>
      <c r="T1457">
        <v>32000000</v>
      </c>
      <c r="U1457">
        <v>18636537</v>
      </c>
      <c r="V1457">
        <f t="shared" si="45"/>
        <v>-13363463</v>
      </c>
      <c r="W1457" t="s">
        <v>5582</v>
      </c>
      <c r="X1457">
        <v>6.4</v>
      </c>
      <c r="Y1457">
        <v>63</v>
      </c>
      <c r="Z1457">
        <v>69197</v>
      </c>
      <c r="AA1457">
        <v>216</v>
      </c>
      <c r="AB1457">
        <v>0</v>
      </c>
      <c r="AC1457">
        <v>0</v>
      </c>
      <c r="AD1457">
        <v>29000</v>
      </c>
      <c r="AE1457">
        <v>165</v>
      </c>
      <c r="AF1457">
        <v>159</v>
      </c>
      <c r="AG1457">
        <v>29743</v>
      </c>
      <c r="AH1457" t="s">
        <v>980</v>
      </c>
      <c r="AI1457" t="s">
        <v>13161</v>
      </c>
      <c r="AJ1457" t="s">
        <v>10951</v>
      </c>
      <c r="AP1457">
        <f t="shared" si="44"/>
        <v>3</v>
      </c>
    </row>
    <row r="1458" spans="1:42" x14ac:dyDescent="0.3">
      <c r="A1458" s="1">
        <v>1544</v>
      </c>
      <c r="B1458" t="s">
        <v>5583</v>
      </c>
      <c r="C1458" t="s">
        <v>27</v>
      </c>
      <c r="D1458" t="s">
        <v>4105</v>
      </c>
      <c r="E1458" t="s">
        <v>2287</v>
      </c>
      <c r="F1458" t="s">
        <v>5584</v>
      </c>
      <c r="G1458" t="s">
        <v>5585</v>
      </c>
      <c r="H1458" t="s">
        <v>5586</v>
      </c>
      <c r="I1458">
        <v>90</v>
      </c>
      <c r="J1458">
        <v>2.35</v>
      </c>
      <c r="K1458" t="s">
        <v>33</v>
      </c>
      <c r="L1458" t="s">
        <v>16674</v>
      </c>
      <c r="M1458" t="s">
        <v>15189</v>
      </c>
      <c r="N1458" t="s">
        <v>17459</v>
      </c>
      <c r="O1458" t="s">
        <v>16372</v>
      </c>
      <c r="P1458" t="s">
        <v>15210</v>
      </c>
      <c r="Q1458">
        <v>2004</v>
      </c>
      <c r="R1458" t="s">
        <v>34</v>
      </c>
      <c r="S1458">
        <v>1</v>
      </c>
      <c r="T1458">
        <v>28000000</v>
      </c>
      <c r="U1458">
        <v>17848322</v>
      </c>
      <c r="V1458">
        <f t="shared" si="45"/>
        <v>-10151678</v>
      </c>
      <c r="W1458" t="s">
        <v>5587</v>
      </c>
      <c r="X1458">
        <v>5.9</v>
      </c>
      <c r="Y1458">
        <v>90</v>
      </c>
      <c r="Z1458">
        <v>18771</v>
      </c>
      <c r="AA1458">
        <v>102</v>
      </c>
      <c r="AB1458">
        <v>702</v>
      </c>
      <c r="AC1458">
        <v>29</v>
      </c>
      <c r="AD1458">
        <v>638</v>
      </c>
      <c r="AE1458">
        <v>160</v>
      </c>
      <c r="AF1458">
        <v>142</v>
      </c>
      <c r="AG1458">
        <v>961</v>
      </c>
      <c r="AH1458" t="s">
        <v>1432</v>
      </c>
      <c r="AI1458" t="s">
        <v>12756</v>
      </c>
      <c r="AP1458">
        <f t="shared" si="44"/>
        <v>2</v>
      </c>
    </row>
    <row r="1459" spans="1:42" x14ac:dyDescent="0.3">
      <c r="A1459" s="1">
        <v>1545</v>
      </c>
      <c r="B1459" t="s">
        <v>5588</v>
      </c>
      <c r="C1459" t="s">
        <v>27</v>
      </c>
      <c r="D1459" t="s">
        <v>376</v>
      </c>
      <c r="E1459" t="s">
        <v>524</v>
      </c>
      <c r="F1459" t="s">
        <v>5589</v>
      </c>
      <c r="G1459" t="s">
        <v>5590</v>
      </c>
      <c r="H1459" t="s">
        <v>32</v>
      </c>
      <c r="I1459">
        <v>121</v>
      </c>
      <c r="J1459">
        <v>2.35</v>
      </c>
      <c r="K1459" t="s">
        <v>33</v>
      </c>
      <c r="L1459" t="s">
        <v>17460</v>
      </c>
      <c r="M1459" t="s">
        <v>14222</v>
      </c>
      <c r="N1459" t="s">
        <v>15380</v>
      </c>
      <c r="O1459" t="s">
        <v>17461</v>
      </c>
      <c r="P1459" t="s">
        <v>14154</v>
      </c>
      <c r="Q1459">
        <v>1999</v>
      </c>
      <c r="R1459" t="s">
        <v>491</v>
      </c>
      <c r="S1459">
        <v>0</v>
      </c>
      <c r="T1459">
        <v>55000000</v>
      </c>
      <c r="U1459">
        <v>16640210</v>
      </c>
      <c r="V1459">
        <f t="shared" si="45"/>
        <v>-38359790</v>
      </c>
      <c r="W1459" t="s">
        <v>5591</v>
      </c>
      <c r="X1459">
        <v>6.8</v>
      </c>
      <c r="Y1459">
        <v>163</v>
      </c>
      <c r="Z1459">
        <v>53028</v>
      </c>
      <c r="AA1459">
        <v>382</v>
      </c>
      <c r="AB1459">
        <v>0</v>
      </c>
      <c r="AC1459">
        <v>17000</v>
      </c>
      <c r="AD1459">
        <v>12000</v>
      </c>
      <c r="AE1459">
        <v>368</v>
      </c>
      <c r="AF1459">
        <v>245</v>
      </c>
      <c r="AG1459">
        <v>13040</v>
      </c>
      <c r="AH1459" t="s">
        <v>2420</v>
      </c>
      <c r="AI1459" t="s">
        <v>13161</v>
      </c>
      <c r="AP1459">
        <f t="shared" si="44"/>
        <v>2</v>
      </c>
    </row>
    <row r="1460" spans="1:42" x14ac:dyDescent="0.3">
      <c r="A1460" s="1">
        <v>1546</v>
      </c>
      <c r="B1460" t="s">
        <v>5592</v>
      </c>
      <c r="C1460" t="s">
        <v>27</v>
      </c>
      <c r="D1460" t="s">
        <v>5593</v>
      </c>
      <c r="E1460" t="s">
        <v>584</v>
      </c>
      <c r="F1460" t="s">
        <v>1256</v>
      </c>
      <c r="G1460" t="s">
        <v>2180</v>
      </c>
      <c r="H1460" t="s">
        <v>32</v>
      </c>
      <c r="I1460">
        <v>119</v>
      </c>
      <c r="J1460">
        <v>2.35</v>
      </c>
      <c r="K1460" t="s">
        <v>33</v>
      </c>
      <c r="L1460" t="s">
        <v>17462</v>
      </c>
      <c r="M1460" t="s">
        <v>14140</v>
      </c>
      <c r="N1460" t="s">
        <v>17020</v>
      </c>
      <c r="O1460" t="s">
        <v>13963</v>
      </c>
      <c r="P1460" t="s">
        <v>17463</v>
      </c>
      <c r="Q1460">
        <v>2010</v>
      </c>
      <c r="R1460" t="s">
        <v>491</v>
      </c>
      <c r="S1460">
        <v>0</v>
      </c>
      <c r="T1460">
        <v>32000000</v>
      </c>
      <c r="U1460">
        <v>13763130</v>
      </c>
      <c r="V1460">
        <f t="shared" si="45"/>
        <v>-18236870</v>
      </c>
      <c r="W1460" t="s">
        <v>5594</v>
      </c>
      <c r="X1460">
        <v>6.3</v>
      </c>
      <c r="Y1460">
        <v>197</v>
      </c>
      <c r="Z1460">
        <v>87768</v>
      </c>
      <c r="AA1460">
        <v>187</v>
      </c>
      <c r="AB1460">
        <v>12000</v>
      </c>
      <c r="AC1460">
        <v>238</v>
      </c>
      <c r="AD1460">
        <v>1000</v>
      </c>
      <c r="AE1460">
        <v>561</v>
      </c>
      <c r="AF1460">
        <v>447</v>
      </c>
      <c r="AG1460">
        <v>2925</v>
      </c>
      <c r="AH1460" t="s">
        <v>980</v>
      </c>
      <c r="AI1460" t="s">
        <v>20931</v>
      </c>
      <c r="AJ1460" t="s">
        <v>13700</v>
      </c>
      <c r="AK1460" t="s">
        <v>13161</v>
      </c>
      <c r="AP1460">
        <f t="shared" si="44"/>
        <v>4</v>
      </c>
    </row>
    <row r="1461" spans="1:42" x14ac:dyDescent="0.3">
      <c r="A1461" s="1">
        <v>1547</v>
      </c>
      <c r="B1461" t="s">
        <v>5595</v>
      </c>
      <c r="C1461" t="s">
        <v>27</v>
      </c>
      <c r="D1461" t="s">
        <v>5596</v>
      </c>
      <c r="E1461" t="s">
        <v>3084</v>
      </c>
      <c r="F1461" t="s">
        <v>5597</v>
      </c>
      <c r="G1461" t="s">
        <v>3245</v>
      </c>
      <c r="H1461" t="s">
        <v>4846</v>
      </c>
      <c r="I1461">
        <v>107</v>
      </c>
      <c r="J1461">
        <v>2.35</v>
      </c>
      <c r="K1461" t="s">
        <v>33</v>
      </c>
      <c r="L1461" t="s">
        <v>17464</v>
      </c>
      <c r="M1461" t="s">
        <v>17465</v>
      </c>
      <c r="N1461" t="s">
        <v>14330</v>
      </c>
      <c r="O1461" t="s">
        <v>17466</v>
      </c>
      <c r="P1461" t="s">
        <v>15270</v>
      </c>
      <c r="Q1461">
        <v>2007</v>
      </c>
      <c r="R1461" t="s">
        <v>34</v>
      </c>
      <c r="S1461">
        <v>0</v>
      </c>
      <c r="T1461">
        <v>35000000</v>
      </c>
      <c r="U1461">
        <v>10956379</v>
      </c>
      <c r="V1461">
        <f t="shared" si="45"/>
        <v>-24043621</v>
      </c>
      <c r="W1461" t="s">
        <v>5598</v>
      </c>
      <c r="X1461">
        <v>3.6</v>
      </c>
      <c r="Y1461">
        <v>93</v>
      </c>
      <c r="Z1461">
        <v>21506</v>
      </c>
      <c r="AA1461">
        <v>364</v>
      </c>
      <c r="AB1461">
        <v>0</v>
      </c>
      <c r="AC1461">
        <v>26</v>
      </c>
      <c r="AD1461">
        <v>889</v>
      </c>
      <c r="AE1461">
        <v>618</v>
      </c>
      <c r="AF1461">
        <v>535</v>
      </c>
      <c r="AG1461">
        <v>3274</v>
      </c>
      <c r="AH1461" t="s">
        <v>980</v>
      </c>
      <c r="AI1461" t="s">
        <v>2420</v>
      </c>
      <c r="AJ1461" t="s">
        <v>20924</v>
      </c>
      <c r="AK1461" t="s">
        <v>4493</v>
      </c>
      <c r="AL1461" t="s">
        <v>13161</v>
      </c>
      <c r="AP1461">
        <f t="shared" si="44"/>
        <v>5</v>
      </c>
    </row>
    <row r="1462" spans="1:42" x14ac:dyDescent="0.3">
      <c r="A1462" s="1">
        <v>1548</v>
      </c>
      <c r="B1462" t="s">
        <v>5599</v>
      </c>
      <c r="C1462" t="s">
        <v>27</v>
      </c>
      <c r="D1462" t="s">
        <v>4906</v>
      </c>
      <c r="E1462" t="s">
        <v>1589</v>
      </c>
      <c r="F1462" t="s">
        <v>5600</v>
      </c>
      <c r="G1462" t="s">
        <v>5601</v>
      </c>
      <c r="H1462" t="s">
        <v>32</v>
      </c>
      <c r="I1462">
        <v>110</v>
      </c>
      <c r="J1462">
        <v>1.85</v>
      </c>
      <c r="K1462" t="s">
        <v>33</v>
      </c>
      <c r="L1462" t="s">
        <v>14082</v>
      </c>
      <c r="M1462" t="s">
        <v>14127</v>
      </c>
      <c r="N1462" t="s">
        <v>17467</v>
      </c>
      <c r="O1462" t="s">
        <v>14129</v>
      </c>
      <c r="P1462" t="s">
        <v>15102</v>
      </c>
      <c r="Q1462">
        <v>1996</v>
      </c>
      <c r="R1462" t="s">
        <v>72</v>
      </c>
      <c r="S1462">
        <v>3</v>
      </c>
      <c r="T1462">
        <v>30000000</v>
      </c>
      <c r="U1462">
        <v>4357000</v>
      </c>
      <c r="V1462">
        <f t="shared" si="45"/>
        <v>-25643000</v>
      </c>
      <c r="W1462" t="s">
        <v>5602</v>
      </c>
      <c r="X1462">
        <v>5.3</v>
      </c>
      <c r="Y1462">
        <v>15</v>
      </c>
      <c r="Z1462">
        <v>5176</v>
      </c>
      <c r="AA1462">
        <v>30</v>
      </c>
      <c r="AB1462">
        <v>350</v>
      </c>
      <c r="AC1462">
        <v>278</v>
      </c>
      <c r="AD1462">
        <v>3000</v>
      </c>
      <c r="AE1462">
        <v>359</v>
      </c>
      <c r="AF1462">
        <v>179</v>
      </c>
      <c r="AG1462">
        <v>3864</v>
      </c>
      <c r="AH1462" t="s">
        <v>1432</v>
      </c>
      <c r="AI1462" t="s">
        <v>20926</v>
      </c>
      <c r="AJ1462" t="s">
        <v>20924</v>
      </c>
      <c r="AP1462">
        <f t="shared" si="44"/>
        <v>3</v>
      </c>
    </row>
    <row r="1463" spans="1:42" x14ac:dyDescent="0.3">
      <c r="A1463" s="1">
        <v>1549</v>
      </c>
      <c r="B1463" t="s">
        <v>5603</v>
      </c>
      <c r="C1463" t="s">
        <v>27</v>
      </c>
      <c r="D1463" t="s">
        <v>5604</v>
      </c>
      <c r="E1463" t="s">
        <v>209</v>
      </c>
      <c r="F1463" t="s">
        <v>234</v>
      </c>
      <c r="G1463" t="s">
        <v>397</v>
      </c>
      <c r="H1463" t="s">
        <v>32</v>
      </c>
      <c r="I1463">
        <v>100</v>
      </c>
      <c r="J1463">
        <v>2.35</v>
      </c>
      <c r="K1463" t="s">
        <v>33</v>
      </c>
      <c r="L1463" t="s">
        <v>14128</v>
      </c>
      <c r="M1463" t="s">
        <v>17468</v>
      </c>
      <c r="N1463" t="s">
        <v>14129</v>
      </c>
      <c r="O1463" t="s">
        <v>13442</v>
      </c>
      <c r="P1463" t="s">
        <v>17469</v>
      </c>
      <c r="Q1463">
        <v>2013</v>
      </c>
      <c r="R1463" t="s">
        <v>34</v>
      </c>
      <c r="S1463">
        <v>4</v>
      </c>
      <c r="T1463">
        <v>30000000</v>
      </c>
      <c r="U1463">
        <v>22525921</v>
      </c>
      <c r="V1463">
        <f t="shared" si="45"/>
        <v>-7474079</v>
      </c>
      <c r="W1463" t="s">
        <v>5605</v>
      </c>
      <c r="X1463">
        <v>5.9</v>
      </c>
      <c r="Y1463">
        <v>260</v>
      </c>
      <c r="Z1463">
        <v>60596</v>
      </c>
      <c r="AA1463">
        <v>158</v>
      </c>
      <c r="AB1463">
        <v>13000</v>
      </c>
      <c r="AC1463">
        <v>35</v>
      </c>
      <c r="AD1463">
        <v>12000</v>
      </c>
      <c r="AE1463">
        <v>10000</v>
      </c>
      <c r="AF1463">
        <v>7000</v>
      </c>
      <c r="AG1463">
        <v>32094</v>
      </c>
      <c r="AH1463" t="s">
        <v>1432</v>
      </c>
      <c r="AP1463">
        <f t="shared" si="44"/>
        <v>1</v>
      </c>
    </row>
    <row r="1464" spans="1:42" x14ac:dyDescent="0.3">
      <c r="A1464" s="1">
        <v>1550</v>
      </c>
      <c r="B1464" t="s">
        <v>5606</v>
      </c>
      <c r="C1464" t="s">
        <v>27</v>
      </c>
      <c r="D1464" t="s">
        <v>1291</v>
      </c>
      <c r="E1464" t="s">
        <v>5607</v>
      </c>
      <c r="F1464" t="s">
        <v>1445</v>
      </c>
      <c r="G1464" t="s">
        <v>2316</v>
      </c>
      <c r="H1464" t="s">
        <v>32</v>
      </c>
      <c r="I1464">
        <v>75</v>
      </c>
      <c r="J1464">
        <v>1.33</v>
      </c>
      <c r="K1464" t="s">
        <v>33</v>
      </c>
      <c r="L1464" t="s">
        <v>14510</v>
      </c>
      <c r="M1464" t="s">
        <v>14452</v>
      </c>
      <c r="N1464" t="s">
        <v>17470</v>
      </c>
      <c r="O1464" t="s">
        <v>17471</v>
      </c>
      <c r="P1464" t="s">
        <v>17472</v>
      </c>
      <c r="Q1464">
        <v>1997</v>
      </c>
      <c r="R1464" t="s">
        <v>212</v>
      </c>
      <c r="S1464">
        <v>0</v>
      </c>
      <c r="T1464">
        <v>32000000</v>
      </c>
      <c r="U1464">
        <v>3562749</v>
      </c>
      <c r="V1464">
        <f t="shared" si="45"/>
        <v>-28437251</v>
      </c>
      <c r="W1464" t="s">
        <v>5608</v>
      </c>
      <c r="X1464">
        <v>6.9</v>
      </c>
      <c r="Y1464">
        <v>18</v>
      </c>
      <c r="Z1464">
        <v>5600</v>
      </c>
      <c r="AA1464">
        <v>49</v>
      </c>
      <c r="AB1464">
        <v>643</v>
      </c>
      <c r="AC1464">
        <v>10</v>
      </c>
      <c r="AD1464">
        <v>3000</v>
      </c>
      <c r="AE1464">
        <v>2000</v>
      </c>
      <c r="AF1464">
        <v>826</v>
      </c>
      <c r="AG1464">
        <v>7394</v>
      </c>
      <c r="AH1464" t="s">
        <v>20925</v>
      </c>
      <c r="AI1464" t="s">
        <v>1432</v>
      </c>
      <c r="AJ1464" t="s">
        <v>20926</v>
      </c>
      <c r="AK1464" t="s">
        <v>20924</v>
      </c>
      <c r="AL1464" t="s">
        <v>20927</v>
      </c>
      <c r="AP1464">
        <f t="shared" si="44"/>
        <v>5</v>
      </c>
    </row>
    <row r="1465" spans="1:42" x14ac:dyDescent="0.3">
      <c r="A1465" s="1">
        <v>1551</v>
      </c>
      <c r="B1465" t="s">
        <v>5609</v>
      </c>
      <c r="C1465" t="s">
        <v>27</v>
      </c>
      <c r="D1465" t="s">
        <v>5610</v>
      </c>
      <c r="E1465" t="s">
        <v>421</v>
      </c>
      <c r="F1465" t="s">
        <v>1830</v>
      </c>
      <c r="G1465" t="s">
        <v>2090</v>
      </c>
      <c r="H1465" t="s">
        <v>32</v>
      </c>
      <c r="I1465">
        <v>132</v>
      </c>
      <c r="J1465">
        <v>2.35</v>
      </c>
      <c r="K1465" t="s">
        <v>33</v>
      </c>
      <c r="L1465" t="s">
        <v>14896</v>
      </c>
      <c r="M1465" t="s">
        <v>17473</v>
      </c>
      <c r="N1465" t="s">
        <v>17474</v>
      </c>
      <c r="O1465" t="s">
        <v>17475</v>
      </c>
      <c r="P1465" t="s">
        <v>17307</v>
      </c>
      <c r="Q1465">
        <v>1999</v>
      </c>
      <c r="R1465" t="s">
        <v>491</v>
      </c>
      <c r="S1465">
        <v>2</v>
      </c>
      <c r="T1465">
        <v>32000000</v>
      </c>
      <c r="U1465">
        <v>2899970</v>
      </c>
      <c r="V1465">
        <f t="shared" si="45"/>
        <v>-29100030</v>
      </c>
      <c r="W1465" t="s">
        <v>5611</v>
      </c>
      <c r="X1465">
        <v>6.9</v>
      </c>
      <c r="Y1465">
        <v>70</v>
      </c>
      <c r="Z1465">
        <v>8039</v>
      </c>
      <c r="AA1465">
        <v>161</v>
      </c>
      <c r="AB1465">
        <v>625</v>
      </c>
      <c r="AC1465">
        <v>0</v>
      </c>
      <c r="AD1465">
        <v>13000</v>
      </c>
      <c r="AE1465">
        <v>898</v>
      </c>
      <c r="AF1465">
        <v>876</v>
      </c>
      <c r="AG1465">
        <v>16878</v>
      </c>
      <c r="AH1465" t="s">
        <v>2420</v>
      </c>
      <c r="AP1465">
        <f t="shared" si="44"/>
        <v>1</v>
      </c>
    </row>
    <row r="1466" spans="1:42" x14ac:dyDescent="0.3">
      <c r="A1466" s="1">
        <v>1552</v>
      </c>
      <c r="B1466" t="s">
        <v>5612</v>
      </c>
      <c r="C1466" t="s">
        <v>559</v>
      </c>
      <c r="D1466" t="s">
        <v>1120</v>
      </c>
      <c r="E1466" t="s">
        <v>903</v>
      </c>
      <c r="F1466" t="s">
        <v>5203</v>
      </c>
      <c r="G1466" t="s">
        <v>3892</v>
      </c>
      <c r="H1466" t="s">
        <v>32</v>
      </c>
      <c r="I1466">
        <v>105</v>
      </c>
      <c r="J1466">
        <v>1.66</v>
      </c>
      <c r="K1466" t="s">
        <v>33</v>
      </c>
      <c r="L1466" t="s">
        <v>16053</v>
      </c>
      <c r="M1466" t="s">
        <v>15910</v>
      </c>
      <c r="N1466" t="s">
        <v>15107</v>
      </c>
      <c r="O1466" t="s">
        <v>14534</v>
      </c>
      <c r="P1466" t="s">
        <v>14676</v>
      </c>
      <c r="Q1466">
        <v>2006</v>
      </c>
      <c r="R1466" t="s">
        <v>491</v>
      </c>
      <c r="S1466">
        <v>2</v>
      </c>
      <c r="T1466">
        <v>32000000</v>
      </c>
      <c r="U1466">
        <v>1304837</v>
      </c>
      <c r="V1466">
        <f t="shared" si="45"/>
        <v>-30695163</v>
      </c>
      <c r="W1466" t="s">
        <v>5613</v>
      </c>
      <c r="X1466">
        <v>6.1</v>
      </c>
      <c r="Y1466">
        <v>183</v>
      </c>
      <c r="Z1466">
        <v>21481</v>
      </c>
      <c r="AA1466">
        <v>175</v>
      </c>
      <c r="AB1466">
        <v>559</v>
      </c>
      <c r="AC1466">
        <v>0</v>
      </c>
      <c r="AD1466">
        <v>845</v>
      </c>
      <c r="AE1466">
        <v>552</v>
      </c>
      <c r="AF1466">
        <v>308</v>
      </c>
      <c r="AG1466">
        <v>2355</v>
      </c>
      <c r="AH1466" t="s">
        <v>2420</v>
      </c>
      <c r="AI1466" t="s">
        <v>20928</v>
      </c>
      <c r="AJ1466" t="s">
        <v>13161</v>
      </c>
      <c r="AP1466">
        <f t="shared" si="44"/>
        <v>3</v>
      </c>
    </row>
    <row r="1467" spans="1:42" x14ac:dyDescent="0.3">
      <c r="A1467" s="1">
        <v>1554</v>
      </c>
      <c r="B1467" t="s">
        <v>5614</v>
      </c>
      <c r="C1467" t="s">
        <v>27</v>
      </c>
      <c r="D1467" t="s">
        <v>3416</v>
      </c>
      <c r="E1467" t="s">
        <v>306</v>
      </c>
      <c r="F1467" t="s">
        <v>95</v>
      </c>
      <c r="G1467" t="s">
        <v>1227</v>
      </c>
      <c r="H1467" t="s">
        <v>32</v>
      </c>
      <c r="I1467">
        <v>105</v>
      </c>
      <c r="J1467">
        <v>2.35</v>
      </c>
      <c r="K1467" t="s">
        <v>33</v>
      </c>
      <c r="L1467" t="s">
        <v>14049</v>
      </c>
      <c r="M1467" t="s">
        <v>17476</v>
      </c>
      <c r="N1467" t="s">
        <v>17477</v>
      </c>
      <c r="O1467" t="s">
        <v>14229</v>
      </c>
      <c r="P1467" t="s">
        <v>14903</v>
      </c>
      <c r="Q1467">
        <v>1979</v>
      </c>
      <c r="R1467" t="s">
        <v>491</v>
      </c>
      <c r="S1467">
        <v>1</v>
      </c>
      <c r="T1467">
        <v>31500000</v>
      </c>
      <c r="U1467">
        <v>78800000</v>
      </c>
      <c r="V1467">
        <f t="shared" si="45"/>
        <v>47300000</v>
      </c>
      <c r="W1467" t="s">
        <v>5615</v>
      </c>
      <c r="X1467">
        <v>8.5</v>
      </c>
      <c r="Y1467">
        <v>261</v>
      </c>
      <c r="Z1467">
        <v>450676</v>
      </c>
      <c r="AA1467">
        <v>983</v>
      </c>
      <c r="AB1467">
        <v>19000</v>
      </c>
      <c r="AC1467">
        <v>0</v>
      </c>
      <c r="AD1467">
        <v>11000</v>
      </c>
      <c r="AE1467">
        <v>10000</v>
      </c>
      <c r="AF1467">
        <v>3000</v>
      </c>
      <c r="AG1467">
        <v>25313</v>
      </c>
      <c r="AH1467" t="s">
        <v>2420</v>
      </c>
      <c r="AI1467" t="s">
        <v>6750</v>
      </c>
      <c r="AP1467">
        <f t="shared" si="44"/>
        <v>2</v>
      </c>
    </row>
    <row r="1468" spans="1:42" x14ac:dyDescent="0.3">
      <c r="A1468" s="1">
        <v>1555</v>
      </c>
      <c r="B1468" t="s">
        <v>5616</v>
      </c>
      <c r="C1468" t="s">
        <v>27</v>
      </c>
      <c r="D1468" t="s">
        <v>5617</v>
      </c>
      <c r="E1468" t="s">
        <v>3174</v>
      </c>
      <c r="F1468" t="s">
        <v>650</v>
      </c>
      <c r="G1468" t="s">
        <v>5323</v>
      </c>
      <c r="H1468" t="s">
        <v>32</v>
      </c>
      <c r="I1468">
        <v>102</v>
      </c>
      <c r="J1468">
        <v>2.35</v>
      </c>
      <c r="K1468" t="s">
        <v>33</v>
      </c>
      <c r="L1468" t="s">
        <v>16237</v>
      </c>
      <c r="M1468" t="s">
        <v>17415</v>
      </c>
      <c r="N1468" t="s">
        <v>17478</v>
      </c>
      <c r="O1468" t="s">
        <v>16505</v>
      </c>
      <c r="P1468" t="s">
        <v>15287</v>
      </c>
      <c r="Q1468">
        <v>2010</v>
      </c>
      <c r="R1468" t="s">
        <v>491</v>
      </c>
      <c r="S1468">
        <v>0</v>
      </c>
      <c r="T1468">
        <v>32000000</v>
      </c>
      <c r="U1468">
        <v>17797316</v>
      </c>
      <c r="V1468">
        <f t="shared" si="45"/>
        <v>-14202684</v>
      </c>
      <c r="W1468" t="s">
        <v>5618</v>
      </c>
      <c r="X1468">
        <v>6.3</v>
      </c>
      <c r="Y1468">
        <v>167</v>
      </c>
      <c r="Z1468">
        <v>50523</v>
      </c>
      <c r="AA1468">
        <v>113</v>
      </c>
      <c r="AB1468">
        <v>0</v>
      </c>
      <c r="AC1468">
        <v>8</v>
      </c>
      <c r="AD1468">
        <v>839</v>
      </c>
      <c r="AE1468">
        <v>730</v>
      </c>
      <c r="AF1468">
        <v>472</v>
      </c>
      <c r="AG1468">
        <v>2961</v>
      </c>
      <c r="AH1468" t="s">
        <v>1432</v>
      </c>
      <c r="AI1468" t="s">
        <v>12756</v>
      </c>
      <c r="AP1468">
        <f t="shared" si="44"/>
        <v>2</v>
      </c>
    </row>
    <row r="1469" spans="1:42" x14ac:dyDescent="0.3">
      <c r="A1469" s="1">
        <v>1556</v>
      </c>
      <c r="B1469" t="s">
        <v>5619</v>
      </c>
      <c r="C1469" t="s">
        <v>27</v>
      </c>
      <c r="D1469" t="s">
        <v>3139</v>
      </c>
      <c r="E1469" t="s">
        <v>2835</v>
      </c>
      <c r="F1469" t="s">
        <v>3978</v>
      </c>
      <c r="G1469" t="s">
        <v>5620</v>
      </c>
      <c r="H1469" t="s">
        <v>32</v>
      </c>
      <c r="I1469">
        <v>143</v>
      </c>
      <c r="J1469">
        <v>2.35</v>
      </c>
      <c r="K1469" t="s">
        <v>33</v>
      </c>
      <c r="L1469" t="s">
        <v>15620</v>
      </c>
      <c r="M1469" t="s">
        <v>15251</v>
      </c>
      <c r="N1469" t="s">
        <v>17479</v>
      </c>
      <c r="O1469" t="s">
        <v>17480</v>
      </c>
      <c r="P1469" t="s">
        <v>17481</v>
      </c>
      <c r="Q1469">
        <v>1995</v>
      </c>
      <c r="R1469" t="s">
        <v>72</v>
      </c>
      <c r="S1469">
        <v>1</v>
      </c>
      <c r="T1469">
        <v>6500000</v>
      </c>
      <c r="U1469">
        <v>82528097</v>
      </c>
      <c r="V1469">
        <f t="shared" si="45"/>
        <v>76028097</v>
      </c>
      <c r="W1469" t="s">
        <v>5621</v>
      </c>
      <c r="X1469">
        <v>7.3</v>
      </c>
      <c r="Y1469">
        <v>42</v>
      </c>
      <c r="Z1469">
        <v>30230</v>
      </c>
      <c r="AA1469">
        <v>154</v>
      </c>
      <c r="AB1469">
        <v>0</v>
      </c>
      <c r="AC1469">
        <v>65</v>
      </c>
      <c r="AD1469">
        <v>975</v>
      </c>
      <c r="AE1469">
        <v>345</v>
      </c>
      <c r="AF1469">
        <v>320</v>
      </c>
      <c r="AG1469">
        <v>2223</v>
      </c>
      <c r="AH1469" t="s">
        <v>2420</v>
      </c>
      <c r="AI1469" t="s">
        <v>20933</v>
      </c>
      <c r="AP1469">
        <f t="shared" si="44"/>
        <v>2</v>
      </c>
    </row>
    <row r="1470" spans="1:42" x14ac:dyDescent="0.3">
      <c r="A1470" s="1">
        <v>1557</v>
      </c>
      <c r="B1470" t="s">
        <v>5622</v>
      </c>
      <c r="C1470" t="s">
        <v>27</v>
      </c>
      <c r="D1470" t="s">
        <v>5623</v>
      </c>
      <c r="E1470" t="s">
        <v>340</v>
      </c>
      <c r="F1470" t="s">
        <v>885</v>
      </c>
      <c r="G1470" t="s">
        <v>5624</v>
      </c>
      <c r="H1470" t="s">
        <v>47</v>
      </c>
      <c r="I1470">
        <v>113</v>
      </c>
      <c r="J1470">
        <v>2.35</v>
      </c>
      <c r="K1470" t="s">
        <v>33</v>
      </c>
      <c r="L1470" t="s">
        <v>14360</v>
      </c>
      <c r="M1470" t="s">
        <v>14553</v>
      </c>
      <c r="N1470" t="s">
        <v>14282</v>
      </c>
      <c r="O1470" t="s">
        <v>17482</v>
      </c>
      <c r="P1470" t="s">
        <v>15476</v>
      </c>
      <c r="Q1470">
        <v>2016</v>
      </c>
      <c r="R1470" t="s">
        <v>491</v>
      </c>
      <c r="S1470">
        <v>2</v>
      </c>
      <c r="T1470">
        <v>31500000</v>
      </c>
      <c r="U1470">
        <v>14268533</v>
      </c>
      <c r="V1470">
        <f t="shared" si="45"/>
        <v>-17231467</v>
      </c>
      <c r="W1470" t="s">
        <v>5625</v>
      </c>
      <c r="X1470">
        <v>6.3</v>
      </c>
      <c r="Y1470">
        <v>130</v>
      </c>
      <c r="Z1470">
        <v>17319</v>
      </c>
      <c r="AA1470">
        <v>100</v>
      </c>
      <c r="AB1470">
        <v>0</v>
      </c>
      <c r="AC1470">
        <v>34</v>
      </c>
      <c r="AD1470">
        <v>10000</v>
      </c>
      <c r="AE1470">
        <v>877</v>
      </c>
      <c r="AF1470">
        <v>24</v>
      </c>
      <c r="AG1470">
        <v>10910</v>
      </c>
      <c r="AH1470" t="s">
        <v>980</v>
      </c>
      <c r="AI1470" t="s">
        <v>20931</v>
      </c>
      <c r="AJ1470" t="s">
        <v>2420</v>
      </c>
      <c r="AK1470" t="s">
        <v>20928</v>
      </c>
      <c r="AL1470" t="s">
        <v>13700</v>
      </c>
      <c r="AM1470" t="s">
        <v>13161</v>
      </c>
      <c r="AP1470">
        <f t="shared" si="44"/>
        <v>6</v>
      </c>
    </row>
    <row r="1471" spans="1:42" x14ac:dyDescent="0.3">
      <c r="A1471" s="1">
        <v>1558</v>
      </c>
      <c r="B1471" t="s">
        <v>5626</v>
      </c>
      <c r="C1471" t="s">
        <v>27</v>
      </c>
      <c r="D1471" t="s">
        <v>1606</v>
      </c>
      <c r="E1471" t="s">
        <v>1723</v>
      </c>
      <c r="F1471" t="s">
        <v>977</v>
      </c>
      <c r="G1471" t="s">
        <v>2681</v>
      </c>
      <c r="H1471" t="s">
        <v>32</v>
      </c>
      <c r="I1471">
        <v>105</v>
      </c>
      <c r="J1471">
        <v>1.85</v>
      </c>
      <c r="K1471" t="s">
        <v>33</v>
      </c>
      <c r="L1471" t="s">
        <v>14227</v>
      </c>
      <c r="M1471" t="s">
        <v>15229</v>
      </c>
      <c r="N1471" t="s">
        <v>14003</v>
      </c>
      <c r="O1471" t="s">
        <v>14802</v>
      </c>
      <c r="P1471" t="s">
        <v>17483</v>
      </c>
      <c r="Q1471">
        <v>1985</v>
      </c>
      <c r="R1471" t="s">
        <v>72</v>
      </c>
      <c r="S1471">
        <v>0</v>
      </c>
      <c r="T1471">
        <v>31000000</v>
      </c>
      <c r="U1471">
        <v>87100000</v>
      </c>
      <c r="V1471">
        <f t="shared" si="45"/>
        <v>56100000</v>
      </c>
      <c r="W1471" t="s">
        <v>5627</v>
      </c>
      <c r="X1471">
        <v>7.2</v>
      </c>
      <c r="Y1471">
        <v>66</v>
      </c>
      <c r="Z1471">
        <v>52339</v>
      </c>
      <c r="AA1471">
        <v>200</v>
      </c>
      <c r="AB1471">
        <v>0</v>
      </c>
      <c r="AC1471">
        <v>521</v>
      </c>
      <c r="AD1471">
        <v>11000</v>
      </c>
      <c r="AE1471">
        <v>920</v>
      </c>
      <c r="AF1471">
        <v>184</v>
      </c>
      <c r="AG1471">
        <v>12518</v>
      </c>
      <c r="AH1471" t="s">
        <v>20932</v>
      </c>
      <c r="AI1471" t="s">
        <v>2420</v>
      </c>
      <c r="AJ1471" t="s">
        <v>12756</v>
      </c>
      <c r="AP1471">
        <f t="shared" si="44"/>
        <v>3</v>
      </c>
    </row>
    <row r="1472" spans="1:42" x14ac:dyDescent="0.3">
      <c r="A1472" s="1">
        <v>1559</v>
      </c>
      <c r="B1472" t="s">
        <v>5628</v>
      </c>
      <c r="C1472" t="s">
        <v>27</v>
      </c>
      <c r="D1472" t="s">
        <v>337</v>
      </c>
      <c r="E1472" t="s">
        <v>1254</v>
      </c>
      <c r="F1472" t="s">
        <v>275</v>
      </c>
      <c r="G1472" t="s">
        <v>4447</v>
      </c>
      <c r="H1472" t="s">
        <v>32</v>
      </c>
      <c r="I1472">
        <v>138</v>
      </c>
      <c r="J1472">
        <v>2.35</v>
      </c>
      <c r="K1472" t="s">
        <v>33</v>
      </c>
      <c r="L1472" t="s">
        <v>17484</v>
      </c>
      <c r="M1472" t="s">
        <v>16150</v>
      </c>
      <c r="N1472" t="s">
        <v>15498</v>
      </c>
      <c r="O1472" t="s">
        <v>15210</v>
      </c>
      <c r="P1472" t="s">
        <v>14186</v>
      </c>
      <c r="Q1472">
        <v>2012</v>
      </c>
      <c r="R1472" t="s">
        <v>491</v>
      </c>
      <c r="S1472">
        <v>0</v>
      </c>
      <c r="T1472">
        <v>31000000</v>
      </c>
      <c r="U1472">
        <v>93749203</v>
      </c>
      <c r="V1472">
        <f t="shared" si="45"/>
        <v>62749203</v>
      </c>
      <c r="W1472" t="s">
        <v>5629</v>
      </c>
      <c r="X1472">
        <v>7.3</v>
      </c>
      <c r="Y1472">
        <v>449</v>
      </c>
      <c r="Z1472">
        <v>264047</v>
      </c>
      <c r="AA1472">
        <v>491</v>
      </c>
      <c r="AB1472">
        <v>64000</v>
      </c>
      <c r="AC1472">
        <v>0</v>
      </c>
      <c r="AD1472">
        <v>18000</v>
      </c>
      <c r="AE1472">
        <v>984</v>
      </c>
      <c r="AF1472">
        <v>874</v>
      </c>
      <c r="AG1472">
        <v>20952</v>
      </c>
      <c r="AH1472" t="s">
        <v>2420</v>
      </c>
      <c r="AI1472" t="s">
        <v>13161</v>
      </c>
      <c r="AP1472">
        <f t="shared" si="44"/>
        <v>2</v>
      </c>
    </row>
    <row r="1473" spans="1:42" x14ac:dyDescent="0.3">
      <c r="A1473" s="1">
        <v>1560</v>
      </c>
      <c r="B1473" t="s">
        <v>5630</v>
      </c>
      <c r="C1473" t="s">
        <v>27</v>
      </c>
      <c r="D1473" t="s">
        <v>5631</v>
      </c>
      <c r="E1473" t="s">
        <v>820</v>
      </c>
      <c r="F1473" t="s">
        <v>1173</v>
      </c>
      <c r="G1473" t="s">
        <v>5632</v>
      </c>
      <c r="H1473" t="s">
        <v>47</v>
      </c>
      <c r="I1473">
        <v>126</v>
      </c>
      <c r="J1473">
        <v>2.35</v>
      </c>
      <c r="K1473" t="s">
        <v>33</v>
      </c>
      <c r="L1473" t="s">
        <v>14522</v>
      </c>
      <c r="M1473" t="s">
        <v>14453</v>
      </c>
      <c r="N1473" t="s">
        <v>14017</v>
      </c>
      <c r="O1473" t="s">
        <v>15459</v>
      </c>
      <c r="P1473" t="s">
        <v>17485</v>
      </c>
      <c r="Q1473">
        <v>1979</v>
      </c>
      <c r="R1473" t="s">
        <v>72</v>
      </c>
      <c r="S1473">
        <v>2</v>
      </c>
      <c r="T1473">
        <v>34000000</v>
      </c>
      <c r="U1473">
        <v>62700000</v>
      </c>
      <c r="V1473">
        <f t="shared" si="45"/>
        <v>28700000</v>
      </c>
      <c r="W1473" t="s">
        <v>5633</v>
      </c>
      <c r="X1473">
        <v>6.3</v>
      </c>
      <c r="Y1473">
        <v>121</v>
      </c>
      <c r="Z1473">
        <v>69534</v>
      </c>
      <c r="AA1473">
        <v>294</v>
      </c>
      <c r="AB1473">
        <v>0</v>
      </c>
      <c r="AC1473">
        <v>43</v>
      </c>
      <c r="AD1473">
        <v>244</v>
      </c>
      <c r="AE1473">
        <v>202</v>
      </c>
      <c r="AF1473">
        <v>177</v>
      </c>
      <c r="AG1473">
        <v>1008</v>
      </c>
      <c r="AH1473" t="s">
        <v>980</v>
      </c>
      <c r="AI1473" t="s">
        <v>718</v>
      </c>
      <c r="AJ1473" t="s">
        <v>13700</v>
      </c>
      <c r="AK1473" t="s">
        <v>13161</v>
      </c>
      <c r="AP1473">
        <f t="shared" si="44"/>
        <v>4</v>
      </c>
    </row>
    <row r="1474" spans="1:42" x14ac:dyDescent="0.3">
      <c r="A1474" s="1">
        <v>1561</v>
      </c>
      <c r="B1474" t="s">
        <v>5634</v>
      </c>
      <c r="C1474" t="s">
        <v>27</v>
      </c>
      <c r="D1474" t="s">
        <v>3796</v>
      </c>
      <c r="E1474" t="s">
        <v>421</v>
      </c>
      <c r="F1474" t="s">
        <v>107</v>
      </c>
      <c r="G1474" t="s">
        <v>1747</v>
      </c>
      <c r="H1474" t="s">
        <v>32</v>
      </c>
      <c r="I1474">
        <v>99</v>
      </c>
      <c r="J1474">
        <v>1.37</v>
      </c>
      <c r="K1474" t="s">
        <v>33</v>
      </c>
      <c r="L1474" t="s">
        <v>17486</v>
      </c>
      <c r="M1474" t="s">
        <v>15207</v>
      </c>
      <c r="N1474" t="s">
        <v>17487</v>
      </c>
      <c r="O1474" t="s">
        <v>17488</v>
      </c>
      <c r="P1474" t="s">
        <v>16579</v>
      </c>
      <c r="Q1474">
        <v>2014</v>
      </c>
      <c r="R1474" t="s">
        <v>491</v>
      </c>
      <c r="S1474">
        <v>0</v>
      </c>
      <c r="T1474">
        <v>25000000</v>
      </c>
      <c r="U1474">
        <v>59073773</v>
      </c>
      <c r="V1474">
        <f t="shared" si="45"/>
        <v>34073773</v>
      </c>
      <c r="W1474" t="s">
        <v>5635</v>
      </c>
      <c r="X1474">
        <v>8.1</v>
      </c>
      <c r="Y1474">
        <v>536</v>
      </c>
      <c r="Z1474">
        <v>475518</v>
      </c>
      <c r="AA1474">
        <v>644</v>
      </c>
      <c r="AB1474">
        <v>149000</v>
      </c>
      <c r="AC1474">
        <v>0</v>
      </c>
      <c r="AD1474">
        <v>13000</v>
      </c>
      <c r="AE1474">
        <v>1000</v>
      </c>
      <c r="AF1474">
        <v>670</v>
      </c>
      <c r="AG1474">
        <v>15082</v>
      </c>
      <c r="AH1474" t="s">
        <v>718</v>
      </c>
      <c r="AI1474" t="s">
        <v>1432</v>
      </c>
      <c r="AJ1474" t="s">
        <v>20931</v>
      </c>
      <c r="AK1474" t="s">
        <v>2420</v>
      </c>
      <c r="AP1474">
        <f t="shared" si="44"/>
        <v>4</v>
      </c>
    </row>
    <row r="1475" spans="1:42" x14ac:dyDescent="0.3">
      <c r="A1475" s="1">
        <v>1562</v>
      </c>
      <c r="B1475" t="s">
        <v>5636</v>
      </c>
      <c r="C1475" t="s">
        <v>27</v>
      </c>
      <c r="D1475" t="s">
        <v>5051</v>
      </c>
      <c r="E1475" t="s">
        <v>570</v>
      </c>
      <c r="F1475" t="s">
        <v>1979</v>
      </c>
      <c r="G1475" t="s">
        <v>5637</v>
      </c>
      <c r="H1475" t="s">
        <v>32</v>
      </c>
      <c r="I1475">
        <v>101</v>
      </c>
      <c r="J1475">
        <v>2.35</v>
      </c>
      <c r="K1475" t="s">
        <v>33</v>
      </c>
      <c r="L1475" t="s">
        <v>17489</v>
      </c>
      <c r="M1475" t="s">
        <v>16459</v>
      </c>
      <c r="N1475" t="s">
        <v>16757</v>
      </c>
      <c r="O1475" t="s">
        <v>14282</v>
      </c>
      <c r="P1475" t="s">
        <v>17490</v>
      </c>
      <c r="Q1475">
        <v>2001</v>
      </c>
      <c r="R1475" t="s">
        <v>34</v>
      </c>
      <c r="S1475">
        <v>1</v>
      </c>
      <c r="T1475">
        <v>31000000</v>
      </c>
      <c r="U1475">
        <v>24185781</v>
      </c>
      <c r="V1475">
        <f t="shared" si="45"/>
        <v>-6814219</v>
      </c>
      <c r="W1475" t="s">
        <v>5638</v>
      </c>
      <c r="X1475">
        <v>6.9</v>
      </c>
      <c r="Y1475">
        <v>135</v>
      </c>
      <c r="Z1475">
        <v>30339</v>
      </c>
      <c r="AA1475">
        <v>268</v>
      </c>
      <c r="AB1475">
        <v>0</v>
      </c>
      <c r="AC1475">
        <v>96</v>
      </c>
      <c r="AD1475">
        <v>12000</v>
      </c>
      <c r="AE1475">
        <v>495</v>
      </c>
      <c r="AF1475">
        <v>442</v>
      </c>
      <c r="AG1475">
        <v>13811</v>
      </c>
      <c r="AH1475" t="s">
        <v>2420</v>
      </c>
      <c r="AI1475" t="s">
        <v>20928</v>
      </c>
      <c r="AP1475">
        <f t="shared" ref="AP1475:AP1538" si="46">COUNTA(AH1475:AO1475)</f>
        <v>2</v>
      </c>
    </row>
    <row r="1476" spans="1:42" x14ac:dyDescent="0.3">
      <c r="A1476" s="1">
        <v>1563</v>
      </c>
      <c r="B1476" t="s">
        <v>5639</v>
      </c>
      <c r="C1476" t="s">
        <v>27</v>
      </c>
      <c r="D1476" t="s">
        <v>3587</v>
      </c>
      <c r="E1476" t="s">
        <v>4350</v>
      </c>
      <c r="F1476" t="s">
        <v>5640</v>
      </c>
      <c r="G1476" t="s">
        <v>5641</v>
      </c>
      <c r="H1476" t="s">
        <v>32</v>
      </c>
      <c r="I1476">
        <v>103</v>
      </c>
      <c r="J1476">
        <v>1.85</v>
      </c>
      <c r="K1476" t="s">
        <v>33</v>
      </c>
      <c r="L1476" t="s">
        <v>15132</v>
      </c>
      <c r="M1476" t="s">
        <v>14096</v>
      </c>
      <c r="N1476" t="s">
        <v>14097</v>
      </c>
      <c r="O1476" t="s">
        <v>15595</v>
      </c>
      <c r="P1476" t="s">
        <v>14056</v>
      </c>
      <c r="Q1476">
        <v>1990</v>
      </c>
      <c r="R1476" t="s">
        <v>34</v>
      </c>
      <c r="S1476">
        <v>0</v>
      </c>
      <c r="T1476">
        <v>31000000</v>
      </c>
      <c r="U1476">
        <v>53133888</v>
      </c>
      <c r="V1476">
        <f t="shared" ref="V1476:V1539" si="47">U1476-T1476</f>
        <v>22133888</v>
      </c>
      <c r="W1476" t="s">
        <v>5642</v>
      </c>
      <c r="X1476">
        <v>6.3</v>
      </c>
      <c r="Y1476">
        <v>74</v>
      </c>
      <c r="Z1476">
        <v>50389</v>
      </c>
      <c r="AA1476">
        <v>136</v>
      </c>
      <c r="AB1476">
        <v>0</v>
      </c>
      <c r="AC1476">
        <v>155</v>
      </c>
      <c r="AD1476">
        <v>687</v>
      </c>
      <c r="AE1476">
        <v>151</v>
      </c>
      <c r="AF1476">
        <v>125</v>
      </c>
      <c r="AG1476">
        <v>1440</v>
      </c>
      <c r="AH1476" t="s">
        <v>1432</v>
      </c>
      <c r="AI1476" t="s">
        <v>20924</v>
      </c>
      <c r="AJ1476" t="s">
        <v>4493</v>
      </c>
      <c r="AK1476" t="s">
        <v>13161</v>
      </c>
      <c r="AP1476">
        <f t="shared" si="46"/>
        <v>4</v>
      </c>
    </row>
    <row r="1477" spans="1:42" x14ac:dyDescent="0.3">
      <c r="A1477" s="1">
        <v>1564</v>
      </c>
      <c r="B1477" t="s">
        <v>5643</v>
      </c>
      <c r="C1477" t="s">
        <v>27</v>
      </c>
      <c r="D1477" t="s">
        <v>2462</v>
      </c>
      <c r="E1477" t="s">
        <v>413</v>
      </c>
      <c r="F1477" t="s">
        <v>531</v>
      </c>
      <c r="G1477" t="s">
        <v>1075</v>
      </c>
      <c r="H1477" t="s">
        <v>32</v>
      </c>
      <c r="I1477">
        <v>118</v>
      </c>
      <c r="J1477">
        <v>2.35</v>
      </c>
      <c r="K1477" t="s">
        <v>33</v>
      </c>
      <c r="L1477" t="s">
        <v>15775</v>
      </c>
      <c r="M1477" t="s">
        <v>17045</v>
      </c>
      <c r="N1477" t="s">
        <v>17491</v>
      </c>
      <c r="O1477" t="s">
        <v>17492</v>
      </c>
      <c r="P1477" t="s">
        <v>17493</v>
      </c>
      <c r="Q1477">
        <v>2000</v>
      </c>
      <c r="R1477" t="s">
        <v>34</v>
      </c>
      <c r="S1477">
        <v>0</v>
      </c>
      <c r="T1477">
        <v>31000000</v>
      </c>
      <c r="U1477">
        <v>44983704</v>
      </c>
      <c r="V1477">
        <f t="shared" si="47"/>
        <v>13983704</v>
      </c>
      <c r="W1477" t="s">
        <v>5644</v>
      </c>
      <c r="X1477">
        <v>7.3</v>
      </c>
      <c r="Y1477">
        <v>168</v>
      </c>
      <c r="Z1477">
        <v>81866</v>
      </c>
      <c r="AA1477">
        <v>510</v>
      </c>
      <c r="AB1477">
        <v>0</v>
      </c>
      <c r="AC1477">
        <v>40</v>
      </c>
      <c r="AD1477">
        <v>2000</v>
      </c>
      <c r="AE1477">
        <v>702</v>
      </c>
      <c r="AF1477">
        <v>617</v>
      </c>
      <c r="AG1477">
        <v>4045</v>
      </c>
      <c r="AH1477" t="s">
        <v>20931</v>
      </c>
      <c r="AI1477" t="s">
        <v>2420</v>
      </c>
      <c r="AJ1477" t="s">
        <v>20928</v>
      </c>
      <c r="AK1477" t="s">
        <v>13700</v>
      </c>
      <c r="AL1477" t="s">
        <v>13161</v>
      </c>
      <c r="AP1477">
        <f t="shared" si="46"/>
        <v>5</v>
      </c>
    </row>
    <row r="1478" spans="1:42" x14ac:dyDescent="0.3">
      <c r="A1478" s="1">
        <v>1565</v>
      </c>
      <c r="B1478" t="s">
        <v>5645</v>
      </c>
      <c r="C1478" t="s">
        <v>27</v>
      </c>
      <c r="D1478" t="s">
        <v>5646</v>
      </c>
      <c r="E1478" t="s">
        <v>76</v>
      </c>
      <c r="F1478" t="s">
        <v>3406</v>
      </c>
      <c r="G1478" t="s">
        <v>5647</v>
      </c>
      <c r="H1478" t="s">
        <v>32</v>
      </c>
      <c r="I1478">
        <v>99</v>
      </c>
      <c r="J1478">
        <v>2.35</v>
      </c>
      <c r="K1478" t="s">
        <v>33</v>
      </c>
      <c r="L1478" t="s">
        <v>15258</v>
      </c>
      <c r="M1478" t="s">
        <v>16449</v>
      </c>
      <c r="N1478" t="s">
        <v>16852</v>
      </c>
      <c r="O1478" t="s">
        <v>10010</v>
      </c>
      <c r="P1478" t="s">
        <v>15084</v>
      </c>
      <c r="Q1478">
        <v>2015</v>
      </c>
      <c r="R1478" t="s">
        <v>491</v>
      </c>
      <c r="S1478">
        <v>4</v>
      </c>
      <c r="T1478">
        <v>31000000</v>
      </c>
      <c r="U1478">
        <v>58879132</v>
      </c>
      <c r="V1478">
        <f t="shared" si="47"/>
        <v>27879132</v>
      </c>
      <c r="W1478" t="s">
        <v>5648</v>
      </c>
      <c r="X1478">
        <v>6.1</v>
      </c>
      <c r="Y1478">
        <v>204</v>
      </c>
      <c r="Z1478">
        <v>66123</v>
      </c>
      <c r="AA1478">
        <v>219</v>
      </c>
      <c r="AB1478">
        <v>28000</v>
      </c>
      <c r="AC1478">
        <v>0</v>
      </c>
      <c r="AD1478">
        <v>26000</v>
      </c>
      <c r="AE1478">
        <v>12000</v>
      </c>
      <c r="AF1478">
        <v>816</v>
      </c>
      <c r="AG1478">
        <v>40312</v>
      </c>
      <c r="AH1478" t="s">
        <v>718</v>
      </c>
      <c r="AI1478" t="s">
        <v>1432</v>
      </c>
      <c r="AP1478">
        <f t="shared" si="46"/>
        <v>2</v>
      </c>
    </row>
    <row r="1479" spans="1:42" x14ac:dyDescent="0.3">
      <c r="A1479" s="1">
        <v>1566</v>
      </c>
      <c r="B1479" t="s">
        <v>5649</v>
      </c>
      <c r="C1479" t="s">
        <v>27</v>
      </c>
      <c r="D1479" t="s">
        <v>127</v>
      </c>
      <c r="E1479" t="s">
        <v>364</v>
      </c>
      <c r="F1479" t="s">
        <v>795</v>
      </c>
      <c r="G1479" t="s">
        <v>3928</v>
      </c>
      <c r="H1479" t="s">
        <v>32</v>
      </c>
      <c r="I1479">
        <v>105</v>
      </c>
      <c r="J1479">
        <v>1.85</v>
      </c>
      <c r="K1479" t="s">
        <v>33</v>
      </c>
      <c r="L1479" t="s">
        <v>15415</v>
      </c>
      <c r="M1479" t="s">
        <v>15705</v>
      </c>
      <c r="N1479" t="s">
        <v>15508</v>
      </c>
      <c r="O1479" t="s">
        <v>17494</v>
      </c>
      <c r="P1479" t="s">
        <v>16065</v>
      </c>
      <c r="Q1479">
        <v>1995</v>
      </c>
      <c r="R1479" t="s">
        <v>491</v>
      </c>
      <c r="S1479">
        <v>4</v>
      </c>
      <c r="T1479">
        <v>30250000</v>
      </c>
      <c r="U1479">
        <v>72077000</v>
      </c>
      <c r="V1479">
        <f t="shared" si="47"/>
        <v>41827000</v>
      </c>
      <c r="W1479" t="s">
        <v>5650</v>
      </c>
      <c r="X1479">
        <v>6.9</v>
      </c>
      <c r="Y1479">
        <v>96</v>
      </c>
      <c r="Z1479">
        <v>62986</v>
      </c>
      <c r="AA1479">
        <v>150</v>
      </c>
      <c r="AB1479">
        <v>0</v>
      </c>
      <c r="AC1479">
        <v>188</v>
      </c>
      <c r="AD1479">
        <v>848</v>
      </c>
      <c r="AE1479">
        <v>808</v>
      </c>
      <c r="AF1479">
        <v>482</v>
      </c>
      <c r="AG1479">
        <v>3439</v>
      </c>
      <c r="AH1479" t="s">
        <v>1432</v>
      </c>
      <c r="AI1479" t="s">
        <v>20931</v>
      </c>
      <c r="AJ1479" t="s">
        <v>13161</v>
      </c>
      <c r="AP1479">
        <f t="shared" si="46"/>
        <v>3</v>
      </c>
    </row>
    <row r="1480" spans="1:42" x14ac:dyDescent="0.3">
      <c r="A1480" s="1">
        <v>1567</v>
      </c>
      <c r="B1480" t="s">
        <v>5651</v>
      </c>
      <c r="C1480" t="s">
        <v>559</v>
      </c>
      <c r="D1480" t="s">
        <v>122</v>
      </c>
      <c r="E1480" t="s">
        <v>2952</v>
      </c>
      <c r="F1480" t="s">
        <v>5652</v>
      </c>
      <c r="G1480" t="s">
        <v>5653</v>
      </c>
      <c r="H1480" t="s">
        <v>32</v>
      </c>
      <c r="I1480">
        <v>113</v>
      </c>
      <c r="J1480">
        <v>1.85</v>
      </c>
      <c r="K1480" t="s">
        <v>33</v>
      </c>
      <c r="L1480" t="s">
        <v>16342</v>
      </c>
      <c r="M1480" t="s">
        <v>16697</v>
      </c>
      <c r="N1480" t="s">
        <v>17495</v>
      </c>
      <c r="O1480" t="s">
        <v>14448</v>
      </c>
      <c r="P1480" t="s">
        <v>17496</v>
      </c>
      <c r="Q1480">
        <v>2002</v>
      </c>
      <c r="R1480" t="s">
        <v>34</v>
      </c>
      <c r="S1480">
        <v>0</v>
      </c>
      <c r="T1480">
        <v>45000000</v>
      </c>
      <c r="U1480">
        <v>170684505</v>
      </c>
      <c r="V1480">
        <f t="shared" si="47"/>
        <v>125684505</v>
      </c>
      <c r="W1480" t="s">
        <v>5654</v>
      </c>
      <c r="X1480">
        <v>7.2</v>
      </c>
      <c r="Y1480">
        <v>223</v>
      </c>
      <c r="Z1480">
        <v>172080</v>
      </c>
      <c r="AA1480">
        <v>1017</v>
      </c>
      <c r="AB1480">
        <v>0</v>
      </c>
      <c r="AC1480">
        <v>252</v>
      </c>
      <c r="AD1480">
        <v>539</v>
      </c>
      <c r="AE1480">
        <v>151</v>
      </c>
      <c r="AF1480">
        <v>90</v>
      </c>
      <c r="AG1480">
        <v>813</v>
      </c>
      <c r="AH1480" t="s">
        <v>1432</v>
      </c>
      <c r="AI1480" t="s">
        <v>20931</v>
      </c>
      <c r="AJ1480" t="s">
        <v>20927</v>
      </c>
      <c r="AP1480">
        <f t="shared" si="46"/>
        <v>3</v>
      </c>
    </row>
    <row r="1481" spans="1:42" x14ac:dyDescent="0.3">
      <c r="A1481" s="1">
        <v>1568</v>
      </c>
      <c r="B1481" t="s">
        <v>5655</v>
      </c>
      <c r="C1481" t="s">
        <v>27</v>
      </c>
      <c r="D1481" t="s">
        <v>1581</v>
      </c>
      <c r="E1481" t="s">
        <v>209</v>
      </c>
      <c r="F1481" t="s">
        <v>1582</v>
      </c>
      <c r="G1481" t="s">
        <v>5656</v>
      </c>
      <c r="H1481" t="s">
        <v>32</v>
      </c>
      <c r="I1481">
        <v>93</v>
      </c>
      <c r="J1481">
        <v>1.85</v>
      </c>
      <c r="K1481" t="s">
        <v>33</v>
      </c>
      <c r="L1481" t="s">
        <v>17497</v>
      </c>
      <c r="M1481" t="s">
        <v>16751</v>
      </c>
      <c r="N1481" t="s">
        <v>17277</v>
      </c>
      <c r="O1481" t="s">
        <v>17498</v>
      </c>
      <c r="P1481" t="s">
        <v>14986</v>
      </c>
      <c r="Q1481">
        <v>1999</v>
      </c>
      <c r="R1481" t="s">
        <v>34</v>
      </c>
      <c r="S1481">
        <v>0</v>
      </c>
      <c r="T1481">
        <v>34200000</v>
      </c>
      <c r="U1481">
        <v>163479795</v>
      </c>
      <c r="V1481">
        <f t="shared" si="47"/>
        <v>129279795</v>
      </c>
      <c r="W1481" t="s">
        <v>5657</v>
      </c>
      <c r="X1481">
        <v>6.4</v>
      </c>
      <c r="Y1481">
        <v>112</v>
      </c>
      <c r="Z1481">
        <v>161858</v>
      </c>
      <c r="AA1481">
        <v>289</v>
      </c>
      <c r="AB1481">
        <v>0</v>
      </c>
      <c r="AC1481">
        <v>221</v>
      </c>
      <c r="AD1481">
        <v>12000</v>
      </c>
      <c r="AE1481">
        <v>11000</v>
      </c>
      <c r="AF1481">
        <v>781</v>
      </c>
      <c r="AG1481">
        <v>26760</v>
      </c>
      <c r="AH1481" t="s">
        <v>1432</v>
      </c>
      <c r="AI1481" t="s">
        <v>2420</v>
      </c>
      <c r="AP1481">
        <f t="shared" si="46"/>
        <v>2</v>
      </c>
    </row>
    <row r="1482" spans="1:42" x14ac:dyDescent="0.3">
      <c r="A1482" s="1">
        <v>1569</v>
      </c>
      <c r="B1482" t="s">
        <v>5658</v>
      </c>
      <c r="C1482" t="s">
        <v>27</v>
      </c>
      <c r="D1482" t="s">
        <v>5659</v>
      </c>
      <c r="E1482" t="s">
        <v>3241</v>
      </c>
      <c r="F1482" t="s">
        <v>5317</v>
      </c>
      <c r="G1482" t="s">
        <v>2662</v>
      </c>
      <c r="H1482" t="s">
        <v>32</v>
      </c>
      <c r="I1482">
        <v>108</v>
      </c>
      <c r="J1482">
        <v>1.85</v>
      </c>
      <c r="K1482" t="s">
        <v>33</v>
      </c>
      <c r="L1482" t="s">
        <v>14572</v>
      </c>
      <c r="M1482" t="s">
        <v>16878</v>
      </c>
      <c r="N1482" t="s">
        <v>14149</v>
      </c>
      <c r="O1482" t="s">
        <v>14178</v>
      </c>
      <c r="P1482" t="s">
        <v>15407</v>
      </c>
      <c r="Q1482">
        <v>2001</v>
      </c>
      <c r="R1482" t="s">
        <v>491</v>
      </c>
      <c r="S1482">
        <v>0</v>
      </c>
      <c r="T1482">
        <v>30000000</v>
      </c>
      <c r="U1482">
        <v>145096820</v>
      </c>
      <c r="V1482">
        <f t="shared" si="47"/>
        <v>115096820</v>
      </c>
      <c r="W1482" t="s">
        <v>5660</v>
      </c>
      <c r="X1482">
        <v>6.4</v>
      </c>
      <c r="Y1482">
        <v>142</v>
      </c>
      <c r="Z1482">
        <v>200260</v>
      </c>
      <c r="AA1482">
        <v>431</v>
      </c>
      <c r="AB1482">
        <v>0</v>
      </c>
      <c r="AC1482">
        <v>6</v>
      </c>
      <c r="AD1482">
        <v>3000</v>
      </c>
      <c r="AE1482">
        <v>1000</v>
      </c>
      <c r="AF1482">
        <v>1000</v>
      </c>
      <c r="AG1482">
        <v>7872</v>
      </c>
      <c r="AH1482" t="s">
        <v>1432</v>
      </c>
      <c r="AP1482">
        <f t="shared" si="46"/>
        <v>1</v>
      </c>
    </row>
    <row r="1483" spans="1:42" x14ac:dyDescent="0.3">
      <c r="A1483" s="1">
        <v>1570</v>
      </c>
      <c r="B1483" t="s">
        <v>5661</v>
      </c>
      <c r="C1483" t="s">
        <v>27</v>
      </c>
      <c r="D1483" t="s">
        <v>238</v>
      </c>
      <c r="E1483" t="s">
        <v>250</v>
      </c>
      <c r="F1483" t="s">
        <v>251</v>
      </c>
      <c r="G1483" t="s">
        <v>1569</v>
      </c>
      <c r="H1483" t="s">
        <v>32</v>
      </c>
      <c r="I1483">
        <v>74</v>
      </c>
      <c r="J1483">
        <v>1.85</v>
      </c>
      <c r="K1483" t="s">
        <v>33</v>
      </c>
      <c r="L1483" t="s">
        <v>17499</v>
      </c>
      <c r="M1483" t="s">
        <v>15442</v>
      </c>
      <c r="N1483" t="s">
        <v>15236</v>
      </c>
      <c r="O1483" t="s">
        <v>15792</v>
      </c>
      <c r="P1483" t="s">
        <v>14152</v>
      </c>
      <c r="Q1483">
        <v>1995</v>
      </c>
      <c r="R1483" t="s">
        <v>212</v>
      </c>
      <c r="S1483">
        <v>1</v>
      </c>
      <c r="T1483">
        <v>30000000</v>
      </c>
      <c r="U1483">
        <v>191796233</v>
      </c>
      <c r="V1483">
        <f t="shared" si="47"/>
        <v>161796233</v>
      </c>
      <c r="W1483" t="s">
        <v>5662</v>
      </c>
      <c r="X1483">
        <v>8.3000000000000007</v>
      </c>
      <c r="Y1483">
        <v>166</v>
      </c>
      <c r="Z1483">
        <v>623757</v>
      </c>
      <c r="AA1483">
        <v>391</v>
      </c>
      <c r="AB1483">
        <v>0</v>
      </c>
      <c r="AC1483">
        <v>487</v>
      </c>
      <c r="AD1483">
        <v>15000</v>
      </c>
      <c r="AE1483">
        <v>1000</v>
      </c>
      <c r="AF1483">
        <v>802</v>
      </c>
      <c r="AG1483">
        <v>19046</v>
      </c>
      <c r="AH1483" t="s">
        <v>718</v>
      </c>
      <c r="AI1483" t="s">
        <v>20925</v>
      </c>
      <c r="AJ1483" t="s">
        <v>1432</v>
      </c>
      <c r="AK1483" t="s">
        <v>20926</v>
      </c>
      <c r="AL1483" t="s">
        <v>20924</v>
      </c>
      <c r="AP1483">
        <f t="shared" si="46"/>
        <v>5</v>
      </c>
    </row>
    <row r="1484" spans="1:42" x14ac:dyDescent="0.3">
      <c r="A1484" s="1">
        <v>1571</v>
      </c>
      <c r="B1484" t="s">
        <v>5663</v>
      </c>
      <c r="C1484" t="s">
        <v>27</v>
      </c>
      <c r="D1484" t="s">
        <v>1171</v>
      </c>
      <c r="E1484" t="s">
        <v>442</v>
      </c>
      <c r="F1484" t="s">
        <v>1674</v>
      </c>
      <c r="G1484" t="s">
        <v>785</v>
      </c>
      <c r="H1484" t="s">
        <v>32</v>
      </c>
      <c r="I1484">
        <v>116</v>
      </c>
      <c r="J1484">
        <v>2.35</v>
      </c>
      <c r="K1484" t="s">
        <v>33</v>
      </c>
      <c r="L1484" t="s">
        <v>13972</v>
      </c>
      <c r="M1484" t="s">
        <v>16148</v>
      </c>
      <c r="N1484" t="s">
        <v>15960</v>
      </c>
      <c r="O1484" t="s">
        <v>16660</v>
      </c>
      <c r="P1484" t="s">
        <v>14154</v>
      </c>
      <c r="Q1484">
        <v>1994</v>
      </c>
      <c r="R1484" t="s">
        <v>491</v>
      </c>
      <c r="S1484">
        <v>0</v>
      </c>
      <c r="T1484">
        <v>25000000</v>
      </c>
      <c r="U1484">
        <v>121248145</v>
      </c>
      <c r="V1484">
        <f t="shared" si="47"/>
        <v>96248145</v>
      </c>
      <c r="W1484" t="s">
        <v>5664</v>
      </c>
      <c r="X1484">
        <v>7.2</v>
      </c>
      <c r="Y1484">
        <v>114</v>
      </c>
      <c r="Z1484">
        <v>260981</v>
      </c>
      <c r="AA1484">
        <v>373</v>
      </c>
      <c r="AB1484">
        <v>0</v>
      </c>
      <c r="AC1484">
        <v>101</v>
      </c>
      <c r="AD1484">
        <v>18000</v>
      </c>
      <c r="AE1484">
        <v>946</v>
      </c>
      <c r="AF1484">
        <v>780</v>
      </c>
      <c r="AG1484">
        <v>20966</v>
      </c>
      <c r="AH1484" t="s">
        <v>980</v>
      </c>
      <c r="AI1484" t="s">
        <v>718</v>
      </c>
      <c r="AJ1484" t="s">
        <v>20931</v>
      </c>
      <c r="AK1484" t="s">
        <v>13161</v>
      </c>
      <c r="AP1484">
        <f t="shared" si="46"/>
        <v>4</v>
      </c>
    </row>
    <row r="1485" spans="1:42" x14ac:dyDescent="0.3">
      <c r="A1485" s="1">
        <v>1572</v>
      </c>
      <c r="B1485" t="s">
        <v>5665</v>
      </c>
      <c r="C1485" t="s">
        <v>27</v>
      </c>
      <c r="D1485" t="s">
        <v>5666</v>
      </c>
      <c r="E1485" t="s">
        <v>344</v>
      </c>
      <c r="F1485" t="s">
        <v>5667</v>
      </c>
      <c r="G1485" t="s">
        <v>5668</v>
      </c>
      <c r="H1485" t="s">
        <v>32</v>
      </c>
      <c r="I1485">
        <v>104</v>
      </c>
      <c r="J1485">
        <v>2.35</v>
      </c>
      <c r="K1485" t="s">
        <v>33</v>
      </c>
      <c r="L1485" t="s">
        <v>16337</v>
      </c>
      <c r="M1485" t="s">
        <v>17500</v>
      </c>
      <c r="N1485" t="s">
        <v>17501</v>
      </c>
      <c r="O1485" t="s">
        <v>17502</v>
      </c>
      <c r="P1485" t="s">
        <v>17503</v>
      </c>
      <c r="Q1485">
        <v>2012</v>
      </c>
      <c r="R1485" t="s">
        <v>34</v>
      </c>
      <c r="S1485">
        <v>0</v>
      </c>
      <c r="T1485">
        <v>30000000</v>
      </c>
      <c r="U1485">
        <v>125014030</v>
      </c>
      <c r="V1485">
        <f t="shared" si="47"/>
        <v>95014030</v>
      </c>
      <c r="W1485" t="s">
        <v>5669</v>
      </c>
      <c r="X1485">
        <v>6.8</v>
      </c>
      <c r="Y1485">
        <v>214</v>
      </c>
      <c r="Z1485">
        <v>145852</v>
      </c>
      <c r="AA1485">
        <v>164</v>
      </c>
      <c r="AB1485">
        <v>32000</v>
      </c>
      <c r="AC1485">
        <v>23</v>
      </c>
      <c r="AD1485">
        <v>17000</v>
      </c>
      <c r="AE1485">
        <v>359</v>
      </c>
      <c r="AF1485">
        <v>281</v>
      </c>
      <c r="AG1485">
        <v>18322</v>
      </c>
      <c r="AH1485" t="s">
        <v>2420</v>
      </c>
      <c r="AI1485" t="s">
        <v>12756</v>
      </c>
      <c r="AP1485">
        <f t="shared" si="46"/>
        <v>2</v>
      </c>
    </row>
    <row r="1486" spans="1:42" x14ac:dyDescent="0.3">
      <c r="A1486" s="1">
        <v>1573</v>
      </c>
      <c r="B1486" t="s">
        <v>5670</v>
      </c>
      <c r="C1486" t="s">
        <v>27</v>
      </c>
      <c r="D1486" t="s">
        <v>5671</v>
      </c>
      <c r="E1486" t="s">
        <v>306</v>
      </c>
      <c r="F1486" t="s">
        <v>386</v>
      </c>
      <c r="G1486" t="s">
        <v>1674</v>
      </c>
      <c r="H1486" t="s">
        <v>32</v>
      </c>
      <c r="I1486">
        <v>106</v>
      </c>
      <c r="J1486">
        <v>1.85</v>
      </c>
      <c r="K1486" t="s">
        <v>33</v>
      </c>
      <c r="L1486" t="s">
        <v>14590</v>
      </c>
      <c r="M1486" t="s">
        <v>14160</v>
      </c>
      <c r="N1486" t="s">
        <v>14847</v>
      </c>
      <c r="O1486" t="s">
        <v>14533</v>
      </c>
      <c r="P1486" t="s">
        <v>17504</v>
      </c>
      <c r="Q1486">
        <v>2010</v>
      </c>
      <c r="R1486" t="s">
        <v>72</v>
      </c>
      <c r="S1486">
        <v>2</v>
      </c>
      <c r="T1486">
        <v>31000000</v>
      </c>
      <c r="U1486">
        <v>11854694</v>
      </c>
      <c r="V1486">
        <f t="shared" si="47"/>
        <v>-19145306</v>
      </c>
      <c r="W1486" t="s">
        <v>5672</v>
      </c>
      <c r="X1486">
        <v>6.5</v>
      </c>
      <c r="Y1486">
        <v>126</v>
      </c>
      <c r="Z1486">
        <v>14281</v>
      </c>
      <c r="AA1486">
        <v>64</v>
      </c>
      <c r="AB1486">
        <v>0</v>
      </c>
      <c r="AC1486">
        <v>12</v>
      </c>
      <c r="AD1486">
        <v>11000</v>
      </c>
      <c r="AE1486">
        <v>3000</v>
      </c>
      <c r="AF1486">
        <v>946</v>
      </c>
      <c r="AG1486">
        <v>17560</v>
      </c>
      <c r="AH1486" t="s">
        <v>2420</v>
      </c>
      <c r="AP1486">
        <f t="shared" si="46"/>
        <v>1</v>
      </c>
    </row>
    <row r="1487" spans="1:42" x14ac:dyDescent="0.3">
      <c r="A1487" s="1">
        <v>1574</v>
      </c>
      <c r="B1487" t="s">
        <v>5673</v>
      </c>
      <c r="C1487" t="s">
        <v>27</v>
      </c>
      <c r="D1487" t="s">
        <v>5503</v>
      </c>
      <c r="E1487" t="s">
        <v>2992</v>
      </c>
      <c r="F1487" t="s">
        <v>1254</v>
      </c>
      <c r="G1487" t="s">
        <v>1517</v>
      </c>
      <c r="H1487" t="s">
        <v>32</v>
      </c>
      <c r="I1487">
        <v>120</v>
      </c>
      <c r="J1487">
        <v>2.35</v>
      </c>
      <c r="K1487" t="s">
        <v>33</v>
      </c>
      <c r="L1487" t="s">
        <v>17209</v>
      </c>
      <c r="M1487" t="s">
        <v>14955</v>
      </c>
      <c r="N1487" t="s">
        <v>17505</v>
      </c>
      <c r="O1487" t="s">
        <v>15251</v>
      </c>
      <c r="P1487" t="s">
        <v>14397</v>
      </c>
      <c r="Q1487">
        <v>2000</v>
      </c>
      <c r="R1487" t="s">
        <v>72</v>
      </c>
      <c r="S1487">
        <v>1</v>
      </c>
      <c r="T1487">
        <v>30000000</v>
      </c>
      <c r="U1487">
        <v>115648585</v>
      </c>
      <c r="V1487">
        <f t="shared" si="47"/>
        <v>85648585</v>
      </c>
      <c r="W1487" t="s">
        <v>5674</v>
      </c>
      <c r="X1487">
        <v>7.8</v>
      </c>
      <c r="Y1487">
        <v>157</v>
      </c>
      <c r="Z1487">
        <v>160776</v>
      </c>
      <c r="AA1487">
        <v>402</v>
      </c>
      <c r="AB1487">
        <v>0</v>
      </c>
      <c r="AC1487">
        <v>132</v>
      </c>
      <c r="AD1487">
        <v>33000</v>
      </c>
      <c r="AE1487">
        <v>18000</v>
      </c>
      <c r="AF1487">
        <v>1000</v>
      </c>
      <c r="AG1487">
        <v>54877</v>
      </c>
      <c r="AH1487" t="s">
        <v>20932</v>
      </c>
      <c r="AI1487" t="s">
        <v>2420</v>
      </c>
      <c r="AJ1487" t="s">
        <v>20930</v>
      </c>
      <c r="AP1487">
        <f t="shared" si="46"/>
        <v>3</v>
      </c>
    </row>
    <row r="1488" spans="1:42" x14ac:dyDescent="0.3">
      <c r="A1488" s="1">
        <v>1575</v>
      </c>
      <c r="B1488" t="s">
        <v>5675</v>
      </c>
      <c r="C1488" t="s">
        <v>27</v>
      </c>
      <c r="D1488" t="s">
        <v>966</v>
      </c>
      <c r="E1488" t="s">
        <v>972</v>
      </c>
      <c r="F1488" t="s">
        <v>1207</v>
      </c>
      <c r="G1488" t="s">
        <v>2619</v>
      </c>
      <c r="H1488" t="s">
        <v>32</v>
      </c>
      <c r="I1488">
        <v>135</v>
      </c>
      <c r="J1488">
        <v>2.35</v>
      </c>
      <c r="K1488" t="s">
        <v>33</v>
      </c>
      <c r="L1488" t="s">
        <v>15697</v>
      </c>
      <c r="M1488" t="s">
        <v>16905</v>
      </c>
      <c r="N1488" t="s">
        <v>14560</v>
      </c>
      <c r="O1488" t="s">
        <v>17506</v>
      </c>
      <c r="P1488" t="s">
        <v>15656</v>
      </c>
      <c r="Q1488">
        <v>1990</v>
      </c>
      <c r="R1488" t="s">
        <v>72</v>
      </c>
      <c r="S1488">
        <v>1</v>
      </c>
      <c r="T1488">
        <v>30000000</v>
      </c>
      <c r="U1488">
        <v>122012643</v>
      </c>
      <c r="V1488">
        <f t="shared" si="47"/>
        <v>92012643</v>
      </c>
      <c r="W1488" t="s">
        <v>5676</v>
      </c>
      <c r="X1488">
        <v>7.6</v>
      </c>
      <c r="Y1488">
        <v>104</v>
      </c>
      <c r="Z1488">
        <v>143696</v>
      </c>
      <c r="AA1488">
        <v>241</v>
      </c>
      <c r="AB1488">
        <v>0</v>
      </c>
      <c r="AC1488">
        <v>323</v>
      </c>
      <c r="AD1488">
        <v>826</v>
      </c>
      <c r="AE1488">
        <v>692</v>
      </c>
      <c r="AF1488">
        <v>495</v>
      </c>
      <c r="AG1488">
        <v>2575</v>
      </c>
      <c r="AH1488" t="s">
        <v>980</v>
      </c>
      <c r="AI1488" t="s">
        <v>718</v>
      </c>
      <c r="AJ1488" t="s">
        <v>13161</v>
      </c>
      <c r="AP1488">
        <f t="shared" si="46"/>
        <v>3</v>
      </c>
    </row>
    <row r="1489" spans="1:42" x14ac:dyDescent="0.3">
      <c r="A1489" s="1">
        <v>1576</v>
      </c>
      <c r="B1489" t="s">
        <v>5677</v>
      </c>
      <c r="C1489" t="s">
        <v>27</v>
      </c>
      <c r="D1489" t="s">
        <v>4937</v>
      </c>
      <c r="E1489" t="s">
        <v>3650</v>
      </c>
      <c r="F1489" t="s">
        <v>1484</v>
      </c>
      <c r="G1489" t="s">
        <v>1830</v>
      </c>
      <c r="H1489" t="s">
        <v>32</v>
      </c>
      <c r="I1489">
        <v>132</v>
      </c>
      <c r="J1489">
        <v>1.85</v>
      </c>
      <c r="K1489" t="s">
        <v>33</v>
      </c>
      <c r="L1489" t="s">
        <v>14696</v>
      </c>
      <c r="M1489" t="s">
        <v>17185</v>
      </c>
      <c r="N1489" t="s">
        <v>15207</v>
      </c>
      <c r="O1489" t="s">
        <v>14217</v>
      </c>
      <c r="P1489" t="s">
        <v>14493</v>
      </c>
      <c r="Q1489">
        <v>2013</v>
      </c>
      <c r="R1489" t="s">
        <v>34</v>
      </c>
      <c r="S1489">
        <v>0</v>
      </c>
      <c r="T1489">
        <v>30000000</v>
      </c>
      <c r="U1489">
        <v>116631310</v>
      </c>
      <c r="V1489">
        <f t="shared" si="47"/>
        <v>86631310</v>
      </c>
      <c r="W1489" t="s">
        <v>5678</v>
      </c>
      <c r="X1489">
        <v>7.2</v>
      </c>
      <c r="Y1489">
        <v>304</v>
      </c>
      <c r="Z1489">
        <v>87665</v>
      </c>
      <c r="AA1489">
        <v>323</v>
      </c>
      <c r="AB1489">
        <v>41000</v>
      </c>
      <c r="AC1489">
        <v>304</v>
      </c>
      <c r="AD1489">
        <v>15000</v>
      </c>
      <c r="AE1489">
        <v>1000</v>
      </c>
      <c r="AF1489">
        <v>898</v>
      </c>
      <c r="AG1489">
        <v>20035</v>
      </c>
      <c r="AH1489" t="s">
        <v>20932</v>
      </c>
      <c r="AI1489" t="s">
        <v>2420</v>
      </c>
      <c r="AP1489">
        <f t="shared" si="46"/>
        <v>2</v>
      </c>
    </row>
    <row r="1490" spans="1:42" x14ac:dyDescent="0.3">
      <c r="A1490" s="1">
        <v>1577</v>
      </c>
      <c r="B1490" t="s">
        <v>5679</v>
      </c>
      <c r="C1490" t="s">
        <v>559</v>
      </c>
      <c r="D1490" t="s">
        <v>3566</v>
      </c>
      <c r="E1490" t="s">
        <v>2291</v>
      </c>
      <c r="F1490" t="s">
        <v>853</v>
      </c>
      <c r="G1490" t="s">
        <v>30</v>
      </c>
      <c r="H1490" t="s">
        <v>32</v>
      </c>
      <c r="I1490">
        <v>92</v>
      </c>
      <c r="J1490">
        <v>2.35</v>
      </c>
      <c r="K1490" t="s">
        <v>33</v>
      </c>
      <c r="L1490" t="s">
        <v>16919</v>
      </c>
      <c r="M1490" t="s">
        <v>14843</v>
      </c>
      <c r="N1490" t="s">
        <v>17507</v>
      </c>
      <c r="O1490" t="s">
        <v>13970</v>
      </c>
      <c r="P1490" t="s">
        <v>16961</v>
      </c>
      <c r="Q1490">
        <v>2004</v>
      </c>
      <c r="R1490" t="s">
        <v>34</v>
      </c>
      <c r="S1490">
        <v>0</v>
      </c>
      <c r="T1490">
        <v>20000000</v>
      </c>
      <c r="U1490">
        <v>114324072</v>
      </c>
      <c r="V1490">
        <f t="shared" si="47"/>
        <v>94324072</v>
      </c>
      <c r="W1490" t="s">
        <v>5680</v>
      </c>
      <c r="X1490">
        <v>6.7</v>
      </c>
      <c r="Y1490">
        <v>191</v>
      </c>
      <c r="Z1490">
        <v>185338</v>
      </c>
      <c r="AA1490">
        <v>392</v>
      </c>
      <c r="AB1490">
        <v>0</v>
      </c>
      <c r="AC1490">
        <v>43</v>
      </c>
      <c r="AD1490">
        <v>989</v>
      </c>
      <c r="AE1490">
        <v>939</v>
      </c>
      <c r="AF1490">
        <v>936</v>
      </c>
      <c r="AG1490">
        <v>4730</v>
      </c>
      <c r="AH1490" t="s">
        <v>1432</v>
      </c>
      <c r="AI1490" t="s">
        <v>20930</v>
      </c>
      <c r="AP1490">
        <f t="shared" si="46"/>
        <v>2</v>
      </c>
    </row>
    <row r="1491" spans="1:42" x14ac:dyDescent="0.3">
      <c r="A1491" s="1">
        <v>1578</v>
      </c>
      <c r="B1491" t="s">
        <v>5681</v>
      </c>
      <c r="C1491" t="s">
        <v>27</v>
      </c>
      <c r="D1491" t="s">
        <v>127</v>
      </c>
      <c r="E1491" t="s">
        <v>2820</v>
      </c>
      <c r="F1491" t="s">
        <v>5225</v>
      </c>
      <c r="G1491" t="s">
        <v>5682</v>
      </c>
      <c r="H1491" t="s">
        <v>32</v>
      </c>
      <c r="I1491">
        <v>99</v>
      </c>
      <c r="J1491">
        <v>1.85</v>
      </c>
      <c r="K1491" t="s">
        <v>33</v>
      </c>
      <c r="L1491" t="s">
        <v>16363</v>
      </c>
      <c r="M1491" t="s">
        <v>15705</v>
      </c>
      <c r="N1491" t="s">
        <v>17508</v>
      </c>
      <c r="O1491" t="s">
        <v>15433</v>
      </c>
      <c r="P1491" t="s">
        <v>17509</v>
      </c>
      <c r="Q1491">
        <v>1991</v>
      </c>
      <c r="R1491" t="s">
        <v>34</v>
      </c>
      <c r="S1491">
        <v>0</v>
      </c>
      <c r="T1491">
        <v>38000000</v>
      </c>
      <c r="U1491">
        <v>113502246</v>
      </c>
      <c r="V1491">
        <f t="shared" si="47"/>
        <v>75502246</v>
      </c>
      <c r="W1491" t="s">
        <v>5683</v>
      </c>
      <c r="X1491">
        <v>6.8</v>
      </c>
      <c r="Y1491">
        <v>55</v>
      </c>
      <c r="Z1491">
        <v>96607</v>
      </c>
      <c r="AA1491">
        <v>125</v>
      </c>
      <c r="AB1491">
        <v>5000</v>
      </c>
      <c r="AC1491">
        <v>188</v>
      </c>
      <c r="AD1491">
        <v>1000</v>
      </c>
      <c r="AE1491">
        <v>1000</v>
      </c>
      <c r="AF1491">
        <v>436</v>
      </c>
      <c r="AG1491">
        <v>3696</v>
      </c>
      <c r="AH1491" t="s">
        <v>1432</v>
      </c>
      <c r="AI1491" t="s">
        <v>20924</v>
      </c>
      <c r="AP1491">
        <f t="shared" si="46"/>
        <v>2</v>
      </c>
    </row>
    <row r="1492" spans="1:42" x14ac:dyDescent="0.3">
      <c r="A1492" s="1">
        <v>1579</v>
      </c>
      <c r="B1492" t="s">
        <v>5684</v>
      </c>
      <c r="C1492" t="s">
        <v>27</v>
      </c>
      <c r="D1492" t="s">
        <v>3516</v>
      </c>
      <c r="E1492" t="s">
        <v>555</v>
      </c>
      <c r="F1492" t="s">
        <v>995</v>
      </c>
      <c r="G1492" t="s">
        <v>2930</v>
      </c>
      <c r="H1492" t="s">
        <v>32</v>
      </c>
      <c r="I1492">
        <v>90</v>
      </c>
      <c r="J1492">
        <v>2.35</v>
      </c>
      <c r="K1492" t="s">
        <v>33</v>
      </c>
      <c r="L1492" t="s">
        <v>14227</v>
      </c>
      <c r="M1492" t="s">
        <v>17510</v>
      </c>
      <c r="N1492" t="s">
        <v>15483</v>
      </c>
      <c r="O1492" t="s">
        <v>16539</v>
      </c>
      <c r="P1492" t="s">
        <v>16699</v>
      </c>
      <c r="Q1492">
        <v>1995</v>
      </c>
      <c r="R1492" t="s">
        <v>34</v>
      </c>
      <c r="S1492">
        <v>0</v>
      </c>
      <c r="T1492">
        <v>30000000</v>
      </c>
      <c r="U1492">
        <v>108360000</v>
      </c>
      <c r="V1492">
        <f t="shared" si="47"/>
        <v>78360000</v>
      </c>
      <c r="W1492" t="s">
        <v>5685</v>
      </c>
      <c r="X1492">
        <v>6.3</v>
      </c>
      <c r="Y1492">
        <v>59</v>
      </c>
      <c r="Z1492">
        <v>160321</v>
      </c>
      <c r="AA1492">
        <v>178</v>
      </c>
      <c r="AB1492">
        <v>0</v>
      </c>
      <c r="AC1492">
        <v>176</v>
      </c>
      <c r="AD1492">
        <v>531</v>
      </c>
      <c r="AE1492">
        <v>461</v>
      </c>
      <c r="AF1492">
        <v>460</v>
      </c>
      <c r="AG1492">
        <v>2203</v>
      </c>
      <c r="AH1492" t="s">
        <v>718</v>
      </c>
      <c r="AI1492" t="s">
        <v>1432</v>
      </c>
      <c r="AP1492">
        <f t="shared" si="46"/>
        <v>2</v>
      </c>
    </row>
    <row r="1493" spans="1:42" x14ac:dyDescent="0.3">
      <c r="A1493" s="1">
        <v>1580</v>
      </c>
      <c r="B1493" t="s">
        <v>5686</v>
      </c>
      <c r="C1493" t="s">
        <v>27</v>
      </c>
      <c r="D1493" t="s">
        <v>2347</v>
      </c>
      <c r="E1493" t="s">
        <v>198</v>
      </c>
      <c r="F1493" t="s">
        <v>2348</v>
      </c>
      <c r="G1493" t="s">
        <v>5687</v>
      </c>
      <c r="H1493" t="s">
        <v>32</v>
      </c>
      <c r="I1493">
        <v>111</v>
      </c>
      <c r="J1493">
        <v>1.85</v>
      </c>
      <c r="K1493" t="s">
        <v>33</v>
      </c>
      <c r="L1493" t="s">
        <v>17511</v>
      </c>
      <c r="M1493" t="s">
        <v>15497</v>
      </c>
      <c r="N1493" t="s">
        <v>17512</v>
      </c>
      <c r="O1493" t="s">
        <v>17513</v>
      </c>
      <c r="P1493" t="s">
        <v>13985</v>
      </c>
      <c r="Q1493">
        <v>2001</v>
      </c>
      <c r="R1493" t="s">
        <v>212</v>
      </c>
      <c r="S1493">
        <v>2</v>
      </c>
      <c r="T1493">
        <v>37000000</v>
      </c>
      <c r="U1493">
        <v>108244774</v>
      </c>
      <c r="V1493">
        <f t="shared" si="47"/>
        <v>71244774</v>
      </c>
      <c r="W1493" t="s">
        <v>5688</v>
      </c>
      <c r="X1493">
        <v>6.2</v>
      </c>
      <c r="Y1493">
        <v>108</v>
      </c>
      <c r="Z1493">
        <v>94049</v>
      </c>
      <c r="AA1493">
        <v>301</v>
      </c>
      <c r="AB1493">
        <v>0</v>
      </c>
      <c r="AC1493">
        <v>0</v>
      </c>
      <c r="AD1493">
        <v>11000</v>
      </c>
      <c r="AE1493">
        <v>995</v>
      </c>
      <c r="AF1493">
        <v>529</v>
      </c>
      <c r="AG1493">
        <v>13645</v>
      </c>
      <c r="AH1493" t="s">
        <v>1432</v>
      </c>
      <c r="AI1493" t="s">
        <v>20926</v>
      </c>
      <c r="AJ1493" t="s">
        <v>12756</v>
      </c>
      <c r="AP1493">
        <f t="shared" si="46"/>
        <v>3</v>
      </c>
    </row>
    <row r="1494" spans="1:42" x14ac:dyDescent="0.3">
      <c r="A1494" s="1">
        <v>1581</v>
      </c>
      <c r="B1494" t="s">
        <v>5689</v>
      </c>
      <c r="C1494" t="s">
        <v>27</v>
      </c>
      <c r="D1494" t="s">
        <v>5262</v>
      </c>
      <c r="E1494" t="s">
        <v>2936</v>
      </c>
      <c r="F1494" t="s">
        <v>4718</v>
      </c>
      <c r="G1494" t="s">
        <v>1330</v>
      </c>
      <c r="H1494" t="s">
        <v>32</v>
      </c>
      <c r="I1494">
        <v>103</v>
      </c>
      <c r="J1494">
        <v>1.85</v>
      </c>
      <c r="K1494" t="s">
        <v>33</v>
      </c>
      <c r="L1494" t="s">
        <v>15351</v>
      </c>
      <c r="M1494" t="s">
        <v>17514</v>
      </c>
      <c r="N1494" t="s">
        <v>14018</v>
      </c>
      <c r="O1494" t="s">
        <v>16613</v>
      </c>
      <c r="P1494" t="s">
        <v>17515</v>
      </c>
      <c r="Q1494">
        <v>1996</v>
      </c>
      <c r="R1494" t="s">
        <v>72</v>
      </c>
      <c r="S1494">
        <v>3</v>
      </c>
      <c r="T1494">
        <v>26000000</v>
      </c>
      <c r="U1494">
        <v>105444419</v>
      </c>
      <c r="V1494">
        <f t="shared" si="47"/>
        <v>79444419</v>
      </c>
      <c r="W1494" t="s">
        <v>5690</v>
      </c>
      <c r="X1494">
        <v>6.2</v>
      </c>
      <c r="Y1494">
        <v>50</v>
      </c>
      <c r="Z1494">
        <v>31817</v>
      </c>
      <c r="AA1494">
        <v>117</v>
      </c>
      <c r="AB1494">
        <v>0</v>
      </c>
      <c r="AC1494">
        <v>37</v>
      </c>
      <c r="AD1494">
        <v>944</v>
      </c>
      <c r="AE1494">
        <v>893</v>
      </c>
      <c r="AF1494">
        <v>452</v>
      </c>
      <c r="AG1494">
        <v>3143</v>
      </c>
      <c r="AH1494" t="s">
        <v>1432</v>
      </c>
      <c r="AP1494">
        <f t="shared" si="46"/>
        <v>1</v>
      </c>
    </row>
    <row r="1495" spans="1:42" x14ac:dyDescent="0.3">
      <c r="A1495" s="1">
        <v>1582</v>
      </c>
      <c r="B1495" t="s">
        <v>5691</v>
      </c>
      <c r="C1495" t="s">
        <v>27</v>
      </c>
      <c r="D1495" t="s">
        <v>510</v>
      </c>
      <c r="E1495" t="s">
        <v>360</v>
      </c>
      <c r="F1495" t="s">
        <v>266</v>
      </c>
      <c r="G1495" t="s">
        <v>1102</v>
      </c>
      <c r="H1495" t="s">
        <v>32</v>
      </c>
      <c r="I1495">
        <v>127</v>
      </c>
      <c r="J1495">
        <v>2.35</v>
      </c>
      <c r="K1495" t="s">
        <v>33</v>
      </c>
      <c r="L1495" t="s">
        <v>14914</v>
      </c>
      <c r="M1495" t="s">
        <v>17516</v>
      </c>
      <c r="N1495" t="s">
        <v>14644</v>
      </c>
      <c r="O1495" t="s">
        <v>17517</v>
      </c>
      <c r="P1495" t="s">
        <v>17518</v>
      </c>
      <c r="Q1495">
        <v>1995</v>
      </c>
      <c r="R1495" t="s">
        <v>491</v>
      </c>
      <c r="S1495">
        <v>0</v>
      </c>
      <c r="T1495">
        <v>33000000</v>
      </c>
      <c r="U1495">
        <v>100125340</v>
      </c>
      <c r="V1495">
        <f t="shared" si="47"/>
        <v>67125340</v>
      </c>
      <c r="W1495" t="s">
        <v>5692</v>
      </c>
      <c r="X1495">
        <v>8.6</v>
      </c>
      <c r="Y1495">
        <v>216</v>
      </c>
      <c r="Z1495">
        <v>1023511</v>
      </c>
      <c r="AA1495">
        <v>1080</v>
      </c>
      <c r="AB1495">
        <v>39000</v>
      </c>
      <c r="AC1495">
        <v>21000</v>
      </c>
      <c r="AD1495">
        <v>11000</v>
      </c>
      <c r="AE1495">
        <v>11000</v>
      </c>
      <c r="AF1495">
        <v>360</v>
      </c>
      <c r="AG1495">
        <v>22678</v>
      </c>
      <c r="AH1495" t="s">
        <v>20931</v>
      </c>
      <c r="AI1495" t="s">
        <v>2420</v>
      </c>
      <c r="AJ1495" t="s">
        <v>20928</v>
      </c>
      <c r="AK1495" t="s">
        <v>13161</v>
      </c>
      <c r="AP1495">
        <f t="shared" si="46"/>
        <v>4</v>
      </c>
    </row>
    <row r="1496" spans="1:42" x14ac:dyDescent="0.3">
      <c r="A1496" s="1">
        <v>1583</v>
      </c>
      <c r="B1496" t="s">
        <v>5693</v>
      </c>
      <c r="C1496" t="s">
        <v>27</v>
      </c>
      <c r="D1496" t="s">
        <v>1025</v>
      </c>
      <c r="E1496" t="s">
        <v>433</v>
      </c>
      <c r="F1496" t="s">
        <v>4337</v>
      </c>
      <c r="G1496" t="s">
        <v>1801</v>
      </c>
      <c r="H1496" t="s">
        <v>5694</v>
      </c>
      <c r="I1496">
        <v>112</v>
      </c>
      <c r="J1496">
        <v>1.85</v>
      </c>
      <c r="K1496" t="s">
        <v>33</v>
      </c>
      <c r="L1496" t="s">
        <v>13981</v>
      </c>
      <c r="M1496" t="s">
        <v>17281</v>
      </c>
      <c r="N1496" t="s">
        <v>17519</v>
      </c>
      <c r="O1496" t="s">
        <v>15519</v>
      </c>
      <c r="P1496" t="s">
        <v>17520</v>
      </c>
      <c r="Q1496">
        <v>2009</v>
      </c>
      <c r="R1496" t="s">
        <v>491</v>
      </c>
      <c r="S1496">
        <v>0</v>
      </c>
      <c r="T1496">
        <v>30000000</v>
      </c>
      <c r="U1496">
        <v>115646235</v>
      </c>
      <c r="V1496">
        <f t="shared" si="47"/>
        <v>85646235</v>
      </c>
      <c r="W1496" t="s">
        <v>5695</v>
      </c>
      <c r="X1496">
        <v>8</v>
      </c>
      <c r="Y1496">
        <v>472</v>
      </c>
      <c r="Z1496">
        <v>531737</v>
      </c>
      <c r="AA1496">
        <v>1262</v>
      </c>
      <c r="AB1496">
        <v>22000</v>
      </c>
      <c r="AC1496">
        <v>662</v>
      </c>
      <c r="AD1496">
        <v>2000</v>
      </c>
      <c r="AE1496">
        <v>433</v>
      </c>
      <c r="AF1496">
        <v>107</v>
      </c>
      <c r="AG1496">
        <v>2639</v>
      </c>
      <c r="AH1496" t="s">
        <v>980</v>
      </c>
      <c r="AI1496" t="s">
        <v>13700</v>
      </c>
      <c r="AJ1496" t="s">
        <v>13161</v>
      </c>
      <c r="AP1496">
        <f t="shared" si="46"/>
        <v>3</v>
      </c>
    </row>
    <row r="1497" spans="1:42" x14ac:dyDescent="0.3">
      <c r="A1497" s="1">
        <v>1584</v>
      </c>
      <c r="B1497" t="s">
        <v>5696</v>
      </c>
      <c r="C1497" t="s">
        <v>27</v>
      </c>
      <c r="D1497" t="s">
        <v>5697</v>
      </c>
      <c r="E1497" t="s">
        <v>78</v>
      </c>
      <c r="F1497" t="s">
        <v>1288</v>
      </c>
      <c r="G1497" t="s">
        <v>5698</v>
      </c>
      <c r="H1497" t="s">
        <v>32</v>
      </c>
      <c r="I1497">
        <v>87</v>
      </c>
      <c r="J1497">
        <v>1.85</v>
      </c>
      <c r="K1497" t="s">
        <v>33</v>
      </c>
      <c r="L1497" t="s">
        <v>15368</v>
      </c>
      <c r="M1497" t="s">
        <v>17521</v>
      </c>
      <c r="N1497" t="s">
        <v>14347</v>
      </c>
      <c r="O1497" t="s">
        <v>17522</v>
      </c>
      <c r="P1497" t="s">
        <v>15616</v>
      </c>
      <c r="Q1497">
        <v>2004</v>
      </c>
      <c r="R1497" t="s">
        <v>72</v>
      </c>
      <c r="S1497">
        <v>0</v>
      </c>
      <c r="T1497">
        <v>30000000</v>
      </c>
      <c r="U1497">
        <v>85416609</v>
      </c>
      <c r="V1497">
        <f t="shared" si="47"/>
        <v>55416609</v>
      </c>
      <c r="W1497" t="s">
        <v>5699</v>
      </c>
      <c r="X1497">
        <v>7</v>
      </c>
      <c r="Y1497">
        <v>89</v>
      </c>
      <c r="Z1497">
        <v>58906</v>
      </c>
      <c r="AA1497">
        <v>186</v>
      </c>
      <c r="AB1497">
        <v>0</v>
      </c>
      <c r="AC1497">
        <v>47</v>
      </c>
      <c r="AD1497">
        <v>19000</v>
      </c>
      <c r="AE1497">
        <v>542</v>
      </c>
      <c r="AF1497">
        <v>217</v>
      </c>
      <c r="AG1497">
        <v>20097</v>
      </c>
      <c r="AH1497" t="s">
        <v>718</v>
      </c>
      <c r="AI1497" t="s">
        <v>20925</v>
      </c>
      <c r="AJ1497" t="s">
        <v>1432</v>
      </c>
      <c r="AK1497" t="s">
        <v>20926</v>
      </c>
      <c r="AL1497" t="s">
        <v>20924</v>
      </c>
      <c r="AP1497">
        <f t="shared" si="46"/>
        <v>5</v>
      </c>
    </row>
    <row r="1498" spans="1:42" x14ac:dyDescent="0.3">
      <c r="A1498" s="1">
        <v>1585</v>
      </c>
      <c r="B1498" t="s">
        <v>5700</v>
      </c>
      <c r="C1498" t="s">
        <v>27</v>
      </c>
      <c r="D1498" t="s">
        <v>2618</v>
      </c>
      <c r="E1498" t="s">
        <v>4703</v>
      </c>
      <c r="F1498" t="s">
        <v>5701</v>
      </c>
      <c r="G1498" t="s">
        <v>5702</v>
      </c>
      <c r="H1498" t="s">
        <v>32</v>
      </c>
      <c r="I1498">
        <v>138</v>
      </c>
      <c r="J1498">
        <v>2.35</v>
      </c>
      <c r="K1498" t="s">
        <v>33</v>
      </c>
      <c r="L1498" t="s">
        <v>17523</v>
      </c>
      <c r="M1498" t="s">
        <v>14914</v>
      </c>
      <c r="N1498" t="s">
        <v>14068</v>
      </c>
      <c r="O1498" t="s">
        <v>15333</v>
      </c>
      <c r="P1498" t="s">
        <v>15004</v>
      </c>
      <c r="Q1498">
        <v>2003</v>
      </c>
      <c r="R1498" t="s">
        <v>491</v>
      </c>
      <c r="S1498">
        <v>0</v>
      </c>
      <c r="T1498">
        <v>25000000</v>
      </c>
      <c r="U1498">
        <v>90135191</v>
      </c>
      <c r="V1498">
        <f t="shared" si="47"/>
        <v>65135191</v>
      </c>
      <c r="W1498" t="s">
        <v>5703</v>
      </c>
      <c r="X1498">
        <v>8</v>
      </c>
      <c r="Y1498">
        <v>229</v>
      </c>
      <c r="Z1498">
        <v>338415</v>
      </c>
      <c r="AA1498">
        <v>935</v>
      </c>
      <c r="AB1498">
        <v>12000</v>
      </c>
      <c r="AC1498">
        <v>16000</v>
      </c>
      <c r="AD1498">
        <v>616</v>
      </c>
      <c r="AE1498">
        <v>541</v>
      </c>
      <c r="AF1498">
        <v>262</v>
      </c>
      <c r="AG1498">
        <v>1942</v>
      </c>
      <c r="AH1498" t="s">
        <v>20931</v>
      </c>
      <c r="AI1498" t="s">
        <v>2420</v>
      </c>
      <c r="AJ1498" t="s">
        <v>20928</v>
      </c>
      <c r="AK1498" t="s">
        <v>13161</v>
      </c>
      <c r="AP1498">
        <f t="shared" si="46"/>
        <v>4</v>
      </c>
    </row>
    <row r="1499" spans="1:42" x14ac:dyDescent="0.3">
      <c r="A1499" s="1">
        <v>1586</v>
      </c>
      <c r="B1499" t="s">
        <v>5704</v>
      </c>
      <c r="C1499" t="s">
        <v>27</v>
      </c>
      <c r="D1499" t="s">
        <v>2618</v>
      </c>
      <c r="E1499" t="s">
        <v>2618</v>
      </c>
      <c r="F1499" t="s">
        <v>360</v>
      </c>
      <c r="G1499" t="s">
        <v>5705</v>
      </c>
      <c r="H1499" t="s">
        <v>32</v>
      </c>
      <c r="I1499">
        <v>132</v>
      </c>
      <c r="J1499">
        <v>2.35</v>
      </c>
      <c r="K1499" t="s">
        <v>33</v>
      </c>
      <c r="L1499" t="s">
        <v>14829</v>
      </c>
      <c r="M1499" t="s">
        <v>17524</v>
      </c>
      <c r="N1499" t="s">
        <v>14096</v>
      </c>
      <c r="O1499" t="s">
        <v>15285</v>
      </c>
      <c r="P1499" t="s">
        <v>17525</v>
      </c>
      <c r="Q1499">
        <v>2004</v>
      </c>
      <c r="R1499" t="s">
        <v>34</v>
      </c>
      <c r="S1499">
        <v>1</v>
      </c>
      <c r="T1499">
        <v>30000000</v>
      </c>
      <c r="U1499">
        <v>100422786</v>
      </c>
      <c r="V1499">
        <f t="shared" si="47"/>
        <v>70422786</v>
      </c>
      <c r="W1499" t="s">
        <v>5706</v>
      </c>
      <c r="X1499">
        <v>8.1</v>
      </c>
      <c r="Y1499">
        <v>268</v>
      </c>
      <c r="Z1499">
        <v>482064</v>
      </c>
      <c r="AA1499">
        <v>1106</v>
      </c>
      <c r="AB1499">
        <v>14000</v>
      </c>
      <c r="AC1499">
        <v>16000</v>
      </c>
      <c r="AD1499">
        <v>16000</v>
      </c>
      <c r="AE1499">
        <v>11000</v>
      </c>
      <c r="AF1499">
        <v>567</v>
      </c>
      <c r="AG1499">
        <v>28830</v>
      </c>
      <c r="AH1499" t="s">
        <v>2420</v>
      </c>
      <c r="AI1499" t="s">
        <v>20930</v>
      </c>
      <c r="AP1499">
        <f t="shared" si="46"/>
        <v>2</v>
      </c>
    </row>
    <row r="1500" spans="1:42" x14ac:dyDescent="0.3">
      <c r="A1500" s="1">
        <v>1587</v>
      </c>
      <c r="B1500" t="s">
        <v>5707</v>
      </c>
      <c r="C1500" t="s">
        <v>27</v>
      </c>
      <c r="D1500" t="s">
        <v>2996</v>
      </c>
      <c r="E1500" t="s">
        <v>1269</v>
      </c>
      <c r="F1500" t="s">
        <v>1206</v>
      </c>
      <c r="G1500" t="s">
        <v>984</v>
      </c>
      <c r="H1500" t="s">
        <v>32</v>
      </c>
      <c r="I1500">
        <v>103</v>
      </c>
      <c r="J1500">
        <v>1.85</v>
      </c>
      <c r="K1500" t="s">
        <v>33</v>
      </c>
      <c r="L1500" t="s">
        <v>15697</v>
      </c>
      <c r="M1500" t="s">
        <v>16027</v>
      </c>
      <c r="N1500" t="s">
        <v>16049</v>
      </c>
      <c r="O1500" t="s">
        <v>15458</v>
      </c>
      <c r="P1500" t="s">
        <v>15289</v>
      </c>
      <c r="Q1500">
        <v>1999</v>
      </c>
      <c r="R1500" t="s">
        <v>491</v>
      </c>
      <c r="S1500">
        <v>2</v>
      </c>
      <c r="T1500">
        <v>30000000</v>
      </c>
      <c r="U1500">
        <v>106694016</v>
      </c>
      <c r="V1500">
        <f t="shared" si="47"/>
        <v>76694016</v>
      </c>
      <c r="W1500" t="s">
        <v>5708</v>
      </c>
      <c r="X1500">
        <v>6.7</v>
      </c>
      <c r="Y1500">
        <v>145</v>
      </c>
      <c r="Z1500">
        <v>123940</v>
      </c>
      <c r="AA1500">
        <v>337</v>
      </c>
      <c r="AB1500">
        <v>0</v>
      </c>
      <c r="AC1500">
        <v>11000</v>
      </c>
      <c r="AD1500">
        <v>22000</v>
      </c>
      <c r="AE1500">
        <v>979</v>
      </c>
      <c r="AF1500">
        <v>636</v>
      </c>
      <c r="AG1500">
        <v>24333</v>
      </c>
      <c r="AH1500" t="s">
        <v>1432</v>
      </c>
      <c r="AI1500" t="s">
        <v>20931</v>
      </c>
      <c r="AP1500">
        <f t="shared" si="46"/>
        <v>2</v>
      </c>
    </row>
    <row r="1501" spans="1:42" x14ac:dyDescent="0.3">
      <c r="A1501" s="1">
        <v>1588</v>
      </c>
      <c r="B1501" t="s">
        <v>5709</v>
      </c>
      <c r="C1501" t="s">
        <v>27</v>
      </c>
      <c r="D1501" t="s">
        <v>4484</v>
      </c>
      <c r="E1501" t="s">
        <v>2992</v>
      </c>
      <c r="F1501" t="s">
        <v>5151</v>
      </c>
      <c r="G1501" t="s">
        <v>4550</v>
      </c>
      <c r="H1501" t="s">
        <v>32</v>
      </c>
      <c r="I1501">
        <v>123</v>
      </c>
      <c r="J1501">
        <v>2.35</v>
      </c>
      <c r="K1501" t="s">
        <v>33</v>
      </c>
      <c r="L1501" t="s">
        <v>14733</v>
      </c>
      <c r="M1501" t="s">
        <v>14964</v>
      </c>
      <c r="N1501" t="s">
        <v>14966</v>
      </c>
      <c r="O1501" t="s">
        <v>17526</v>
      </c>
      <c r="P1501" t="s">
        <v>17527</v>
      </c>
      <c r="Q1501">
        <v>2004</v>
      </c>
      <c r="R1501" t="s">
        <v>34</v>
      </c>
      <c r="S1501">
        <v>0</v>
      </c>
      <c r="T1501">
        <v>29000000</v>
      </c>
      <c r="U1501">
        <v>64286</v>
      </c>
      <c r="V1501">
        <f t="shared" si="47"/>
        <v>-28935714</v>
      </c>
      <c r="W1501" t="s">
        <v>5710</v>
      </c>
      <c r="X1501">
        <v>7.9</v>
      </c>
      <c r="Y1501">
        <v>177</v>
      </c>
      <c r="Z1501">
        <v>396396</v>
      </c>
      <c r="AA1501">
        <v>1111</v>
      </c>
      <c r="AB1501">
        <v>57000</v>
      </c>
      <c r="AC1501">
        <v>415</v>
      </c>
      <c r="AD1501">
        <v>33000</v>
      </c>
      <c r="AE1501">
        <v>638</v>
      </c>
      <c r="AF1501">
        <v>545</v>
      </c>
      <c r="AG1501">
        <v>34495</v>
      </c>
      <c r="AH1501" t="s">
        <v>2420</v>
      </c>
      <c r="AI1501" t="s">
        <v>12756</v>
      </c>
      <c r="AP1501">
        <f t="shared" si="46"/>
        <v>2</v>
      </c>
    </row>
    <row r="1502" spans="1:42" x14ac:dyDescent="0.3">
      <c r="A1502" s="1">
        <v>1589</v>
      </c>
      <c r="B1502" t="s">
        <v>5711</v>
      </c>
      <c r="C1502" t="s">
        <v>27</v>
      </c>
      <c r="D1502" t="s">
        <v>4372</v>
      </c>
      <c r="E1502" t="s">
        <v>182</v>
      </c>
      <c r="F1502" t="s">
        <v>5712</v>
      </c>
      <c r="G1502" t="s">
        <v>5713</v>
      </c>
      <c r="H1502" t="s">
        <v>32</v>
      </c>
      <c r="I1502">
        <v>111</v>
      </c>
      <c r="J1502">
        <v>2.35</v>
      </c>
      <c r="K1502" t="s">
        <v>33</v>
      </c>
      <c r="L1502" t="s">
        <v>17214</v>
      </c>
      <c r="M1502" t="s">
        <v>17528</v>
      </c>
      <c r="N1502" t="s">
        <v>14068</v>
      </c>
      <c r="O1502" t="s">
        <v>14003</v>
      </c>
      <c r="P1502" t="s">
        <v>15289</v>
      </c>
      <c r="Q1502">
        <v>2008</v>
      </c>
      <c r="R1502" t="s">
        <v>34</v>
      </c>
      <c r="S1502">
        <v>1</v>
      </c>
      <c r="T1502">
        <v>30000000</v>
      </c>
      <c r="U1502">
        <v>76806312</v>
      </c>
      <c r="V1502">
        <f t="shared" si="47"/>
        <v>46806312</v>
      </c>
      <c r="W1502" t="s">
        <v>5714</v>
      </c>
      <c r="X1502">
        <v>6.1</v>
      </c>
      <c r="Y1502">
        <v>175</v>
      </c>
      <c r="Z1502">
        <v>124501</v>
      </c>
      <c r="AA1502">
        <v>154</v>
      </c>
      <c r="AB1502">
        <v>0</v>
      </c>
      <c r="AC1502">
        <v>98</v>
      </c>
      <c r="AD1502">
        <v>2000</v>
      </c>
      <c r="AE1502">
        <v>805</v>
      </c>
      <c r="AF1502">
        <v>71</v>
      </c>
      <c r="AG1502">
        <v>2978</v>
      </c>
      <c r="AH1502" t="s">
        <v>1432</v>
      </c>
      <c r="AI1502" t="s">
        <v>12756</v>
      </c>
      <c r="AP1502">
        <f t="shared" si="46"/>
        <v>2</v>
      </c>
    </row>
    <row r="1503" spans="1:42" x14ac:dyDescent="0.3">
      <c r="A1503" s="1">
        <v>1590</v>
      </c>
      <c r="B1503" t="s">
        <v>5715</v>
      </c>
      <c r="C1503" t="s">
        <v>27</v>
      </c>
      <c r="D1503" t="s">
        <v>1221</v>
      </c>
      <c r="E1503" t="s">
        <v>4893</v>
      </c>
      <c r="F1503" t="s">
        <v>1279</v>
      </c>
      <c r="G1503" t="s">
        <v>1176</v>
      </c>
      <c r="H1503" t="s">
        <v>32</v>
      </c>
      <c r="I1503">
        <v>102</v>
      </c>
      <c r="J1503">
        <v>1.85</v>
      </c>
      <c r="K1503" t="s">
        <v>33</v>
      </c>
      <c r="L1503" t="s">
        <v>14825</v>
      </c>
      <c r="M1503" t="s">
        <v>15915</v>
      </c>
      <c r="N1503" t="s">
        <v>17529</v>
      </c>
      <c r="O1503" t="s">
        <v>17530</v>
      </c>
      <c r="P1503" t="s">
        <v>15502</v>
      </c>
      <c r="Q1503">
        <v>2009</v>
      </c>
      <c r="R1503" t="s">
        <v>212</v>
      </c>
      <c r="S1503">
        <v>2</v>
      </c>
      <c r="T1503">
        <v>30000000</v>
      </c>
      <c r="U1503">
        <v>79566871</v>
      </c>
      <c r="V1503">
        <f t="shared" si="47"/>
        <v>49566871</v>
      </c>
      <c r="W1503" t="s">
        <v>5716</v>
      </c>
      <c r="X1503">
        <v>4.2</v>
      </c>
      <c r="Y1503">
        <v>131</v>
      </c>
      <c r="Z1503">
        <v>31760</v>
      </c>
      <c r="AA1503">
        <v>140</v>
      </c>
      <c r="AB1503">
        <v>0</v>
      </c>
      <c r="AC1503">
        <v>23</v>
      </c>
      <c r="AD1503">
        <v>1000</v>
      </c>
      <c r="AE1503">
        <v>1000</v>
      </c>
      <c r="AF1503">
        <v>635</v>
      </c>
      <c r="AG1503">
        <v>4516</v>
      </c>
      <c r="AH1503" t="s">
        <v>1432</v>
      </c>
      <c r="AI1503" t="s">
        <v>2420</v>
      </c>
      <c r="AJ1503" t="s">
        <v>20926</v>
      </c>
      <c r="AK1503" t="s">
        <v>20933</v>
      </c>
      <c r="AL1503" t="s">
        <v>12756</v>
      </c>
      <c r="AP1503">
        <f t="shared" si="46"/>
        <v>5</v>
      </c>
    </row>
    <row r="1504" spans="1:42" x14ac:dyDescent="0.3">
      <c r="A1504" s="1">
        <v>1591</v>
      </c>
      <c r="B1504" t="s">
        <v>5717</v>
      </c>
      <c r="C1504" t="s">
        <v>27</v>
      </c>
      <c r="D1504" t="s">
        <v>5718</v>
      </c>
      <c r="E1504" t="s">
        <v>1682</v>
      </c>
      <c r="F1504" t="s">
        <v>5719</v>
      </c>
      <c r="G1504" t="s">
        <v>4327</v>
      </c>
      <c r="H1504" t="s">
        <v>572</v>
      </c>
      <c r="I1504">
        <v>78</v>
      </c>
      <c r="J1504">
        <v>1.85</v>
      </c>
      <c r="K1504" t="s">
        <v>33</v>
      </c>
      <c r="L1504" t="s">
        <v>15258</v>
      </c>
      <c r="M1504" t="s">
        <v>14981</v>
      </c>
      <c r="N1504" t="s">
        <v>15353</v>
      </c>
      <c r="O1504" t="s">
        <v>16943</v>
      </c>
      <c r="P1504" t="s">
        <v>13990</v>
      </c>
      <c r="Q1504">
        <v>2000</v>
      </c>
      <c r="R1504" t="s">
        <v>212</v>
      </c>
      <c r="S1504">
        <v>0</v>
      </c>
      <c r="T1504">
        <v>30000000</v>
      </c>
      <c r="U1504">
        <v>76501438</v>
      </c>
      <c r="V1504">
        <f t="shared" si="47"/>
        <v>46501438</v>
      </c>
      <c r="W1504" t="s">
        <v>5720</v>
      </c>
      <c r="X1504">
        <v>6.1</v>
      </c>
      <c r="Y1504">
        <v>41</v>
      </c>
      <c r="Z1504">
        <v>8146</v>
      </c>
      <c r="AA1504">
        <v>49</v>
      </c>
      <c r="AB1504">
        <v>181</v>
      </c>
      <c r="AC1504">
        <v>0</v>
      </c>
      <c r="AD1504">
        <v>971</v>
      </c>
      <c r="AE1504">
        <v>844</v>
      </c>
      <c r="AF1504">
        <v>786</v>
      </c>
      <c r="AG1504">
        <v>4527</v>
      </c>
      <c r="AH1504" t="s">
        <v>718</v>
      </c>
      <c r="AI1504" t="s">
        <v>20925</v>
      </c>
      <c r="AJ1504" t="s">
        <v>1432</v>
      </c>
      <c r="AK1504" t="s">
        <v>20926</v>
      </c>
      <c r="AL1504" t="s">
        <v>12756</v>
      </c>
      <c r="AP1504">
        <f t="shared" si="46"/>
        <v>5</v>
      </c>
    </row>
    <row r="1505" spans="1:42" x14ac:dyDescent="0.3">
      <c r="A1505" s="1">
        <v>1592</v>
      </c>
      <c r="B1505" t="s">
        <v>5721</v>
      </c>
      <c r="C1505" t="s">
        <v>27</v>
      </c>
      <c r="D1505" t="s">
        <v>4291</v>
      </c>
      <c r="E1505" t="s">
        <v>2344</v>
      </c>
      <c r="F1505" t="s">
        <v>1270</v>
      </c>
      <c r="G1505" t="s">
        <v>5722</v>
      </c>
      <c r="H1505" t="s">
        <v>32</v>
      </c>
      <c r="I1505">
        <v>132</v>
      </c>
      <c r="J1505">
        <v>1.85</v>
      </c>
      <c r="K1505" t="s">
        <v>33</v>
      </c>
      <c r="L1505" t="s">
        <v>14821</v>
      </c>
      <c r="M1505" t="s">
        <v>15458</v>
      </c>
      <c r="N1505" t="s">
        <v>17531</v>
      </c>
      <c r="O1505" t="s">
        <v>17532</v>
      </c>
      <c r="P1505" t="s">
        <v>15448</v>
      </c>
      <c r="Q1505">
        <v>1991</v>
      </c>
      <c r="R1505" t="s">
        <v>491</v>
      </c>
      <c r="S1505">
        <v>1</v>
      </c>
      <c r="T1505">
        <v>30000000</v>
      </c>
      <c r="U1505">
        <v>74787599</v>
      </c>
      <c r="V1505">
        <f t="shared" si="47"/>
        <v>44787599</v>
      </c>
      <c r="W1505" t="s">
        <v>5723</v>
      </c>
      <c r="X1505">
        <v>6.6</v>
      </c>
      <c r="Y1505">
        <v>30</v>
      </c>
      <c r="Z1505">
        <v>12549</v>
      </c>
      <c r="AA1505">
        <v>109</v>
      </c>
      <c r="AB1505">
        <v>883</v>
      </c>
      <c r="AC1505">
        <v>0</v>
      </c>
      <c r="AD1505">
        <v>769</v>
      </c>
      <c r="AE1505">
        <v>713</v>
      </c>
      <c r="AF1505">
        <v>252</v>
      </c>
      <c r="AG1505">
        <v>1936</v>
      </c>
      <c r="AH1505" t="s">
        <v>2420</v>
      </c>
      <c r="AI1505" t="s">
        <v>12756</v>
      </c>
      <c r="AP1505">
        <f t="shared" si="46"/>
        <v>2</v>
      </c>
    </row>
    <row r="1506" spans="1:42" x14ac:dyDescent="0.3">
      <c r="A1506" s="1">
        <v>1593</v>
      </c>
      <c r="B1506" t="s">
        <v>5724</v>
      </c>
      <c r="C1506" t="s">
        <v>27</v>
      </c>
      <c r="D1506" t="s">
        <v>763</v>
      </c>
      <c r="E1506" t="s">
        <v>570</v>
      </c>
      <c r="F1506" t="s">
        <v>266</v>
      </c>
      <c r="G1506" t="s">
        <v>512</v>
      </c>
      <c r="H1506" t="s">
        <v>32</v>
      </c>
      <c r="I1506">
        <v>133</v>
      </c>
      <c r="J1506">
        <v>1.85</v>
      </c>
      <c r="K1506" t="s">
        <v>33</v>
      </c>
      <c r="L1506" t="s">
        <v>14010</v>
      </c>
      <c r="M1506" t="s">
        <v>14021</v>
      </c>
      <c r="N1506" t="s">
        <v>15600</v>
      </c>
      <c r="O1506" t="s">
        <v>17533</v>
      </c>
      <c r="P1506" t="s">
        <v>15410</v>
      </c>
      <c r="Q1506">
        <v>1994</v>
      </c>
      <c r="R1506" t="s">
        <v>491</v>
      </c>
      <c r="S1506">
        <v>2</v>
      </c>
      <c r="T1506">
        <v>30000000</v>
      </c>
      <c r="U1506">
        <v>66528842</v>
      </c>
      <c r="V1506">
        <f t="shared" si="47"/>
        <v>36528842</v>
      </c>
      <c r="W1506" t="s">
        <v>5725</v>
      </c>
      <c r="X1506">
        <v>7.5</v>
      </c>
      <c r="Y1506">
        <v>57</v>
      </c>
      <c r="Z1506">
        <v>112175</v>
      </c>
      <c r="AA1506">
        <v>329</v>
      </c>
      <c r="AB1506">
        <v>11000</v>
      </c>
      <c r="AC1506">
        <v>380</v>
      </c>
      <c r="AD1506">
        <v>12000</v>
      </c>
      <c r="AE1506">
        <v>11000</v>
      </c>
      <c r="AF1506">
        <v>918</v>
      </c>
      <c r="AG1506">
        <v>26388</v>
      </c>
      <c r="AH1506" t="s">
        <v>2420</v>
      </c>
      <c r="AI1506" t="s">
        <v>12756</v>
      </c>
      <c r="AJ1506" t="s">
        <v>6750</v>
      </c>
      <c r="AK1506" t="s">
        <v>10951</v>
      </c>
      <c r="AP1506">
        <f t="shared" si="46"/>
        <v>4</v>
      </c>
    </row>
    <row r="1507" spans="1:42" x14ac:dyDescent="0.3">
      <c r="A1507" s="1">
        <v>1594</v>
      </c>
      <c r="B1507" t="s">
        <v>5726</v>
      </c>
      <c r="C1507" t="s">
        <v>27</v>
      </c>
      <c r="D1507" t="s">
        <v>5727</v>
      </c>
      <c r="E1507" t="s">
        <v>63</v>
      </c>
      <c r="F1507" t="s">
        <v>1778</v>
      </c>
      <c r="G1507" t="s">
        <v>5728</v>
      </c>
      <c r="H1507" t="s">
        <v>32</v>
      </c>
      <c r="I1507">
        <v>108</v>
      </c>
      <c r="J1507">
        <v>1.85</v>
      </c>
      <c r="K1507" t="s">
        <v>33</v>
      </c>
      <c r="L1507" t="s">
        <v>15319</v>
      </c>
      <c r="M1507" t="s">
        <v>17374</v>
      </c>
      <c r="N1507" t="s">
        <v>17534</v>
      </c>
      <c r="O1507" t="s">
        <v>15119</v>
      </c>
      <c r="P1507" t="s">
        <v>14815</v>
      </c>
      <c r="Q1507">
        <v>2009</v>
      </c>
      <c r="R1507" t="s">
        <v>491</v>
      </c>
      <c r="S1507">
        <v>0</v>
      </c>
      <c r="T1507">
        <v>25000000</v>
      </c>
      <c r="U1507">
        <v>83813460</v>
      </c>
      <c r="V1507">
        <f t="shared" si="47"/>
        <v>58813460</v>
      </c>
      <c r="W1507" t="s">
        <v>5729</v>
      </c>
      <c r="X1507">
        <v>7.4</v>
      </c>
      <c r="Y1507">
        <v>391</v>
      </c>
      <c r="Z1507">
        <v>270238</v>
      </c>
      <c r="AA1507">
        <v>452</v>
      </c>
      <c r="AB1507">
        <v>19000</v>
      </c>
      <c r="AC1507">
        <v>655</v>
      </c>
      <c r="AD1507">
        <v>24000</v>
      </c>
      <c r="AE1507">
        <v>10000</v>
      </c>
      <c r="AF1507">
        <v>940</v>
      </c>
      <c r="AG1507">
        <v>35209</v>
      </c>
      <c r="AH1507" t="s">
        <v>2420</v>
      </c>
      <c r="AI1507" t="s">
        <v>12756</v>
      </c>
      <c r="AP1507">
        <f t="shared" si="46"/>
        <v>2</v>
      </c>
    </row>
    <row r="1508" spans="1:42" x14ac:dyDescent="0.3">
      <c r="A1508" s="1">
        <v>1595</v>
      </c>
      <c r="B1508" t="s">
        <v>5730</v>
      </c>
      <c r="C1508" t="s">
        <v>27</v>
      </c>
      <c r="D1508" t="s">
        <v>5731</v>
      </c>
      <c r="E1508" t="s">
        <v>5637</v>
      </c>
      <c r="F1508" t="s">
        <v>5732</v>
      </c>
      <c r="G1508" t="s">
        <v>5733</v>
      </c>
      <c r="H1508" t="s">
        <v>32</v>
      </c>
      <c r="I1508">
        <v>125</v>
      </c>
      <c r="J1508">
        <v>1.85</v>
      </c>
      <c r="K1508" t="s">
        <v>33</v>
      </c>
      <c r="L1508" t="s">
        <v>15118</v>
      </c>
      <c r="M1508" t="s">
        <v>15119</v>
      </c>
      <c r="N1508" t="s">
        <v>14243</v>
      </c>
      <c r="O1508" t="s">
        <v>15121</v>
      </c>
      <c r="P1508" t="s">
        <v>15289</v>
      </c>
      <c r="Q1508">
        <v>2002</v>
      </c>
      <c r="R1508" t="s">
        <v>491</v>
      </c>
      <c r="S1508">
        <v>1</v>
      </c>
      <c r="T1508">
        <v>30000000</v>
      </c>
      <c r="U1508">
        <v>65010106</v>
      </c>
      <c r="V1508">
        <f t="shared" si="47"/>
        <v>35010106</v>
      </c>
      <c r="W1508" t="s">
        <v>5734</v>
      </c>
      <c r="X1508">
        <v>7.2</v>
      </c>
      <c r="Y1508">
        <v>217</v>
      </c>
      <c r="Z1508">
        <v>107557</v>
      </c>
      <c r="AA1508">
        <v>612</v>
      </c>
      <c r="AB1508">
        <v>0</v>
      </c>
      <c r="AC1508">
        <v>729</v>
      </c>
      <c r="AD1508">
        <v>442</v>
      </c>
      <c r="AE1508">
        <v>344</v>
      </c>
      <c r="AF1508">
        <v>322</v>
      </c>
      <c r="AG1508">
        <v>1556</v>
      </c>
      <c r="AH1508" t="s">
        <v>1432</v>
      </c>
      <c r="AI1508" t="s">
        <v>2420</v>
      </c>
      <c r="AP1508">
        <f t="shared" si="46"/>
        <v>2</v>
      </c>
    </row>
    <row r="1509" spans="1:42" x14ac:dyDescent="0.3">
      <c r="A1509" s="1">
        <v>1596</v>
      </c>
      <c r="B1509" t="s">
        <v>5735</v>
      </c>
      <c r="C1509" t="s">
        <v>27</v>
      </c>
      <c r="D1509" t="s">
        <v>5736</v>
      </c>
      <c r="E1509" t="s">
        <v>5737</v>
      </c>
      <c r="F1509" t="s">
        <v>5738</v>
      </c>
      <c r="G1509" t="s">
        <v>5739</v>
      </c>
      <c r="H1509" t="s">
        <v>32</v>
      </c>
      <c r="I1509">
        <v>98</v>
      </c>
      <c r="J1509">
        <v>2.35</v>
      </c>
      <c r="K1509" t="s">
        <v>33</v>
      </c>
      <c r="L1509" t="s">
        <v>14431</v>
      </c>
      <c r="M1509" t="s">
        <v>14282</v>
      </c>
      <c r="N1509" t="s">
        <v>14057</v>
      </c>
      <c r="O1509" t="s">
        <v>14667</v>
      </c>
      <c r="P1509" t="s">
        <v>14163</v>
      </c>
      <c r="Q1509">
        <v>2013</v>
      </c>
      <c r="R1509" t="s">
        <v>34</v>
      </c>
      <c r="S1509">
        <v>0</v>
      </c>
      <c r="T1509">
        <v>35000000</v>
      </c>
      <c r="U1509">
        <v>66359959</v>
      </c>
      <c r="V1509">
        <f t="shared" si="47"/>
        <v>31359959</v>
      </c>
      <c r="W1509" t="s">
        <v>5740</v>
      </c>
      <c r="X1509">
        <v>6.9</v>
      </c>
      <c r="Y1509">
        <v>452</v>
      </c>
      <c r="Z1509">
        <v>184641</v>
      </c>
      <c r="AA1509">
        <v>326</v>
      </c>
      <c r="AB1509">
        <v>81000</v>
      </c>
      <c r="AC1509">
        <v>129</v>
      </c>
      <c r="AD1509">
        <v>303</v>
      </c>
      <c r="AE1509">
        <v>18</v>
      </c>
      <c r="AF1509">
        <v>7</v>
      </c>
      <c r="AG1509">
        <v>337</v>
      </c>
      <c r="AH1509" t="s">
        <v>1432</v>
      </c>
      <c r="AI1509" t="s">
        <v>4493</v>
      </c>
      <c r="AJ1509" t="s">
        <v>12756</v>
      </c>
      <c r="AP1509">
        <f t="shared" si="46"/>
        <v>3</v>
      </c>
    </row>
    <row r="1510" spans="1:42" x14ac:dyDescent="0.3">
      <c r="A1510" s="1">
        <v>1597</v>
      </c>
      <c r="B1510" t="s">
        <v>5741</v>
      </c>
      <c r="C1510" t="s">
        <v>27</v>
      </c>
      <c r="D1510" t="s">
        <v>5742</v>
      </c>
      <c r="E1510" t="s">
        <v>53</v>
      </c>
      <c r="F1510" t="s">
        <v>735</v>
      </c>
      <c r="G1510" t="s">
        <v>5743</v>
      </c>
      <c r="H1510" t="s">
        <v>32</v>
      </c>
      <c r="I1510">
        <v>119</v>
      </c>
      <c r="J1510">
        <v>2.35</v>
      </c>
      <c r="K1510" t="s">
        <v>33</v>
      </c>
      <c r="L1510" t="s">
        <v>14718</v>
      </c>
      <c r="M1510" t="s">
        <v>13963</v>
      </c>
      <c r="N1510" t="s">
        <v>15317</v>
      </c>
      <c r="O1510" t="s">
        <v>14271</v>
      </c>
      <c r="P1510" t="s">
        <v>14168</v>
      </c>
      <c r="Q1510">
        <v>2012</v>
      </c>
      <c r="R1510" t="s">
        <v>491</v>
      </c>
      <c r="S1510">
        <v>0</v>
      </c>
      <c r="T1510">
        <v>30000000</v>
      </c>
      <c r="U1510">
        <v>66468315</v>
      </c>
      <c r="V1510">
        <f t="shared" si="47"/>
        <v>36468315</v>
      </c>
      <c r="W1510" t="s">
        <v>5744</v>
      </c>
      <c r="X1510">
        <v>7.4</v>
      </c>
      <c r="Y1510">
        <v>589</v>
      </c>
      <c r="Z1510">
        <v>428916</v>
      </c>
      <c r="AA1510">
        <v>667</v>
      </c>
      <c r="AB1510">
        <v>75000</v>
      </c>
      <c r="AC1510">
        <v>0</v>
      </c>
      <c r="AD1510">
        <v>23000</v>
      </c>
      <c r="AE1510">
        <v>13000</v>
      </c>
      <c r="AF1510">
        <v>502</v>
      </c>
      <c r="AG1510">
        <v>37387</v>
      </c>
      <c r="AH1510" t="s">
        <v>980</v>
      </c>
      <c r="AI1510" t="s">
        <v>20931</v>
      </c>
      <c r="AJ1510" t="s">
        <v>2420</v>
      </c>
      <c r="AK1510" t="s">
        <v>13700</v>
      </c>
      <c r="AL1510" t="s">
        <v>13161</v>
      </c>
      <c r="AP1510">
        <f t="shared" si="46"/>
        <v>5</v>
      </c>
    </row>
    <row r="1511" spans="1:42" x14ac:dyDescent="0.3">
      <c r="A1511" s="1">
        <v>1598</v>
      </c>
      <c r="B1511" t="s">
        <v>5745</v>
      </c>
      <c r="C1511" t="s">
        <v>27</v>
      </c>
      <c r="D1511" t="s">
        <v>154</v>
      </c>
      <c r="E1511" t="s">
        <v>1206</v>
      </c>
      <c r="F1511" t="s">
        <v>147</v>
      </c>
      <c r="G1511" t="s">
        <v>1635</v>
      </c>
      <c r="H1511" t="s">
        <v>32</v>
      </c>
      <c r="I1511">
        <v>87</v>
      </c>
      <c r="J1511">
        <v>1.85</v>
      </c>
      <c r="K1511" t="s">
        <v>33</v>
      </c>
      <c r="L1511" t="s">
        <v>15384</v>
      </c>
      <c r="M1511" t="s">
        <v>14696</v>
      </c>
      <c r="N1511" t="s">
        <v>15041</v>
      </c>
      <c r="O1511" t="s">
        <v>16983</v>
      </c>
      <c r="P1511" t="s">
        <v>17535</v>
      </c>
      <c r="Q1511">
        <v>2001</v>
      </c>
      <c r="R1511" t="s">
        <v>34</v>
      </c>
      <c r="S1511">
        <v>1</v>
      </c>
      <c r="T1511">
        <v>30000000</v>
      </c>
      <c r="U1511">
        <v>64172251</v>
      </c>
      <c r="V1511">
        <f t="shared" si="47"/>
        <v>34172251</v>
      </c>
      <c r="W1511" t="s">
        <v>5746</v>
      </c>
      <c r="X1511">
        <v>5.4</v>
      </c>
      <c r="Y1511">
        <v>61</v>
      </c>
      <c r="Z1511">
        <v>19079</v>
      </c>
      <c r="AA1511">
        <v>122</v>
      </c>
      <c r="AB1511">
        <v>602</v>
      </c>
      <c r="AC1511">
        <v>129</v>
      </c>
      <c r="AD1511">
        <v>979</v>
      </c>
      <c r="AE1511">
        <v>891</v>
      </c>
      <c r="AF1511">
        <v>560</v>
      </c>
      <c r="AG1511">
        <v>2911</v>
      </c>
      <c r="AH1511" t="s">
        <v>1432</v>
      </c>
      <c r="AI1511" t="s">
        <v>20924</v>
      </c>
      <c r="AP1511">
        <f t="shared" si="46"/>
        <v>2</v>
      </c>
    </row>
    <row r="1512" spans="1:42" x14ac:dyDescent="0.3">
      <c r="A1512" s="1">
        <v>1599</v>
      </c>
      <c r="B1512" t="s">
        <v>5747</v>
      </c>
      <c r="C1512" t="s">
        <v>27</v>
      </c>
      <c r="D1512" t="s">
        <v>5748</v>
      </c>
      <c r="E1512" t="s">
        <v>2828</v>
      </c>
      <c r="F1512" t="s">
        <v>5749</v>
      </c>
      <c r="G1512" t="s">
        <v>4541</v>
      </c>
      <c r="H1512" t="s">
        <v>287</v>
      </c>
      <c r="I1512">
        <v>91</v>
      </c>
      <c r="J1512">
        <v>1.85</v>
      </c>
      <c r="K1512" t="s">
        <v>33</v>
      </c>
      <c r="L1512" t="s">
        <v>14453</v>
      </c>
      <c r="M1512" t="s">
        <v>15411</v>
      </c>
      <c r="N1512" t="s">
        <v>14530</v>
      </c>
      <c r="O1512" t="s">
        <v>17536</v>
      </c>
      <c r="P1512" t="s">
        <v>15962</v>
      </c>
      <c r="Q1512">
        <v>1995</v>
      </c>
      <c r="R1512" t="s">
        <v>212</v>
      </c>
      <c r="S1512">
        <v>0</v>
      </c>
      <c r="T1512">
        <v>30000000</v>
      </c>
      <c r="U1512">
        <v>66600000</v>
      </c>
      <c r="V1512">
        <f t="shared" si="47"/>
        <v>36600000</v>
      </c>
      <c r="W1512" t="s">
        <v>5750</v>
      </c>
      <c r="X1512">
        <v>6.8</v>
      </c>
      <c r="Y1512">
        <v>79</v>
      </c>
      <c r="Z1512">
        <v>94435</v>
      </c>
      <c r="AA1512">
        <v>182</v>
      </c>
      <c r="AB1512">
        <v>5000</v>
      </c>
      <c r="AC1512">
        <v>108</v>
      </c>
      <c r="AD1512">
        <v>405</v>
      </c>
      <c r="AE1512">
        <v>368</v>
      </c>
      <c r="AF1512">
        <v>204</v>
      </c>
      <c r="AG1512">
        <v>1185</v>
      </c>
      <c r="AH1512" t="s">
        <v>1432</v>
      </c>
      <c r="AI1512" t="s">
        <v>2420</v>
      </c>
      <c r="AJ1512" t="s">
        <v>20926</v>
      </c>
      <c r="AP1512">
        <f t="shared" si="46"/>
        <v>3</v>
      </c>
    </row>
    <row r="1513" spans="1:42" x14ac:dyDescent="0.3">
      <c r="A1513" s="1">
        <v>1600</v>
      </c>
      <c r="B1513" t="s">
        <v>5751</v>
      </c>
      <c r="C1513" t="s">
        <v>27</v>
      </c>
      <c r="D1513" t="s">
        <v>2788</v>
      </c>
      <c r="E1513" t="s">
        <v>1723</v>
      </c>
      <c r="F1513" t="s">
        <v>397</v>
      </c>
      <c r="G1513" t="s">
        <v>5752</v>
      </c>
      <c r="H1513" t="s">
        <v>32</v>
      </c>
      <c r="I1513">
        <v>100</v>
      </c>
      <c r="J1513">
        <v>2.35</v>
      </c>
      <c r="K1513" t="s">
        <v>33</v>
      </c>
      <c r="L1513" t="s">
        <v>15907</v>
      </c>
      <c r="M1513" t="s">
        <v>17537</v>
      </c>
      <c r="N1513" t="s">
        <v>14802</v>
      </c>
      <c r="O1513" t="s">
        <v>17538</v>
      </c>
      <c r="P1513" t="s">
        <v>17539</v>
      </c>
      <c r="Q1513">
        <v>2012</v>
      </c>
      <c r="R1513" t="s">
        <v>34</v>
      </c>
      <c r="S1513">
        <v>2</v>
      </c>
      <c r="T1513">
        <v>30000000</v>
      </c>
      <c r="U1513">
        <v>63536011</v>
      </c>
      <c r="V1513">
        <f t="shared" si="47"/>
        <v>33536011</v>
      </c>
      <c r="W1513" t="s">
        <v>5753</v>
      </c>
      <c r="X1513">
        <v>6.3</v>
      </c>
      <c r="Y1513">
        <v>234</v>
      </c>
      <c r="Z1513">
        <v>34258</v>
      </c>
      <c r="AA1513">
        <v>178</v>
      </c>
      <c r="AB1513">
        <v>0</v>
      </c>
      <c r="AC1513">
        <v>64</v>
      </c>
      <c r="AD1513">
        <v>11000</v>
      </c>
      <c r="AE1513">
        <v>7000</v>
      </c>
      <c r="AF1513">
        <v>329</v>
      </c>
      <c r="AG1513">
        <v>19420</v>
      </c>
      <c r="AH1513" t="s">
        <v>1432</v>
      </c>
      <c r="AI1513" t="s">
        <v>2420</v>
      </c>
      <c r="AJ1513" t="s">
        <v>12756</v>
      </c>
      <c r="AP1513">
        <f t="shared" si="46"/>
        <v>3</v>
      </c>
    </row>
    <row r="1514" spans="1:42" x14ac:dyDescent="0.3">
      <c r="A1514" s="1">
        <v>1601</v>
      </c>
      <c r="B1514" t="s">
        <v>5754</v>
      </c>
      <c r="C1514" t="s">
        <v>27</v>
      </c>
      <c r="D1514" t="s">
        <v>5162</v>
      </c>
      <c r="E1514" t="s">
        <v>226</v>
      </c>
      <c r="F1514" t="s">
        <v>468</v>
      </c>
      <c r="G1514" t="s">
        <v>5755</v>
      </c>
      <c r="H1514" t="s">
        <v>32</v>
      </c>
      <c r="I1514">
        <v>118</v>
      </c>
      <c r="J1514">
        <v>1.85</v>
      </c>
      <c r="K1514" t="s">
        <v>33</v>
      </c>
      <c r="L1514" t="s">
        <v>17540</v>
      </c>
      <c r="M1514" t="s">
        <v>14083</v>
      </c>
      <c r="N1514" t="s">
        <v>15207</v>
      </c>
      <c r="O1514" t="s">
        <v>14563</v>
      </c>
      <c r="P1514" t="s">
        <v>17021</v>
      </c>
      <c r="Q1514">
        <v>2008</v>
      </c>
      <c r="R1514" t="s">
        <v>491</v>
      </c>
      <c r="S1514">
        <v>1</v>
      </c>
      <c r="T1514">
        <v>30000000</v>
      </c>
      <c r="U1514">
        <v>62877175</v>
      </c>
      <c r="V1514">
        <f t="shared" si="47"/>
        <v>32877175</v>
      </c>
      <c r="W1514" t="s">
        <v>5756</v>
      </c>
      <c r="X1514">
        <v>7.2</v>
      </c>
      <c r="Y1514">
        <v>253</v>
      </c>
      <c r="Z1514">
        <v>217507</v>
      </c>
      <c r="AA1514">
        <v>325</v>
      </c>
      <c r="AB1514">
        <v>0</v>
      </c>
      <c r="AC1514">
        <v>89</v>
      </c>
      <c r="AD1514">
        <v>15000</v>
      </c>
      <c r="AE1514">
        <v>975</v>
      </c>
      <c r="AF1514">
        <v>344</v>
      </c>
      <c r="AG1514">
        <v>16758</v>
      </c>
      <c r="AH1514" t="s">
        <v>1432</v>
      </c>
      <c r="AI1514" t="s">
        <v>2420</v>
      </c>
      <c r="AJ1514" t="s">
        <v>12756</v>
      </c>
      <c r="AP1514">
        <f t="shared" si="46"/>
        <v>3</v>
      </c>
    </row>
    <row r="1515" spans="1:42" x14ac:dyDescent="0.3">
      <c r="A1515" s="1">
        <v>1603</v>
      </c>
      <c r="B1515" t="s">
        <v>5757</v>
      </c>
      <c r="C1515" t="s">
        <v>27</v>
      </c>
      <c r="D1515" t="s">
        <v>2098</v>
      </c>
      <c r="E1515" t="s">
        <v>2371</v>
      </c>
      <c r="F1515" t="s">
        <v>5758</v>
      </c>
      <c r="G1515" t="s">
        <v>5759</v>
      </c>
      <c r="H1515" t="s">
        <v>32</v>
      </c>
      <c r="I1515">
        <v>109</v>
      </c>
      <c r="J1515">
        <v>2.35</v>
      </c>
      <c r="K1515" t="s">
        <v>33</v>
      </c>
      <c r="L1515" t="s">
        <v>15873</v>
      </c>
      <c r="M1515" t="s">
        <v>17541</v>
      </c>
      <c r="N1515" t="s">
        <v>17542</v>
      </c>
      <c r="O1515" t="s">
        <v>15937</v>
      </c>
      <c r="P1515" t="s">
        <v>14448</v>
      </c>
      <c r="Q1515">
        <v>2005</v>
      </c>
      <c r="R1515" t="s">
        <v>491</v>
      </c>
      <c r="S1515">
        <v>3</v>
      </c>
      <c r="T1515">
        <v>45000000</v>
      </c>
      <c r="U1515">
        <v>74484168</v>
      </c>
      <c r="V1515">
        <f t="shared" si="47"/>
        <v>29484168</v>
      </c>
      <c r="W1515" t="s">
        <v>5760</v>
      </c>
      <c r="X1515">
        <v>6.9</v>
      </c>
      <c r="Y1515">
        <v>123</v>
      </c>
      <c r="Z1515">
        <v>109894</v>
      </c>
      <c r="AA1515">
        <v>340</v>
      </c>
      <c r="AB1515">
        <v>0</v>
      </c>
      <c r="AC1515">
        <v>309</v>
      </c>
      <c r="AD1515">
        <v>1000</v>
      </c>
      <c r="AE1515">
        <v>654</v>
      </c>
      <c r="AF1515">
        <v>482</v>
      </c>
      <c r="AG1515">
        <v>2740</v>
      </c>
      <c r="AH1515" t="s">
        <v>980</v>
      </c>
      <c r="AI1515" t="s">
        <v>20931</v>
      </c>
      <c r="AJ1515" t="s">
        <v>2420</v>
      </c>
      <c r="AK1515" t="s">
        <v>20928</v>
      </c>
      <c r="AL1515" t="s">
        <v>13161</v>
      </c>
      <c r="AP1515">
        <f t="shared" si="46"/>
        <v>5</v>
      </c>
    </row>
    <row r="1516" spans="1:42" x14ac:dyDescent="0.3">
      <c r="A1516" s="1">
        <v>1604</v>
      </c>
      <c r="B1516" t="s">
        <v>5761</v>
      </c>
      <c r="C1516" t="s">
        <v>27</v>
      </c>
      <c r="D1516" t="s">
        <v>5762</v>
      </c>
      <c r="E1516" t="s">
        <v>3389</v>
      </c>
      <c r="F1516" t="s">
        <v>369</v>
      </c>
      <c r="G1516" t="s">
        <v>2765</v>
      </c>
      <c r="H1516" t="s">
        <v>32</v>
      </c>
      <c r="I1516">
        <v>99</v>
      </c>
      <c r="J1516">
        <v>1.85</v>
      </c>
      <c r="K1516" t="s">
        <v>33</v>
      </c>
      <c r="L1516" t="s">
        <v>14981</v>
      </c>
      <c r="M1516" t="s">
        <v>14002</v>
      </c>
      <c r="N1516" t="s">
        <v>14467</v>
      </c>
      <c r="O1516" t="s">
        <v>15915</v>
      </c>
      <c r="P1516" t="s">
        <v>17543</v>
      </c>
      <c r="Q1516">
        <v>2008</v>
      </c>
      <c r="R1516" t="s">
        <v>34</v>
      </c>
      <c r="S1516">
        <v>2</v>
      </c>
      <c r="T1516">
        <v>30000000</v>
      </c>
      <c r="U1516">
        <v>60269340</v>
      </c>
      <c r="V1516">
        <f t="shared" si="47"/>
        <v>30269340</v>
      </c>
      <c r="W1516" t="s">
        <v>5763</v>
      </c>
      <c r="X1516">
        <v>6</v>
      </c>
      <c r="Y1516">
        <v>145</v>
      </c>
      <c r="Z1516">
        <v>34079</v>
      </c>
      <c r="AA1516">
        <v>97</v>
      </c>
      <c r="AB1516">
        <v>0</v>
      </c>
      <c r="AC1516">
        <v>5</v>
      </c>
      <c r="AD1516">
        <v>2000</v>
      </c>
      <c r="AE1516">
        <v>1000</v>
      </c>
      <c r="AF1516">
        <v>966</v>
      </c>
      <c r="AG1516">
        <v>6930</v>
      </c>
      <c r="AH1516" t="s">
        <v>1432</v>
      </c>
      <c r="AI1516" t="s">
        <v>12756</v>
      </c>
      <c r="AP1516">
        <f t="shared" si="46"/>
        <v>2</v>
      </c>
    </row>
    <row r="1517" spans="1:42" x14ac:dyDescent="0.3">
      <c r="A1517" s="1">
        <v>1605</v>
      </c>
      <c r="B1517" t="s">
        <v>5764</v>
      </c>
      <c r="C1517" t="s">
        <v>27</v>
      </c>
      <c r="D1517" t="s">
        <v>5765</v>
      </c>
      <c r="E1517" t="s">
        <v>2716</v>
      </c>
      <c r="F1517" t="s">
        <v>3779</v>
      </c>
      <c r="G1517" t="s">
        <v>4550</v>
      </c>
      <c r="H1517" t="s">
        <v>32</v>
      </c>
      <c r="I1517">
        <v>114</v>
      </c>
      <c r="J1517">
        <v>1.85</v>
      </c>
      <c r="K1517" t="s">
        <v>33</v>
      </c>
      <c r="L1517" t="s">
        <v>14140</v>
      </c>
      <c r="M1517" t="s">
        <v>14068</v>
      </c>
      <c r="N1517" t="s">
        <v>14625</v>
      </c>
      <c r="O1517" t="s">
        <v>15595</v>
      </c>
      <c r="P1517" t="s">
        <v>14026</v>
      </c>
      <c r="Q1517">
        <v>1998</v>
      </c>
      <c r="R1517" t="s">
        <v>34</v>
      </c>
      <c r="S1517">
        <v>1</v>
      </c>
      <c r="T1517">
        <v>30000000</v>
      </c>
      <c r="U1517">
        <v>60033780</v>
      </c>
      <c r="V1517">
        <f t="shared" si="47"/>
        <v>30033780</v>
      </c>
      <c r="W1517" t="s">
        <v>5766</v>
      </c>
      <c r="X1517">
        <v>5.9</v>
      </c>
      <c r="Y1517">
        <v>65</v>
      </c>
      <c r="Z1517">
        <v>18973</v>
      </c>
      <c r="AA1517">
        <v>162</v>
      </c>
      <c r="AB1517">
        <v>0</v>
      </c>
      <c r="AC1517">
        <v>0</v>
      </c>
      <c r="AD1517">
        <v>970</v>
      </c>
      <c r="AE1517">
        <v>631</v>
      </c>
      <c r="AF1517">
        <v>545</v>
      </c>
      <c r="AG1517">
        <v>2860</v>
      </c>
      <c r="AH1517" t="s">
        <v>2420</v>
      </c>
      <c r="AI1517" t="s">
        <v>12756</v>
      </c>
      <c r="AP1517">
        <f t="shared" si="46"/>
        <v>2</v>
      </c>
    </row>
    <row r="1518" spans="1:42" x14ac:dyDescent="0.3">
      <c r="A1518" s="1">
        <v>1606</v>
      </c>
      <c r="B1518" t="s">
        <v>5767</v>
      </c>
      <c r="C1518" t="s">
        <v>27</v>
      </c>
      <c r="D1518" t="s">
        <v>5768</v>
      </c>
      <c r="E1518" t="s">
        <v>198</v>
      </c>
      <c r="F1518" t="s">
        <v>5217</v>
      </c>
      <c r="G1518" t="s">
        <v>3992</v>
      </c>
      <c r="H1518" t="s">
        <v>32</v>
      </c>
      <c r="I1518">
        <v>89</v>
      </c>
      <c r="J1518">
        <v>1.85</v>
      </c>
      <c r="K1518" t="s">
        <v>33</v>
      </c>
      <c r="L1518" t="s">
        <v>14140</v>
      </c>
      <c r="M1518" t="s">
        <v>17544</v>
      </c>
      <c r="N1518" t="s">
        <v>17545</v>
      </c>
      <c r="O1518" t="s">
        <v>15792</v>
      </c>
      <c r="P1518" t="s">
        <v>15289</v>
      </c>
      <c r="Q1518">
        <v>2009</v>
      </c>
      <c r="R1518" t="s">
        <v>72</v>
      </c>
      <c r="S1518">
        <v>2</v>
      </c>
      <c r="T1518">
        <v>30000000</v>
      </c>
      <c r="U1518">
        <v>58715510</v>
      </c>
      <c r="V1518">
        <f t="shared" si="47"/>
        <v>28715510</v>
      </c>
      <c r="W1518" t="s">
        <v>5769</v>
      </c>
      <c r="X1518">
        <v>5.4</v>
      </c>
      <c r="Y1518">
        <v>152</v>
      </c>
      <c r="Z1518">
        <v>79094</v>
      </c>
      <c r="AA1518">
        <v>129</v>
      </c>
      <c r="AB1518">
        <v>0</v>
      </c>
      <c r="AC1518">
        <v>56</v>
      </c>
      <c r="AD1518">
        <v>11000</v>
      </c>
      <c r="AE1518">
        <v>826</v>
      </c>
      <c r="AF1518">
        <v>545</v>
      </c>
      <c r="AG1518">
        <v>13794</v>
      </c>
      <c r="AH1518" t="s">
        <v>1432</v>
      </c>
      <c r="AI1518" t="s">
        <v>12756</v>
      </c>
      <c r="AP1518">
        <f t="shared" si="46"/>
        <v>2</v>
      </c>
    </row>
    <row r="1519" spans="1:42" x14ac:dyDescent="0.3">
      <c r="A1519" s="1">
        <v>1607</v>
      </c>
      <c r="B1519" t="s">
        <v>5770</v>
      </c>
      <c r="C1519" t="s">
        <v>27</v>
      </c>
      <c r="D1519" t="s">
        <v>1996</v>
      </c>
      <c r="E1519" t="s">
        <v>5771</v>
      </c>
      <c r="F1519" t="s">
        <v>5772</v>
      </c>
      <c r="G1519" t="s">
        <v>5773</v>
      </c>
      <c r="H1519" t="s">
        <v>32</v>
      </c>
      <c r="I1519">
        <v>95</v>
      </c>
      <c r="J1519">
        <v>2.35</v>
      </c>
      <c r="K1519" t="s">
        <v>33</v>
      </c>
      <c r="L1519" t="s">
        <v>14096</v>
      </c>
      <c r="M1519" t="s">
        <v>14068</v>
      </c>
      <c r="N1519" t="s">
        <v>15198</v>
      </c>
      <c r="O1519" t="s">
        <v>16676</v>
      </c>
      <c r="P1519" t="s">
        <v>17546</v>
      </c>
      <c r="Q1519">
        <v>2004</v>
      </c>
      <c r="R1519" t="s">
        <v>34</v>
      </c>
      <c r="S1519">
        <v>3</v>
      </c>
      <c r="T1519">
        <v>19000000</v>
      </c>
      <c r="U1519">
        <v>58156435</v>
      </c>
      <c r="V1519">
        <f t="shared" si="47"/>
        <v>39156435</v>
      </c>
      <c r="W1519" t="s">
        <v>5774</v>
      </c>
      <c r="X1519">
        <v>5.9</v>
      </c>
      <c r="Y1519">
        <v>94</v>
      </c>
      <c r="Z1519">
        <v>37479</v>
      </c>
      <c r="AA1519">
        <v>152</v>
      </c>
      <c r="AB1519">
        <v>0</v>
      </c>
      <c r="AC1519">
        <v>65</v>
      </c>
      <c r="AD1519">
        <v>506</v>
      </c>
      <c r="AE1519">
        <v>316</v>
      </c>
      <c r="AF1519">
        <v>246</v>
      </c>
      <c r="AG1519">
        <v>1266</v>
      </c>
      <c r="AH1519" t="s">
        <v>718</v>
      </c>
      <c r="AI1519" t="s">
        <v>1432</v>
      </c>
      <c r="AJ1519" t="s">
        <v>20928</v>
      </c>
      <c r="AP1519">
        <f t="shared" si="46"/>
        <v>3</v>
      </c>
    </row>
    <row r="1520" spans="1:42" x14ac:dyDescent="0.3">
      <c r="A1520" s="1">
        <v>1608</v>
      </c>
      <c r="B1520" t="s">
        <v>5775</v>
      </c>
      <c r="C1520" t="s">
        <v>27</v>
      </c>
      <c r="D1520" t="s">
        <v>5768</v>
      </c>
      <c r="E1520" t="s">
        <v>560</v>
      </c>
      <c r="F1520" t="s">
        <v>182</v>
      </c>
      <c r="G1520" t="s">
        <v>5776</v>
      </c>
      <c r="H1520" t="s">
        <v>32</v>
      </c>
      <c r="I1520">
        <v>98</v>
      </c>
      <c r="J1520">
        <v>1.85</v>
      </c>
      <c r="K1520" t="s">
        <v>33</v>
      </c>
      <c r="L1520" t="s">
        <v>17547</v>
      </c>
      <c r="M1520" t="s">
        <v>17548</v>
      </c>
      <c r="N1520" t="s">
        <v>17549</v>
      </c>
      <c r="O1520" t="s">
        <v>16562</v>
      </c>
      <c r="P1520" t="s">
        <v>17550</v>
      </c>
      <c r="Q1520">
        <v>2004</v>
      </c>
      <c r="R1520" t="s">
        <v>34</v>
      </c>
      <c r="S1520">
        <v>1</v>
      </c>
      <c r="T1520">
        <v>37000000</v>
      </c>
      <c r="U1520">
        <v>56044241</v>
      </c>
      <c r="V1520">
        <f t="shared" si="47"/>
        <v>19044241</v>
      </c>
      <c r="W1520" t="s">
        <v>5777</v>
      </c>
      <c r="X1520">
        <v>6.1</v>
      </c>
      <c r="Y1520">
        <v>119</v>
      </c>
      <c r="Z1520">
        <v>122187</v>
      </c>
      <c r="AA1520">
        <v>339</v>
      </c>
      <c r="AB1520">
        <v>0</v>
      </c>
      <c r="AC1520">
        <v>56</v>
      </c>
      <c r="AD1520">
        <v>3000</v>
      </c>
      <c r="AE1520">
        <v>2000</v>
      </c>
      <c r="AF1520">
        <v>533</v>
      </c>
      <c r="AG1520">
        <v>6742</v>
      </c>
      <c r="AH1520" t="s">
        <v>1432</v>
      </c>
      <c r="AI1520" t="s">
        <v>20924</v>
      </c>
      <c r="AJ1520" t="s">
        <v>12756</v>
      </c>
      <c r="AP1520">
        <f t="shared" si="46"/>
        <v>3</v>
      </c>
    </row>
    <row r="1521" spans="1:42" x14ac:dyDescent="0.3">
      <c r="A1521" s="1">
        <v>1609</v>
      </c>
      <c r="B1521" t="s">
        <v>5778</v>
      </c>
      <c r="C1521" t="s">
        <v>27</v>
      </c>
      <c r="D1521" t="s">
        <v>2838</v>
      </c>
      <c r="E1521" t="s">
        <v>3265</v>
      </c>
      <c r="F1521" t="s">
        <v>5779</v>
      </c>
      <c r="G1521" t="s">
        <v>5780</v>
      </c>
      <c r="H1521" t="s">
        <v>2536</v>
      </c>
      <c r="I1521">
        <v>94</v>
      </c>
      <c r="J1521">
        <v>1.85</v>
      </c>
      <c r="K1521" t="s">
        <v>33</v>
      </c>
      <c r="L1521" t="s">
        <v>14809</v>
      </c>
      <c r="M1521" t="s">
        <v>17551</v>
      </c>
      <c r="N1521" t="s">
        <v>17552</v>
      </c>
      <c r="O1521" t="s">
        <v>16943</v>
      </c>
      <c r="P1521" t="s">
        <v>15375</v>
      </c>
      <c r="Q1521">
        <v>2011</v>
      </c>
      <c r="R1521" t="s">
        <v>34</v>
      </c>
      <c r="S1521">
        <v>1</v>
      </c>
      <c r="T1521">
        <v>17000000</v>
      </c>
      <c r="U1521">
        <v>56816662</v>
      </c>
      <c r="V1521">
        <f t="shared" si="47"/>
        <v>39816662</v>
      </c>
      <c r="W1521" t="s">
        <v>5781</v>
      </c>
      <c r="X1521">
        <v>7.7</v>
      </c>
      <c r="Y1521">
        <v>487</v>
      </c>
      <c r="Z1521">
        <v>301149</v>
      </c>
      <c r="AA1521">
        <v>509</v>
      </c>
      <c r="AB1521">
        <v>78000</v>
      </c>
      <c r="AC1521">
        <v>11000</v>
      </c>
      <c r="AD1521">
        <v>617</v>
      </c>
      <c r="AE1521">
        <v>204</v>
      </c>
      <c r="AF1521">
        <v>183</v>
      </c>
      <c r="AG1521">
        <v>1289</v>
      </c>
      <c r="AH1521" t="s">
        <v>1432</v>
      </c>
      <c r="AI1521" t="s">
        <v>20924</v>
      </c>
      <c r="AJ1521" t="s">
        <v>12756</v>
      </c>
      <c r="AP1521">
        <f t="shared" si="46"/>
        <v>3</v>
      </c>
    </row>
    <row r="1522" spans="1:42" x14ac:dyDescent="0.3">
      <c r="A1522" s="1">
        <v>1610</v>
      </c>
      <c r="B1522" t="s">
        <v>5782</v>
      </c>
      <c r="C1522" t="s">
        <v>27</v>
      </c>
      <c r="D1522" t="s">
        <v>5783</v>
      </c>
      <c r="E1522" t="s">
        <v>175</v>
      </c>
      <c r="F1522" t="s">
        <v>386</v>
      </c>
      <c r="G1522" t="s">
        <v>2423</v>
      </c>
      <c r="H1522" t="s">
        <v>205</v>
      </c>
      <c r="I1522">
        <v>85</v>
      </c>
      <c r="J1522">
        <v>1.85</v>
      </c>
      <c r="K1522" t="s">
        <v>33</v>
      </c>
      <c r="L1522" t="s">
        <v>17144</v>
      </c>
      <c r="M1522" t="s">
        <v>14539</v>
      </c>
      <c r="N1522" t="s">
        <v>14338</v>
      </c>
      <c r="O1522" t="s">
        <v>14413</v>
      </c>
      <c r="P1522" t="s">
        <v>15091</v>
      </c>
      <c r="Q1522">
        <v>2014</v>
      </c>
      <c r="R1522" t="s">
        <v>72</v>
      </c>
      <c r="S1522">
        <v>0</v>
      </c>
      <c r="T1522">
        <v>42000000</v>
      </c>
      <c r="U1522">
        <v>64238770</v>
      </c>
      <c r="V1522">
        <f t="shared" si="47"/>
        <v>22238770</v>
      </c>
      <c r="W1522" t="s">
        <v>5784</v>
      </c>
      <c r="X1522">
        <v>5.8</v>
      </c>
      <c r="Y1522">
        <v>121</v>
      </c>
      <c r="Z1522">
        <v>19547</v>
      </c>
      <c r="AA1522">
        <v>64</v>
      </c>
      <c r="AB1522">
        <v>0</v>
      </c>
      <c r="AC1522">
        <v>7</v>
      </c>
      <c r="AD1522">
        <v>14000</v>
      </c>
      <c r="AE1522">
        <v>3000</v>
      </c>
      <c r="AF1522">
        <v>691</v>
      </c>
      <c r="AG1522">
        <v>18795</v>
      </c>
      <c r="AH1522" t="s">
        <v>718</v>
      </c>
      <c r="AI1522" t="s">
        <v>20925</v>
      </c>
      <c r="AJ1522" t="s">
        <v>1432</v>
      </c>
      <c r="AK1522" t="s">
        <v>20926</v>
      </c>
      <c r="AP1522">
        <f t="shared" si="46"/>
        <v>4</v>
      </c>
    </row>
    <row r="1523" spans="1:42" x14ac:dyDescent="0.3">
      <c r="A1523" s="1">
        <v>1611</v>
      </c>
      <c r="B1523" t="s">
        <v>5785</v>
      </c>
      <c r="C1523" t="s">
        <v>27</v>
      </c>
      <c r="D1523" t="s">
        <v>5786</v>
      </c>
      <c r="E1523" t="s">
        <v>38</v>
      </c>
      <c r="F1523" t="s">
        <v>1517</v>
      </c>
      <c r="G1523" t="s">
        <v>885</v>
      </c>
      <c r="H1523" t="s">
        <v>32</v>
      </c>
      <c r="I1523">
        <v>124</v>
      </c>
      <c r="J1523">
        <v>2.35</v>
      </c>
      <c r="K1523" t="s">
        <v>33</v>
      </c>
      <c r="L1523" t="s">
        <v>15510</v>
      </c>
      <c r="M1523" t="s">
        <v>15039</v>
      </c>
      <c r="N1523" t="s">
        <v>15372</v>
      </c>
      <c r="O1523" t="s">
        <v>15963</v>
      </c>
      <c r="P1523" t="s">
        <v>15244</v>
      </c>
      <c r="Q1523">
        <v>2001</v>
      </c>
      <c r="R1523" t="s">
        <v>491</v>
      </c>
      <c r="S1523">
        <v>1</v>
      </c>
      <c r="T1523">
        <v>30000000</v>
      </c>
      <c r="U1523">
        <v>52937130</v>
      </c>
      <c r="V1523">
        <f t="shared" si="47"/>
        <v>22937130</v>
      </c>
      <c r="W1523" t="s">
        <v>5787</v>
      </c>
      <c r="X1523">
        <v>7.6</v>
      </c>
      <c r="Y1523">
        <v>147</v>
      </c>
      <c r="Z1523">
        <v>198066</v>
      </c>
      <c r="AA1523">
        <v>426</v>
      </c>
      <c r="AB1523">
        <v>13000</v>
      </c>
      <c r="AC1523">
        <v>47</v>
      </c>
      <c r="AD1523">
        <v>40000</v>
      </c>
      <c r="AE1523">
        <v>1000</v>
      </c>
      <c r="AF1523">
        <v>877</v>
      </c>
      <c r="AG1523">
        <v>43453</v>
      </c>
      <c r="AH1523" t="s">
        <v>20932</v>
      </c>
      <c r="AI1523" t="s">
        <v>20931</v>
      </c>
      <c r="AJ1523" t="s">
        <v>2420</v>
      </c>
      <c r="AP1523">
        <f t="shared" si="46"/>
        <v>3</v>
      </c>
    </row>
    <row r="1524" spans="1:42" x14ac:dyDescent="0.3">
      <c r="A1524" s="1">
        <v>1612</v>
      </c>
      <c r="B1524" t="s">
        <v>5788</v>
      </c>
      <c r="C1524" t="s">
        <v>27</v>
      </c>
      <c r="D1524" t="s">
        <v>4920</v>
      </c>
      <c r="E1524" t="s">
        <v>338</v>
      </c>
      <c r="F1524" t="s">
        <v>5789</v>
      </c>
      <c r="G1524" t="s">
        <v>5790</v>
      </c>
      <c r="H1524" t="s">
        <v>32</v>
      </c>
      <c r="I1524">
        <v>131</v>
      </c>
      <c r="J1524">
        <v>2.35</v>
      </c>
      <c r="K1524" t="s">
        <v>33</v>
      </c>
      <c r="L1524" t="s">
        <v>14572</v>
      </c>
      <c r="M1524" t="s">
        <v>17553</v>
      </c>
      <c r="N1524" t="s">
        <v>17554</v>
      </c>
      <c r="O1524" t="s">
        <v>14964</v>
      </c>
      <c r="P1524" t="s">
        <v>14003</v>
      </c>
      <c r="Q1524">
        <v>1999</v>
      </c>
      <c r="R1524" t="s">
        <v>34</v>
      </c>
      <c r="S1524">
        <v>0</v>
      </c>
      <c r="T1524">
        <v>55000000</v>
      </c>
      <c r="U1524">
        <v>52799004</v>
      </c>
      <c r="V1524">
        <f t="shared" si="47"/>
        <v>-2200996</v>
      </c>
      <c r="W1524" t="s">
        <v>5791</v>
      </c>
      <c r="X1524">
        <v>6.1</v>
      </c>
      <c r="Y1524">
        <v>85</v>
      </c>
      <c r="Z1524">
        <v>28942</v>
      </c>
      <c r="AA1524">
        <v>223</v>
      </c>
      <c r="AB1524">
        <v>0</v>
      </c>
      <c r="AC1524">
        <v>43</v>
      </c>
      <c r="AD1524">
        <v>18000</v>
      </c>
      <c r="AE1524">
        <v>652</v>
      </c>
      <c r="AF1524">
        <v>362</v>
      </c>
      <c r="AG1524">
        <v>19815</v>
      </c>
      <c r="AH1524" t="s">
        <v>2420</v>
      </c>
      <c r="AI1524" t="s">
        <v>12756</v>
      </c>
      <c r="AP1524">
        <f t="shared" si="46"/>
        <v>2</v>
      </c>
    </row>
    <row r="1525" spans="1:42" x14ac:dyDescent="0.3">
      <c r="A1525" s="1">
        <v>1613</v>
      </c>
      <c r="B1525" t="s">
        <v>5792</v>
      </c>
      <c r="C1525" t="s">
        <v>27</v>
      </c>
      <c r="D1525" t="s">
        <v>5793</v>
      </c>
      <c r="E1525" t="s">
        <v>772</v>
      </c>
      <c r="F1525" t="s">
        <v>5105</v>
      </c>
      <c r="G1525" t="s">
        <v>5106</v>
      </c>
      <c r="H1525" t="s">
        <v>32</v>
      </c>
      <c r="I1525">
        <v>107</v>
      </c>
      <c r="J1525">
        <v>2.35</v>
      </c>
      <c r="K1525" t="s">
        <v>33</v>
      </c>
      <c r="L1525" t="s">
        <v>14044</v>
      </c>
      <c r="M1525" t="s">
        <v>15146</v>
      </c>
      <c r="N1525" t="s">
        <v>17555</v>
      </c>
      <c r="O1525" t="s">
        <v>14146</v>
      </c>
      <c r="P1525" t="s">
        <v>14550</v>
      </c>
      <c r="Q1525">
        <v>1989</v>
      </c>
      <c r="R1525" t="s">
        <v>72</v>
      </c>
      <c r="S1525">
        <v>1</v>
      </c>
      <c r="T1525">
        <v>27800000</v>
      </c>
      <c r="U1525">
        <v>55210049</v>
      </c>
      <c r="V1525">
        <f t="shared" si="47"/>
        <v>27410049</v>
      </c>
      <c r="W1525" t="s">
        <v>5794</v>
      </c>
      <c r="X1525">
        <v>5.4</v>
      </c>
      <c r="Y1525">
        <v>98</v>
      </c>
      <c r="Z1525">
        <v>43743</v>
      </c>
      <c r="AA1525">
        <v>293</v>
      </c>
      <c r="AB1525">
        <v>0</v>
      </c>
      <c r="AC1525">
        <v>0</v>
      </c>
      <c r="AD1525">
        <v>12000</v>
      </c>
      <c r="AE1525">
        <v>664</v>
      </c>
      <c r="AF1525">
        <v>643</v>
      </c>
      <c r="AG1525">
        <v>14710</v>
      </c>
      <c r="AH1525" t="s">
        <v>980</v>
      </c>
      <c r="AI1525" t="s">
        <v>718</v>
      </c>
      <c r="AJ1525" t="s">
        <v>13700</v>
      </c>
      <c r="AK1525" t="s">
        <v>13161</v>
      </c>
      <c r="AP1525">
        <f t="shared" si="46"/>
        <v>4</v>
      </c>
    </row>
    <row r="1526" spans="1:42" x14ac:dyDescent="0.3">
      <c r="A1526" s="1">
        <v>1614</v>
      </c>
      <c r="B1526" t="s">
        <v>5795</v>
      </c>
      <c r="C1526" t="s">
        <v>27</v>
      </c>
      <c r="D1526" t="s">
        <v>4139</v>
      </c>
      <c r="E1526" t="s">
        <v>5796</v>
      </c>
      <c r="F1526" t="s">
        <v>3084</v>
      </c>
      <c r="G1526" t="s">
        <v>5797</v>
      </c>
      <c r="H1526" t="s">
        <v>32</v>
      </c>
      <c r="I1526">
        <v>99</v>
      </c>
      <c r="J1526">
        <v>1.85</v>
      </c>
      <c r="K1526" t="s">
        <v>33</v>
      </c>
      <c r="L1526" t="s">
        <v>15349</v>
      </c>
      <c r="M1526" t="s">
        <v>15073</v>
      </c>
      <c r="N1526" t="s">
        <v>16191</v>
      </c>
      <c r="O1526" t="s">
        <v>14859</v>
      </c>
      <c r="P1526" t="s">
        <v>17556</v>
      </c>
      <c r="Q1526">
        <v>2002</v>
      </c>
      <c r="R1526" t="s">
        <v>72</v>
      </c>
      <c r="S1526">
        <v>7</v>
      </c>
      <c r="T1526">
        <v>30000000</v>
      </c>
      <c r="U1526">
        <v>51432423</v>
      </c>
      <c r="V1526">
        <f t="shared" si="47"/>
        <v>21432423</v>
      </c>
      <c r="W1526" t="s">
        <v>5798</v>
      </c>
      <c r="X1526">
        <v>5.0999999999999996</v>
      </c>
      <c r="Y1526">
        <v>39</v>
      </c>
      <c r="Z1526">
        <v>15074</v>
      </c>
      <c r="AA1526">
        <v>72</v>
      </c>
      <c r="AB1526">
        <v>1000</v>
      </c>
      <c r="AC1526">
        <v>13</v>
      </c>
      <c r="AD1526">
        <v>1000</v>
      </c>
      <c r="AE1526">
        <v>889</v>
      </c>
      <c r="AF1526">
        <v>837</v>
      </c>
      <c r="AG1526">
        <v>3679</v>
      </c>
      <c r="AH1526" t="s">
        <v>1432</v>
      </c>
      <c r="AI1526" t="s">
        <v>20926</v>
      </c>
      <c r="AJ1526" t="s">
        <v>20924</v>
      </c>
      <c r="AK1526" t="s">
        <v>20930</v>
      </c>
      <c r="AP1526">
        <f t="shared" si="46"/>
        <v>4</v>
      </c>
    </row>
    <row r="1527" spans="1:42" x14ac:dyDescent="0.3">
      <c r="A1527" s="1">
        <v>1615</v>
      </c>
      <c r="B1527" t="s">
        <v>5799</v>
      </c>
      <c r="C1527" t="s">
        <v>27</v>
      </c>
      <c r="D1527" t="s">
        <v>1788</v>
      </c>
      <c r="E1527" t="s">
        <v>5607</v>
      </c>
      <c r="F1527" t="s">
        <v>2824</v>
      </c>
      <c r="G1527" t="s">
        <v>5800</v>
      </c>
      <c r="H1527" t="s">
        <v>32</v>
      </c>
      <c r="I1527">
        <v>83</v>
      </c>
      <c r="J1527">
        <v>1.85</v>
      </c>
      <c r="K1527" t="s">
        <v>33</v>
      </c>
      <c r="L1527" t="s">
        <v>14243</v>
      </c>
      <c r="M1527" t="s">
        <v>15106</v>
      </c>
      <c r="N1527" t="s">
        <v>13975</v>
      </c>
      <c r="O1527" t="s">
        <v>17557</v>
      </c>
      <c r="P1527" t="s">
        <v>14632</v>
      </c>
      <c r="Q1527">
        <v>1994</v>
      </c>
      <c r="R1527" t="s">
        <v>34</v>
      </c>
      <c r="S1527">
        <v>5</v>
      </c>
      <c r="T1527">
        <v>30000000</v>
      </c>
      <c r="U1527">
        <v>51109400</v>
      </c>
      <c r="V1527">
        <f t="shared" si="47"/>
        <v>21109400</v>
      </c>
      <c r="W1527" t="s">
        <v>5801</v>
      </c>
      <c r="X1527">
        <v>6.4</v>
      </c>
      <c r="Y1527">
        <v>43</v>
      </c>
      <c r="Z1527">
        <v>76850</v>
      </c>
      <c r="AA1527">
        <v>85</v>
      </c>
      <c r="AB1527">
        <v>1000</v>
      </c>
      <c r="AC1527">
        <v>88</v>
      </c>
      <c r="AD1527">
        <v>3000</v>
      </c>
      <c r="AE1527">
        <v>459</v>
      </c>
      <c r="AF1527">
        <v>348</v>
      </c>
      <c r="AG1527">
        <v>4767</v>
      </c>
      <c r="AH1527" t="s">
        <v>1432</v>
      </c>
      <c r="AI1527" t="s">
        <v>20931</v>
      </c>
      <c r="AP1527">
        <f t="shared" si="46"/>
        <v>2</v>
      </c>
    </row>
    <row r="1528" spans="1:42" x14ac:dyDescent="0.3">
      <c r="A1528" s="1">
        <v>1616</v>
      </c>
      <c r="B1528" t="s">
        <v>5802</v>
      </c>
      <c r="C1528" t="s">
        <v>27</v>
      </c>
      <c r="D1528" t="s">
        <v>4303</v>
      </c>
      <c r="E1528" t="s">
        <v>5803</v>
      </c>
      <c r="F1528" t="s">
        <v>3887</v>
      </c>
      <c r="G1528" t="s">
        <v>5804</v>
      </c>
      <c r="H1528" t="s">
        <v>47</v>
      </c>
      <c r="I1528">
        <v>131</v>
      </c>
      <c r="J1528">
        <v>2.35</v>
      </c>
      <c r="K1528" t="s">
        <v>33</v>
      </c>
      <c r="L1528" t="s">
        <v>14833</v>
      </c>
      <c r="M1528" t="s">
        <v>14794</v>
      </c>
      <c r="N1528" t="s">
        <v>17558</v>
      </c>
      <c r="O1528" t="s">
        <v>14017</v>
      </c>
      <c r="P1528" t="s">
        <v>17559</v>
      </c>
      <c r="Q1528">
        <v>1985</v>
      </c>
      <c r="R1528" t="s">
        <v>72</v>
      </c>
      <c r="S1528">
        <v>2</v>
      </c>
      <c r="T1528">
        <v>30000000</v>
      </c>
      <c r="U1528">
        <v>50300000</v>
      </c>
      <c r="V1528">
        <f t="shared" si="47"/>
        <v>20300000</v>
      </c>
      <c r="W1528" t="s">
        <v>5805</v>
      </c>
      <c r="X1528">
        <v>6.3</v>
      </c>
      <c r="Y1528">
        <v>108</v>
      </c>
      <c r="Z1528">
        <v>68565</v>
      </c>
      <c r="AA1528">
        <v>300</v>
      </c>
      <c r="AB1528">
        <v>0</v>
      </c>
      <c r="AC1528">
        <v>46</v>
      </c>
      <c r="AD1528">
        <v>1000</v>
      </c>
      <c r="AE1528">
        <v>439</v>
      </c>
      <c r="AF1528">
        <v>433</v>
      </c>
      <c r="AG1528">
        <v>2943</v>
      </c>
      <c r="AH1528" t="s">
        <v>980</v>
      </c>
      <c r="AI1528" t="s">
        <v>718</v>
      </c>
      <c r="AJ1528" t="s">
        <v>13161</v>
      </c>
      <c r="AP1528">
        <f t="shared" si="46"/>
        <v>3</v>
      </c>
    </row>
    <row r="1529" spans="1:42" x14ac:dyDescent="0.3">
      <c r="A1529" s="1">
        <v>1617</v>
      </c>
      <c r="B1529" t="s">
        <v>5806</v>
      </c>
      <c r="C1529" t="s">
        <v>27</v>
      </c>
      <c r="D1529" t="s">
        <v>5807</v>
      </c>
      <c r="E1529" t="s">
        <v>5808</v>
      </c>
      <c r="F1529" t="s">
        <v>5809</v>
      </c>
      <c r="G1529" t="s">
        <v>5810</v>
      </c>
      <c r="H1529" t="s">
        <v>47</v>
      </c>
      <c r="I1529">
        <v>85</v>
      </c>
      <c r="J1529">
        <v>1.85</v>
      </c>
      <c r="K1529" t="s">
        <v>33</v>
      </c>
      <c r="L1529" t="s">
        <v>15007</v>
      </c>
      <c r="M1529" t="s">
        <v>17560</v>
      </c>
      <c r="N1529" t="s">
        <v>17561</v>
      </c>
      <c r="O1529" t="s">
        <v>15999</v>
      </c>
      <c r="P1529" t="s">
        <v>17562</v>
      </c>
      <c r="Q1529">
        <v>2005</v>
      </c>
      <c r="R1529" t="s">
        <v>212</v>
      </c>
      <c r="S1529">
        <v>0</v>
      </c>
      <c r="T1529">
        <v>30000000</v>
      </c>
      <c r="U1529">
        <v>56068547</v>
      </c>
      <c r="V1529">
        <f t="shared" si="47"/>
        <v>26068547</v>
      </c>
      <c r="W1529" t="s">
        <v>5811</v>
      </c>
      <c r="X1529">
        <v>7.5</v>
      </c>
      <c r="Y1529">
        <v>209</v>
      </c>
      <c r="Z1529">
        <v>98160</v>
      </c>
      <c r="AA1529">
        <v>307</v>
      </c>
      <c r="AB1529">
        <v>0</v>
      </c>
      <c r="AC1529">
        <v>9</v>
      </c>
      <c r="AD1529">
        <v>567</v>
      </c>
      <c r="AE1529">
        <v>269</v>
      </c>
      <c r="AF1529">
        <v>100</v>
      </c>
      <c r="AG1529">
        <v>1145</v>
      </c>
      <c r="AH1529" t="s">
        <v>20925</v>
      </c>
      <c r="AI1529" t="s">
        <v>1432</v>
      </c>
      <c r="AJ1529" t="s">
        <v>20926</v>
      </c>
      <c r="AK1529" t="s">
        <v>20928</v>
      </c>
      <c r="AL1529" t="s">
        <v>13700</v>
      </c>
      <c r="AP1529">
        <f t="shared" si="46"/>
        <v>5</v>
      </c>
    </row>
    <row r="1530" spans="1:42" x14ac:dyDescent="0.3">
      <c r="A1530" s="1">
        <v>1618</v>
      </c>
      <c r="B1530" t="s">
        <v>5812</v>
      </c>
      <c r="C1530" t="s">
        <v>27</v>
      </c>
      <c r="D1530" t="s">
        <v>3851</v>
      </c>
      <c r="E1530" t="s">
        <v>483</v>
      </c>
      <c r="F1530" t="s">
        <v>3779</v>
      </c>
      <c r="G1530" t="s">
        <v>5813</v>
      </c>
      <c r="H1530" t="s">
        <v>32</v>
      </c>
      <c r="I1530">
        <v>126</v>
      </c>
      <c r="J1530">
        <v>1.85</v>
      </c>
      <c r="K1530" t="s">
        <v>33</v>
      </c>
      <c r="L1530" t="s">
        <v>14660</v>
      </c>
      <c r="M1530" t="s">
        <v>15162</v>
      </c>
      <c r="N1530" t="s">
        <v>16508</v>
      </c>
      <c r="O1530" t="s">
        <v>14964</v>
      </c>
      <c r="P1530" t="s">
        <v>15515</v>
      </c>
      <c r="Q1530">
        <v>2007</v>
      </c>
      <c r="R1530" t="s">
        <v>34</v>
      </c>
      <c r="S1530">
        <v>1</v>
      </c>
      <c r="T1530">
        <v>30000000</v>
      </c>
      <c r="U1530">
        <v>53680848</v>
      </c>
      <c r="V1530">
        <f t="shared" si="47"/>
        <v>23680848</v>
      </c>
      <c r="W1530" t="s">
        <v>5814</v>
      </c>
      <c r="X1530">
        <v>7.1</v>
      </c>
      <c r="Y1530">
        <v>131</v>
      </c>
      <c r="Z1530">
        <v>167967</v>
      </c>
      <c r="AA1530">
        <v>243</v>
      </c>
      <c r="AB1530">
        <v>20000</v>
      </c>
      <c r="AC1530">
        <v>98</v>
      </c>
      <c r="AD1530">
        <v>18000</v>
      </c>
      <c r="AE1530">
        <v>631</v>
      </c>
      <c r="AF1530">
        <v>37</v>
      </c>
      <c r="AG1530">
        <v>18726</v>
      </c>
      <c r="AH1530" t="s">
        <v>2420</v>
      </c>
      <c r="AI1530" t="s">
        <v>12756</v>
      </c>
      <c r="AP1530">
        <f t="shared" si="46"/>
        <v>2</v>
      </c>
    </row>
    <row r="1531" spans="1:42" x14ac:dyDescent="0.3">
      <c r="A1531" s="1">
        <v>1620</v>
      </c>
      <c r="B1531" t="s">
        <v>5815</v>
      </c>
      <c r="C1531" t="s">
        <v>27</v>
      </c>
      <c r="D1531" t="s">
        <v>705</v>
      </c>
      <c r="E1531" t="s">
        <v>274</v>
      </c>
      <c r="F1531" t="s">
        <v>5816</v>
      </c>
      <c r="G1531" t="s">
        <v>5817</v>
      </c>
      <c r="H1531" t="s">
        <v>47</v>
      </c>
      <c r="I1531">
        <v>123</v>
      </c>
      <c r="J1531">
        <v>1.85</v>
      </c>
      <c r="K1531" t="s">
        <v>33</v>
      </c>
      <c r="L1531" t="s">
        <v>14363</v>
      </c>
      <c r="M1531" t="s">
        <v>16869</v>
      </c>
      <c r="N1531" t="s">
        <v>17563</v>
      </c>
      <c r="O1531" t="s">
        <v>17564</v>
      </c>
      <c r="P1531" t="s">
        <v>15545</v>
      </c>
      <c r="Q1531">
        <v>2007</v>
      </c>
      <c r="R1531" t="s">
        <v>491</v>
      </c>
      <c r="S1531">
        <v>1</v>
      </c>
      <c r="T1531">
        <v>30000000</v>
      </c>
      <c r="U1531">
        <v>50921738</v>
      </c>
      <c r="V1531">
        <f t="shared" si="47"/>
        <v>20921738</v>
      </c>
      <c r="W1531" t="s">
        <v>5818</v>
      </c>
      <c r="X1531">
        <v>7.8</v>
      </c>
      <c r="Y1531">
        <v>316</v>
      </c>
      <c r="Z1531">
        <v>192930</v>
      </c>
      <c r="AA1531">
        <v>581</v>
      </c>
      <c r="AB1531">
        <v>12000</v>
      </c>
      <c r="AC1531">
        <v>456</v>
      </c>
      <c r="AD1531">
        <v>19000</v>
      </c>
      <c r="AE1531">
        <v>1000</v>
      </c>
      <c r="AF1531">
        <v>286</v>
      </c>
      <c r="AG1531">
        <v>20499</v>
      </c>
      <c r="AH1531" t="s">
        <v>2420</v>
      </c>
      <c r="AI1531" t="s">
        <v>20928</v>
      </c>
      <c r="AJ1531" t="s">
        <v>12756</v>
      </c>
      <c r="AK1531" t="s">
        <v>6750</v>
      </c>
      <c r="AP1531">
        <f t="shared" si="46"/>
        <v>4</v>
      </c>
    </row>
    <row r="1532" spans="1:42" x14ac:dyDescent="0.3">
      <c r="A1532" s="1">
        <v>1621</v>
      </c>
      <c r="B1532" t="s">
        <v>5819</v>
      </c>
      <c r="C1532" t="s">
        <v>27</v>
      </c>
      <c r="D1532" t="s">
        <v>5768</v>
      </c>
      <c r="E1532" t="s">
        <v>1830</v>
      </c>
      <c r="F1532" t="s">
        <v>5820</v>
      </c>
      <c r="G1532" t="s">
        <v>5821</v>
      </c>
      <c r="H1532" t="s">
        <v>32</v>
      </c>
      <c r="I1532">
        <v>105</v>
      </c>
      <c r="J1532">
        <v>2.35</v>
      </c>
      <c r="K1532" t="s">
        <v>33</v>
      </c>
      <c r="L1532" t="s">
        <v>15334</v>
      </c>
      <c r="M1532" t="s">
        <v>15915</v>
      </c>
      <c r="N1532" t="s">
        <v>17565</v>
      </c>
      <c r="O1532" t="s">
        <v>17566</v>
      </c>
      <c r="P1532" t="s">
        <v>17567</v>
      </c>
      <c r="Q1532">
        <v>2010</v>
      </c>
      <c r="R1532" t="s">
        <v>72</v>
      </c>
      <c r="S1532">
        <v>1</v>
      </c>
      <c r="T1532">
        <v>30000000</v>
      </c>
      <c r="U1532">
        <v>53021560</v>
      </c>
      <c r="V1532">
        <f t="shared" si="47"/>
        <v>23021560</v>
      </c>
      <c r="W1532" t="s">
        <v>5822</v>
      </c>
      <c r="X1532">
        <v>6.5</v>
      </c>
      <c r="Y1532">
        <v>159</v>
      </c>
      <c r="Z1532">
        <v>74630</v>
      </c>
      <c r="AA1532">
        <v>156</v>
      </c>
      <c r="AB1532">
        <v>13000</v>
      </c>
      <c r="AC1532">
        <v>56</v>
      </c>
      <c r="AD1532">
        <v>898</v>
      </c>
      <c r="AE1532">
        <v>60</v>
      </c>
      <c r="AF1532">
        <v>22</v>
      </c>
      <c r="AG1532">
        <v>1026</v>
      </c>
      <c r="AH1532" t="s">
        <v>1432</v>
      </c>
      <c r="AI1532" t="s">
        <v>2420</v>
      </c>
      <c r="AJ1532" t="s">
        <v>12756</v>
      </c>
      <c r="AP1532">
        <f t="shared" si="46"/>
        <v>3</v>
      </c>
    </row>
    <row r="1533" spans="1:42" x14ac:dyDescent="0.3">
      <c r="A1533" s="1">
        <v>1622</v>
      </c>
      <c r="B1533" t="s">
        <v>5823</v>
      </c>
      <c r="C1533" t="s">
        <v>27</v>
      </c>
      <c r="D1533" t="s">
        <v>146</v>
      </c>
      <c r="E1533" t="s">
        <v>853</v>
      </c>
      <c r="F1533" t="s">
        <v>5824</v>
      </c>
      <c r="G1533" t="s">
        <v>5825</v>
      </c>
      <c r="H1533" t="s">
        <v>32</v>
      </c>
      <c r="I1533">
        <v>125</v>
      </c>
      <c r="J1533">
        <v>2.35</v>
      </c>
      <c r="K1533" t="s">
        <v>33</v>
      </c>
      <c r="L1533" t="s">
        <v>16442</v>
      </c>
      <c r="M1533" t="s">
        <v>14914</v>
      </c>
      <c r="N1533" t="s">
        <v>14543</v>
      </c>
      <c r="O1533" t="s">
        <v>15940</v>
      </c>
      <c r="P1533" t="s">
        <v>17568</v>
      </c>
      <c r="Q1533">
        <v>1989</v>
      </c>
      <c r="R1533" t="s">
        <v>491</v>
      </c>
      <c r="S1533">
        <v>2</v>
      </c>
      <c r="T1533">
        <v>30000000</v>
      </c>
      <c r="U1533">
        <v>45645204</v>
      </c>
      <c r="V1533">
        <f t="shared" si="47"/>
        <v>15645204</v>
      </c>
      <c r="W1533" t="s">
        <v>5826</v>
      </c>
      <c r="X1533">
        <v>6.6</v>
      </c>
      <c r="Y1533">
        <v>63</v>
      </c>
      <c r="Z1533">
        <v>39306</v>
      </c>
      <c r="AA1533">
        <v>119</v>
      </c>
      <c r="AB1533">
        <v>0</v>
      </c>
      <c r="AC1533">
        <v>0</v>
      </c>
      <c r="AD1533">
        <v>939</v>
      </c>
      <c r="AE1533">
        <v>255</v>
      </c>
      <c r="AF1533">
        <v>237</v>
      </c>
      <c r="AG1533">
        <v>1748</v>
      </c>
      <c r="AH1533" t="s">
        <v>980</v>
      </c>
      <c r="AI1533" t="s">
        <v>20931</v>
      </c>
      <c r="AJ1533" t="s">
        <v>13161</v>
      </c>
      <c r="AP1533">
        <f t="shared" si="46"/>
        <v>3</v>
      </c>
    </row>
    <row r="1534" spans="1:42" x14ac:dyDescent="0.3">
      <c r="A1534" s="1">
        <v>1624</v>
      </c>
      <c r="B1534" t="s">
        <v>5827</v>
      </c>
      <c r="C1534" t="s">
        <v>27</v>
      </c>
      <c r="D1534" t="s">
        <v>197</v>
      </c>
      <c r="E1534" t="s">
        <v>38</v>
      </c>
      <c r="F1534" t="s">
        <v>155</v>
      </c>
      <c r="G1534" t="s">
        <v>5289</v>
      </c>
      <c r="H1534" t="s">
        <v>32</v>
      </c>
      <c r="I1534">
        <v>77</v>
      </c>
      <c r="J1534">
        <v>1.85</v>
      </c>
      <c r="K1534" t="s">
        <v>33</v>
      </c>
      <c r="L1534" t="s">
        <v>17569</v>
      </c>
      <c r="M1534" t="s">
        <v>15610</v>
      </c>
      <c r="N1534" t="s">
        <v>16052</v>
      </c>
      <c r="O1534" t="s">
        <v>15926</v>
      </c>
      <c r="P1534" t="s">
        <v>15602</v>
      </c>
      <c r="Q1534">
        <v>2005</v>
      </c>
      <c r="R1534" t="s">
        <v>72</v>
      </c>
      <c r="S1534">
        <v>1</v>
      </c>
      <c r="T1534">
        <v>40000000</v>
      </c>
      <c r="U1534">
        <v>53337608</v>
      </c>
      <c r="V1534">
        <f t="shared" si="47"/>
        <v>13337608</v>
      </c>
      <c r="W1534" t="s">
        <v>5828</v>
      </c>
      <c r="X1534">
        <v>7.4</v>
      </c>
      <c r="Y1534">
        <v>267</v>
      </c>
      <c r="Z1534">
        <v>188785</v>
      </c>
      <c r="AA1534">
        <v>467</v>
      </c>
      <c r="AB1534">
        <v>0</v>
      </c>
      <c r="AC1534">
        <v>13000</v>
      </c>
      <c r="AD1534">
        <v>40000</v>
      </c>
      <c r="AE1534">
        <v>16000</v>
      </c>
      <c r="AF1534">
        <v>973</v>
      </c>
      <c r="AG1534">
        <v>60683</v>
      </c>
      <c r="AH1534" t="s">
        <v>20925</v>
      </c>
      <c r="AI1534" t="s">
        <v>2420</v>
      </c>
      <c r="AJ1534" t="s">
        <v>20926</v>
      </c>
      <c r="AK1534" t="s">
        <v>20924</v>
      </c>
      <c r="AL1534" t="s">
        <v>20927</v>
      </c>
      <c r="AM1534" t="s">
        <v>12756</v>
      </c>
      <c r="AP1534">
        <f t="shared" si="46"/>
        <v>6</v>
      </c>
    </row>
    <row r="1535" spans="1:42" x14ac:dyDescent="0.3">
      <c r="A1535" s="1">
        <v>1626</v>
      </c>
      <c r="B1535" t="s">
        <v>5829</v>
      </c>
      <c r="C1535" t="s">
        <v>27</v>
      </c>
      <c r="D1535" t="s">
        <v>4016</v>
      </c>
      <c r="E1535" t="s">
        <v>5830</v>
      </c>
      <c r="F1535" t="s">
        <v>5831</v>
      </c>
      <c r="G1535" t="s">
        <v>4193</v>
      </c>
      <c r="H1535" t="s">
        <v>32</v>
      </c>
      <c r="I1535">
        <v>121</v>
      </c>
      <c r="J1535">
        <v>2.39</v>
      </c>
      <c r="K1535" t="s">
        <v>33</v>
      </c>
      <c r="L1535" t="s">
        <v>15371</v>
      </c>
      <c r="M1535" t="s">
        <v>16775</v>
      </c>
      <c r="N1535" t="s">
        <v>17570</v>
      </c>
      <c r="O1535" t="s">
        <v>17571</v>
      </c>
      <c r="P1535" t="s">
        <v>17572</v>
      </c>
      <c r="Q1535">
        <v>2015</v>
      </c>
      <c r="R1535" t="s">
        <v>491</v>
      </c>
      <c r="S1535">
        <v>2</v>
      </c>
      <c r="T1535">
        <v>30000000</v>
      </c>
      <c r="U1535">
        <v>46875468</v>
      </c>
      <c r="V1535">
        <f t="shared" si="47"/>
        <v>16875468</v>
      </c>
      <c r="W1535" t="s">
        <v>5832</v>
      </c>
      <c r="X1535">
        <v>7.6</v>
      </c>
      <c r="Y1535">
        <v>478</v>
      </c>
      <c r="Z1535">
        <v>196217</v>
      </c>
      <c r="AA1535">
        <v>461</v>
      </c>
      <c r="AB1535">
        <v>59000</v>
      </c>
      <c r="AC1535">
        <v>777</v>
      </c>
      <c r="AD1535">
        <v>455</v>
      </c>
      <c r="AE1535">
        <v>221</v>
      </c>
      <c r="AF1535">
        <v>219</v>
      </c>
      <c r="AG1535">
        <v>1467</v>
      </c>
      <c r="AH1535" t="s">
        <v>980</v>
      </c>
      <c r="AI1535" t="s">
        <v>20931</v>
      </c>
      <c r="AJ1535" t="s">
        <v>2420</v>
      </c>
      <c r="AK1535" t="s">
        <v>20928</v>
      </c>
      <c r="AL1535" t="s">
        <v>13161</v>
      </c>
      <c r="AP1535">
        <f t="shared" si="46"/>
        <v>5</v>
      </c>
    </row>
    <row r="1536" spans="1:42" x14ac:dyDescent="0.3">
      <c r="A1536" s="1">
        <v>1627</v>
      </c>
      <c r="B1536" t="s">
        <v>5833</v>
      </c>
      <c r="C1536" t="s">
        <v>27</v>
      </c>
      <c r="D1536" t="s">
        <v>2203</v>
      </c>
      <c r="E1536" t="s">
        <v>291</v>
      </c>
      <c r="F1536" t="s">
        <v>2503</v>
      </c>
      <c r="G1536" t="s">
        <v>5834</v>
      </c>
      <c r="H1536" t="s">
        <v>32</v>
      </c>
      <c r="I1536">
        <v>124</v>
      </c>
      <c r="J1536">
        <v>2.35</v>
      </c>
      <c r="K1536" t="s">
        <v>33</v>
      </c>
      <c r="L1536" t="s">
        <v>15180</v>
      </c>
      <c r="M1536" t="s">
        <v>17573</v>
      </c>
      <c r="N1536" t="s">
        <v>15662</v>
      </c>
      <c r="O1536" t="s">
        <v>17574</v>
      </c>
      <c r="P1536" t="s">
        <v>17575</v>
      </c>
      <c r="Q1536">
        <v>2015</v>
      </c>
      <c r="R1536" t="s">
        <v>491</v>
      </c>
      <c r="S1536">
        <v>0</v>
      </c>
      <c r="T1536">
        <v>30000000</v>
      </c>
      <c r="U1536">
        <v>52418902</v>
      </c>
      <c r="V1536">
        <f t="shared" si="47"/>
        <v>22418902</v>
      </c>
      <c r="W1536" t="s">
        <v>5835</v>
      </c>
      <c r="X1536">
        <v>7.5</v>
      </c>
      <c r="Y1536">
        <v>305</v>
      </c>
      <c r="Z1536">
        <v>147128</v>
      </c>
      <c r="AA1536">
        <v>277</v>
      </c>
      <c r="AB1536">
        <v>44000</v>
      </c>
      <c r="AC1536">
        <v>845</v>
      </c>
      <c r="AD1536">
        <v>15000</v>
      </c>
      <c r="AE1536">
        <v>1000</v>
      </c>
      <c r="AF1536">
        <v>424</v>
      </c>
      <c r="AG1536">
        <v>16881</v>
      </c>
      <c r="AH1536" t="s">
        <v>2420</v>
      </c>
      <c r="AI1536" t="s">
        <v>20930</v>
      </c>
      <c r="AP1536">
        <f t="shared" si="46"/>
        <v>2</v>
      </c>
    </row>
    <row r="1537" spans="1:42" x14ac:dyDescent="0.3">
      <c r="A1537" s="1">
        <v>1628</v>
      </c>
      <c r="B1537" t="s">
        <v>5836</v>
      </c>
      <c r="C1537" t="s">
        <v>27</v>
      </c>
      <c r="D1537" t="s">
        <v>62</v>
      </c>
      <c r="E1537" t="s">
        <v>3028</v>
      </c>
      <c r="F1537" t="s">
        <v>2401</v>
      </c>
      <c r="G1537" t="s">
        <v>4285</v>
      </c>
      <c r="H1537" t="s">
        <v>32</v>
      </c>
      <c r="I1537">
        <v>99</v>
      </c>
      <c r="J1537">
        <v>2.35</v>
      </c>
      <c r="K1537" t="s">
        <v>33</v>
      </c>
      <c r="L1537" t="s">
        <v>14551</v>
      </c>
      <c r="M1537" t="s">
        <v>14431</v>
      </c>
      <c r="N1537" t="s">
        <v>15380</v>
      </c>
      <c r="O1537" t="s">
        <v>16807</v>
      </c>
      <c r="P1537" t="s">
        <v>17576</v>
      </c>
      <c r="Q1537">
        <v>2009</v>
      </c>
      <c r="R1537" t="s">
        <v>34</v>
      </c>
      <c r="S1537">
        <v>0</v>
      </c>
      <c r="T1537">
        <v>30000000</v>
      </c>
      <c r="U1537">
        <v>42057340</v>
      </c>
      <c r="V1537">
        <f t="shared" si="47"/>
        <v>12057340</v>
      </c>
      <c r="W1537" t="s">
        <v>5837</v>
      </c>
      <c r="X1537">
        <v>6.6</v>
      </c>
      <c r="Y1537">
        <v>397</v>
      </c>
      <c r="Z1537">
        <v>158354</v>
      </c>
      <c r="AA1537">
        <v>691</v>
      </c>
      <c r="AB1537">
        <v>11000</v>
      </c>
      <c r="AC1537">
        <v>0</v>
      </c>
      <c r="AD1537">
        <v>2000</v>
      </c>
      <c r="AE1537">
        <v>1000</v>
      </c>
      <c r="AF1537">
        <v>828</v>
      </c>
      <c r="AG1537">
        <v>5642</v>
      </c>
      <c r="AH1537" t="s">
        <v>4493</v>
      </c>
      <c r="AI1537" t="s">
        <v>13161</v>
      </c>
      <c r="AP1537">
        <f t="shared" si="46"/>
        <v>2</v>
      </c>
    </row>
    <row r="1538" spans="1:42" x14ac:dyDescent="0.3">
      <c r="A1538" s="1">
        <v>1629</v>
      </c>
      <c r="B1538" t="s">
        <v>5838</v>
      </c>
      <c r="C1538" t="s">
        <v>27</v>
      </c>
      <c r="D1538" t="s">
        <v>5839</v>
      </c>
      <c r="E1538" t="s">
        <v>306</v>
      </c>
      <c r="F1538" t="s">
        <v>5358</v>
      </c>
      <c r="G1538" t="s">
        <v>5425</v>
      </c>
      <c r="H1538" t="s">
        <v>32</v>
      </c>
      <c r="I1538">
        <v>112</v>
      </c>
      <c r="J1538">
        <v>2.35</v>
      </c>
      <c r="K1538" t="s">
        <v>33</v>
      </c>
      <c r="L1538" t="s">
        <v>17577</v>
      </c>
      <c r="M1538" t="s">
        <v>17578</v>
      </c>
      <c r="N1538" t="s">
        <v>17461</v>
      </c>
      <c r="O1538" t="s">
        <v>17579</v>
      </c>
      <c r="P1538" t="s">
        <v>14570</v>
      </c>
      <c r="Q1538">
        <v>2015</v>
      </c>
      <c r="R1538" t="s">
        <v>34</v>
      </c>
      <c r="S1538">
        <v>1</v>
      </c>
      <c r="T1538">
        <v>25000000</v>
      </c>
      <c r="U1538">
        <v>42478175</v>
      </c>
      <c r="V1538">
        <f t="shared" si="47"/>
        <v>17478175</v>
      </c>
      <c r="W1538" t="s">
        <v>5840</v>
      </c>
      <c r="X1538">
        <v>7.2</v>
      </c>
      <c r="Y1538">
        <v>214</v>
      </c>
      <c r="Z1538">
        <v>93767</v>
      </c>
      <c r="AA1538">
        <v>209</v>
      </c>
      <c r="AB1538">
        <v>34000</v>
      </c>
      <c r="AC1538">
        <v>43</v>
      </c>
      <c r="AD1538">
        <v>11000</v>
      </c>
      <c r="AE1538">
        <v>2000</v>
      </c>
      <c r="AF1538">
        <v>1000</v>
      </c>
      <c r="AG1538">
        <v>15327</v>
      </c>
      <c r="AH1538" t="s">
        <v>2420</v>
      </c>
      <c r="AI1538" t="s">
        <v>20924</v>
      </c>
      <c r="AJ1538" t="s">
        <v>12756</v>
      </c>
      <c r="AP1538">
        <f t="shared" si="46"/>
        <v>3</v>
      </c>
    </row>
    <row r="1539" spans="1:42" x14ac:dyDescent="0.3">
      <c r="A1539" s="1">
        <v>1630</v>
      </c>
      <c r="B1539" t="s">
        <v>5841</v>
      </c>
      <c r="C1539" t="s">
        <v>27</v>
      </c>
      <c r="D1539" t="s">
        <v>5842</v>
      </c>
      <c r="E1539" t="s">
        <v>1589</v>
      </c>
      <c r="F1539" t="s">
        <v>1227</v>
      </c>
      <c r="G1539" t="s">
        <v>5843</v>
      </c>
      <c r="H1539" t="s">
        <v>32</v>
      </c>
      <c r="I1539">
        <v>111</v>
      </c>
      <c r="J1539">
        <v>1.85</v>
      </c>
      <c r="K1539" t="s">
        <v>33</v>
      </c>
      <c r="L1539" t="s">
        <v>14227</v>
      </c>
      <c r="M1539" t="s">
        <v>17580</v>
      </c>
      <c r="N1539" t="s">
        <v>14631</v>
      </c>
      <c r="O1539" t="s">
        <v>14026</v>
      </c>
      <c r="P1539" t="s">
        <v>17581</v>
      </c>
      <c r="Q1539">
        <v>2003</v>
      </c>
      <c r="R1539" t="s">
        <v>72</v>
      </c>
      <c r="S1539">
        <v>1</v>
      </c>
      <c r="T1539">
        <v>30000000</v>
      </c>
      <c r="U1539">
        <v>41407470</v>
      </c>
      <c r="V1539">
        <f t="shared" si="47"/>
        <v>11407470</v>
      </c>
      <c r="W1539" t="s">
        <v>5844</v>
      </c>
      <c r="X1539">
        <v>7.6</v>
      </c>
      <c r="Y1539">
        <v>82</v>
      </c>
      <c r="Z1539">
        <v>43378</v>
      </c>
      <c r="AA1539">
        <v>292</v>
      </c>
      <c r="AB1539">
        <v>0</v>
      </c>
      <c r="AC1539">
        <v>23</v>
      </c>
      <c r="AD1539">
        <v>3000</v>
      </c>
      <c r="AE1539">
        <v>3000</v>
      </c>
      <c r="AF1539">
        <v>1000</v>
      </c>
      <c r="AG1539">
        <v>9638</v>
      </c>
      <c r="AH1539" t="s">
        <v>1432</v>
      </c>
      <c r="AI1539" t="s">
        <v>2420</v>
      </c>
      <c r="AJ1539" t="s">
        <v>20926</v>
      </c>
      <c r="AP1539">
        <f t="shared" ref="AP1539:AP1602" si="48">COUNTA(AH1539:AO1539)</f>
        <v>3</v>
      </c>
    </row>
    <row r="1540" spans="1:42" x14ac:dyDescent="0.3">
      <c r="A1540" s="1">
        <v>1631</v>
      </c>
      <c r="B1540" t="s">
        <v>5845</v>
      </c>
      <c r="C1540" t="s">
        <v>27</v>
      </c>
      <c r="D1540" t="s">
        <v>805</v>
      </c>
      <c r="E1540" t="s">
        <v>2849</v>
      </c>
      <c r="F1540" t="s">
        <v>5485</v>
      </c>
      <c r="G1540" t="s">
        <v>5846</v>
      </c>
      <c r="H1540" t="s">
        <v>32</v>
      </c>
      <c r="I1540">
        <v>107</v>
      </c>
      <c r="J1540">
        <v>1.85</v>
      </c>
      <c r="K1540" t="s">
        <v>33</v>
      </c>
      <c r="L1540" t="s">
        <v>15192</v>
      </c>
      <c r="M1540" t="s">
        <v>17582</v>
      </c>
      <c r="N1540" t="s">
        <v>16227</v>
      </c>
      <c r="O1540" t="s">
        <v>17583</v>
      </c>
      <c r="P1540" t="s">
        <v>14403</v>
      </c>
      <c r="Q1540">
        <v>2010</v>
      </c>
      <c r="R1540" t="s">
        <v>34</v>
      </c>
      <c r="S1540">
        <v>0</v>
      </c>
      <c r="T1540">
        <v>30000000</v>
      </c>
      <c r="U1540">
        <v>42385520</v>
      </c>
      <c r="V1540">
        <f t="shared" ref="V1540:V1603" si="49">U1540-T1540</f>
        <v>12385520</v>
      </c>
      <c r="W1540" t="s">
        <v>5847</v>
      </c>
      <c r="X1540">
        <v>6.2</v>
      </c>
      <c r="Y1540">
        <v>138</v>
      </c>
      <c r="Z1540">
        <v>47297</v>
      </c>
      <c r="AA1540">
        <v>86</v>
      </c>
      <c r="AB1540">
        <v>16000</v>
      </c>
      <c r="AC1540">
        <v>209</v>
      </c>
      <c r="AD1540">
        <v>2000</v>
      </c>
      <c r="AE1540">
        <v>594</v>
      </c>
      <c r="AF1540">
        <v>357</v>
      </c>
      <c r="AG1540">
        <v>4059</v>
      </c>
      <c r="AH1540" t="s">
        <v>2420</v>
      </c>
      <c r="AI1540" t="s">
        <v>20933</v>
      </c>
      <c r="AJ1540" t="s">
        <v>12756</v>
      </c>
      <c r="AP1540">
        <f t="shared" si="48"/>
        <v>3</v>
      </c>
    </row>
    <row r="1541" spans="1:42" x14ac:dyDescent="0.3">
      <c r="A1541" s="1">
        <v>1632</v>
      </c>
      <c r="B1541" t="s">
        <v>5848</v>
      </c>
      <c r="C1541" t="s">
        <v>27</v>
      </c>
      <c r="D1541" t="s">
        <v>3814</v>
      </c>
      <c r="E1541" t="s">
        <v>3684</v>
      </c>
      <c r="F1541" t="s">
        <v>1979</v>
      </c>
      <c r="G1541" t="s">
        <v>5849</v>
      </c>
      <c r="H1541" t="s">
        <v>32</v>
      </c>
      <c r="I1541">
        <v>104</v>
      </c>
      <c r="J1541">
        <v>1.85</v>
      </c>
      <c r="K1541" t="s">
        <v>33</v>
      </c>
      <c r="L1541" t="s">
        <v>16296</v>
      </c>
      <c r="M1541" t="s">
        <v>17584</v>
      </c>
      <c r="N1541" t="s">
        <v>14433</v>
      </c>
      <c r="O1541" t="s">
        <v>17585</v>
      </c>
      <c r="P1541" t="s">
        <v>17586</v>
      </c>
      <c r="Q1541">
        <v>2002</v>
      </c>
      <c r="R1541" t="s">
        <v>34</v>
      </c>
      <c r="S1541">
        <v>3</v>
      </c>
      <c r="T1541">
        <v>30000000</v>
      </c>
      <c r="U1541">
        <v>40118420</v>
      </c>
      <c r="V1541">
        <f t="shared" si="49"/>
        <v>10118420</v>
      </c>
      <c r="W1541" t="s">
        <v>5850</v>
      </c>
      <c r="X1541">
        <v>5.6</v>
      </c>
      <c r="Y1541">
        <v>69</v>
      </c>
      <c r="Z1541">
        <v>26066</v>
      </c>
      <c r="AA1541">
        <v>216</v>
      </c>
      <c r="AB1541">
        <v>0</v>
      </c>
      <c r="AC1541">
        <v>134</v>
      </c>
      <c r="AD1541">
        <v>585</v>
      </c>
      <c r="AE1541">
        <v>495</v>
      </c>
      <c r="AF1541">
        <v>64</v>
      </c>
      <c r="AG1541">
        <v>1165</v>
      </c>
      <c r="AH1541" t="s">
        <v>2420</v>
      </c>
      <c r="AI1541" t="s">
        <v>12756</v>
      </c>
      <c r="AJ1541" t="s">
        <v>20930</v>
      </c>
      <c r="AP1541">
        <f t="shared" si="48"/>
        <v>3</v>
      </c>
    </row>
    <row r="1542" spans="1:42" x14ac:dyDescent="0.3">
      <c r="A1542" s="1">
        <v>1633</v>
      </c>
      <c r="B1542" t="s">
        <v>5851</v>
      </c>
      <c r="C1542" t="s">
        <v>27</v>
      </c>
      <c r="D1542" t="s">
        <v>99</v>
      </c>
      <c r="E1542" t="s">
        <v>922</v>
      </c>
      <c r="F1542" t="s">
        <v>5852</v>
      </c>
      <c r="G1542" t="s">
        <v>5853</v>
      </c>
      <c r="H1542" t="s">
        <v>32</v>
      </c>
      <c r="I1542">
        <v>113</v>
      </c>
      <c r="J1542">
        <v>1.85</v>
      </c>
      <c r="K1542" t="s">
        <v>33</v>
      </c>
      <c r="L1542" t="s">
        <v>16940</v>
      </c>
      <c r="M1542" t="s">
        <v>17112</v>
      </c>
      <c r="N1542" t="s">
        <v>17587</v>
      </c>
      <c r="O1542" t="s">
        <v>14005</v>
      </c>
      <c r="P1542" t="s">
        <v>14218</v>
      </c>
      <c r="Q1542">
        <v>2006</v>
      </c>
      <c r="R1542" t="s">
        <v>34</v>
      </c>
      <c r="S1542">
        <v>1</v>
      </c>
      <c r="T1542">
        <v>38000000</v>
      </c>
      <c r="U1542">
        <v>40137776</v>
      </c>
      <c r="V1542">
        <f t="shared" si="49"/>
        <v>2137776</v>
      </c>
      <c r="W1542" t="s">
        <v>5854</v>
      </c>
      <c r="X1542">
        <v>7.6</v>
      </c>
      <c r="Y1542">
        <v>253</v>
      </c>
      <c r="Z1542">
        <v>186977</v>
      </c>
      <c r="AA1542">
        <v>529</v>
      </c>
      <c r="AB1542">
        <v>13000</v>
      </c>
      <c r="AC1542">
        <v>395</v>
      </c>
      <c r="AD1542">
        <v>8000</v>
      </c>
      <c r="AE1542">
        <v>189</v>
      </c>
      <c r="AF1542">
        <v>77</v>
      </c>
      <c r="AG1542">
        <v>8362</v>
      </c>
      <c r="AH1542" t="s">
        <v>1432</v>
      </c>
      <c r="AI1542" t="s">
        <v>2420</v>
      </c>
      <c r="AJ1542" t="s">
        <v>20924</v>
      </c>
      <c r="AK1542" t="s">
        <v>12756</v>
      </c>
      <c r="AP1542">
        <f t="shared" si="48"/>
        <v>4</v>
      </c>
    </row>
    <row r="1543" spans="1:42" x14ac:dyDescent="0.3">
      <c r="A1543" s="1">
        <v>1634</v>
      </c>
      <c r="B1543" t="s">
        <v>5855</v>
      </c>
      <c r="C1543" t="s">
        <v>27</v>
      </c>
      <c r="D1543" t="s">
        <v>2516</v>
      </c>
      <c r="E1543" t="s">
        <v>2137</v>
      </c>
      <c r="F1543" t="s">
        <v>5856</v>
      </c>
      <c r="G1543" t="s">
        <v>5857</v>
      </c>
      <c r="H1543" t="s">
        <v>32</v>
      </c>
      <c r="I1543">
        <v>113</v>
      </c>
      <c r="J1543">
        <v>2.35</v>
      </c>
      <c r="K1543" t="s">
        <v>33</v>
      </c>
      <c r="L1543" t="s">
        <v>15589</v>
      </c>
      <c r="M1543" t="s">
        <v>15595</v>
      </c>
      <c r="N1543" t="s">
        <v>14234</v>
      </c>
      <c r="O1543" t="s">
        <v>14585</v>
      </c>
      <c r="P1543" t="s">
        <v>16165</v>
      </c>
      <c r="Q1543">
        <v>2007</v>
      </c>
      <c r="R1543" t="s">
        <v>491</v>
      </c>
      <c r="S1543">
        <v>0</v>
      </c>
      <c r="T1543">
        <v>32000000</v>
      </c>
      <c r="U1543">
        <v>39568996</v>
      </c>
      <c r="V1543">
        <f t="shared" si="49"/>
        <v>7568996</v>
      </c>
      <c r="W1543" t="s">
        <v>5858</v>
      </c>
      <c r="X1543">
        <v>6.6</v>
      </c>
      <c r="Y1543">
        <v>304</v>
      </c>
      <c r="Z1543">
        <v>138435</v>
      </c>
      <c r="AA1543">
        <v>527</v>
      </c>
      <c r="AB1543">
        <v>0</v>
      </c>
      <c r="AC1543">
        <v>171</v>
      </c>
      <c r="AD1543">
        <v>430</v>
      </c>
      <c r="AE1543">
        <v>72</v>
      </c>
      <c r="AF1543">
        <v>63</v>
      </c>
      <c r="AG1543">
        <v>814</v>
      </c>
      <c r="AH1543" t="s">
        <v>4493</v>
      </c>
      <c r="AP1543">
        <f t="shared" si="48"/>
        <v>1</v>
      </c>
    </row>
    <row r="1544" spans="1:42" x14ac:dyDescent="0.3">
      <c r="A1544" s="1">
        <v>1635</v>
      </c>
      <c r="B1544" t="s">
        <v>5859</v>
      </c>
      <c r="C1544" t="s">
        <v>27</v>
      </c>
      <c r="D1544" t="s">
        <v>5860</v>
      </c>
      <c r="E1544" t="s">
        <v>76</v>
      </c>
      <c r="F1544" t="s">
        <v>3914</v>
      </c>
      <c r="G1544" t="s">
        <v>2904</v>
      </c>
      <c r="H1544" t="s">
        <v>32</v>
      </c>
      <c r="I1544">
        <v>95</v>
      </c>
      <c r="J1544">
        <v>2.35</v>
      </c>
      <c r="K1544" t="s">
        <v>33</v>
      </c>
      <c r="L1544" t="s">
        <v>14751</v>
      </c>
      <c r="M1544" t="s">
        <v>15261</v>
      </c>
      <c r="N1544" t="s">
        <v>17588</v>
      </c>
      <c r="O1544" t="s">
        <v>17589</v>
      </c>
      <c r="P1544" t="s">
        <v>14188</v>
      </c>
      <c r="Q1544">
        <v>2012</v>
      </c>
      <c r="R1544" t="s">
        <v>491</v>
      </c>
      <c r="S1544">
        <v>0</v>
      </c>
      <c r="T1544">
        <v>30000000</v>
      </c>
      <c r="U1544">
        <v>42043633</v>
      </c>
      <c r="V1544">
        <f t="shared" si="49"/>
        <v>12043633</v>
      </c>
      <c r="W1544" t="s">
        <v>5861</v>
      </c>
      <c r="X1544">
        <v>7</v>
      </c>
      <c r="Y1544">
        <v>634</v>
      </c>
      <c r="Z1544">
        <v>277172</v>
      </c>
      <c r="AA1544">
        <v>986</v>
      </c>
      <c r="AB1544">
        <v>66000</v>
      </c>
      <c r="AC1544">
        <v>246</v>
      </c>
      <c r="AD1544">
        <v>26000</v>
      </c>
      <c r="AE1544">
        <v>821</v>
      </c>
      <c r="AF1544">
        <v>751</v>
      </c>
      <c r="AG1544">
        <v>29551</v>
      </c>
      <c r="AH1544" t="s">
        <v>20924</v>
      </c>
      <c r="AI1544" t="s">
        <v>4493</v>
      </c>
      <c r="AJ1544" t="s">
        <v>20928</v>
      </c>
      <c r="AK1544" t="s">
        <v>13161</v>
      </c>
      <c r="AP1544">
        <f t="shared" si="48"/>
        <v>4</v>
      </c>
    </row>
    <row r="1545" spans="1:42" x14ac:dyDescent="0.3">
      <c r="A1545" s="1">
        <v>1636</v>
      </c>
      <c r="B1545" t="s">
        <v>5862</v>
      </c>
      <c r="C1545" t="s">
        <v>27</v>
      </c>
      <c r="D1545" t="s">
        <v>5863</v>
      </c>
      <c r="E1545" t="s">
        <v>1885</v>
      </c>
      <c r="F1545" t="s">
        <v>645</v>
      </c>
      <c r="G1545" t="s">
        <v>5864</v>
      </c>
      <c r="H1545" t="s">
        <v>32</v>
      </c>
      <c r="I1545">
        <v>86</v>
      </c>
      <c r="J1545">
        <v>1.85</v>
      </c>
      <c r="K1545" t="s">
        <v>33</v>
      </c>
      <c r="L1545" t="s">
        <v>14036</v>
      </c>
      <c r="M1545" t="s">
        <v>17590</v>
      </c>
      <c r="N1545" t="s">
        <v>15872</v>
      </c>
      <c r="O1545" t="s">
        <v>14331</v>
      </c>
      <c r="P1545" t="s">
        <v>17591</v>
      </c>
      <c r="Q1545">
        <v>2008</v>
      </c>
      <c r="R1545" t="s">
        <v>34</v>
      </c>
      <c r="S1545">
        <v>0</v>
      </c>
      <c r="T1545">
        <v>30000000</v>
      </c>
      <c r="U1545">
        <v>38232624</v>
      </c>
      <c r="V1545">
        <f t="shared" si="49"/>
        <v>8232624</v>
      </c>
      <c r="W1545" t="s">
        <v>5865</v>
      </c>
      <c r="X1545">
        <v>2.7</v>
      </c>
      <c r="Y1545">
        <v>111</v>
      </c>
      <c r="Z1545">
        <v>88518</v>
      </c>
      <c r="AA1545">
        <v>409</v>
      </c>
      <c r="AB1545">
        <v>0</v>
      </c>
      <c r="AC1545">
        <v>82</v>
      </c>
      <c r="AD1545">
        <v>869</v>
      </c>
      <c r="AE1545">
        <v>759</v>
      </c>
      <c r="AF1545">
        <v>362</v>
      </c>
      <c r="AG1545">
        <v>3854</v>
      </c>
      <c r="AH1545" t="s">
        <v>1432</v>
      </c>
      <c r="AP1545">
        <f t="shared" si="48"/>
        <v>1</v>
      </c>
    </row>
    <row r="1546" spans="1:42" x14ac:dyDescent="0.3">
      <c r="A1546" s="1">
        <v>1637</v>
      </c>
      <c r="B1546" t="s">
        <v>5866</v>
      </c>
      <c r="C1546" t="s">
        <v>27</v>
      </c>
      <c r="D1546" t="s">
        <v>1765</v>
      </c>
      <c r="E1546" t="s">
        <v>1269</v>
      </c>
      <c r="F1546" t="s">
        <v>5867</v>
      </c>
      <c r="G1546" t="s">
        <v>2513</v>
      </c>
      <c r="H1546" t="s">
        <v>32</v>
      </c>
      <c r="I1546">
        <v>126</v>
      </c>
      <c r="J1546">
        <v>1.85</v>
      </c>
      <c r="K1546" t="s">
        <v>33</v>
      </c>
      <c r="L1546" t="s">
        <v>16363</v>
      </c>
      <c r="M1546" t="s">
        <v>14336</v>
      </c>
      <c r="N1546" t="s">
        <v>14720</v>
      </c>
      <c r="O1546" t="s">
        <v>16027</v>
      </c>
      <c r="P1546" t="s">
        <v>15950</v>
      </c>
      <c r="Q1546">
        <v>1988</v>
      </c>
      <c r="R1546" t="s">
        <v>491</v>
      </c>
      <c r="S1546">
        <v>1</v>
      </c>
      <c r="T1546">
        <v>30000000</v>
      </c>
      <c r="U1546">
        <v>38413606</v>
      </c>
      <c r="V1546">
        <f t="shared" si="49"/>
        <v>8413606</v>
      </c>
      <c r="W1546" t="s">
        <v>5868</v>
      </c>
      <c r="X1546">
        <v>7.6</v>
      </c>
      <c r="Y1546">
        <v>77</v>
      </c>
      <c r="Z1546">
        <v>54042</v>
      </c>
      <c r="AA1546">
        <v>215</v>
      </c>
      <c r="AB1546">
        <v>0</v>
      </c>
      <c r="AC1546">
        <v>102</v>
      </c>
      <c r="AD1546">
        <v>22000</v>
      </c>
      <c r="AE1546">
        <v>581</v>
      </c>
      <c r="AF1546">
        <v>497</v>
      </c>
      <c r="AG1546">
        <v>23866</v>
      </c>
      <c r="AH1546" t="s">
        <v>980</v>
      </c>
      <c r="AI1546" t="s">
        <v>1432</v>
      </c>
      <c r="AJ1546" t="s">
        <v>20931</v>
      </c>
      <c r="AK1546" t="s">
        <v>13161</v>
      </c>
      <c r="AP1546">
        <f t="shared" si="48"/>
        <v>4</v>
      </c>
    </row>
    <row r="1547" spans="1:42" x14ac:dyDescent="0.3">
      <c r="A1547" s="1">
        <v>1638</v>
      </c>
      <c r="B1547" t="s">
        <v>5869</v>
      </c>
      <c r="C1547" t="s">
        <v>27</v>
      </c>
      <c r="D1547" t="s">
        <v>1867</v>
      </c>
      <c r="E1547" t="s">
        <v>5867</v>
      </c>
      <c r="F1547" t="s">
        <v>5870</v>
      </c>
      <c r="G1547" t="s">
        <v>5871</v>
      </c>
      <c r="H1547" t="s">
        <v>32</v>
      </c>
      <c r="I1547">
        <v>101</v>
      </c>
      <c r="J1547">
        <v>1.37</v>
      </c>
      <c r="K1547" t="s">
        <v>33</v>
      </c>
      <c r="L1547" t="s">
        <v>17592</v>
      </c>
      <c r="M1547" t="s">
        <v>17593</v>
      </c>
      <c r="N1547" t="s">
        <v>17594</v>
      </c>
      <c r="O1547" t="s">
        <v>17595</v>
      </c>
      <c r="P1547" t="s">
        <v>14666</v>
      </c>
      <c r="Q1547">
        <v>1987</v>
      </c>
      <c r="R1547" t="s">
        <v>491</v>
      </c>
      <c r="S1547">
        <v>1</v>
      </c>
      <c r="T1547">
        <v>27000000</v>
      </c>
      <c r="U1547">
        <v>38122105</v>
      </c>
      <c r="V1547">
        <f t="shared" si="49"/>
        <v>11122105</v>
      </c>
      <c r="W1547" t="s">
        <v>5872</v>
      </c>
      <c r="X1547">
        <v>6.6</v>
      </c>
      <c r="Y1547">
        <v>120</v>
      </c>
      <c r="Z1547">
        <v>112669</v>
      </c>
      <c r="AA1547">
        <v>226</v>
      </c>
      <c r="AB1547">
        <v>0</v>
      </c>
      <c r="AC1547">
        <v>343</v>
      </c>
      <c r="AD1547">
        <v>581</v>
      </c>
      <c r="AE1547">
        <v>571</v>
      </c>
      <c r="AF1547">
        <v>384</v>
      </c>
      <c r="AG1547">
        <v>2373</v>
      </c>
      <c r="AH1547" t="s">
        <v>980</v>
      </c>
      <c r="AI1547" t="s">
        <v>20931</v>
      </c>
      <c r="AJ1547" t="s">
        <v>13700</v>
      </c>
      <c r="AK1547" t="s">
        <v>13161</v>
      </c>
      <c r="AP1547">
        <f t="shared" si="48"/>
        <v>4</v>
      </c>
    </row>
    <row r="1548" spans="1:42" x14ac:dyDescent="0.3">
      <c r="A1548" s="1">
        <v>1639</v>
      </c>
      <c r="B1548" t="s">
        <v>5873</v>
      </c>
      <c r="C1548" t="s">
        <v>27</v>
      </c>
      <c r="D1548" t="s">
        <v>1421</v>
      </c>
      <c r="E1548" t="s">
        <v>421</v>
      </c>
      <c r="F1548" t="s">
        <v>2485</v>
      </c>
      <c r="G1548" t="s">
        <v>5874</v>
      </c>
      <c r="H1548" t="s">
        <v>32</v>
      </c>
      <c r="I1548">
        <v>102</v>
      </c>
      <c r="J1548">
        <v>1.85</v>
      </c>
      <c r="K1548" t="s">
        <v>33</v>
      </c>
      <c r="L1548" t="s">
        <v>17596</v>
      </c>
      <c r="M1548" t="s">
        <v>17597</v>
      </c>
      <c r="N1548" t="s">
        <v>16938</v>
      </c>
      <c r="O1548" t="s">
        <v>14207</v>
      </c>
      <c r="P1548" t="s">
        <v>17598</v>
      </c>
      <c r="Q1548">
        <v>1986</v>
      </c>
      <c r="R1548" t="s">
        <v>34</v>
      </c>
      <c r="S1548">
        <v>2</v>
      </c>
      <c r="T1548">
        <v>25000000</v>
      </c>
      <c r="U1548">
        <v>38747385</v>
      </c>
      <c r="V1548">
        <f t="shared" si="49"/>
        <v>13747385</v>
      </c>
      <c r="W1548" t="s">
        <v>5875</v>
      </c>
      <c r="X1548">
        <v>6.9</v>
      </c>
      <c r="Y1548">
        <v>63</v>
      </c>
      <c r="Z1548">
        <v>49349</v>
      </c>
      <c r="AA1548">
        <v>165</v>
      </c>
      <c r="AB1548">
        <v>0</v>
      </c>
      <c r="AC1548">
        <v>0</v>
      </c>
      <c r="AD1548">
        <v>13000</v>
      </c>
      <c r="AE1548">
        <v>854</v>
      </c>
      <c r="AF1548">
        <v>413</v>
      </c>
      <c r="AG1548">
        <v>15308</v>
      </c>
      <c r="AH1548" t="s">
        <v>1432</v>
      </c>
      <c r="AI1548" t="s">
        <v>4493</v>
      </c>
      <c r="AJ1548" t="s">
        <v>20927</v>
      </c>
      <c r="AK1548" t="s">
        <v>13700</v>
      </c>
      <c r="AP1548">
        <f t="shared" si="48"/>
        <v>4</v>
      </c>
    </row>
    <row r="1549" spans="1:42" x14ac:dyDescent="0.3">
      <c r="A1549" s="1">
        <v>1640</v>
      </c>
      <c r="B1549" t="s">
        <v>5876</v>
      </c>
      <c r="C1549" t="s">
        <v>27</v>
      </c>
      <c r="D1549" t="s">
        <v>705</v>
      </c>
      <c r="E1549" t="s">
        <v>5877</v>
      </c>
      <c r="F1549" t="s">
        <v>5878</v>
      </c>
      <c r="G1549" t="s">
        <v>5879</v>
      </c>
      <c r="H1549" t="s">
        <v>32</v>
      </c>
      <c r="I1549">
        <v>111</v>
      </c>
      <c r="J1549">
        <v>2.35</v>
      </c>
      <c r="K1549" t="s">
        <v>33</v>
      </c>
      <c r="L1549" t="s">
        <v>14039</v>
      </c>
      <c r="M1549" t="s">
        <v>14199</v>
      </c>
      <c r="N1549" t="s">
        <v>14320</v>
      </c>
      <c r="O1549" t="s">
        <v>17599</v>
      </c>
      <c r="P1549" t="s">
        <v>14331</v>
      </c>
      <c r="Q1549">
        <v>2011</v>
      </c>
      <c r="R1549" t="s">
        <v>34</v>
      </c>
      <c r="S1549">
        <v>0</v>
      </c>
      <c r="T1549">
        <v>30000000</v>
      </c>
      <c r="U1549">
        <v>40247512</v>
      </c>
      <c r="V1549">
        <f t="shared" si="49"/>
        <v>10247512</v>
      </c>
      <c r="W1549" t="s">
        <v>5880</v>
      </c>
      <c r="X1549">
        <v>6.8</v>
      </c>
      <c r="Y1549">
        <v>417</v>
      </c>
      <c r="Z1549">
        <v>159198</v>
      </c>
      <c r="AA1549">
        <v>438</v>
      </c>
      <c r="AB1549">
        <v>38000</v>
      </c>
      <c r="AC1549">
        <v>456</v>
      </c>
      <c r="AD1549">
        <v>157</v>
      </c>
      <c r="AE1549">
        <v>33</v>
      </c>
      <c r="AF1549">
        <v>21</v>
      </c>
      <c r="AG1549">
        <v>257</v>
      </c>
      <c r="AH1549" t="s">
        <v>980</v>
      </c>
      <c r="AI1549" t="s">
        <v>2420</v>
      </c>
      <c r="AJ1549" t="s">
        <v>13161</v>
      </c>
      <c r="AP1549">
        <f t="shared" si="48"/>
        <v>3</v>
      </c>
    </row>
    <row r="1550" spans="1:42" x14ac:dyDescent="0.3">
      <c r="A1550" s="1">
        <v>1642</v>
      </c>
      <c r="B1550" t="s">
        <v>5881</v>
      </c>
      <c r="C1550" t="s">
        <v>27</v>
      </c>
      <c r="D1550" t="s">
        <v>5882</v>
      </c>
      <c r="E1550" t="s">
        <v>3191</v>
      </c>
      <c r="F1550" t="s">
        <v>2472</v>
      </c>
      <c r="G1550" t="s">
        <v>3872</v>
      </c>
      <c r="H1550" t="s">
        <v>32</v>
      </c>
      <c r="I1550">
        <v>95</v>
      </c>
      <c r="J1550">
        <v>1.85</v>
      </c>
      <c r="K1550" t="s">
        <v>33</v>
      </c>
      <c r="L1550" t="s">
        <v>15557</v>
      </c>
      <c r="M1550" t="s">
        <v>14040</v>
      </c>
      <c r="N1550" t="s">
        <v>14320</v>
      </c>
      <c r="O1550" t="s">
        <v>17600</v>
      </c>
      <c r="P1550" t="s">
        <v>14139</v>
      </c>
      <c r="Q1550">
        <v>1997</v>
      </c>
      <c r="R1550" t="s">
        <v>34</v>
      </c>
      <c r="S1550">
        <v>0</v>
      </c>
      <c r="T1550">
        <v>30000000</v>
      </c>
      <c r="U1550">
        <v>35927406</v>
      </c>
      <c r="V1550">
        <f t="shared" si="49"/>
        <v>5927406</v>
      </c>
      <c r="W1550" t="s">
        <v>5883</v>
      </c>
      <c r="X1550">
        <v>3.7</v>
      </c>
      <c r="Y1550">
        <v>59</v>
      </c>
      <c r="Z1550">
        <v>36363</v>
      </c>
      <c r="AA1550">
        <v>256</v>
      </c>
      <c r="AB1550">
        <v>1000</v>
      </c>
      <c r="AC1550">
        <v>40</v>
      </c>
      <c r="AD1550">
        <v>663</v>
      </c>
      <c r="AE1550">
        <v>349</v>
      </c>
      <c r="AF1550">
        <v>342</v>
      </c>
      <c r="AG1550">
        <v>2266</v>
      </c>
      <c r="AH1550" t="s">
        <v>980</v>
      </c>
      <c r="AI1550" t="s">
        <v>718</v>
      </c>
      <c r="AJ1550" t="s">
        <v>20924</v>
      </c>
      <c r="AK1550" t="s">
        <v>13700</v>
      </c>
      <c r="AL1550" t="s">
        <v>13161</v>
      </c>
      <c r="AP1550">
        <f t="shared" si="48"/>
        <v>5</v>
      </c>
    </row>
    <row r="1551" spans="1:42" x14ac:dyDescent="0.3">
      <c r="A1551" s="1">
        <v>1643</v>
      </c>
      <c r="B1551" t="s">
        <v>5884</v>
      </c>
      <c r="C1551" t="s">
        <v>27</v>
      </c>
      <c r="D1551" t="s">
        <v>250</v>
      </c>
      <c r="E1551" t="s">
        <v>250</v>
      </c>
      <c r="F1551" t="s">
        <v>3174</v>
      </c>
      <c r="G1551" t="s">
        <v>4331</v>
      </c>
      <c r="H1551" t="s">
        <v>32</v>
      </c>
      <c r="I1551">
        <v>98</v>
      </c>
      <c r="J1551">
        <v>2.35</v>
      </c>
      <c r="K1551" t="s">
        <v>33</v>
      </c>
      <c r="L1551" t="s">
        <v>17601</v>
      </c>
      <c r="M1551" t="s">
        <v>14149</v>
      </c>
      <c r="N1551" t="s">
        <v>17602</v>
      </c>
      <c r="O1551" t="s">
        <v>17159</v>
      </c>
      <c r="P1551" t="s">
        <v>17603</v>
      </c>
      <c r="Q1551">
        <v>2011</v>
      </c>
      <c r="R1551" t="s">
        <v>34</v>
      </c>
      <c r="S1551">
        <v>0</v>
      </c>
      <c r="T1551">
        <v>30000000</v>
      </c>
      <c r="U1551">
        <v>35565975</v>
      </c>
      <c r="V1551">
        <f t="shared" si="49"/>
        <v>5565975</v>
      </c>
      <c r="W1551" t="s">
        <v>5885</v>
      </c>
      <c r="X1551">
        <v>6.1</v>
      </c>
      <c r="Y1551">
        <v>218</v>
      </c>
      <c r="Z1551">
        <v>49205</v>
      </c>
      <c r="AA1551">
        <v>184</v>
      </c>
      <c r="AB1551">
        <v>0</v>
      </c>
      <c r="AC1551">
        <v>15000</v>
      </c>
      <c r="AD1551">
        <v>15000</v>
      </c>
      <c r="AE1551">
        <v>839</v>
      </c>
      <c r="AF1551">
        <v>392</v>
      </c>
      <c r="AG1551">
        <v>16827</v>
      </c>
      <c r="AH1551" t="s">
        <v>1432</v>
      </c>
      <c r="AI1551" t="s">
        <v>2420</v>
      </c>
      <c r="AJ1551" t="s">
        <v>12756</v>
      </c>
      <c r="AP1551">
        <f t="shared" si="48"/>
        <v>3</v>
      </c>
    </row>
    <row r="1552" spans="1:42" x14ac:dyDescent="0.3">
      <c r="A1552" s="1">
        <v>1644</v>
      </c>
      <c r="B1552" t="s">
        <v>5886</v>
      </c>
      <c r="C1552" t="s">
        <v>27</v>
      </c>
      <c r="D1552" t="s">
        <v>5887</v>
      </c>
      <c r="E1552" t="s">
        <v>377</v>
      </c>
      <c r="F1552" t="s">
        <v>182</v>
      </c>
      <c r="G1552" t="s">
        <v>5552</v>
      </c>
      <c r="H1552" t="s">
        <v>32</v>
      </c>
      <c r="I1552">
        <v>100</v>
      </c>
      <c r="J1552">
        <v>2.35</v>
      </c>
      <c r="K1552" t="s">
        <v>33</v>
      </c>
      <c r="L1552" t="s">
        <v>14055</v>
      </c>
      <c r="M1552" t="s">
        <v>17604</v>
      </c>
      <c r="N1552" t="s">
        <v>17605</v>
      </c>
      <c r="O1552" t="s">
        <v>17425</v>
      </c>
      <c r="P1552" t="s">
        <v>17606</v>
      </c>
      <c r="Q1552">
        <v>2013</v>
      </c>
      <c r="R1552" t="s">
        <v>491</v>
      </c>
      <c r="S1552">
        <v>1</v>
      </c>
      <c r="T1552">
        <v>30000000</v>
      </c>
      <c r="U1552">
        <v>35266619</v>
      </c>
      <c r="V1552">
        <f t="shared" si="49"/>
        <v>5266619</v>
      </c>
      <c r="W1552" t="s">
        <v>5888</v>
      </c>
      <c r="X1552">
        <v>5.9</v>
      </c>
      <c r="Y1552">
        <v>359</v>
      </c>
      <c r="Z1552">
        <v>108242</v>
      </c>
      <c r="AA1552">
        <v>371</v>
      </c>
      <c r="AB1552">
        <v>39000</v>
      </c>
      <c r="AC1552">
        <v>108</v>
      </c>
      <c r="AD1552">
        <v>17000</v>
      </c>
      <c r="AE1552">
        <v>2000</v>
      </c>
      <c r="AF1552">
        <v>534</v>
      </c>
      <c r="AG1552">
        <v>20051</v>
      </c>
      <c r="AH1552" t="s">
        <v>2420</v>
      </c>
      <c r="AI1552" t="s">
        <v>20924</v>
      </c>
      <c r="AJ1552" t="s">
        <v>4493</v>
      </c>
      <c r="AP1552">
        <f t="shared" si="48"/>
        <v>3</v>
      </c>
    </row>
    <row r="1553" spans="1:42" x14ac:dyDescent="0.3">
      <c r="A1553" s="1">
        <v>1645</v>
      </c>
      <c r="B1553" t="s">
        <v>5889</v>
      </c>
      <c r="C1553" t="s">
        <v>27</v>
      </c>
      <c r="D1553" t="s">
        <v>5890</v>
      </c>
      <c r="E1553" t="s">
        <v>914</v>
      </c>
      <c r="F1553" t="s">
        <v>5891</v>
      </c>
      <c r="G1553" t="s">
        <v>5892</v>
      </c>
      <c r="H1553" t="s">
        <v>32</v>
      </c>
      <c r="I1553">
        <v>118</v>
      </c>
      <c r="J1553">
        <v>1.85</v>
      </c>
      <c r="K1553" t="s">
        <v>33</v>
      </c>
      <c r="L1553" t="s">
        <v>17607</v>
      </c>
      <c r="M1553" t="s">
        <v>15192</v>
      </c>
      <c r="N1553" t="s">
        <v>17608</v>
      </c>
      <c r="O1553" t="s">
        <v>15407</v>
      </c>
      <c r="P1553" t="s">
        <v>14398</v>
      </c>
      <c r="Q1553">
        <v>2006</v>
      </c>
      <c r="R1553" t="s">
        <v>34</v>
      </c>
      <c r="S1553">
        <v>0</v>
      </c>
      <c r="T1553">
        <v>30000000</v>
      </c>
      <c r="U1553">
        <v>34703228</v>
      </c>
      <c r="V1553">
        <f t="shared" si="49"/>
        <v>4703228</v>
      </c>
      <c r="W1553" t="s">
        <v>5893</v>
      </c>
      <c r="X1553">
        <v>6.7</v>
      </c>
      <c r="Y1553">
        <v>101</v>
      </c>
      <c r="Z1553">
        <v>21767</v>
      </c>
      <c r="AA1553">
        <v>127</v>
      </c>
      <c r="AB1553">
        <v>0</v>
      </c>
      <c r="AC1553">
        <v>3</v>
      </c>
      <c r="AD1553">
        <v>1000</v>
      </c>
      <c r="AE1553">
        <v>712</v>
      </c>
      <c r="AF1553">
        <v>439</v>
      </c>
      <c r="AG1553">
        <v>3797</v>
      </c>
      <c r="AH1553" t="s">
        <v>2420</v>
      </c>
      <c r="AI1553" t="s">
        <v>20933</v>
      </c>
      <c r="AP1553">
        <f t="shared" si="48"/>
        <v>2</v>
      </c>
    </row>
    <row r="1554" spans="1:42" x14ac:dyDescent="0.3">
      <c r="A1554" s="1">
        <v>1647</v>
      </c>
      <c r="B1554" t="s">
        <v>5894</v>
      </c>
      <c r="C1554" t="s">
        <v>27</v>
      </c>
      <c r="D1554" t="s">
        <v>5895</v>
      </c>
      <c r="E1554" t="s">
        <v>806</v>
      </c>
      <c r="F1554" t="s">
        <v>5896</v>
      </c>
      <c r="G1554" t="s">
        <v>217</v>
      </c>
      <c r="H1554" t="s">
        <v>32</v>
      </c>
      <c r="I1554">
        <v>125</v>
      </c>
      <c r="J1554">
        <v>2.35</v>
      </c>
      <c r="K1554" t="s">
        <v>33</v>
      </c>
      <c r="L1554" t="s">
        <v>17609</v>
      </c>
      <c r="M1554" t="s">
        <v>15298</v>
      </c>
      <c r="N1554" t="s">
        <v>17246</v>
      </c>
      <c r="O1554" t="s">
        <v>17610</v>
      </c>
      <c r="P1554" t="s">
        <v>15811</v>
      </c>
      <c r="Q1554">
        <v>2006</v>
      </c>
      <c r="R1554" t="s">
        <v>34</v>
      </c>
      <c r="S1554">
        <v>1</v>
      </c>
      <c r="T1554">
        <v>30000000</v>
      </c>
      <c r="U1554">
        <v>38432823</v>
      </c>
      <c r="V1554">
        <f t="shared" si="49"/>
        <v>8432823</v>
      </c>
      <c r="W1554" t="s">
        <v>5897</v>
      </c>
      <c r="X1554">
        <v>6.9</v>
      </c>
      <c r="Y1554">
        <v>85</v>
      </c>
      <c r="Z1554">
        <v>33067</v>
      </c>
      <c r="AA1554">
        <v>134</v>
      </c>
      <c r="AB1554">
        <v>0</v>
      </c>
      <c r="AC1554">
        <v>21</v>
      </c>
      <c r="AD1554">
        <v>12000</v>
      </c>
      <c r="AE1554">
        <v>2000</v>
      </c>
      <c r="AF1554">
        <v>581</v>
      </c>
      <c r="AG1554">
        <v>15811</v>
      </c>
      <c r="AH1554" t="s">
        <v>20931</v>
      </c>
      <c r="AI1554" t="s">
        <v>2420</v>
      </c>
      <c r="AJ1554" t="s">
        <v>20930</v>
      </c>
      <c r="AP1554">
        <f t="shared" si="48"/>
        <v>3</v>
      </c>
    </row>
    <row r="1555" spans="1:42" x14ac:dyDescent="0.3">
      <c r="A1555" s="1">
        <v>1648</v>
      </c>
      <c r="B1555" t="s">
        <v>5898</v>
      </c>
      <c r="C1555" t="s">
        <v>27</v>
      </c>
      <c r="D1555" t="s">
        <v>3236</v>
      </c>
      <c r="E1555" t="s">
        <v>598</v>
      </c>
      <c r="F1555" t="s">
        <v>1789</v>
      </c>
      <c r="G1555" t="s">
        <v>2131</v>
      </c>
      <c r="H1555" t="s">
        <v>32</v>
      </c>
      <c r="I1555">
        <v>94</v>
      </c>
      <c r="J1555">
        <v>1.85</v>
      </c>
      <c r="K1555" t="s">
        <v>33</v>
      </c>
      <c r="L1555" t="s">
        <v>17611</v>
      </c>
      <c r="M1555" t="s">
        <v>14147</v>
      </c>
      <c r="N1555" t="s">
        <v>14349</v>
      </c>
      <c r="O1555" t="s">
        <v>17612</v>
      </c>
      <c r="P1555" t="s">
        <v>14882</v>
      </c>
      <c r="Q1555">
        <v>2001</v>
      </c>
      <c r="R1555" t="s">
        <v>34</v>
      </c>
      <c r="S1555">
        <v>0</v>
      </c>
      <c r="T1555">
        <v>45000000</v>
      </c>
      <c r="U1555">
        <v>32095318</v>
      </c>
      <c r="V1555">
        <f t="shared" si="49"/>
        <v>-12904682</v>
      </c>
      <c r="W1555" t="s">
        <v>5899</v>
      </c>
      <c r="X1555">
        <v>5.5</v>
      </c>
      <c r="Y1555">
        <v>64</v>
      </c>
      <c r="Z1555">
        <v>12466</v>
      </c>
      <c r="AA1555">
        <v>84</v>
      </c>
      <c r="AB1555">
        <v>304</v>
      </c>
      <c r="AC1555">
        <v>39</v>
      </c>
      <c r="AD1555">
        <v>1000</v>
      </c>
      <c r="AE1555">
        <v>611</v>
      </c>
      <c r="AF1555">
        <v>506</v>
      </c>
      <c r="AG1555">
        <v>3664</v>
      </c>
      <c r="AH1555" t="s">
        <v>1432</v>
      </c>
      <c r="AI1555" t="s">
        <v>20931</v>
      </c>
      <c r="AP1555">
        <f t="shared" si="48"/>
        <v>2</v>
      </c>
    </row>
    <row r="1556" spans="1:42" x14ac:dyDescent="0.3">
      <c r="A1556" s="1">
        <v>1649</v>
      </c>
      <c r="B1556" t="s">
        <v>5900</v>
      </c>
      <c r="C1556" t="s">
        <v>27</v>
      </c>
      <c r="D1556" t="s">
        <v>5901</v>
      </c>
      <c r="E1556" t="s">
        <v>2315</v>
      </c>
      <c r="F1556" t="s">
        <v>5902</v>
      </c>
      <c r="G1556" t="s">
        <v>5903</v>
      </c>
      <c r="H1556" t="s">
        <v>32</v>
      </c>
      <c r="I1556">
        <v>79</v>
      </c>
      <c r="J1556">
        <v>1.85</v>
      </c>
      <c r="K1556" t="s">
        <v>33</v>
      </c>
      <c r="L1556" t="s">
        <v>15408</v>
      </c>
      <c r="M1556" t="s">
        <v>17613</v>
      </c>
      <c r="N1556" t="s">
        <v>14120</v>
      </c>
      <c r="O1556" t="s">
        <v>16384</v>
      </c>
      <c r="P1556" t="s">
        <v>17614</v>
      </c>
      <c r="Q1556">
        <v>2009</v>
      </c>
      <c r="R1556" t="s">
        <v>34</v>
      </c>
      <c r="S1556">
        <v>0</v>
      </c>
      <c r="T1556">
        <v>30000000</v>
      </c>
      <c r="U1556">
        <v>31743332</v>
      </c>
      <c r="V1556">
        <f t="shared" si="49"/>
        <v>1743332</v>
      </c>
      <c r="W1556" t="s">
        <v>5904</v>
      </c>
      <c r="X1556">
        <v>7.1</v>
      </c>
      <c r="Y1556">
        <v>263</v>
      </c>
      <c r="Z1556">
        <v>111117</v>
      </c>
      <c r="AA1556">
        <v>245</v>
      </c>
      <c r="AB1556">
        <v>13000</v>
      </c>
      <c r="AC1556">
        <v>30</v>
      </c>
      <c r="AD1556">
        <v>940</v>
      </c>
      <c r="AE1556">
        <v>271</v>
      </c>
      <c r="AF1556">
        <v>265</v>
      </c>
      <c r="AG1556">
        <v>1594</v>
      </c>
      <c r="AH1556" t="s">
        <v>980</v>
      </c>
      <c r="AI1556" t="s">
        <v>718</v>
      </c>
      <c r="AJ1556" t="s">
        <v>20925</v>
      </c>
      <c r="AK1556" t="s">
        <v>2420</v>
      </c>
      <c r="AL1556" t="s">
        <v>20928</v>
      </c>
      <c r="AM1556" t="s">
        <v>13700</v>
      </c>
      <c r="AN1556" t="s">
        <v>13161</v>
      </c>
      <c r="AP1556">
        <f t="shared" si="48"/>
        <v>7</v>
      </c>
    </row>
    <row r="1557" spans="1:42" x14ac:dyDescent="0.3">
      <c r="A1557" s="1">
        <v>1650</v>
      </c>
      <c r="B1557" t="s">
        <v>5905</v>
      </c>
      <c r="C1557" t="s">
        <v>27</v>
      </c>
      <c r="D1557" t="s">
        <v>1120</v>
      </c>
      <c r="E1557" t="s">
        <v>344</v>
      </c>
      <c r="F1557" t="s">
        <v>3661</v>
      </c>
      <c r="G1557" t="s">
        <v>5906</v>
      </c>
      <c r="H1557" t="s">
        <v>32</v>
      </c>
      <c r="I1557">
        <v>106</v>
      </c>
      <c r="J1557">
        <v>1.85</v>
      </c>
      <c r="K1557" t="s">
        <v>33</v>
      </c>
      <c r="L1557" t="s">
        <v>17615</v>
      </c>
      <c r="M1557" t="s">
        <v>15915</v>
      </c>
      <c r="N1557" t="s">
        <v>17616</v>
      </c>
      <c r="O1557" t="s">
        <v>15458</v>
      </c>
      <c r="P1557" t="s">
        <v>17617</v>
      </c>
      <c r="Q1557">
        <v>2013</v>
      </c>
      <c r="R1557" t="s">
        <v>491</v>
      </c>
      <c r="S1557">
        <v>0</v>
      </c>
      <c r="T1557">
        <v>30000000</v>
      </c>
      <c r="U1557">
        <v>32154410</v>
      </c>
      <c r="V1557">
        <f t="shared" si="49"/>
        <v>2154410</v>
      </c>
      <c r="W1557" t="s">
        <v>5907</v>
      </c>
      <c r="X1557">
        <v>7.1</v>
      </c>
      <c r="Y1557">
        <v>450</v>
      </c>
      <c r="Z1557">
        <v>148327</v>
      </c>
      <c r="AA1557">
        <v>274</v>
      </c>
      <c r="AB1557">
        <v>29000</v>
      </c>
      <c r="AC1557">
        <v>0</v>
      </c>
      <c r="AD1557">
        <v>17000</v>
      </c>
      <c r="AE1557">
        <v>681</v>
      </c>
      <c r="AF1557">
        <v>273</v>
      </c>
      <c r="AG1557">
        <v>18469</v>
      </c>
      <c r="AH1557" t="s">
        <v>20931</v>
      </c>
      <c r="AI1557" t="s">
        <v>2420</v>
      </c>
      <c r="AJ1557" t="s">
        <v>13161</v>
      </c>
      <c r="AP1557">
        <f t="shared" si="48"/>
        <v>3</v>
      </c>
    </row>
    <row r="1558" spans="1:42" x14ac:dyDescent="0.3">
      <c r="A1558" s="1">
        <v>1652</v>
      </c>
      <c r="B1558" t="s">
        <v>5908</v>
      </c>
      <c r="C1558" t="s">
        <v>27</v>
      </c>
      <c r="D1558" t="s">
        <v>5909</v>
      </c>
      <c r="E1558" t="s">
        <v>485</v>
      </c>
      <c r="F1558" t="s">
        <v>5910</v>
      </c>
      <c r="G1558" t="s">
        <v>5911</v>
      </c>
      <c r="H1558" t="s">
        <v>32</v>
      </c>
      <c r="I1558">
        <v>63</v>
      </c>
      <c r="J1558">
        <v>1.85</v>
      </c>
      <c r="K1558" t="s">
        <v>33</v>
      </c>
      <c r="L1558" t="s">
        <v>13993</v>
      </c>
      <c r="M1558" t="s">
        <v>14968</v>
      </c>
      <c r="N1558" t="s">
        <v>17618</v>
      </c>
      <c r="O1558" t="s">
        <v>10010</v>
      </c>
      <c r="P1558" t="s">
        <v>14287</v>
      </c>
      <c r="Q1558">
        <v>2011</v>
      </c>
      <c r="R1558" t="s">
        <v>212</v>
      </c>
      <c r="S1558">
        <v>0</v>
      </c>
      <c r="T1558">
        <v>30000000</v>
      </c>
      <c r="U1558">
        <v>26687172</v>
      </c>
      <c r="V1558">
        <f t="shared" si="49"/>
        <v>-3312828</v>
      </c>
      <c r="W1558" t="s">
        <v>5912</v>
      </c>
      <c r="X1558">
        <v>7.3</v>
      </c>
      <c r="Y1558">
        <v>162</v>
      </c>
      <c r="Z1558">
        <v>15600</v>
      </c>
      <c r="AA1558">
        <v>55</v>
      </c>
      <c r="AB1558">
        <v>0</v>
      </c>
      <c r="AC1558">
        <v>15</v>
      </c>
      <c r="AD1558">
        <v>759</v>
      </c>
      <c r="AE1558">
        <v>73</v>
      </c>
      <c r="AF1558">
        <v>69</v>
      </c>
      <c r="AG1558">
        <v>1002</v>
      </c>
      <c r="AH1558" t="s">
        <v>718</v>
      </c>
      <c r="AI1558" t="s">
        <v>20925</v>
      </c>
      <c r="AJ1558" t="s">
        <v>1432</v>
      </c>
      <c r="AK1558" t="s">
        <v>20926</v>
      </c>
      <c r="AL1558" t="s">
        <v>20927</v>
      </c>
      <c r="AP1558">
        <f t="shared" si="48"/>
        <v>5</v>
      </c>
    </row>
    <row r="1559" spans="1:42" x14ac:dyDescent="0.3">
      <c r="A1559" s="1">
        <v>1653</v>
      </c>
      <c r="B1559" t="s">
        <v>5913</v>
      </c>
      <c r="C1559" t="s">
        <v>27</v>
      </c>
      <c r="D1559" t="s">
        <v>5914</v>
      </c>
      <c r="E1559" t="s">
        <v>5915</v>
      </c>
      <c r="F1559" t="s">
        <v>4292</v>
      </c>
      <c r="G1559" t="s">
        <v>5916</v>
      </c>
      <c r="H1559" t="s">
        <v>32</v>
      </c>
      <c r="I1559">
        <v>85</v>
      </c>
      <c r="J1559">
        <v>1.37</v>
      </c>
      <c r="K1559" t="s">
        <v>33</v>
      </c>
      <c r="L1559" t="s">
        <v>14567</v>
      </c>
      <c r="M1559" t="s">
        <v>17619</v>
      </c>
      <c r="N1559" t="s">
        <v>15251</v>
      </c>
      <c r="O1559" t="s">
        <v>17620</v>
      </c>
      <c r="P1559" t="s">
        <v>14057</v>
      </c>
      <c r="Q1559">
        <v>2003</v>
      </c>
      <c r="R1559" t="s">
        <v>34</v>
      </c>
      <c r="S1559">
        <v>0</v>
      </c>
      <c r="T1559">
        <v>19000000</v>
      </c>
      <c r="U1559">
        <v>26096584</v>
      </c>
      <c r="V1559">
        <f t="shared" si="49"/>
        <v>7096584</v>
      </c>
      <c r="W1559" t="s">
        <v>5917</v>
      </c>
      <c r="X1559">
        <v>3.4</v>
      </c>
      <c r="Y1559">
        <v>85</v>
      </c>
      <c r="Z1559">
        <v>30651</v>
      </c>
      <c r="AA1559">
        <v>267</v>
      </c>
      <c r="AB1559">
        <v>1000</v>
      </c>
      <c r="AC1559">
        <v>14</v>
      </c>
      <c r="AD1559">
        <v>577</v>
      </c>
      <c r="AE1559">
        <v>291</v>
      </c>
      <c r="AF1559">
        <v>244</v>
      </c>
      <c r="AG1559">
        <v>1653</v>
      </c>
      <c r="AH1559" t="s">
        <v>1432</v>
      </c>
      <c r="AP1559">
        <f t="shared" si="48"/>
        <v>1</v>
      </c>
    </row>
    <row r="1560" spans="1:42" x14ac:dyDescent="0.3">
      <c r="A1560" s="1">
        <v>1654</v>
      </c>
      <c r="B1560" t="s">
        <v>5918</v>
      </c>
      <c r="C1560" t="s">
        <v>27</v>
      </c>
      <c r="D1560" t="s">
        <v>1223</v>
      </c>
      <c r="E1560" t="s">
        <v>1223</v>
      </c>
      <c r="F1560" t="s">
        <v>5919</v>
      </c>
      <c r="G1560" t="s">
        <v>5920</v>
      </c>
      <c r="H1560" t="s">
        <v>32</v>
      </c>
      <c r="I1560">
        <v>108</v>
      </c>
      <c r="J1560">
        <v>1.85</v>
      </c>
      <c r="K1560" t="s">
        <v>33</v>
      </c>
      <c r="L1560" t="s">
        <v>17621</v>
      </c>
      <c r="M1560" t="s">
        <v>17622</v>
      </c>
      <c r="N1560" t="s">
        <v>15638</v>
      </c>
      <c r="O1560" t="s">
        <v>15853</v>
      </c>
      <c r="P1560" t="s">
        <v>17623</v>
      </c>
      <c r="Q1560">
        <v>1998</v>
      </c>
      <c r="R1560" t="s">
        <v>491</v>
      </c>
      <c r="S1560">
        <v>1</v>
      </c>
      <c r="T1560">
        <v>30000000</v>
      </c>
      <c r="U1560">
        <v>26525834</v>
      </c>
      <c r="V1560">
        <f t="shared" si="49"/>
        <v>-3474166</v>
      </c>
      <c r="W1560" t="s">
        <v>5921</v>
      </c>
      <c r="X1560">
        <v>6.8</v>
      </c>
      <c r="Y1560">
        <v>110</v>
      </c>
      <c r="Z1560">
        <v>21998</v>
      </c>
      <c r="AA1560">
        <v>227</v>
      </c>
      <c r="AB1560">
        <v>0</v>
      </c>
      <c r="AC1560">
        <v>631</v>
      </c>
      <c r="AD1560">
        <v>631</v>
      </c>
      <c r="AE1560">
        <v>199</v>
      </c>
      <c r="AF1560">
        <v>95</v>
      </c>
      <c r="AG1560">
        <v>1023</v>
      </c>
      <c r="AH1560" t="s">
        <v>1432</v>
      </c>
      <c r="AI1560" t="s">
        <v>2420</v>
      </c>
      <c r="AJ1560" t="s">
        <v>12756</v>
      </c>
      <c r="AP1560">
        <f t="shared" si="48"/>
        <v>3</v>
      </c>
    </row>
    <row r="1561" spans="1:42" x14ac:dyDescent="0.3">
      <c r="A1561" s="1">
        <v>1655</v>
      </c>
      <c r="B1561" t="s">
        <v>5922</v>
      </c>
      <c r="C1561" t="s">
        <v>27</v>
      </c>
      <c r="D1561" t="s">
        <v>2449</v>
      </c>
      <c r="E1561" t="s">
        <v>5923</v>
      </c>
      <c r="F1561" t="s">
        <v>5924</v>
      </c>
      <c r="G1561" t="s">
        <v>5925</v>
      </c>
      <c r="H1561" t="s">
        <v>32</v>
      </c>
      <c r="I1561">
        <v>139</v>
      </c>
      <c r="J1561">
        <v>1.85</v>
      </c>
      <c r="K1561" t="s">
        <v>33</v>
      </c>
      <c r="L1561" t="s">
        <v>15039</v>
      </c>
      <c r="M1561" t="s">
        <v>14567</v>
      </c>
      <c r="N1561" t="s">
        <v>8889</v>
      </c>
      <c r="O1561" t="s">
        <v>16078</v>
      </c>
      <c r="P1561" t="s">
        <v>14554</v>
      </c>
      <c r="Q1561">
        <v>2014</v>
      </c>
      <c r="R1561" t="s">
        <v>34</v>
      </c>
      <c r="S1561">
        <v>0</v>
      </c>
      <c r="T1561">
        <v>30000000</v>
      </c>
      <c r="U1561">
        <v>30513940</v>
      </c>
      <c r="V1561">
        <f t="shared" si="49"/>
        <v>513940</v>
      </c>
      <c r="W1561" t="s">
        <v>5926</v>
      </c>
      <c r="X1561">
        <v>6.9</v>
      </c>
      <c r="Y1561">
        <v>165</v>
      </c>
      <c r="Z1561">
        <v>15843</v>
      </c>
      <c r="AA1561">
        <v>104</v>
      </c>
      <c r="AB1561">
        <v>11000</v>
      </c>
      <c r="AC1561">
        <v>150</v>
      </c>
      <c r="AD1561">
        <v>521</v>
      </c>
      <c r="AE1561">
        <v>491</v>
      </c>
      <c r="AF1561">
        <v>400</v>
      </c>
      <c r="AG1561">
        <v>2060</v>
      </c>
      <c r="AH1561" t="s">
        <v>20932</v>
      </c>
      <c r="AI1561" t="s">
        <v>2420</v>
      </c>
      <c r="AJ1561" t="s">
        <v>20933</v>
      </c>
      <c r="AP1561">
        <f t="shared" si="48"/>
        <v>3</v>
      </c>
    </row>
    <row r="1562" spans="1:42" x14ac:dyDescent="0.3">
      <c r="A1562" s="1">
        <v>1656</v>
      </c>
      <c r="B1562" t="s">
        <v>5927</v>
      </c>
      <c r="C1562" t="s">
        <v>27</v>
      </c>
      <c r="D1562" t="s">
        <v>3721</v>
      </c>
      <c r="E1562" t="s">
        <v>1723</v>
      </c>
      <c r="F1562" t="s">
        <v>148</v>
      </c>
      <c r="G1562" t="s">
        <v>698</v>
      </c>
      <c r="H1562" t="s">
        <v>32</v>
      </c>
      <c r="I1562">
        <v>127</v>
      </c>
      <c r="J1562">
        <v>1.85</v>
      </c>
      <c r="K1562" t="s">
        <v>33</v>
      </c>
      <c r="L1562" t="s">
        <v>16367</v>
      </c>
      <c r="M1562" t="s">
        <v>17415</v>
      </c>
      <c r="N1562" t="s">
        <v>14003</v>
      </c>
      <c r="O1562" t="s">
        <v>14821</v>
      </c>
      <c r="P1562" t="s">
        <v>14005</v>
      </c>
      <c r="Q1562">
        <v>1998</v>
      </c>
      <c r="R1562" t="s">
        <v>491</v>
      </c>
      <c r="S1562">
        <v>3</v>
      </c>
      <c r="T1562">
        <v>30000000</v>
      </c>
      <c r="U1562">
        <v>23209440</v>
      </c>
      <c r="V1562">
        <f t="shared" si="49"/>
        <v>-6790560</v>
      </c>
      <c r="W1562" t="s">
        <v>5928</v>
      </c>
      <c r="X1562">
        <v>7</v>
      </c>
      <c r="Y1562">
        <v>64</v>
      </c>
      <c r="Z1562">
        <v>9283</v>
      </c>
      <c r="AA1562">
        <v>112</v>
      </c>
      <c r="AB1562">
        <v>592</v>
      </c>
      <c r="AC1562">
        <v>73</v>
      </c>
      <c r="AD1562">
        <v>11000</v>
      </c>
      <c r="AE1562">
        <v>882</v>
      </c>
      <c r="AF1562">
        <v>433</v>
      </c>
      <c r="AG1562">
        <v>12785</v>
      </c>
      <c r="AH1562" t="s">
        <v>2420</v>
      </c>
      <c r="AP1562">
        <f t="shared" si="48"/>
        <v>1</v>
      </c>
    </row>
    <row r="1563" spans="1:42" x14ac:dyDescent="0.3">
      <c r="A1563" s="1">
        <v>1657</v>
      </c>
      <c r="B1563" t="s">
        <v>5929</v>
      </c>
      <c r="C1563" t="s">
        <v>27</v>
      </c>
      <c r="D1563" t="s">
        <v>5930</v>
      </c>
      <c r="E1563" t="s">
        <v>1254</v>
      </c>
      <c r="F1563" t="s">
        <v>4145</v>
      </c>
      <c r="G1563" t="s">
        <v>4032</v>
      </c>
      <c r="H1563" t="s">
        <v>32</v>
      </c>
      <c r="I1563">
        <v>106</v>
      </c>
      <c r="J1563">
        <v>2.35</v>
      </c>
      <c r="K1563" t="s">
        <v>33</v>
      </c>
      <c r="L1563" t="s">
        <v>15170</v>
      </c>
      <c r="M1563" t="s">
        <v>14947</v>
      </c>
      <c r="N1563" t="s">
        <v>14644</v>
      </c>
      <c r="O1563" t="s">
        <v>17624</v>
      </c>
      <c r="P1563" t="s">
        <v>16823</v>
      </c>
      <c r="Q1563">
        <v>1995</v>
      </c>
      <c r="R1563" t="s">
        <v>491</v>
      </c>
      <c r="S1563">
        <v>1</v>
      </c>
      <c r="T1563">
        <v>30000000</v>
      </c>
      <c r="U1563">
        <v>24048000</v>
      </c>
      <c r="V1563">
        <f t="shared" si="49"/>
        <v>-5952000</v>
      </c>
      <c r="W1563" t="s">
        <v>5931</v>
      </c>
      <c r="X1563">
        <v>5.5</v>
      </c>
      <c r="Y1563">
        <v>44</v>
      </c>
      <c r="Z1563">
        <v>23579</v>
      </c>
      <c r="AA1563">
        <v>88</v>
      </c>
      <c r="AB1563">
        <v>0</v>
      </c>
      <c r="AC1563">
        <v>32</v>
      </c>
      <c r="AD1563">
        <v>18000</v>
      </c>
      <c r="AE1563">
        <v>723</v>
      </c>
      <c r="AF1563">
        <v>650</v>
      </c>
      <c r="AG1563">
        <v>20772</v>
      </c>
      <c r="AH1563" t="s">
        <v>980</v>
      </c>
      <c r="AI1563" t="s">
        <v>20931</v>
      </c>
      <c r="AJ1563" t="s">
        <v>13700</v>
      </c>
      <c r="AK1563" t="s">
        <v>13161</v>
      </c>
      <c r="AP1563">
        <f t="shared" si="48"/>
        <v>4</v>
      </c>
    </row>
    <row r="1564" spans="1:42" x14ac:dyDescent="0.3">
      <c r="A1564" s="1">
        <v>1658</v>
      </c>
      <c r="B1564" t="s">
        <v>5932</v>
      </c>
      <c r="C1564" t="s">
        <v>27</v>
      </c>
      <c r="D1564" t="s">
        <v>1940</v>
      </c>
      <c r="E1564" t="s">
        <v>370</v>
      </c>
      <c r="F1564" t="s">
        <v>240</v>
      </c>
      <c r="G1564" t="s">
        <v>1635</v>
      </c>
      <c r="H1564" t="s">
        <v>32</v>
      </c>
      <c r="I1564">
        <v>95</v>
      </c>
      <c r="J1564">
        <v>2.35</v>
      </c>
      <c r="K1564" t="s">
        <v>33</v>
      </c>
      <c r="L1564" t="s">
        <v>14871</v>
      </c>
      <c r="M1564" t="s">
        <v>16234</v>
      </c>
      <c r="N1564" t="s">
        <v>14000</v>
      </c>
      <c r="O1564" t="s">
        <v>17625</v>
      </c>
      <c r="P1564" t="s">
        <v>14166</v>
      </c>
      <c r="Q1564">
        <v>2006</v>
      </c>
      <c r="R1564" t="s">
        <v>34</v>
      </c>
      <c r="S1564">
        <v>1</v>
      </c>
      <c r="T1564">
        <v>30000000</v>
      </c>
      <c r="U1564">
        <v>22526144</v>
      </c>
      <c r="V1564">
        <f t="shared" si="49"/>
        <v>-7473856</v>
      </c>
      <c r="W1564" t="s">
        <v>5933</v>
      </c>
      <c r="X1564">
        <v>5.0999999999999996</v>
      </c>
      <c r="Y1564">
        <v>147</v>
      </c>
      <c r="Z1564">
        <v>53884</v>
      </c>
      <c r="AA1564">
        <v>203</v>
      </c>
      <c r="AB1564">
        <v>1000</v>
      </c>
      <c r="AC1564">
        <v>425</v>
      </c>
      <c r="AD1564">
        <v>973</v>
      </c>
      <c r="AE1564">
        <v>776</v>
      </c>
      <c r="AF1564">
        <v>560</v>
      </c>
      <c r="AG1564">
        <v>2737</v>
      </c>
      <c r="AH1564" t="s">
        <v>1432</v>
      </c>
      <c r="AI1564" t="s">
        <v>12756</v>
      </c>
      <c r="AJ1564" t="s">
        <v>13700</v>
      </c>
      <c r="AP1564">
        <f t="shared" si="48"/>
        <v>3</v>
      </c>
    </row>
    <row r="1565" spans="1:42" x14ac:dyDescent="0.3">
      <c r="A1565" s="1">
        <v>1659</v>
      </c>
      <c r="B1565" t="s">
        <v>5934</v>
      </c>
      <c r="C1565" t="s">
        <v>27</v>
      </c>
      <c r="D1565" t="s">
        <v>1929</v>
      </c>
      <c r="E1565" t="s">
        <v>3117</v>
      </c>
      <c r="F1565" t="s">
        <v>1962</v>
      </c>
      <c r="G1565" t="s">
        <v>656</v>
      </c>
      <c r="H1565" t="s">
        <v>32</v>
      </c>
      <c r="I1565">
        <v>118</v>
      </c>
      <c r="J1565">
        <v>2.35</v>
      </c>
      <c r="K1565" t="s">
        <v>33</v>
      </c>
      <c r="L1565" t="s">
        <v>17626</v>
      </c>
      <c r="M1565" t="s">
        <v>17627</v>
      </c>
      <c r="N1565" t="s">
        <v>15049</v>
      </c>
      <c r="O1565" t="s">
        <v>17628</v>
      </c>
      <c r="P1565" t="s">
        <v>16043</v>
      </c>
      <c r="Q1565">
        <v>2014</v>
      </c>
      <c r="R1565" t="s">
        <v>491</v>
      </c>
      <c r="S1565">
        <v>0</v>
      </c>
      <c r="T1565">
        <v>30000000</v>
      </c>
      <c r="U1565">
        <v>30523568</v>
      </c>
      <c r="V1565">
        <f t="shared" si="49"/>
        <v>523568</v>
      </c>
      <c r="W1565" t="s">
        <v>5935</v>
      </c>
      <c r="X1565">
        <v>6.2</v>
      </c>
      <c r="Y1565">
        <v>242</v>
      </c>
      <c r="Z1565">
        <v>54447</v>
      </c>
      <c r="AA1565">
        <v>201</v>
      </c>
      <c r="AB1565">
        <v>18000</v>
      </c>
      <c r="AC1565">
        <v>301</v>
      </c>
      <c r="AD1565">
        <v>2000</v>
      </c>
      <c r="AE1565">
        <v>1000</v>
      </c>
      <c r="AF1565">
        <v>897</v>
      </c>
      <c r="AG1565">
        <v>5697</v>
      </c>
      <c r="AH1565" t="s">
        <v>4493</v>
      </c>
      <c r="AI1565" t="s">
        <v>20928</v>
      </c>
      <c r="AJ1565" t="s">
        <v>13161</v>
      </c>
      <c r="AP1565">
        <f t="shared" si="48"/>
        <v>3</v>
      </c>
    </row>
    <row r="1566" spans="1:42" x14ac:dyDescent="0.3">
      <c r="A1566" s="1">
        <v>1660</v>
      </c>
      <c r="B1566" t="s">
        <v>5936</v>
      </c>
      <c r="C1566" t="s">
        <v>27</v>
      </c>
      <c r="D1566" t="s">
        <v>5937</v>
      </c>
      <c r="E1566" t="s">
        <v>999</v>
      </c>
      <c r="F1566" t="s">
        <v>5938</v>
      </c>
      <c r="G1566" t="s">
        <v>786</v>
      </c>
      <c r="H1566" t="s">
        <v>32</v>
      </c>
      <c r="I1566">
        <v>108</v>
      </c>
      <c r="J1566">
        <v>1.85</v>
      </c>
      <c r="K1566" t="s">
        <v>33</v>
      </c>
      <c r="L1566" t="s">
        <v>14772</v>
      </c>
      <c r="M1566" t="s">
        <v>15115</v>
      </c>
      <c r="N1566" t="s">
        <v>15884</v>
      </c>
      <c r="O1566" t="s">
        <v>17629</v>
      </c>
      <c r="P1566" t="s">
        <v>15657</v>
      </c>
      <c r="Q1566">
        <v>2011</v>
      </c>
      <c r="R1566" t="s">
        <v>491</v>
      </c>
      <c r="S1566">
        <v>0</v>
      </c>
      <c r="T1566">
        <v>30000000</v>
      </c>
      <c r="U1566">
        <v>23070045</v>
      </c>
      <c r="V1566">
        <f t="shared" si="49"/>
        <v>-6929955</v>
      </c>
      <c r="W1566" t="s">
        <v>5939</v>
      </c>
      <c r="X1566">
        <v>5.9</v>
      </c>
      <c r="Y1566">
        <v>244</v>
      </c>
      <c r="Z1566">
        <v>47003</v>
      </c>
      <c r="AA1566">
        <v>215</v>
      </c>
      <c r="AB1566">
        <v>11000</v>
      </c>
      <c r="AC1566">
        <v>24</v>
      </c>
      <c r="AD1566">
        <v>2000</v>
      </c>
      <c r="AE1566">
        <v>942</v>
      </c>
      <c r="AF1566">
        <v>653</v>
      </c>
      <c r="AG1566">
        <v>3892</v>
      </c>
      <c r="AH1566" t="s">
        <v>718</v>
      </c>
      <c r="AI1566" t="s">
        <v>2420</v>
      </c>
      <c r="AJ1566" t="s">
        <v>13161</v>
      </c>
      <c r="AP1566">
        <f t="shared" si="48"/>
        <v>3</v>
      </c>
    </row>
    <row r="1567" spans="1:42" x14ac:dyDescent="0.3">
      <c r="A1567" s="1">
        <v>1661</v>
      </c>
      <c r="B1567" t="s">
        <v>5940</v>
      </c>
      <c r="C1567" t="s">
        <v>27</v>
      </c>
      <c r="D1567" t="s">
        <v>5941</v>
      </c>
      <c r="E1567" t="s">
        <v>1500</v>
      </c>
      <c r="F1567" t="s">
        <v>1590</v>
      </c>
      <c r="G1567" t="s">
        <v>5942</v>
      </c>
      <c r="H1567" t="s">
        <v>32</v>
      </c>
      <c r="I1567">
        <v>105</v>
      </c>
      <c r="J1567">
        <v>2.35</v>
      </c>
      <c r="K1567" t="s">
        <v>33</v>
      </c>
      <c r="L1567" t="s">
        <v>17630</v>
      </c>
      <c r="M1567" t="s">
        <v>17631</v>
      </c>
      <c r="N1567" t="s">
        <v>17632</v>
      </c>
      <c r="O1567" t="s">
        <v>17633</v>
      </c>
      <c r="P1567" t="s">
        <v>17634</v>
      </c>
      <c r="Q1567">
        <v>2004</v>
      </c>
      <c r="R1567" t="s">
        <v>34</v>
      </c>
      <c r="S1567">
        <v>1</v>
      </c>
      <c r="T1567">
        <v>35000000</v>
      </c>
      <c r="U1567">
        <v>20422207</v>
      </c>
      <c r="V1567">
        <f t="shared" si="49"/>
        <v>-14577793</v>
      </c>
      <c r="W1567" t="s">
        <v>5943</v>
      </c>
      <c r="X1567">
        <v>5.2</v>
      </c>
      <c r="Y1567">
        <v>73</v>
      </c>
      <c r="Z1567">
        <v>15052</v>
      </c>
      <c r="AA1567">
        <v>116</v>
      </c>
      <c r="AB1567">
        <v>484</v>
      </c>
      <c r="AC1567">
        <v>34</v>
      </c>
      <c r="AD1567">
        <v>1000</v>
      </c>
      <c r="AE1567">
        <v>681</v>
      </c>
      <c r="AF1567">
        <v>642</v>
      </c>
      <c r="AG1567">
        <v>4369</v>
      </c>
      <c r="AH1567" t="s">
        <v>1432</v>
      </c>
      <c r="AI1567" t="s">
        <v>2420</v>
      </c>
      <c r="AJ1567" t="s">
        <v>12756</v>
      </c>
      <c r="AP1567">
        <f t="shared" si="48"/>
        <v>3</v>
      </c>
    </row>
    <row r="1568" spans="1:42" x14ac:dyDescent="0.3">
      <c r="A1568" s="1">
        <v>1662</v>
      </c>
      <c r="B1568" t="s">
        <v>5944</v>
      </c>
      <c r="C1568" t="s">
        <v>27</v>
      </c>
      <c r="D1568" t="s">
        <v>5162</v>
      </c>
      <c r="E1568" t="s">
        <v>2981</v>
      </c>
      <c r="F1568" t="s">
        <v>5945</v>
      </c>
      <c r="G1568" t="s">
        <v>1980</v>
      </c>
      <c r="H1568" t="s">
        <v>32</v>
      </c>
      <c r="I1568">
        <v>131</v>
      </c>
      <c r="J1568">
        <v>1.85</v>
      </c>
      <c r="K1568" t="s">
        <v>33</v>
      </c>
      <c r="L1568" t="s">
        <v>15543</v>
      </c>
      <c r="M1568" t="s">
        <v>16288</v>
      </c>
      <c r="N1568" t="s">
        <v>17635</v>
      </c>
      <c r="O1568" t="s">
        <v>17636</v>
      </c>
      <c r="P1568" t="s">
        <v>17637</v>
      </c>
      <c r="Q1568">
        <v>2012</v>
      </c>
      <c r="R1568" t="s">
        <v>491</v>
      </c>
      <c r="S1568">
        <v>2</v>
      </c>
      <c r="T1568">
        <v>30000000</v>
      </c>
      <c r="U1568">
        <v>28644770</v>
      </c>
      <c r="V1568">
        <f t="shared" si="49"/>
        <v>-1355230</v>
      </c>
      <c r="W1568" t="s">
        <v>5946</v>
      </c>
      <c r="X1568">
        <v>6.2</v>
      </c>
      <c r="Y1568">
        <v>232</v>
      </c>
      <c r="Z1568">
        <v>78974</v>
      </c>
      <c r="AA1568">
        <v>141</v>
      </c>
      <c r="AB1568">
        <v>11000</v>
      </c>
      <c r="AC1568">
        <v>89</v>
      </c>
      <c r="AD1568">
        <v>2000</v>
      </c>
      <c r="AE1568">
        <v>401</v>
      </c>
      <c r="AF1568">
        <v>372</v>
      </c>
      <c r="AG1568">
        <v>3479</v>
      </c>
      <c r="AH1568" t="s">
        <v>1432</v>
      </c>
      <c r="AI1568" t="s">
        <v>12756</v>
      </c>
      <c r="AP1568">
        <f t="shared" si="48"/>
        <v>2</v>
      </c>
    </row>
    <row r="1569" spans="1:42" x14ac:dyDescent="0.3">
      <c r="A1569" s="1">
        <v>1663</v>
      </c>
      <c r="B1569" t="s">
        <v>5947</v>
      </c>
      <c r="C1569" t="s">
        <v>27</v>
      </c>
      <c r="D1569" t="s">
        <v>5948</v>
      </c>
      <c r="E1569" t="s">
        <v>598</v>
      </c>
      <c r="F1569" t="s">
        <v>1439</v>
      </c>
      <c r="G1569" t="s">
        <v>5368</v>
      </c>
      <c r="H1569" t="s">
        <v>32</v>
      </c>
      <c r="I1569">
        <v>104</v>
      </c>
      <c r="J1569">
        <v>1.85</v>
      </c>
      <c r="K1569" t="s">
        <v>33</v>
      </c>
      <c r="L1569" t="s">
        <v>16201</v>
      </c>
      <c r="M1569" t="s">
        <v>16466</v>
      </c>
      <c r="N1569" t="s">
        <v>14467</v>
      </c>
      <c r="O1569" t="s">
        <v>17638</v>
      </c>
      <c r="P1569" t="s">
        <v>14243</v>
      </c>
      <c r="Q1569">
        <v>2004</v>
      </c>
      <c r="R1569" t="s">
        <v>34</v>
      </c>
      <c r="S1569">
        <v>1</v>
      </c>
      <c r="T1569">
        <v>30000000</v>
      </c>
      <c r="U1569">
        <v>21800302</v>
      </c>
      <c r="V1569">
        <f t="shared" si="49"/>
        <v>-8199698</v>
      </c>
      <c r="W1569" t="s">
        <v>5949</v>
      </c>
      <c r="X1569">
        <v>5.5</v>
      </c>
      <c r="Y1569">
        <v>63</v>
      </c>
      <c r="Z1569">
        <v>12164</v>
      </c>
      <c r="AA1569">
        <v>63</v>
      </c>
      <c r="AB1569">
        <v>491</v>
      </c>
      <c r="AC1569">
        <v>30</v>
      </c>
      <c r="AD1569">
        <v>1000</v>
      </c>
      <c r="AE1569">
        <v>962</v>
      </c>
      <c r="AF1569">
        <v>635</v>
      </c>
      <c r="AG1569">
        <v>4462</v>
      </c>
      <c r="AH1569" t="s">
        <v>1432</v>
      </c>
      <c r="AI1569" t="s">
        <v>2420</v>
      </c>
      <c r="AJ1569" t="s">
        <v>12756</v>
      </c>
      <c r="AK1569" t="s">
        <v>20930</v>
      </c>
      <c r="AP1569">
        <f t="shared" si="48"/>
        <v>4</v>
      </c>
    </row>
    <row r="1570" spans="1:42" x14ac:dyDescent="0.3">
      <c r="A1570" s="1">
        <v>1664</v>
      </c>
      <c r="B1570" t="s">
        <v>5950</v>
      </c>
      <c r="C1570" t="s">
        <v>27</v>
      </c>
      <c r="D1570" t="s">
        <v>5951</v>
      </c>
      <c r="E1570" t="s">
        <v>234</v>
      </c>
      <c r="F1570" t="s">
        <v>5952</v>
      </c>
      <c r="G1570" t="s">
        <v>5953</v>
      </c>
      <c r="H1570" t="s">
        <v>32</v>
      </c>
      <c r="I1570">
        <v>133</v>
      </c>
      <c r="J1570">
        <v>2.35</v>
      </c>
      <c r="K1570" t="s">
        <v>33</v>
      </c>
      <c r="L1570" t="s">
        <v>16105</v>
      </c>
      <c r="M1570" t="s">
        <v>17639</v>
      </c>
      <c r="N1570" t="s">
        <v>17640</v>
      </c>
      <c r="O1570" t="s">
        <v>14448</v>
      </c>
      <c r="P1570" t="s">
        <v>17641</v>
      </c>
      <c r="Q1570">
        <v>2010</v>
      </c>
      <c r="R1570" t="s">
        <v>34</v>
      </c>
      <c r="S1570">
        <v>0</v>
      </c>
      <c r="T1570">
        <v>35000000</v>
      </c>
      <c r="U1570">
        <v>21129348</v>
      </c>
      <c r="V1570">
        <f t="shared" si="49"/>
        <v>-13870652</v>
      </c>
      <c r="W1570" t="s">
        <v>5954</v>
      </c>
      <c r="X1570">
        <v>7.4</v>
      </c>
      <c r="Y1570">
        <v>239</v>
      </c>
      <c r="Z1570">
        <v>146364</v>
      </c>
      <c r="AA1570">
        <v>237</v>
      </c>
      <c r="AB1570">
        <v>27000</v>
      </c>
      <c r="AC1570">
        <v>549</v>
      </c>
      <c r="AD1570">
        <v>10000</v>
      </c>
      <c r="AE1570">
        <v>796</v>
      </c>
      <c r="AF1570">
        <v>343</v>
      </c>
      <c r="AG1570">
        <v>11799</v>
      </c>
      <c r="AH1570" t="s">
        <v>20931</v>
      </c>
      <c r="AI1570" t="s">
        <v>2420</v>
      </c>
      <c r="AJ1570" t="s">
        <v>12756</v>
      </c>
      <c r="AK1570" t="s">
        <v>13161</v>
      </c>
      <c r="AP1570">
        <f t="shared" si="48"/>
        <v>4</v>
      </c>
    </row>
    <row r="1571" spans="1:42" x14ac:dyDescent="0.3">
      <c r="A1571" s="1">
        <v>1665</v>
      </c>
      <c r="B1571" t="s">
        <v>5955</v>
      </c>
      <c r="C1571" t="s">
        <v>27</v>
      </c>
      <c r="D1571" t="s">
        <v>5956</v>
      </c>
      <c r="E1571" t="s">
        <v>1435</v>
      </c>
      <c r="F1571" t="s">
        <v>5957</v>
      </c>
      <c r="G1571" t="s">
        <v>1986</v>
      </c>
      <c r="H1571" t="s">
        <v>32</v>
      </c>
      <c r="I1571">
        <v>94</v>
      </c>
      <c r="J1571">
        <v>1.85</v>
      </c>
      <c r="K1571" t="s">
        <v>33</v>
      </c>
      <c r="L1571" t="s">
        <v>14325</v>
      </c>
      <c r="M1571" t="s">
        <v>14160</v>
      </c>
      <c r="N1571" t="s">
        <v>17642</v>
      </c>
      <c r="O1571" t="s">
        <v>14744</v>
      </c>
      <c r="P1571" t="s">
        <v>14585</v>
      </c>
      <c r="Q1571">
        <v>2006</v>
      </c>
      <c r="R1571" t="s">
        <v>34</v>
      </c>
      <c r="S1571">
        <v>1</v>
      </c>
      <c r="T1571">
        <v>30000000</v>
      </c>
      <c r="U1571">
        <v>18500966</v>
      </c>
      <c r="V1571">
        <f t="shared" si="49"/>
        <v>-11499034</v>
      </c>
      <c r="W1571" t="s">
        <v>5958</v>
      </c>
      <c r="X1571">
        <v>4.4000000000000004</v>
      </c>
      <c r="Y1571">
        <v>158</v>
      </c>
      <c r="Z1571">
        <v>70341</v>
      </c>
      <c r="AA1571">
        <v>830</v>
      </c>
      <c r="AB1571">
        <v>0</v>
      </c>
      <c r="AC1571">
        <v>110</v>
      </c>
      <c r="AD1571">
        <v>14000</v>
      </c>
      <c r="AE1571">
        <v>829</v>
      </c>
      <c r="AF1571">
        <v>277</v>
      </c>
      <c r="AG1571">
        <v>15271</v>
      </c>
      <c r="AH1571" t="s">
        <v>980</v>
      </c>
      <c r="AI1571" t="s">
        <v>4493</v>
      </c>
      <c r="AJ1571" t="s">
        <v>13700</v>
      </c>
      <c r="AK1571" t="s">
        <v>13161</v>
      </c>
      <c r="AP1571">
        <f t="shared" si="48"/>
        <v>4</v>
      </c>
    </row>
    <row r="1572" spans="1:42" x14ac:dyDescent="0.3">
      <c r="A1572" s="1">
        <v>1666</v>
      </c>
      <c r="B1572" t="s">
        <v>5959</v>
      </c>
      <c r="C1572" t="s">
        <v>27</v>
      </c>
      <c r="D1572" t="s">
        <v>5960</v>
      </c>
      <c r="E1572" t="s">
        <v>592</v>
      </c>
      <c r="F1572" t="s">
        <v>5961</v>
      </c>
      <c r="G1572" t="s">
        <v>5962</v>
      </c>
      <c r="H1572" t="s">
        <v>32</v>
      </c>
      <c r="I1572">
        <v>109</v>
      </c>
      <c r="J1572">
        <v>2.35</v>
      </c>
      <c r="K1572" t="s">
        <v>33</v>
      </c>
      <c r="L1572" t="s">
        <v>14045</v>
      </c>
      <c r="M1572" t="s">
        <v>15508</v>
      </c>
      <c r="N1572" t="s">
        <v>17643</v>
      </c>
      <c r="O1572" t="s">
        <v>14666</v>
      </c>
      <c r="P1572" t="s">
        <v>15547</v>
      </c>
      <c r="Q1572">
        <v>2005</v>
      </c>
      <c r="R1572" t="s">
        <v>491</v>
      </c>
      <c r="S1572">
        <v>1</v>
      </c>
      <c r="T1572">
        <v>20000000</v>
      </c>
      <c r="U1572">
        <v>19976073</v>
      </c>
      <c r="V1572">
        <f t="shared" si="49"/>
        <v>-23927</v>
      </c>
      <c r="W1572" t="s">
        <v>5963</v>
      </c>
      <c r="X1572">
        <v>6.3</v>
      </c>
      <c r="Y1572">
        <v>152</v>
      </c>
      <c r="Z1572">
        <v>65979</v>
      </c>
      <c r="AA1572">
        <v>220</v>
      </c>
      <c r="AB1572">
        <v>999</v>
      </c>
      <c r="AC1572">
        <v>25</v>
      </c>
      <c r="AD1572">
        <v>954</v>
      </c>
      <c r="AE1572">
        <v>739</v>
      </c>
      <c r="AF1572">
        <v>431</v>
      </c>
      <c r="AG1572">
        <v>3148</v>
      </c>
      <c r="AH1572" t="s">
        <v>980</v>
      </c>
      <c r="AI1572" t="s">
        <v>20931</v>
      </c>
      <c r="AJ1572" t="s">
        <v>2420</v>
      </c>
      <c r="AK1572" t="s">
        <v>13161</v>
      </c>
      <c r="AP1572">
        <f t="shared" si="48"/>
        <v>4</v>
      </c>
    </row>
    <row r="1573" spans="1:42" x14ac:dyDescent="0.3">
      <c r="A1573" s="1">
        <v>1667</v>
      </c>
      <c r="B1573" t="s">
        <v>5964</v>
      </c>
      <c r="C1573" t="s">
        <v>27</v>
      </c>
      <c r="D1573" t="s">
        <v>2203</v>
      </c>
      <c r="E1573" t="s">
        <v>4707</v>
      </c>
      <c r="F1573" t="s">
        <v>298</v>
      </c>
      <c r="G1573" t="s">
        <v>2949</v>
      </c>
      <c r="H1573" t="s">
        <v>32</v>
      </c>
      <c r="I1573">
        <v>96</v>
      </c>
      <c r="J1573">
        <v>2.35</v>
      </c>
      <c r="K1573" t="s">
        <v>33</v>
      </c>
      <c r="L1573" t="s">
        <v>17644</v>
      </c>
      <c r="M1573" t="s">
        <v>16726</v>
      </c>
      <c r="N1573" t="s">
        <v>17645</v>
      </c>
      <c r="O1573" t="s">
        <v>14666</v>
      </c>
      <c r="P1573" t="s">
        <v>17646</v>
      </c>
      <c r="Q1573">
        <v>1998</v>
      </c>
      <c r="R1573" t="s">
        <v>491</v>
      </c>
      <c r="S1573">
        <v>2</v>
      </c>
      <c r="T1573">
        <v>30000000</v>
      </c>
      <c r="U1573">
        <v>18967571</v>
      </c>
      <c r="V1573">
        <f t="shared" si="49"/>
        <v>-11032429</v>
      </c>
      <c r="W1573" t="s">
        <v>5965</v>
      </c>
      <c r="X1573">
        <v>6.1</v>
      </c>
      <c r="Y1573">
        <v>105</v>
      </c>
      <c r="Z1573">
        <v>23345</v>
      </c>
      <c r="AA1573">
        <v>167</v>
      </c>
      <c r="AB1573">
        <v>629</v>
      </c>
      <c r="AC1573">
        <v>845</v>
      </c>
      <c r="AD1573">
        <v>978</v>
      </c>
      <c r="AE1573">
        <v>968</v>
      </c>
      <c r="AF1573">
        <v>488</v>
      </c>
      <c r="AG1573">
        <v>3072</v>
      </c>
      <c r="AH1573" t="s">
        <v>980</v>
      </c>
      <c r="AI1573" t="s">
        <v>20931</v>
      </c>
      <c r="AJ1573" t="s">
        <v>13161</v>
      </c>
      <c r="AP1573">
        <f t="shared" si="48"/>
        <v>3</v>
      </c>
    </row>
    <row r="1574" spans="1:42" x14ac:dyDescent="0.3">
      <c r="A1574" s="1">
        <v>1668</v>
      </c>
      <c r="B1574" t="s">
        <v>5966</v>
      </c>
      <c r="C1574" t="s">
        <v>27</v>
      </c>
      <c r="D1574" t="s">
        <v>5967</v>
      </c>
      <c r="E1574" t="s">
        <v>380</v>
      </c>
      <c r="F1574" t="s">
        <v>5968</v>
      </c>
      <c r="G1574" t="s">
        <v>736</v>
      </c>
      <c r="H1574" t="s">
        <v>32</v>
      </c>
      <c r="I1574">
        <v>105</v>
      </c>
      <c r="J1574">
        <v>1.85</v>
      </c>
      <c r="K1574" t="s">
        <v>33</v>
      </c>
      <c r="L1574" t="s">
        <v>17647</v>
      </c>
      <c r="M1574" t="s">
        <v>16479</v>
      </c>
      <c r="N1574" t="s">
        <v>16027</v>
      </c>
      <c r="O1574" t="s">
        <v>14048</v>
      </c>
      <c r="P1574" t="s">
        <v>15802</v>
      </c>
      <c r="Q1574">
        <v>1996</v>
      </c>
      <c r="R1574" t="s">
        <v>491</v>
      </c>
      <c r="S1574">
        <v>1</v>
      </c>
      <c r="T1574">
        <v>25000000</v>
      </c>
      <c r="U1574">
        <v>17100000</v>
      </c>
      <c r="V1574">
        <f t="shared" si="49"/>
        <v>-7900000</v>
      </c>
      <c r="W1574" t="s">
        <v>5969</v>
      </c>
      <c r="X1574">
        <v>5.3</v>
      </c>
      <c r="Y1574">
        <v>36</v>
      </c>
      <c r="Z1574">
        <v>7073</v>
      </c>
      <c r="AA1574">
        <v>29</v>
      </c>
      <c r="AB1574">
        <v>204</v>
      </c>
      <c r="AC1574">
        <v>114</v>
      </c>
      <c r="AD1574">
        <v>4000</v>
      </c>
      <c r="AE1574">
        <v>561</v>
      </c>
      <c r="AF1574">
        <v>537</v>
      </c>
      <c r="AG1574">
        <v>6152</v>
      </c>
      <c r="AH1574" t="s">
        <v>980</v>
      </c>
      <c r="AI1574" t="s">
        <v>718</v>
      </c>
      <c r="AJ1574" t="s">
        <v>20931</v>
      </c>
      <c r="AK1574" t="s">
        <v>2420</v>
      </c>
      <c r="AL1574" t="s">
        <v>12756</v>
      </c>
      <c r="AP1574">
        <f t="shared" si="48"/>
        <v>5</v>
      </c>
    </row>
    <row r="1575" spans="1:42" x14ac:dyDescent="0.3">
      <c r="A1575" s="1">
        <v>1669</v>
      </c>
      <c r="B1575" t="s">
        <v>5970</v>
      </c>
      <c r="C1575" t="s">
        <v>27</v>
      </c>
      <c r="D1575" t="s">
        <v>5971</v>
      </c>
      <c r="E1575" t="s">
        <v>78</v>
      </c>
      <c r="F1575" t="s">
        <v>5972</v>
      </c>
      <c r="G1575" t="s">
        <v>4757</v>
      </c>
      <c r="H1575" t="s">
        <v>32</v>
      </c>
      <c r="I1575">
        <v>99</v>
      </c>
      <c r="J1575">
        <v>2.35</v>
      </c>
      <c r="K1575" t="s">
        <v>33</v>
      </c>
      <c r="L1575" t="s">
        <v>16719</v>
      </c>
      <c r="M1575" t="s">
        <v>17648</v>
      </c>
      <c r="N1575" t="s">
        <v>14056</v>
      </c>
      <c r="O1575" t="s">
        <v>17649</v>
      </c>
      <c r="P1575" t="s">
        <v>17650</v>
      </c>
      <c r="Q1575">
        <v>2002</v>
      </c>
      <c r="R1575" t="s">
        <v>34</v>
      </c>
      <c r="S1575">
        <v>1</v>
      </c>
      <c r="T1575">
        <v>30000000</v>
      </c>
      <c r="U1575">
        <v>17266505</v>
      </c>
      <c r="V1575">
        <f t="shared" si="49"/>
        <v>-12733495</v>
      </c>
      <c r="W1575" t="s">
        <v>5973</v>
      </c>
      <c r="X1575">
        <v>5.4</v>
      </c>
      <c r="Y1575">
        <v>181</v>
      </c>
      <c r="Z1575">
        <v>43764</v>
      </c>
      <c r="AA1575">
        <v>291</v>
      </c>
      <c r="AB1575">
        <v>0</v>
      </c>
      <c r="AC1575">
        <v>11</v>
      </c>
      <c r="AD1575">
        <v>19000</v>
      </c>
      <c r="AE1575">
        <v>953</v>
      </c>
      <c r="AF1575">
        <v>762</v>
      </c>
      <c r="AG1575">
        <v>22554</v>
      </c>
      <c r="AH1575" t="s">
        <v>980</v>
      </c>
      <c r="AI1575" t="s">
        <v>1432</v>
      </c>
      <c r="AJ1575" t="s">
        <v>4493</v>
      </c>
      <c r="AP1575">
        <f t="shared" si="48"/>
        <v>3</v>
      </c>
    </row>
    <row r="1576" spans="1:42" x14ac:dyDescent="0.3">
      <c r="A1576" s="1">
        <v>1670</v>
      </c>
      <c r="B1576" t="s">
        <v>5974</v>
      </c>
      <c r="C1576" t="s">
        <v>27</v>
      </c>
      <c r="D1576" t="s">
        <v>763</v>
      </c>
      <c r="E1576" t="s">
        <v>291</v>
      </c>
      <c r="F1576" t="s">
        <v>198</v>
      </c>
      <c r="G1576" t="s">
        <v>182</v>
      </c>
      <c r="H1576" t="s">
        <v>32</v>
      </c>
      <c r="I1576">
        <v>112</v>
      </c>
      <c r="J1576">
        <v>1.85</v>
      </c>
      <c r="K1576" t="s">
        <v>33</v>
      </c>
      <c r="L1576" t="s">
        <v>14949</v>
      </c>
      <c r="M1576" t="s">
        <v>14230</v>
      </c>
      <c r="N1576" t="s">
        <v>17651</v>
      </c>
      <c r="O1576" t="s">
        <v>17259</v>
      </c>
      <c r="P1576" t="s">
        <v>17652</v>
      </c>
      <c r="Q1576">
        <v>2010</v>
      </c>
      <c r="R1576" t="s">
        <v>491</v>
      </c>
      <c r="S1576">
        <v>0</v>
      </c>
      <c r="T1576">
        <v>30000000</v>
      </c>
      <c r="U1576">
        <v>32357532</v>
      </c>
      <c r="V1576">
        <f t="shared" si="49"/>
        <v>2357532</v>
      </c>
      <c r="W1576" t="s">
        <v>5975</v>
      </c>
      <c r="X1576">
        <v>6.7</v>
      </c>
      <c r="Y1576">
        <v>219</v>
      </c>
      <c r="Z1576">
        <v>143368</v>
      </c>
      <c r="AA1576">
        <v>215</v>
      </c>
      <c r="AB1576">
        <v>24000</v>
      </c>
      <c r="AC1576">
        <v>380</v>
      </c>
      <c r="AD1576">
        <v>15000</v>
      </c>
      <c r="AE1576">
        <v>11000</v>
      </c>
      <c r="AF1576">
        <v>2000</v>
      </c>
      <c r="AG1576">
        <v>31278</v>
      </c>
      <c r="AH1576" t="s">
        <v>1432</v>
      </c>
      <c r="AI1576" t="s">
        <v>2420</v>
      </c>
      <c r="AJ1576" t="s">
        <v>12756</v>
      </c>
      <c r="AP1576">
        <f t="shared" si="48"/>
        <v>3</v>
      </c>
    </row>
    <row r="1577" spans="1:42" x14ac:dyDescent="0.3">
      <c r="A1577" s="1">
        <v>1671</v>
      </c>
      <c r="B1577" t="s">
        <v>5976</v>
      </c>
      <c r="C1577" t="s">
        <v>27</v>
      </c>
      <c r="D1577" t="s">
        <v>2935</v>
      </c>
      <c r="E1577" t="s">
        <v>1728</v>
      </c>
      <c r="F1577" t="s">
        <v>2835</v>
      </c>
      <c r="G1577" t="s">
        <v>3584</v>
      </c>
      <c r="H1577" t="s">
        <v>32</v>
      </c>
      <c r="I1577">
        <v>108</v>
      </c>
      <c r="J1577">
        <v>2.35</v>
      </c>
      <c r="K1577" t="s">
        <v>33</v>
      </c>
      <c r="L1577" t="s">
        <v>14096</v>
      </c>
      <c r="M1577" t="s">
        <v>14720</v>
      </c>
      <c r="N1577" t="s">
        <v>17653</v>
      </c>
      <c r="O1577" t="s">
        <v>14448</v>
      </c>
      <c r="P1577" t="s">
        <v>14644</v>
      </c>
      <c r="Q1577">
        <v>2007</v>
      </c>
      <c r="R1577" t="s">
        <v>491</v>
      </c>
      <c r="S1577">
        <v>1</v>
      </c>
      <c r="T1577">
        <v>30000000</v>
      </c>
      <c r="U1577">
        <v>16930884</v>
      </c>
      <c r="V1577">
        <f t="shared" si="49"/>
        <v>-13069116</v>
      </c>
      <c r="W1577" t="s">
        <v>5977</v>
      </c>
      <c r="X1577">
        <v>5.9</v>
      </c>
      <c r="Y1577">
        <v>158</v>
      </c>
      <c r="Z1577">
        <v>65628</v>
      </c>
      <c r="AA1577">
        <v>262</v>
      </c>
      <c r="AB1577">
        <v>0</v>
      </c>
      <c r="AC1577">
        <v>50</v>
      </c>
      <c r="AD1577">
        <v>14000</v>
      </c>
      <c r="AE1577">
        <v>975</v>
      </c>
      <c r="AF1577">
        <v>494</v>
      </c>
      <c r="AG1577">
        <v>16722</v>
      </c>
      <c r="AH1577" t="s">
        <v>20931</v>
      </c>
      <c r="AI1577" t="s">
        <v>2420</v>
      </c>
      <c r="AJ1577" t="s">
        <v>20928</v>
      </c>
      <c r="AK1577" t="s">
        <v>13161</v>
      </c>
      <c r="AP1577">
        <f t="shared" si="48"/>
        <v>4</v>
      </c>
    </row>
    <row r="1578" spans="1:42" x14ac:dyDescent="0.3">
      <c r="A1578" s="1">
        <v>1672</v>
      </c>
      <c r="B1578" t="s">
        <v>5978</v>
      </c>
      <c r="C1578" t="s">
        <v>27</v>
      </c>
      <c r="D1578" t="s">
        <v>5979</v>
      </c>
      <c r="E1578" t="s">
        <v>663</v>
      </c>
      <c r="F1578" t="s">
        <v>581</v>
      </c>
      <c r="G1578" t="s">
        <v>5263</v>
      </c>
      <c r="H1578" t="s">
        <v>32</v>
      </c>
      <c r="I1578">
        <v>126</v>
      </c>
      <c r="J1578">
        <v>2.35</v>
      </c>
      <c r="K1578" t="s">
        <v>33</v>
      </c>
      <c r="L1578" t="s">
        <v>14955</v>
      </c>
      <c r="M1578" t="s">
        <v>16438</v>
      </c>
      <c r="N1578" t="s">
        <v>15069</v>
      </c>
      <c r="O1578" t="s">
        <v>14929</v>
      </c>
      <c r="P1578" t="s">
        <v>16153</v>
      </c>
      <c r="Q1578">
        <v>2005</v>
      </c>
      <c r="R1578" t="s">
        <v>491</v>
      </c>
      <c r="S1578">
        <v>4</v>
      </c>
      <c r="T1578">
        <v>35000000</v>
      </c>
      <c r="U1578">
        <v>18324242</v>
      </c>
      <c r="V1578">
        <f t="shared" si="49"/>
        <v>-16675758</v>
      </c>
      <c r="W1578" t="s">
        <v>5980</v>
      </c>
      <c r="X1578">
        <v>7.3</v>
      </c>
      <c r="Y1578">
        <v>155</v>
      </c>
      <c r="Z1578">
        <v>32815</v>
      </c>
      <c r="AA1578">
        <v>214</v>
      </c>
      <c r="AB1578">
        <v>0</v>
      </c>
      <c r="AC1578">
        <v>51</v>
      </c>
      <c r="AD1578">
        <v>10000</v>
      </c>
      <c r="AE1578">
        <v>9000</v>
      </c>
      <c r="AF1578">
        <v>874</v>
      </c>
      <c r="AG1578">
        <v>20563</v>
      </c>
      <c r="AH1578" t="s">
        <v>2420</v>
      </c>
      <c r="AP1578">
        <f t="shared" si="48"/>
        <v>1</v>
      </c>
    </row>
    <row r="1579" spans="1:42" x14ac:dyDescent="0.3">
      <c r="A1579" s="1">
        <v>1673</v>
      </c>
      <c r="B1579" t="s">
        <v>5981</v>
      </c>
      <c r="C1579" t="s">
        <v>27</v>
      </c>
      <c r="D1579" t="s">
        <v>3683</v>
      </c>
      <c r="E1579" t="s">
        <v>735</v>
      </c>
      <c r="F1579" t="s">
        <v>4481</v>
      </c>
      <c r="G1579" t="s">
        <v>5135</v>
      </c>
      <c r="H1579" t="s">
        <v>32</v>
      </c>
      <c r="I1579">
        <v>98</v>
      </c>
      <c r="J1579">
        <v>1.85</v>
      </c>
      <c r="K1579" t="s">
        <v>33</v>
      </c>
      <c r="L1579" t="s">
        <v>17426</v>
      </c>
      <c r="M1579" t="s">
        <v>16124</v>
      </c>
      <c r="N1579" t="s">
        <v>14613</v>
      </c>
      <c r="O1579" t="s">
        <v>16726</v>
      </c>
      <c r="P1579" t="s">
        <v>15600</v>
      </c>
      <c r="Q1579">
        <v>2004</v>
      </c>
      <c r="R1579" t="s">
        <v>34</v>
      </c>
      <c r="S1579">
        <v>5</v>
      </c>
      <c r="T1579">
        <v>40000000</v>
      </c>
      <c r="U1579">
        <v>16323969</v>
      </c>
      <c r="V1579">
        <f t="shared" si="49"/>
        <v>-23676031</v>
      </c>
      <c r="W1579" t="s">
        <v>5982</v>
      </c>
      <c r="X1579">
        <v>5.5</v>
      </c>
      <c r="Y1579">
        <v>74</v>
      </c>
      <c r="Z1579">
        <v>45775</v>
      </c>
      <c r="AA1579">
        <v>112</v>
      </c>
      <c r="AB1579">
        <v>462</v>
      </c>
      <c r="AC1579">
        <v>41</v>
      </c>
      <c r="AD1579">
        <v>13000</v>
      </c>
      <c r="AE1579">
        <v>2000</v>
      </c>
      <c r="AF1579">
        <v>900</v>
      </c>
      <c r="AG1579">
        <v>18085</v>
      </c>
      <c r="AH1579" t="s">
        <v>1432</v>
      </c>
      <c r="AI1579" t="s">
        <v>20931</v>
      </c>
      <c r="AJ1579" t="s">
        <v>13161</v>
      </c>
      <c r="AP1579">
        <f t="shared" si="48"/>
        <v>3</v>
      </c>
    </row>
    <row r="1580" spans="1:42" x14ac:dyDescent="0.3">
      <c r="A1580" s="1">
        <v>1674</v>
      </c>
      <c r="B1580" t="s">
        <v>5983</v>
      </c>
      <c r="C1580" t="s">
        <v>27</v>
      </c>
      <c r="D1580" t="s">
        <v>5984</v>
      </c>
      <c r="E1580" t="s">
        <v>5985</v>
      </c>
      <c r="F1580" t="s">
        <v>5986</v>
      </c>
      <c r="G1580" t="s">
        <v>5987</v>
      </c>
      <c r="H1580" t="s">
        <v>205</v>
      </c>
      <c r="I1580">
        <v>104</v>
      </c>
      <c r="J1580">
        <v>1.85</v>
      </c>
      <c r="K1580" t="s">
        <v>33</v>
      </c>
      <c r="L1580" t="s">
        <v>17654</v>
      </c>
      <c r="M1580" t="s">
        <v>15139</v>
      </c>
      <c r="N1580" t="s">
        <v>17189</v>
      </c>
      <c r="O1580" t="s">
        <v>17238</v>
      </c>
      <c r="P1580" t="s">
        <v>14098</v>
      </c>
      <c r="Q1580">
        <v>2009</v>
      </c>
      <c r="R1580" t="s">
        <v>491</v>
      </c>
      <c r="S1580">
        <v>0</v>
      </c>
      <c r="T1580">
        <v>26000000</v>
      </c>
      <c r="U1580">
        <v>16999046</v>
      </c>
      <c r="V1580">
        <f t="shared" si="49"/>
        <v>-9000954</v>
      </c>
      <c r="W1580" t="s">
        <v>5988</v>
      </c>
      <c r="X1580">
        <v>5.8</v>
      </c>
      <c r="Y1580">
        <v>368</v>
      </c>
      <c r="Z1580">
        <v>79517</v>
      </c>
      <c r="AA1580">
        <v>354</v>
      </c>
      <c r="AB1580">
        <v>12000</v>
      </c>
      <c r="AC1580">
        <v>165</v>
      </c>
      <c r="AD1580">
        <v>900</v>
      </c>
      <c r="AE1580">
        <v>686</v>
      </c>
      <c r="AF1580">
        <v>559</v>
      </c>
      <c r="AG1580">
        <v>2222</v>
      </c>
      <c r="AH1580" t="s">
        <v>2420</v>
      </c>
      <c r="AI1580" t="s">
        <v>4493</v>
      </c>
      <c r="AJ1580" t="s">
        <v>13700</v>
      </c>
      <c r="AP1580">
        <f t="shared" si="48"/>
        <v>3</v>
      </c>
    </row>
    <row r="1581" spans="1:42" x14ac:dyDescent="0.3">
      <c r="A1581" s="1">
        <v>1675</v>
      </c>
      <c r="B1581" t="s">
        <v>5989</v>
      </c>
      <c r="C1581" t="s">
        <v>27</v>
      </c>
      <c r="D1581" t="s">
        <v>5990</v>
      </c>
      <c r="E1581" t="s">
        <v>4380</v>
      </c>
      <c r="F1581" t="s">
        <v>1207</v>
      </c>
      <c r="G1581" t="s">
        <v>5991</v>
      </c>
      <c r="H1581" t="s">
        <v>32</v>
      </c>
      <c r="I1581">
        <v>110</v>
      </c>
      <c r="J1581">
        <v>1.85</v>
      </c>
      <c r="K1581" t="s">
        <v>33</v>
      </c>
      <c r="L1581" t="s">
        <v>13981</v>
      </c>
      <c r="M1581" t="s">
        <v>15399</v>
      </c>
      <c r="N1581" t="s">
        <v>16382</v>
      </c>
      <c r="O1581" t="s">
        <v>14146</v>
      </c>
      <c r="P1581" t="s">
        <v>15512</v>
      </c>
      <c r="Q1581">
        <v>1986</v>
      </c>
      <c r="R1581" t="s">
        <v>72</v>
      </c>
      <c r="S1581">
        <v>1</v>
      </c>
      <c r="T1581">
        <v>35000000</v>
      </c>
      <c r="U1581">
        <v>16295774</v>
      </c>
      <c r="V1581">
        <f t="shared" si="49"/>
        <v>-18704226</v>
      </c>
      <c r="W1581" t="s">
        <v>5992</v>
      </c>
      <c r="X1581">
        <v>4.5999999999999996</v>
      </c>
      <c r="Y1581">
        <v>81</v>
      </c>
      <c r="Z1581">
        <v>33669</v>
      </c>
      <c r="AA1581">
        <v>269</v>
      </c>
      <c r="AB1581">
        <v>0</v>
      </c>
      <c r="AC1581">
        <v>8</v>
      </c>
      <c r="AD1581">
        <v>1000</v>
      </c>
      <c r="AE1581">
        <v>692</v>
      </c>
      <c r="AF1581">
        <v>322</v>
      </c>
      <c r="AG1581">
        <v>3000</v>
      </c>
      <c r="AH1581" t="s">
        <v>980</v>
      </c>
      <c r="AI1581" t="s">
        <v>718</v>
      </c>
      <c r="AJ1581" t="s">
        <v>1432</v>
      </c>
      <c r="AK1581" t="s">
        <v>12756</v>
      </c>
      <c r="AL1581" t="s">
        <v>13700</v>
      </c>
      <c r="AP1581">
        <f t="shared" si="48"/>
        <v>5</v>
      </c>
    </row>
    <row r="1582" spans="1:42" x14ac:dyDescent="0.3">
      <c r="A1582" s="1">
        <v>1676</v>
      </c>
      <c r="B1582" t="s">
        <v>5993</v>
      </c>
      <c r="C1582" t="s">
        <v>27</v>
      </c>
      <c r="D1582" t="s">
        <v>5994</v>
      </c>
      <c r="E1582" t="s">
        <v>1034</v>
      </c>
      <c r="F1582" t="s">
        <v>881</v>
      </c>
      <c r="G1582" t="s">
        <v>1234</v>
      </c>
      <c r="H1582" t="s">
        <v>32</v>
      </c>
      <c r="I1582">
        <v>130</v>
      </c>
      <c r="J1582">
        <v>1.85</v>
      </c>
      <c r="K1582" t="s">
        <v>33</v>
      </c>
      <c r="L1582" t="s">
        <v>17655</v>
      </c>
      <c r="M1582" t="s">
        <v>16239</v>
      </c>
      <c r="N1582" t="s">
        <v>14663</v>
      </c>
      <c r="O1582" t="s">
        <v>14630</v>
      </c>
      <c r="P1582" t="s">
        <v>14666</v>
      </c>
      <c r="Q1582">
        <v>2008</v>
      </c>
      <c r="R1582" t="s">
        <v>491</v>
      </c>
      <c r="S1582">
        <v>0</v>
      </c>
      <c r="T1582">
        <v>30000000</v>
      </c>
      <c r="U1582">
        <v>15709385</v>
      </c>
      <c r="V1582">
        <f t="shared" si="49"/>
        <v>-14290615</v>
      </c>
      <c r="W1582" t="s">
        <v>5995</v>
      </c>
      <c r="X1582">
        <v>6.7</v>
      </c>
      <c r="Y1582">
        <v>154</v>
      </c>
      <c r="Z1582">
        <v>53053</v>
      </c>
      <c r="AA1582">
        <v>132</v>
      </c>
      <c r="AB1582">
        <v>0</v>
      </c>
      <c r="AC1582">
        <v>149</v>
      </c>
      <c r="AD1582">
        <v>1000</v>
      </c>
      <c r="AE1582">
        <v>807</v>
      </c>
      <c r="AF1582">
        <v>798</v>
      </c>
      <c r="AG1582">
        <v>5101</v>
      </c>
      <c r="AH1582" t="s">
        <v>20931</v>
      </c>
      <c r="AI1582" t="s">
        <v>2420</v>
      </c>
      <c r="AJ1582" t="s">
        <v>13161</v>
      </c>
      <c r="AP1582">
        <f t="shared" si="48"/>
        <v>3</v>
      </c>
    </row>
    <row r="1583" spans="1:42" x14ac:dyDescent="0.3">
      <c r="A1583" s="1">
        <v>1677</v>
      </c>
      <c r="B1583" t="s">
        <v>5996</v>
      </c>
      <c r="C1583" t="s">
        <v>27</v>
      </c>
      <c r="D1583" t="s">
        <v>5997</v>
      </c>
      <c r="E1583" t="s">
        <v>5998</v>
      </c>
      <c r="F1583" t="s">
        <v>1493</v>
      </c>
      <c r="G1583" t="s">
        <v>3710</v>
      </c>
      <c r="H1583" t="s">
        <v>32</v>
      </c>
      <c r="I1583">
        <v>93</v>
      </c>
      <c r="J1583">
        <v>2.35</v>
      </c>
      <c r="K1583" t="s">
        <v>33</v>
      </c>
      <c r="L1583" t="s">
        <v>14772</v>
      </c>
      <c r="M1583" t="s">
        <v>17656</v>
      </c>
      <c r="N1583" t="s">
        <v>17657</v>
      </c>
      <c r="O1583" t="s">
        <v>17658</v>
      </c>
      <c r="P1583" t="s">
        <v>16490</v>
      </c>
      <c r="Q1583">
        <v>2005</v>
      </c>
      <c r="R1583" t="s">
        <v>34</v>
      </c>
      <c r="S1583">
        <v>0</v>
      </c>
      <c r="T1583">
        <v>30000000</v>
      </c>
      <c r="U1583">
        <v>14888028</v>
      </c>
      <c r="V1583">
        <f t="shared" si="49"/>
        <v>-15111972</v>
      </c>
      <c r="W1583" t="s">
        <v>5999</v>
      </c>
      <c r="X1583">
        <v>5.0999999999999996</v>
      </c>
      <c r="Y1583">
        <v>140</v>
      </c>
      <c r="Z1583">
        <v>28606</v>
      </c>
      <c r="AA1583">
        <v>262</v>
      </c>
      <c r="AB1583">
        <v>0</v>
      </c>
      <c r="AC1583">
        <v>2</v>
      </c>
      <c r="AD1583">
        <v>849</v>
      </c>
      <c r="AE1583">
        <v>787</v>
      </c>
      <c r="AF1583">
        <v>258</v>
      </c>
      <c r="AG1583">
        <v>2178</v>
      </c>
      <c r="AH1583" t="s">
        <v>718</v>
      </c>
      <c r="AI1583" t="s">
        <v>4493</v>
      </c>
      <c r="AJ1583" t="s">
        <v>13161</v>
      </c>
      <c r="AP1583">
        <f t="shared" si="48"/>
        <v>3</v>
      </c>
    </row>
    <row r="1584" spans="1:42" x14ac:dyDescent="0.3">
      <c r="A1584" s="1">
        <v>1678</v>
      </c>
      <c r="B1584" t="s">
        <v>6000</v>
      </c>
      <c r="C1584" t="s">
        <v>27</v>
      </c>
      <c r="D1584" t="s">
        <v>2760</v>
      </c>
      <c r="E1584" t="s">
        <v>1980</v>
      </c>
      <c r="F1584" t="s">
        <v>6001</v>
      </c>
      <c r="G1584" t="s">
        <v>6002</v>
      </c>
      <c r="H1584" t="s">
        <v>32</v>
      </c>
      <c r="I1584">
        <v>96</v>
      </c>
      <c r="J1584">
        <v>1.85</v>
      </c>
      <c r="K1584" t="s">
        <v>33</v>
      </c>
      <c r="L1584" t="s">
        <v>17226</v>
      </c>
      <c r="M1584" t="s">
        <v>17659</v>
      </c>
      <c r="N1584" t="s">
        <v>17660</v>
      </c>
      <c r="O1584" t="s">
        <v>14218</v>
      </c>
      <c r="P1584" t="s">
        <v>17661</v>
      </c>
      <c r="Q1584">
        <v>2003</v>
      </c>
      <c r="R1584" t="s">
        <v>34</v>
      </c>
      <c r="S1584">
        <v>2</v>
      </c>
      <c r="T1584">
        <v>30000000</v>
      </c>
      <c r="U1584">
        <v>14208384</v>
      </c>
      <c r="V1584">
        <f t="shared" si="49"/>
        <v>-15791616</v>
      </c>
      <c r="W1584" t="s">
        <v>6003</v>
      </c>
      <c r="X1584">
        <v>5.6</v>
      </c>
      <c r="Y1584">
        <v>73</v>
      </c>
      <c r="Z1584">
        <v>11520</v>
      </c>
      <c r="AA1584">
        <v>105</v>
      </c>
      <c r="AB1584">
        <v>625</v>
      </c>
      <c r="AC1584">
        <v>0</v>
      </c>
      <c r="AD1584">
        <v>372</v>
      </c>
      <c r="AE1584">
        <v>206</v>
      </c>
      <c r="AF1584">
        <v>130</v>
      </c>
      <c r="AG1584">
        <v>977</v>
      </c>
      <c r="AH1584" t="s">
        <v>1432</v>
      </c>
      <c r="AI1584" t="s">
        <v>12756</v>
      </c>
      <c r="AP1584">
        <f t="shared" si="48"/>
        <v>2</v>
      </c>
    </row>
    <row r="1585" spans="1:42" x14ac:dyDescent="0.3">
      <c r="A1585" s="1">
        <v>1679</v>
      </c>
      <c r="B1585" t="s">
        <v>6004</v>
      </c>
      <c r="C1585" t="s">
        <v>27</v>
      </c>
      <c r="D1585" t="s">
        <v>4229</v>
      </c>
      <c r="E1585" t="s">
        <v>6005</v>
      </c>
      <c r="F1585" t="s">
        <v>6006</v>
      </c>
      <c r="G1585" t="s">
        <v>6007</v>
      </c>
      <c r="H1585" t="s">
        <v>32</v>
      </c>
      <c r="I1585">
        <v>114</v>
      </c>
      <c r="J1585">
        <v>2.35</v>
      </c>
      <c r="K1585" t="s">
        <v>33</v>
      </c>
      <c r="L1585" t="s">
        <v>14613</v>
      </c>
      <c r="M1585" t="s">
        <v>17662</v>
      </c>
      <c r="N1585" t="s">
        <v>16299</v>
      </c>
      <c r="O1585" t="s">
        <v>16203</v>
      </c>
      <c r="P1585" t="s">
        <v>17663</v>
      </c>
      <c r="Q1585">
        <v>2004</v>
      </c>
      <c r="R1585" t="s">
        <v>34</v>
      </c>
      <c r="S1585">
        <v>0</v>
      </c>
      <c r="T1585">
        <v>30000000</v>
      </c>
      <c r="U1585">
        <v>12831121</v>
      </c>
      <c r="V1585">
        <f t="shared" si="49"/>
        <v>-17168879</v>
      </c>
      <c r="W1585" t="s">
        <v>6008</v>
      </c>
      <c r="X1585">
        <v>7</v>
      </c>
      <c r="Y1585">
        <v>98</v>
      </c>
      <c r="Z1585">
        <v>44979</v>
      </c>
      <c r="AA1585">
        <v>298</v>
      </c>
      <c r="AB1585">
        <v>0</v>
      </c>
      <c r="AC1585">
        <v>118</v>
      </c>
      <c r="AD1585">
        <v>489</v>
      </c>
      <c r="AE1585">
        <v>93</v>
      </c>
      <c r="AF1585">
        <v>40</v>
      </c>
      <c r="AG1585">
        <v>679</v>
      </c>
      <c r="AH1585" t="s">
        <v>2420</v>
      </c>
      <c r="AI1585" t="s">
        <v>20928</v>
      </c>
      <c r="AJ1585" t="s">
        <v>12756</v>
      </c>
      <c r="AK1585" t="s">
        <v>13161</v>
      </c>
      <c r="AP1585">
        <f t="shared" si="48"/>
        <v>4</v>
      </c>
    </row>
    <row r="1586" spans="1:42" x14ac:dyDescent="0.3">
      <c r="A1586" s="1">
        <v>1680</v>
      </c>
      <c r="B1586" t="s">
        <v>6009</v>
      </c>
      <c r="C1586" t="s">
        <v>27</v>
      </c>
      <c r="D1586" t="s">
        <v>6010</v>
      </c>
      <c r="E1586" t="s">
        <v>6011</v>
      </c>
      <c r="F1586" t="s">
        <v>6012</v>
      </c>
      <c r="G1586" t="s">
        <v>6013</v>
      </c>
      <c r="H1586" t="s">
        <v>32</v>
      </c>
      <c r="I1586">
        <v>106</v>
      </c>
      <c r="J1586">
        <v>1.85</v>
      </c>
      <c r="K1586" t="s">
        <v>33</v>
      </c>
      <c r="L1586" t="s">
        <v>15521</v>
      </c>
      <c r="M1586" t="s">
        <v>14286</v>
      </c>
      <c r="N1586" t="s">
        <v>14540</v>
      </c>
      <c r="O1586" t="s">
        <v>14057</v>
      </c>
      <c r="P1586" t="s">
        <v>14585</v>
      </c>
      <c r="Q1586">
        <v>2011</v>
      </c>
      <c r="R1586" t="s">
        <v>491</v>
      </c>
      <c r="S1586">
        <v>1</v>
      </c>
      <c r="T1586">
        <v>30000000</v>
      </c>
      <c r="U1586">
        <v>18298649</v>
      </c>
      <c r="V1586">
        <f t="shared" si="49"/>
        <v>-11701351</v>
      </c>
      <c r="W1586" t="s">
        <v>6014</v>
      </c>
      <c r="X1586">
        <v>6.4</v>
      </c>
      <c r="Y1586">
        <v>358</v>
      </c>
      <c r="Z1586">
        <v>85024</v>
      </c>
      <c r="AA1586">
        <v>242</v>
      </c>
      <c r="AB1586">
        <v>23000</v>
      </c>
      <c r="AC1586">
        <v>44</v>
      </c>
      <c r="AD1586">
        <v>596</v>
      </c>
      <c r="AE1586">
        <v>343</v>
      </c>
      <c r="AF1586">
        <v>133</v>
      </c>
      <c r="AG1586">
        <v>1393</v>
      </c>
      <c r="AH1586" t="s">
        <v>1432</v>
      </c>
      <c r="AI1586" t="s">
        <v>4493</v>
      </c>
      <c r="AP1586">
        <f t="shared" si="48"/>
        <v>2</v>
      </c>
    </row>
    <row r="1587" spans="1:42" x14ac:dyDescent="0.3">
      <c r="A1587" s="1">
        <v>1681</v>
      </c>
      <c r="B1587" t="s">
        <v>6015</v>
      </c>
      <c r="C1587" t="s">
        <v>27</v>
      </c>
      <c r="D1587" t="s">
        <v>3486</v>
      </c>
      <c r="E1587" t="s">
        <v>52</v>
      </c>
      <c r="F1587" t="s">
        <v>6016</v>
      </c>
      <c r="G1587" t="s">
        <v>31</v>
      </c>
      <c r="H1587" t="s">
        <v>32</v>
      </c>
      <c r="I1587">
        <v>150</v>
      </c>
      <c r="J1587">
        <v>2.35</v>
      </c>
      <c r="K1587" t="s">
        <v>33</v>
      </c>
      <c r="L1587" t="s">
        <v>14044</v>
      </c>
      <c r="M1587" t="s">
        <v>17664</v>
      </c>
      <c r="N1587" t="s">
        <v>14003</v>
      </c>
      <c r="O1587" t="s">
        <v>14598</v>
      </c>
      <c r="P1587" t="s">
        <v>17665</v>
      </c>
      <c r="Q1587">
        <v>2005</v>
      </c>
      <c r="R1587" t="s">
        <v>34</v>
      </c>
      <c r="S1587">
        <v>0</v>
      </c>
      <c r="T1587">
        <v>30000000</v>
      </c>
      <c r="U1587">
        <v>12712093</v>
      </c>
      <c r="V1587">
        <f t="shared" si="49"/>
        <v>-17287907</v>
      </c>
      <c r="W1587" t="s">
        <v>6017</v>
      </c>
      <c r="X1587">
        <v>6.7</v>
      </c>
      <c r="Y1587">
        <v>222</v>
      </c>
      <c r="Z1587">
        <v>70771</v>
      </c>
      <c r="AA1587">
        <v>671</v>
      </c>
      <c r="AB1587">
        <v>0</v>
      </c>
      <c r="AC1587">
        <v>0</v>
      </c>
      <c r="AD1587">
        <v>23000</v>
      </c>
      <c r="AE1587">
        <v>909</v>
      </c>
      <c r="AF1587">
        <v>855</v>
      </c>
      <c r="AG1587">
        <v>27829</v>
      </c>
      <c r="AH1587" t="s">
        <v>20932</v>
      </c>
      <c r="AI1587" t="s">
        <v>2420</v>
      </c>
      <c r="AJ1587" t="s">
        <v>20929</v>
      </c>
      <c r="AK1587" t="s">
        <v>12756</v>
      </c>
      <c r="AP1587">
        <f t="shared" si="48"/>
        <v>4</v>
      </c>
    </row>
    <row r="1588" spans="1:42" x14ac:dyDescent="0.3">
      <c r="A1588" s="1">
        <v>1682</v>
      </c>
      <c r="B1588" t="s">
        <v>6018</v>
      </c>
      <c r="C1588" t="s">
        <v>27</v>
      </c>
      <c r="D1588" t="s">
        <v>6019</v>
      </c>
      <c r="E1588" t="s">
        <v>2882</v>
      </c>
      <c r="F1588" t="s">
        <v>702</v>
      </c>
      <c r="G1588" t="s">
        <v>938</v>
      </c>
      <c r="H1588" t="s">
        <v>32</v>
      </c>
      <c r="I1588">
        <v>100</v>
      </c>
      <c r="J1588">
        <v>2.35</v>
      </c>
      <c r="K1588" t="s">
        <v>33</v>
      </c>
      <c r="L1588" t="s">
        <v>17666</v>
      </c>
      <c r="M1588" t="s">
        <v>17667</v>
      </c>
      <c r="N1588" t="s">
        <v>16615</v>
      </c>
      <c r="O1588" t="s">
        <v>14337</v>
      </c>
      <c r="P1588" t="s">
        <v>14202</v>
      </c>
      <c r="Q1588">
        <v>1999</v>
      </c>
      <c r="R1588" t="s">
        <v>34</v>
      </c>
      <c r="S1588">
        <v>3</v>
      </c>
      <c r="T1588">
        <v>30000000</v>
      </c>
      <c r="U1588">
        <v>11576087</v>
      </c>
      <c r="V1588">
        <f t="shared" si="49"/>
        <v>-18423913</v>
      </c>
      <c r="W1588" t="s">
        <v>6020</v>
      </c>
      <c r="X1588">
        <v>4.0999999999999996</v>
      </c>
      <c r="Y1588">
        <v>85</v>
      </c>
      <c r="Z1588">
        <v>14747</v>
      </c>
      <c r="AA1588">
        <v>338</v>
      </c>
      <c r="AB1588">
        <v>858</v>
      </c>
      <c r="AC1588">
        <v>38</v>
      </c>
      <c r="AD1588">
        <v>811</v>
      </c>
      <c r="AE1588">
        <v>586</v>
      </c>
      <c r="AF1588">
        <v>362</v>
      </c>
      <c r="AG1588">
        <v>2497</v>
      </c>
      <c r="AH1588" t="s">
        <v>980</v>
      </c>
      <c r="AI1588" t="s">
        <v>718</v>
      </c>
      <c r="AJ1588" t="s">
        <v>13700</v>
      </c>
      <c r="AP1588">
        <f t="shared" si="48"/>
        <v>3</v>
      </c>
    </row>
    <row r="1589" spans="1:42" x14ac:dyDescent="0.3">
      <c r="A1589" s="1">
        <v>1683</v>
      </c>
      <c r="B1589" t="s">
        <v>6021</v>
      </c>
      <c r="C1589" t="s">
        <v>27</v>
      </c>
      <c r="D1589" t="s">
        <v>3560</v>
      </c>
      <c r="E1589" t="s">
        <v>77</v>
      </c>
      <c r="F1589" t="s">
        <v>4515</v>
      </c>
      <c r="G1589" t="s">
        <v>2667</v>
      </c>
      <c r="H1589" t="s">
        <v>32</v>
      </c>
      <c r="I1589">
        <v>100</v>
      </c>
      <c r="J1589">
        <v>1.85</v>
      </c>
      <c r="K1589" t="s">
        <v>33</v>
      </c>
      <c r="L1589" t="s">
        <v>14347</v>
      </c>
      <c r="M1589" t="s">
        <v>16341</v>
      </c>
      <c r="N1589" t="s">
        <v>17668</v>
      </c>
      <c r="O1589" t="s">
        <v>14644</v>
      </c>
      <c r="P1589" t="s">
        <v>15285</v>
      </c>
      <c r="Q1589">
        <v>1999</v>
      </c>
      <c r="R1589" t="s">
        <v>491</v>
      </c>
      <c r="S1589">
        <v>0</v>
      </c>
      <c r="T1589">
        <v>30000000</v>
      </c>
      <c r="U1589">
        <v>11900000</v>
      </c>
      <c r="V1589">
        <f t="shared" si="49"/>
        <v>-18100000</v>
      </c>
      <c r="W1589" t="s">
        <v>6022</v>
      </c>
      <c r="X1589">
        <v>5.5</v>
      </c>
      <c r="Y1589">
        <v>62</v>
      </c>
      <c r="Z1589">
        <v>11003</v>
      </c>
      <c r="AA1589">
        <v>148</v>
      </c>
      <c r="AB1589">
        <v>654</v>
      </c>
      <c r="AC1589">
        <v>277</v>
      </c>
      <c r="AD1589">
        <v>21000</v>
      </c>
      <c r="AE1589">
        <v>767</v>
      </c>
      <c r="AF1589">
        <v>210</v>
      </c>
      <c r="AG1589">
        <v>22006</v>
      </c>
      <c r="AH1589" t="s">
        <v>2420</v>
      </c>
      <c r="AI1589" t="s">
        <v>20924</v>
      </c>
      <c r="AJ1589" t="s">
        <v>13161</v>
      </c>
      <c r="AP1589">
        <f t="shared" si="48"/>
        <v>3</v>
      </c>
    </row>
    <row r="1590" spans="1:42" x14ac:dyDescent="0.3">
      <c r="A1590" s="1">
        <v>1684</v>
      </c>
      <c r="B1590" t="s">
        <v>6023</v>
      </c>
      <c r="C1590" t="s">
        <v>27</v>
      </c>
      <c r="D1590" t="s">
        <v>3876</v>
      </c>
      <c r="E1590" t="s">
        <v>4582</v>
      </c>
      <c r="F1590" t="s">
        <v>6024</v>
      </c>
      <c r="G1590" t="s">
        <v>2232</v>
      </c>
      <c r="H1590" t="s">
        <v>32</v>
      </c>
      <c r="I1590">
        <v>100</v>
      </c>
      <c r="J1590">
        <v>2.35</v>
      </c>
      <c r="K1590" t="s">
        <v>33</v>
      </c>
      <c r="L1590" t="s">
        <v>17669</v>
      </c>
      <c r="M1590" t="s">
        <v>14330</v>
      </c>
      <c r="N1590" t="s">
        <v>17670</v>
      </c>
      <c r="O1590" t="s">
        <v>15151</v>
      </c>
      <c r="P1590" t="s">
        <v>14139</v>
      </c>
      <c r="Q1590">
        <v>2009</v>
      </c>
      <c r="R1590" t="s">
        <v>72</v>
      </c>
      <c r="S1590">
        <v>0</v>
      </c>
      <c r="T1590">
        <v>45000000</v>
      </c>
      <c r="U1590">
        <v>9353573</v>
      </c>
      <c r="V1590">
        <f t="shared" si="49"/>
        <v>-35646427</v>
      </c>
      <c r="W1590" t="s">
        <v>6025</v>
      </c>
      <c r="X1590">
        <v>2.7</v>
      </c>
      <c r="Y1590">
        <v>130</v>
      </c>
      <c r="Z1590">
        <v>56451</v>
      </c>
      <c r="AA1590">
        <v>524</v>
      </c>
      <c r="AB1590">
        <v>0</v>
      </c>
      <c r="AC1590">
        <v>70</v>
      </c>
      <c r="AD1590">
        <v>473</v>
      </c>
      <c r="AE1590">
        <v>315</v>
      </c>
      <c r="AF1590">
        <v>99</v>
      </c>
      <c r="AG1590">
        <v>1100</v>
      </c>
      <c r="AH1590" t="s">
        <v>980</v>
      </c>
      <c r="AI1590" t="s">
        <v>718</v>
      </c>
      <c r="AJ1590" t="s">
        <v>20924</v>
      </c>
      <c r="AK1590" t="s">
        <v>13700</v>
      </c>
      <c r="AL1590" t="s">
        <v>13161</v>
      </c>
      <c r="AP1590">
        <f t="shared" si="48"/>
        <v>5</v>
      </c>
    </row>
    <row r="1591" spans="1:42" x14ac:dyDescent="0.3">
      <c r="A1591" s="1">
        <v>1685</v>
      </c>
      <c r="B1591" t="s">
        <v>6026</v>
      </c>
      <c r="C1591" t="s">
        <v>27</v>
      </c>
      <c r="D1591" t="s">
        <v>6027</v>
      </c>
      <c r="E1591" t="s">
        <v>6028</v>
      </c>
      <c r="F1591" t="s">
        <v>6029</v>
      </c>
      <c r="G1591" t="s">
        <v>6030</v>
      </c>
      <c r="H1591" t="s">
        <v>32</v>
      </c>
      <c r="I1591">
        <v>107</v>
      </c>
      <c r="J1591">
        <v>2.35</v>
      </c>
      <c r="K1591" t="s">
        <v>33</v>
      </c>
      <c r="L1591" t="s">
        <v>16349</v>
      </c>
      <c r="M1591" t="s">
        <v>14138</v>
      </c>
      <c r="N1591" t="s">
        <v>14720</v>
      </c>
      <c r="O1591" t="s">
        <v>17671</v>
      </c>
      <c r="P1591" t="s">
        <v>14606</v>
      </c>
      <c r="Q1591">
        <v>2013</v>
      </c>
      <c r="R1591" t="s">
        <v>491</v>
      </c>
      <c r="S1591">
        <v>2</v>
      </c>
      <c r="T1591">
        <v>45000000</v>
      </c>
      <c r="U1591">
        <v>12026670</v>
      </c>
      <c r="V1591">
        <f t="shared" si="49"/>
        <v>-32973330</v>
      </c>
      <c r="W1591" t="s">
        <v>6031</v>
      </c>
      <c r="X1591">
        <v>6.4</v>
      </c>
      <c r="Y1591">
        <v>376</v>
      </c>
      <c r="Z1591">
        <v>114241</v>
      </c>
      <c r="AA1591">
        <v>258</v>
      </c>
      <c r="AB1591">
        <v>24000</v>
      </c>
      <c r="AC1591">
        <v>419</v>
      </c>
      <c r="AD1591">
        <v>971</v>
      </c>
      <c r="AE1591">
        <v>236</v>
      </c>
      <c r="AF1591">
        <v>165</v>
      </c>
      <c r="AG1591">
        <v>1643</v>
      </c>
      <c r="AH1591" t="s">
        <v>980</v>
      </c>
      <c r="AI1591" t="s">
        <v>20931</v>
      </c>
      <c r="AJ1591" t="s">
        <v>13161</v>
      </c>
      <c r="AP1591">
        <f t="shared" si="48"/>
        <v>3</v>
      </c>
    </row>
    <row r="1592" spans="1:42" x14ac:dyDescent="0.3">
      <c r="A1592" s="1">
        <v>1686</v>
      </c>
      <c r="B1592" t="s">
        <v>6032</v>
      </c>
      <c r="C1592" t="s">
        <v>27</v>
      </c>
      <c r="D1592" t="s">
        <v>6033</v>
      </c>
      <c r="E1592" t="s">
        <v>1269</v>
      </c>
      <c r="F1592" t="s">
        <v>5957</v>
      </c>
      <c r="G1592" t="s">
        <v>6034</v>
      </c>
      <c r="H1592" t="s">
        <v>32</v>
      </c>
      <c r="I1592">
        <v>102</v>
      </c>
      <c r="J1592">
        <v>2.35</v>
      </c>
      <c r="K1592" t="s">
        <v>33</v>
      </c>
      <c r="L1592" t="s">
        <v>14660</v>
      </c>
      <c r="M1592" t="s">
        <v>14325</v>
      </c>
      <c r="N1592" t="s">
        <v>14867</v>
      </c>
      <c r="O1592" t="s">
        <v>15273</v>
      </c>
      <c r="P1592" t="s">
        <v>14097</v>
      </c>
      <c r="Q1592">
        <v>2004</v>
      </c>
      <c r="R1592" t="s">
        <v>34</v>
      </c>
      <c r="S1592">
        <v>1</v>
      </c>
      <c r="T1592">
        <v>25000000</v>
      </c>
      <c r="U1592">
        <v>14334645</v>
      </c>
      <c r="V1592">
        <f t="shared" si="49"/>
        <v>-10665355</v>
      </c>
      <c r="W1592" t="s">
        <v>6035</v>
      </c>
      <c r="X1592">
        <v>4.8</v>
      </c>
      <c r="Y1592">
        <v>130</v>
      </c>
      <c r="Z1592">
        <v>22449</v>
      </c>
      <c r="AA1592">
        <v>191</v>
      </c>
      <c r="AB1592">
        <v>387</v>
      </c>
      <c r="AC1592">
        <v>6</v>
      </c>
      <c r="AD1592">
        <v>22000</v>
      </c>
      <c r="AE1592">
        <v>829</v>
      </c>
      <c r="AF1592">
        <v>353</v>
      </c>
      <c r="AG1592">
        <v>23352</v>
      </c>
      <c r="AH1592" t="s">
        <v>2420</v>
      </c>
      <c r="AI1592" t="s">
        <v>4493</v>
      </c>
      <c r="AJ1592" t="s">
        <v>13700</v>
      </c>
      <c r="AK1592" t="s">
        <v>13161</v>
      </c>
      <c r="AP1592">
        <f t="shared" si="48"/>
        <v>4</v>
      </c>
    </row>
    <row r="1593" spans="1:42" x14ac:dyDescent="0.3">
      <c r="A1593" s="1">
        <v>1687</v>
      </c>
      <c r="B1593" t="s">
        <v>6036</v>
      </c>
      <c r="C1593" t="s">
        <v>27</v>
      </c>
      <c r="D1593" t="s">
        <v>6037</v>
      </c>
      <c r="E1593" t="s">
        <v>1992</v>
      </c>
      <c r="F1593" t="s">
        <v>6038</v>
      </c>
      <c r="G1593" t="s">
        <v>6039</v>
      </c>
      <c r="H1593" t="s">
        <v>32</v>
      </c>
      <c r="I1593">
        <v>101</v>
      </c>
      <c r="J1593">
        <v>2.35</v>
      </c>
      <c r="K1593" t="s">
        <v>33</v>
      </c>
      <c r="L1593" t="s">
        <v>17672</v>
      </c>
      <c r="M1593" t="s">
        <v>15096</v>
      </c>
      <c r="N1593" t="s">
        <v>15615</v>
      </c>
      <c r="O1593" t="s">
        <v>14217</v>
      </c>
      <c r="P1593" t="s">
        <v>17673</v>
      </c>
      <c r="Q1593">
        <v>2004</v>
      </c>
      <c r="R1593" t="s">
        <v>34</v>
      </c>
      <c r="S1593">
        <v>0</v>
      </c>
      <c r="T1593">
        <v>23000000</v>
      </c>
      <c r="U1593">
        <v>12189514</v>
      </c>
      <c r="V1593">
        <f t="shared" si="49"/>
        <v>-10810486</v>
      </c>
      <c r="W1593" t="s">
        <v>6040</v>
      </c>
      <c r="X1593">
        <v>6.1</v>
      </c>
      <c r="Y1593">
        <v>65</v>
      </c>
      <c r="Z1593">
        <v>30092</v>
      </c>
      <c r="AA1593">
        <v>129</v>
      </c>
      <c r="AB1593">
        <v>0</v>
      </c>
      <c r="AC1593">
        <v>3</v>
      </c>
      <c r="AD1593">
        <v>448</v>
      </c>
      <c r="AE1593">
        <v>143</v>
      </c>
      <c r="AF1593">
        <v>120</v>
      </c>
      <c r="AG1593">
        <v>842</v>
      </c>
      <c r="AH1593" t="s">
        <v>1432</v>
      </c>
      <c r="AI1593" t="s">
        <v>12756</v>
      </c>
      <c r="AP1593">
        <f t="shared" si="48"/>
        <v>2</v>
      </c>
    </row>
    <row r="1594" spans="1:42" x14ac:dyDescent="0.3">
      <c r="A1594" s="1">
        <v>1688</v>
      </c>
      <c r="B1594" t="s">
        <v>6041</v>
      </c>
      <c r="C1594" t="s">
        <v>27</v>
      </c>
      <c r="D1594" t="s">
        <v>6042</v>
      </c>
      <c r="E1594" t="s">
        <v>369</v>
      </c>
      <c r="F1594" t="s">
        <v>6043</v>
      </c>
      <c r="G1594" t="s">
        <v>2343</v>
      </c>
      <c r="H1594" t="s">
        <v>32</v>
      </c>
      <c r="I1594">
        <v>86</v>
      </c>
      <c r="J1594">
        <v>1.85</v>
      </c>
      <c r="K1594" t="s">
        <v>33</v>
      </c>
      <c r="L1594" t="s">
        <v>17403</v>
      </c>
      <c r="M1594" t="s">
        <v>14082</v>
      </c>
      <c r="N1594" t="s">
        <v>14224</v>
      </c>
      <c r="O1594" t="s">
        <v>17674</v>
      </c>
      <c r="P1594" t="s">
        <v>14288</v>
      </c>
      <c r="Q1594">
        <v>2011</v>
      </c>
      <c r="R1594" t="s">
        <v>72</v>
      </c>
      <c r="S1594">
        <v>0</v>
      </c>
      <c r="T1594">
        <v>30000000</v>
      </c>
      <c r="U1594">
        <v>10134754</v>
      </c>
      <c r="V1594">
        <f t="shared" si="49"/>
        <v>-19865246</v>
      </c>
      <c r="W1594" t="s">
        <v>6044</v>
      </c>
      <c r="X1594">
        <v>4.8</v>
      </c>
      <c r="Y1594">
        <v>77</v>
      </c>
      <c r="Z1594">
        <v>9682</v>
      </c>
      <c r="AA1594">
        <v>38</v>
      </c>
      <c r="AB1594">
        <v>0</v>
      </c>
      <c r="AC1594">
        <v>6</v>
      </c>
      <c r="AD1594">
        <v>1000</v>
      </c>
      <c r="AE1594">
        <v>857</v>
      </c>
      <c r="AF1594">
        <v>843</v>
      </c>
      <c r="AG1594">
        <v>5393</v>
      </c>
      <c r="AH1594" t="s">
        <v>20925</v>
      </c>
      <c r="AI1594" t="s">
        <v>1432</v>
      </c>
      <c r="AJ1594" t="s">
        <v>20926</v>
      </c>
      <c r="AP1594">
        <f t="shared" si="48"/>
        <v>3</v>
      </c>
    </row>
    <row r="1595" spans="1:42" x14ac:dyDescent="0.3">
      <c r="A1595" s="1">
        <v>1689</v>
      </c>
      <c r="B1595" t="s">
        <v>6045</v>
      </c>
      <c r="C1595" t="s">
        <v>27</v>
      </c>
      <c r="D1595" t="s">
        <v>5351</v>
      </c>
      <c r="E1595" t="s">
        <v>360</v>
      </c>
      <c r="F1595" t="s">
        <v>3103</v>
      </c>
      <c r="G1595" t="s">
        <v>6046</v>
      </c>
      <c r="H1595" t="s">
        <v>32</v>
      </c>
      <c r="I1595">
        <v>108</v>
      </c>
      <c r="J1595">
        <v>2.35</v>
      </c>
      <c r="K1595" t="s">
        <v>33</v>
      </c>
      <c r="L1595" t="s">
        <v>17675</v>
      </c>
      <c r="M1595" t="s">
        <v>15226</v>
      </c>
      <c r="N1595" t="s">
        <v>16337</v>
      </c>
      <c r="O1595" t="s">
        <v>17388</v>
      </c>
      <c r="P1595" t="s">
        <v>16093</v>
      </c>
      <c r="Q1595">
        <v>2005</v>
      </c>
      <c r="R1595" t="s">
        <v>34</v>
      </c>
      <c r="S1595">
        <v>3</v>
      </c>
      <c r="T1595">
        <v>30000000</v>
      </c>
      <c r="U1595">
        <v>8535575</v>
      </c>
      <c r="V1595">
        <f t="shared" si="49"/>
        <v>-21464425</v>
      </c>
      <c r="W1595" t="s">
        <v>6047</v>
      </c>
      <c r="X1595">
        <v>7</v>
      </c>
      <c r="Y1595">
        <v>107</v>
      </c>
      <c r="Z1595">
        <v>24033</v>
      </c>
      <c r="AA1595">
        <v>152</v>
      </c>
      <c r="AB1595">
        <v>0</v>
      </c>
      <c r="AC1595">
        <v>529</v>
      </c>
      <c r="AD1595">
        <v>11000</v>
      </c>
      <c r="AE1595">
        <v>329</v>
      </c>
      <c r="AF1595">
        <v>83</v>
      </c>
      <c r="AG1595">
        <v>11519</v>
      </c>
      <c r="AH1595" t="s">
        <v>2420</v>
      </c>
      <c r="AP1595">
        <f t="shared" si="48"/>
        <v>1</v>
      </c>
    </row>
    <row r="1596" spans="1:42" x14ac:dyDescent="0.3">
      <c r="A1596" s="1">
        <v>1690</v>
      </c>
      <c r="B1596" t="s">
        <v>6048</v>
      </c>
      <c r="C1596" t="s">
        <v>27</v>
      </c>
      <c r="D1596" t="s">
        <v>2000</v>
      </c>
      <c r="E1596" t="s">
        <v>142</v>
      </c>
      <c r="F1596" t="s">
        <v>5084</v>
      </c>
      <c r="G1596" t="s">
        <v>926</v>
      </c>
      <c r="H1596" t="s">
        <v>47</v>
      </c>
      <c r="I1596">
        <v>123</v>
      </c>
      <c r="J1596">
        <v>1.85</v>
      </c>
      <c r="K1596" t="s">
        <v>33</v>
      </c>
      <c r="L1596" t="s">
        <v>14660</v>
      </c>
      <c r="M1596" t="s">
        <v>14136</v>
      </c>
      <c r="N1596" t="s">
        <v>17676</v>
      </c>
      <c r="O1596" t="s">
        <v>14154</v>
      </c>
      <c r="P1596" t="s">
        <v>17677</v>
      </c>
      <c r="Q1596">
        <v>2009</v>
      </c>
      <c r="R1596" t="s">
        <v>34</v>
      </c>
      <c r="S1596">
        <v>1</v>
      </c>
      <c r="T1596">
        <v>40000000</v>
      </c>
      <c r="U1596">
        <v>7689458</v>
      </c>
      <c r="V1596">
        <f t="shared" si="49"/>
        <v>-32310542</v>
      </c>
      <c r="W1596" t="s">
        <v>6049</v>
      </c>
      <c r="X1596">
        <v>6.8</v>
      </c>
      <c r="Y1596">
        <v>292</v>
      </c>
      <c r="Z1596">
        <v>126307</v>
      </c>
      <c r="AA1596">
        <v>210</v>
      </c>
      <c r="AB1596">
        <v>19000</v>
      </c>
      <c r="AC1596">
        <v>0</v>
      </c>
      <c r="AD1596">
        <v>10000</v>
      </c>
      <c r="AE1596">
        <v>785</v>
      </c>
      <c r="AF1596">
        <v>645</v>
      </c>
      <c r="AG1596">
        <v>11769</v>
      </c>
      <c r="AH1596" t="s">
        <v>718</v>
      </c>
      <c r="AI1596" t="s">
        <v>20924</v>
      </c>
      <c r="AJ1596" t="s">
        <v>20928</v>
      </c>
      <c r="AP1596">
        <f t="shared" si="48"/>
        <v>3</v>
      </c>
    </row>
    <row r="1597" spans="1:42" x14ac:dyDescent="0.3">
      <c r="A1597" s="1">
        <v>1693</v>
      </c>
      <c r="B1597" t="s">
        <v>6050</v>
      </c>
      <c r="C1597" t="s">
        <v>27</v>
      </c>
      <c r="D1597" t="s">
        <v>3976</v>
      </c>
      <c r="E1597" t="s">
        <v>538</v>
      </c>
      <c r="F1597" t="s">
        <v>2268</v>
      </c>
      <c r="G1597" t="s">
        <v>3661</v>
      </c>
      <c r="H1597" t="s">
        <v>32</v>
      </c>
      <c r="I1597">
        <v>88</v>
      </c>
      <c r="J1597">
        <v>2.35</v>
      </c>
      <c r="K1597" t="s">
        <v>33</v>
      </c>
      <c r="L1597" t="s">
        <v>17678</v>
      </c>
      <c r="M1597" t="s">
        <v>14980</v>
      </c>
      <c r="N1597" t="s">
        <v>17226</v>
      </c>
      <c r="O1597" t="s">
        <v>14631</v>
      </c>
      <c r="P1597" t="s">
        <v>17679</v>
      </c>
      <c r="Q1597">
        <v>2013</v>
      </c>
      <c r="R1597" t="s">
        <v>491</v>
      </c>
      <c r="S1597">
        <v>3</v>
      </c>
      <c r="T1597">
        <v>30000000</v>
      </c>
      <c r="U1597">
        <v>19316646</v>
      </c>
      <c r="V1597">
        <f t="shared" si="49"/>
        <v>-10683354</v>
      </c>
      <c r="W1597" t="s">
        <v>6051</v>
      </c>
      <c r="X1597">
        <v>5.6</v>
      </c>
      <c r="Y1597">
        <v>184</v>
      </c>
      <c r="Z1597">
        <v>52069</v>
      </c>
      <c r="AA1597">
        <v>95</v>
      </c>
      <c r="AB1597">
        <v>0</v>
      </c>
      <c r="AC1597">
        <v>65</v>
      </c>
      <c r="AD1597">
        <v>3000</v>
      </c>
      <c r="AE1597">
        <v>697</v>
      </c>
      <c r="AF1597">
        <v>681</v>
      </c>
      <c r="AG1597">
        <v>5706</v>
      </c>
      <c r="AH1597" t="s">
        <v>20931</v>
      </c>
      <c r="AI1597" t="s">
        <v>13161</v>
      </c>
      <c r="AP1597">
        <f t="shared" si="48"/>
        <v>2</v>
      </c>
    </row>
    <row r="1598" spans="1:42" x14ac:dyDescent="0.3">
      <c r="A1598" s="1">
        <v>1694</v>
      </c>
      <c r="B1598" t="s">
        <v>6052</v>
      </c>
      <c r="C1598" t="s">
        <v>27</v>
      </c>
      <c r="D1598" t="s">
        <v>4105</v>
      </c>
      <c r="E1598" t="s">
        <v>210</v>
      </c>
      <c r="F1598" t="s">
        <v>6053</v>
      </c>
      <c r="G1598" t="s">
        <v>6054</v>
      </c>
      <c r="H1598" t="s">
        <v>32</v>
      </c>
      <c r="I1598">
        <v>109</v>
      </c>
      <c r="J1598">
        <v>2.35</v>
      </c>
      <c r="K1598" t="s">
        <v>33</v>
      </c>
      <c r="L1598" t="s">
        <v>17214</v>
      </c>
      <c r="M1598" t="s">
        <v>17680</v>
      </c>
      <c r="N1598" t="s">
        <v>14833</v>
      </c>
      <c r="O1598" t="s">
        <v>17423</v>
      </c>
      <c r="P1598" t="s">
        <v>17415</v>
      </c>
      <c r="Q1598">
        <v>2001</v>
      </c>
      <c r="R1598" t="s">
        <v>34</v>
      </c>
      <c r="S1598">
        <v>2</v>
      </c>
      <c r="T1598">
        <v>30000000</v>
      </c>
      <c r="U1598">
        <v>10965209</v>
      </c>
      <c r="V1598">
        <f t="shared" si="49"/>
        <v>-19034791</v>
      </c>
      <c r="W1598" t="s">
        <v>6055</v>
      </c>
      <c r="X1598">
        <v>6.1</v>
      </c>
      <c r="Y1598">
        <v>123</v>
      </c>
      <c r="Z1598">
        <v>25558</v>
      </c>
      <c r="AA1598">
        <v>221</v>
      </c>
      <c r="AB1598">
        <v>0</v>
      </c>
      <c r="AC1598">
        <v>29</v>
      </c>
      <c r="AD1598">
        <v>779</v>
      </c>
      <c r="AE1598">
        <v>240</v>
      </c>
      <c r="AF1598">
        <v>91</v>
      </c>
      <c r="AG1598">
        <v>1297</v>
      </c>
      <c r="AH1598" t="s">
        <v>980</v>
      </c>
      <c r="AI1598" t="s">
        <v>20931</v>
      </c>
      <c r="AJ1598" t="s">
        <v>2420</v>
      </c>
      <c r="AK1598" t="s">
        <v>13161</v>
      </c>
      <c r="AP1598">
        <f t="shared" si="48"/>
        <v>4</v>
      </c>
    </row>
    <row r="1599" spans="1:42" x14ac:dyDescent="0.3">
      <c r="A1599" s="1">
        <v>1695</v>
      </c>
      <c r="B1599" t="s">
        <v>6056</v>
      </c>
      <c r="C1599" t="s">
        <v>27</v>
      </c>
      <c r="D1599" t="s">
        <v>763</v>
      </c>
      <c r="E1599" t="s">
        <v>1254</v>
      </c>
      <c r="F1599" t="s">
        <v>360</v>
      </c>
      <c r="G1599" t="s">
        <v>674</v>
      </c>
      <c r="H1599" t="s">
        <v>32</v>
      </c>
      <c r="I1599">
        <v>122</v>
      </c>
      <c r="J1599">
        <v>1.85</v>
      </c>
      <c r="K1599" t="s">
        <v>33</v>
      </c>
      <c r="L1599" t="s">
        <v>14049</v>
      </c>
      <c r="M1599" t="s">
        <v>17681</v>
      </c>
      <c r="N1599" t="s">
        <v>17682</v>
      </c>
      <c r="O1599" t="s">
        <v>17683</v>
      </c>
      <c r="P1599" t="s">
        <v>16499</v>
      </c>
      <c r="Q1599">
        <v>1989</v>
      </c>
      <c r="R1599" t="s">
        <v>491</v>
      </c>
      <c r="S1599">
        <v>3</v>
      </c>
      <c r="T1599">
        <v>18000000</v>
      </c>
      <c r="U1599">
        <v>26830000</v>
      </c>
      <c r="V1599">
        <f t="shared" si="49"/>
        <v>8830000</v>
      </c>
      <c r="W1599" t="s">
        <v>6057</v>
      </c>
      <c r="X1599">
        <v>7.9</v>
      </c>
      <c r="Y1599">
        <v>60</v>
      </c>
      <c r="Z1599">
        <v>101888</v>
      </c>
      <c r="AA1599">
        <v>365</v>
      </c>
      <c r="AB1599">
        <v>0</v>
      </c>
      <c r="AC1599">
        <v>380</v>
      </c>
      <c r="AD1599">
        <v>18000</v>
      </c>
      <c r="AE1599">
        <v>11000</v>
      </c>
      <c r="AF1599">
        <v>2000</v>
      </c>
      <c r="AG1599">
        <v>32930</v>
      </c>
      <c r="AH1599" t="s">
        <v>2420</v>
      </c>
      <c r="AI1599" t="s">
        <v>20929</v>
      </c>
      <c r="AJ1599" t="s">
        <v>6750</v>
      </c>
      <c r="AP1599">
        <f t="shared" si="48"/>
        <v>3</v>
      </c>
    </row>
    <row r="1600" spans="1:42" x14ac:dyDescent="0.3">
      <c r="A1600" s="1">
        <v>1696</v>
      </c>
      <c r="B1600" t="s">
        <v>6058</v>
      </c>
      <c r="C1600" t="s">
        <v>27</v>
      </c>
      <c r="D1600" t="s">
        <v>6059</v>
      </c>
      <c r="E1600" t="s">
        <v>1269</v>
      </c>
      <c r="F1600" t="s">
        <v>1385</v>
      </c>
      <c r="G1600" t="s">
        <v>2986</v>
      </c>
      <c r="H1600" t="s">
        <v>6060</v>
      </c>
      <c r="I1600">
        <v>105</v>
      </c>
      <c r="J1600">
        <v>1.85</v>
      </c>
      <c r="K1600" t="s">
        <v>33</v>
      </c>
      <c r="L1600" t="s">
        <v>14809</v>
      </c>
      <c r="M1600" t="s">
        <v>17684</v>
      </c>
      <c r="N1600" t="s">
        <v>17685</v>
      </c>
      <c r="O1600" t="s">
        <v>14821</v>
      </c>
      <c r="P1600" t="s">
        <v>17686</v>
      </c>
      <c r="Q1600">
        <v>1984</v>
      </c>
      <c r="R1600" t="s">
        <v>491</v>
      </c>
      <c r="S1600">
        <v>8</v>
      </c>
      <c r="T1600">
        <v>30000000</v>
      </c>
      <c r="U1600">
        <v>5300000</v>
      </c>
      <c r="V1600">
        <f t="shared" si="49"/>
        <v>-24700000</v>
      </c>
      <c r="W1600" t="s">
        <v>6061</v>
      </c>
      <c r="X1600">
        <v>8.4</v>
      </c>
      <c r="Y1600">
        <v>111</v>
      </c>
      <c r="Z1600">
        <v>221000</v>
      </c>
      <c r="AA1600">
        <v>495</v>
      </c>
      <c r="AB1600">
        <v>12000</v>
      </c>
      <c r="AC1600">
        <v>0</v>
      </c>
      <c r="AD1600">
        <v>22000</v>
      </c>
      <c r="AE1600">
        <v>683</v>
      </c>
      <c r="AF1600">
        <v>642</v>
      </c>
      <c r="AG1600">
        <v>24719</v>
      </c>
      <c r="AH1600" t="s">
        <v>20931</v>
      </c>
      <c r="AI1600" t="s">
        <v>2420</v>
      </c>
      <c r="AP1600">
        <f t="shared" si="48"/>
        <v>2</v>
      </c>
    </row>
    <row r="1601" spans="1:42" x14ac:dyDescent="0.3">
      <c r="A1601" s="1">
        <v>1697</v>
      </c>
      <c r="B1601" t="s">
        <v>6062</v>
      </c>
      <c r="C1601" t="s">
        <v>27</v>
      </c>
      <c r="D1601" t="s">
        <v>6063</v>
      </c>
      <c r="E1601" t="s">
        <v>544</v>
      </c>
      <c r="F1601" t="s">
        <v>4224</v>
      </c>
      <c r="G1601" t="s">
        <v>6064</v>
      </c>
      <c r="H1601" t="s">
        <v>32</v>
      </c>
      <c r="I1601">
        <v>118</v>
      </c>
      <c r="J1601">
        <v>2.35</v>
      </c>
      <c r="K1601" t="s">
        <v>33</v>
      </c>
      <c r="L1601" t="s">
        <v>17687</v>
      </c>
      <c r="M1601" t="s">
        <v>17688</v>
      </c>
      <c r="N1601" t="s">
        <v>17689</v>
      </c>
      <c r="O1601" t="s">
        <v>14403</v>
      </c>
      <c r="P1601" t="s">
        <v>17690</v>
      </c>
      <c r="Q1601">
        <v>2013</v>
      </c>
      <c r="R1601" t="s">
        <v>491</v>
      </c>
      <c r="S1601">
        <v>2</v>
      </c>
      <c r="T1601">
        <v>30000000</v>
      </c>
      <c r="U1601">
        <v>10880926</v>
      </c>
      <c r="V1601">
        <f t="shared" si="49"/>
        <v>-19119074</v>
      </c>
      <c r="W1601" t="s">
        <v>6065</v>
      </c>
      <c r="X1601">
        <v>6.5</v>
      </c>
      <c r="Y1601">
        <v>217</v>
      </c>
      <c r="Z1601">
        <v>54147</v>
      </c>
      <c r="AA1601">
        <v>127</v>
      </c>
      <c r="AB1601">
        <v>0</v>
      </c>
      <c r="AC1601">
        <v>76</v>
      </c>
      <c r="AD1601">
        <v>3000</v>
      </c>
      <c r="AE1601">
        <v>678</v>
      </c>
      <c r="AF1601">
        <v>174</v>
      </c>
      <c r="AG1601">
        <v>4253</v>
      </c>
      <c r="AH1601" t="s">
        <v>980</v>
      </c>
      <c r="AI1601" t="s">
        <v>20931</v>
      </c>
      <c r="AJ1601" t="s">
        <v>2420</v>
      </c>
      <c r="AK1601" t="s">
        <v>13161</v>
      </c>
      <c r="AP1601">
        <f t="shared" si="48"/>
        <v>4</v>
      </c>
    </row>
    <row r="1602" spans="1:42" x14ac:dyDescent="0.3">
      <c r="A1602" s="1">
        <v>1698</v>
      </c>
      <c r="B1602" t="s">
        <v>6066</v>
      </c>
      <c r="C1602" t="s">
        <v>27</v>
      </c>
      <c r="D1602" t="s">
        <v>6067</v>
      </c>
      <c r="E1602" t="s">
        <v>1728</v>
      </c>
      <c r="F1602" t="s">
        <v>902</v>
      </c>
      <c r="G1602" t="s">
        <v>4054</v>
      </c>
      <c r="H1602" t="s">
        <v>32</v>
      </c>
      <c r="I1602">
        <v>131</v>
      </c>
      <c r="J1602">
        <v>2.35</v>
      </c>
      <c r="K1602" t="s">
        <v>33</v>
      </c>
      <c r="L1602" t="s">
        <v>15415</v>
      </c>
      <c r="M1602" t="s">
        <v>15125</v>
      </c>
      <c r="N1602" t="s">
        <v>16361</v>
      </c>
      <c r="O1602" t="s">
        <v>17691</v>
      </c>
      <c r="P1602" t="s">
        <v>17692</v>
      </c>
      <c r="Q1602">
        <v>2004</v>
      </c>
      <c r="R1602" t="s">
        <v>491</v>
      </c>
      <c r="S1602">
        <v>3</v>
      </c>
      <c r="T1602">
        <v>18000000</v>
      </c>
      <c r="U1602">
        <v>3752725</v>
      </c>
      <c r="V1602">
        <f t="shared" si="49"/>
        <v>-14247275</v>
      </c>
      <c r="W1602" t="s">
        <v>6068</v>
      </c>
      <c r="X1602">
        <v>7.1</v>
      </c>
      <c r="Y1602">
        <v>117</v>
      </c>
      <c r="Z1602">
        <v>29715</v>
      </c>
      <c r="AA1602">
        <v>161</v>
      </c>
      <c r="AB1602">
        <v>0</v>
      </c>
      <c r="AC1602">
        <v>53</v>
      </c>
      <c r="AD1602">
        <v>14000</v>
      </c>
      <c r="AE1602">
        <v>871</v>
      </c>
      <c r="AF1602">
        <v>548</v>
      </c>
      <c r="AG1602">
        <v>16252</v>
      </c>
      <c r="AH1602" t="s">
        <v>2420</v>
      </c>
      <c r="AI1602" t="s">
        <v>12756</v>
      </c>
      <c r="AP1602">
        <f t="shared" si="48"/>
        <v>2</v>
      </c>
    </row>
    <row r="1603" spans="1:42" x14ac:dyDescent="0.3">
      <c r="A1603" s="1">
        <v>1699</v>
      </c>
      <c r="B1603" t="s">
        <v>6069</v>
      </c>
      <c r="C1603" t="s">
        <v>27</v>
      </c>
      <c r="D1603" t="s">
        <v>3560</v>
      </c>
      <c r="E1603" t="s">
        <v>6070</v>
      </c>
      <c r="F1603" t="s">
        <v>6071</v>
      </c>
      <c r="G1603" t="s">
        <v>1784</v>
      </c>
      <c r="H1603" t="s">
        <v>1390</v>
      </c>
      <c r="I1603">
        <v>109</v>
      </c>
      <c r="J1603">
        <v>1.85</v>
      </c>
      <c r="K1603" t="s">
        <v>33</v>
      </c>
      <c r="L1603" t="s">
        <v>14888</v>
      </c>
      <c r="M1603" t="s">
        <v>17693</v>
      </c>
      <c r="N1603" t="s">
        <v>17694</v>
      </c>
      <c r="O1603" t="s">
        <v>14539</v>
      </c>
      <c r="P1603" t="s">
        <v>14665</v>
      </c>
      <c r="Q1603">
        <v>2002</v>
      </c>
      <c r="R1603" t="s">
        <v>491</v>
      </c>
      <c r="S1603">
        <v>0</v>
      </c>
      <c r="T1603">
        <v>25000000</v>
      </c>
      <c r="U1603">
        <v>3517797</v>
      </c>
      <c r="V1603">
        <f t="shared" si="49"/>
        <v>-21482203</v>
      </c>
      <c r="W1603" t="s">
        <v>6072</v>
      </c>
      <c r="X1603">
        <v>6.6</v>
      </c>
      <c r="Y1603">
        <v>105</v>
      </c>
      <c r="Z1603">
        <v>9004</v>
      </c>
      <c r="AA1603">
        <v>103</v>
      </c>
      <c r="AB1603">
        <v>287</v>
      </c>
      <c r="AC1603">
        <v>277</v>
      </c>
      <c r="AD1603">
        <v>2000</v>
      </c>
      <c r="AE1603">
        <v>378</v>
      </c>
      <c r="AF1603">
        <v>345</v>
      </c>
      <c r="AG1603">
        <v>2759</v>
      </c>
      <c r="AH1603" t="s">
        <v>980</v>
      </c>
      <c r="AI1603" t="s">
        <v>20931</v>
      </c>
      <c r="AJ1603" t="s">
        <v>2420</v>
      </c>
      <c r="AK1603" t="s">
        <v>12756</v>
      </c>
      <c r="AL1603" t="s">
        <v>13161</v>
      </c>
      <c r="AP1603">
        <f t="shared" ref="AP1603:AP1666" si="50">COUNTA(AH1603:AO1603)</f>
        <v>5</v>
      </c>
    </row>
    <row r="1604" spans="1:42" x14ac:dyDescent="0.3">
      <c r="A1604" s="1">
        <v>1701</v>
      </c>
      <c r="B1604" t="s">
        <v>6073</v>
      </c>
      <c r="C1604" t="s">
        <v>27</v>
      </c>
      <c r="D1604" t="s">
        <v>5748</v>
      </c>
      <c r="E1604" t="s">
        <v>2090</v>
      </c>
      <c r="F1604" t="s">
        <v>6074</v>
      </c>
      <c r="G1604" t="s">
        <v>6075</v>
      </c>
      <c r="H1604" t="s">
        <v>47</v>
      </c>
      <c r="I1604">
        <v>88</v>
      </c>
      <c r="J1604">
        <v>2.35</v>
      </c>
      <c r="K1604" t="s">
        <v>33</v>
      </c>
      <c r="L1604" t="s">
        <v>14002</v>
      </c>
      <c r="M1604" t="s">
        <v>14067</v>
      </c>
      <c r="N1604" t="s">
        <v>14068</v>
      </c>
      <c r="O1604" t="s">
        <v>17695</v>
      </c>
      <c r="P1604" t="s">
        <v>14964</v>
      </c>
      <c r="Q1604">
        <v>2006</v>
      </c>
      <c r="R1604" t="s">
        <v>72</v>
      </c>
      <c r="S1604">
        <v>1</v>
      </c>
      <c r="T1604">
        <v>30000000</v>
      </c>
      <c r="U1604">
        <v>2975649</v>
      </c>
      <c r="V1604">
        <f t="shared" ref="V1604:V1667" si="51">U1604-T1604</f>
        <v>-27024351</v>
      </c>
      <c r="W1604" t="s">
        <v>6076</v>
      </c>
      <c r="X1604">
        <v>7</v>
      </c>
      <c r="Y1604">
        <v>124</v>
      </c>
      <c r="Z1604">
        <v>23864</v>
      </c>
      <c r="AA1604">
        <v>142</v>
      </c>
      <c r="AB1604">
        <v>0</v>
      </c>
      <c r="AC1604">
        <v>108</v>
      </c>
      <c r="AD1604">
        <v>876</v>
      </c>
      <c r="AE1604">
        <v>142</v>
      </c>
      <c r="AF1604">
        <v>135</v>
      </c>
      <c r="AG1604">
        <v>1518</v>
      </c>
      <c r="AH1604" t="s">
        <v>20932</v>
      </c>
      <c r="AI1604" t="s">
        <v>2420</v>
      </c>
      <c r="AJ1604" t="s">
        <v>12756</v>
      </c>
      <c r="AP1604">
        <f t="shared" si="50"/>
        <v>3</v>
      </c>
    </row>
    <row r="1605" spans="1:42" x14ac:dyDescent="0.3">
      <c r="A1605" s="1">
        <v>1702</v>
      </c>
      <c r="B1605" t="s">
        <v>6077</v>
      </c>
      <c r="C1605" t="s">
        <v>27</v>
      </c>
      <c r="D1605" t="s">
        <v>6078</v>
      </c>
      <c r="E1605" t="s">
        <v>4336</v>
      </c>
      <c r="F1605" t="s">
        <v>6079</v>
      </c>
      <c r="G1605" t="s">
        <v>6080</v>
      </c>
      <c r="H1605" t="s">
        <v>665</v>
      </c>
      <c r="I1605">
        <v>103</v>
      </c>
      <c r="J1605">
        <v>2.35</v>
      </c>
      <c r="K1605" t="s">
        <v>1413</v>
      </c>
      <c r="L1605" t="s">
        <v>14101</v>
      </c>
      <c r="M1605" t="s">
        <v>14257</v>
      </c>
      <c r="N1605" t="s">
        <v>14036</v>
      </c>
      <c r="O1605" t="s">
        <v>13985</v>
      </c>
      <c r="P1605" t="s">
        <v>15427</v>
      </c>
      <c r="Q1605">
        <v>2005</v>
      </c>
      <c r="R1605" t="s">
        <v>34</v>
      </c>
      <c r="S1605">
        <v>0</v>
      </c>
      <c r="T1605">
        <v>60000000</v>
      </c>
      <c r="U1605">
        <v>668171</v>
      </c>
      <c r="V1605">
        <f t="shared" si="51"/>
        <v>-59331829</v>
      </c>
      <c r="W1605" t="s">
        <v>6081</v>
      </c>
      <c r="X1605">
        <v>5.6</v>
      </c>
      <c r="Y1605">
        <v>90</v>
      </c>
      <c r="Z1605">
        <v>8215</v>
      </c>
      <c r="AA1605">
        <v>132</v>
      </c>
      <c r="AB1605">
        <v>445</v>
      </c>
      <c r="AC1605">
        <v>45</v>
      </c>
      <c r="AD1605">
        <v>489</v>
      </c>
      <c r="AE1605">
        <v>181</v>
      </c>
      <c r="AF1605">
        <v>107</v>
      </c>
      <c r="AG1605">
        <v>949</v>
      </c>
      <c r="AH1605" t="s">
        <v>980</v>
      </c>
      <c r="AI1605" t="s">
        <v>2420</v>
      </c>
      <c r="AJ1605" t="s">
        <v>20924</v>
      </c>
      <c r="AP1605">
        <f t="shared" si="50"/>
        <v>3</v>
      </c>
    </row>
    <row r="1606" spans="1:42" x14ac:dyDescent="0.3">
      <c r="A1606" s="1">
        <v>1703</v>
      </c>
      <c r="B1606" t="s">
        <v>6082</v>
      </c>
      <c r="C1606" t="s">
        <v>27</v>
      </c>
      <c r="D1606" t="s">
        <v>6083</v>
      </c>
      <c r="E1606" t="s">
        <v>5217</v>
      </c>
      <c r="F1606" t="s">
        <v>6084</v>
      </c>
      <c r="G1606" t="s">
        <v>6085</v>
      </c>
      <c r="H1606" t="s">
        <v>32</v>
      </c>
      <c r="I1606">
        <v>87</v>
      </c>
      <c r="J1606">
        <v>2.35</v>
      </c>
      <c r="K1606" t="s">
        <v>33</v>
      </c>
      <c r="L1606" t="s">
        <v>17696</v>
      </c>
      <c r="M1606" t="s">
        <v>14074</v>
      </c>
      <c r="N1606" t="s">
        <v>14320</v>
      </c>
      <c r="O1606" t="s">
        <v>17697</v>
      </c>
      <c r="P1606" t="s">
        <v>14307</v>
      </c>
      <c r="Q1606">
        <v>2006</v>
      </c>
      <c r="R1606" t="s">
        <v>34</v>
      </c>
      <c r="S1606">
        <v>4</v>
      </c>
      <c r="T1606">
        <v>21000000</v>
      </c>
      <c r="U1606">
        <v>480314</v>
      </c>
      <c r="V1606">
        <f t="shared" si="51"/>
        <v>-20519686</v>
      </c>
      <c r="W1606" t="s">
        <v>6086</v>
      </c>
      <c r="X1606">
        <v>4.8</v>
      </c>
      <c r="Y1606">
        <v>110</v>
      </c>
      <c r="Z1606">
        <v>38503</v>
      </c>
      <c r="AA1606">
        <v>180</v>
      </c>
      <c r="AB1606">
        <v>0</v>
      </c>
      <c r="AC1606">
        <v>23</v>
      </c>
      <c r="AD1606">
        <v>826</v>
      </c>
      <c r="AE1606">
        <v>816</v>
      </c>
      <c r="AF1606">
        <v>748</v>
      </c>
      <c r="AG1606">
        <v>4473</v>
      </c>
      <c r="AH1606" t="s">
        <v>980</v>
      </c>
      <c r="AI1606" t="s">
        <v>718</v>
      </c>
      <c r="AP1606">
        <f t="shared" si="50"/>
        <v>2</v>
      </c>
    </row>
    <row r="1607" spans="1:42" x14ac:dyDescent="0.3">
      <c r="A1607" s="1">
        <v>1704</v>
      </c>
      <c r="B1607" t="s">
        <v>6087</v>
      </c>
      <c r="C1607" t="s">
        <v>27</v>
      </c>
      <c r="D1607" t="s">
        <v>6088</v>
      </c>
      <c r="E1607" t="s">
        <v>266</v>
      </c>
      <c r="F1607" t="s">
        <v>663</v>
      </c>
      <c r="G1607" t="s">
        <v>784</v>
      </c>
      <c r="H1607" t="s">
        <v>32</v>
      </c>
      <c r="I1607">
        <v>105</v>
      </c>
      <c r="J1607">
        <v>2.35</v>
      </c>
      <c r="K1607" t="s">
        <v>33</v>
      </c>
      <c r="L1607" t="s">
        <v>17698</v>
      </c>
      <c r="M1607" t="s">
        <v>14025</v>
      </c>
      <c r="N1607" t="s">
        <v>17454</v>
      </c>
      <c r="O1607" t="s">
        <v>14028</v>
      </c>
      <c r="P1607" t="s">
        <v>17699</v>
      </c>
      <c r="Q1607">
        <v>2007</v>
      </c>
      <c r="R1607" t="s">
        <v>491</v>
      </c>
      <c r="S1607">
        <v>0</v>
      </c>
      <c r="T1607">
        <v>30000000</v>
      </c>
      <c r="U1607">
        <v>3904982</v>
      </c>
      <c r="V1607">
        <f t="shared" si="51"/>
        <v>-26095018</v>
      </c>
      <c r="W1607" t="s">
        <v>6089</v>
      </c>
      <c r="X1607">
        <v>7.5</v>
      </c>
      <c r="Y1607">
        <v>273</v>
      </c>
      <c r="Z1607">
        <v>136104</v>
      </c>
      <c r="AA1607">
        <v>415</v>
      </c>
      <c r="AB1607">
        <v>0</v>
      </c>
      <c r="AC1607">
        <v>181</v>
      </c>
      <c r="AD1607">
        <v>11000</v>
      </c>
      <c r="AE1607">
        <v>10000</v>
      </c>
      <c r="AF1607">
        <v>820</v>
      </c>
      <c r="AG1607">
        <v>22516</v>
      </c>
      <c r="AH1607" t="s">
        <v>20932</v>
      </c>
      <c r="AI1607" t="s">
        <v>20931</v>
      </c>
      <c r="AJ1607" t="s">
        <v>2420</v>
      </c>
      <c r="AK1607" t="s">
        <v>20929</v>
      </c>
      <c r="AL1607" t="s">
        <v>10951</v>
      </c>
      <c r="AP1607">
        <f t="shared" si="50"/>
        <v>5</v>
      </c>
    </row>
    <row r="1608" spans="1:42" x14ac:dyDescent="0.3">
      <c r="A1608" s="1">
        <v>1705</v>
      </c>
      <c r="B1608" t="s">
        <v>6090</v>
      </c>
      <c r="C1608" t="s">
        <v>27</v>
      </c>
      <c r="D1608" t="s">
        <v>6091</v>
      </c>
      <c r="E1608" t="s">
        <v>221</v>
      </c>
      <c r="F1608" t="s">
        <v>3726</v>
      </c>
      <c r="G1608" t="s">
        <v>6092</v>
      </c>
      <c r="H1608" t="s">
        <v>665</v>
      </c>
      <c r="I1608">
        <v>121</v>
      </c>
      <c r="J1608">
        <v>2.35</v>
      </c>
      <c r="K1608" t="s">
        <v>1413</v>
      </c>
      <c r="L1608" t="s">
        <v>14259</v>
      </c>
      <c r="M1608" t="s">
        <v>17700</v>
      </c>
      <c r="N1608" t="s">
        <v>17701</v>
      </c>
      <c r="O1608" t="s">
        <v>17702</v>
      </c>
      <c r="P1608" t="s">
        <v>17703</v>
      </c>
      <c r="Q1608">
        <v>2011</v>
      </c>
      <c r="R1608" t="s">
        <v>491</v>
      </c>
      <c r="S1608">
        <v>0</v>
      </c>
      <c r="T1608">
        <v>18000000</v>
      </c>
      <c r="U1608">
        <v>127437</v>
      </c>
      <c r="V1608">
        <f t="shared" si="51"/>
        <v>-17872563</v>
      </c>
      <c r="W1608" t="s">
        <v>6093</v>
      </c>
      <c r="X1608">
        <v>6</v>
      </c>
      <c r="Y1608">
        <v>63</v>
      </c>
      <c r="Z1608">
        <v>4670</v>
      </c>
      <c r="AA1608">
        <v>27</v>
      </c>
      <c r="AB1608">
        <v>0</v>
      </c>
      <c r="AC1608">
        <v>0</v>
      </c>
      <c r="AD1608">
        <v>974</v>
      </c>
      <c r="AE1608">
        <v>643</v>
      </c>
      <c r="AF1608">
        <v>187</v>
      </c>
      <c r="AG1608">
        <v>1887</v>
      </c>
      <c r="AH1608" t="s">
        <v>980</v>
      </c>
      <c r="AI1608" t="s">
        <v>718</v>
      </c>
      <c r="AJ1608" t="s">
        <v>2420</v>
      </c>
      <c r="AK1608" t="s">
        <v>20929</v>
      </c>
      <c r="AL1608" t="s">
        <v>6750</v>
      </c>
      <c r="AP1608">
        <f t="shared" si="50"/>
        <v>5</v>
      </c>
    </row>
    <row r="1609" spans="1:42" x14ac:dyDescent="0.3">
      <c r="A1609" s="1">
        <v>1708</v>
      </c>
      <c r="B1609" t="s">
        <v>6094</v>
      </c>
      <c r="C1609" t="s">
        <v>27</v>
      </c>
      <c r="D1609" t="s">
        <v>99</v>
      </c>
      <c r="E1609" t="s">
        <v>483</v>
      </c>
      <c r="F1609" t="s">
        <v>3302</v>
      </c>
      <c r="G1609" t="s">
        <v>6095</v>
      </c>
      <c r="H1609" t="s">
        <v>32</v>
      </c>
      <c r="I1609">
        <v>129</v>
      </c>
      <c r="J1609">
        <v>2.35</v>
      </c>
      <c r="K1609" t="s">
        <v>33</v>
      </c>
      <c r="L1609" t="s">
        <v>14227</v>
      </c>
      <c r="M1609" t="s">
        <v>17704</v>
      </c>
      <c r="N1609" t="s">
        <v>14928</v>
      </c>
      <c r="O1609" t="s">
        <v>14859</v>
      </c>
      <c r="P1609" t="s">
        <v>17705</v>
      </c>
      <c r="Q1609">
        <v>2011</v>
      </c>
      <c r="R1609" t="s">
        <v>491</v>
      </c>
      <c r="S1609">
        <v>1</v>
      </c>
      <c r="T1609">
        <v>30000000</v>
      </c>
      <c r="U1609">
        <v>537580</v>
      </c>
      <c r="V1609">
        <f t="shared" si="51"/>
        <v>-29462420</v>
      </c>
      <c r="W1609" t="s">
        <v>6096</v>
      </c>
      <c r="X1609">
        <v>6.8</v>
      </c>
      <c r="Y1609">
        <v>134</v>
      </c>
      <c r="Z1609">
        <v>52972</v>
      </c>
      <c r="AA1609">
        <v>124</v>
      </c>
      <c r="AB1609">
        <v>21000</v>
      </c>
      <c r="AC1609">
        <v>395</v>
      </c>
      <c r="AD1609">
        <v>18000</v>
      </c>
      <c r="AE1609">
        <v>1000</v>
      </c>
      <c r="AF1609">
        <v>313</v>
      </c>
      <c r="AG1609">
        <v>19620</v>
      </c>
      <c r="AH1609" t="s">
        <v>980</v>
      </c>
      <c r="AI1609" t="s">
        <v>20932</v>
      </c>
      <c r="AJ1609" t="s">
        <v>20931</v>
      </c>
      <c r="AK1609" t="s">
        <v>2420</v>
      </c>
      <c r="AP1609">
        <f t="shared" si="50"/>
        <v>4</v>
      </c>
    </row>
    <row r="1610" spans="1:42" x14ac:dyDescent="0.3">
      <c r="A1610" s="1">
        <v>1716</v>
      </c>
      <c r="B1610" t="s">
        <v>6097</v>
      </c>
      <c r="C1610" t="s">
        <v>27</v>
      </c>
      <c r="D1610" t="s">
        <v>6098</v>
      </c>
      <c r="E1610" t="s">
        <v>1778</v>
      </c>
      <c r="F1610" t="s">
        <v>6099</v>
      </c>
      <c r="G1610" t="s">
        <v>6100</v>
      </c>
      <c r="H1610" t="s">
        <v>32</v>
      </c>
      <c r="I1610">
        <v>115</v>
      </c>
      <c r="J1610">
        <v>1.85</v>
      </c>
      <c r="K1610" t="s">
        <v>33</v>
      </c>
      <c r="L1610" t="s">
        <v>16336</v>
      </c>
      <c r="M1610" t="s">
        <v>17706</v>
      </c>
      <c r="N1610" t="s">
        <v>14019</v>
      </c>
      <c r="O1610" t="s">
        <v>14730</v>
      </c>
      <c r="P1610" t="s">
        <v>10010</v>
      </c>
      <c r="Q1610">
        <v>2015</v>
      </c>
      <c r="R1610" t="s">
        <v>34</v>
      </c>
      <c r="S1610">
        <v>8</v>
      </c>
      <c r="T1610">
        <v>29000000</v>
      </c>
      <c r="U1610">
        <v>183436380</v>
      </c>
      <c r="V1610">
        <f t="shared" si="51"/>
        <v>154436380</v>
      </c>
      <c r="W1610" t="s">
        <v>6101</v>
      </c>
      <c r="X1610">
        <v>6.5</v>
      </c>
      <c r="Y1610">
        <v>221</v>
      </c>
      <c r="Z1610">
        <v>97697</v>
      </c>
      <c r="AA1610">
        <v>185</v>
      </c>
      <c r="AB1610">
        <v>40000</v>
      </c>
      <c r="AC1610">
        <v>0</v>
      </c>
      <c r="AD1610">
        <v>10000</v>
      </c>
      <c r="AE1610">
        <v>1000</v>
      </c>
      <c r="AF1610">
        <v>751</v>
      </c>
      <c r="AG1610">
        <v>13159</v>
      </c>
      <c r="AH1610" t="s">
        <v>1432</v>
      </c>
      <c r="AI1610" t="s">
        <v>20933</v>
      </c>
      <c r="AP1610">
        <f t="shared" si="50"/>
        <v>2</v>
      </c>
    </row>
    <row r="1611" spans="1:42" x14ac:dyDescent="0.3">
      <c r="A1611" s="1">
        <v>1717</v>
      </c>
      <c r="B1611" t="s">
        <v>6102</v>
      </c>
      <c r="C1611" t="s">
        <v>27</v>
      </c>
      <c r="D1611" t="s">
        <v>1048</v>
      </c>
      <c r="E1611" t="s">
        <v>871</v>
      </c>
      <c r="F1611" t="s">
        <v>6103</v>
      </c>
      <c r="G1611" t="s">
        <v>6104</v>
      </c>
      <c r="H1611" t="s">
        <v>32</v>
      </c>
      <c r="I1611">
        <v>153</v>
      </c>
      <c r="J1611">
        <v>2.39</v>
      </c>
      <c r="K1611" t="s">
        <v>33</v>
      </c>
      <c r="L1611" t="s">
        <v>15510</v>
      </c>
      <c r="M1611" t="s">
        <v>14600</v>
      </c>
      <c r="N1611" t="s">
        <v>15514</v>
      </c>
      <c r="O1611" t="s">
        <v>17707</v>
      </c>
      <c r="P1611" t="s">
        <v>14048</v>
      </c>
      <c r="Q1611">
        <v>2005</v>
      </c>
      <c r="R1611" t="s">
        <v>34</v>
      </c>
      <c r="S1611">
        <v>0</v>
      </c>
      <c r="T1611">
        <v>28000000</v>
      </c>
      <c r="U1611">
        <v>119518352</v>
      </c>
      <c r="V1611">
        <f t="shared" si="51"/>
        <v>91518352</v>
      </c>
      <c r="W1611" t="s">
        <v>6105</v>
      </c>
      <c r="X1611">
        <v>7.9</v>
      </c>
      <c r="Y1611">
        <v>291</v>
      </c>
      <c r="Z1611">
        <v>188637</v>
      </c>
      <c r="AA1611">
        <v>815</v>
      </c>
      <c r="AB1611">
        <v>11000</v>
      </c>
      <c r="AC1611">
        <v>446</v>
      </c>
      <c r="AD1611">
        <v>523</v>
      </c>
      <c r="AE1611">
        <v>405</v>
      </c>
      <c r="AF1611">
        <v>154</v>
      </c>
      <c r="AG1611">
        <v>1383</v>
      </c>
      <c r="AH1611" t="s">
        <v>20932</v>
      </c>
      <c r="AI1611" t="s">
        <v>2420</v>
      </c>
      <c r="AJ1611" t="s">
        <v>20933</v>
      </c>
      <c r="AK1611" t="s">
        <v>12756</v>
      </c>
      <c r="AP1611">
        <f t="shared" si="50"/>
        <v>4</v>
      </c>
    </row>
    <row r="1612" spans="1:42" x14ac:dyDescent="0.3">
      <c r="A1612" s="1">
        <v>1719</v>
      </c>
      <c r="B1612" t="s">
        <v>6106</v>
      </c>
      <c r="C1612" t="s">
        <v>27</v>
      </c>
      <c r="D1612" t="s">
        <v>6107</v>
      </c>
      <c r="E1612" t="s">
        <v>2571</v>
      </c>
      <c r="F1612" t="s">
        <v>3494</v>
      </c>
      <c r="G1612" t="s">
        <v>2839</v>
      </c>
      <c r="H1612" t="s">
        <v>32</v>
      </c>
      <c r="I1612">
        <v>128</v>
      </c>
      <c r="J1612">
        <v>1.85</v>
      </c>
      <c r="K1612" t="s">
        <v>33</v>
      </c>
      <c r="L1612" t="s">
        <v>17708</v>
      </c>
      <c r="M1612" t="s">
        <v>16120</v>
      </c>
      <c r="N1612" t="s">
        <v>16043</v>
      </c>
      <c r="O1612" t="s">
        <v>17709</v>
      </c>
      <c r="P1612" t="s">
        <v>17710</v>
      </c>
      <c r="Q1612">
        <v>2000</v>
      </c>
      <c r="R1612" t="s">
        <v>34</v>
      </c>
      <c r="S1612">
        <v>3</v>
      </c>
      <c r="T1612">
        <v>30000000</v>
      </c>
      <c r="U1612">
        <v>37036404</v>
      </c>
      <c r="V1612">
        <f t="shared" si="51"/>
        <v>7036404</v>
      </c>
      <c r="W1612" t="s">
        <v>6108</v>
      </c>
      <c r="X1612">
        <v>6.4</v>
      </c>
      <c r="Y1612">
        <v>148</v>
      </c>
      <c r="Z1612">
        <v>44816</v>
      </c>
      <c r="AA1612">
        <v>259</v>
      </c>
      <c r="AB1612">
        <v>0</v>
      </c>
      <c r="AC1612">
        <v>0</v>
      </c>
      <c r="AD1612">
        <v>955</v>
      </c>
      <c r="AE1612">
        <v>869</v>
      </c>
      <c r="AF1612">
        <v>754</v>
      </c>
      <c r="AG1612">
        <v>5404</v>
      </c>
      <c r="AH1612" t="s">
        <v>1432</v>
      </c>
      <c r="AI1612" t="s">
        <v>2420</v>
      </c>
      <c r="AJ1612" t="s">
        <v>12756</v>
      </c>
      <c r="AP1612">
        <f t="shared" si="50"/>
        <v>3</v>
      </c>
    </row>
    <row r="1613" spans="1:42" x14ac:dyDescent="0.3">
      <c r="A1613" s="1">
        <v>1720</v>
      </c>
      <c r="B1613" t="s">
        <v>6109</v>
      </c>
      <c r="C1613" t="s">
        <v>27</v>
      </c>
      <c r="D1613" t="s">
        <v>3598</v>
      </c>
      <c r="E1613" t="s">
        <v>308</v>
      </c>
      <c r="F1613" t="s">
        <v>6110</v>
      </c>
      <c r="G1613" t="s">
        <v>6111</v>
      </c>
      <c r="H1613" t="s">
        <v>47</v>
      </c>
      <c r="I1613">
        <v>89</v>
      </c>
      <c r="J1613">
        <v>1.85</v>
      </c>
      <c r="K1613" t="s">
        <v>33</v>
      </c>
      <c r="L1613" t="s">
        <v>17711</v>
      </c>
      <c r="M1613" t="s">
        <v>14241</v>
      </c>
      <c r="N1613" t="s">
        <v>15210</v>
      </c>
      <c r="O1613" t="s">
        <v>16022</v>
      </c>
      <c r="P1613" t="s">
        <v>17712</v>
      </c>
      <c r="Q1613">
        <v>1997</v>
      </c>
      <c r="R1613" t="s">
        <v>72</v>
      </c>
      <c r="S1613">
        <v>0</v>
      </c>
      <c r="T1613">
        <v>29000000</v>
      </c>
      <c r="U1613">
        <v>22359293</v>
      </c>
      <c r="V1613">
        <f t="shared" si="51"/>
        <v>-6640707</v>
      </c>
      <c r="W1613" t="s">
        <v>6112</v>
      </c>
      <c r="X1613">
        <v>5.8</v>
      </c>
      <c r="Y1613">
        <v>42</v>
      </c>
      <c r="Z1613">
        <v>16222</v>
      </c>
      <c r="AA1613">
        <v>39</v>
      </c>
      <c r="AB1613">
        <v>0</v>
      </c>
      <c r="AC1613">
        <v>12</v>
      </c>
      <c r="AD1613">
        <v>1000</v>
      </c>
      <c r="AE1613">
        <v>409</v>
      </c>
      <c r="AF1613">
        <v>373</v>
      </c>
      <c r="AG1613">
        <v>2056</v>
      </c>
      <c r="AH1613" t="s">
        <v>718</v>
      </c>
      <c r="AI1613" t="s">
        <v>1432</v>
      </c>
      <c r="AJ1613" t="s">
        <v>20926</v>
      </c>
      <c r="AK1613" t="s">
        <v>20924</v>
      </c>
      <c r="AP1613">
        <f t="shared" si="50"/>
        <v>4</v>
      </c>
    </row>
    <row r="1614" spans="1:42" x14ac:dyDescent="0.3">
      <c r="A1614" s="1">
        <v>1721</v>
      </c>
      <c r="B1614" t="s">
        <v>6113</v>
      </c>
      <c r="C1614" t="s">
        <v>27</v>
      </c>
      <c r="D1614" t="s">
        <v>636</v>
      </c>
      <c r="E1614" t="s">
        <v>901</v>
      </c>
      <c r="F1614" t="s">
        <v>982</v>
      </c>
      <c r="G1614" t="s">
        <v>332</v>
      </c>
      <c r="H1614" t="s">
        <v>32</v>
      </c>
      <c r="I1614">
        <v>122</v>
      </c>
      <c r="J1614">
        <v>2.35</v>
      </c>
      <c r="K1614" t="s">
        <v>33</v>
      </c>
      <c r="L1614" t="s">
        <v>16730</v>
      </c>
      <c r="M1614" t="s">
        <v>17713</v>
      </c>
      <c r="N1614" t="s">
        <v>16530</v>
      </c>
      <c r="O1614" t="s">
        <v>15640</v>
      </c>
      <c r="P1614" t="s">
        <v>17714</v>
      </c>
      <c r="Q1614">
        <v>2008</v>
      </c>
      <c r="R1614" t="s">
        <v>491</v>
      </c>
      <c r="S1614">
        <v>1</v>
      </c>
      <c r="T1614">
        <v>35000000</v>
      </c>
      <c r="U1614">
        <v>18593156</v>
      </c>
      <c r="V1614">
        <f t="shared" si="51"/>
        <v>-16406844</v>
      </c>
      <c r="W1614" t="s">
        <v>6114</v>
      </c>
      <c r="X1614">
        <v>7.7</v>
      </c>
      <c r="Y1614">
        <v>302</v>
      </c>
      <c r="Z1614">
        <v>88682</v>
      </c>
      <c r="AA1614">
        <v>241</v>
      </c>
      <c r="AB1614">
        <v>0</v>
      </c>
      <c r="AC1614">
        <v>2000</v>
      </c>
      <c r="AD1614">
        <v>2000</v>
      </c>
      <c r="AE1614">
        <v>1000</v>
      </c>
      <c r="AF1614">
        <v>1000</v>
      </c>
      <c r="AG1614">
        <v>6161</v>
      </c>
      <c r="AH1614" t="s">
        <v>2420</v>
      </c>
      <c r="AP1614">
        <f t="shared" si="50"/>
        <v>1</v>
      </c>
    </row>
    <row r="1615" spans="1:42" x14ac:dyDescent="0.3">
      <c r="A1615" s="1">
        <v>1723</v>
      </c>
      <c r="B1615" t="s">
        <v>6115</v>
      </c>
      <c r="C1615" t="s">
        <v>27</v>
      </c>
      <c r="D1615" t="s">
        <v>4273</v>
      </c>
      <c r="E1615" t="s">
        <v>4481</v>
      </c>
      <c r="F1615" t="s">
        <v>2159</v>
      </c>
      <c r="G1615" t="s">
        <v>2525</v>
      </c>
      <c r="H1615" t="s">
        <v>572</v>
      </c>
      <c r="I1615">
        <v>99</v>
      </c>
      <c r="J1615">
        <v>1.85</v>
      </c>
      <c r="K1615" t="s">
        <v>33</v>
      </c>
      <c r="L1615" t="s">
        <v>15189</v>
      </c>
      <c r="M1615" t="s">
        <v>17099</v>
      </c>
      <c r="N1615" t="s">
        <v>14821</v>
      </c>
      <c r="O1615" t="s">
        <v>17715</v>
      </c>
      <c r="P1615" t="s">
        <v>14026</v>
      </c>
      <c r="Q1615">
        <v>2002</v>
      </c>
      <c r="R1615" t="s">
        <v>34</v>
      </c>
      <c r="S1615">
        <v>2</v>
      </c>
      <c r="T1615">
        <v>29000000</v>
      </c>
      <c r="U1615">
        <v>16930185</v>
      </c>
      <c r="V1615">
        <f t="shared" si="51"/>
        <v>-12069815</v>
      </c>
      <c r="W1615" t="s">
        <v>6116</v>
      </c>
      <c r="X1615">
        <v>5.3</v>
      </c>
      <c r="Y1615">
        <v>64</v>
      </c>
      <c r="Z1615">
        <v>14315</v>
      </c>
      <c r="AA1615">
        <v>101</v>
      </c>
      <c r="AB1615">
        <v>201</v>
      </c>
      <c r="AC1615">
        <v>71</v>
      </c>
      <c r="AD1615">
        <v>2000</v>
      </c>
      <c r="AE1615">
        <v>719</v>
      </c>
      <c r="AF1615">
        <v>584</v>
      </c>
      <c r="AG1615">
        <v>4169</v>
      </c>
      <c r="AH1615" t="s">
        <v>1432</v>
      </c>
      <c r="AI1615" t="s">
        <v>12756</v>
      </c>
      <c r="AP1615">
        <f t="shared" si="50"/>
        <v>2</v>
      </c>
    </row>
    <row r="1616" spans="1:42" x14ac:dyDescent="0.3">
      <c r="A1616" s="1">
        <v>1724</v>
      </c>
      <c r="B1616" t="s">
        <v>6117</v>
      </c>
      <c r="C1616" t="s">
        <v>27</v>
      </c>
      <c r="D1616" t="s">
        <v>6118</v>
      </c>
      <c r="E1616" t="s">
        <v>115</v>
      </c>
      <c r="F1616" t="s">
        <v>210</v>
      </c>
      <c r="G1616" t="s">
        <v>6118</v>
      </c>
      <c r="H1616" t="s">
        <v>32</v>
      </c>
      <c r="I1616">
        <v>99</v>
      </c>
      <c r="J1616">
        <v>1.85</v>
      </c>
      <c r="K1616" t="s">
        <v>33</v>
      </c>
      <c r="L1616" t="s">
        <v>17716</v>
      </c>
      <c r="M1616" t="s">
        <v>17717</v>
      </c>
      <c r="N1616" t="s">
        <v>14859</v>
      </c>
      <c r="O1616" t="s">
        <v>15311</v>
      </c>
      <c r="P1616" t="s">
        <v>16130</v>
      </c>
      <c r="Q1616">
        <v>2016</v>
      </c>
      <c r="R1616" t="s">
        <v>491</v>
      </c>
      <c r="S1616">
        <v>1</v>
      </c>
      <c r="T1616">
        <v>29000000</v>
      </c>
      <c r="U1616">
        <v>63034755</v>
      </c>
      <c r="V1616">
        <f t="shared" si="51"/>
        <v>34034755</v>
      </c>
      <c r="W1616" t="s">
        <v>6119</v>
      </c>
      <c r="X1616">
        <v>5.3</v>
      </c>
      <c r="Y1616">
        <v>154</v>
      </c>
      <c r="Z1616">
        <v>16984</v>
      </c>
      <c r="AA1616">
        <v>96</v>
      </c>
      <c r="AB1616">
        <v>0</v>
      </c>
      <c r="AC1616">
        <v>265</v>
      </c>
      <c r="AD1616">
        <v>22000</v>
      </c>
      <c r="AE1616">
        <v>779</v>
      </c>
      <c r="AF1616">
        <v>265</v>
      </c>
      <c r="AG1616">
        <v>23562</v>
      </c>
      <c r="AH1616" t="s">
        <v>1432</v>
      </c>
      <c r="AP1616">
        <f t="shared" si="50"/>
        <v>1</v>
      </c>
    </row>
    <row r="1617" spans="1:42" x14ac:dyDescent="0.3">
      <c r="A1617" s="1">
        <v>1725</v>
      </c>
      <c r="B1617" t="s">
        <v>6120</v>
      </c>
      <c r="C1617" t="s">
        <v>27</v>
      </c>
      <c r="D1617" t="s">
        <v>6121</v>
      </c>
      <c r="E1617" t="s">
        <v>1254</v>
      </c>
      <c r="F1617" t="s">
        <v>2554</v>
      </c>
      <c r="G1617" t="s">
        <v>840</v>
      </c>
      <c r="H1617" t="s">
        <v>47</v>
      </c>
      <c r="I1617">
        <v>147</v>
      </c>
      <c r="J1617">
        <v>2.35</v>
      </c>
      <c r="K1617" t="s">
        <v>33</v>
      </c>
      <c r="L1617" t="s">
        <v>16024</v>
      </c>
      <c r="M1617" t="s">
        <v>17718</v>
      </c>
      <c r="N1617" t="s">
        <v>15107</v>
      </c>
      <c r="O1617" t="s">
        <v>16129</v>
      </c>
      <c r="P1617" t="s">
        <v>17719</v>
      </c>
      <c r="Q1617">
        <v>1987</v>
      </c>
      <c r="R1617" t="s">
        <v>72</v>
      </c>
      <c r="S1617">
        <v>0</v>
      </c>
      <c r="T1617">
        <v>29000000</v>
      </c>
      <c r="U1617">
        <v>5899797</v>
      </c>
      <c r="V1617">
        <f t="shared" si="51"/>
        <v>-23100203</v>
      </c>
      <c r="W1617" t="s">
        <v>6122</v>
      </c>
      <c r="X1617">
        <v>7.5</v>
      </c>
      <c r="Y1617">
        <v>17</v>
      </c>
      <c r="Z1617">
        <v>9913</v>
      </c>
      <c r="AA1617">
        <v>51</v>
      </c>
      <c r="AB1617">
        <v>0</v>
      </c>
      <c r="AC1617">
        <v>0</v>
      </c>
      <c r="AD1617">
        <v>18000</v>
      </c>
      <c r="AE1617">
        <v>427</v>
      </c>
      <c r="AF1617">
        <v>400</v>
      </c>
      <c r="AG1617">
        <v>18855</v>
      </c>
      <c r="AH1617" t="s">
        <v>20932</v>
      </c>
      <c r="AI1617" t="s">
        <v>2420</v>
      </c>
      <c r="AJ1617" t="s">
        <v>20929</v>
      </c>
      <c r="AP1617">
        <f t="shared" si="50"/>
        <v>3</v>
      </c>
    </row>
    <row r="1618" spans="1:42" x14ac:dyDescent="0.3">
      <c r="A1618" s="1">
        <v>1726</v>
      </c>
      <c r="B1618" t="s">
        <v>6123</v>
      </c>
      <c r="C1618" t="s">
        <v>559</v>
      </c>
      <c r="D1618" t="s">
        <v>2576</v>
      </c>
      <c r="E1618" t="s">
        <v>1417</v>
      </c>
      <c r="F1618" t="s">
        <v>914</v>
      </c>
      <c r="G1618" t="s">
        <v>2127</v>
      </c>
      <c r="H1618" t="s">
        <v>32</v>
      </c>
      <c r="I1618">
        <v>112</v>
      </c>
      <c r="J1618">
        <v>2.35</v>
      </c>
      <c r="K1618" t="s">
        <v>33</v>
      </c>
      <c r="L1618" t="s">
        <v>14149</v>
      </c>
      <c r="M1618" t="s">
        <v>14630</v>
      </c>
      <c r="N1618" t="s">
        <v>16049</v>
      </c>
      <c r="O1618" t="s">
        <v>17576</v>
      </c>
      <c r="P1618" t="s">
        <v>14676</v>
      </c>
      <c r="Q1618">
        <v>1999</v>
      </c>
      <c r="R1618" t="s">
        <v>491</v>
      </c>
      <c r="S1618">
        <v>4</v>
      </c>
      <c r="T1618">
        <v>28000000</v>
      </c>
      <c r="U1618">
        <v>4554569</v>
      </c>
      <c r="V1618">
        <f t="shared" si="51"/>
        <v>-23445431</v>
      </c>
      <c r="W1618" t="s">
        <v>6124</v>
      </c>
      <c r="X1618">
        <v>6.9</v>
      </c>
      <c r="Y1618">
        <v>65</v>
      </c>
      <c r="Z1618">
        <v>8134</v>
      </c>
      <c r="AA1618">
        <v>123</v>
      </c>
      <c r="AB1618">
        <v>209</v>
      </c>
      <c r="AC1618">
        <v>759</v>
      </c>
      <c r="AD1618">
        <v>11000</v>
      </c>
      <c r="AE1618">
        <v>1000</v>
      </c>
      <c r="AF1618">
        <v>933</v>
      </c>
      <c r="AG1618">
        <v>17873</v>
      </c>
      <c r="AH1618" t="s">
        <v>1432</v>
      </c>
      <c r="AI1618" t="s">
        <v>2420</v>
      </c>
      <c r="AP1618">
        <f t="shared" si="50"/>
        <v>2</v>
      </c>
    </row>
    <row r="1619" spans="1:42" x14ac:dyDescent="0.3">
      <c r="A1619" s="1">
        <v>1727</v>
      </c>
      <c r="B1619" t="s">
        <v>6125</v>
      </c>
      <c r="C1619" t="s">
        <v>27</v>
      </c>
      <c r="D1619" t="s">
        <v>6126</v>
      </c>
      <c r="E1619" t="s">
        <v>511</v>
      </c>
      <c r="F1619" t="s">
        <v>1185</v>
      </c>
      <c r="G1619" t="s">
        <v>6127</v>
      </c>
      <c r="H1619" t="s">
        <v>6128</v>
      </c>
      <c r="I1619">
        <v>88</v>
      </c>
      <c r="J1619">
        <v>1.85</v>
      </c>
      <c r="K1619" t="s">
        <v>33</v>
      </c>
      <c r="L1619" t="s">
        <v>16172</v>
      </c>
      <c r="M1619" t="s">
        <v>17720</v>
      </c>
      <c r="N1619" t="s">
        <v>14448</v>
      </c>
      <c r="O1619" t="s">
        <v>17721</v>
      </c>
      <c r="P1619" t="s">
        <v>14986</v>
      </c>
      <c r="Q1619">
        <v>2004</v>
      </c>
      <c r="R1619" t="s">
        <v>491</v>
      </c>
      <c r="S1619">
        <v>0</v>
      </c>
      <c r="T1619">
        <v>12000000</v>
      </c>
      <c r="U1619">
        <v>17016190</v>
      </c>
      <c r="V1619">
        <f t="shared" si="51"/>
        <v>5016190</v>
      </c>
      <c r="W1619" t="s">
        <v>6129</v>
      </c>
      <c r="X1619">
        <v>4.9000000000000004</v>
      </c>
      <c r="Y1619">
        <v>148</v>
      </c>
      <c r="Z1619">
        <v>28632</v>
      </c>
      <c r="AA1619">
        <v>214</v>
      </c>
      <c r="AB1619">
        <v>0</v>
      </c>
      <c r="AC1619">
        <v>64</v>
      </c>
      <c r="AD1619">
        <v>1000</v>
      </c>
      <c r="AE1619">
        <v>857</v>
      </c>
      <c r="AF1619">
        <v>363</v>
      </c>
      <c r="AG1619">
        <v>2567</v>
      </c>
      <c r="AH1619" t="s">
        <v>1432</v>
      </c>
      <c r="AI1619" t="s">
        <v>20924</v>
      </c>
      <c r="AJ1619" t="s">
        <v>4493</v>
      </c>
      <c r="AK1619" t="s">
        <v>13161</v>
      </c>
      <c r="AP1619">
        <f t="shared" si="50"/>
        <v>4</v>
      </c>
    </row>
    <row r="1620" spans="1:42" x14ac:dyDescent="0.3">
      <c r="A1620" s="1">
        <v>1728</v>
      </c>
      <c r="B1620" t="s">
        <v>6130</v>
      </c>
      <c r="C1620" t="s">
        <v>27</v>
      </c>
      <c r="D1620" t="s">
        <v>6131</v>
      </c>
      <c r="E1620" t="s">
        <v>1889</v>
      </c>
      <c r="F1620" t="s">
        <v>6132</v>
      </c>
      <c r="G1620" t="s">
        <v>6133</v>
      </c>
      <c r="H1620" t="s">
        <v>32</v>
      </c>
      <c r="I1620">
        <v>94</v>
      </c>
      <c r="J1620">
        <v>2.35</v>
      </c>
      <c r="K1620" t="s">
        <v>33</v>
      </c>
      <c r="L1620" t="s">
        <v>17722</v>
      </c>
      <c r="M1620" t="s">
        <v>17723</v>
      </c>
      <c r="N1620" t="s">
        <v>17724</v>
      </c>
      <c r="O1620" t="s">
        <v>15087</v>
      </c>
      <c r="P1620" t="s">
        <v>17581</v>
      </c>
      <c r="Q1620">
        <v>2005</v>
      </c>
      <c r="R1620" t="s">
        <v>491</v>
      </c>
      <c r="S1620">
        <v>0</v>
      </c>
      <c r="T1620">
        <v>29000000</v>
      </c>
      <c r="U1620">
        <v>6301131</v>
      </c>
      <c r="V1620">
        <f t="shared" si="51"/>
        <v>-22698869</v>
      </c>
      <c r="W1620" t="s">
        <v>6134</v>
      </c>
      <c r="X1620">
        <v>7.1</v>
      </c>
      <c r="Y1620">
        <v>161</v>
      </c>
      <c r="Z1620">
        <v>92850</v>
      </c>
      <c r="AA1620">
        <v>263</v>
      </c>
      <c r="AB1620">
        <v>0</v>
      </c>
      <c r="AC1620">
        <v>11</v>
      </c>
      <c r="AD1620">
        <v>1000</v>
      </c>
      <c r="AE1620">
        <v>948</v>
      </c>
      <c r="AF1620">
        <v>566</v>
      </c>
      <c r="AG1620">
        <v>5085</v>
      </c>
      <c r="AH1620" t="s">
        <v>2420</v>
      </c>
      <c r="AI1620" t="s">
        <v>20928</v>
      </c>
      <c r="AJ1620" t="s">
        <v>13700</v>
      </c>
      <c r="AK1620" t="s">
        <v>13161</v>
      </c>
      <c r="AP1620">
        <f t="shared" si="50"/>
        <v>4</v>
      </c>
    </row>
    <row r="1621" spans="1:42" x14ac:dyDescent="0.3">
      <c r="A1621" s="1">
        <v>1729</v>
      </c>
      <c r="B1621" t="s">
        <v>6135</v>
      </c>
      <c r="C1621" t="s">
        <v>27</v>
      </c>
      <c r="D1621" t="s">
        <v>1210</v>
      </c>
      <c r="E1621" t="s">
        <v>604</v>
      </c>
      <c r="F1621" t="s">
        <v>1445</v>
      </c>
      <c r="G1621" t="s">
        <v>6136</v>
      </c>
      <c r="H1621" t="s">
        <v>32</v>
      </c>
      <c r="I1621">
        <v>90</v>
      </c>
      <c r="J1621">
        <v>1.33</v>
      </c>
      <c r="K1621" t="s">
        <v>33</v>
      </c>
      <c r="L1621" t="s">
        <v>14693</v>
      </c>
      <c r="M1621" t="s">
        <v>17725</v>
      </c>
      <c r="N1621" t="s">
        <v>14128</v>
      </c>
      <c r="O1621" t="s">
        <v>13985</v>
      </c>
      <c r="P1621" t="s">
        <v>17726</v>
      </c>
      <c r="Q1621">
        <v>1992</v>
      </c>
      <c r="R1621" t="s">
        <v>212</v>
      </c>
      <c r="S1621">
        <v>0</v>
      </c>
      <c r="T1621">
        <v>28000000</v>
      </c>
      <c r="U1621">
        <v>217350219</v>
      </c>
      <c r="V1621">
        <f t="shared" si="51"/>
        <v>189350219</v>
      </c>
      <c r="W1621" t="s">
        <v>6137</v>
      </c>
      <c r="X1621">
        <v>8</v>
      </c>
      <c r="Y1621">
        <v>124</v>
      </c>
      <c r="Z1621">
        <v>260939</v>
      </c>
      <c r="AA1621">
        <v>244</v>
      </c>
      <c r="AB1621">
        <v>0</v>
      </c>
      <c r="AC1621">
        <v>63</v>
      </c>
      <c r="AD1621">
        <v>49000</v>
      </c>
      <c r="AE1621">
        <v>2000</v>
      </c>
      <c r="AF1621">
        <v>631</v>
      </c>
      <c r="AG1621">
        <v>52970</v>
      </c>
      <c r="AH1621" t="s">
        <v>718</v>
      </c>
      <c r="AI1621" t="s">
        <v>20925</v>
      </c>
      <c r="AJ1621" t="s">
        <v>1432</v>
      </c>
      <c r="AK1621" t="s">
        <v>20926</v>
      </c>
      <c r="AL1621" t="s">
        <v>20924</v>
      </c>
      <c r="AM1621" t="s">
        <v>20927</v>
      </c>
      <c r="AN1621" t="s">
        <v>12756</v>
      </c>
      <c r="AP1621">
        <f t="shared" si="50"/>
        <v>7</v>
      </c>
    </row>
    <row r="1622" spans="1:42" x14ac:dyDescent="0.3">
      <c r="A1622" s="1">
        <v>1730</v>
      </c>
      <c r="B1622" t="s">
        <v>6138</v>
      </c>
      <c r="C1622" t="s">
        <v>27</v>
      </c>
      <c r="D1622" t="s">
        <v>2196</v>
      </c>
      <c r="E1622" t="s">
        <v>1562</v>
      </c>
      <c r="F1622" t="s">
        <v>6139</v>
      </c>
      <c r="G1622" t="s">
        <v>6140</v>
      </c>
      <c r="H1622" t="s">
        <v>32</v>
      </c>
      <c r="I1622">
        <v>105</v>
      </c>
      <c r="J1622">
        <v>2.35</v>
      </c>
      <c r="K1622" t="s">
        <v>33</v>
      </c>
      <c r="L1622" t="s">
        <v>15514</v>
      </c>
      <c r="M1622" t="s">
        <v>17727</v>
      </c>
      <c r="N1622" t="s">
        <v>17621</v>
      </c>
      <c r="O1622" t="s">
        <v>17728</v>
      </c>
      <c r="P1622" t="s">
        <v>17729</v>
      </c>
      <c r="Q1622">
        <v>2015</v>
      </c>
      <c r="R1622" t="s">
        <v>491</v>
      </c>
      <c r="S1622">
        <v>0</v>
      </c>
      <c r="T1622">
        <v>28000000</v>
      </c>
      <c r="U1622">
        <v>161029270</v>
      </c>
      <c r="V1622">
        <f t="shared" si="51"/>
        <v>133029270</v>
      </c>
      <c r="W1622" t="s">
        <v>6141</v>
      </c>
      <c r="X1622">
        <v>7.9</v>
      </c>
      <c r="Y1622">
        <v>349</v>
      </c>
      <c r="Z1622">
        <v>119928</v>
      </c>
      <c r="AA1622">
        <v>331</v>
      </c>
      <c r="AB1622">
        <v>76000</v>
      </c>
      <c r="AC1622">
        <v>473</v>
      </c>
      <c r="AD1622">
        <v>559</v>
      </c>
      <c r="AE1622">
        <v>427</v>
      </c>
      <c r="AF1622">
        <v>303</v>
      </c>
      <c r="AG1622">
        <v>2702</v>
      </c>
      <c r="AH1622" t="s">
        <v>20932</v>
      </c>
      <c r="AI1622" t="s">
        <v>20931</v>
      </c>
      <c r="AJ1622" t="s">
        <v>2420</v>
      </c>
      <c r="AK1622" t="s">
        <v>20929</v>
      </c>
      <c r="AL1622" t="s">
        <v>20933</v>
      </c>
      <c r="AP1622">
        <f t="shared" si="50"/>
        <v>5</v>
      </c>
    </row>
    <row r="1623" spans="1:42" x14ac:dyDescent="0.3">
      <c r="A1623" s="1">
        <v>1731</v>
      </c>
      <c r="B1623" t="s">
        <v>6142</v>
      </c>
      <c r="C1623" t="s">
        <v>27</v>
      </c>
      <c r="D1623" t="s">
        <v>305</v>
      </c>
      <c r="E1623" t="s">
        <v>306</v>
      </c>
      <c r="F1623" t="s">
        <v>6143</v>
      </c>
      <c r="G1623" t="s">
        <v>5825</v>
      </c>
      <c r="H1623" t="s">
        <v>32</v>
      </c>
      <c r="I1623">
        <v>118</v>
      </c>
      <c r="J1623">
        <v>2.35</v>
      </c>
      <c r="K1623" t="s">
        <v>33</v>
      </c>
      <c r="L1623" t="s">
        <v>14067</v>
      </c>
      <c r="M1623" t="s">
        <v>17730</v>
      </c>
      <c r="N1623" t="s">
        <v>16738</v>
      </c>
      <c r="O1623" t="s">
        <v>14333</v>
      </c>
      <c r="P1623" t="s">
        <v>17731</v>
      </c>
      <c r="Q1623">
        <v>1984</v>
      </c>
      <c r="R1623" t="s">
        <v>72</v>
      </c>
      <c r="S1623">
        <v>2</v>
      </c>
      <c r="T1623">
        <v>28000000</v>
      </c>
      <c r="U1623">
        <v>179870271</v>
      </c>
      <c r="V1623">
        <f t="shared" si="51"/>
        <v>151870271</v>
      </c>
      <c r="W1623" t="s">
        <v>6144</v>
      </c>
      <c r="X1623">
        <v>7.6</v>
      </c>
      <c r="Y1623">
        <v>148</v>
      </c>
      <c r="Z1623">
        <v>329969</v>
      </c>
      <c r="AA1623">
        <v>524</v>
      </c>
      <c r="AB1623">
        <v>0</v>
      </c>
      <c r="AC1623">
        <v>14000</v>
      </c>
      <c r="AD1623">
        <v>11000</v>
      </c>
      <c r="AE1623">
        <v>429</v>
      </c>
      <c r="AF1623">
        <v>237</v>
      </c>
      <c r="AG1623">
        <v>11898</v>
      </c>
      <c r="AH1623" t="s">
        <v>980</v>
      </c>
      <c r="AI1623" t="s">
        <v>718</v>
      </c>
      <c r="AP1623">
        <f t="shared" si="50"/>
        <v>2</v>
      </c>
    </row>
    <row r="1624" spans="1:42" x14ac:dyDescent="0.3">
      <c r="A1624" s="1">
        <v>1732</v>
      </c>
      <c r="B1624" t="s">
        <v>6145</v>
      </c>
      <c r="C1624" t="s">
        <v>27</v>
      </c>
      <c r="D1624" t="s">
        <v>6146</v>
      </c>
      <c r="E1624" t="s">
        <v>1682</v>
      </c>
      <c r="F1624" t="s">
        <v>1570</v>
      </c>
      <c r="G1624" t="s">
        <v>5749</v>
      </c>
      <c r="H1624" t="s">
        <v>32</v>
      </c>
      <c r="I1624">
        <v>83</v>
      </c>
      <c r="J1624">
        <v>1.85</v>
      </c>
      <c r="K1624" t="s">
        <v>33</v>
      </c>
      <c r="L1624" t="s">
        <v>14981</v>
      </c>
      <c r="M1624" t="s">
        <v>17732</v>
      </c>
      <c r="N1624" t="s">
        <v>14157</v>
      </c>
      <c r="O1624" t="s">
        <v>17733</v>
      </c>
      <c r="P1624" t="s">
        <v>17158</v>
      </c>
      <c r="Q1624">
        <v>1998</v>
      </c>
      <c r="R1624" t="s">
        <v>212</v>
      </c>
      <c r="S1624">
        <v>0</v>
      </c>
      <c r="T1624">
        <v>24000000</v>
      </c>
      <c r="U1624">
        <v>100491683</v>
      </c>
      <c r="V1624">
        <f t="shared" si="51"/>
        <v>76491683</v>
      </c>
      <c r="W1624" t="s">
        <v>6147</v>
      </c>
      <c r="X1624">
        <v>5.9</v>
      </c>
      <c r="Y1624">
        <v>45</v>
      </c>
      <c r="Z1624">
        <v>14005</v>
      </c>
      <c r="AA1624">
        <v>67</v>
      </c>
      <c r="AB1624">
        <v>418</v>
      </c>
      <c r="AC1624">
        <v>5</v>
      </c>
      <c r="AD1624">
        <v>971</v>
      </c>
      <c r="AE1624">
        <v>503</v>
      </c>
      <c r="AF1624">
        <v>368</v>
      </c>
      <c r="AG1624">
        <v>3438</v>
      </c>
      <c r="AH1624" t="s">
        <v>718</v>
      </c>
      <c r="AI1624" t="s">
        <v>20925</v>
      </c>
      <c r="AJ1624" t="s">
        <v>1432</v>
      </c>
      <c r="AK1624" t="s">
        <v>2420</v>
      </c>
      <c r="AL1624" t="s">
        <v>20926</v>
      </c>
      <c r="AM1624" t="s">
        <v>20927</v>
      </c>
      <c r="AP1624">
        <f t="shared" si="50"/>
        <v>6</v>
      </c>
    </row>
    <row r="1625" spans="1:42" x14ac:dyDescent="0.3">
      <c r="A1625" s="1">
        <v>1733</v>
      </c>
      <c r="B1625" t="s">
        <v>6148</v>
      </c>
      <c r="C1625" t="s">
        <v>27</v>
      </c>
      <c r="D1625" t="s">
        <v>723</v>
      </c>
      <c r="E1625" t="s">
        <v>360</v>
      </c>
      <c r="F1625" t="s">
        <v>2876</v>
      </c>
      <c r="G1625" t="s">
        <v>1896</v>
      </c>
      <c r="H1625" t="s">
        <v>32</v>
      </c>
      <c r="I1625">
        <v>104</v>
      </c>
      <c r="J1625">
        <v>2.35</v>
      </c>
      <c r="K1625" t="s">
        <v>33</v>
      </c>
      <c r="L1625" t="s">
        <v>15957</v>
      </c>
      <c r="M1625" t="s">
        <v>14665</v>
      </c>
      <c r="N1625" t="s">
        <v>14908</v>
      </c>
      <c r="O1625" t="s">
        <v>14397</v>
      </c>
      <c r="P1625" t="s">
        <v>14491</v>
      </c>
      <c r="Q1625">
        <v>2001</v>
      </c>
      <c r="R1625" t="s">
        <v>491</v>
      </c>
      <c r="S1625">
        <v>0</v>
      </c>
      <c r="T1625">
        <v>60000000</v>
      </c>
      <c r="U1625">
        <v>74058698</v>
      </c>
      <c r="V1625">
        <f t="shared" si="51"/>
        <v>14058698</v>
      </c>
      <c r="W1625" t="s">
        <v>6149</v>
      </c>
      <c r="X1625">
        <v>6.3</v>
      </c>
      <c r="Y1625">
        <v>133</v>
      </c>
      <c r="Z1625">
        <v>59232</v>
      </c>
      <c r="AA1625">
        <v>317</v>
      </c>
      <c r="AB1625">
        <v>0</v>
      </c>
      <c r="AC1625">
        <v>93</v>
      </c>
      <c r="AD1625">
        <v>11000</v>
      </c>
      <c r="AE1625">
        <v>2000</v>
      </c>
      <c r="AF1625">
        <v>878</v>
      </c>
      <c r="AG1625">
        <v>17109</v>
      </c>
      <c r="AH1625" t="s">
        <v>20931</v>
      </c>
      <c r="AI1625" t="s">
        <v>2420</v>
      </c>
      <c r="AJ1625" t="s">
        <v>13161</v>
      </c>
      <c r="AP1625">
        <f t="shared" si="50"/>
        <v>3</v>
      </c>
    </row>
    <row r="1626" spans="1:42" x14ac:dyDescent="0.3">
      <c r="A1626" s="1">
        <v>1735</v>
      </c>
      <c r="B1626" t="s">
        <v>6150</v>
      </c>
      <c r="C1626" t="s">
        <v>27</v>
      </c>
      <c r="D1626" t="s">
        <v>3455</v>
      </c>
      <c r="E1626" t="s">
        <v>38</v>
      </c>
      <c r="F1626" t="s">
        <v>380</v>
      </c>
      <c r="G1626" t="s">
        <v>6151</v>
      </c>
      <c r="H1626" t="s">
        <v>32</v>
      </c>
      <c r="I1626">
        <v>102</v>
      </c>
      <c r="J1626">
        <v>1.78</v>
      </c>
      <c r="K1626" t="s">
        <v>33</v>
      </c>
      <c r="L1626" t="s">
        <v>15613</v>
      </c>
      <c r="M1626" t="s">
        <v>14360</v>
      </c>
      <c r="N1626" t="s">
        <v>17734</v>
      </c>
      <c r="O1626" t="s">
        <v>17131</v>
      </c>
      <c r="P1626" t="s">
        <v>14217</v>
      </c>
      <c r="Q1626">
        <v>2003</v>
      </c>
      <c r="R1626" t="s">
        <v>491</v>
      </c>
      <c r="S1626">
        <v>1</v>
      </c>
      <c r="T1626">
        <v>29000000</v>
      </c>
      <c r="U1626">
        <v>55845943</v>
      </c>
      <c r="V1626">
        <f t="shared" si="51"/>
        <v>26845943</v>
      </c>
      <c r="W1626" t="s">
        <v>6152</v>
      </c>
      <c r="X1626">
        <v>6.4</v>
      </c>
      <c r="Y1626">
        <v>178</v>
      </c>
      <c r="Z1626">
        <v>130094</v>
      </c>
      <c r="AA1626">
        <v>471</v>
      </c>
      <c r="AB1626">
        <v>0</v>
      </c>
      <c r="AC1626">
        <v>0</v>
      </c>
      <c r="AD1626">
        <v>40000</v>
      </c>
      <c r="AE1626">
        <v>4000</v>
      </c>
      <c r="AF1626">
        <v>876</v>
      </c>
      <c r="AG1626">
        <v>46186</v>
      </c>
      <c r="AH1626" t="s">
        <v>980</v>
      </c>
      <c r="AI1626" t="s">
        <v>20931</v>
      </c>
      <c r="AJ1626" t="s">
        <v>13161</v>
      </c>
      <c r="AP1626">
        <f t="shared" si="50"/>
        <v>3</v>
      </c>
    </row>
    <row r="1627" spans="1:42" x14ac:dyDescent="0.3">
      <c r="A1627" s="1">
        <v>1736</v>
      </c>
      <c r="B1627" t="s">
        <v>6153</v>
      </c>
      <c r="C1627" t="s">
        <v>27</v>
      </c>
      <c r="D1627" t="s">
        <v>966</v>
      </c>
      <c r="E1627" t="s">
        <v>82</v>
      </c>
      <c r="F1627" t="s">
        <v>735</v>
      </c>
      <c r="G1627" t="s">
        <v>6154</v>
      </c>
      <c r="H1627" t="s">
        <v>32</v>
      </c>
      <c r="I1627">
        <v>131</v>
      </c>
      <c r="J1627">
        <v>2.35</v>
      </c>
      <c r="K1627" t="s">
        <v>33</v>
      </c>
      <c r="L1627" t="s">
        <v>14220</v>
      </c>
      <c r="M1627" t="s">
        <v>14221</v>
      </c>
      <c r="N1627" t="s">
        <v>17735</v>
      </c>
      <c r="O1627" t="s">
        <v>17736</v>
      </c>
      <c r="P1627" t="s">
        <v>14907</v>
      </c>
      <c r="Q1627">
        <v>1988</v>
      </c>
      <c r="R1627" t="s">
        <v>491</v>
      </c>
      <c r="S1627">
        <v>0</v>
      </c>
      <c r="T1627">
        <v>28000000</v>
      </c>
      <c r="U1627">
        <v>81350242</v>
      </c>
      <c r="V1627">
        <f t="shared" si="51"/>
        <v>53350242</v>
      </c>
      <c r="W1627" t="s">
        <v>6155</v>
      </c>
      <c r="X1627">
        <v>8.1999999999999993</v>
      </c>
      <c r="Y1627">
        <v>233</v>
      </c>
      <c r="Z1627">
        <v>592582</v>
      </c>
      <c r="AA1627">
        <v>722</v>
      </c>
      <c r="AB1627">
        <v>25000</v>
      </c>
      <c r="AC1627">
        <v>323</v>
      </c>
      <c r="AD1627">
        <v>25000</v>
      </c>
      <c r="AE1627">
        <v>13000</v>
      </c>
      <c r="AF1627">
        <v>541</v>
      </c>
      <c r="AG1627">
        <v>40585</v>
      </c>
      <c r="AH1627" t="s">
        <v>980</v>
      </c>
      <c r="AI1627" t="s">
        <v>13161</v>
      </c>
      <c r="AP1627">
        <f t="shared" si="50"/>
        <v>2</v>
      </c>
    </row>
    <row r="1628" spans="1:42" x14ac:dyDescent="0.3">
      <c r="A1628" s="1">
        <v>1737</v>
      </c>
      <c r="B1628" t="s">
        <v>6156</v>
      </c>
      <c r="C1628" t="s">
        <v>27</v>
      </c>
      <c r="D1628" t="s">
        <v>6157</v>
      </c>
      <c r="E1628" t="s">
        <v>470</v>
      </c>
      <c r="F1628" t="s">
        <v>3150</v>
      </c>
      <c r="G1628" t="s">
        <v>1364</v>
      </c>
      <c r="H1628" t="s">
        <v>572</v>
      </c>
      <c r="I1628">
        <v>101</v>
      </c>
      <c r="J1628">
        <v>1.85</v>
      </c>
      <c r="K1628" t="s">
        <v>33</v>
      </c>
      <c r="L1628" t="s">
        <v>17737</v>
      </c>
      <c r="M1628" t="s">
        <v>17738</v>
      </c>
      <c r="N1628" t="s">
        <v>17739</v>
      </c>
      <c r="O1628" t="s">
        <v>17740</v>
      </c>
      <c r="P1628" t="s">
        <v>17741</v>
      </c>
      <c r="Q1628">
        <v>2008</v>
      </c>
      <c r="R1628" t="s">
        <v>491</v>
      </c>
      <c r="S1628">
        <v>1</v>
      </c>
      <c r="T1628">
        <v>28000000</v>
      </c>
      <c r="U1628">
        <v>67266300</v>
      </c>
      <c r="V1628">
        <f t="shared" si="51"/>
        <v>39266300</v>
      </c>
      <c r="W1628" t="s">
        <v>6158</v>
      </c>
      <c r="X1628">
        <v>6.9</v>
      </c>
      <c r="Y1628">
        <v>173</v>
      </c>
      <c r="Z1628">
        <v>195255</v>
      </c>
      <c r="AA1628">
        <v>170</v>
      </c>
      <c r="AB1628">
        <v>0</v>
      </c>
      <c r="AC1628">
        <v>136</v>
      </c>
      <c r="AD1628">
        <v>833</v>
      </c>
      <c r="AE1628">
        <v>543</v>
      </c>
      <c r="AF1628">
        <v>526</v>
      </c>
      <c r="AG1628">
        <v>3400</v>
      </c>
      <c r="AH1628" t="s">
        <v>1432</v>
      </c>
      <c r="AP1628">
        <f t="shared" si="50"/>
        <v>1</v>
      </c>
    </row>
    <row r="1629" spans="1:42" x14ac:dyDescent="0.3">
      <c r="A1629" s="1">
        <v>1738</v>
      </c>
      <c r="B1629" t="s">
        <v>6159</v>
      </c>
      <c r="C1629" t="s">
        <v>27</v>
      </c>
      <c r="D1629" t="s">
        <v>1274</v>
      </c>
      <c r="E1629" t="s">
        <v>2992</v>
      </c>
      <c r="F1629" t="s">
        <v>52</v>
      </c>
      <c r="G1629" t="s">
        <v>6160</v>
      </c>
      <c r="H1629" t="s">
        <v>32</v>
      </c>
      <c r="I1629">
        <v>130</v>
      </c>
      <c r="J1629">
        <v>2.35</v>
      </c>
      <c r="K1629" t="s">
        <v>33</v>
      </c>
      <c r="L1629" t="s">
        <v>14897</v>
      </c>
      <c r="M1629" t="s">
        <v>17742</v>
      </c>
      <c r="N1629" t="s">
        <v>17743</v>
      </c>
      <c r="O1629" t="s">
        <v>15217</v>
      </c>
      <c r="P1629" t="s">
        <v>17583</v>
      </c>
      <c r="Q1629">
        <v>2015</v>
      </c>
      <c r="R1629" t="s">
        <v>491</v>
      </c>
      <c r="S1629">
        <v>4</v>
      </c>
      <c r="T1629">
        <v>28000000</v>
      </c>
      <c r="U1629">
        <v>70235322</v>
      </c>
      <c r="V1629">
        <f t="shared" si="51"/>
        <v>42235322</v>
      </c>
      <c r="W1629" t="s">
        <v>6161</v>
      </c>
      <c r="X1629">
        <v>7.8</v>
      </c>
      <c r="Y1629">
        <v>426</v>
      </c>
      <c r="Z1629">
        <v>182983</v>
      </c>
      <c r="AA1629">
        <v>374</v>
      </c>
      <c r="AB1629">
        <v>99000</v>
      </c>
      <c r="AC1629">
        <v>285</v>
      </c>
      <c r="AD1629">
        <v>33000</v>
      </c>
      <c r="AE1629">
        <v>23000</v>
      </c>
      <c r="AF1629">
        <v>767</v>
      </c>
      <c r="AG1629">
        <v>57308</v>
      </c>
      <c r="AH1629" t="s">
        <v>20932</v>
      </c>
      <c r="AI1629" t="s">
        <v>1432</v>
      </c>
      <c r="AJ1629" t="s">
        <v>2420</v>
      </c>
      <c r="AK1629" t="s">
        <v>20929</v>
      </c>
      <c r="AP1629">
        <f t="shared" si="50"/>
        <v>4</v>
      </c>
    </row>
    <row r="1630" spans="1:42" x14ac:dyDescent="0.3">
      <c r="A1630" s="1">
        <v>1739</v>
      </c>
      <c r="B1630" t="s">
        <v>6162</v>
      </c>
      <c r="C1630" t="s">
        <v>27</v>
      </c>
      <c r="D1630" t="s">
        <v>799</v>
      </c>
      <c r="E1630" t="s">
        <v>1761</v>
      </c>
      <c r="F1630" t="s">
        <v>1563</v>
      </c>
      <c r="G1630" t="s">
        <v>6163</v>
      </c>
      <c r="H1630" t="s">
        <v>32</v>
      </c>
      <c r="I1630">
        <v>120</v>
      </c>
      <c r="J1630">
        <v>1.85</v>
      </c>
      <c r="K1630" t="s">
        <v>33</v>
      </c>
      <c r="L1630" t="s">
        <v>17452</v>
      </c>
      <c r="M1630" t="s">
        <v>14949</v>
      </c>
      <c r="N1630" t="s">
        <v>15286</v>
      </c>
      <c r="O1630" t="s">
        <v>14563</v>
      </c>
      <c r="P1630" t="s">
        <v>14564</v>
      </c>
      <c r="Q1630">
        <v>2009</v>
      </c>
      <c r="R1630" t="s">
        <v>491</v>
      </c>
      <c r="S1630">
        <v>12</v>
      </c>
      <c r="T1630">
        <v>30000000</v>
      </c>
      <c r="U1630">
        <v>7443007</v>
      </c>
      <c r="V1630">
        <f t="shared" si="51"/>
        <v>-22556993</v>
      </c>
      <c r="W1630" t="s">
        <v>6164</v>
      </c>
      <c r="X1630">
        <v>6.7</v>
      </c>
      <c r="Y1630">
        <v>210</v>
      </c>
      <c r="Z1630">
        <v>24663</v>
      </c>
      <c r="AA1630">
        <v>71</v>
      </c>
      <c r="AB1630">
        <v>0</v>
      </c>
      <c r="AC1630">
        <v>0</v>
      </c>
      <c r="AD1630">
        <v>579</v>
      </c>
      <c r="AE1630">
        <v>489</v>
      </c>
      <c r="AF1630">
        <v>210</v>
      </c>
      <c r="AG1630">
        <v>1500</v>
      </c>
      <c r="AH1630" t="s">
        <v>1432</v>
      </c>
      <c r="AI1630" t="s">
        <v>2420</v>
      </c>
      <c r="AJ1630" t="s">
        <v>20933</v>
      </c>
      <c r="AP1630">
        <f t="shared" si="50"/>
        <v>3</v>
      </c>
    </row>
    <row r="1631" spans="1:42" x14ac:dyDescent="0.3">
      <c r="A1631" s="1">
        <v>1740</v>
      </c>
      <c r="B1631" t="s">
        <v>6165</v>
      </c>
      <c r="C1631" t="s">
        <v>27</v>
      </c>
      <c r="D1631" t="s">
        <v>5994</v>
      </c>
      <c r="E1631" t="s">
        <v>6166</v>
      </c>
      <c r="F1631" t="s">
        <v>1075</v>
      </c>
      <c r="G1631" t="s">
        <v>6167</v>
      </c>
      <c r="H1631" t="s">
        <v>32</v>
      </c>
      <c r="I1631">
        <v>135</v>
      </c>
      <c r="J1631">
        <v>2.4</v>
      </c>
      <c r="K1631" t="s">
        <v>33</v>
      </c>
      <c r="L1631" t="s">
        <v>14567</v>
      </c>
      <c r="M1631" t="s">
        <v>17744</v>
      </c>
      <c r="N1631" t="s">
        <v>17745</v>
      </c>
      <c r="O1631" t="s">
        <v>17746</v>
      </c>
      <c r="P1631" t="s">
        <v>16555</v>
      </c>
      <c r="Q1631">
        <v>2004</v>
      </c>
      <c r="R1631" t="s">
        <v>72</v>
      </c>
      <c r="S1631">
        <v>0</v>
      </c>
      <c r="T1631">
        <v>28000000</v>
      </c>
      <c r="U1631">
        <v>64371181</v>
      </c>
      <c r="V1631">
        <f t="shared" si="51"/>
        <v>36371181</v>
      </c>
      <c r="W1631" t="s">
        <v>6168</v>
      </c>
      <c r="X1631">
        <v>7.5</v>
      </c>
      <c r="Y1631">
        <v>129</v>
      </c>
      <c r="Z1631">
        <v>36636</v>
      </c>
      <c r="AA1631">
        <v>289</v>
      </c>
      <c r="AB1631">
        <v>0</v>
      </c>
      <c r="AC1631">
        <v>149</v>
      </c>
      <c r="AD1631">
        <v>639</v>
      </c>
      <c r="AE1631">
        <v>617</v>
      </c>
      <c r="AF1631">
        <v>250</v>
      </c>
      <c r="AG1631">
        <v>1845</v>
      </c>
      <c r="AH1631" t="s">
        <v>20932</v>
      </c>
      <c r="AI1631" t="s">
        <v>2420</v>
      </c>
      <c r="AJ1631" t="s">
        <v>20929</v>
      </c>
      <c r="AK1631" t="s">
        <v>20930</v>
      </c>
      <c r="AP1631">
        <f t="shared" si="50"/>
        <v>4</v>
      </c>
    </row>
    <row r="1632" spans="1:42" x14ac:dyDescent="0.3">
      <c r="A1632" s="1">
        <v>1741</v>
      </c>
      <c r="B1632" t="s">
        <v>6169</v>
      </c>
      <c r="C1632" t="s">
        <v>27</v>
      </c>
      <c r="D1632" t="s">
        <v>87</v>
      </c>
      <c r="E1632" t="s">
        <v>711</v>
      </c>
      <c r="F1632" t="s">
        <v>3095</v>
      </c>
      <c r="G1632" t="s">
        <v>1129</v>
      </c>
      <c r="H1632" t="s">
        <v>32</v>
      </c>
      <c r="I1632">
        <v>110</v>
      </c>
      <c r="J1632">
        <v>2.35</v>
      </c>
      <c r="K1632" t="s">
        <v>33</v>
      </c>
      <c r="L1632" t="s">
        <v>17747</v>
      </c>
      <c r="M1632" t="s">
        <v>17748</v>
      </c>
      <c r="N1632" t="s">
        <v>14911</v>
      </c>
      <c r="O1632" t="s">
        <v>17749</v>
      </c>
      <c r="P1632" t="s">
        <v>17750</v>
      </c>
      <c r="Q1632">
        <v>2004</v>
      </c>
      <c r="R1632" t="s">
        <v>491</v>
      </c>
      <c r="S1632">
        <v>0</v>
      </c>
      <c r="T1632">
        <v>26000000</v>
      </c>
      <c r="U1632">
        <v>58885635</v>
      </c>
      <c r="V1632">
        <f t="shared" si="51"/>
        <v>32885635</v>
      </c>
      <c r="W1632" t="s">
        <v>6170</v>
      </c>
      <c r="X1632">
        <v>7.4</v>
      </c>
      <c r="Y1632">
        <v>287</v>
      </c>
      <c r="Z1632">
        <v>194422</v>
      </c>
      <c r="AA1632">
        <v>1057</v>
      </c>
      <c r="AB1632">
        <v>7000</v>
      </c>
      <c r="AC1632">
        <v>0</v>
      </c>
      <c r="AD1632">
        <v>3000</v>
      </c>
      <c r="AE1632">
        <v>2000</v>
      </c>
      <c r="AF1632">
        <v>1000</v>
      </c>
      <c r="AG1632">
        <v>10438</v>
      </c>
      <c r="AH1632" t="s">
        <v>980</v>
      </c>
      <c r="AI1632" t="s">
        <v>4493</v>
      </c>
      <c r="AJ1632" t="s">
        <v>13161</v>
      </c>
      <c r="AP1632">
        <f t="shared" si="50"/>
        <v>3</v>
      </c>
    </row>
    <row r="1633" spans="1:42" x14ac:dyDescent="0.3">
      <c r="A1633" s="1">
        <v>1742</v>
      </c>
      <c r="B1633" t="s">
        <v>6171</v>
      </c>
      <c r="C1633" t="s">
        <v>27</v>
      </c>
      <c r="D1633" t="s">
        <v>1884</v>
      </c>
      <c r="E1633" t="s">
        <v>499</v>
      </c>
      <c r="F1633" t="s">
        <v>182</v>
      </c>
      <c r="G1633" t="s">
        <v>6172</v>
      </c>
      <c r="H1633" t="s">
        <v>572</v>
      </c>
      <c r="I1633">
        <v>103</v>
      </c>
      <c r="J1633">
        <v>2.35</v>
      </c>
      <c r="K1633" t="s">
        <v>33</v>
      </c>
      <c r="L1633" t="s">
        <v>15334</v>
      </c>
      <c r="M1633" t="s">
        <v>14097</v>
      </c>
      <c r="N1633" t="s">
        <v>17530</v>
      </c>
      <c r="O1633" t="s">
        <v>15289</v>
      </c>
      <c r="P1633" t="s">
        <v>17751</v>
      </c>
      <c r="Q1633">
        <v>2001</v>
      </c>
      <c r="R1633" t="s">
        <v>34</v>
      </c>
      <c r="S1633">
        <v>2</v>
      </c>
      <c r="T1633">
        <v>35000000</v>
      </c>
      <c r="U1633">
        <v>60400856</v>
      </c>
      <c r="V1633">
        <f t="shared" si="51"/>
        <v>25400856</v>
      </c>
      <c r="W1633" t="s">
        <v>6173</v>
      </c>
      <c r="X1633">
        <v>5.2</v>
      </c>
      <c r="Y1633">
        <v>108</v>
      </c>
      <c r="Z1633">
        <v>61317</v>
      </c>
      <c r="AA1633">
        <v>229</v>
      </c>
      <c r="AB1633">
        <v>0</v>
      </c>
      <c r="AC1633">
        <v>163</v>
      </c>
      <c r="AD1633">
        <v>11000</v>
      </c>
      <c r="AE1633">
        <v>2000</v>
      </c>
      <c r="AF1633">
        <v>968</v>
      </c>
      <c r="AG1633">
        <v>17533</v>
      </c>
      <c r="AH1633" t="s">
        <v>1432</v>
      </c>
      <c r="AI1633" t="s">
        <v>12756</v>
      </c>
      <c r="AP1633">
        <f t="shared" si="50"/>
        <v>2</v>
      </c>
    </row>
    <row r="1634" spans="1:42" x14ac:dyDescent="0.3">
      <c r="A1634" s="1">
        <v>1744</v>
      </c>
      <c r="B1634" t="s">
        <v>6174</v>
      </c>
      <c r="C1634" t="s">
        <v>27</v>
      </c>
      <c r="D1634" t="s">
        <v>3796</v>
      </c>
      <c r="E1634" t="s">
        <v>421</v>
      </c>
      <c r="F1634" t="s">
        <v>2820</v>
      </c>
      <c r="G1634" t="s">
        <v>3349</v>
      </c>
      <c r="H1634" t="s">
        <v>32</v>
      </c>
      <c r="I1634">
        <v>110</v>
      </c>
      <c r="J1634">
        <v>2.35</v>
      </c>
      <c r="K1634" t="s">
        <v>33</v>
      </c>
      <c r="L1634" t="s">
        <v>14033</v>
      </c>
      <c r="M1634" t="s">
        <v>15065</v>
      </c>
      <c r="N1634" t="s">
        <v>11383</v>
      </c>
      <c r="O1634" t="s">
        <v>17423</v>
      </c>
      <c r="P1634" t="s">
        <v>17752</v>
      </c>
      <c r="Q1634">
        <v>2001</v>
      </c>
      <c r="R1634" t="s">
        <v>491</v>
      </c>
      <c r="S1634">
        <v>1</v>
      </c>
      <c r="T1634">
        <v>21000000</v>
      </c>
      <c r="U1634">
        <v>52353636</v>
      </c>
      <c r="V1634">
        <f t="shared" si="51"/>
        <v>31353636</v>
      </c>
      <c r="W1634" t="s">
        <v>6175</v>
      </c>
      <c r="X1634">
        <v>7.6</v>
      </c>
      <c r="Y1634">
        <v>220</v>
      </c>
      <c r="Z1634">
        <v>209133</v>
      </c>
      <c r="AA1634">
        <v>962</v>
      </c>
      <c r="AB1634">
        <v>0</v>
      </c>
      <c r="AC1634">
        <v>0</v>
      </c>
      <c r="AD1634">
        <v>13000</v>
      </c>
      <c r="AE1634">
        <v>1000</v>
      </c>
      <c r="AF1634">
        <v>327</v>
      </c>
      <c r="AG1634">
        <v>14609</v>
      </c>
      <c r="AH1634" t="s">
        <v>1432</v>
      </c>
      <c r="AI1634" t="s">
        <v>2420</v>
      </c>
      <c r="AP1634">
        <f t="shared" si="50"/>
        <v>2</v>
      </c>
    </row>
    <row r="1635" spans="1:42" x14ac:dyDescent="0.3">
      <c r="A1635" s="1">
        <v>1745</v>
      </c>
      <c r="B1635" t="s">
        <v>6176</v>
      </c>
      <c r="C1635" t="s">
        <v>27</v>
      </c>
      <c r="D1635" t="s">
        <v>1048</v>
      </c>
      <c r="E1635" t="s">
        <v>4199</v>
      </c>
      <c r="F1635" t="s">
        <v>6177</v>
      </c>
      <c r="G1635" t="s">
        <v>1339</v>
      </c>
      <c r="H1635" t="s">
        <v>32</v>
      </c>
      <c r="I1635">
        <v>91</v>
      </c>
      <c r="J1635">
        <v>2.35</v>
      </c>
      <c r="K1635" t="s">
        <v>33</v>
      </c>
      <c r="L1635" t="s">
        <v>16315</v>
      </c>
      <c r="M1635" t="s">
        <v>17753</v>
      </c>
      <c r="N1635" t="s">
        <v>14448</v>
      </c>
      <c r="O1635" t="s">
        <v>14626</v>
      </c>
      <c r="P1635" t="s">
        <v>15552</v>
      </c>
      <c r="Q1635">
        <v>2003</v>
      </c>
      <c r="R1635" t="s">
        <v>491</v>
      </c>
      <c r="S1635">
        <v>0</v>
      </c>
      <c r="T1635">
        <v>30000000</v>
      </c>
      <c r="U1635">
        <v>51475962</v>
      </c>
      <c r="V1635">
        <f t="shared" si="51"/>
        <v>21475962</v>
      </c>
      <c r="W1635" t="s">
        <v>6178</v>
      </c>
      <c r="X1635">
        <v>7.3</v>
      </c>
      <c r="Y1635">
        <v>136</v>
      </c>
      <c r="Z1635">
        <v>177828</v>
      </c>
      <c r="AA1635">
        <v>714</v>
      </c>
      <c r="AB1635">
        <v>11000</v>
      </c>
      <c r="AC1635">
        <v>446</v>
      </c>
      <c r="AD1635">
        <v>1000</v>
      </c>
      <c r="AE1635">
        <v>872</v>
      </c>
      <c r="AF1635">
        <v>660</v>
      </c>
      <c r="AG1635">
        <v>3969</v>
      </c>
      <c r="AH1635" t="s">
        <v>20928</v>
      </c>
      <c r="AI1635" t="s">
        <v>13161</v>
      </c>
      <c r="AP1635">
        <f t="shared" si="50"/>
        <v>2</v>
      </c>
    </row>
    <row r="1636" spans="1:42" x14ac:dyDescent="0.3">
      <c r="A1636" s="1">
        <v>1746</v>
      </c>
      <c r="B1636" t="s">
        <v>6179</v>
      </c>
      <c r="C1636" t="s">
        <v>27</v>
      </c>
      <c r="D1636" t="s">
        <v>523</v>
      </c>
      <c r="E1636" t="s">
        <v>1269</v>
      </c>
      <c r="F1636" t="s">
        <v>360</v>
      </c>
      <c r="G1636" t="s">
        <v>2765</v>
      </c>
      <c r="H1636" t="s">
        <v>32</v>
      </c>
      <c r="I1636">
        <v>105</v>
      </c>
      <c r="J1636">
        <v>2.35</v>
      </c>
      <c r="K1636" t="s">
        <v>33</v>
      </c>
      <c r="L1636" t="s">
        <v>16133</v>
      </c>
      <c r="M1636" t="s">
        <v>17754</v>
      </c>
      <c r="N1636" t="s">
        <v>16470</v>
      </c>
      <c r="O1636" t="s">
        <v>17755</v>
      </c>
      <c r="P1636" t="s">
        <v>17469</v>
      </c>
      <c r="Q1636">
        <v>2013</v>
      </c>
      <c r="R1636" t="s">
        <v>34</v>
      </c>
      <c r="S1636">
        <v>2</v>
      </c>
      <c r="T1636">
        <v>28000000</v>
      </c>
      <c r="U1636">
        <v>63910583</v>
      </c>
      <c r="V1636">
        <f t="shared" si="51"/>
        <v>35910583</v>
      </c>
      <c r="W1636" t="s">
        <v>6180</v>
      </c>
      <c r="X1636">
        <v>6.6</v>
      </c>
      <c r="Y1636">
        <v>222</v>
      </c>
      <c r="Z1636">
        <v>106755</v>
      </c>
      <c r="AA1636">
        <v>173</v>
      </c>
      <c r="AB1636">
        <v>27000</v>
      </c>
      <c r="AC1636">
        <v>226</v>
      </c>
      <c r="AD1636">
        <v>22000</v>
      </c>
      <c r="AE1636">
        <v>11000</v>
      </c>
      <c r="AF1636">
        <v>966</v>
      </c>
      <c r="AG1636">
        <v>35694</v>
      </c>
      <c r="AH1636" t="s">
        <v>1432</v>
      </c>
      <c r="AI1636" t="s">
        <v>12756</v>
      </c>
      <c r="AP1636">
        <f t="shared" si="50"/>
        <v>2</v>
      </c>
    </row>
    <row r="1637" spans="1:42" x14ac:dyDescent="0.3">
      <c r="A1637" s="1">
        <v>1747</v>
      </c>
      <c r="B1637" t="s">
        <v>6181</v>
      </c>
      <c r="C1637" t="s">
        <v>27</v>
      </c>
      <c r="D1637" t="s">
        <v>4303</v>
      </c>
      <c r="E1637" t="s">
        <v>716</v>
      </c>
      <c r="F1637" t="s">
        <v>6182</v>
      </c>
      <c r="G1637" t="s">
        <v>820</v>
      </c>
      <c r="H1637" t="s">
        <v>47</v>
      </c>
      <c r="I1637">
        <v>127</v>
      </c>
      <c r="J1637">
        <v>2.35</v>
      </c>
      <c r="K1637" t="s">
        <v>33</v>
      </c>
      <c r="L1637" t="s">
        <v>15613</v>
      </c>
      <c r="M1637" t="s">
        <v>14578</v>
      </c>
      <c r="N1637" t="s">
        <v>17756</v>
      </c>
      <c r="O1637" t="s">
        <v>14077</v>
      </c>
      <c r="P1637" t="s">
        <v>13974</v>
      </c>
      <c r="Q1637">
        <v>1981</v>
      </c>
      <c r="R1637" t="s">
        <v>72</v>
      </c>
      <c r="S1637">
        <v>1</v>
      </c>
      <c r="T1637">
        <v>28000000</v>
      </c>
      <c r="U1637">
        <v>62300000</v>
      </c>
      <c r="V1637">
        <f t="shared" si="51"/>
        <v>34300000</v>
      </c>
      <c r="W1637" t="s">
        <v>6183</v>
      </c>
      <c r="X1637">
        <v>6.8</v>
      </c>
      <c r="Y1637">
        <v>112</v>
      </c>
      <c r="Z1637">
        <v>72085</v>
      </c>
      <c r="AA1637">
        <v>263</v>
      </c>
      <c r="AB1637">
        <v>2000</v>
      </c>
      <c r="AC1637">
        <v>46</v>
      </c>
      <c r="AD1637">
        <v>844</v>
      </c>
      <c r="AE1637">
        <v>402</v>
      </c>
      <c r="AF1637">
        <v>244</v>
      </c>
      <c r="AG1637">
        <v>2118</v>
      </c>
      <c r="AH1637" t="s">
        <v>980</v>
      </c>
      <c r="AI1637" t="s">
        <v>718</v>
      </c>
      <c r="AJ1637" t="s">
        <v>13161</v>
      </c>
      <c r="AP1637">
        <f t="shared" si="50"/>
        <v>3</v>
      </c>
    </row>
    <row r="1638" spans="1:42" x14ac:dyDescent="0.3">
      <c r="A1638" s="1">
        <v>1748</v>
      </c>
      <c r="B1638" t="s">
        <v>6184</v>
      </c>
      <c r="C1638" t="s">
        <v>27</v>
      </c>
      <c r="D1638" t="s">
        <v>1221</v>
      </c>
      <c r="E1638" t="s">
        <v>6185</v>
      </c>
      <c r="F1638" t="s">
        <v>6186</v>
      </c>
      <c r="G1638" t="s">
        <v>6187</v>
      </c>
      <c r="H1638" t="s">
        <v>32</v>
      </c>
      <c r="I1638">
        <v>82</v>
      </c>
      <c r="J1638">
        <v>1.85</v>
      </c>
      <c r="K1638" t="s">
        <v>33</v>
      </c>
      <c r="L1638" t="s">
        <v>14220</v>
      </c>
      <c r="M1638" t="s">
        <v>17447</v>
      </c>
      <c r="N1638" t="s">
        <v>17112</v>
      </c>
      <c r="O1638" t="s">
        <v>14003</v>
      </c>
      <c r="P1638" t="s">
        <v>17757</v>
      </c>
      <c r="Q1638">
        <v>2001</v>
      </c>
      <c r="R1638" t="s">
        <v>34</v>
      </c>
      <c r="S1638">
        <v>0</v>
      </c>
      <c r="T1638">
        <v>28000000</v>
      </c>
      <c r="U1638">
        <v>49968653</v>
      </c>
      <c r="V1638">
        <f t="shared" si="51"/>
        <v>21968653</v>
      </c>
      <c r="W1638" t="s">
        <v>6188</v>
      </c>
      <c r="X1638">
        <v>6.9</v>
      </c>
      <c r="Y1638">
        <v>122</v>
      </c>
      <c r="Z1638">
        <v>85423</v>
      </c>
      <c r="AA1638">
        <v>374</v>
      </c>
      <c r="AB1638">
        <v>12000</v>
      </c>
      <c r="AC1638">
        <v>23</v>
      </c>
      <c r="AD1638">
        <v>11</v>
      </c>
      <c r="AE1638">
        <v>9</v>
      </c>
      <c r="AF1638">
        <v>6</v>
      </c>
      <c r="AG1638">
        <v>37</v>
      </c>
      <c r="AH1638" t="s">
        <v>1432</v>
      </c>
      <c r="AI1638" t="s">
        <v>12756</v>
      </c>
      <c r="AP1638">
        <f t="shared" si="50"/>
        <v>2</v>
      </c>
    </row>
    <row r="1639" spans="1:42" x14ac:dyDescent="0.3">
      <c r="A1639" s="1">
        <v>1749</v>
      </c>
      <c r="B1639" t="s">
        <v>6189</v>
      </c>
      <c r="C1639" t="s">
        <v>27</v>
      </c>
      <c r="D1639" t="s">
        <v>1325</v>
      </c>
      <c r="E1639" t="s">
        <v>6190</v>
      </c>
      <c r="F1639" t="s">
        <v>1661</v>
      </c>
      <c r="G1639" t="s">
        <v>6191</v>
      </c>
      <c r="H1639" t="s">
        <v>205</v>
      </c>
      <c r="I1639">
        <v>99</v>
      </c>
      <c r="J1639">
        <v>2.35</v>
      </c>
      <c r="K1639" t="s">
        <v>33</v>
      </c>
      <c r="L1639" t="s">
        <v>15964</v>
      </c>
      <c r="M1639" t="s">
        <v>17758</v>
      </c>
      <c r="N1639" t="s">
        <v>13963</v>
      </c>
      <c r="O1639" t="s">
        <v>15853</v>
      </c>
      <c r="P1639" t="s">
        <v>14168</v>
      </c>
      <c r="Q1639">
        <v>1994</v>
      </c>
      <c r="R1639" t="s">
        <v>491</v>
      </c>
      <c r="S1639">
        <v>1</v>
      </c>
      <c r="T1639">
        <v>27000000</v>
      </c>
      <c r="U1639">
        <v>44450000</v>
      </c>
      <c r="V1639">
        <f t="shared" si="51"/>
        <v>17450000</v>
      </c>
      <c r="W1639" t="s">
        <v>6192</v>
      </c>
      <c r="X1639">
        <v>5.8</v>
      </c>
      <c r="Y1639">
        <v>62</v>
      </c>
      <c r="Z1639">
        <v>44394</v>
      </c>
      <c r="AA1639">
        <v>115</v>
      </c>
      <c r="AB1639">
        <v>0</v>
      </c>
      <c r="AC1639">
        <v>0</v>
      </c>
      <c r="AD1639">
        <v>664</v>
      </c>
      <c r="AE1639">
        <v>655</v>
      </c>
      <c r="AF1639">
        <v>186</v>
      </c>
      <c r="AG1639">
        <v>2010</v>
      </c>
      <c r="AH1639" t="s">
        <v>980</v>
      </c>
      <c r="AI1639" t="s">
        <v>20931</v>
      </c>
      <c r="AJ1639" t="s">
        <v>13700</v>
      </c>
      <c r="AK1639" t="s">
        <v>13161</v>
      </c>
      <c r="AP1639">
        <f t="shared" si="50"/>
        <v>4</v>
      </c>
    </row>
    <row r="1640" spans="1:42" x14ac:dyDescent="0.3">
      <c r="A1640" s="1">
        <v>1750</v>
      </c>
      <c r="B1640" t="s">
        <v>6193</v>
      </c>
      <c r="C1640" t="s">
        <v>27</v>
      </c>
      <c r="D1640" t="s">
        <v>1539</v>
      </c>
      <c r="E1640" t="s">
        <v>1435</v>
      </c>
      <c r="F1640" t="s">
        <v>176</v>
      </c>
      <c r="G1640" t="s">
        <v>922</v>
      </c>
      <c r="H1640" t="s">
        <v>572</v>
      </c>
      <c r="I1640">
        <v>90</v>
      </c>
      <c r="J1640">
        <v>2.35</v>
      </c>
      <c r="K1640" t="s">
        <v>33</v>
      </c>
      <c r="L1640" t="s">
        <v>16531</v>
      </c>
      <c r="M1640" t="s">
        <v>17759</v>
      </c>
      <c r="N1640" t="s">
        <v>17760</v>
      </c>
      <c r="O1640" t="s">
        <v>15270</v>
      </c>
      <c r="P1640" t="s">
        <v>14762</v>
      </c>
      <c r="Q1640">
        <v>2001</v>
      </c>
      <c r="R1640" t="s">
        <v>34</v>
      </c>
      <c r="S1640">
        <v>0</v>
      </c>
      <c r="T1640">
        <v>28000000</v>
      </c>
      <c r="U1640">
        <v>45162741</v>
      </c>
      <c r="V1640">
        <f t="shared" si="51"/>
        <v>17162741</v>
      </c>
      <c r="W1640" t="s">
        <v>6194</v>
      </c>
      <c r="X1640">
        <v>6.6</v>
      </c>
      <c r="Y1640">
        <v>135</v>
      </c>
      <c r="Z1640">
        <v>201084</v>
      </c>
      <c r="AA1640">
        <v>523</v>
      </c>
      <c r="AB1640">
        <v>0</v>
      </c>
      <c r="AC1640">
        <v>0</v>
      </c>
      <c r="AD1640">
        <v>14000</v>
      </c>
      <c r="AE1640">
        <v>10000</v>
      </c>
      <c r="AF1640">
        <v>8000</v>
      </c>
      <c r="AG1640">
        <v>34565</v>
      </c>
      <c r="AH1640" t="s">
        <v>1432</v>
      </c>
      <c r="AP1640">
        <f t="shared" si="50"/>
        <v>1</v>
      </c>
    </row>
    <row r="1641" spans="1:42" x14ac:dyDescent="0.3">
      <c r="A1641" s="1">
        <v>1751</v>
      </c>
      <c r="B1641" t="s">
        <v>6195</v>
      </c>
      <c r="C1641" t="s">
        <v>27</v>
      </c>
      <c r="D1641" t="s">
        <v>5351</v>
      </c>
      <c r="E1641" t="s">
        <v>6196</v>
      </c>
      <c r="F1641" t="s">
        <v>6197</v>
      </c>
      <c r="G1641" t="s">
        <v>6198</v>
      </c>
      <c r="H1641" t="s">
        <v>32</v>
      </c>
      <c r="I1641">
        <v>115</v>
      </c>
      <c r="J1641">
        <v>2.35</v>
      </c>
      <c r="K1641" t="s">
        <v>33</v>
      </c>
      <c r="L1641" t="s">
        <v>17110</v>
      </c>
      <c r="M1641" t="s">
        <v>15334</v>
      </c>
      <c r="N1641" t="s">
        <v>15018</v>
      </c>
      <c r="O1641" t="s">
        <v>14676</v>
      </c>
      <c r="P1641" t="s">
        <v>15855</v>
      </c>
      <c r="Q1641">
        <v>2013</v>
      </c>
      <c r="R1641" t="s">
        <v>34</v>
      </c>
      <c r="S1641">
        <v>0</v>
      </c>
      <c r="T1641">
        <v>28000000</v>
      </c>
      <c r="U1641">
        <v>71346930</v>
      </c>
      <c r="V1641">
        <f t="shared" si="51"/>
        <v>43346930</v>
      </c>
      <c r="W1641" t="s">
        <v>6199</v>
      </c>
      <c r="X1641">
        <v>6.7</v>
      </c>
      <c r="Y1641">
        <v>184</v>
      </c>
      <c r="Z1641">
        <v>78008</v>
      </c>
      <c r="AA1641">
        <v>160</v>
      </c>
      <c r="AB1641">
        <v>23000</v>
      </c>
      <c r="AC1641">
        <v>529</v>
      </c>
      <c r="AD1641">
        <v>576</v>
      </c>
      <c r="AE1641">
        <v>447</v>
      </c>
      <c r="AF1641">
        <v>325</v>
      </c>
      <c r="AG1641">
        <v>1554</v>
      </c>
      <c r="AH1641" t="s">
        <v>2420</v>
      </c>
      <c r="AI1641" t="s">
        <v>12756</v>
      </c>
      <c r="AJ1641" t="s">
        <v>13161</v>
      </c>
      <c r="AP1641">
        <f t="shared" si="50"/>
        <v>3</v>
      </c>
    </row>
    <row r="1642" spans="1:42" x14ac:dyDescent="0.3">
      <c r="A1642" s="1">
        <v>1752</v>
      </c>
      <c r="B1642" t="s">
        <v>6200</v>
      </c>
      <c r="C1642" t="s">
        <v>27</v>
      </c>
      <c r="D1642" t="s">
        <v>2885</v>
      </c>
      <c r="E1642" t="s">
        <v>2645</v>
      </c>
      <c r="F1642" t="s">
        <v>6201</v>
      </c>
      <c r="G1642" t="s">
        <v>6202</v>
      </c>
      <c r="H1642" t="s">
        <v>32</v>
      </c>
      <c r="I1642">
        <v>96</v>
      </c>
      <c r="J1642">
        <v>1.85</v>
      </c>
      <c r="K1642" t="s">
        <v>33</v>
      </c>
      <c r="L1642" t="s">
        <v>17761</v>
      </c>
      <c r="M1642" t="s">
        <v>14452</v>
      </c>
      <c r="N1642" t="s">
        <v>15529</v>
      </c>
      <c r="O1642" t="s">
        <v>14369</v>
      </c>
      <c r="P1642" t="s">
        <v>16211</v>
      </c>
      <c r="Q1642">
        <v>1993</v>
      </c>
      <c r="R1642" t="s">
        <v>72</v>
      </c>
      <c r="S1642">
        <v>0</v>
      </c>
      <c r="T1642">
        <v>28000000</v>
      </c>
      <c r="U1642">
        <v>39514713</v>
      </c>
      <c r="V1642">
        <f t="shared" si="51"/>
        <v>11514713</v>
      </c>
      <c r="W1642" t="s">
        <v>6203</v>
      </c>
      <c r="X1642">
        <v>6.7</v>
      </c>
      <c r="Y1642">
        <v>36</v>
      </c>
      <c r="Z1642">
        <v>60494</v>
      </c>
      <c r="AA1642">
        <v>132</v>
      </c>
      <c r="AB1642">
        <v>16000</v>
      </c>
      <c r="AC1642">
        <v>197</v>
      </c>
      <c r="AD1642">
        <v>580</v>
      </c>
      <c r="AE1642">
        <v>336</v>
      </c>
      <c r="AF1642">
        <v>115</v>
      </c>
      <c r="AG1642">
        <v>1275</v>
      </c>
      <c r="AH1642" t="s">
        <v>1432</v>
      </c>
      <c r="AI1642" t="s">
        <v>20926</v>
      </c>
      <c r="AJ1642" t="s">
        <v>20924</v>
      </c>
      <c r="AP1642">
        <f t="shared" si="50"/>
        <v>3</v>
      </c>
    </row>
    <row r="1643" spans="1:42" x14ac:dyDescent="0.3">
      <c r="A1643" s="1">
        <v>1753</v>
      </c>
      <c r="B1643" t="s">
        <v>6204</v>
      </c>
      <c r="C1643" t="s">
        <v>27</v>
      </c>
      <c r="D1643" t="s">
        <v>5051</v>
      </c>
      <c r="E1643" t="s">
        <v>633</v>
      </c>
      <c r="F1643" t="s">
        <v>6205</v>
      </c>
      <c r="G1643" t="s">
        <v>2378</v>
      </c>
      <c r="H1643" t="s">
        <v>32</v>
      </c>
      <c r="I1643">
        <v>104</v>
      </c>
      <c r="J1643">
        <v>2.35</v>
      </c>
      <c r="K1643" t="s">
        <v>33</v>
      </c>
      <c r="L1643" t="s">
        <v>14411</v>
      </c>
      <c r="M1643" t="s">
        <v>16845</v>
      </c>
      <c r="N1643" t="s">
        <v>16414</v>
      </c>
      <c r="O1643" t="s">
        <v>16288</v>
      </c>
      <c r="P1643" t="s">
        <v>14414</v>
      </c>
      <c r="Q1643">
        <v>2007</v>
      </c>
      <c r="R1643" t="s">
        <v>72</v>
      </c>
      <c r="S1643">
        <v>2</v>
      </c>
      <c r="T1643">
        <v>28000000</v>
      </c>
      <c r="U1643">
        <v>43097652</v>
      </c>
      <c r="V1643">
        <f t="shared" si="51"/>
        <v>15097652</v>
      </c>
      <c r="W1643" t="s">
        <v>6206</v>
      </c>
      <c r="X1643">
        <v>6.3</v>
      </c>
      <c r="Y1643">
        <v>171</v>
      </c>
      <c r="Z1643">
        <v>59068</v>
      </c>
      <c r="AA1643">
        <v>128</v>
      </c>
      <c r="AB1643">
        <v>0</v>
      </c>
      <c r="AC1643">
        <v>96</v>
      </c>
      <c r="AD1643">
        <v>943</v>
      </c>
      <c r="AE1643">
        <v>763</v>
      </c>
      <c r="AF1643">
        <v>559</v>
      </c>
      <c r="AG1643">
        <v>3497</v>
      </c>
      <c r="AH1643" t="s">
        <v>1432</v>
      </c>
      <c r="AI1643" t="s">
        <v>2420</v>
      </c>
      <c r="AJ1643" t="s">
        <v>12756</v>
      </c>
      <c r="AP1643">
        <f t="shared" si="50"/>
        <v>3</v>
      </c>
    </row>
    <row r="1644" spans="1:42" x14ac:dyDescent="0.3">
      <c r="A1644" s="1">
        <v>1754</v>
      </c>
      <c r="B1644" t="s">
        <v>6207</v>
      </c>
      <c r="C1644" t="s">
        <v>27</v>
      </c>
      <c r="D1644" t="s">
        <v>515</v>
      </c>
      <c r="E1644" t="s">
        <v>6208</v>
      </c>
      <c r="F1644" t="s">
        <v>6209</v>
      </c>
      <c r="G1644" t="s">
        <v>1265</v>
      </c>
      <c r="H1644" t="s">
        <v>47</v>
      </c>
      <c r="I1644">
        <v>117</v>
      </c>
      <c r="J1644">
        <v>2.35</v>
      </c>
      <c r="K1644" t="s">
        <v>33</v>
      </c>
      <c r="L1644" t="s">
        <v>15554</v>
      </c>
      <c r="M1644" t="s">
        <v>17762</v>
      </c>
      <c r="N1644" t="s">
        <v>16424</v>
      </c>
      <c r="O1644" t="s">
        <v>15230</v>
      </c>
      <c r="P1644" t="s">
        <v>17763</v>
      </c>
      <c r="Q1644">
        <v>2010</v>
      </c>
      <c r="R1644" t="s">
        <v>491</v>
      </c>
      <c r="S1644">
        <v>1</v>
      </c>
      <c r="T1644">
        <v>30000000</v>
      </c>
      <c r="U1644">
        <v>48043505</v>
      </c>
      <c r="V1644">
        <f t="shared" si="51"/>
        <v>18043505</v>
      </c>
      <c r="W1644" t="s">
        <v>6210</v>
      </c>
      <c r="X1644">
        <v>7.7</v>
      </c>
      <c r="Y1644">
        <v>447</v>
      </c>
      <c r="Z1644">
        <v>435864</v>
      </c>
      <c r="AA1644">
        <v>801</v>
      </c>
      <c r="AB1644">
        <v>36000</v>
      </c>
      <c r="AC1644">
        <v>905</v>
      </c>
      <c r="AD1644">
        <v>553</v>
      </c>
      <c r="AE1644">
        <v>488</v>
      </c>
      <c r="AF1644">
        <v>385</v>
      </c>
      <c r="AG1644">
        <v>2357</v>
      </c>
      <c r="AH1644" t="s">
        <v>980</v>
      </c>
      <c r="AI1644" t="s">
        <v>1432</v>
      </c>
      <c r="AP1644">
        <f t="shared" si="50"/>
        <v>2</v>
      </c>
    </row>
    <row r="1645" spans="1:42" x14ac:dyDescent="0.3">
      <c r="A1645" s="1">
        <v>1755</v>
      </c>
      <c r="B1645" t="s">
        <v>6211</v>
      </c>
      <c r="C1645" t="s">
        <v>27</v>
      </c>
      <c r="D1645" t="s">
        <v>2991</v>
      </c>
      <c r="E1645" t="s">
        <v>6212</v>
      </c>
      <c r="F1645" t="s">
        <v>6213</v>
      </c>
      <c r="G1645" t="s">
        <v>2824</v>
      </c>
      <c r="H1645" t="s">
        <v>572</v>
      </c>
      <c r="I1645">
        <v>83</v>
      </c>
      <c r="J1645">
        <v>2.35</v>
      </c>
      <c r="K1645" t="s">
        <v>33</v>
      </c>
      <c r="L1645" t="s">
        <v>17764</v>
      </c>
      <c r="M1645" t="s">
        <v>17144</v>
      </c>
      <c r="N1645" t="s">
        <v>17765</v>
      </c>
      <c r="O1645" t="s">
        <v>17766</v>
      </c>
      <c r="P1645" t="s">
        <v>17767</v>
      </c>
      <c r="Q1645">
        <v>2011</v>
      </c>
      <c r="R1645" t="s">
        <v>491</v>
      </c>
      <c r="S1645">
        <v>3</v>
      </c>
      <c r="T1645">
        <v>28000000</v>
      </c>
      <c r="U1645">
        <v>37053924</v>
      </c>
      <c r="V1645">
        <f t="shared" si="51"/>
        <v>9053924</v>
      </c>
      <c r="W1645" t="s">
        <v>6214</v>
      </c>
      <c r="X1645">
        <v>6.1</v>
      </c>
      <c r="Y1645">
        <v>220</v>
      </c>
      <c r="Z1645">
        <v>77935</v>
      </c>
      <c r="AA1645">
        <v>122</v>
      </c>
      <c r="AB1645">
        <v>0</v>
      </c>
      <c r="AC1645">
        <v>181</v>
      </c>
      <c r="AD1645">
        <v>731</v>
      </c>
      <c r="AE1645">
        <v>579</v>
      </c>
      <c r="AF1645">
        <v>459</v>
      </c>
      <c r="AG1645">
        <v>1987</v>
      </c>
      <c r="AH1645" t="s">
        <v>980</v>
      </c>
      <c r="AI1645" t="s">
        <v>1432</v>
      </c>
      <c r="AJ1645" t="s">
        <v>20931</v>
      </c>
      <c r="AP1645">
        <f t="shared" si="50"/>
        <v>3</v>
      </c>
    </row>
    <row r="1646" spans="1:42" x14ac:dyDescent="0.3">
      <c r="A1646" s="1">
        <v>1756</v>
      </c>
      <c r="B1646" t="s">
        <v>6215</v>
      </c>
      <c r="C1646" t="s">
        <v>27</v>
      </c>
      <c r="D1646" t="s">
        <v>3869</v>
      </c>
      <c r="E1646" t="s">
        <v>483</v>
      </c>
      <c r="F1646" t="s">
        <v>3563</v>
      </c>
      <c r="G1646" t="s">
        <v>6216</v>
      </c>
      <c r="H1646" t="s">
        <v>32</v>
      </c>
      <c r="I1646">
        <v>99</v>
      </c>
      <c r="J1646">
        <v>2.35</v>
      </c>
      <c r="K1646" t="s">
        <v>33</v>
      </c>
      <c r="L1646" t="s">
        <v>15206</v>
      </c>
      <c r="M1646" t="s">
        <v>16357</v>
      </c>
      <c r="N1646" t="s">
        <v>16579</v>
      </c>
      <c r="O1646" t="s">
        <v>14154</v>
      </c>
      <c r="P1646" t="s">
        <v>17768</v>
      </c>
      <c r="Q1646">
        <v>2000</v>
      </c>
      <c r="R1646" t="s">
        <v>491</v>
      </c>
      <c r="S1646">
        <v>0</v>
      </c>
      <c r="T1646">
        <v>28000000</v>
      </c>
      <c r="U1646">
        <v>33000377</v>
      </c>
      <c r="V1646">
        <f t="shared" si="51"/>
        <v>5000377</v>
      </c>
      <c r="W1646" t="s">
        <v>6217</v>
      </c>
      <c r="X1646">
        <v>4.9000000000000004</v>
      </c>
      <c r="Y1646">
        <v>122</v>
      </c>
      <c r="Z1646">
        <v>27378</v>
      </c>
      <c r="AA1646">
        <v>365</v>
      </c>
      <c r="AB1646">
        <v>0</v>
      </c>
      <c r="AC1646">
        <v>71</v>
      </c>
      <c r="AD1646">
        <v>18000</v>
      </c>
      <c r="AE1646">
        <v>1000</v>
      </c>
      <c r="AF1646">
        <v>1000</v>
      </c>
      <c r="AG1646">
        <v>23344</v>
      </c>
      <c r="AH1646" t="s">
        <v>980</v>
      </c>
      <c r="AI1646" t="s">
        <v>20924</v>
      </c>
      <c r="AJ1646" t="s">
        <v>4493</v>
      </c>
      <c r="AK1646" t="s">
        <v>13161</v>
      </c>
      <c r="AP1646">
        <f t="shared" si="50"/>
        <v>4</v>
      </c>
    </row>
    <row r="1647" spans="1:42" x14ac:dyDescent="0.3">
      <c r="A1647" s="1">
        <v>1757</v>
      </c>
      <c r="B1647" t="s">
        <v>6218</v>
      </c>
      <c r="C1647" t="s">
        <v>27</v>
      </c>
      <c r="D1647" t="s">
        <v>6219</v>
      </c>
      <c r="E1647" t="s">
        <v>1574</v>
      </c>
      <c r="F1647" t="s">
        <v>397</v>
      </c>
      <c r="G1647" t="s">
        <v>560</v>
      </c>
      <c r="H1647" t="s">
        <v>32</v>
      </c>
      <c r="I1647">
        <v>81</v>
      </c>
      <c r="J1647">
        <v>2.39</v>
      </c>
      <c r="K1647" t="s">
        <v>33</v>
      </c>
      <c r="L1647" t="s">
        <v>17769</v>
      </c>
      <c r="M1647" t="s">
        <v>15455</v>
      </c>
      <c r="N1647" t="s">
        <v>14660</v>
      </c>
      <c r="O1647" t="s">
        <v>14189</v>
      </c>
      <c r="P1647" t="s">
        <v>17698</v>
      </c>
      <c r="Q1647">
        <v>2014</v>
      </c>
      <c r="R1647" t="s">
        <v>72</v>
      </c>
      <c r="S1647">
        <v>6</v>
      </c>
      <c r="T1647">
        <v>28000000</v>
      </c>
      <c r="U1647">
        <v>66950483</v>
      </c>
      <c r="V1647">
        <f t="shared" si="51"/>
        <v>38950483</v>
      </c>
      <c r="W1647" t="s">
        <v>6220</v>
      </c>
      <c r="X1647">
        <v>6.2</v>
      </c>
      <c r="Y1647">
        <v>119</v>
      </c>
      <c r="Z1647">
        <v>29738</v>
      </c>
      <c r="AA1647">
        <v>85</v>
      </c>
      <c r="AB1647">
        <v>12000</v>
      </c>
      <c r="AC1647">
        <v>44</v>
      </c>
      <c r="AD1647">
        <v>35000</v>
      </c>
      <c r="AE1647">
        <v>7000</v>
      </c>
      <c r="AF1647">
        <v>3000</v>
      </c>
      <c r="AG1647">
        <v>47677</v>
      </c>
      <c r="AH1647" t="s">
        <v>1432</v>
      </c>
      <c r="AI1647" t="s">
        <v>20926</v>
      </c>
      <c r="AP1647">
        <f t="shared" si="50"/>
        <v>2</v>
      </c>
    </row>
    <row r="1648" spans="1:42" x14ac:dyDescent="0.3">
      <c r="A1648" s="1">
        <v>1758</v>
      </c>
      <c r="B1648" t="s">
        <v>6221</v>
      </c>
      <c r="C1648" t="s">
        <v>27</v>
      </c>
      <c r="D1648" t="s">
        <v>705</v>
      </c>
      <c r="E1648" t="s">
        <v>6222</v>
      </c>
      <c r="F1648" t="s">
        <v>5817</v>
      </c>
      <c r="G1648" t="s">
        <v>6223</v>
      </c>
      <c r="H1648" t="s">
        <v>1390</v>
      </c>
      <c r="I1648">
        <v>135</v>
      </c>
      <c r="J1648">
        <v>2.35</v>
      </c>
      <c r="K1648" t="s">
        <v>33</v>
      </c>
      <c r="L1648" t="s">
        <v>17770</v>
      </c>
      <c r="M1648" t="s">
        <v>14060</v>
      </c>
      <c r="N1648" t="s">
        <v>17771</v>
      </c>
      <c r="O1648" t="s">
        <v>17772</v>
      </c>
      <c r="P1648" t="s">
        <v>14003</v>
      </c>
      <c r="Q1648">
        <v>2005</v>
      </c>
      <c r="R1648" t="s">
        <v>72</v>
      </c>
      <c r="S1648">
        <v>2</v>
      </c>
      <c r="T1648">
        <v>28000000</v>
      </c>
      <c r="U1648">
        <v>38372662</v>
      </c>
      <c r="V1648">
        <f t="shared" si="51"/>
        <v>10372662</v>
      </c>
      <c r="W1648" t="s">
        <v>6224</v>
      </c>
      <c r="X1648">
        <v>7.8</v>
      </c>
      <c r="Y1648">
        <v>177</v>
      </c>
      <c r="Z1648">
        <v>193455</v>
      </c>
      <c r="AA1648">
        <v>1058</v>
      </c>
      <c r="AB1648">
        <v>17000</v>
      </c>
      <c r="AC1648">
        <v>456</v>
      </c>
      <c r="AD1648">
        <v>422</v>
      </c>
      <c r="AE1648">
        <v>286</v>
      </c>
      <c r="AF1648">
        <v>241</v>
      </c>
      <c r="AG1648">
        <v>1083</v>
      </c>
      <c r="AH1648" t="s">
        <v>2420</v>
      </c>
      <c r="AI1648" t="s">
        <v>12756</v>
      </c>
      <c r="AP1648">
        <f t="shared" si="50"/>
        <v>2</v>
      </c>
    </row>
    <row r="1649" spans="1:42" x14ac:dyDescent="0.3">
      <c r="A1649" s="1">
        <v>1759</v>
      </c>
      <c r="B1649" t="s">
        <v>6225</v>
      </c>
      <c r="C1649" t="s">
        <v>27</v>
      </c>
      <c r="D1649" t="s">
        <v>146</v>
      </c>
      <c r="E1649" t="s">
        <v>306</v>
      </c>
      <c r="F1649" t="s">
        <v>6226</v>
      </c>
      <c r="G1649" t="s">
        <v>3793</v>
      </c>
      <c r="H1649" t="s">
        <v>32</v>
      </c>
      <c r="I1649">
        <v>117</v>
      </c>
      <c r="J1649">
        <v>2.35</v>
      </c>
      <c r="K1649" t="s">
        <v>33</v>
      </c>
      <c r="L1649" t="s">
        <v>13996</v>
      </c>
      <c r="M1649" t="s">
        <v>17773</v>
      </c>
      <c r="N1649" t="s">
        <v>17774</v>
      </c>
      <c r="O1649" t="s">
        <v>17234</v>
      </c>
      <c r="P1649" t="s">
        <v>17775</v>
      </c>
      <c r="Q1649">
        <v>1982</v>
      </c>
      <c r="R1649" t="s">
        <v>491</v>
      </c>
      <c r="S1649">
        <v>2</v>
      </c>
      <c r="T1649">
        <v>28000000</v>
      </c>
      <c r="U1649">
        <v>27000000</v>
      </c>
      <c r="V1649">
        <f t="shared" si="51"/>
        <v>-1000000</v>
      </c>
      <c r="W1649" t="s">
        <v>6227</v>
      </c>
      <c r="X1649">
        <v>8.1999999999999993</v>
      </c>
      <c r="Y1649">
        <v>302</v>
      </c>
      <c r="Z1649">
        <v>461609</v>
      </c>
      <c r="AA1649">
        <v>1168</v>
      </c>
      <c r="AB1649">
        <v>34000</v>
      </c>
      <c r="AC1649">
        <v>0</v>
      </c>
      <c r="AD1649">
        <v>11000</v>
      </c>
      <c r="AE1649">
        <v>759</v>
      </c>
      <c r="AF1649">
        <v>521</v>
      </c>
      <c r="AG1649">
        <v>13877</v>
      </c>
      <c r="AH1649" t="s">
        <v>13700</v>
      </c>
      <c r="AI1649" t="s">
        <v>13161</v>
      </c>
      <c r="AP1649">
        <f t="shared" si="50"/>
        <v>2</v>
      </c>
    </row>
    <row r="1650" spans="1:42" x14ac:dyDescent="0.3">
      <c r="A1650" s="1">
        <v>1760</v>
      </c>
      <c r="B1650" t="s">
        <v>6228</v>
      </c>
      <c r="C1650" t="s">
        <v>27</v>
      </c>
      <c r="D1650" t="s">
        <v>2496</v>
      </c>
      <c r="E1650" t="s">
        <v>175</v>
      </c>
      <c r="F1650" t="s">
        <v>511</v>
      </c>
      <c r="G1650" t="s">
        <v>4045</v>
      </c>
      <c r="H1650" t="s">
        <v>32</v>
      </c>
      <c r="I1650">
        <v>139</v>
      </c>
      <c r="J1650">
        <v>2.35</v>
      </c>
      <c r="K1650" t="s">
        <v>33</v>
      </c>
      <c r="L1650" t="s">
        <v>15832</v>
      </c>
      <c r="M1650" t="s">
        <v>17776</v>
      </c>
      <c r="N1650" t="s">
        <v>15583</v>
      </c>
      <c r="O1650" t="s">
        <v>17777</v>
      </c>
      <c r="P1650" t="s">
        <v>17778</v>
      </c>
      <c r="Q1650">
        <v>1995</v>
      </c>
      <c r="R1650" t="s">
        <v>491</v>
      </c>
      <c r="S1650">
        <v>1</v>
      </c>
      <c r="T1650">
        <v>28000000</v>
      </c>
      <c r="U1650">
        <v>31600000</v>
      </c>
      <c r="V1650">
        <f t="shared" si="51"/>
        <v>3600000</v>
      </c>
      <c r="W1650" t="s">
        <v>6229</v>
      </c>
      <c r="X1650">
        <v>6.9</v>
      </c>
      <c r="Y1650">
        <v>44</v>
      </c>
      <c r="Z1650">
        <v>34427</v>
      </c>
      <c r="AA1650">
        <v>126</v>
      </c>
      <c r="AB1650">
        <v>0</v>
      </c>
      <c r="AC1650">
        <v>105</v>
      </c>
      <c r="AD1650">
        <v>14000</v>
      </c>
      <c r="AE1650">
        <v>1000</v>
      </c>
      <c r="AF1650">
        <v>902</v>
      </c>
      <c r="AG1650">
        <v>16125</v>
      </c>
      <c r="AH1650" t="s">
        <v>718</v>
      </c>
      <c r="AI1650" t="s">
        <v>20932</v>
      </c>
      <c r="AP1650">
        <f t="shared" si="50"/>
        <v>2</v>
      </c>
    </row>
    <row r="1651" spans="1:42" x14ac:dyDescent="0.3">
      <c r="A1651" s="1">
        <v>1761</v>
      </c>
      <c r="B1651" t="s">
        <v>6230</v>
      </c>
      <c r="C1651" t="s">
        <v>27</v>
      </c>
      <c r="D1651" t="s">
        <v>255</v>
      </c>
      <c r="E1651" t="s">
        <v>1230</v>
      </c>
      <c r="F1651" t="s">
        <v>6231</v>
      </c>
      <c r="G1651" t="s">
        <v>6232</v>
      </c>
      <c r="H1651" t="s">
        <v>32</v>
      </c>
      <c r="I1651">
        <v>123</v>
      </c>
      <c r="J1651">
        <v>2.35</v>
      </c>
      <c r="K1651" t="s">
        <v>33</v>
      </c>
      <c r="L1651" t="s">
        <v>16367</v>
      </c>
      <c r="M1651" t="s">
        <v>17293</v>
      </c>
      <c r="N1651" t="s">
        <v>17779</v>
      </c>
      <c r="O1651" t="s">
        <v>13974</v>
      </c>
      <c r="P1651" t="s">
        <v>13975</v>
      </c>
      <c r="Q1651">
        <v>2014</v>
      </c>
      <c r="R1651" t="s">
        <v>34</v>
      </c>
      <c r="S1651">
        <v>0</v>
      </c>
      <c r="T1651">
        <v>28000000</v>
      </c>
      <c r="U1651">
        <v>30688364</v>
      </c>
      <c r="V1651">
        <f t="shared" si="51"/>
        <v>2688364</v>
      </c>
      <c r="W1651" t="s">
        <v>6233</v>
      </c>
      <c r="X1651">
        <v>6.2</v>
      </c>
      <c r="Y1651">
        <v>211</v>
      </c>
      <c r="Z1651">
        <v>69355</v>
      </c>
      <c r="AA1651">
        <v>211</v>
      </c>
      <c r="AB1651">
        <v>10000</v>
      </c>
      <c r="AC1651">
        <v>368</v>
      </c>
      <c r="AD1651">
        <v>933</v>
      </c>
      <c r="AE1651">
        <v>194</v>
      </c>
      <c r="AF1651">
        <v>114</v>
      </c>
      <c r="AG1651">
        <v>1286</v>
      </c>
      <c r="AH1651" t="s">
        <v>980</v>
      </c>
      <c r="AI1651" t="s">
        <v>2420</v>
      </c>
      <c r="AJ1651" t="s">
        <v>13161</v>
      </c>
      <c r="AP1651">
        <f t="shared" si="50"/>
        <v>3</v>
      </c>
    </row>
    <row r="1652" spans="1:42" x14ac:dyDescent="0.3">
      <c r="A1652" s="1">
        <v>1762</v>
      </c>
      <c r="B1652" t="s">
        <v>6234</v>
      </c>
      <c r="C1652" t="s">
        <v>27</v>
      </c>
      <c r="D1652" t="s">
        <v>6235</v>
      </c>
      <c r="E1652" t="s">
        <v>1227</v>
      </c>
      <c r="F1652" t="s">
        <v>6236</v>
      </c>
      <c r="G1652" t="s">
        <v>6237</v>
      </c>
      <c r="H1652" t="s">
        <v>32</v>
      </c>
      <c r="I1652">
        <v>117</v>
      </c>
      <c r="J1652">
        <v>1.85</v>
      </c>
      <c r="K1652" t="s">
        <v>33</v>
      </c>
      <c r="L1652" t="s">
        <v>14440</v>
      </c>
      <c r="M1652" t="s">
        <v>14630</v>
      </c>
      <c r="N1652" t="s">
        <v>17780</v>
      </c>
      <c r="O1652" t="s">
        <v>17371</v>
      </c>
      <c r="P1652" t="s">
        <v>15476</v>
      </c>
      <c r="Q1652">
        <v>2007</v>
      </c>
      <c r="R1652" t="s">
        <v>491</v>
      </c>
      <c r="S1652">
        <v>4</v>
      </c>
      <c r="T1652">
        <v>21000000</v>
      </c>
      <c r="U1652">
        <v>28563179</v>
      </c>
      <c r="V1652">
        <f t="shared" si="51"/>
        <v>7563179</v>
      </c>
      <c r="W1652" t="s">
        <v>6238</v>
      </c>
      <c r="X1652">
        <v>6.9</v>
      </c>
      <c r="Y1652">
        <v>222</v>
      </c>
      <c r="Z1652">
        <v>72693</v>
      </c>
      <c r="AA1652">
        <v>199</v>
      </c>
      <c r="AB1652">
        <v>0</v>
      </c>
      <c r="AC1652">
        <v>115</v>
      </c>
      <c r="AD1652">
        <v>3000</v>
      </c>
      <c r="AE1652">
        <v>327</v>
      </c>
      <c r="AF1652">
        <v>97</v>
      </c>
      <c r="AG1652">
        <v>3681</v>
      </c>
      <c r="AH1652" t="s">
        <v>20931</v>
      </c>
      <c r="AI1652" t="s">
        <v>2420</v>
      </c>
      <c r="AJ1652" t="s">
        <v>13161</v>
      </c>
      <c r="AP1652">
        <f t="shared" si="50"/>
        <v>3</v>
      </c>
    </row>
    <row r="1653" spans="1:42" x14ac:dyDescent="0.3">
      <c r="A1653" s="1">
        <v>1763</v>
      </c>
      <c r="B1653" t="s">
        <v>6239</v>
      </c>
      <c r="C1653" t="s">
        <v>27</v>
      </c>
      <c r="D1653" t="s">
        <v>6240</v>
      </c>
      <c r="E1653" t="s">
        <v>2513</v>
      </c>
      <c r="F1653" t="s">
        <v>6241</v>
      </c>
      <c r="G1653" t="s">
        <v>6242</v>
      </c>
      <c r="H1653" t="s">
        <v>32</v>
      </c>
      <c r="I1653">
        <v>97</v>
      </c>
      <c r="J1653">
        <v>2.35</v>
      </c>
      <c r="K1653" t="s">
        <v>33</v>
      </c>
      <c r="L1653" t="s">
        <v>14710</v>
      </c>
      <c r="M1653" t="s">
        <v>17781</v>
      </c>
      <c r="N1653" t="s">
        <v>16043</v>
      </c>
      <c r="O1653" t="s">
        <v>16631</v>
      </c>
      <c r="P1653" t="s">
        <v>14398</v>
      </c>
      <c r="Q1653">
        <v>2000</v>
      </c>
      <c r="R1653" t="s">
        <v>491</v>
      </c>
      <c r="S1653">
        <v>2</v>
      </c>
      <c r="T1653">
        <v>28000000</v>
      </c>
      <c r="U1653">
        <v>16779636</v>
      </c>
      <c r="V1653">
        <f t="shared" si="51"/>
        <v>-11220364</v>
      </c>
      <c r="W1653" t="s">
        <v>6243</v>
      </c>
      <c r="X1653">
        <v>4.8</v>
      </c>
      <c r="Y1653">
        <v>100</v>
      </c>
      <c r="Z1653">
        <v>9338</v>
      </c>
      <c r="AA1653">
        <v>167</v>
      </c>
      <c r="AB1653">
        <v>209</v>
      </c>
      <c r="AC1653">
        <v>710</v>
      </c>
      <c r="AD1653">
        <v>497</v>
      </c>
      <c r="AE1653">
        <v>347</v>
      </c>
      <c r="AF1653">
        <v>258</v>
      </c>
      <c r="AG1653">
        <v>1805</v>
      </c>
      <c r="AH1653" t="s">
        <v>2420</v>
      </c>
      <c r="AI1653" t="s">
        <v>4493</v>
      </c>
      <c r="AJ1653" t="s">
        <v>13161</v>
      </c>
      <c r="AP1653">
        <f t="shared" si="50"/>
        <v>3</v>
      </c>
    </row>
    <row r="1654" spans="1:42" x14ac:dyDescent="0.3">
      <c r="A1654" s="1">
        <v>1764</v>
      </c>
      <c r="B1654" t="s">
        <v>6244</v>
      </c>
      <c r="C1654" t="s">
        <v>27</v>
      </c>
      <c r="D1654" t="s">
        <v>2064</v>
      </c>
      <c r="E1654" t="s">
        <v>2064</v>
      </c>
      <c r="F1654" t="s">
        <v>6245</v>
      </c>
      <c r="G1654" t="s">
        <v>6246</v>
      </c>
      <c r="H1654" t="s">
        <v>1390</v>
      </c>
      <c r="I1654">
        <v>81</v>
      </c>
      <c r="J1654">
        <v>1.85</v>
      </c>
      <c r="K1654" t="s">
        <v>33</v>
      </c>
      <c r="L1654" t="s">
        <v>14575</v>
      </c>
      <c r="M1654" t="s">
        <v>17782</v>
      </c>
      <c r="N1654" t="s">
        <v>16150</v>
      </c>
      <c r="O1654" t="s">
        <v>16809</v>
      </c>
      <c r="P1654" t="s">
        <v>14371</v>
      </c>
      <c r="Q1654">
        <v>2001</v>
      </c>
      <c r="R1654" t="s">
        <v>212</v>
      </c>
      <c r="S1654">
        <v>0</v>
      </c>
      <c r="T1654">
        <v>160000000</v>
      </c>
      <c r="U1654">
        <v>10762178</v>
      </c>
      <c r="V1654">
        <f t="shared" si="51"/>
        <v>-149237822</v>
      </c>
      <c r="W1654" t="s">
        <v>6247</v>
      </c>
      <c r="X1654">
        <v>8</v>
      </c>
      <c r="Y1654">
        <v>100</v>
      </c>
      <c r="Z1654">
        <v>10369</v>
      </c>
      <c r="AA1654">
        <v>153</v>
      </c>
      <c r="AB1654">
        <v>1000</v>
      </c>
      <c r="AC1654">
        <v>63</v>
      </c>
      <c r="AD1654">
        <v>63</v>
      </c>
      <c r="AE1654">
        <v>3</v>
      </c>
      <c r="AF1654">
        <v>0</v>
      </c>
      <c r="AG1654">
        <v>66</v>
      </c>
      <c r="AH1654" t="s">
        <v>6248</v>
      </c>
      <c r="AP1654">
        <f t="shared" si="50"/>
        <v>1</v>
      </c>
    </row>
    <row r="1655" spans="1:42" x14ac:dyDescent="0.3">
      <c r="A1655" s="1">
        <v>1765</v>
      </c>
      <c r="B1655" t="s">
        <v>6249</v>
      </c>
      <c r="C1655" t="s">
        <v>27</v>
      </c>
      <c r="D1655" t="s">
        <v>3006</v>
      </c>
      <c r="E1655" t="s">
        <v>6250</v>
      </c>
      <c r="F1655" t="s">
        <v>3310</v>
      </c>
      <c r="G1655" t="s">
        <v>3684</v>
      </c>
      <c r="H1655" t="s">
        <v>32</v>
      </c>
      <c r="I1655">
        <v>103</v>
      </c>
      <c r="J1655">
        <v>1.85</v>
      </c>
      <c r="K1655" t="s">
        <v>33</v>
      </c>
      <c r="L1655" t="s">
        <v>17783</v>
      </c>
      <c r="M1655" t="s">
        <v>15249</v>
      </c>
      <c r="N1655" t="s">
        <v>16757</v>
      </c>
      <c r="O1655" t="s">
        <v>17784</v>
      </c>
      <c r="P1655" t="s">
        <v>17785</v>
      </c>
      <c r="Q1655">
        <v>2006</v>
      </c>
      <c r="R1655" t="s">
        <v>34</v>
      </c>
      <c r="S1655">
        <v>3</v>
      </c>
      <c r="T1655">
        <v>28000000</v>
      </c>
      <c r="U1655">
        <v>17324744</v>
      </c>
      <c r="V1655">
        <f t="shared" si="51"/>
        <v>-10675256</v>
      </c>
      <c r="W1655" t="s">
        <v>6251</v>
      </c>
      <c r="X1655">
        <v>5.3</v>
      </c>
      <c r="Y1655">
        <v>98</v>
      </c>
      <c r="Z1655">
        <v>44103</v>
      </c>
      <c r="AA1655">
        <v>149</v>
      </c>
      <c r="AB1655">
        <v>0</v>
      </c>
      <c r="AC1655">
        <v>80</v>
      </c>
      <c r="AD1655">
        <v>806</v>
      </c>
      <c r="AE1655">
        <v>591</v>
      </c>
      <c r="AF1655">
        <v>585</v>
      </c>
      <c r="AG1655">
        <v>3211</v>
      </c>
      <c r="AH1655" t="s">
        <v>1432</v>
      </c>
      <c r="AI1655" t="s">
        <v>20924</v>
      </c>
      <c r="AJ1655" t="s">
        <v>12756</v>
      </c>
      <c r="AP1655">
        <f t="shared" si="50"/>
        <v>3</v>
      </c>
    </row>
    <row r="1656" spans="1:42" x14ac:dyDescent="0.3">
      <c r="A1656" s="1">
        <v>1766</v>
      </c>
      <c r="B1656" t="s">
        <v>6252</v>
      </c>
      <c r="C1656" t="s">
        <v>27</v>
      </c>
      <c r="D1656" t="s">
        <v>1428</v>
      </c>
      <c r="E1656" t="s">
        <v>149</v>
      </c>
      <c r="F1656" t="s">
        <v>6253</v>
      </c>
      <c r="G1656" t="s">
        <v>6254</v>
      </c>
      <c r="H1656" t="s">
        <v>205</v>
      </c>
      <c r="I1656">
        <v>119</v>
      </c>
      <c r="J1656">
        <v>2.35</v>
      </c>
      <c r="K1656" t="s">
        <v>33</v>
      </c>
      <c r="L1656" t="s">
        <v>15589</v>
      </c>
      <c r="M1656" t="s">
        <v>14564</v>
      </c>
      <c r="N1656" t="s">
        <v>15897</v>
      </c>
      <c r="O1656" t="s">
        <v>15545</v>
      </c>
      <c r="P1656" t="s">
        <v>15595</v>
      </c>
      <c r="Q1656">
        <v>1999</v>
      </c>
      <c r="R1656" t="s">
        <v>491</v>
      </c>
      <c r="S1656">
        <v>0</v>
      </c>
      <c r="T1656">
        <v>28000000</v>
      </c>
      <c r="U1656">
        <v>8888143</v>
      </c>
      <c r="V1656">
        <f t="shared" si="51"/>
        <v>-19111857</v>
      </c>
      <c r="W1656" t="s">
        <v>6255</v>
      </c>
      <c r="X1656">
        <v>6.7</v>
      </c>
      <c r="Y1656">
        <v>74</v>
      </c>
      <c r="Z1656">
        <v>22250</v>
      </c>
      <c r="AA1656">
        <v>123</v>
      </c>
      <c r="AB1656">
        <v>913</v>
      </c>
      <c r="AC1656">
        <v>116</v>
      </c>
      <c r="AD1656">
        <v>738</v>
      </c>
      <c r="AE1656">
        <v>428</v>
      </c>
      <c r="AF1656">
        <v>385</v>
      </c>
      <c r="AG1656">
        <v>2171</v>
      </c>
      <c r="AH1656" t="s">
        <v>1432</v>
      </c>
      <c r="AI1656" t="s">
        <v>2420</v>
      </c>
      <c r="AJ1656" t="s">
        <v>20930</v>
      </c>
      <c r="AP1656">
        <f t="shared" si="50"/>
        <v>3</v>
      </c>
    </row>
    <row r="1657" spans="1:42" x14ac:dyDescent="0.3">
      <c r="A1657" s="1">
        <v>1767</v>
      </c>
      <c r="B1657" t="s">
        <v>6256</v>
      </c>
      <c r="C1657" t="s">
        <v>27</v>
      </c>
      <c r="D1657" t="s">
        <v>2915</v>
      </c>
      <c r="E1657" t="s">
        <v>3302</v>
      </c>
      <c r="F1657" t="s">
        <v>1525</v>
      </c>
      <c r="G1657" t="s">
        <v>6257</v>
      </c>
      <c r="H1657" t="s">
        <v>32</v>
      </c>
      <c r="I1657">
        <v>94</v>
      </c>
      <c r="J1657">
        <v>1.85</v>
      </c>
      <c r="K1657" t="s">
        <v>33</v>
      </c>
      <c r="L1657" t="s">
        <v>14211</v>
      </c>
      <c r="M1657" t="s">
        <v>14360</v>
      </c>
      <c r="N1657" t="s">
        <v>17786</v>
      </c>
      <c r="O1657" t="s">
        <v>13974</v>
      </c>
      <c r="P1657" t="s">
        <v>13975</v>
      </c>
      <c r="Q1657">
        <v>2010</v>
      </c>
      <c r="R1657" t="s">
        <v>72</v>
      </c>
      <c r="S1657">
        <v>4</v>
      </c>
      <c r="T1657">
        <v>28000000</v>
      </c>
      <c r="U1657">
        <v>24268828</v>
      </c>
      <c r="V1657">
        <f t="shared" si="51"/>
        <v>-3731172</v>
      </c>
      <c r="W1657" t="s">
        <v>6258</v>
      </c>
      <c r="X1657">
        <v>5.4</v>
      </c>
      <c r="Y1657">
        <v>97</v>
      </c>
      <c r="Z1657">
        <v>29971</v>
      </c>
      <c r="AA1657">
        <v>71</v>
      </c>
      <c r="AB1657">
        <v>0</v>
      </c>
      <c r="AC1657">
        <v>32</v>
      </c>
      <c r="AD1657">
        <v>1000</v>
      </c>
      <c r="AE1657">
        <v>626</v>
      </c>
      <c r="AF1657">
        <v>453</v>
      </c>
      <c r="AG1657">
        <v>3436</v>
      </c>
      <c r="AH1657" t="s">
        <v>980</v>
      </c>
      <c r="AI1657" t="s">
        <v>1432</v>
      </c>
      <c r="AJ1657" t="s">
        <v>20926</v>
      </c>
      <c r="AP1657">
        <f t="shared" si="50"/>
        <v>3</v>
      </c>
    </row>
    <row r="1658" spans="1:42" x14ac:dyDescent="0.3">
      <c r="A1658" s="1">
        <v>1768</v>
      </c>
      <c r="B1658" t="s">
        <v>6259</v>
      </c>
      <c r="C1658" t="s">
        <v>27</v>
      </c>
      <c r="D1658" t="s">
        <v>6260</v>
      </c>
      <c r="E1658" t="s">
        <v>6261</v>
      </c>
      <c r="F1658" t="s">
        <v>6262</v>
      </c>
      <c r="G1658" t="s">
        <v>2790</v>
      </c>
      <c r="H1658" t="s">
        <v>32</v>
      </c>
      <c r="I1658">
        <v>89</v>
      </c>
      <c r="J1658">
        <v>1.85</v>
      </c>
      <c r="K1658" t="s">
        <v>33</v>
      </c>
      <c r="L1658" t="s">
        <v>17787</v>
      </c>
      <c r="M1658" t="s">
        <v>16637</v>
      </c>
      <c r="N1658" t="s">
        <v>14128</v>
      </c>
      <c r="O1658" t="s">
        <v>17788</v>
      </c>
      <c r="P1658" t="s">
        <v>17789</v>
      </c>
      <c r="Q1658">
        <v>1997</v>
      </c>
      <c r="R1658" t="s">
        <v>72</v>
      </c>
      <c r="S1658">
        <v>3</v>
      </c>
      <c r="T1658">
        <v>28000000</v>
      </c>
      <c r="U1658">
        <v>8119205</v>
      </c>
      <c r="V1658">
        <f t="shared" si="51"/>
        <v>-19880795</v>
      </c>
      <c r="W1658" t="s">
        <v>6263</v>
      </c>
      <c r="X1658">
        <v>5.4</v>
      </c>
      <c r="Y1658">
        <v>21</v>
      </c>
      <c r="Z1658">
        <v>4288</v>
      </c>
      <c r="AA1658">
        <v>21</v>
      </c>
      <c r="AB1658">
        <v>517</v>
      </c>
      <c r="AC1658">
        <v>23</v>
      </c>
      <c r="AD1658">
        <v>1000</v>
      </c>
      <c r="AE1658">
        <v>937</v>
      </c>
      <c r="AF1658">
        <v>899</v>
      </c>
      <c r="AG1658">
        <v>5535</v>
      </c>
      <c r="AH1658" t="s">
        <v>1432</v>
      </c>
      <c r="AI1658" t="s">
        <v>20926</v>
      </c>
      <c r="AJ1658" t="s">
        <v>20924</v>
      </c>
      <c r="AP1658">
        <f t="shared" si="50"/>
        <v>3</v>
      </c>
    </row>
    <row r="1659" spans="1:42" x14ac:dyDescent="0.3">
      <c r="A1659" s="1">
        <v>1769</v>
      </c>
      <c r="B1659" t="s">
        <v>6264</v>
      </c>
      <c r="C1659" t="s">
        <v>27</v>
      </c>
      <c r="D1659" t="s">
        <v>3788</v>
      </c>
      <c r="E1659" t="s">
        <v>260</v>
      </c>
      <c r="F1659" t="s">
        <v>4199</v>
      </c>
      <c r="G1659" t="s">
        <v>5135</v>
      </c>
      <c r="H1659" t="s">
        <v>32</v>
      </c>
      <c r="I1659">
        <v>98</v>
      </c>
      <c r="J1659">
        <v>2.35</v>
      </c>
      <c r="K1659" t="s">
        <v>33</v>
      </c>
      <c r="L1659" t="s">
        <v>17790</v>
      </c>
      <c r="M1659" t="s">
        <v>15278</v>
      </c>
      <c r="N1659" t="s">
        <v>14494</v>
      </c>
      <c r="O1659" t="s">
        <v>17791</v>
      </c>
      <c r="P1659" t="s">
        <v>14337</v>
      </c>
      <c r="Q1659">
        <v>2001</v>
      </c>
      <c r="R1659" t="s">
        <v>491</v>
      </c>
      <c r="S1659">
        <v>5</v>
      </c>
      <c r="T1659">
        <v>28000000</v>
      </c>
      <c r="U1659">
        <v>8434601</v>
      </c>
      <c r="V1659">
        <f t="shared" si="51"/>
        <v>-19565399</v>
      </c>
      <c r="W1659" t="s">
        <v>6265</v>
      </c>
      <c r="X1659">
        <v>4.9000000000000004</v>
      </c>
      <c r="Y1659">
        <v>156</v>
      </c>
      <c r="Z1659">
        <v>43006</v>
      </c>
      <c r="AA1659">
        <v>460</v>
      </c>
      <c r="AB1659">
        <v>0</v>
      </c>
      <c r="AC1659">
        <v>0</v>
      </c>
      <c r="AD1659">
        <v>26000</v>
      </c>
      <c r="AE1659">
        <v>1000</v>
      </c>
      <c r="AF1659">
        <v>900</v>
      </c>
      <c r="AG1659">
        <v>28867</v>
      </c>
      <c r="AH1659" t="s">
        <v>980</v>
      </c>
      <c r="AI1659" t="s">
        <v>4493</v>
      </c>
      <c r="AJ1659" t="s">
        <v>13700</v>
      </c>
      <c r="AP1659">
        <f t="shared" si="50"/>
        <v>3</v>
      </c>
    </row>
    <row r="1660" spans="1:42" x14ac:dyDescent="0.3">
      <c r="A1660" s="1">
        <v>1770</v>
      </c>
      <c r="B1660" t="s">
        <v>6266</v>
      </c>
      <c r="C1660" t="s">
        <v>27</v>
      </c>
      <c r="D1660" t="s">
        <v>3822</v>
      </c>
      <c r="E1660" t="s">
        <v>6267</v>
      </c>
      <c r="F1660" t="s">
        <v>1725</v>
      </c>
      <c r="G1660" t="s">
        <v>3612</v>
      </c>
      <c r="H1660" t="s">
        <v>32</v>
      </c>
      <c r="I1660">
        <v>107</v>
      </c>
      <c r="J1660">
        <v>1.85</v>
      </c>
      <c r="K1660" t="s">
        <v>33</v>
      </c>
      <c r="L1660" t="s">
        <v>17792</v>
      </c>
      <c r="M1660" t="s">
        <v>14082</v>
      </c>
      <c r="N1660" t="s">
        <v>17793</v>
      </c>
      <c r="O1660" t="s">
        <v>17794</v>
      </c>
      <c r="P1660" t="s">
        <v>17795</v>
      </c>
      <c r="Q1660">
        <v>2015</v>
      </c>
      <c r="R1660" t="s">
        <v>491</v>
      </c>
      <c r="S1660">
        <v>2</v>
      </c>
      <c r="T1660">
        <v>28000000</v>
      </c>
      <c r="U1660">
        <v>6998324</v>
      </c>
      <c r="V1660">
        <f t="shared" si="51"/>
        <v>-21001676</v>
      </c>
      <c r="W1660" t="s">
        <v>6268</v>
      </c>
      <c r="X1660">
        <v>6.1</v>
      </c>
      <c r="Y1660">
        <v>125</v>
      </c>
      <c r="Z1660">
        <v>11476</v>
      </c>
      <c r="AA1660">
        <v>50</v>
      </c>
      <c r="AB1660">
        <v>0</v>
      </c>
      <c r="AC1660">
        <v>234</v>
      </c>
      <c r="AD1660">
        <v>1000</v>
      </c>
      <c r="AE1660">
        <v>962</v>
      </c>
      <c r="AF1660">
        <v>660</v>
      </c>
      <c r="AG1660">
        <v>3944</v>
      </c>
      <c r="AH1660" t="s">
        <v>1432</v>
      </c>
      <c r="AI1660" t="s">
        <v>2420</v>
      </c>
      <c r="AP1660">
        <f t="shared" si="50"/>
        <v>2</v>
      </c>
    </row>
    <row r="1661" spans="1:42" x14ac:dyDescent="0.3">
      <c r="A1661" s="1">
        <v>1771</v>
      </c>
      <c r="B1661" t="s">
        <v>6269</v>
      </c>
      <c r="C1661" t="s">
        <v>27</v>
      </c>
      <c r="D1661" t="s">
        <v>4251</v>
      </c>
      <c r="E1661" t="s">
        <v>551</v>
      </c>
      <c r="F1661" t="s">
        <v>6270</v>
      </c>
      <c r="G1661" t="s">
        <v>434</v>
      </c>
      <c r="H1661" t="s">
        <v>32</v>
      </c>
      <c r="I1661">
        <v>108</v>
      </c>
      <c r="J1661">
        <v>2.35</v>
      </c>
      <c r="K1661" t="s">
        <v>33</v>
      </c>
      <c r="L1661" t="s">
        <v>8429</v>
      </c>
      <c r="M1661" t="s">
        <v>16679</v>
      </c>
      <c r="N1661" t="s">
        <v>13976</v>
      </c>
      <c r="O1661" t="s">
        <v>14060</v>
      </c>
      <c r="P1661" t="s">
        <v>14163</v>
      </c>
      <c r="Q1661">
        <v>2016</v>
      </c>
      <c r="R1661" t="s">
        <v>34</v>
      </c>
      <c r="S1661">
        <v>0</v>
      </c>
      <c r="T1661">
        <v>28000000</v>
      </c>
      <c r="U1661">
        <v>10907291</v>
      </c>
      <c r="V1661">
        <f t="shared" si="51"/>
        <v>-17092709</v>
      </c>
      <c r="W1661" t="s">
        <v>6271</v>
      </c>
      <c r="X1661">
        <v>5.8</v>
      </c>
      <c r="Y1661">
        <v>225</v>
      </c>
      <c r="Z1661">
        <v>23775</v>
      </c>
      <c r="AA1661">
        <v>134</v>
      </c>
      <c r="AB1661">
        <v>73000</v>
      </c>
      <c r="AC1661">
        <v>23</v>
      </c>
      <c r="AD1661">
        <v>2000</v>
      </c>
      <c r="AE1661">
        <v>860</v>
      </c>
      <c r="AF1661">
        <v>845</v>
      </c>
      <c r="AG1661">
        <v>4710</v>
      </c>
      <c r="AH1661" t="s">
        <v>980</v>
      </c>
      <c r="AI1661" t="s">
        <v>4493</v>
      </c>
      <c r="AJ1661" t="s">
        <v>12756</v>
      </c>
      <c r="AP1661">
        <f t="shared" si="50"/>
        <v>3</v>
      </c>
    </row>
    <row r="1662" spans="1:42" x14ac:dyDescent="0.3">
      <c r="A1662" s="1">
        <v>1772</v>
      </c>
      <c r="B1662" t="s">
        <v>6272</v>
      </c>
      <c r="C1662" t="s">
        <v>27</v>
      </c>
      <c r="D1662" t="s">
        <v>376</v>
      </c>
      <c r="E1662" t="s">
        <v>6273</v>
      </c>
      <c r="F1662" t="s">
        <v>6274</v>
      </c>
      <c r="G1662" t="s">
        <v>6275</v>
      </c>
      <c r="H1662" t="s">
        <v>32</v>
      </c>
      <c r="I1662">
        <v>134</v>
      </c>
      <c r="J1662">
        <v>2.35</v>
      </c>
      <c r="K1662" t="s">
        <v>33</v>
      </c>
      <c r="L1662" t="s">
        <v>14211</v>
      </c>
      <c r="M1662" t="s">
        <v>15668</v>
      </c>
      <c r="N1662" t="s">
        <v>17796</v>
      </c>
      <c r="O1662" t="s">
        <v>15670</v>
      </c>
      <c r="P1662" t="s">
        <v>16313</v>
      </c>
      <c r="Q1662">
        <v>1997</v>
      </c>
      <c r="R1662" t="s">
        <v>34</v>
      </c>
      <c r="S1662">
        <v>0</v>
      </c>
      <c r="T1662">
        <v>28000000</v>
      </c>
      <c r="U1662">
        <v>5532301</v>
      </c>
      <c r="V1662">
        <f t="shared" si="51"/>
        <v>-22467699</v>
      </c>
      <c r="W1662" t="s">
        <v>6276</v>
      </c>
      <c r="X1662">
        <v>7</v>
      </c>
      <c r="Y1662">
        <v>85</v>
      </c>
      <c r="Z1662">
        <v>21606</v>
      </c>
      <c r="AA1662">
        <v>117</v>
      </c>
      <c r="AB1662">
        <v>0</v>
      </c>
      <c r="AC1662">
        <v>17000</v>
      </c>
      <c r="AD1662">
        <v>2</v>
      </c>
      <c r="AE1662">
        <v>2</v>
      </c>
      <c r="AF1662">
        <v>0</v>
      </c>
      <c r="AG1662">
        <v>4</v>
      </c>
      <c r="AH1662" t="s">
        <v>20932</v>
      </c>
      <c r="AI1662" t="s">
        <v>2420</v>
      </c>
      <c r="AJ1662" t="s">
        <v>20929</v>
      </c>
      <c r="AK1662" t="s">
        <v>6750</v>
      </c>
      <c r="AP1662">
        <f t="shared" si="50"/>
        <v>4</v>
      </c>
    </row>
    <row r="1663" spans="1:42" x14ac:dyDescent="0.3">
      <c r="A1663" s="1">
        <v>1773</v>
      </c>
      <c r="B1663" t="s">
        <v>6277</v>
      </c>
      <c r="C1663" t="s">
        <v>27</v>
      </c>
      <c r="D1663" t="s">
        <v>6278</v>
      </c>
      <c r="E1663" t="s">
        <v>1136</v>
      </c>
      <c r="F1663" t="s">
        <v>6279</v>
      </c>
      <c r="G1663" t="s">
        <v>6280</v>
      </c>
      <c r="H1663" t="s">
        <v>47</v>
      </c>
      <c r="I1663">
        <v>110</v>
      </c>
      <c r="J1663">
        <v>1.85</v>
      </c>
      <c r="K1663" t="s">
        <v>33</v>
      </c>
      <c r="L1663" t="s">
        <v>15816</v>
      </c>
      <c r="M1663" t="s">
        <v>14178</v>
      </c>
      <c r="N1663" t="s">
        <v>14530</v>
      </c>
      <c r="O1663" t="s">
        <v>17797</v>
      </c>
      <c r="P1663" t="s">
        <v>14218</v>
      </c>
      <c r="Q1663">
        <v>2008</v>
      </c>
      <c r="R1663" t="s">
        <v>491</v>
      </c>
      <c r="S1663">
        <v>4</v>
      </c>
      <c r="T1663">
        <v>27000000</v>
      </c>
      <c r="U1663">
        <v>2775593</v>
      </c>
      <c r="V1663">
        <f t="shared" si="51"/>
        <v>-24224407</v>
      </c>
      <c r="W1663" t="s">
        <v>6281</v>
      </c>
      <c r="X1663">
        <v>6.5</v>
      </c>
      <c r="Y1663">
        <v>135</v>
      </c>
      <c r="Z1663">
        <v>61269</v>
      </c>
      <c r="AA1663">
        <v>98</v>
      </c>
      <c r="AB1663">
        <v>0</v>
      </c>
      <c r="AC1663">
        <v>53</v>
      </c>
      <c r="AD1663">
        <v>480</v>
      </c>
      <c r="AE1663">
        <v>261</v>
      </c>
      <c r="AF1663">
        <v>87</v>
      </c>
      <c r="AG1663">
        <v>858</v>
      </c>
      <c r="AH1663" t="s">
        <v>1432</v>
      </c>
      <c r="AI1663" t="s">
        <v>2420</v>
      </c>
      <c r="AJ1663" t="s">
        <v>12756</v>
      </c>
      <c r="AP1663">
        <f t="shared" si="50"/>
        <v>3</v>
      </c>
    </row>
    <row r="1664" spans="1:42" x14ac:dyDescent="0.3">
      <c r="A1664" s="1">
        <v>1774</v>
      </c>
      <c r="B1664" t="s">
        <v>6282</v>
      </c>
      <c r="C1664" t="s">
        <v>27</v>
      </c>
      <c r="D1664" t="s">
        <v>6283</v>
      </c>
      <c r="E1664" t="s">
        <v>377</v>
      </c>
      <c r="F1664" t="s">
        <v>6284</v>
      </c>
      <c r="G1664" t="s">
        <v>4252</v>
      </c>
      <c r="H1664" t="s">
        <v>32</v>
      </c>
      <c r="I1664">
        <v>103</v>
      </c>
      <c r="J1664">
        <v>2.35</v>
      </c>
      <c r="K1664" t="s">
        <v>33</v>
      </c>
      <c r="L1664" t="s">
        <v>16424</v>
      </c>
      <c r="M1664" t="s">
        <v>16425</v>
      </c>
      <c r="N1664" t="s">
        <v>17798</v>
      </c>
      <c r="O1664" t="s">
        <v>17799</v>
      </c>
      <c r="P1664" t="s">
        <v>14000</v>
      </c>
      <c r="Q1664">
        <v>2013</v>
      </c>
      <c r="R1664" t="s">
        <v>491</v>
      </c>
      <c r="S1664">
        <v>0</v>
      </c>
      <c r="T1664">
        <v>28000000</v>
      </c>
      <c r="U1664">
        <v>28751715</v>
      </c>
      <c r="V1664">
        <f t="shared" si="51"/>
        <v>751715</v>
      </c>
      <c r="W1664" t="s">
        <v>6285</v>
      </c>
      <c r="X1664">
        <v>6.6</v>
      </c>
      <c r="Y1664">
        <v>350</v>
      </c>
      <c r="Z1664">
        <v>202967</v>
      </c>
      <c r="AA1664">
        <v>378</v>
      </c>
      <c r="AB1664">
        <v>36000</v>
      </c>
      <c r="AC1664">
        <v>65</v>
      </c>
      <c r="AD1664">
        <v>17000</v>
      </c>
      <c r="AE1664">
        <v>927</v>
      </c>
      <c r="AF1664">
        <v>405</v>
      </c>
      <c r="AG1664">
        <v>19168</v>
      </c>
      <c r="AH1664" t="s">
        <v>980</v>
      </c>
      <c r="AI1664" t="s">
        <v>1432</v>
      </c>
      <c r="AJ1664" t="s">
        <v>20931</v>
      </c>
      <c r="AP1664">
        <f t="shared" si="50"/>
        <v>3</v>
      </c>
    </row>
    <row r="1665" spans="1:42" x14ac:dyDescent="0.3">
      <c r="A1665" s="1">
        <v>1776</v>
      </c>
      <c r="B1665" t="s">
        <v>6286</v>
      </c>
      <c r="C1665" t="s">
        <v>27</v>
      </c>
      <c r="D1665" t="s">
        <v>6287</v>
      </c>
      <c r="E1665" t="s">
        <v>261</v>
      </c>
      <c r="F1665" t="s">
        <v>1566</v>
      </c>
      <c r="G1665" t="s">
        <v>1256</v>
      </c>
      <c r="H1665" t="s">
        <v>1390</v>
      </c>
      <c r="I1665">
        <v>100</v>
      </c>
      <c r="J1665">
        <v>2.35</v>
      </c>
      <c r="K1665" t="s">
        <v>33</v>
      </c>
      <c r="L1665" t="s">
        <v>17105</v>
      </c>
      <c r="M1665" t="s">
        <v>17687</v>
      </c>
      <c r="N1665" t="s">
        <v>15504</v>
      </c>
      <c r="O1665" t="s">
        <v>15671</v>
      </c>
      <c r="P1665" t="s">
        <v>14632</v>
      </c>
      <c r="Q1665">
        <v>2014</v>
      </c>
      <c r="R1665" t="s">
        <v>34</v>
      </c>
      <c r="S1665">
        <v>2</v>
      </c>
      <c r="T1665">
        <v>28000000</v>
      </c>
      <c r="U1665">
        <v>20285518</v>
      </c>
      <c r="V1665">
        <f t="shared" si="51"/>
        <v>-7714482</v>
      </c>
      <c r="W1665" t="s">
        <v>6288</v>
      </c>
      <c r="X1665">
        <v>5.7</v>
      </c>
      <c r="Y1665">
        <v>177</v>
      </c>
      <c r="Z1665">
        <v>32103</v>
      </c>
      <c r="AA1665">
        <v>112</v>
      </c>
      <c r="AB1665">
        <v>0</v>
      </c>
      <c r="AC1665">
        <v>11</v>
      </c>
      <c r="AD1665">
        <v>23000</v>
      </c>
      <c r="AE1665">
        <v>727</v>
      </c>
      <c r="AF1665">
        <v>561</v>
      </c>
      <c r="AG1665">
        <v>25387</v>
      </c>
      <c r="AH1665" t="s">
        <v>980</v>
      </c>
      <c r="AI1665" t="s">
        <v>20931</v>
      </c>
      <c r="AJ1665" t="s">
        <v>2420</v>
      </c>
      <c r="AK1665" t="s">
        <v>13161</v>
      </c>
      <c r="AP1665">
        <f t="shared" si="50"/>
        <v>4</v>
      </c>
    </row>
    <row r="1666" spans="1:42" x14ac:dyDescent="0.3">
      <c r="A1666" s="1">
        <v>1777</v>
      </c>
      <c r="B1666" t="s">
        <v>6289</v>
      </c>
      <c r="C1666" t="s">
        <v>27</v>
      </c>
      <c r="D1666" t="s">
        <v>4303</v>
      </c>
      <c r="E1666" t="s">
        <v>6290</v>
      </c>
      <c r="F1666" t="s">
        <v>6291</v>
      </c>
      <c r="G1666" t="s">
        <v>6292</v>
      </c>
      <c r="H1666" t="s">
        <v>47</v>
      </c>
      <c r="I1666">
        <v>131</v>
      </c>
      <c r="J1666">
        <v>2.35</v>
      </c>
      <c r="K1666" t="s">
        <v>33</v>
      </c>
      <c r="L1666" t="s">
        <v>15613</v>
      </c>
      <c r="M1666" t="s">
        <v>14479</v>
      </c>
      <c r="N1666" t="s">
        <v>17800</v>
      </c>
      <c r="O1666" t="s">
        <v>14257</v>
      </c>
      <c r="P1666" t="s">
        <v>14534</v>
      </c>
      <c r="Q1666">
        <v>1983</v>
      </c>
      <c r="R1666" t="s">
        <v>72</v>
      </c>
      <c r="S1666">
        <v>0</v>
      </c>
      <c r="T1666">
        <v>27500000</v>
      </c>
      <c r="U1666">
        <v>67900000</v>
      </c>
      <c r="V1666">
        <f t="shared" si="51"/>
        <v>40400000</v>
      </c>
      <c r="W1666" t="s">
        <v>6293</v>
      </c>
      <c r="X1666">
        <v>6.6</v>
      </c>
      <c r="Y1666">
        <v>106</v>
      </c>
      <c r="Z1666">
        <v>74374</v>
      </c>
      <c r="AA1666">
        <v>225</v>
      </c>
      <c r="AB1666">
        <v>0</v>
      </c>
      <c r="AC1666">
        <v>46</v>
      </c>
      <c r="AD1666">
        <v>594</v>
      </c>
      <c r="AE1666">
        <v>303</v>
      </c>
      <c r="AF1666">
        <v>293</v>
      </c>
      <c r="AG1666">
        <v>1898</v>
      </c>
      <c r="AH1666" t="s">
        <v>980</v>
      </c>
      <c r="AI1666" t="s">
        <v>718</v>
      </c>
      <c r="AJ1666" t="s">
        <v>13161</v>
      </c>
      <c r="AP1666">
        <f t="shared" si="50"/>
        <v>3</v>
      </c>
    </row>
    <row r="1667" spans="1:42" x14ac:dyDescent="0.3">
      <c r="A1667" s="1">
        <v>1778</v>
      </c>
      <c r="B1667" t="s">
        <v>6294</v>
      </c>
      <c r="C1667" t="s">
        <v>27</v>
      </c>
      <c r="D1667" t="s">
        <v>2283</v>
      </c>
      <c r="E1667" t="s">
        <v>2996</v>
      </c>
      <c r="F1667" t="s">
        <v>6295</v>
      </c>
      <c r="G1667" t="s">
        <v>5171</v>
      </c>
      <c r="H1667" t="s">
        <v>32</v>
      </c>
      <c r="I1667">
        <v>133</v>
      </c>
      <c r="J1667">
        <v>1.85</v>
      </c>
      <c r="K1667" t="s">
        <v>33</v>
      </c>
      <c r="L1667" t="s">
        <v>17032</v>
      </c>
      <c r="M1667" t="s">
        <v>16539</v>
      </c>
      <c r="N1667" t="s">
        <v>15764</v>
      </c>
      <c r="O1667" t="s">
        <v>17801</v>
      </c>
      <c r="P1667" t="s">
        <v>16860</v>
      </c>
      <c r="Q1667">
        <v>2007</v>
      </c>
      <c r="R1667" t="s">
        <v>491</v>
      </c>
      <c r="S1667">
        <v>2</v>
      </c>
      <c r="T1667">
        <v>30000000</v>
      </c>
      <c r="U1667">
        <v>148734225</v>
      </c>
      <c r="V1667">
        <f t="shared" si="51"/>
        <v>118734225</v>
      </c>
      <c r="W1667" t="s">
        <v>6296</v>
      </c>
      <c r="X1667">
        <v>7</v>
      </c>
      <c r="Y1667">
        <v>251</v>
      </c>
      <c r="Z1667">
        <v>298590</v>
      </c>
      <c r="AA1667">
        <v>559</v>
      </c>
      <c r="AB1667">
        <v>0</v>
      </c>
      <c r="AC1667">
        <v>0</v>
      </c>
      <c r="AD1667">
        <v>11000</v>
      </c>
      <c r="AE1667">
        <v>985</v>
      </c>
      <c r="AF1667">
        <v>529</v>
      </c>
      <c r="AG1667">
        <v>12874</v>
      </c>
      <c r="AH1667" t="s">
        <v>1432</v>
      </c>
      <c r="AI1667" t="s">
        <v>12756</v>
      </c>
      <c r="AP1667">
        <f t="shared" ref="AP1667:AP1730" si="52">COUNTA(AH1667:AO1667)</f>
        <v>2</v>
      </c>
    </row>
    <row r="1668" spans="1:42" x14ac:dyDescent="0.3">
      <c r="A1668" s="1">
        <v>1779</v>
      </c>
      <c r="B1668" t="s">
        <v>6297</v>
      </c>
      <c r="C1668" t="s">
        <v>27</v>
      </c>
      <c r="D1668" t="s">
        <v>4484</v>
      </c>
      <c r="E1668" t="s">
        <v>1172</v>
      </c>
      <c r="F1668" t="s">
        <v>6298</v>
      </c>
      <c r="G1668" t="s">
        <v>6299</v>
      </c>
      <c r="H1668" t="s">
        <v>32</v>
      </c>
      <c r="I1668">
        <v>109</v>
      </c>
      <c r="J1668">
        <v>2.35</v>
      </c>
      <c r="K1668" t="s">
        <v>33</v>
      </c>
      <c r="L1668" t="s">
        <v>14157</v>
      </c>
      <c r="M1668" t="s">
        <v>17802</v>
      </c>
      <c r="N1668" t="s">
        <v>17803</v>
      </c>
      <c r="O1668" t="s">
        <v>17804</v>
      </c>
      <c r="P1668" t="s">
        <v>16989</v>
      </c>
      <c r="Q1668">
        <v>2009</v>
      </c>
      <c r="R1668" t="s">
        <v>34</v>
      </c>
      <c r="S1668">
        <v>2</v>
      </c>
      <c r="T1668">
        <v>30000000</v>
      </c>
      <c r="U1668">
        <v>49185998</v>
      </c>
      <c r="V1668">
        <f t="shared" ref="V1668:V1731" si="53">U1668-T1668</f>
        <v>19185998</v>
      </c>
      <c r="W1668" t="s">
        <v>6300</v>
      </c>
      <c r="X1668">
        <v>7.4</v>
      </c>
      <c r="Y1668">
        <v>148</v>
      </c>
      <c r="Z1668">
        <v>74476</v>
      </c>
      <c r="AA1668">
        <v>184</v>
      </c>
      <c r="AB1668">
        <v>15000</v>
      </c>
      <c r="AC1668">
        <v>415</v>
      </c>
      <c r="AD1668">
        <v>673</v>
      </c>
      <c r="AE1668">
        <v>489</v>
      </c>
      <c r="AF1668">
        <v>228</v>
      </c>
      <c r="AG1668">
        <v>1775</v>
      </c>
      <c r="AH1668" t="s">
        <v>2420</v>
      </c>
      <c r="AP1668">
        <f t="shared" si="52"/>
        <v>1</v>
      </c>
    </row>
    <row r="1669" spans="1:42" x14ac:dyDescent="0.3">
      <c r="A1669" s="1">
        <v>1780</v>
      </c>
      <c r="B1669" t="s">
        <v>6301</v>
      </c>
      <c r="C1669" t="s">
        <v>27</v>
      </c>
      <c r="D1669" t="s">
        <v>6302</v>
      </c>
      <c r="E1669" t="s">
        <v>3844</v>
      </c>
      <c r="F1669" t="s">
        <v>3714</v>
      </c>
      <c r="G1669" t="s">
        <v>600</v>
      </c>
      <c r="H1669" t="s">
        <v>32</v>
      </c>
      <c r="I1669">
        <v>114</v>
      </c>
      <c r="J1669">
        <v>1.85</v>
      </c>
      <c r="K1669" t="s">
        <v>33</v>
      </c>
      <c r="L1669" t="s">
        <v>14840</v>
      </c>
      <c r="M1669" t="s">
        <v>17805</v>
      </c>
      <c r="N1669" t="s">
        <v>16485</v>
      </c>
      <c r="O1669" t="s">
        <v>17806</v>
      </c>
      <c r="P1669" t="s">
        <v>17807</v>
      </c>
      <c r="Q1669">
        <v>2008</v>
      </c>
      <c r="R1669" t="s">
        <v>34</v>
      </c>
      <c r="S1669">
        <v>3</v>
      </c>
      <c r="T1669">
        <v>35000000</v>
      </c>
      <c r="U1669">
        <v>42168445</v>
      </c>
      <c r="V1669">
        <f t="shared" si="53"/>
        <v>7168445</v>
      </c>
      <c r="W1669" t="s">
        <v>6303</v>
      </c>
      <c r="X1669">
        <v>5.3</v>
      </c>
      <c r="Y1669">
        <v>76</v>
      </c>
      <c r="Z1669">
        <v>10791</v>
      </c>
      <c r="AA1669">
        <v>39</v>
      </c>
      <c r="AB1669">
        <v>464</v>
      </c>
      <c r="AC1669">
        <v>92</v>
      </c>
      <c r="AD1669">
        <v>940</v>
      </c>
      <c r="AE1669">
        <v>706</v>
      </c>
      <c r="AF1669">
        <v>436</v>
      </c>
      <c r="AG1669">
        <v>3565</v>
      </c>
      <c r="AH1669" t="s">
        <v>1432</v>
      </c>
      <c r="AI1669" t="s">
        <v>2420</v>
      </c>
      <c r="AJ1669" t="s">
        <v>12756</v>
      </c>
      <c r="AP1669">
        <f t="shared" si="52"/>
        <v>3</v>
      </c>
    </row>
    <row r="1670" spans="1:42" x14ac:dyDescent="0.3">
      <c r="A1670" s="1">
        <v>1781</v>
      </c>
      <c r="B1670" t="s">
        <v>6304</v>
      </c>
      <c r="C1670" t="s">
        <v>27</v>
      </c>
      <c r="D1670" t="s">
        <v>6305</v>
      </c>
      <c r="E1670" t="s">
        <v>6306</v>
      </c>
      <c r="F1670" t="s">
        <v>5568</v>
      </c>
      <c r="G1670" t="s">
        <v>670</v>
      </c>
      <c r="H1670" t="s">
        <v>47</v>
      </c>
      <c r="I1670">
        <v>105</v>
      </c>
      <c r="J1670">
        <v>1.85</v>
      </c>
      <c r="K1670" t="s">
        <v>33</v>
      </c>
      <c r="L1670" t="s">
        <v>14097</v>
      </c>
      <c r="M1670" t="s">
        <v>17232</v>
      </c>
      <c r="N1670" t="s">
        <v>14711</v>
      </c>
      <c r="O1670" t="s">
        <v>17808</v>
      </c>
      <c r="P1670" t="s">
        <v>17809</v>
      </c>
      <c r="Q1670">
        <v>1984</v>
      </c>
      <c r="R1670" t="s">
        <v>72</v>
      </c>
      <c r="S1670">
        <v>0</v>
      </c>
      <c r="T1670">
        <v>16000000</v>
      </c>
      <c r="U1670">
        <v>26400000</v>
      </c>
      <c r="V1670">
        <f t="shared" si="53"/>
        <v>10400000</v>
      </c>
      <c r="W1670" t="s">
        <v>6307</v>
      </c>
      <c r="X1670">
        <v>7.4</v>
      </c>
      <c r="Y1670">
        <v>52</v>
      </c>
      <c r="Z1670">
        <v>12980</v>
      </c>
      <c r="AA1670">
        <v>89</v>
      </c>
      <c r="AB1670">
        <v>845</v>
      </c>
      <c r="AC1670">
        <v>767</v>
      </c>
      <c r="AD1670">
        <v>358</v>
      </c>
      <c r="AE1670">
        <v>223</v>
      </c>
      <c r="AF1670">
        <v>162</v>
      </c>
      <c r="AG1670">
        <v>1334</v>
      </c>
      <c r="AH1670" t="s">
        <v>718</v>
      </c>
      <c r="AI1670" t="s">
        <v>2420</v>
      </c>
      <c r="AJ1670" t="s">
        <v>20929</v>
      </c>
      <c r="AP1670">
        <f t="shared" si="52"/>
        <v>3</v>
      </c>
    </row>
    <row r="1671" spans="1:42" x14ac:dyDescent="0.3">
      <c r="A1671" s="1">
        <v>1782</v>
      </c>
      <c r="B1671" t="s">
        <v>6308</v>
      </c>
      <c r="C1671" t="s">
        <v>27</v>
      </c>
      <c r="D1671" t="s">
        <v>6309</v>
      </c>
      <c r="E1671" t="s">
        <v>6310</v>
      </c>
      <c r="F1671" t="s">
        <v>6311</v>
      </c>
      <c r="G1671" t="s">
        <v>6312</v>
      </c>
      <c r="H1671" t="s">
        <v>47</v>
      </c>
      <c r="I1671">
        <v>92</v>
      </c>
      <c r="J1671">
        <v>1.85</v>
      </c>
      <c r="K1671" t="s">
        <v>33</v>
      </c>
      <c r="L1671" t="s">
        <v>17810</v>
      </c>
      <c r="M1671" t="s">
        <v>14397</v>
      </c>
      <c r="N1671" t="s">
        <v>15407</v>
      </c>
      <c r="O1671" t="s">
        <v>14398</v>
      </c>
      <c r="P1671" t="s">
        <v>16747</v>
      </c>
      <c r="Q1671">
        <v>2006</v>
      </c>
      <c r="R1671" t="s">
        <v>491</v>
      </c>
      <c r="S1671">
        <v>0</v>
      </c>
      <c r="T1671">
        <v>15000000</v>
      </c>
      <c r="U1671">
        <v>17508670</v>
      </c>
      <c r="V1671">
        <f t="shared" si="53"/>
        <v>2508670</v>
      </c>
      <c r="W1671" t="s">
        <v>6313</v>
      </c>
      <c r="X1671">
        <v>7.4</v>
      </c>
      <c r="Y1671">
        <v>220</v>
      </c>
      <c r="Z1671">
        <v>64625</v>
      </c>
      <c r="AA1671">
        <v>281</v>
      </c>
      <c r="AB1671">
        <v>0</v>
      </c>
      <c r="AC1671">
        <v>14</v>
      </c>
      <c r="AD1671">
        <v>386</v>
      </c>
      <c r="AE1671">
        <v>99</v>
      </c>
      <c r="AF1671">
        <v>78</v>
      </c>
      <c r="AG1671">
        <v>646</v>
      </c>
      <c r="AH1671" t="s">
        <v>20931</v>
      </c>
      <c r="AI1671" t="s">
        <v>2420</v>
      </c>
      <c r="AJ1671" t="s">
        <v>12756</v>
      </c>
      <c r="AK1671" t="s">
        <v>13161</v>
      </c>
      <c r="AP1671">
        <f t="shared" si="52"/>
        <v>4</v>
      </c>
    </row>
    <row r="1672" spans="1:42" x14ac:dyDescent="0.3">
      <c r="A1672" s="1">
        <v>1783</v>
      </c>
      <c r="B1672" t="s">
        <v>6314</v>
      </c>
      <c r="C1672" t="s">
        <v>27</v>
      </c>
      <c r="D1672" t="s">
        <v>609</v>
      </c>
      <c r="E1672" t="s">
        <v>63</v>
      </c>
      <c r="F1672" t="s">
        <v>291</v>
      </c>
      <c r="G1672" t="s">
        <v>1723</v>
      </c>
      <c r="H1672" t="s">
        <v>32</v>
      </c>
      <c r="I1672">
        <v>122</v>
      </c>
      <c r="J1672">
        <v>2.35</v>
      </c>
      <c r="K1672" t="s">
        <v>33</v>
      </c>
      <c r="L1672" t="s">
        <v>16053</v>
      </c>
      <c r="M1672" t="s">
        <v>17105</v>
      </c>
      <c r="N1672" t="s">
        <v>14360</v>
      </c>
      <c r="O1672" t="s">
        <v>17811</v>
      </c>
      <c r="P1672" t="s">
        <v>15922</v>
      </c>
      <c r="Q1672">
        <v>2007</v>
      </c>
      <c r="R1672" t="s">
        <v>491</v>
      </c>
      <c r="S1672">
        <v>2</v>
      </c>
      <c r="T1672">
        <v>27500000</v>
      </c>
      <c r="U1672">
        <v>9664316</v>
      </c>
      <c r="V1672">
        <f t="shared" si="53"/>
        <v>-17835684</v>
      </c>
      <c r="W1672" t="s">
        <v>6315</v>
      </c>
      <c r="X1672">
        <v>6.8</v>
      </c>
      <c r="Y1672">
        <v>131</v>
      </c>
      <c r="Z1672">
        <v>47203</v>
      </c>
      <c r="AA1672">
        <v>197</v>
      </c>
      <c r="AB1672">
        <v>0</v>
      </c>
      <c r="AC1672">
        <v>151</v>
      </c>
      <c r="AD1672">
        <v>24000</v>
      </c>
      <c r="AE1672">
        <v>15000</v>
      </c>
      <c r="AF1672">
        <v>11000</v>
      </c>
      <c r="AG1672">
        <v>50950</v>
      </c>
      <c r="AH1672" t="s">
        <v>2420</v>
      </c>
      <c r="AI1672" t="s">
        <v>13161</v>
      </c>
      <c r="AP1672">
        <f t="shared" si="52"/>
        <v>2</v>
      </c>
    </row>
    <row r="1673" spans="1:42" x14ac:dyDescent="0.3">
      <c r="A1673" s="1">
        <v>1785</v>
      </c>
      <c r="B1673" t="s">
        <v>6316</v>
      </c>
      <c r="C1673" t="s">
        <v>27</v>
      </c>
      <c r="D1673" t="s">
        <v>6317</v>
      </c>
      <c r="E1673" t="s">
        <v>772</v>
      </c>
      <c r="F1673" t="s">
        <v>3160</v>
      </c>
      <c r="G1673" t="s">
        <v>5105</v>
      </c>
      <c r="H1673" t="s">
        <v>32</v>
      </c>
      <c r="I1673">
        <v>110</v>
      </c>
      <c r="J1673">
        <v>2.35</v>
      </c>
      <c r="K1673" t="s">
        <v>33</v>
      </c>
      <c r="L1673" t="s">
        <v>14044</v>
      </c>
      <c r="M1673" t="s">
        <v>14102</v>
      </c>
      <c r="N1673" t="s">
        <v>17555</v>
      </c>
      <c r="O1673" t="s">
        <v>14190</v>
      </c>
      <c r="P1673" t="s">
        <v>17812</v>
      </c>
      <c r="Q1673">
        <v>1991</v>
      </c>
      <c r="R1673" t="s">
        <v>72</v>
      </c>
      <c r="S1673">
        <v>0</v>
      </c>
      <c r="T1673">
        <v>30000000</v>
      </c>
      <c r="U1673">
        <v>74888996</v>
      </c>
      <c r="V1673">
        <f t="shared" si="53"/>
        <v>44888996</v>
      </c>
      <c r="W1673" t="s">
        <v>6318</v>
      </c>
      <c r="X1673">
        <v>7.2</v>
      </c>
      <c r="Y1673">
        <v>112</v>
      </c>
      <c r="Z1673">
        <v>55513</v>
      </c>
      <c r="AA1673">
        <v>188</v>
      </c>
      <c r="AB1673">
        <v>0</v>
      </c>
      <c r="AC1673">
        <v>120</v>
      </c>
      <c r="AD1673">
        <v>12000</v>
      </c>
      <c r="AE1673">
        <v>1000</v>
      </c>
      <c r="AF1673">
        <v>664</v>
      </c>
      <c r="AG1673">
        <v>16230</v>
      </c>
      <c r="AH1673" t="s">
        <v>980</v>
      </c>
      <c r="AI1673" t="s">
        <v>718</v>
      </c>
      <c r="AJ1673" t="s">
        <v>13700</v>
      </c>
      <c r="AK1673" t="s">
        <v>13161</v>
      </c>
      <c r="AP1673">
        <f t="shared" si="52"/>
        <v>4</v>
      </c>
    </row>
    <row r="1674" spans="1:42" x14ac:dyDescent="0.3">
      <c r="A1674" s="1">
        <v>1786</v>
      </c>
      <c r="B1674" t="s">
        <v>6319</v>
      </c>
      <c r="C1674" t="s">
        <v>27</v>
      </c>
      <c r="D1674" t="s">
        <v>6320</v>
      </c>
      <c r="E1674" t="s">
        <v>5425</v>
      </c>
      <c r="F1674" t="s">
        <v>5759</v>
      </c>
      <c r="G1674" t="s">
        <v>6321</v>
      </c>
      <c r="H1674" t="s">
        <v>32</v>
      </c>
      <c r="I1674">
        <v>116</v>
      </c>
      <c r="J1674">
        <v>2.35</v>
      </c>
      <c r="K1674" t="s">
        <v>33</v>
      </c>
      <c r="L1674" t="s">
        <v>14613</v>
      </c>
      <c r="M1674" t="s">
        <v>16522</v>
      </c>
      <c r="N1674" t="s">
        <v>16251</v>
      </c>
      <c r="O1674" t="s">
        <v>17813</v>
      </c>
      <c r="P1674" t="s">
        <v>14932</v>
      </c>
      <c r="Q1674">
        <v>2002</v>
      </c>
      <c r="R1674" t="s">
        <v>34</v>
      </c>
      <c r="S1674">
        <v>4</v>
      </c>
      <c r="T1674">
        <v>27000000</v>
      </c>
      <c r="U1674">
        <v>69586544</v>
      </c>
      <c r="V1674">
        <f t="shared" si="53"/>
        <v>42586544</v>
      </c>
      <c r="W1674" t="s">
        <v>6322</v>
      </c>
      <c r="X1674">
        <v>6</v>
      </c>
      <c r="Y1674">
        <v>93</v>
      </c>
      <c r="Z1674">
        <v>15352</v>
      </c>
      <c r="AA1674">
        <v>199</v>
      </c>
      <c r="AB1674">
        <v>0</v>
      </c>
      <c r="AC1674">
        <v>144</v>
      </c>
      <c r="AD1674">
        <v>1000</v>
      </c>
      <c r="AE1674">
        <v>482</v>
      </c>
      <c r="AF1674">
        <v>477</v>
      </c>
      <c r="AG1674">
        <v>3845</v>
      </c>
      <c r="AH1674" t="s">
        <v>2420</v>
      </c>
      <c r="AP1674">
        <f t="shared" si="52"/>
        <v>1</v>
      </c>
    </row>
    <row r="1675" spans="1:42" x14ac:dyDescent="0.3">
      <c r="A1675" s="1">
        <v>1787</v>
      </c>
      <c r="B1675" t="s">
        <v>6323</v>
      </c>
      <c r="C1675" t="s">
        <v>27</v>
      </c>
      <c r="D1675" t="s">
        <v>3635</v>
      </c>
      <c r="E1675" t="s">
        <v>360</v>
      </c>
      <c r="F1675" t="s">
        <v>764</v>
      </c>
      <c r="G1675" t="s">
        <v>6324</v>
      </c>
      <c r="H1675" t="s">
        <v>32</v>
      </c>
      <c r="I1675">
        <v>115</v>
      </c>
      <c r="J1675">
        <v>2.35</v>
      </c>
      <c r="K1675" t="s">
        <v>33</v>
      </c>
      <c r="L1675" t="s">
        <v>14914</v>
      </c>
      <c r="M1675" t="s">
        <v>15957</v>
      </c>
      <c r="N1675" t="s">
        <v>17814</v>
      </c>
      <c r="O1675" t="s">
        <v>14644</v>
      </c>
      <c r="P1675" t="s">
        <v>17815</v>
      </c>
      <c r="Q1675">
        <v>1997</v>
      </c>
      <c r="R1675" t="s">
        <v>491</v>
      </c>
      <c r="S1675">
        <v>1</v>
      </c>
      <c r="T1675">
        <v>27000000</v>
      </c>
      <c r="U1675">
        <v>60491560</v>
      </c>
      <c r="V1675">
        <f t="shared" si="53"/>
        <v>33491560</v>
      </c>
      <c r="W1675" t="s">
        <v>6325</v>
      </c>
      <c r="X1675">
        <v>6.6</v>
      </c>
      <c r="Y1675">
        <v>83</v>
      </c>
      <c r="Z1675">
        <v>50653</v>
      </c>
      <c r="AA1675">
        <v>143</v>
      </c>
      <c r="AB1675">
        <v>0</v>
      </c>
      <c r="AC1675">
        <v>39</v>
      </c>
      <c r="AD1675">
        <v>11000</v>
      </c>
      <c r="AE1675">
        <v>956</v>
      </c>
      <c r="AF1675">
        <v>685</v>
      </c>
      <c r="AG1675">
        <v>14322</v>
      </c>
      <c r="AH1675" t="s">
        <v>20931</v>
      </c>
      <c r="AI1675" t="s">
        <v>2420</v>
      </c>
      <c r="AJ1675" t="s">
        <v>20928</v>
      </c>
      <c r="AK1675" t="s">
        <v>13161</v>
      </c>
      <c r="AP1675">
        <f t="shared" si="52"/>
        <v>4</v>
      </c>
    </row>
    <row r="1676" spans="1:42" x14ac:dyDescent="0.3">
      <c r="A1676" s="1">
        <v>1788</v>
      </c>
      <c r="B1676" t="s">
        <v>6326</v>
      </c>
      <c r="C1676" t="s">
        <v>27</v>
      </c>
      <c r="D1676" t="s">
        <v>3699</v>
      </c>
      <c r="E1676" t="s">
        <v>6327</v>
      </c>
      <c r="F1676" t="s">
        <v>6328</v>
      </c>
      <c r="G1676" t="s">
        <v>6329</v>
      </c>
      <c r="H1676" t="s">
        <v>32</v>
      </c>
      <c r="I1676">
        <v>148</v>
      </c>
      <c r="J1676">
        <v>1.85</v>
      </c>
      <c r="K1676" t="s">
        <v>33</v>
      </c>
      <c r="L1676" t="s">
        <v>15249</v>
      </c>
      <c r="M1676" t="s">
        <v>17436</v>
      </c>
      <c r="N1676" t="s">
        <v>14631</v>
      </c>
      <c r="O1676" t="s">
        <v>17816</v>
      </c>
      <c r="P1676" t="s">
        <v>14048</v>
      </c>
      <c r="Q1676">
        <v>1980</v>
      </c>
      <c r="R1676" t="s">
        <v>491</v>
      </c>
      <c r="S1676">
        <v>1</v>
      </c>
      <c r="T1676">
        <v>27000000</v>
      </c>
      <c r="U1676">
        <v>54200000</v>
      </c>
      <c r="V1676">
        <f t="shared" si="53"/>
        <v>27200000</v>
      </c>
      <c r="W1676" t="s">
        <v>6330</v>
      </c>
      <c r="X1676">
        <v>7.9</v>
      </c>
      <c r="Y1676">
        <v>125</v>
      </c>
      <c r="Z1676">
        <v>142448</v>
      </c>
      <c r="AA1676">
        <v>319</v>
      </c>
      <c r="AB1676">
        <v>14000</v>
      </c>
      <c r="AC1676">
        <v>644</v>
      </c>
      <c r="AD1676">
        <v>1000</v>
      </c>
      <c r="AE1676">
        <v>809</v>
      </c>
      <c r="AF1676">
        <v>326</v>
      </c>
      <c r="AG1676">
        <v>2566</v>
      </c>
      <c r="AH1676" t="s">
        <v>980</v>
      </c>
      <c r="AI1676" t="s">
        <v>1432</v>
      </c>
      <c r="AJ1676" t="s">
        <v>20931</v>
      </c>
      <c r="AK1676" t="s">
        <v>20933</v>
      </c>
      <c r="AP1676">
        <f t="shared" si="52"/>
        <v>4</v>
      </c>
    </row>
    <row r="1677" spans="1:42" x14ac:dyDescent="0.3">
      <c r="A1677" s="1">
        <v>1790</v>
      </c>
      <c r="B1677" t="s">
        <v>6331</v>
      </c>
      <c r="C1677" t="s">
        <v>27</v>
      </c>
      <c r="D1677" t="s">
        <v>2415</v>
      </c>
      <c r="E1677" t="s">
        <v>6332</v>
      </c>
      <c r="F1677" t="s">
        <v>6333</v>
      </c>
      <c r="G1677" t="s">
        <v>4659</v>
      </c>
      <c r="H1677" t="s">
        <v>32</v>
      </c>
      <c r="I1677">
        <v>118</v>
      </c>
      <c r="J1677">
        <v>2.35</v>
      </c>
      <c r="K1677" t="s">
        <v>33</v>
      </c>
      <c r="L1677" t="s">
        <v>17248</v>
      </c>
      <c r="M1677" t="s">
        <v>17817</v>
      </c>
      <c r="N1677" t="s">
        <v>15671</v>
      </c>
      <c r="Q1677">
        <v>2012</v>
      </c>
      <c r="R1677" t="s">
        <v>34</v>
      </c>
      <c r="S1677">
        <v>4</v>
      </c>
      <c r="T1677">
        <v>25000000</v>
      </c>
      <c r="U1677">
        <v>30920167</v>
      </c>
      <c r="V1677">
        <f t="shared" si="53"/>
        <v>5920167</v>
      </c>
      <c r="W1677" t="s">
        <v>6334</v>
      </c>
      <c r="X1677">
        <v>5.7</v>
      </c>
      <c r="Y1677">
        <v>98</v>
      </c>
      <c r="Z1677">
        <v>6476</v>
      </c>
      <c r="AA1677">
        <v>71</v>
      </c>
      <c r="AB1677">
        <v>0</v>
      </c>
      <c r="AC1677">
        <v>650</v>
      </c>
      <c r="AD1677">
        <v>1000</v>
      </c>
      <c r="AE1677">
        <v>773</v>
      </c>
      <c r="AF1677">
        <v>715</v>
      </c>
      <c r="AG1677">
        <v>3389</v>
      </c>
      <c r="AH1677" t="s">
        <v>1432</v>
      </c>
      <c r="AI1677" t="s">
        <v>20933</v>
      </c>
      <c r="AP1677">
        <f t="shared" si="52"/>
        <v>2</v>
      </c>
    </row>
    <row r="1678" spans="1:42" x14ac:dyDescent="0.3">
      <c r="A1678" s="1">
        <v>1791</v>
      </c>
      <c r="B1678" t="s">
        <v>6335</v>
      </c>
      <c r="C1678" t="s">
        <v>27</v>
      </c>
      <c r="D1678" t="s">
        <v>154</v>
      </c>
      <c r="E1678" t="s">
        <v>6336</v>
      </c>
      <c r="F1678" t="s">
        <v>6337</v>
      </c>
      <c r="G1678" t="s">
        <v>6338</v>
      </c>
      <c r="H1678" t="s">
        <v>47</v>
      </c>
      <c r="I1678">
        <v>101</v>
      </c>
      <c r="J1678">
        <v>2.35</v>
      </c>
      <c r="K1678" t="s">
        <v>33</v>
      </c>
      <c r="L1678" t="s">
        <v>14325</v>
      </c>
      <c r="M1678" t="s">
        <v>14068</v>
      </c>
      <c r="N1678" t="s">
        <v>17818</v>
      </c>
      <c r="O1678" t="s">
        <v>17819</v>
      </c>
      <c r="P1678" t="s">
        <v>17786</v>
      </c>
      <c r="Q1678">
        <v>2002</v>
      </c>
      <c r="R1678" t="s">
        <v>34</v>
      </c>
      <c r="S1678">
        <v>0</v>
      </c>
      <c r="T1678">
        <v>30000000</v>
      </c>
      <c r="U1678">
        <v>40566655</v>
      </c>
      <c r="V1678">
        <f t="shared" si="53"/>
        <v>10566655</v>
      </c>
      <c r="W1678" t="s">
        <v>6339</v>
      </c>
      <c r="X1678">
        <v>7.1</v>
      </c>
      <c r="Y1678">
        <v>158</v>
      </c>
      <c r="Z1678">
        <v>144021</v>
      </c>
      <c r="AA1678">
        <v>391</v>
      </c>
      <c r="AB1678">
        <v>0</v>
      </c>
      <c r="AC1678">
        <v>129</v>
      </c>
      <c r="AD1678">
        <v>66</v>
      </c>
      <c r="AE1678">
        <v>5</v>
      </c>
      <c r="AF1678">
        <v>3</v>
      </c>
      <c r="AG1678">
        <v>74</v>
      </c>
      <c r="AH1678" t="s">
        <v>1432</v>
      </c>
      <c r="AI1678" t="s">
        <v>2420</v>
      </c>
      <c r="AJ1678" t="s">
        <v>12756</v>
      </c>
      <c r="AP1678">
        <f t="shared" si="52"/>
        <v>3</v>
      </c>
    </row>
    <row r="1679" spans="1:42" x14ac:dyDescent="0.3">
      <c r="A1679" s="1">
        <v>1792</v>
      </c>
      <c r="B1679" t="s">
        <v>6340</v>
      </c>
      <c r="C1679" t="s">
        <v>27</v>
      </c>
      <c r="D1679" t="s">
        <v>4957</v>
      </c>
      <c r="E1679" t="s">
        <v>332</v>
      </c>
      <c r="F1679" t="s">
        <v>2254</v>
      </c>
      <c r="G1679" t="s">
        <v>6341</v>
      </c>
      <c r="H1679" t="s">
        <v>32</v>
      </c>
      <c r="I1679">
        <v>82</v>
      </c>
      <c r="J1679">
        <v>2.35</v>
      </c>
      <c r="K1679" t="s">
        <v>33</v>
      </c>
      <c r="L1679" t="s">
        <v>17820</v>
      </c>
      <c r="M1679" t="s">
        <v>17821</v>
      </c>
      <c r="N1679" t="s">
        <v>15591</v>
      </c>
      <c r="O1679" t="s">
        <v>15746</v>
      </c>
      <c r="P1679" t="s">
        <v>14606</v>
      </c>
      <c r="Q1679">
        <v>1999</v>
      </c>
      <c r="R1679" t="s">
        <v>491</v>
      </c>
      <c r="S1679">
        <v>0</v>
      </c>
      <c r="T1679">
        <v>27000000</v>
      </c>
      <c r="U1679">
        <v>31768374</v>
      </c>
      <c r="V1679">
        <f t="shared" si="53"/>
        <v>4768374</v>
      </c>
      <c r="W1679" t="s">
        <v>6342</v>
      </c>
      <c r="X1679">
        <v>5.6</v>
      </c>
      <c r="Y1679">
        <v>152</v>
      </c>
      <c r="Z1679">
        <v>42761</v>
      </c>
      <c r="AA1679">
        <v>366</v>
      </c>
      <c r="AB1679">
        <v>2000</v>
      </c>
      <c r="AC1679">
        <v>49</v>
      </c>
      <c r="AD1679">
        <v>1000</v>
      </c>
      <c r="AE1679">
        <v>888</v>
      </c>
      <c r="AF1679">
        <v>429</v>
      </c>
      <c r="AG1679">
        <v>3313</v>
      </c>
      <c r="AH1679" t="s">
        <v>980</v>
      </c>
      <c r="AI1679" t="s">
        <v>1432</v>
      </c>
      <c r="AJ1679" t="s">
        <v>4493</v>
      </c>
      <c r="AP1679">
        <f t="shared" si="52"/>
        <v>3</v>
      </c>
    </row>
    <row r="1680" spans="1:42" x14ac:dyDescent="0.3">
      <c r="A1680" s="1">
        <v>1793</v>
      </c>
      <c r="B1680" t="s">
        <v>6343</v>
      </c>
      <c r="C1680" t="s">
        <v>27</v>
      </c>
      <c r="D1680" t="s">
        <v>4229</v>
      </c>
      <c r="E1680" t="s">
        <v>735</v>
      </c>
      <c r="F1680" t="s">
        <v>360</v>
      </c>
      <c r="G1680" t="s">
        <v>1962</v>
      </c>
      <c r="H1680" t="s">
        <v>572</v>
      </c>
      <c r="I1680">
        <v>110</v>
      </c>
      <c r="J1680">
        <v>2.35</v>
      </c>
      <c r="K1680" t="s">
        <v>33</v>
      </c>
      <c r="L1680" t="s">
        <v>17822</v>
      </c>
      <c r="M1680" t="s">
        <v>14096</v>
      </c>
      <c r="N1680" t="s">
        <v>17823</v>
      </c>
      <c r="O1680" t="s">
        <v>14003</v>
      </c>
      <c r="P1680" t="s">
        <v>16850</v>
      </c>
      <c r="Q1680">
        <v>2006</v>
      </c>
      <c r="R1680" t="s">
        <v>491</v>
      </c>
      <c r="S1680">
        <v>3</v>
      </c>
      <c r="T1680">
        <v>27000000</v>
      </c>
      <c r="U1680">
        <v>22494487</v>
      </c>
      <c r="V1680">
        <f t="shared" si="53"/>
        <v>-4505513</v>
      </c>
      <c r="W1680" t="s">
        <v>6344</v>
      </c>
      <c r="X1680">
        <v>7.8</v>
      </c>
      <c r="Y1680">
        <v>202</v>
      </c>
      <c r="Z1680">
        <v>262153</v>
      </c>
      <c r="AA1680">
        <v>507</v>
      </c>
      <c r="AB1680">
        <v>10000</v>
      </c>
      <c r="AC1680">
        <v>118</v>
      </c>
      <c r="AD1680">
        <v>13000</v>
      </c>
      <c r="AE1680">
        <v>11000</v>
      </c>
      <c r="AF1680">
        <v>1000</v>
      </c>
      <c r="AG1680">
        <v>26451</v>
      </c>
      <c r="AH1680" t="s">
        <v>20931</v>
      </c>
      <c r="AI1680" t="s">
        <v>2420</v>
      </c>
      <c r="AJ1680" t="s">
        <v>20928</v>
      </c>
      <c r="AK1680" t="s">
        <v>13161</v>
      </c>
      <c r="AP1680">
        <f t="shared" si="52"/>
        <v>4</v>
      </c>
    </row>
    <row r="1681" spans="1:42" x14ac:dyDescent="0.3">
      <c r="A1681" s="1">
        <v>1794</v>
      </c>
      <c r="B1681" t="s">
        <v>6345</v>
      </c>
      <c r="C1681" t="s">
        <v>27</v>
      </c>
      <c r="D1681" t="s">
        <v>6346</v>
      </c>
      <c r="E1681" t="s">
        <v>413</v>
      </c>
      <c r="F1681" t="s">
        <v>972</v>
      </c>
      <c r="G1681" t="s">
        <v>784</v>
      </c>
      <c r="H1681" t="s">
        <v>32</v>
      </c>
      <c r="I1681">
        <v>105</v>
      </c>
      <c r="J1681">
        <v>1.85</v>
      </c>
      <c r="K1681" t="s">
        <v>33</v>
      </c>
      <c r="L1681" t="s">
        <v>14522</v>
      </c>
      <c r="M1681" t="s">
        <v>17824</v>
      </c>
      <c r="N1681" t="s">
        <v>17825</v>
      </c>
      <c r="O1681" t="s">
        <v>14251</v>
      </c>
      <c r="P1681" t="s">
        <v>17826</v>
      </c>
      <c r="Q1681">
        <v>1983</v>
      </c>
      <c r="R1681" t="s">
        <v>72</v>
      </c>
      <c r="S1681">
        <v>0</v>
      </c>
      <c r="T1681">
        <v>27000000</v>
      </c>
      <c r="U1681">
        <v>21500000</v>
      </c>
      <c r="V1681">
        <f t="shared" si="53"/>
        <v>-5500000</v>
      </c>
      <c r="W1681" t="s">
        <v>6347</v>
      </c>
      <c r="X1681">
        <v>7.9</v>
      </c>
      <c r="Y1681">
        <v>80</v>
      </c>
      <c r="Z1681">
        <v>45271</v>
      </c>
      <c r="AA1681">
        <v>170</v>
      </c>
      <c r="AB1681">
        <v>0</v>
      </c>
      <c r="AC1681">
        <v>133</v>
      </c>
      <c r="AD1681">
        <v>2000</v>
      </c>
      <c r="AE1681">
        <v>826</v>
      </c>
      <c r="AF1681">
        <v>820</v>
      </c>
      <c r="AG1681">
        <v>6341</v>
      </c>
      <c r="AH1681" t="s">
        <v>718</v>
      </c>
      <c r="AI1681" t="s">
        <v>2420</v>
      </c>
      <c r="AJ1681" t="s">
        <v>20929</v>
      </c>
      <c r="AP1681">
        <f t="shared" si="52"/>
        <v>3</v>
      </c>
    </row>
    <row r="1682" spans="1:42" x14ac:dyDescent="0.3">
      <c r="A1682" s="1">
        <v>1795</v>
      </c>
      <c r="B1682" t="s">
        <v>6348</v>
      </c>
      <c r="C1682" t="s">
        <v>27</v>
      </c>
      <c r="D1682" t="s">
        <v>331</v>
      </c>
      <c r="E1682" t="s">
        <v>1830</v>
      </c>
      <c r="F1682" t="s">
        <v>1559</v>
      </c>
      <c r="G1682" t="s">
        <v>841</v>
      </c>
      <c r="H1682" t="s">
        <v>47</v>
      </c>
      <c r="I1682">
        <v>130</v>
      </c>
      <c r="J1682">
        <v>2.35</v>
      </c>
      <c r="K1682" t="s">
        <v>33</v>
      </c>
      <c r="L1682" t="s">
        <v>17827</v>
      </c>
      <c r="M1682" t="s">
        <v>17474</v>
      </c>
      <c r="N1682" t="s">
        <v>14107</v>
      </c>
      <c r="O1682" t="s">
        <v>14365</v>
      </c>
      <c r="P1682" t="s">
        <v>17828</v>
      </c>
      <c r="Q1682">
        <v>2011</v>
      </c>
      <c r="R1682" t="s">
        <v>34</v>
      </c>
      <c r="S1682">
        <v>3</v>
      </c>
      <c r="T1682">
        <v>30000000</v>
      </c>
      <c r="U1682">
        <v>4463292</v>
      </c>
      <c r="V1682">
        <f t="shared" si="53"/>
        <v>-25536708</v>
      </c>
      <c r="W1682" t="s">
        <v>6349</v>
      </c>
      <c r="X1682">
        <v>6.9</v>
      </c>
      <c r="Y1682">
        <v>288</v>
      </c>
      <c r="Z1682">
        <v>34488</v>
      </c>
      <c r="AA1682">
        <v>136</v>
      </c>
      <c r="AB1682">
        <v>15000</v>
      </c>
      <c r="AC1682">
        <v>776</v>
      </c>
      <c r="AD1682">
        <v>898</v>
      </c>
      <c r="AE1682">
        <v>584</v>
      </c>
      <c r="AF1682">
        <v>358</v>
      </c>
      <c r="AG1682">
        <v>2452</v>
      </c>
      <c r="AH1682" t="s">
        <v>2420</v>
      </c>
      <c r="AI1682" t="s">
        <v>20929</v>
      </c>
      <c r="AJ1682" t="s">
        <v>13161</v>
      </c>
      <c r="AP1682">
        <f t="shared" si="52"/>
        <v>3</v>
      </c>
    </row>
    <row r="1683" spans="1:42" x14ac:dyDescent="0.3">
      <c r="A1683" s="1">
        <v>1797</v>
      </c>
      <c r="B1683" t="s">
        <v>6350</v>
      </c>
      <c r="C1683" t="s">
        <v>27</v>
      </c>
      <c r="D1683" t="s">
        <v>779</v>
      </c>
      <c r="E1683" t="s">
        <v>1322</v>
      </c>
      <c r="F1683" t="s">
        <v>148</v>
      </c>
      <c r="G1683" t="s">
        <v>555</v>
      </c>
      <c r="H1683" t="s">
        <v>287</v>
      </c>
      <c r="I1683">
        <v>111</v>
      </c>
      <c r="J1683">
        <v>2.35</v>
      </c>
      <c r="K1683" t="s">
        <v>33</v>
      </c>
      <c r="L1683" t="s">
        <v>14282</v>
      </c>
      <c r="M1683" t="s">
        <v>14448</v>
      </c>
      <c r="N1683" t="s">
        <v>14881</v>
      </c>
      <c r="O1683" t="s">
        <v>17829</v>
      </c>
      <c r="P1683" t="s">
        <v>17775</v>
      </c>
      <c r="Q1683">
        <v>1998</v>
      </c>
      <c r="R1683" t="s">
        <v>491</v>
      </c>
      <c r="S1683">
        <v>1</v>
      </c>
      <c r="T1683">
        <v>27000000</v>
      </c>
      <c r="U1683">
        <v>14337579</v>
      </c>
      <c r="V1683">
        <f t="shared" si="53"/>
        <v>-12662421</v>
      </c>
      <c r="W1683" t="s">
        <v>6351</v>
      </c>
      <c r="X1683">
        <v>7.7</v>
      </c>
      <c r="Y1683">
        <v>222</v>
      </c>
      <c r="Z1683">
        <v>156929</v>
      </c>
      <c r="AA1683">
        <v>624</v>
      </c>
      <c r="AB1683">
        <v>14000</v>
      </c>
      <c r="AC1683">
        <v>295</v>
      </c>
      <c r="AD1683">
        <v>3000</v>
      </c>
      <c r="AE1683">
        <v>882</v>
      </c>
      <c r="AF1683">
        <v>531</v>
      </c>
      <c r="AG1683">
        <v>4696</v>
      </c>
      <c r="AH1683" t="s">
        <v>980</v>
      </c>
      <c r="AI1683" t="s">
        <v>2420</v>
      </c>
      <c r="AJ1683" t="s">
        <v>20924</v>
      </c>
      <c r="AK1683" t="s">
        <v>20928</v>
      </c>
      <c r="AL1683" t="s">
        <v>13700</v>
      </c>
      <c r="AM1683" t="s">
        <v>13161</v>
      </c>
      <c r="AP1683">
        <f t="shared" si="52"/>
        <v>6</v>
      </c>
    </row>
    <row r="1684" spans="1:42" x14ac:dyDescent="0.3">
      <c r="A1684" s="1">
        <v>1798</v>
      </c>
      <c r="B1684" t="s">
        <v>6352</v>
      </c>
      <c r="C1684" t="s">
        <v>27</v>
      </c>
      <c r="D1684" t="s">
        <v>6353</v>
      </c>
      <c r="E1684" t="s">
        <v>544</v>
      </c>
      <c r="F1684" t="s">
        <v>447</v>
      </c>
      <c r="G1684" t="s">
        <v>2497</v>
      </c>
      <c r="H1684" t="s">
        <v>47</v>
      </c>
      <c r="I1684">
        <v>110</v>
      </c>
      <c r="J1684">
        <v>2.35</v>
      </c>
      <c r="K1684" t="s">
        <v>33</v>
      </c>
      <c r="L1684" t="s">
        <v>17830</v>
      </c>
      <c r="M1684" t="s">
        <v>15036</v>
      </c>
      <c r="N1684" t="s">
        <v>14817</v>
      </c>
      <c r="O1684" t="s">
        <v>15570</v>
      </c>
      <c r="P1684" t="s">
        <v>14802</v>
      </c>
      <c r="Q1684">
        <v>2008</v>
      </c>
      <c r="R1684" t="s">
        <v>34</v>
      </c>
      <c r="S1684">
        <v>3</v>
      </c>
      <c r="T1684">
        <v>13500000</v>
      </c>
      <c r="U1684">
        <v>13823741</v>
      </c>
      <c r="V1684">
        <f t="shared" si="53"/>
        <v>323741</v>
      </c>
      <c r="W1684" t="s">
        <v>6354</v>
      </c>
      <c r="X1684">
        <v>6.9</v>
      </c>
      <c r="Y1684">
        <v>194</v>
      </c>
      <c r="Z1684">
        <v>61777</v>
      </c>
      <c r="AA1684">
        <v>140</v>
      </c>
      <c r="AB1684">
        <v>0</v>
      </c>
      <c r="AC1684">
        <v>10</v>
      </c>
      <c r="AD1684">
        <v>3000</v>
      </c>
      <c r="AE1684">
        <v>2000</v>
      </c>
      <c r="AF1684">
        <v>844</v>
      </c>
      <c r="AG1684">
        <v>6420</v>
      </c>
      <c r="AH1684" t="s">
        <v>20932</v>
      </c>
      <c r="AI1684" t="s">
        <v>2420</v>
      </c>
      <c r="AJ1684" t="s">
        <v>20929</v>
      </c>
      <c r="AK1684" t="s">
        <v>12756</v>
      </c>
      <c r="AP1684">
        <f t="shared" si="52"/>
        <v>4</v>
      </c>
    </row>
    <row r="1685" spans="1:42" x14ac:dyDescent="0.3">
      <c r="A1685" s="1">
        <v>1801</v>
      </c>
      <c r="B1685" t="s">
        <v>6355</v>
      </c>
      <c r="C1685" t="s">
        <v>27</v>
      </c>
      <c r="D1685" t="s">
        <v>6356</v>
      </c>
      <c r="E1685" t="s">
        <v>499</v>
      </c>
      <c r="F1685" t="s">
        <v>6357</v>
      </c>
      <c r="G1685" t="s">
        <v>3895</v>
      </c>
      <c r="H1685" t="s">
        <v>32</v>
      </c>
      <c r="I1685">
        <v>123</v>
      </c>
      <c r="J1685">
        <v>2.35</v>
      </c>
      <c r="K1685" t="s">
        <v>33</v>
      </c>
      <c r="L1685" t="s">
        <v>17831</v>
      </c>
      <c r="M1685" t="s">
        <v>14033</v>
      </c>
      <c r="N1685" t="s">
        <v>17832</v>
      </c>
      <c r="O1685" t="s">
        <v>16660</v>
      </c>
      <c r="P1685" t="s">
        <v>14028</v>
      </c>
      <c r="Q1685">
        <v>1998</v>
      </c>
      <c r="R1685" t="s">
        <v>34</v>
      </c>
      <c r="S1685">
        <v>4</v>
      </c>
      <c r="T1685">
        <v>27000000</v>
      </c>
      <c r="U1685">
        <v>10297897</v>
      </c>
      <c r="V1685">
        <f t="shared" si="53"/>
        <v>-16702103</v>
      </c>
      <c r="W1685" t="s">
        <v>6358</v>
      </c>
      <c r="X1685">
        <v>6</v>
      </c>
      <c r="Y1685">
        <v>63</v>
      </c>
      <c r="Z1685">
        <v>8309</v>
      </c>
      <c r="AA1685">
        <v>39</v>
      </c>
      <c r="AB1685">
        <v>315</v>
      </c>
      <c r="AC1685">
        <v>0</v>
      </c>
      <c r="AD1685">
        <v>11000</v>
      </c>
      <c r="AE1685">
        <v>597</v>
      </c>
      <c r="AF1685">
        <v>324</v>
      </c>
      <c r="AG1685">
        <v>11969</v>
      </c>
      <c r="AH1685" t="s">
        <v>980</v>
      </c>
      <c r="AI1685" t="s">
        <v>20931</v>
      </c>
      <c r="AJ1685" t="s">
        <v>2420</v>
      </c>
      <c r="AK1685" t="s">
        <v>20929</v>
      </c>
      <c r="AL1685" t="s">
        <v>10951</v>
      </c>
      <c r="AP1685">
        <f t="shared" si="52"/>
        <v>5</v>
      </c>
    </row>
    <row r="1686" spans="1:42" x14ac:dyDescent="0.3">
      <c r="A1686" s="1">
        <v>1802</v>
      </c>
      <c r="B1686" t="s">
        <v>6359</v>
      </c>
      <c r="C1686" t="s">
        <v>27</v>
      </c>
      <c r="D1686" t="s">
        <v>4786</v>
      </c>
      <c r="E1686" t="s">
        <v>495</v>
      </c>
      <c r="F1686" t="s">
        <v>545</v>
      </c>
      <c r="G1686" t="s">
        <v>6360</v>
      </c>
      <c r="H1686" t="s">
        <v>32</v>
      </c>
      <c r="I1686">
        <v>109</v>
      </c>
      <c r="J1686">
        <v>2.35</v>
      </c>
      <c r="K1686" t="s">
        <v>33</v>
      </c>
      <c r="L1686" t="s">
        <v>14096</v>
      </c>
      <c r="M1686" t="s">
        <v>14651</v>
      </c>
      <c r="N1686" t="s">
        <v>16508</v>
      </c>
      <c r="O1686" t="s">
        <v>15291</v>
      </c>
      <c r="P1686" t="s">
        <v>17833</v>
      </c>
      <c r="Q1686">
        <v>2009</v>
      </c>
      <c r="R1686" t="s">
        <v>491</v>
      </c>
      <c r="S1686">
        <v>1</v>
      </c>
      <c r="T1686">
        <v>27000000</v>
      </c>
      <c r="U1686">
        <v>13248477</v>
      </c>
      <c r="V1686">
        <f t="shared" si="53"/>
        <v>-13751523</v>
      </c>
      <c r="W1686" t="s">
        <v>6361</v>
      </c>
      <c r="X1686">
        <v>6.2</v>
      </c>
      <c r="Y1686">
        <v>167</v>
      </c>
      <c r="Z1686">
        <v>60555</v>
      </c>
      <c r="AA1686">
        <v>174</v>
      </c>
      <c r="AB1686">
        <v>0</v>
      </c>
      <c r="AC1686">
        <v>22</v>
      </c>
      <c r="AD1686">
        <v>14000</v>
      </c>
      <c r="AE1686">
        <v>716</v>
      </c>
      <c r="AF1686">
        <v>355</v>
      </c>
      <c r="AG1686">
        <v>15790</v>
      </c>
      <c r="AH1686" t="s">
        <v>4493</v>
      </c>
      <c r="AI1686" t="s">
        <v>20928</v>
      </c>
      <c r="AJ1686" t="s">
        <v>13161</v>
      </c>
      <c r="AP1686">
        <f t="shared" si="52"/>
        <v>3</v>
      </c>
    </row>
    <row r="1687" spans="1:42" x14ac:dyDescent="0.3">
      <c r="A1687" s="1">
        <v>1803</v>
      </c>
      <c r="B1687" t="s">
        <v>6362</v>
      </c>
      <c r="C1687" t="s">
        <v>27</v>
      </c>
      <c r="D1687" t="s">
        <v>6363</v>
      </c>
      <c r="E1687" t="s">
        <v>111</v>
      </c>
      <c r="F1687" t="s">
        <v>1563</v>
      </c>
      <c r="G1687" t="s">
        <v>6364</v>
      </c>
      <c r="H1687" t="s">
        <v>32</v>
      </c>
      <c r="I1687">
        <v>99</v>
      </c>
      <c r="J1687">
        <v>1.33</v>
      </c>
      <c r="K1687" t="s">
        <v>33</v>
      </c>
      <c r="L1687" t="s">
        <v>14720</v>
      </c>
      <c r="M1687" t="s">
        <v>14980</v>
      </c>
      <c r="N1687" t="s">
        <v>14448</v>
      </c>
      <c r="O1687" t="s">
        <v>15919</v>
      </c>
      <c r="P1687" t="s">
        <v>14644</v>
      </c>
      <c r="Q1687">
        <v>2004</v>
      </c>
      <c r="R1687" t="s">
        <v>491</v>
      </c>
      <c r="S1687">
        <v>0</v>
      </c>
      <c r="T1687">
        <v>27000000</v>
      </c>
      <c r="U1687">
        <v>8712564</v>
      </c>
      <c r="V1687">
        <f t="shared" si="53"/>
        <v>-18287436</v>
      </c>
      <c r="W1687" t="s">
        <v>6365</v>
      </c>
      <c r="X1687">
        <v>5.9</v>
      </c>
      <c r="Y1687">
        <v>101</v>
      </c>
      <c r="Z1687">
        <v>16555</v>
      </c>
      <c r="AA1687">
        <v>139</v>
      </c>
      <c r="AB1687">
        <v>817</v>
      </c>
      <c r="AC1687">
        <v>54</v>
      </c>
      <c r="AD1687">
        <v>748</v>
      </c>
      <c r="AE1687">
        <v>489</v>
      </c>
      <c r="AF1687">
        <v>398</v>
      </c>
      <c r="AG1687">
        <v>1721</v>
      </c>
      <c r="AH1687" t="s">
        <v>20931</v>
      </c>
      <c r="AI1687" t="s">
        <v>2420</v>
      </c>
      <c r="AJ1687" t="s">
        <v>20928</v>
      </c>
      <c r="AK1687" t="s">
        <v>13161</v>
      </c>
      <c r="AP1687">
        <f t="shared" si="52"/>
        <v>4</v>
      </c>
    </row>
    <row r="1688" spans="1:42" x14ac:dyDescent="0.3">
      <c r="A1688" s="1">
        <v>1804</v>
      </c>
      <c r="B1688" t="s">
        <v>6366</v>
      </c>
      <c r="C1688" t="s">
        <v>27</v>
      </c>
      <c r="D1688" t="s">
        <v>6367</v>
      </c>
      <c r="E1688" t="s">
        <v>332</v>
      </c>
      <c r="F1688" t="s">
        <v>2131</v>
      </c>
      <c r="G1688" t="s">
        <v>2930</v>
      </c>
      <c r="H1688" t="s">
        <v>32</v>
      </c>
      <c r="I1688">
        <v>106</v>
      </c>
      <c r="J1688">
        <v>1.85</v>
      </c>
      <c r="K1688" t="s">
        <v>33</v>
      </c>
      <c r="L1688" t="s">
        <v>17834</v>
      </c>
      <c r="M1688" t="s">
        <v>16851</v>
      </c>
      <c r="N1688" t="s">
        <v>14325</v>
      </c>
      <c r="O1688" t="s">
        <v>15163</v>
      </c>
      <c r="P1688" t="s">
        <v>15855</v>
      </c>
      <c r="Q1688">
        <v>2007</v>
      </c>
      <c r="R1688" t="s">
        <v>72</v>
      </c>
      <c r="S1688">
        <v>0</v>
      </c>
      <c r="T1688">
        <v>27000000</v>
      </c>
      <c r="U1688">
        <v>7486906</v>
      </c>
      <c r="V1688">
        <f t="shared" si="53"/>
        <v>-19513094</v>
      </c>
      <c r="W1688" t="s">
        <v>6368</v>
      </c>
      <c r="X1688">
        <v>6.8</v>
      </c>
      <c r="Y1688">
        <v>118</v>
      </c>
      <c r="Z1688">
        <v>17436</v>
      </c>
      <c r="AA1688">
        <v>71</v>
      </c>
      <c r="AB1688">
        <v>0</v>
      </c>
      <c r="AC1688">
        <v>43</v>
      </c>
      <c r="AD1688">
        <v>1000</v>
      </c>
      <c r="AE1688">
        <v>506</v>
      </c>
      <c r="AF1688">
        <v>460</v>
      </c>
      <c r="AG1688">
        <v>2495</v>
      </c>
      <c r="AH1688" t="s">
        <v>1432</v>
      </c>
      <c r="AI1688" t="s">
        <v>2420</v>
      </c>
      <c r="AJ1688" t="s">
        <v>20926</v>
      </c>
      <c r="AP1688">
        <f t="shared" si="52"/>
        <v>3</v>
      </c>
    </row>
    <row r="1689" spans="1:42" x14ac:dyDescent="0.3">
      <c r="A1689" s="1">
        <v>1805</v>
      </c>
      <c r="B1689" t="s">
        <v>6369</v>
      </c>
      <c r="C1689" t="s">
        <v>27</v>
      </c>
      <c r="D1689" t="s">
        <v>3455</v>
      </c>
      <c r="E1689" t="s">
        <v>4132</v>
      </c>
      <c r="F1689" t="s">
        <v>4084</v>
      </c>
      <c r="G1689" t="s">
        <v>57</v>
      </c>
      <c r="H1689" t="s">
        <v>32</v>
      </c>
      <c r="I1689">
        <v>89</v>
      </c>
      <c r="J1689">
        <v>1.85</v>
      </c>
      <c r="K1689" t="s">
        <v>33</v>
      </c>
      <c r="L1689" t="s">
        <v>16336</v>
      </c>
      <c r="M1689" t="s">
        <v>17403</v>
      </c>
      <c r="N1689" t="s">
        <v>17835</v>
      </c>
      <c r="O1689" t="s">
        <v>17836</v>
      </c>
      <c r="P1689" t="s">
        <v>13974</v>
      </c>
      <c r="Q1689">
        <v>2011</v>
      </c>
      <c r="R1689" t="s">
        <v>72</v>
      </c>
      <c r="S1689">
        <v>5</v>
      </c>
      <c r="T1689">
        <v>27000000</v>
      </c>
      <c r="U1689">
        <v>38536376</v>
      </c>
      <c r="V1689">
        <f t="shared" si="53"/>
        <v>11536376</v>
      </c>
      <c r="W1689" t="s">
        <v>6370</v>
      </c>
      <c r="X1689">
        <v>3.6</v>
      </c>
      <c r="Y1689">
        <v>76</v>
      </c>
      <c r="Z1689">
        <v>15866</v>
      </c>
      <c r="AA1689">
        <v>83</v>
      </c>
      <c r="AB1689">
        <v>0</v>
      </c>
      <c r="AC1689">
        <v>0</v>
      </c>
      <c r="AD1689">
        <v>2000</v>
      </c>
      <c r="AE1689">
        <v>734</v>
      </c>
      <c r="AF1689">
        <v>640</v>
      </c>
      <c r="AG1689">
        <v>4311</v>
      </c>
      <c r="AH1689" t="s">
        <v>980</v>
      </c>
      <c r="AI1689" t="s">
        <v>718</v>
      </c>
      <c r="AJ1689" t="s">
        <v>1432</v>
      </c>
      <c r="AK1689" t="s">
        <v>20926</v>
      </c>
      <c r="AL1689" t="s">
        <v>13700</v>
      </c>
      <c r="AP1689">
        <f t="shared" si="52"/>
        <v>5</v>
      </c>
    </row>
    <row r="1690" spans="1:42" x14ac:dyDescent="0.3">
      <c r="A1690" s="1">
        <v>1806</v>
      </c>
      <c r="B1690" t="s">
        <v>6371</v>
      </c>
      <c r="C1690" t="s">
        <v>27</v>
      </c>
      <c r="D1690" t="s">
        <v>6372</v>
      </c>
      <c r="E1690" t="s">
        <v>1121</v>
      </c>
      <c r="F1690" t="s">
        <v>2614</v>
      </c>
      <c r="G1690" t="s">
        <v>457</v>
      </c>
      <c r="H1690" t="s">
        <v>32</v>
      </c>
      <c r="I1690">
        <v>98</v>
      </c>
      <c r="J1690">
        <v>2.35</v>
      </c>
      <c r="K1690" t="s">
        <v>33</v>
      </c>
      <c r="L1690" t="s">
        <v>14096</v>
      </c>
      <c r="M1690" t="s">
        <v>14907</v>
      </c>
      <c r="N1690" t="s">
        <v>14631</v>
      </c>
      <c r="O1690" t="s">
        <v>17837</v>
      </c>
      <c r="P1690" t="s">
        <v>17838</v>
      </c>
      <c r="Q1690">
        <v>2016</v>
      </c>
      <c r="R1690" t="s">
        <v>491</v>
      </c>
      <c r="S1690">
        <v>1</v>
      </c>
      <c r="T1690">
        <v>27000000</v>
      </c>
      <c r="U1690">
        <v>41008532</v>
      </c>
      <c r="V1690">
        <f t="shared" si="53"/>
        <v>14008532</v>
      </c>
      <c r="W1690" t="s">
        <v>6373</v>
      </c>
      <c r="X1690">
        <v>6.7</v>
      </c>
      <c r="Y1690">
        <v>268</v>
      </c>
      <c r="Z1690">
        <v>19611</v>
      </c>
      <c r="AA1690">
        <v>103</v>
      </c>
      <c r="AB1690">
        <v>0</v>
      </c>
      <c r="AC1690">
        <v>0</v>
      </c>
      <c r="AD1690">
        <v>8000</v>
      </c>
      <c r="AE1690">
        <v>698</v>
      </c>
      <c r="AF1690">
        <v>638</v>
      </c>
      <c r="AG1690">
        <v>10894</v>
      </c>
      <c r="AH1690" t="s">
        <v>20931</v>
      </c>
      <c r="AI1690" t="s">
        <v>2420</v>
      </c>
      <c r="AJ1690" t="s">
        <v>13161</v>
      </c>
      <c r="AP1690">
        <f t="shared" si="52"/>
        <v>3</v>
      </c>
    </row>
    <row r="1691" spans="1:42" x14ac:dyDescent="0.3">
      <c r="A1691" s="1">
        <v>1807</v>
      </c>
      <c r="B1691" t="s">
        <v>6374</v>
      </c>
      <c r="C1691" t="s">
        <v>27</v>
      </c>
      <c r="D1691" t="s">
        <v>5390</v>
      </c>
      <c r="E1691" t="s">
        <v>2687</v>
      </c>
      <c r="F1691" t="s">
        <v>6375</v>
      </c>
      <c r="G1691" t="s">
        <v>6376</v>
      </c>
      <c r="H1691" t="s">
        <v>47</v>
      </c>
      <c r="I1691">
        <v>93</v>
      </c>
      <c r="J1691">
        <v>2.35</v>
      </c>
      <c r="K1691" t="s">
        <v>33</v>
      </c>
      <c r="L1691" t="s">
        <v>17839</v>
      </c>
      <c r="M1691" t="s">
        <v>14680</v>
      </c>
      <c r="N1691" t="s">
        <v>14630</v>
      </c>
      <c r="O1691" t="s">
        <v>14416</v>
      </c>
      <c r="P1691" t="s">
        <v>15542</v>
      </c>
      <c r="Q1691">
        <v>2001</v>
      </c>
      <c r="R1691" t="s">
        <v>491</v>
      </c>
      <c r="S1691">
        <v>2</v>
      </c>
      <c r="T1691">
        <v>28000000</v>
      </c>
      <c r="U1691">
        <v>5204007</v>
      </c>
      <c r="V1691">
        <f t="shared" si="53"/>
        <v>-22795993</v>
      </c>
      <c r="W1691" t="s">
        <v>6377</v>
      </c>
      <c r="X1691">
        <v>6.3</v>
      </c>
      <c r="Y1691">
        <v>95</v>
      </c>
      <c r="Z1691">
        <v>42876</v>
      </c>
      <c r="AA1691">
        <v>167</v>
      </c>
      <c r="AB1691">
        <v>0</v>
      </c>
      <c r="AC1691">
        <v>31</v>
      </c>
      <c r="AD1691">
        <v>783</v>
      </c>
      <c r="AE1691">
        <v>132</v>
      </c>
      <c r="AF1691">
        <v>57</v>
      </c>
      <c r="AG1691">
        <v>1044</v>
      </c>
      <c r="AH1691" t="s">
        <v>980</v>
      </c>
      <c r="AI1691" t="s">
        <v>1432</v>
      </c>
      <c r="AJ1691" t="s">
        <v>20931</v>
      </c>
      <c r="AK1691" t="s">
        <v>13161</v>
      </c>
      <c r="AP1691">
        <f t="shared" si="52"/>
        <v>4</v>
      </c>
    </row>
    <row r="1692" spans="1:42" x14ac:dyDescent="0.3">
      <c r="A1692" s="1">
        <v>1808</v>
      </c>
      <c r="B1692" t="s">
        <v>6378</v>
      </c>
      <c r="C1692" t="s">
        <v>27</v>
      </c>
      <c r="D1692" t="s">
        <v>976</v>
      </c>
      <c r="E1692" t="s">
        <v>1269</v>
      </c>
      <c r="F1692" t="s">
        <v>519</v>
      </c>
      <c r="G1692" t="s">
        <v>457</v>
      </c>
      <c r="H1692" t="s">
        <v>32</v>
      </c>
      <c r="I1692">
        <v>112</v>
      </c>
      <c r="J1692">
        <v>1.85</v>
      </c>
      <c r="K1692" t="s">
        <v>33</v>
      </c>
      <c r="L1692" t="s">
        <v>17840</v>
      </c>
      <c r="M1692" t="s">
        <v>16773</v>
      </c>
      <c r="N1692" t="s">
        <v>17841</v>
      </c>
      <c r="O1692" t="s">
        <v>17497</v>
      </c>
      <c r="P1692" t="s">
        <v>15521</v>
      </c>
      <c r="Q1692">
        <v>1999</v>
      </c>
      <c r="R1692" t="s">
        <v>491</v>
      </c>
      <c r="S1692">
        <v>1</v>
      </c>
      <c r="T1692">
        <v>15000000</v>
      </c>
      <c r="U1692">
        <v>4485485</v>
      </c>
      <c r="V1692">
        <f t="shared" si="53"/>
        <v>-10514515</v>
      </c>
      <c r="W1692" t="s">
        <v>6379</v>
      </c>
      <c r="X1692">
        <v>6.4</v>
      </c>
      <c r="Y1692">
        <v>78</v>
      </c>
      <c r="Z1692">
        <v>14612</v>
      </c>
      <c r="AA1692">
        <v>105</v>
      </c>
      <c r="AB1692">
        <v>0</v>
      </c>
      <c r="AC1692">
        <v>541</v>
      </c>
      <c r="AD1692">
        <v>22000</v>
      </c>
      <c r="AE1692">
        <v>22000</v>
      </c>
      <c r="AF1692">
        <v>638</v>
      </c>
      <c r="AG1692">
        <v>46022</v>
      </c>
      <c r="AH1692" t="s">
        <v>1432</v>
      </c>
      <c r="AI1692" t="s">
        <v>20931</v>
      </c>
      <c r="AJ1692" t="s">
        <v>2420</v>
      </c>
      <c r="AP1692">
        <f t="shared" si="52"/>
        <v>3</v>
      </c>
    </row>
    <row r="1693" spans="1:42" x14ac:dyDescent="0.3">
      <c r="A1693" s="1">
        <v>1809</v>
      </c>
      <c r="B1693" t="s">
        <v>6380</v>
      </c>
      <c r="C1693" t="s">
        <v>27</v>
      </c>
      <c r="D1693" t="s">
        <v>1505</v>
      </c>
      <c r="E1693" t="s">
        <v>1544</v>
      </c>
      <c r="F1693" t="s">
        <v>298</v>
      </c>
      <c r="G1693" t="s">
        <v>6381</v>
      </c>
      <c r="H1693" t="s">
        <v>32</v>
      </c>
      <c r="I1693">
        <v>101</v>
      </c>
      <c r="J1693">
        <v>2.35</v>
      </c>
      <c r="K1693" t="s">
        <v>33</v>
      </c>
      <c r="L1693" t="s">
        <v>14720</v>
      </c>
      <c r="M1693" t="s">
        <v>17842</v>
      </c>
      <c r="N1693" t="s">
        <v>14074</v>
      </c>
      <c r="O1693" t="s">
        <v>14644</v>
      </c>
      <c r="P1693" t="s">
        <v>14331</v>
      </c>
      <c r="Q1693">
        <v>2004</v>
      </c>
      <c r="R1693" t="s">
        <v>491</v>
      </c>
      <c r="S1693">
        <v>0</v>
      </c>
      <c r="T1693">
        <v>27000000</v>
      </c>
      <c r="U1693">
        <v>4476235</v>
      </c>
      <c r="V1693">
        <f t="shared" si="53"/>
        <v>-22523765</v>
      </c>
      <c r="W1693" t="s">
        <v>6382</v>
      </c>
      <c r="X1693">
        <v>6.4</v>
      </c>
      <c r="Y1693">
        <v>127</v>
      </c>
      <c r="Z1693">
        <v>49405</v>
      </c>
      <c r="AA1693">
        <v>226</v>
      </c>
      <c r="AB1693">
        <v>2000</v>
      </c>
      <c r="AC1693">
        <v>212</v>
      </c>
      <c r="AD1693">
        <v>1000</v>
      </c>
      <c r="AE1693">
        <v>968</v>
      </c>
      <c r="AF1693">
        <v>749</v>
      </c>
      <c r="AG1693">
        <v>4186</v>
      </c>
      <c r="AH1693" t="s">
        <v>20931</v>
      </c>
      <c r="AI1693" t="s">
        <v>4493</v>
      </c>
      <c r="AJ1693" t="s">
        <v>20928</v>
      </c>
      <c r="AK1693" t="s">
        <v>13161</v>
      </c>
      <c r="AP1693">
        <f t="shared" si="52"/>
        <v>4</v>
      </c>
    </row>
    <row r="1694" spans="1:42" x14ac:dyDescent="0.3">
      <c r="A1694" s="1">
        <v>1810</v>
      </c>
      <c r="B1694" t="s">
        <v>6383</v>
      </c>
      <c r="C1694" t="s">
        <v>27</v>
      </c>
      <c r="D1694" t="s">
        <v>2220</v>
      </c>
      <c r="E1694" t="s">
        <v>1269</v>
      </c>
      <c r="F1694" t="s">
        <v>338</v>
      </c>
      <c r="G1694" t="s">
        <v>428</v>
      </c>
      <c r="H1694" t="s">
        <v>32</v>
      </c>
      <c r="I1694">
        <v>104</v>
      </c>
      <c r="J1694">
        <v>2.35</v>
      </c>
      <c r="K1694" t="s">
        <v>33</v>
      </c>
      <c r="L1694" t="s">
        <v>15765</v>
      </c>
      <c r="M1694" t="s">
        <v>15613</v>
      </c>
      <c r="N1694" t="s">
        <v>17017</v>
      </c>
      <c r="O1694" t="s">
        <v>17369</v>
      </c>
      <c r="P1694" t="s">
        <v>17471</v>
      </c>
      <c r="Q1694">
        <v>2008</v>
      </c>
      <c r="R1694" t="s">
        <v>491</v>
      </c>
      <c r="S1694">
        <v>1</v>
      </c>
      <c r="T1694">
        <v>25000000</v>
      </c>
      <c r="U1694">
        <v>1089365</v>
      </c>
      <c r="V1694">
        <f t="shared" si="53"/>
        <v>-23910635</v>
      </c>
      <c r="W1694" t="s">
        <v>6384</v>
      </c>
      <c r="X1694">
        <v>5.7</v>
      </c>
      <c r="Y1694">
        <v>137</v>
      </c>
      <c r="Z1694">
        <v>23767</v>
      </c>
      <c r="AA1694">
        <v>111</v>
      </c>
      <c r="AB1694">
        <v>845</v>
      </c>
      <c r="AC1694">
        <v>272</v>
      </c>
      <c r="AD1694">
        <v>22000</v>
      </c>
      <c r="AE1694">
        <v>18000</v>
      </c>
      <c r="AF1694">
        <v>17000</v>
      </c>
      <c r="AG1694">
        <v>71973</v>
      </c>
      <c r="AH1694" t="s">
        <v>1432</v>
      </c>
      <c r="AI1694" t="s">
        <v>2420</v>
      </c>
      <c r="AP1694">
        <f t="shared" si="52"/>
        <v>2</v>
      </c>
    </row>
    <row r="1695" spans="1:42" x14ac:dyDescent="0.3">
      <c r="A1695" s="1">
        <v>1811</v>
      </c>
      <c r="B1695" t="s">
        <v>6385</v>
      </c>
      <c r="C1695" t="s">
        <v>559</v>
      </c>
      <c r="D1695" t="s">
        <v>4906</v>
      </c>
      <c r="E1695" t="s">
        <v>2497</v>
      </c>
      <c r="F1695" t="s">
        <v>725</v>
      </c>
      <c r="G1695" t="s">
        <v>6386</v>
      </c>
      <c r="H1695" t="s">
        <v>205</v>
      </c>
      <c r="I1695">
        <v>120</v>
      </c>
      <c r="J1695">
        <v>1.85</v>
      </c>
      <c r="K1695" t="s">
        <v>33</v>
      </c>
      <c r="L1695" t="s">
        <v>17843</v>
      </c>
      <c r="M1695" t="s">
        <v>15967</v>
      </c>
      <c r="N1695" t="s">
        <v>14666</v>
      </c>
      <c r="O1695" t="s">
        <v>17844</v>
      </c>
      <c r="P1695" t="s">
        <v>17845</v>
      </c>
      <c r="Q1695">
        <v>2003</v>
      </c>
      <c r="R1695" t="s">
        <v>491</v>
      </c>
      <c r="S1695">
        <v>4</v>
      </c>
      <c r="T1695">
        <v>23000000</v>
      </c>
      <c r="U1695">
        <v>763044</v>
      </c>
      <c r="V1695">
        <f t="shared" si="53"/>
        <v>-22236956</v>
      </c>
      <c r="W1695" t="s">
        <v>6387</v>
      </c>
      <c r="X1695">
        <v>6.2</v>
      </c>
      <c r="Y1695">
        <v>54</v>
      </c>
      <c r="Z1695">
        <v>4257</v>
      </c>
      <c r="AA1695">
        <v>52</v>
      </c>
      <c r="AB1695">
        <v>188</v>
      </c>
      <c r="AC1695">
        <v>278</v>
      </c>
      <c r="AD1695">
        <v>844</v>
      </c>
      <c r="AE1695">
        <v>766</v>
      </c>
      <c r="AF1695">
        <v>387</v>
      </c>
      <c r="AG1695">
        <v>3286</v>
      </c>
      <c r="AH1695" t="s">
        <v>2420</v>
      </c>
      <c r="AI1695" t="s">
        <v>13161</v>
      </c>
      <c r="AP1695">
        <f t="shared" si="52"/>
        <v>2</v>
      </c>
    </row>
    <row r="1696" spans="1:42" x14ac:dyDescent="0.3">
      <c r="A1696" s="1">
        <v>1813</v>
      </c>
      <c r="B1696" t="s">
        <v>6388</v>
      </c>
      <c r="C1696" t="s">
        <v>27</v>
      </c>
      <c r="D1696" t="s">
        <v>2294</v>
      </c>
      <c r="E1696" t="s">
        <v>1245</v>
      </c>
      <c r="F1696" t="s">
        <v>6389</v>
      </c>
      <c r="G1696" t="s">
        <v>2156</v>
      </c>
      <c r="H1696" t="s">
        <v>32</v>
      </c>
      <c r="I1696">
        <v>91</v>
      </c>
      <c r="J1696">
        <v>1.85</v>
      </c>
      <c r="K1696" t="s">
        <v>33</v>
      </c>
      <c r="L1696" t="s">
        <v>16682</v>
      </c>
      <c r="M1696" t="s">
        <v>14907</v>
      </c>
      <c r="N1696" t="s">
        <v>17747</v>
      </c>
      <c r="O1696" t="s">
        <v>14425</v>
      </c>
      <c r="P1696" t="s">
        <v>17846</v>
      </c>
      <c r="Q1696">
        <v>2009</v>
      </c>
      <c r="R1696" t="s">
        <v>72</v>
      </c>
      <c r="S1696">
        <v>1</v>
      </c>
      <c r="T1696">
        <v>26000000</v>
      </c>
      <c r="U1696">
        <v>20819129</v>
      </c>
      <c r="V1696">
        <f t="shared" si="53"/>
        <v>-5180871</v>
      </c>
      <c r="W1696" t="s">
        <v>6390</v>
      </c>
      <c r="X1696">
        <v>5.2</v>
      </c>
      <c r="Y1696">
        <v>167</v>
      </c>
      <c r="Z1696">
        <v>84209</v>
      </c>
      <c r="AA1696">
        <v>201</v>
      </c>
      <c r="AB1696">
        <v>0</v>
      </c>
      <c r="AC1696">
        <v>41</v>
      </c>
      <c r="AD1696">
        <v>567</v>
      </c>
      <c r="AE1696">
        <v>402</v>
      </c>
      <c r="AF1696">
        <v>328</v>
      </c>
      <c r="AG1696">
        <v>2954</v>
      </c>
      <c r="AH1696" t="s">
        <v>980</v>
      </c>
      <c r="AI1696" t="s">
        <v>1432</v>
      </c>
      <c r="AJ1696" t="s">
        <v>20931</v>
      </c>
      <c r="AP1696">
        <f t="shared" si="52"/>
        <v>3</v>
      </c>
    </row>
    <row r="1697" spans="1:42" x14ac:dyDescent="0.3">
      <c r="A1697" s="1">
        <v>1814</v>
      </c>
      <c r="B1697" t="s">
        <v>6391</v>
      </c>
      <c r="C1697" t="s">
        <v>27</v>
      </c>
      <c r="D1697" t="s">
        <v>1487</v>
      </c>
      <c r="E1697" t="s">
        <v>1259</v>
      </c>
      <c r="F1697" t="s">
        <v>6392</v>
      </c>
      <c r="G1697" t="s">
        <v>3153</v>
      </c>
      <c r="H1697" t="s">
        <v>32</v>
      </c>
      <c r="I1697">
        <v>97</v>
      </c>
      <c r="J1697">
        <v>1.85</v>
      </c>
      <c r="K1697" t="s">
        <v>33</v>
      </c>
      <c r="L1697" t="s">
        <v>17847</v>
      </c>
      <c r="M1697" t="s">
        <v>14466</v>
      </c>
      <c r="N1697" t="s">
        <v>14470</v>
      </c>
      <c r="O1697" t="s">
        <v>17848</v>
      </c>
      <c r="P1697" t="s">
        <v>17849</v>
      </c>
      <c r="Q1697">
        <v>2003</v>
      </c>
      <c r="R1697" t="s">
        <v>72</v>
      </c>
      <c r="S1697">
        <v>2</v>
      </c>
      <c r="T1697">
        <v>26000000</v>
      </c>
      <c r="U1697">
        <v>110222438</v>
      </c>
      <c r="V1697">
        <f t="shared" si="53"/>
        <v>84222438</v>
      </c>
      <c r="W1697" t="s">
        <v>6393</v>
      </c>
      <c r="X1697">
        <v>6.1</v>
      </c>
      <c r="Y1697">
        <v>129</v>
      </c>
      <c r="Z1697">
        <v>96693</v>
      </c>
      <c r="AA1697">
        <v>271</v>
      </c>
      <c r="AB1697">
        <v>0</v>
      </c>
      <c r="AC1697">
        <v>70</v>
      </c>
      <c r="AD1697">
        <v>2000</v>
      </c>
      <c r="AE1697">
        <v>528</v>
      </c>
      <c r="AF1697">
        <v>512</v>
      </c>
      <c r="AG1697">
        <v>3984</v>
      </c>
      <c r="AH1697" t="s">
        <v>1432</v>
      </c>
      <c r="AI1697" t="s">
        <v>20926</v>
      </c>
      <c r="AJ1697" t="s">
        <v>20924</v>
      </c>
      <c r="AK1697" t="s">
        <v>20933</v>
      </c>
      <c r="AL1697" t="s">
        <v>12756</v>
      </c>
      <c r="AP1697">
        <f t="shared" si="52"/>
        <v>5</v>
      </c>
    </row>
    <row r="1698" spans="1:42" x14ac:dyDescent="0.3">
      <c r="A1698" s="1">
        <v>1815</v>
      </c>
      <c r="B1698" t="s">
        <v>6394</v>
      </c>
      <c r="C1698" t="s">
        <v>27</v>
      </c>
      <c r="D1698" t="s">
        <v>2283</v>
      </c>
      <c r="E1698" t="s">
        <v>397</v>
      </c>
      <c r="F1698" t="s">
        <v>2765</v>
      </c>
      <c r="G1698" t="s">
        <v>6395</v>
      </c>
      <c r="H1698" t="s">
        <v>32</v>
      </c>
      <c r="I1698">
        <v>133</v>
      </c>
      <c r="J1698">
        <v>1.85</v>
      </c>
      <c r="K1698" t="s">
        <v>33</v>
      </c>
      <c r="L1698" t="s">
        <v>17850</v>
      </c>
      <c r="M1698" t="s">
        <v>16337</v>
      </c>
      <c r="N1698" t="s">
        <v>17851</v>
      </c>
      <c r="O1698" t="s">
        <v>17852</v>
      </c>
      <c r="P1698" t="s">
        <v>17853</v>
      </c>
      <c r="Q1698">
        <v>2005</v>
      </c>
      <c r="R1698" t="s">
        <v>491</v>
      </c>
      <c r="S1698">
        <v>1</v>
      </c>
      <c r="T1698">
        <v>26000000</v>
      </c>
      <c r="U1698">
        <v>109243478</v>
      </c>
      <c r="V1698">
        <f t="shared" si="53"/>
        <v>83243478</v>
      </c>
      <c r="W1698" t="s">
        <v>6396</v>
      </c>
      <c r="X1698">
        <v>7.1</v>
      </c>
      <c r="Y1698">
        <v>217</v>
      </c>
      <c r="Z1698">
        <v>313797</v>
      </c>
      <c r="AA1698">
        <v>546</v>
      </c>
      <c r="AB1698">
        <v>0</v>
      </c>
      <c r="AC1698">
        <v>0</v>
      </c>
      <c r="AD1698">
        <v>7000</v>
      </c>
      <c r="AE1698">
        <v>966</v>
      </c>
      <c r="AF1698">
        <v>218</v>
      </c>
      <c r="AG1698">
        <v>8341</v>
      </c>
      <c r="AH1698" t="s">
        <v>1432</v>
      </c>
      <c r="AI1698" t="s">
        <v>12756</v>
      </c>
      <c r="AP1698">
        <f t="shared" si="52"/>
        <v>2</v>
      </c>
    </row>
    <row r="1699" spans="1:42" x14ac:dyDescent="0.3">
      <c r="A1699" s="1">
        <v>1816</v>
      </c>
      <c r="B1699" t="s">
        <v>6397</v>
      </c>
      <c r="C1699" t="s">
        <v>27</v>
      </c>
      <c r="D1699" t="s">
        <v>3203</v>
      </c>
      <c r="E1699" t="s">
        <v>107</v>
      </c>
      <c r="F1699" t="s">
        <v>6398</v>
      </c>
      <c r="G1699" t="s">
        <v>6399</v>
      </c>
      <c r="H1699" t="s">
        <v>32</v>
      </c>
      <c r="I1699">
        <v>123</v>
      </c>
      <c r="J1699">
        <v>2.35</v>
      </c>
      <c r="K1699" t="s">
        <v>33</v>
      </c>
      <c r="L1699" t="s">
        <v>15765</v>
      </c>
      <c r="M1699" t="s">
        <v>15485</v>
      </c>
      <c r="N1699" t="s">
        <v>17854</v>
      </c>
      <c r="O1699" t="s">
        <v>17813</v>
      </c>
      <c r="P1699" t="s">
        <v>17855</v>
      </c>
      <c r="Q1699">
        <v>1998</v>
      </c>
      <c r="R1699" t="s">
        <v>491</v>
      </c>
      <c r="S1699">
        <v>0</v>
      </c>
      <c r="T1699">
        <v>25000000</v>
      </c>
      <c r="U1699">
        <v>100241322</v>
      </c>
      <c r="V1699">
        <f t="shared" si="53"/>
        <v>75241322</v>
      </c>
      <c r="W1699" t="s">
        <v>6400</v>
      </c>
      <c r="X1699">
        <v>7.2</v>
      </c>
      <c r="Y1699">
        <v>134</v>
      </c>
      <c r="Z1699">
        <v>175524</v>
      </c>
      <c r="AA1699">
        <v>752</v>
      </c>
      <c r="AB1699">
        <v>0</v>
      </c>
      <c r="AC1699">
        <v>108</v>
      </c>
      <c r="AD1699">
        <v>1000</v>
      </c>
      <c r="AE1699">
        <v>264</v>
      </c>
      <c r="AF1699">
        <v>239</v>
      </c>
      <c r="AG1699">
        <v>1690</v>
      </c>
      <c r="AH1699" t="s">
        <v>1432</v>
      </c>
      <c r="AI1699" t="s">
        <v>2420</v>
      </c>
      <c r="AJ1699" t="s">
        <v>12756</v>
      </c>
      <c r="AP1699">
        <f t="shared" si="52"/>
        <v>3</v>
      </c>
    </row>
    <row r="1700" spans="1:42" x14ac:dyDescent="0.3">
      <c r="A1700" s="1">
        <v>1817</v>
      </c>
      <c r="B1700" t="s">
        <v>6401</v>
      </c>
      <c r="C1700" t="s">
        <v>27</v>
      </c>
      <c r="D1700" t="s">
        <v>6402</v>
      </c>
      <c r="E1700" t="s">
        <v>175</v>
      </c>
      <c r="F1700" t="s">
        <v>6403</v>
      </c>
      <c r="G1700" t="s">
        <v>6404</v>
      </c>
      <c r="H1700" t="s">
        <v>32</v>
      </c>
      <c r="I1700">
        <v>114</v>
      </c>
      <c r="J1700">
        <v>2.35</v>
      </c>
      <c r="K1700" t="s">
        <v>33</v>
      </c>
      <c r="L1700" t="s">
        <v>14663</v>
      </c>
      <c r="M1700" t="s">
        <v>14947</v>
      </c>
      <c r="N1700" t="s">
        <v>17856</v>
      </c>
      <c r="O1700" t="s">
        <v>14018</v>
      </c>
      <c r="P1700" t="s">
        <v>15476</v>
      </c>
      <c r="Q1700">
        <v>2014</v>
      </c>
      <c r="R1700" t="s">
        <v>491</v>
      </c>
      <c r="S1700">
        <v>0</v>
      </c>
      <c r="T1700">
        <v>28000000</v>
      </c>
      <c r="U1700">
        <v>25977365</v>
      </c>
      <c r="V1700">
        <f t="shared" si="53"/>
        <v>-2022635</v>
      </c>
      <c r="W1700" t="s">
        <v>6405</v>
      </c>
      <c r="X1700">
        <v>6.5</v>
      </c>
      <c r="Y1700">
        <v>253</v>
      </c>
      <c r="Z1700">
        <v>87950</v>
      </c>
      <c r="AA1700">
        <v>207</v>
      </c>
      <c r="AB1700">
        <v>15000</v>
      </c>
      <c r="AC1700">
        <v>71</v>
      </c>
      <c r="AD1700">
        <v>14000</v>
      </c>
      <c r="AE1700">
        <v>439</v>
      </c>
      <c r="AF1700">
        <v>313</v>
      </c>
      <c r="AG1700">
        <v>15428</v>
      </c>
      <c r="AH1700" t="s">
        <v>20931</v>
      </c>
      <c r="AI1700" t="s">
        <v>2420</v>
      </c>
      <c r="AJ1700" t="s">
        <v>20928</v>
      </c>
      <c r="AK1700" t="s">
        <v>13161</v>
      </c>
      <c r="AP1700">
        <f t="shared" si="52"/>
        <v>4</v>
      </c>
    </row>
    <row r="1701" spans="1:42" x14ac:dyDescent="0.3">
      <c r="A1701" s="1">
        <v>1818</v>
      </c>
      <c r="B1701" t="s">
        <v>6406</v>
      </c>
      <c r="C1701" t="s">
        <v>27</v>
      </c>
      <c r="D1701" t="s">
        <v>1940</v>
      </c>
      <c r="E1701" t="s">
        <v>2024</v>
      </c>
      <c r="F1701" t="s">
        <v>3036</v>
      </c>
      <c r="G1701" t="s">
        <v>3032</v>
      </c>
      <c r="H1701" t="s">
        <v>32</v>
      </c>
      <c r="I1701">
        <v>111</v>
      </c>
      <c r="J1701">
        <v>1.85</v>
      </c>
      <c r="K1701" t="s">
        <v>33</v>
      </c>
      <c r="L1701" t="s">
        <v>17857</v>
      </c>
      <c r="M1701" t="s">
        <v>17858</v>
      </c>
      <c r="N1701" t="s">
        <v>17859</v>
      </c>
      <c r="O1701" t="s">
        <v>14397</v>
      </c>
      <c r="P1701" t="s">
        <v>14398</v>
      </c>
      <c r="Q1701">
        <v>1990</v>
      </c>
      <c r="R1701" t="s">
        <v>34</v>
      </c>
      <c r="S1701">
        <v>4</v>
      </c>
      <c r="T1701">
        <v>26000000</v>
      </c>
      <c r="U1701">
        <v>91457688</v>
      </c>
      <c r="V1701">
        <f t="shared" si="53"/>
        <v>65457688</v>
      </c>
      <c r="W1701" t="s">
        <v>6407</v>
      </c>
      <c r="X1701">
        <v>6</v>
      </c>
      <c r="Y1701">
        <v>46</v>
      </c>
      <c r="Z1701">
        <v>107801</v>
      </c>
      <c r="AA1701">
        <v>109</v>
      </c>
      <c r="AB1701">
        <v>0</v>
      </c>
      <c r="AC1701">
        <v>425</v>
      </c>
      <c r="AD1701">
        <v>743</v>
      </c>
      <c r="AE1701">
        <v>394</v>
      </c>
      <c r="AF1701">
        <v>344</v>
      </c>
      <c r="AG1701">
        <v>2403</v>
      </c>
      <c r="AH1701" t="s">
        <v>980</v>
      </c>
      <c r="AI1701" t="s">
        <v>1432</v>
      </c>
      <c r="AJ1701" t="s">
        <v>20931</v>
      </c>
      <c r="AP1701">
        <f t="shared" si="52"/>
        <v>3</v>
      </c>
    </row>
    <row r="1702" spans="1:42" x14ac:dyDescent="0.3">
      <c r="A1702" s="1">
        <v>1819</v>
      </c>
      <c r="B1702" t="s">
        <v>6408</v>
      </c>
      <c r="C1702" t="s">
        <v>27</v>
      </c>
      <c r="D1702" t="s">
        <v>3822</v>
      </c>
      <c r="E1702" t="s">
        <v>64</v>
      </c>
      <c r="F1702" t="s">
        <v>2291</v>
      </c>
      <c r="G1702" t="s">
        <v>1446</v>
      </c>
      <c r="H1702" t="s">
        <v>32</v>
      </c>
      <c r="I1702">
        <v>117</v>
      </c>
      <c r="J1702">
        <v>2.35</v>
      </c>
      <c r="K1702" t="s">
        <v>33</v>
      </c>
      <c r="L1702" t="s">
        <v>14448</v>
      </c>
      <c r="M1702" t="s">
        <v>16715</v>
      </c>
      <c r="N1702" t="s">
        <v>17715</v>
      </c>
      <c r="O1702" t="s">
        <v>17860</v>
      </c>
      <c r="P1702" t="s">
        <v>17861</v>
      </c>
      <c r="Q1702">
        <v>2008</v>
      </c>
      <c r="R1702" t="s">
        <v>491</v>
      </c>
      <c r="S1702">
        <v>3</v>
      </c>
      <c r="T1702">
        <v>27000000</v>
      </c>
      <c r="U1702">
        <v>87341380</v>
      </c>
      <c r="V1702">
        <f t="shared" si="53"/>
        <v>60341380</v>
      </c>
      <c r="W1702" t="s">
        <v>6409</v>
      </c>
      <c r="X1702">
        <v>7</v>
      </c>
      <c r="Y1702">
        <v>232</v>
      </c>
      <c r="Z1702">
        <v>255257</v>
      </c>
      <c r="AA1702">
        <v>374</v>
      </c>
      <c r="AB1702">
        <v>0</v>
      </c>
      <c r="AC1702">
        <v>234</v>
      </c>
      <c r="AD1702">
        <v>11000</v>
      </c>
      <c r="AE1702">
        <v>989</v>
      </c>
      <c r="AF1702">
        <v>919</v>
      </c>
      <c r="AG1702">
        <v>15590</v>
      </c>
      <c r="AH1702" t="s">
        <v>980</v>
      </c>
      <c r="AI1702" t="s">
        <v>1432</v>
      </c>
      <c r="AJ1702" t="s">
        <v>20931</v>
      </c>
      <c r="AP1702">
        <f t="shared" si="52"/>
        <v>3</v>
      </c>
    </row>
    <row r="1703" spans="1:42" x14ac:dyDescent="0.3">
      <c r="A1703" s="1">
        <v>1820</v>
      </c>
      <c r="B1703" t="s">
        <v>6410</v>
      </c>
      <c r="C1703" t="s">
        <v>27</v>
      </c>
      <c r="D1703" t="s">
        <v>2230</v>
      </c>
      <c r="E1703" t="s">
        <v>2820</v>
      </c>
      <c r="F1703" t="s">
        <v>990</v>
      </c>
      <c r="G1703" t="s">
        <v>6411</v>
      </c>
      <c r="H1703" t="s">
        <v>32</v>
      </c>
      <c r="I1703">
        <v>121</v>
      </c>
      <c r="J1703">
        <v>2.35</v>
      </c>
      <c r="K1703" t="s">
        <v>33</v>
      </c>
      <c r="L1703" t="s">
        <v>13992</v>
      </c>
      <c r="M1703" t="s">
        <v>14970</v>
      </c>
      <c r="N1703" t="s">
        <v>16375</v>
      </c>
      <c r="O1703" t="s">
        <v>14294</v>
      </c>
      <c r="P1703" t="s">
        <v>15815</v>
      </c>
      <c r="Q1703">
        <v>1998</v>
      </c>
      <c r="R1703" t="s">
        <v>34</v>
      </c>
      <c r="S1703">
        <v>1</v>
      </c>
      <c r="T1703">
        <v>26000000</v>
      </c>
      <c r="U1703">
        <v>65703412</v>
      </c>
      <c r="V1703">
        <f t="shared" si="53"/>
        <v>39703412</v>
      </c>
      <c r="W1703" t="s">
        <v>6412</v>
      </c>
      <c r="X1703">
        <v>7</v>
      </c>
      <c r="Y1703">
        <v>92</v>
      </c>
      <c r="Z1703">
        <v>57958</v>
      </c>
      <c r="AA1703">
        <v>345</v>
      </c>
      <c r="AB1703">
        <v>0</v>
      </c>
      <c r="AC1703">
        <v>72</v>
      </c>
      <c r="AD1703">
        <v>1000</v>
      </c>
      <c r="AE1703">
        <v>794</v>
      </c>
      <c r="AF1703">
        <v>343</v>
      </c>
      <c r="AG1703">
        <v>2747</v>
      </c>
      <c r="AH1703" t="s">
        <v>1432</v>
      </c>
      <c r="AI1703" t="s">
        <v>2420</v>
      </c>
      <c r="AJ1703" t="s">
        <v>12756</v>
      </c>
      <c r="AP1703">
        <f t="shared" si="52"/>
        <v>3</v>
      </c>
    </row>
    <row r="1704" spans="1:42" x14ac:dyDescent="0.3">
      <c r="A1704" s="1">
        <v>1821</v>
      </c>
      <c r="B1704" t="s">
        <v>6413</v>
      </c>
      <c r="C1704" t="s">
        <v>27</v>
      </c>
      <c r="D1704" t="s">
        <v>2040</v>
      </c>
      <c r="E1704" t="s">
        <v>1227</v>
      </c>
      <c r="F1704" t="s">
        <v>1478</v>
      </c>
      <c r="G1704" t="s">
        <v>5567</v>
      </c>
      <c r="H1704" t="s">
        <v>32</v>
      </c>
      <c r="I1704">
        <v>139</v>
      </c>
      <c r="J1704">
        <v>2.35</v>
      </c>
      <c r="K1704" t="s">
        <v>33</v>
      </c>
      <c r="L1704" t="s">
        <v>17214</v>
      </c>
      <c r="M1704" t="s">
        <v>14646</v>
      </c>
      <c r="N1704" t="s">
        <v>15442</v>
      </c>
      <c r="O1704" t="s">
        <v>16566</v>
      </c>
      <c r="P1704" t="s">
        <v>15476</v>
      </c>
      <c r="Q1704">
        <v>2003</v>
      </c>
      <c r="R1704" t="s">
        <v>491</v>
      </c>
      <c r="S1704">
        <v>0</v>
      </c>
      <c r="T1704">
        <v>22000000</v>
      </c>
      <c r="U1704">
        <v>58328680</v>
      </c>
      <c r="V1704">
        <f t="shared" si="53"/>
        <v>36328680</v>
      </c>
      <c r="W1704" t="s">
        <v>6414</v>
      </c>
      <c r="X1704">
        <v>7.5</v>
      </c>
      <c r="Y1704">
        <v>153</v>
      </c>
      <c r="Z1704">
        <v>54096</v>
      </c>
      <c r="AA1704">
        <v>494</v>
      </c>
      <c r="AB1704">
        <v>0</v>
      </c>
      <c r="AC1704">
        <v>0</v>
      </c>
      <c r="AD1704">
        <v>3000</v>
      </c>
      <c r="AE1704">
        <v>693</v>
      </c>
      <c r="AF1704">
        <v>648</v>
      </c>
      <c r="AG1704">
        <v>5458</v>
      </c>
      <c r="AH1704" t="s">
        <v>2420</v>
      </c>
      <c r="AI1704" t="s">
        <v>12756</v>
      </c>
      <c r="AJ1704" t="s">
        <v>10951</v>
      </c>
      <c r="AP1704">
        <f t="shared" si="52"/>
        <v>3</v>
      </c>
    </row>
    <row r="1705" spans="1:42" x14ac:dyDescent="0.3">
      <c r="A1705" s="1">
        <v>1822</v>
      </c>
      <c r="B1705" t="s">
        <v>6415</v>
      </c>
      <c r="C1705" t="s">
        <v>27</v>
      </c>
      <c r="D1705" t="s">
        <v>976</v>
      </c>
      <c r="E1705" t="s">
        <v>1121</v>
      </c>
      <c r="F1705" t="s">
        <v>332</v>
      </c>
      <c r="G1705" t="s">
        <v>5637</v>
      </c>
      <c r="H1705" t="s">
        <v>32</v>
      </c>
      <c r="I1705">
        <v>115</v>
      </c>
      <c r="J1705">
        <v>2.35</v>
      </c>
      <c r="K1705" t="s">
        <v>33</v>
      </c>
      <c r="L1705" t="s">
        <v>17862</v>
      </c>
      <c r="M1705" t="s">
        <v>14096</v>
      </c>
      <c r="N1705" t="s">
        <v>16484</v>
      </c>
      <c r="O1705" t="s">
        <v>14282</v>
      </c>
      <c r="P1705" t="s">
        <v>16474</v>
      </c>
      <c r="Q1705">
        <v>1990</v>
      </c>
      <c r="R1705" t="s">
        <v>491</v>
      </c>
      <c r="S1705">
        <v>5</v>
      </c>
      <c r="T1705">
        <v>26000000</v>
      </c>
      <c r="U1705">
        <v>61490000</v>
      </c>
      <c r="V1705">
        <f t="shared" si="53"/>
        <v>35490000</v>
      </c>
      <c r="W1705" t="s">
        <v>6416</v>
      </c>
      <c r="X1705">
        <v>6.6</v>
      </c>
      <c r="Y1705">
        <v>49</v>
      </c>
      <c r="Z1705">
        <v>62037</v>
      </c>
      <c r="AA1705">
        <v>148</v>
      </c>
      <c r="AB1705">
        <v>0</v>
      </c>
      <c r="AC1705">
        <v>541</v>
      </c>
      <c r="AD1705">
        <v>8000</v>
      </c>
      <c r="AE1705">
        <v>1000</v>
      </c>
      <c r="AF1705">
        <v>442</v>
      </c>
      <c r="AG1705">
        <v>10493</v>
      </c>
      <c r="AH1705" t="s">
        <v>2420</v>
      </c>
      <c r="AI1705" t="s">
        <v>4493</v>
      </c>
      <c r="AJ1705" t="s">
        <v>13700</v>
      </c>
      <c r="AK1705" t="s">
        <v>13161</v>
      </c>
      <c r="AP1705">
        <f t="shared" si="52"/>
        <v>4</v>
      </c>
    </row>
    <row r="1706" spans="1:42" x14ac:dyDescent="0.3">
      <c r="A1706" s="1">
        <v>1824</v>
      </c>
      <c r="B1706" t="s">
        <v>6417</v>
      </c>
      <c r="C1706" t="s">
        <v>559</v>
      </c>
      <c r="D1706" t="s">
        <v>6121</v>
      </c>
      <c r="E1706" t="s">
        <v>6418</v>
      </c>
      <c r="F1706" t="s">
        <v>6419</v>
      </c>
      <c r="G1706" t="s">
        <v>6420</v>
      </c>
      <c r="H1706" t="s">
        <v>32</v>
      </c>
      <c r="I1706">
        <v>105</v>
      </c>
      <c r="J1706">
        <v>2.35</v>
      </c>
      <c r="K1706" t="s">
        <v>33</v>
      </c>
      <c r="L1706" t="s">
        <v>17863</v>
      </c>
      <c r="M1706" t="s">
        <v>17864</v>
      </c>
      <c r="N1706" t="s">
        <v>17865</v>
      </c>
      <c r="O1706" t="s">
        <v>14569</v>
      </c>
      <c r="P1706" t="s">
        <v>17866</v>
      </c>
      <c r="Q1706">
        <v>1977</v>
      </c>
      <c r="R1706" t="s">
        <v>72</v>
      </c>
      <c r="S1706">
        <v>14</v>
      </c>
      <c r="T1706">
        <v>26000000</v>
      </c>
      <c r="U1706">
        <v>50800000</v>
      </c>
      <c r="V1706">
        <f t="shared" si="53"/>
        <v>24800000</v>
      </c>
      <c r="W1706" t="s">
        <v>6421</v>
      </c>
      <c r="X1706">
        <v>7.4</v>
      </c>
      <c r="Y1706">
        <v>56</v>
      </c>
      <c r="Z1706">
        <v>40277</v>
      </c>
      <c r="AA1706">
        <v>210</v>
      </c>
      <c r="AB1706">
        <v>0</v>
      </c>
      <c r="AC1706">
        <v>0</v>
      </c>
      <c r="AD1706">
        <v>385</v>
      </c>
      <c r="AE1706">
        <v>232</v>
      </c>
      <c r="AF1706">
        <v>14</v>
      </c>
      <c r="AG1706">
        <v>669</v>
      </c>
      <c r="AH1706" t="s">
        <v>2420</v>
      </c>
      <c r="AI1706" t="s">
        <v>20929</v>
      </c>
      <c r="AJ1706" t="s">
        <v>6750</v>
      </c>
      <c r="AP1706">
        <f t="shared" si="52"/>
        <v>3</v>
      </c>
    </row>
    <row r="1707" spans="1:42" x14ac:dyDescent="0.3">
      <c r="A1707" s="1">
        <v>1825</v>
      </c>
      <c r="B1707" t="s">
        <v>6422</v>
      </c>
      <c r="C1707" t="s">
        <v>27</v>
      </c>
      <c r="D1707" t="s">
        <v>4421</v>
      </c>
      <c r="E1707" t="s">
        <v>6423</v>
      </c>
      <c r="F1707" t="s">
        <v>6424</v>
      </c>
      <c r="G1707" t="s">
        <v>6425</v>
      </c>
      <c r="H1707" t="s">
        <v>32</v>
      </c>
      <c r="I1707">
        <v>85</v>
      </c>
      <c r="J1707">
        <v>2.35</v>
      </c>
      <c r="K1707" t="s">
        <v>33</v>
      </c>
      <c r="L1707" t="s">
        <v>15319</v>
      </c>
      <c r="M1707" t="s">
        <v>16150</v>
      </c>
      <c r="N1707" t="s">
        <v>15207</v>
      </c>
      <c r="O1707" t="s">
        <v>17867</v>
      </c>
      <c r="P1707" t="s">
        <v>15120</v>
      </c>
      <c r="Q1707">
        <v>2005</v>
      </c>
      <c r="R1707" t="s">
        <v>34</v>
      </c>
      <c r="S1707">
        <v>0</v>
      </c>
      <c r="T1707">
        <v>26000000</v>
      </c>
      <c r="U1707">
        <v>57859105</v>
      </c>
      <c r="V1707">
        <f t="shared" si="53"/>
        <v>31859105</v>
      </c>
      <c r="W1707" t="s">
        <v>6426</v>
      </c>
      <c r="X1707">
        <v>6.5</v>
      </c>
      <c r="Y1707">
        <v>224</v>
      </c>
      <c r="Z1707">
        <v>94108</v>
      </c>
      <c r="AA1707">
        <v>673</v>
      </c>
      <c r="AB1707">
        <v>0</v>
      </c>
      <c r="AC1707">
        <v>0</v>
      </c>
      <c r="AD1707">
        <v>332</v>
      </c>
      <c r="AE1707">
        <v>285</v>
      </c>
      <c r="AF1707">
        <v>178</v>
      </c>
      <c r="AG1707">
        <v>1090</v>
      </c>
      <c r="AH1707" t="s">
        <v>20928</v>
      </c>
      <c r="AI1707" t="s">
        <v>13161</v>
      </c>
      <c r="AP1707">
        <f t="shared" si="52"/>
        <v>2</v>
      </c>
    </row>
    <row r="1708" spans="1:42" x14ac:dyDescent="0.3">
      <c r="A1708" s="1">
        <v>1826</v>
      </c>
      <c r="B1708" t="s">
        <v>6427</v>
      </c>
      <c r="C1708" t="s">
        <v>27</v>
      </c>
      <c r="D1708" t="s">
        <v>4100</v>
      </c>
      <c r="E1708" t="s">
        <v>6085</v>
      </c>
      <c r="F1708" t="s">
        <v>6428</v>
      </c>
      <c r="G1708" t="s">
        <v>6429</v>
      </c>
      <c r="H1708" t="s">
        <v>32</v>
      </c>
      <c r="I1708">
        <v>90</v>
      </c>
      <c r="J1708">
        <v>1.85</v>
      </c>
      <c r="K1708" t="s">
        <v>33</v>
      </c>
      <c r="L1708" t="s">
        <v>16337</v>
      </c>
      <c r="M1708" t="s">
        <v>14096</v>
      </c>
      <c r="N1708" t="s">
        <v>14601</v>
      </c>
      <c r="O1708" t="s">
        <v>14157</v>
      </c>
      <c r="P1708" t="s">
        <v>17868</v>
      </c>
      <c r="Q1708">
        <v>2003</v>
      </c>
      <c r="R1708" t="s">
        <v>491</v>
      </c>
      <c r="S1708">
        <v>0</v>
      </c>
      <c r="T1708">
        <v>26000000</v>
      </c>
      <c r="U1708">
        <v>46455802</v>
      </c>
      <c r="V1708">
        <f t="shared" si="53"/>
        <v>20455802</v>
      </c>
      <c r="W1708" t="s">
        <v>6430</v>
      </c>
      <c r="X1708">
        <v>6.2</v>
      </c>
      <c r="Y1708">
        <v>175</v>
      </c>
      <c r="Z1708">
        <v>120786</v>
      </c>
      <c r="AA1708">
        <v>472</v>
      </c>
      <c r="AB1708">
        <v>0</v>
      </c>
      <c r="AC1708">
        <v>160</v>
      </c>
      <c r="AD1708">
        <v>748</v>
      </c>
      <c r="AE1708">
        <v>439</v>
      </c>
      <c r="AF1708">
        <v>392</v>
      </c>
      <c r="AG1708">
        <v>3172</v>
      </c>
      <c r="AH1708" t="s">
        <v>4493</v>
      </c>
      <c r="AI1708" t="s">
        <v>13161</v>
      </c>
      <c r="AP1708">
        <f t="shared" si="52"/>
        <v>2</v>
      </c>
    </row>
    <row r="1709" spans="1:42" x14ac:dyDescent="0.3">
      <c r="A1709" s="1">
        <v>1827</v>
      </c>
      <c r="B1709" t="s">
        <v>6431</v>
      </c>
      <c r="C1709" t="s">
        <v>27</v>
      </c>
      <c r="D1709" t="s">
        <v>3023</v>
      </c>
      <c r="E1709" t="s">
        <v>1500</v>
      </c>
      <c r="F1709" t="s">
        <v>1101</v>
      </c>
      <c r="G1709" t="s">
        <v>2631</v>
      </c>
      <c r="H1709" t="s">
        <v>47</v>
      </c>
      <c r="I1709">
        <v>107</v>
      </c>
      <c r="J1709">
        <v>2.35</v>
      </c>
      <c r="K1709" t="s">
        <v>33</v>
      </c>
      <c r="L1709" t="s">
        <v>14981</v>
      </c>
      <c r="M1709" t="s">
        <v>14897</v>
      </c>
      <c r="N1709" t="s">
        <v>17869</v>
      </c>
      <c r="O1709" t="s">
        <v>15297</v>
      </c>
      <c r="P1709" t="s">
        <v>17870</v>
      </c>
      <c r="Q1709">
        <v>2000</v>
      </c>
      <c r="R1709" t="s">
        <v>34</v>
      </c>
      <c r="S1709">
        <v>3</v>
      </c>
      <c r="T1709">
        <v>26000000</v>
      </c>
      <c r="U1709">
        <v>45506619</v>
      </c>
      <c r="V1709">
        <f t="shared" si="53"/>
        <v>19506619</v>
      </c>
      <c r="W1709" t="s">
        <v>6432</v>
      </c>
      <c r="X1709">
        <v>7.8</v>
      </c>
      <c r="Y1709">
        <v>197</v>
      </c>
      <c r="Z1709">
        <v>225102</v>
      </c>
      <c r="AA1709">
        <v>862</v>
      </c>
      <c r="AB1709">
        <v>16000</v>
      </c>
      <c r="AC1709">
        <v>0</v>
      </c>
      <c r="AD1709">
        <v>1000</v>
      </c>
      <c r="AE1709">
        <v>596</v>
      </c>
      <c r="AF1709">
        <v>577</v>
      </c>
      <c r="AG1709">
        <v>3066</v>
      </c>
      <c r="AH1709" t="s">
        <v>718</v>
      </c>
      <c r="AI1709" t="s">
        <v>1432</v>
      </c>
      <c r="AJ1709" t="s">
        <v>20931</v>
      </c>
      <c r="AK1709" t="s">
        <v>20933</v>
      </c>
      <c r="AP1709">
        <f t="shared" si="52"/>
        <v>4</v>
      </c>
    </row>
    <row r="1710" spans="1:42" x14ac:dyDescent="0.3">
      <c r="A1710" s="1">
        <v>1828</v>
      </c>
      <c r="B1710" t="s">
        <v>6433</v>
      </c>
      <c r="C1710" t="s">
        <v>27</v>
      </c>
      <c r="D1710" t="s">
        <v>3056</v>
      </c>
      <c r="E1710" t="s">
        <v>413</v>
      </c>
      <c r="F1710" t="s">
        <v>6434</v>
      </c>
      <c r="G1710" t="s">
        <v>3313</v>
      </c>
      <c r="H1710" t="s">
        <v>32</v>
      </c>
      <c r="I1710">
        <v>100</v>
      </c>
      <c r="J1710">
        <v>2.35</v>
      </c>
      <c r="K1710" t="s">
        <v>33</v>
      </c>
      <c r="L1710" t="s">
        <v>15384</v>
      </c>
      <c r="M1710" t="s">
        <v>17169</v>
      </c>
      <c r="N1710" t="s">
        <v>14710</v>
      </c>
      <c r="O1710" t="s">
        <v>17871</v>
      </c>
      <c r="P1710" t="s">
        <v>17872</v>
      </c>
      <c r="Q1710">
        <v>2010</v>
      </c>
      <c r="R1710" t="s">
        <v>491</v>
      </c>
      <c r="S1710">
        <v>0</v>
      </c>
      <c r="T1710">
        <v>26000000</v>
      </c>
      <c r="U1710">
        <v>40168080</v>
      </c>
      <c r="V1710">
        <f t="shared" si="53"/>
        <v>14168080</v>
      </c>
      <c r="W1710" t="s">
        <v>6435</v>
      </c>
      <c r="X1710">
        <v>5.2</v>
      </c>
      <c r="Y1710">
        <v>226</v>
      </c>
      <c r="Z1710">
        <v>80870</v>
      </c>
      <c r="AA1710">
        <v>315</v>
      </c>
      <c r="AB1710">
        <v>0</v>
      </c>
      <c r="AC1710">
        <v>124</v>
      </c>
      <c r="AD1710">
        <v>2000</v>
      </c>
      <c r="AE1710">
        <v>850</v>
      </c>
      <c r="AF1710">
        <v>534</v>
      </c>
      <c r="AG1710">
        <v>3889</v>
      </c>
      <c r="AH1710" t="s">
        <v>980</v>
      </c>
      <c r="AI1710" t="s">
        <v>20924</v>
      </c>
      <c r="AJ1710" t="s">
        <v>4493</v>
      </c>
      <c r="AP1710">
        <f t="shared" si="52"/>
        <v>3</v>
      </c>
    </row>
    <row r="1711" spans="1:42" x14ac:dyDescent="0.3">
      <c r="A1711" s="1">
        <v>1829</v>
      </c>
      <c r="B1711" t="s">
        <v>6436</v>
      </c>
      <c r="C1711" t="s">
        <v>27</v>
      </c>
      <c r="D1711" t="s">
        <v>215</v>
      </c>
      <c r="E1711" t="s">
        <v>806</v>
      </c>
      <c r="F1711" t="s">
        <v>6437</v>
      </c>
      <c r="G1711" t="s">
        <v>1265</v>
      </c>
      <c r="H1711" t="s">
        <v>32</v>
      </c>
      <c r="I1711">
        <v>129</v>
      </c>
      <c r="J1711">
        <v>2.35</v>
      </c>
      <c r="K1711" t="s">
        <v>33</v>
      </c>
      <c r="L1711" t="s">
        <v>17873</v>
      </c>
      <c r="M1711" t="s">
        <v>17874</v>
      </c>
      <c r="N1711" t="s">
        <v>14631</v>
      </c>
      <c r="O1711" t="s">
        <v>17875</v>
      </c>
      <c r="P1711" t="s">
        <v>17876</v>
      </c>
      <c r="Q1711">
        <v>2013</v>
      </c>
      <c r="R1711" t="s">
        <v>491</v>
      </c>
      <c r="S1711">
        <v>4</v>
      </c>
      <c r="T1711">
        <v>26000000</v>
      </c>
      <c r="U1711">
        <v>49874933</v>
      </c>
      <c r="V1711">
        <f t="shared" si="53"/>
        <v>23874933</v>
      </c>
      <c r="W1711" t="s">
        <v>6438</v>
      </c>
      <c r="X1711">
        <v>6.5</v>
      </c>
      <c r="Y1711">
        <v>335</v>
      </c>
      <c r="Z1711">
        <v>161168</v>
      </c>
      <c r="AA1711">
        <v>287</v>
      </c>
      <c r="AB1711">
        <v>43000</v>
      </c>
      <c r="AC1711">
        <v>0</v>
      </c>
      <c r="AD1711">
        <v>12000</v>
      </c>
      <c r="AE1711">
        <v>412</v>
      </c>
      <c r="AF1711">
        <v>385</v>
      </c>
      <c r="AG1711">
        <v>13573</v>
      </c>
      <c r="AH1711" t="s">
        <v>1432</v>
      </c>
      <c r="AI1711" t="s">
        <v>20931</v>
      </c>
      <c r="AJ1711" t="s">
        <v>2420</v>
      </c>
      <c r="AP1711">
        <f t="shared" si="52"/>
        <v>3</v>
      </c>
    </row>
    <row r="1712" spans="1:42" x14ac:dyDescent="0.3">
      <c r="A1712" s="1">
        <v>1830</v>
      </c>
      <c r="B1712" t="s">
        <v>6439</v>
      </c>
      <c r="C1712" t="s">
        <v>27</v>
      </c>
      <c r="D1712" t="s">
        <v>1268</v>
      </c>
      <c r="E1712" t="s">
        <v>78</v>
      </c>
      <c r="F1712" t="s">
        <v>711</v>
      </c>
      <c r="G1712" t="s">
        <v>413</v>
      </c>
      <c r="H1712" t="s">
        <v>32</v>
      </c>
      <c r="I1712">
        <v>109</v>
      </c>
      <c r="J1712">
        <v>1.85</v>
      </c>
      <c r="K1712" t="s">
        <v>33</v>
      </c>
      <c r="L1712" t="s">
        <v>17375</v>
      </c>
      <c r="M1712" t="s">
        <v>17877</v>
      </c>
      <c r="N1712" t="s">
        <v>17428</v>
      </c>
      <c r="O1712" t="s">
        <v>15095</v>
      </c>
      <c r="P1712" t="s">
        <v>17878</v>
      </c>
      <c r="Q1712">
        <v>2004</v>
      </c>
      <c r="R1712" t="s">
        <v>34</v>
      </c>
      <c r="S1712">
        <v>2</v>
      </c>
      <c r="T1712">
        <v>26000000</v>
      </c>
      <c r="U1712">
        <v>45489752</v>
      </c>
      <c r="V1712">
        <f t="shared" si="53"/>
        <v>19489752</v>
      </c>
      <c r="W1712" t="s">
        <v>6440</v>
      </c>
      <c r="X1712">
        <v>6.5</v>
      </c>
      <c r="Y1712">
        <v>157</v>
      </c>
      <c r="Z1712">
        <v>48973</v>
      </c>
      <c r="AA1712">
        <v>214</v>
      </c>
      <c r="AB1712">
        <v>736</v>
      </c>
      <c r="AC1712">
        <v>80</v>
      </c>
      <c r="AD1712">
        <v>19000</v>
      </c>
      <c r="AE1712">
        <v>3000</v>
      </c>
      <c r="AF1712">
        <v>2000</v>
      </c>
      <c r="AG1712">
        <v>28493</v>
      </c>
      <c r="AH1712" t="s">
        <v>1432</v>
      </c>
      <c r="AI1712" t="s">
        <v>2420</v>
      </c>
      <c r="AJ1712" t="s">
        <v>12756</v>
      </c>
      <c r="AP1712">
        <f t="shared" si="52"/>
        <v>3</v>
      </c>
    </row>
    <row r="1713" spans="1:42" x14ac:dyDescent="0.3">
      <c r="A1713" s="1">
        <v>1831</v>
      </c>
      <c r="B1713" t="s">
        <v>6441</v>
      </c>
      <c r="C1713" t="s">
        <v>27</v>
      </c>
      <c r="D1713" t="s">
        <v>2394</v>
      </c>
      <c r="E1713" t="s">
        <v>2147</v>
      </c>
      <c r="F1713" t="s">
        <v>6442</v>
      </c>
      <c r="G1713" t="s">
        <v>6443</v>
      </c>
      <c r="H1713" t="s">
        <v>32</v>
      </c>
      <c r="I1713">
        <v>94</v>
      </c>
      <c r="J1713">
        <v>1.85</v>
      </c>
      <c r="K1713" t="s">
        <v>33</v>
      </c>
      <c r="L1713" t="s">
        <v>15263</v>
      </c>
      <c r="M1713" t="s">
        <v>15266</v>
      </c>
      <c r="N1713" t="s">
        <v>17879</v>
      </c>
      <c r="O1713" t="s">
        <v>17880</v>
      </c>
      <c r="P1713" t="s">
        <v>17881</v>
      </c>
      <c r="Q1713">
        <v>2002</v>
      </c>
      <c r="R1713" t="s">
        <v>72</v>
      </c>
      <c r="S1713">
        <v>0</v>
      </c>
      <c r="T1713">
        <v>26000000</v>
      </c>
      <c r="U1713">
        <v>36985501</v>
      </c>
      <c r="V1713">
        <f t="shared" si="53"/>
        <v>10985501</v>
      </c>
      <c r="W1713" t="s">
        <v>6444</v>
      </c>
      <c r="X1713">
        <v>5.2</v>
      </c>
      <c r="Y1713">
        <v>69</v>
      </c>
      <c r="Z1713">
        <v>11212</v>
      </c>
      <c r="AA1713">
        <v>94</v>
      </c>
      <c r="AB1713">
        <v>874</v>
      </c>
      <c r="AC1713">
        <v>906</v>
      </c>
      <c r="AD1713">
        <v>2000</v>
      </c>
      <c r="AE1713">
        <v>587</v>
      </c>
      <c r="AF1713">
        <v>528</v>
      </c>
      <c r="AG1713">
        <v>3917</v>
      </c>
      <c r="AH1713" t="s">
        <v>980</v>
      </c>
      <c r="AI1713" t="s">
        <v>718</v>
      </c>
      <c r="AJ1713" t="s">
        <v>1432</v>
      </c>
      <c r="AK1713" t="s">
        <v>13700</v>
      </c>
      <c r="AL1713" t="s">
        <v>13161</v>
      </c>
      <c r="AP1713">
        <f t="shared" si="52"/>
        <v>5</v>
      </c>
    </row>
    <row r="1714" spans="1:42" x14ac:dyDescent="0.3">
      <c r="A1714" s="1">
        <v>1832</v>
      </c>
      <c r="B1714" t="s">
        <v>6445</v>
      </c>
      <c r="C1714" t="s">
        <v>27</v>
      </c>
      <c r="D1714" t="s">
        <v>2576</v>
      </c>
      <c r="E1714" t="s">
        <v>972</v>
      </c>
      <c r="F1714" t="s">
        <v>6446</v>
      </c>
      <c r="G1714" t="s">
        <v>6447</v>
      </c>
      <c r="H1714" t="s">
        <v>32</v>
      </c>
      <c r="I1714">
        <v>133</v>
      </c>
      <c r="J1714">
        <v>2.35</v>
      </c>
      <c r="K1714" t="s">
        <v>33</v>
      </c>
      <c r="L1714" t="s">
        <v>16398</v>
      </c>
      <c r="M1714" t="s">
        <v>16757</v>
      </c>
      <c r="N1714" t="s">
        <v>15595</v>
      </c>
      <c r="O1714" t="s">
        <v>17882</v>
      </c>
      <c r="P1714" t="s">
        <v>17883</v>
      </c>
      <c r="Q1714">
        <v>1985</v>
      </c>
      <c r="R1714" t="s">
        <v>34</v>
      </c>
      <c r="S1714">
        <v>4</v>
      </c>
      <c r="T1714">
        <v>26000000</v>
      </c>
      <c r="U1714">
        <v>33200000</v>
      </c>
      <c r="V1714">
        <f t="shared" si="53"/>
        <v>7200000</v>
      </c>
      <c r="W1714" t="s">
        <v>6448</v>
      </c>
      <c r="X1714">
        <v>7.2</v>
      </c>
      <c r="Y1714">
        <v>46</v>
      </c>
      <c r="Z1714">
        <v>28247</v>
      </c>
      <c r="AA1714">
        <v>149</v>
      </c>
      <c r="AB1714">
        <v>0</v>
      </c>
      <c r="AC1714">
        <v>759</v>
      </c>
      <c r="AD1714">
        <v>826</v>
      </c>
      <c r="AE1714">
        <v>130</v>
      </c>
      <c r="AF1714">
        <v>67</v>
      </c>
      <c r="AG1714">
        <v>1154</v>
      </c>
      <c r="AH1714" t="s">
        <v>980</v>
      </c>
      <c r="AI1714" t="s">
        <v>20931</v>
      </c>
      <c r="AJ1714" t="s">
        <v>2420</v>
      </c>
      <c r="AK1714" t="s">
        <v>10951</v>
      </c>
      <c r="AP1714">
        <f t="shared" si="52"/>
        <v>4</v>
      </c>
    </row>
    <row r="1715" spans="1:42" x14ac:dyDescent="0.3">
      <c r="A1715" s="1">
        <v>1833</v>
      </c>
      <c r="B1715" t="s">
        <v>6449</v>
      </c>
      <c r="C1715" t="s">
        <v>27</v>
      </c>
      <c r="D1715" t="s">
        <v>3825</v>
      </c>
      <c r="E1715" t="s">
        <v>629</v>
      </c>
      <c r="F1715" t="s">
        <v>291</v>
      </c>
      <c r="G1715" t="s">
        <v>1893</v>
      </c>
      <c r="H1715" t="s">
        <v>32</v>
      </c>
      <c r="I1715">
        <v>105</v>
      </c>
      <c r="J1715">
        <v>2.35</v>
      </c>
      <c r="K1715" t="s">
        <v>33</v>
      </c>
      <c r="L1715" t="s">
        <v>14247</v>
      </c>
      <c r="M1715" t="s">
        <v>17884</v>
      </c>
      <c r="N1715" t="s">
        <v>17381</v>
      </c>
      <c r="O1715" t="s">
        <v>15802</v>
      </c>
      <c r="P1715" t="s">
        <v>17885</v>
      </c>
      <c r="Q1715">
        <v>2009</v>
      </c>
      <c r="R1715" t="s">
        <v>491</v>
      </c>
      <c r="S1715">
        <v>0</v>
      </c>
      <c r="T1715">
        <v>26000000</v>
      </c>
      <c r="U1715">
        <v>28501651</v>
      </c>
      <c r="V1715">
        <f t="shared" si="53"/>
        <v>2501651</v>
      </c>
      <c r="W1715" t="s">
        <v>6450</v>
      </c>
      <c r="X1715">
        <v>7.1</v>
      </c>
      <c r="Y1715">
        <v>217</v>
      </c>
      <c r="Z1715">
        <v>88035</v>
      </c>
      <c r="AA1715">
        <v>201</v>
      </c>
      <c r="AB1715">
        <v>10000</v>
      </c>
      <c r="AC1715">
        <v>260</v>
      </c>
      <c r="AD1715">
        <v>20000</v>
      </c>
      <c r="AE1715">
        <v>15000</v>
      </c>
      <c r="AF1715">
        <v>3000</v>
      </c>
      <c r="AG1715">
        <v>42473</v>
      </c>
      <c r="AH1715" t="s">
        <v>2420</v>
      </c>
      <c r="AI1715" t="s">
        <v>13161</v>
      </c>
      <c r="AP1715">
        <f t="shared" si="52"/>
        <v>2</v>
      </c>
    </row>
    <row r="1716" spans="1:42" x14ac:dyDescent="0.3">
      <c r="A1716" s="1">
        <v>1834</v>
      </c>
      <c r="B1716" t="s">
        <v>6451</v>
      </c>
      <c r="C1716" t="s">
        <v>27</v>
      </c>
      <c r="D1716" t="s">
        <v>6452</v>
      </c>
      <c r="E1716" t="s">
        <v>4202</v>
      </c>
      <c r="F1716" t="s">
        <v>6453</v>
      </c>
      <c r="G1716" t="s">
        <v>588</v>
      </c>
      <c r="H1716" t="s">
        <v>32</v>
      </c>
      <c r="I1716">
        <v>100</v>
      </c>
      <c r="J1716">
        <v>2.35</v>
      </c>
      <c r="K1716" t="s">
        <v>33</v>
      </c>
      <c r="L1716" t="s">
        <v>14718</v>
      </c>
      <c r="M1716" t="s">
        <v>17886</v>
      </c>
      <c r="N1716" t="s">
        <v>15491</v>
      </c>
      <c r="O1716" t="s">
        <v>14806</v>
      </c>
      <c r="P1716" t="s">
        <v>14402</v>
      </c>
      <c r="Q1716">
        <v>2004</v>
      </c>
      <c r="R1716" t="s">
        <v>72</v>
      </c>
      <c r="S1716">
        <v>4</v>
      </c>
      <c r="T1716">
        <v>26000000</v>
      </c>
      <c r="U1716">
        <v>23222861</v>
      </c>
      <c r="V1716">
        <f t="shared" si="53"/>
        <v>-2777139</v>
      </c>
      <c r="W1716" t="s">
        <v>6454</v>
      </c>
      <c r="X1716">
        <v>4.5</v>
      </c>
      <c r="Y1716">
        <v>55</v>
      </c>
      <c r="Z1716">
        <v>11092</v>
      </c>
      <c r="AA1716">
        <v>44</v>
      </c>
      <c r="AB1716">
        <v>167</v>
      </c>
      <c r="AC1716">
        <v>8</v>
      </c>
      <c r="AD1716">
        <v>1000</v>
      </c>
      <c r="AE1716">
        <v>934</v>
      </c>
      <c r="AF1716">
        <v>588</v>
      </c>
      <c r="AG1716">
        <v>3742</v>
      </c>
      <c r="AH1716" t="s">
        <v>980</v>
      </c>
      <c r="AI1716" t="s">
        <v>718</v>
      </c>
      <c r="AJ1716" t="s">
        <v>1432</v>
      </c>
      <c r="AK1716" t="s">
        <v>20926</v>
      </c>
      <c r="AL1716" t="s">
        <v>12756</v>
      </c>
      <c r="AM1716" t="s">
        <v>13700</v>
      </c>
      <c r="AP1716">
        <f t="shared" si="52"/>
        <v>6</v>
      </c>
    </row>
    <row r="1717" spans="1:42" x14ac:dyDescent="0.3">
      <c r="A1717" s="1">
        <v>1835</v>
      </c>
      <c r="B1717" t="s">
        <v>6455</v>
      </c>
      <c r="C1717" t="s">
        <v>27</v>
      </c>
      <c r="D1717" t="s">
        <v>2347</v>
      </c>
      <c r="E1717" t="s">
        <v>1269</v>
      </c>
      <c r="F1717" t="s">
        <v>256</v>
      </c>
      <c r="G1717" t="s">
        <v>6456</v>
      </c>
      <c r="H1717" t="s">
        <v>32</v>
      </c>
      <c r="I1717">
        <v>113</v>
      </c>
      <c r="J1717">
        <v>1.85</v>
      </c>
      <c r="K1717" t="s">
        <v>33</v>
      </c>
      <c r="L1717" t="s">
        <v>17887</v>
      </c>
      <c r="M1717" t="s">
        <v>16757</v>
      </c>
      <c r="N1717" t="s">
        <v>17888</v>
      </c>
      <c r="O1717" t="s">
        <v>17643</v>
      </c>
      <c r="P1717" t="s">
        <v>15512</v>
      </c>
      <c r="Q1717">
        <v>2011</v>
      </c>
      <c r="R1717" t="s">
        <v>34</v>
      </c>
      <c r="S1717">
        <v>15</v>
      </c>
      <c r="T1717">
        <v>56000000</v>
      </c>
      <c r="U1717">
        <v>54540525</v>
      </c>
      <c r="V1717">
        <f t="shared" si="53"/>
        <v>-1459475</v>
      </c>
      <c r="W1717" t="s">
        <v>6457</v>
      </c>
      <c r="X1717">
        <v>5.7</v>
      </c>
      <c r="Y1717">
        <v>200</v>
      </c>
      <c r="Z1717">
        <v>66579</v>
      </c>
      <c r="AA1717">
        <v>134</v>
      </c>
      <c r="AB1717">
        <v>20000</v>
      </c>
      <c r="AC1717">
        <v>0</v>
      </c>
      <c r="AD1717">
        <v>22000</v>
      </c>
      <c r="AE1717">
        <v>988</v>
      </c>
      <c r="AF1717">
        <v>307</v>
      </c>
      <c r="AG1717">
        <v>23456</v>
      </c>
      <c r="AH1717" t="s">
        <v>1432</v>
      </c>
      <c r="AI1717" t="s">
        <v>12756</v>
      </c>
      <c r="AP1717">
        <f t="shared" si="52"/>
        <v>2</v>
      </c>
    </row>
    <row r="1718" spans="1:42" x14ac:dyDescent="0.3">
      <c r="A1718" s="1">
        <v>1836</v>
      </c>
      <c r="B1718" t="s">
        <v>6458</v>
      </c>
      <c r="C1718" t="s">
        <v>27</v>
      </c>
      <c r="D1718" t="s">
        <v>6459</v>
      </c>
      <c r="E1718" t="s">
        <v>432</v>
      </c>
      <c r="F1718" t="s">
        <v>6460</v>
      </c>
      <c r="G1718" t="s">
        <v>6461</v>
      </c>
      <c r="H1718" t="s">
        <v>1390</v>
      </c>
      <c r="I1718">
        <v>118</v>
      </c>
      <c r="J1718">
        <v>2.35</v>
      </c>
      <c r="K1718" t="s">
        <v>33</v>
      </c>
      <c r="L1718" t="s">
        <v>17889</v>
      </c>
      <c r="M1718" t="s">
        <v>17890</v>
      </c>
      <c r="N1718" t="s">
        <v>14631</v>
      </c>
      <c r="O1718" t="s">
        <v>14583</v>
      </c>
      <c r="P1718" t="s">
        <v>16338</v>
      </c>
      <c r="Q1718">
        <v>2001</v>
      </c>
      <c r="R1718" t="s">
        <v>491</v>
      </c>
      <c r="S1718">
        <v>1</v>
      </c>
      <c r="T1718">
        <v>42000000</v>
      </c>
      <c r="U1718">
        <v>16252765</v>
      </c>
      <c r="V1718">
        <f t="shared" si="53"/>
        <v>-25747235</v>
      </c>
      <c r="W1718" t="s">
        <v>6462</v>
      </c>
      <c r="X1718">
        <v>6</v>
      </c>
      <c r="Y1718">
        <v>93</v>
      </c>
      <c r="Z1718">
        <v>44913</v>
      </c>
      <c r="AA1718">
        <v>181</v>
      </c>
      <c r="AB1718">
        <v>3000</v>
      </c>
      <c r="AC1718">
        <v>49</v>
      </c>
      <c r="AD1718">
        <v>11000</v>
      </c>
      <c r="AE1718">
        <v>216</v>
      </c>
      <c r="AF1718">
        <v>155</v>
      </c>
      <c r="AG1718">
        <v>11662</v>
      </c>
      <c r="AH1718" t="s">
        <v>2420</v>
      </c>
      <c r="AI1718" t="s">
        <v>20928</v>
      </c>
      <c r="AJ1718" t="s">
        <v>12756</v>
      </c>
      <c r="AK1718" t="s">
        <v>13161</v>
      </c>
      <c r="AP1718">
        <f t="shared" si="52"/>
        <v>4</v>
      </c>
    </row>
    <row r="1719" spans="1:42" x14ac:dyDescent="0.3">
      <c r="A1719" s="1">
        <v>1837</v>
      </c>
      <c r="B1719" t="s">
        <v>6463</v>
      </c>
      <c r="C1719" t="s">
        <v>27</v>
      </c>
      <c r="D1719" t="s">
        <v>3619</v>
      </c>
      <c r="E1719" t="s">
        <v>6464</v>
      </c>
      <c r="F1719" t="s">
        <v>6465</v>
      </c>
      <c r="G1719" t="s">
        <v>2554</v>
      </c>
      <c r="H1719" t="s">
        <v>32</v>
      </c>
      <c r="I1719">
        <v>110</v>
      </c>
      <c r="J1719">
        <v>2.35</v>
      </c>
      <c r="K1719" t="s">
        <v>33</v>
      </c>
      <c r="L1719" t="s">
        <v>14983</v>
      </c>
      <c r="M1719" t="s">
        <v>14448</v>
      </c>
      <c r="N1719" t="s">
        <v>16129</v>
      </c>
      <c r="O1719" t="s">
        <v>17891</v>
      </c>
      <c r="P1719" t="s">
        <v>14644</v>
      </c>
      <c r="Q1719">
        <v>2012</v>
      </c>
      <c r="R1719" t="s">
        <v>491</v>
      </c>
      <c r="S1719">
        <v>1</v>
      </c>
      <c r="T1719">
        <v>26000000</v>
      </c>
      <c r="U1719">
        <v>16005978</v>
      </c>
      <c r="V1719">
        <f t="shared" si="53"/>
        <v>-9994022</v>
      </c>
      <c r="W1719" t="s">
        <v>6466</v>
      </c>
      <c r="X1719">
        <v>6.4</v>
      </c>
      <c r="Y1719">
        <v>265</v>
      </c>
      <c r="Z1719">
        <v>72886</v>
      </c>
      <c r="AA1719">
        <v>190</v>
      </c>
      <c r="AB1719">
        <v>35000</v>
      </c>
      <c r="AC1719">
        <v>160</v>
      </c>
      <c r="AD1719">
        <v>771</v>
      </c>
      <c r="AE1719">
        <v>570</v>
      </c>
      <c r="AF1719">
        <v>427</v>
      </c>
      <c r="AG1719">
        <v>2356</v>
      </c>
      <c r="AH1719" t="s">
        <v>20931</v>
      </c>
      <c r="AI1719" t="s">
        <v>20928</v>
      </c>
      <c r="AJ1719" t="s">
        <v>13161</v>
      </c>
      <c r="AP1719">
        <f t="shared" si="52"/>
        <v>3</v>
      </c>
    </row>
    <row r="1720" spans="1:42" x14ac:dyDescent="0.3">
      <c r="A1720" s="1">
        <v>1838</v>
      </c>
      <c r="B1720" t="s">
        <v>6467</v>
      </c>
      <c r="C1720" t="s">
        <v>27</v>
      </c>
      <c r="D1720" t="s">
        <v>3006</v>
      </c>
      <c r="E1720" t="s">
        <v>676</v>
      </c>
      <c r="F1720" t="s">
        <v>2151</v>
      </c>
      <c r="G1720" t="s">
        <v>2665</v>
      </c>
      <c r="H1720" t="s">
        <v>32</v>
      </c>
      <c r="I1720">
        <v>110</v>
      </c>
      <c r="J1720">
        <v>1.85</v>
      </c>
      <c r="K1720" t="s">
        <v>33</v>
      </c>
      <c r="L1720" t="s">
        <v>14787</v>
      </c>
      <c r="M1720" t="s">
        <v>17892</v>
      </c>
      <c r="N1720" t="s">
        <v>16437</v>
      </c>
      <c r="O1720" t="s">
        <v>17893</v>
      </c>
      <c r="P1720" t="s">
        <v>17894</v>
      </c>
      <c r="Q1720">
        <v>2004</v>
      </c>
      <c r="R1720" t="s">
        <v>34</v>
      </c>
      <c r="S1720">
        <v>2</v>
      </c>
      <c r="T1720">
        <v>26000000</v>
      </c>
      <c r="U1720">
        <v>14469428</v>
      </c>
      <c r="V1720">
        <f t="shared" si="53"/>
        <v>-11530572</v>
      </c>
      <c r="W1720" t="s">
        <v>6468</v>
      </c>
      <c r="X1720">
        <v>5.2</v>
      </c>
      <c r="Y1720">
        <v>82</v>
      </c>
      <c r="Z1720">
        <v>10667</v>
      </c>
      <c r="AA1720">
        <v>95</v>
      </c>
      <c r="AB1720">
        <v>260</v>
      </c>
      <c r="AC1720">
        <v>80</v>
      </c>
      <c r="AD1720">
        <v>826</v>
      </c>
      <c r="AE1720">
        <v>590</v>
      </c>
      <c r="AF1720">
        <v>509</v>
      </c>
      <c r="AG1720">
        <v>2466</v>
      </c>
      <c r="AH1720" t="s">
        <v>1432</v>
      </c>
      <c r="AI1720" t="s">
        <v>12756</v>
      </c>
      <c r="AP1720">
        <f t="shared" si="52"/>
        <v>2</v>
      </c>
    </row>
    <row r="1721" spans="1:42" x14ac:dyDescent="0.3">
      <c r="A1721" s="1">
        <v>1839</v>
      </c>
      <c r="B1721" t="s">
        <v>6469</v>
      </c>
      <c r="C1721" t="s">
        <v>27</v>
      </c>
      <c r="D1721" t="s">
        <v>6470</v>
      </c>
      <c r="E1721" t="s">
        <v>3200</v>
      </c>
      <c r="F1721" t="s">
        <v>562</v>
      </c>
      <c r="G1721" t="s">
        <v>6471</v>
      </c>
      <c r="H1721" t="s">
        <v>205</v>
      </c>
      <c r="I1721">
        <v>99</v>
      </c>
      <c r="J1721">
        <v>2.35</v>
      </c>
      <c r="K1721" t="s">
        <v>33</v>
      </c>
      <c r="L1721" t="s">
        <v>14772</v>
      </c>
      <c r="M1721" t="s">
        <v>17895</v>
      </c>
      <c r="N1721" t="s">
        <v>16897</v>
      </c>
      <c r="O1721" t="s">
        <v>17896</v>
      </c>
      <c r="P1721" t="s">
        <v>14543</v>
      </c>
      <c r="Q1721">
        <v>1994</v>
      </c>
      <c r="R1721" t="s">
        <v>34</v>
      </c>
      <c r="S1721">
        <v>0</v>
      </c>
      <c r="T1721">
        <v>26000000</v>
      </c>
      <c r="U1721">
        <v>13829734</v>
      </c>
      <c r="V1721">
        <f t="shared" si="53"/>
        <v>-12170266</v>
      </c>
      <c r="W1721" t="s">
        <v>6472</v>
      </c>
      <c r="X1721">
        <v>4.3</v>
      </c>
      <c r="Y1721">
        <v>32</v>
      </c>
      <c r="Z1721">
        <v>16194</v>
      </c>
      <c r="AA1721">
        <v>79</v>
      </c>
      <c r="AB1721">
        <v>319</v>
      </c>
      <c r="AC1721">
        <v>5</v>
      </c>
      <c r="AD1721">
        <v>1000</v>
      </c>
      <c r="AE1721">
        <v>691</v>
      </c>
      <c r="AF1721">
        <v>535</v>
      </c>
      <c r="AG1721">
        <v>2960</v>
      </c>
      <c r="AH1721" t="s">
        <v>980</v>
      </c>
      <c r="AI1721" t="s">
        <v>20924</v>
      </c>
      <c r="AJ1721" t="s">
        <v>12756</v>
      </c>
      <c r="AK1721" t="s">
        <v>13700</v>
      </c>
      <c r="AP1721">
        <f t="shared" si="52"/>
        <v>4</v>
      </c>
    </row>
    <row r="1722" spans="1:42" x14ac:dyDescent="0.3">
      <c r="A1722" s="1">
        <v>1840</v>
      </c>
      <c r="B1722" t="s">
        <v>6473</v>
      </c>
      <c r="C1722" t="s">
        <v>27</v>
      </c>
      <c r="D1722" t="s">
        <v>6474</v>
      </c>
      <c r="E1722" t="s">
        <v>3468</v>
      </c>
      <c r="F1722" t="s">
        <v>2267</v>
      </c>
      <c r="G1722" t="s">
        <v>5568</v>
      </c>
      <c r="H1722" t="s">
        <v>32</v>
      </c>
      <c r="I1722">
        <v>101</v>
      </c>
      <c r="J1722">
        <v>1.85</v>
      </c>
      <c r="K1722" t="s">
        <v>33</v>
      </c>
      <c r="L1722" t="s">
        <v>14517</v>
      </c>
      <c r="M1722" t="s">
        <v>17897</v>
      </c>
      <c r="N1722" t="s">
        <v>17898</v>
      </c>
      <c r="O1722" t="s">
        <v>17362</v>
      </c>
      <c r="P1722" t="s">
        <v>17899</v>
      </c>
      <c r="Q1722">
        <v>1996</v>
      </c>
      <c r="R1722" t="s">
        <v>491</v>
      </c>
      <c r="S1722">
        <v>3</v>
      </c>
      <c r="T1722">
        <v>22000000</v>
      </c>
      <c r="U1722">
        <v>1075288</v>
      </c>
      <c r="V1722">
        <f t="shared" si="53"/>
        <v>-20924712</v>
      </c>
      <c r="W1722" t="s">
        <v>6475</v>
      </c>
      <c r="X1722">
        <v>6.1</v>
      </c>
      <c r="Y1722">
        <v>42</v>
      </c>
      <c r="Z1722">
        <v>7772</v>
      </c>
      <c r="AA1722">
        <v>55</v>
      </c>
      <c r="AB1722">
        <v>145</v>
      </c>
      <c r="AC1722">
        <v>30</v>
      </c>
      <c r="AD1722">
        <v>1000</v>
      </c>
      <c r="AE1722">
        <v>854</v>
      </c>
      <c r="AF1722">
        <v>223</v>
      </c>
      <c r="AG1722">
        <v>2228</v>
      </c>
      <c r="AH1722" t="s">
        <v>20931</v>
      </c>
      <c r="AI1722" t="s">
        <v>2420</v>
      </c>
      <c r="AJ1722" t="s">
        <v>13161</v>
      </c>
      <c r="AP1722">
        <f t="shared" si="52"/>
        <v>3</v>
      </c>
    </row>
    <row r="1723" spans="1:42" x14ac:dyDescent="0.3">
      <c r="A1723" s="1">
        <v>1842</v>
      </c>
      <c r="B1723" t="s">
        <v>6476</v>
      </c>
      <c r="C1723" t="s">
        <v>27</v>
      </c>
      <c r="D1723" t="s">
        <v>2838</v>
      </c>
      <c r="E1723" t="s">
        <v>2838</v>
      </c>
      <c r="F1723" t="s">
        <v>4718</v>
      </c>
      <c r="G1723" t="s">
        <v>2405</v>
      </c>
      <c r="H1723" t="s">
        <v>32</v>
      </c>
      <c r="I1723">
        <v>103</v>
      </c>
      <c r="J1723">
        <v>1.37</v>
      </c>
      <c r="K1723" t="s">
        <v>33</v>
      </c>
      <c r="L1723" t="s">
        <v>17900</v>
      </c>
      <c r="M1723" t="s">
        <v>16577</v>
      </c>
      <c r="N1723" t="s">
        <v>14129</v>
      </c>
      <c r="O1723" t="s">
        <v>14999</v>
      </c>
      <c r="P1723" t="s">
        <v>14349</v>
      </c>
      <c r="Q1723">
        <v>2001</v>
      </c>
      <c r="R1723" t="s">
        <v>34</v>
      </c>
      <c r="S1723">
        <v>0</v>
      </c>
      <c r="T1723">
        <v>26000000</v>
      </c>
      <c r="U1723">
        <v>7496522</v>
      </c>
      <c r="V1723">
        <f t="shared" si="53"/>
        <v>-18503478</v>
      </c>
      <c r="W1723" t="s">
        <v>6477</v>
      </c>
      <c r="X1723">
        <v>6.8</v>
      </c>
      <c r="Y1723">
        <v>116</v>
      </c>
      <c r="Z1723">
        <v>31798</v>
      </c>
      <c r="AA1723">
        <v>178</v>
      </c>
      <c r="AB1723">
        <v>826</v>
      </c>
      <c r="AC1723">
        <v>11000</v>
      </c>
      <c r="AD1723">
        <v>11000</v>
      </c>
      <c r="AE1723">
        <v>893</v>
      </c>
      <c r="AF1723">
        <v>277</v>
      </c>
      <c r="AG1723">
        <v>12534</v>
      </c>
      <c r="AH1723" t="s">
        <v>1432</v>
      </c>
      <c r="AI1723" t="s">
        <v>20931</v>
      </c>
      <c r="AJ1723" t="s">
        <v>20928</v>
      </c>
      <c r="AK1723" t="s">
        <v>12756</v>
      </c>
      <c r="AP1723">
        <f t="shared" si="52"/>
        <v>4</v>
      </c>
    </row>
    <row r="1724" spans="1:42" x14ac:dyDescent="0.3">
      <c r="A1724" s="1">
        <v>1844</v>
      </c>
      <c r="B1724" t="s">
        <v>6478</v>
      </c>
      <c r="C1724" t="s">
        <v>27</v>
      </c>
      <c r="D1724" t="s">
        <v>6479</v>
      </c>
      <c r="E1724" t="s">
        <v>6480</v>
      </c>
      <c r="F1724" t="s">
        <v>6481</v>
      </c>
      <c r="G1724" t="s">
        <v>6482</v>
      </c>
      <c r="H1724" t="s">
        <v>32</v>
      </c>
      <c r="I1724">
        <v>95</v>
      </c>
      <c r="J1724">
        <v>2.35</v>
      </c>
      <c r="K1724" t="s">
        <v>33</v>
      </c>
      <c r="L1724" t="s">
        <v>17161</v>
      </c>
      <c r="M1724" t="s">
        <v>15878</v>
      </c>
      <c r="N1724" t="s">
        <v>17901</v>
      </c>
      <c r="O1724" t="s">
        <v>17902</v>
      </c>
      <c r="P1724" t="s">
        <v>14986</v>
      </c>
      <c r="Q1724">
        <v>1996</v>
      </c>
      <c r="R1724" t="s">
        <v>72</v>
      </c>
      <c r="S1724">
        <v>1</v>
      </c>
      <c r="T1724">
        <v>25530000</v>
      </c>
      <c r="U1724">
        <v>20047715</v>
      </c>
      <c r="V1724">
        <f t="shared" si="53"/>
        <v>-5482285</v>
      </c>
      <c r="W1724" t="s">
        <v>6483</v>
      </c>
      <c r="X1724">
        <v>5.2</v>
      </c>
      <c r="Y1724">
        <v>23</v>
      </c>
      <c r="Z1724">
        <v>8008</v>
      </c>
      <c r="AA1724">
        <v>26</v>
      </c>
      <c r="AB1724">
        <v>504</v>
      </c>
      <c r="AC1724">
        <v>0</v>
      </c>
      <c r="AD1724">
        <v>442</v>
      </c>
      <c r="AE1724">
        <v>95</v>
      </c>
      <c r="AF1724">
        <v>26</v>
      </c>
      <c r="AG1724">
        <v>616</v>
      </c>
      <c r="AH1724" t="s">
        <v>718</v>
      </c>
      <c r="AI1724" t="s">
        <v>20926</v>
      </c>
      <c r="AP1724">
        <f t="shared" si="52"/>
        <v>2</v>
      </c>
    </row>
    <row r="1725" spans="1:42" x14ac:dyDescent="0.3">
      <c r="A1725" s="1">
        <v>1845</v>
      </c>
      <c r="B1725" t="s">
        <v>6484</v>
      </c>
      <c r="C1725" t="s">
        <v>27</v>
      </c>
      <c r="D1725" t="s">
        <v>1774</v>
      </c>
      <c r="E1725" t="s">
        <v>244</v>
      </c>
      <c r="F1725" t="s">
        <v>6485</v>
      </c>
      <c r="G1725" t="s">
        <v>871</v>
      </c>
      <c r="H1725" t="s">
        <v>32</v>
      </c>
      <c r="I1725">
        <v>117</v>
      </c>
      <c r="J1725">
        <v>2.35</v>
      </c>
      <c r="K1725" t="s">
        <v>33</v>
      </c>
      <c r="L1725" t="s">
        <v>16367</v>
      </c>
      <c r="M1725" t="s">
        <v>17903</v>
      </c>
      <c r="N1725" t="s">
        <v>15937</v>
      </c>
      <c r="O1725" t="s">
        <v>17904</v>
      </c>
      <c r="P1725" t="s">
        <v>17905</v>
      </c>
      <c r="Q1725">
        <v>2015</v>
      </c>
      <c r="R1725" t="s">
        <v>34</v>
      </c>
      <c r="S1725">
        <v>0</v>
      </c>
      <c r="T1725">
        <v>26000000</v>
      </c>
      <c r="U1725">
        <v>12276810</v>
      </c>
      <c r="V1725">
        <f t="shared" si="53"/>
        <v>-13723190</v>
      </c>
      <c r="W1725" t="s">
        <v>6486</v>
      </c>
      <c r="X1725">
        <v>6.5</v>
      </c>
      <c r="Y1725">
        <v>178</v>
      </c>
      <c r="Z1725">
        <v>57674</v>
      </c>
      <c r="AA1725">
        <v>126</v>
      </c>
      <c r="AB1725">
        <v>11000</v>
      </c>
      <c r="AC1725">
        <v>763</v>
      </c>
      <c r="AD1725">
        <v>16000</v>
      </c>
      <c r="AE1725">
        <v>543</v>
      </c>
      <c r="AF1725">
        <v>523</v>
      </c>
      <c r="AG1725">
        <v>17847</v>
      </c>
      <c r="AH1725" t="s">
        <v>980</v>
      </c>
      <c r="AI1725" t="s">
        <v>20928</v>
      </c>
      <c r="AJ1725" t="s">
        <v>13700</v>
      </c>
      <c r="AK1725" t="s">
        <v>13161</v>
      </c>
      <c r="AP1725">
        <f t="shared" si="52"/>
        <v>4</v>
      </c>
    </row>
    <row r="1726" spans="1:42" x14ac:dyDescent="0.3">
      <c r="A1726" s="1">
        <v>1846</v>
      </c>
      <c r="B1726" t="s">
        <v>6487</v>
      </c>
      <c r="C1726" t="s">
        <v>27</v>
      </c>
      <c r="D1726" t="s">
        <v>6488</v>
      </c>
      <c r="E1726" t="s">
        <v>1109</v>
      </c>
      <c r="F1726" t="s">
        <v>2137</v>
      </c>
      <c r="G1726" t="s">
        <v>6489</v>
      </c>
      <c r="H1726" t="s">
        <v>47</v>
      </c>
      <c r="I1726">
        <v>129</v>
      </c>
      <c r="J1726">
        <v>1.85</v>
      </c>
      <c r="K1726" t="s">
        <v>33</v>
      </c>
      <c r="L1726" t="s">
        <v>14096</v>
      </c>
      <c r="M1726" t="s">
        <v>17906</v>
      </c>
      <c r="N1726" t="s">
        <v>14097</v>
      </c>
      <c r="O1726" t="s">
        <v>17387</v>
      </c>
      <c r="P1726" t="s">
        <v>14448</v>
      </c>
      <c r="Q1726">
        <v>2005</v>
      </c>
      <c r="R1726" t="s">
        <v>491</v>
      </c>
      <c r="S1726">
        <v>0</v>
      </c>
      <c r="T1726">
        <v>15000000</v>
      </c>
      <c r="U1726">
        <v>33565375</v>
      </c>
      <c r="V1726">
        <f t="shared" si="53"/>
        <v>18565375</v>
      </c>
      <c r="W1726" t="s">
        <v>6490</v>
      </c>
      <c r="X1726">
        <v>7.5</v>
      </c>
      <c r="Y1726">
        <v>226</v>
      </c>
      <c r="Z1726">
        <v>111351</v>
      </c>
      <c r="AA1726">
        <v>568</v>
      </c>
      <c r="AB1726">
        <v>0</v>
      </c>
      <c r="AC1726">
        <v>353</v>
      </c>
      <c r="AD1726">
        <v>883</v>
      </c>
      <c r="AE1726">
        <v>430</v>
      </c>
      <c r="AF1726">
        <v>151</v>
      </c>
      <c r="AG1726">
        <v>1565</v>
      </c>
      <c r="AH1726" t="s">
        <v>2420</v>
      </c>
      <c r="AI1726" t="s">
        <v>20928</v>
      </c>
      <c r="AJ1726" t="s">
        <v>12756</v>
      </c>
      <c r="AK1726" t="s">
        <v>13161</v>
      </c>
      <c r="AP1726">
        <f t="shared" si="52"/>
        <v>4</v>
      </c>
    </row>
    <row r="1727" spans="1:42" x14ac:dyDescent="0.3">
      <c r="A1727" s="1">
        <v>1847</v>
      </c>
      <c r="B1727" t="s">
        <v>6491</v>
      </c>
      <c r="C1727" t="s">
        <v>27</v>
      </c>
      <c r="D1727" t="s">
        <v>2299</v>
      </c>
      <c r="E1727" t="s">
        <v>6492</v>
      </c>
      <c r="F1727" t="s">
        <v>6493</v>
      </c>
      <c r="G1727" t="s">
        <v>6494</v>
      </c>
      <c r="H1727" t="s">
        <v>32</v>
      </c>
      <c r="I1727">
        <v>120</v>
      </c>
      <c r="J1727">
        <v>2.35</v>
      </c>
      <c r="K1727" t="s">
        <v>6495</v>
      </c>
      <c r="L1727" t="s">
        <v>17907</v>
      </c>
      <c r="M1727" t="s">
        <v>15351</v>
      </c>
      <c r="N1727" t="s">
        <v>17908</v>
      </c>
      <c r="O1727" t="s">
        <v>17909</v>
      </c>
      <c r="P1727" t="s">
        <v>15539</v>
      </c>
      <c r="Q1727">
        <v>2004</v>
      </c>
      <c r="R1727" t="s">
        <v>491</v>
      </c>
      <c r="S1727">
        <v>0</v>
      </c>
      <c r="T1727">
        <v>30000000</v>
      </c>
      <c r="U1727">
        <v>499263</v>
      </c>
      <c r="V1727">
        <f t="shared" si="53"/>
        <v>-29500737</v>
      </c>
      <c r="W1727" t="s">
        <v>6496</v>
      </c>
      <c r="X1727">
        <v>7.1</v>
      </c>
      <c r="Y1727">
        <v>406</v>
      </c>
      <c r="Z1727">
        <v>179235</v>
      </c>
      <c r="AA1727">
        <v>2814</v>
      </c>
      <c r="AB1727">
        <v>13000</v>
      </c>
      <c r="AC1727">
        <v>0</v>
      </c>
      <c r="AD1727">
        <v>260</v>
      </c>
      <c r="AE1727">
        <v>252</v>
      </c>
      <c r="AF1727">
        <v>113</v>
      </c>
      <c r="AG1727">
        <v>705</v>
      </c>
      <c r="AH1727" t="s">
        <v>2420</v>
      </c>
      <c r="AP1727">
        <f t="shared" si="52"/>
        <v>1</v>
      </c>
    </row>
    <row r="1728" spans="1:42" x14ac:dyDescent="0.3">
      <c r="A1728" s="1">
        <v>1848</v>
      </c>
      <c r="B1728" t="s">
        <v>6497</v>
      </c>
      <c r="C1728" t="s">
        <v>27</v>
      </c>
      <c r="D1728" t="s">
        <v>925</v>
      </c>
      <c r="E1728" t="s">
        <v>604</v>
      </c>
      <c r="F1728" t="s">
        <v>6261</v>
      </c>
      <c r="G1728" t="s">
        <v>6498</v>
      </c>
      <c r="H1728" t="s">
        <v>32</v>
      </c>
      <c r="I1728">
        <v>125</v>
      </c>
      <c r="J1728">
        <v>2.35</v>
      </c>
      <c r="K1728" t="s">
        <v>33</v>
      </c>
      <c r="L1728" t="s">
        <v>15765</v>
      </c>
      <c r="M1728" t="s">
        <v>8429</v>
      </c>
      <c r="N1728" t="s">
        <v>17910</v>
      </c>
      <c r="O1728" t="s">
        <v>17911</v>
      </c>
      <c r="P1728" t="s">
        <v>14178</v>
      </c>
      <c r="Q1728">
        <v>1993</v>
      </c>
      <c r="R1728" t="s">
        <v>34</v>
      </c>
      <c r="S1728">
        <v>5</v>
      </c>
      <c r="T1728">
        <v>25000000</v>
      </c>
      <c r="U1728">
        <v>219200000</v>
      </c>
      <c r="V1728">
        <f t="shared" si="53"/>
        <v>194200000</v>
      </c>
      <c r="W1728" t="s">
        <v>6499</v>
      </c>
      <c r="X1728">
        <v>6.9</v>
      </c>
      <c r="Y1728">
        <v>57</v>
      </c>
      <c r="Z1728">
        <v>181380</v>
      </c>
      <c r="AA1728">
        <v>223</v>
      </c>
      <c r="AB1728">
        <v>0</v>
      </c>
      <c r="AC1728">
        <v>0</v>
      </c>
      <c r="AD1728">
        <v>49000</v>
      </c>
      <c r="AE1728">
        <v>1000</v>
      </c>
      <c r="AF1728">
        <v>711</v>
      </c>
      <c r="AG1728">
        <v>52201</v>
      </c>
      <c r="AH1728" t="s">
        <v>1432</v>
      </c>
      <c r="AI1728" t="s">
        <v>2420</v>
      </c>
      <c r="AJ1728" t="s">
        <v>20926</v>
      </c>
      <c r="AK1728" t="s">
        <v>12756</v>
      </c>
      <c r="AP1728">
        <f t="shared" si="52"/>
        <v>4</v>
      </c>
    </row>
    <row r="1729" spans="1:42" x14ac:dyDescent="0.3">
      <c r="A1729" s="1">
        <v>1849</v>
      </c>
      <c r="B1729" t="s">
        <v>6500</v>
      </c>
      <c r="C1729" t="s">
        <v>27</v>
      </c>
      <c r="D1729" t="s">
        <v>2220</v>
      </c>
      <c r="E1729" t="s">
        <v>401</v>
      </c>
      <c r="F1729" t="s">
        <v>3789</v>
      </c>
      <c r="G1729" t="s">
        <v>4932</v>
      </c>
      <c r="H1729" t="s">
        <v>32</v>
      </c>
      <c r="I1729">
        <v>133</v>
      </c>
      <c r="J1729">
        <v>1.85</v>
      </c>
      <c r="K1729" t="s">
        <v>33</v>
      </c>
      <c r="L1729" t="s">
        <v>17912</v>
      </c>
      <c r="M1729" t="s">
        <v>17913</v>
      </c>
      <c r="N1729" t="s">
        <v>17914</v>
      </c>
      <c r="O1729" t="s">
        <v>17915</v>
      </c>
      <c r="P1729" t="s">
        <v>14815</v>
      </c>
      <c r="Q1729">
        <v>1988</v>
      </c>
      <c r="R1729" t="s">
        <v>491</v>
      </c>
      <c r="S1729">
        <v>3</v>
      </c>
      <c r="T1729">
        <v>25000000</v>
      </c>
      <c r="U1729">
        <v>172825435</v>
      </c>
      <c r="V1729">
        <f t="shared" si="53"/>
        <v>147825435</v>
      </c>
      <c r="W1729" t="s">
        <v>6501</v>
      </c>
      <c r="X1729">
        <v>8</v>
      </c>
      <c r="Y1729">
        <v>100</v>
      </c>
      <c r="Z1729">
        <v>383784</v>
      </c>
      <c r="AA1729">
        <v>331</v>
      </c>
      <c r="AB1729">
        <v>12000</v>
      </c>
      <c r="AC1729">
        <v>272</v>
      </c>
      <c r="AD1729">
        <v>10000</v>
      </c>
      <c r="AE1729">
        <v>898</v>
      </c>
      <c r="AF1729">
        <v>628</v>
      </c>
      <c r="AG1729">
        <v>12285</v>
      </c>
      <c r="AH1729" t="s">
        <v>2420</v>
      </c>
      <c r="AP1729">
        <f t="shared" si="52"/>
        <v>1</v>
      </c>
    </row>
    <row r="1730" spans="1:42" x14ac:dyDescent="0.3">
      <c r="A1730" s="1">
        <v>1850</v>
      </c>
      <c r="B1730" t="s">
        <v>6502</v>
      </c>
      <c r="C1730" t="s">
        <v>27</v>
      </c>
      <c r="D1730" t="s">
        <v>2618</v>
      </c>
      <c r="E1730" t="s">
        <v>2618</v>
      </c>
      <c r="F1730" t="s">
        <v>6503</v>
      </c>
      <c r="G1730" t="s">
        <v>6504</v>
      </c>
      <c r="H1730" t="s">
        <v>32</v>
      </c>
      <c r="I1730">
        <v>116</v>
      </c>
      <c r="J1730">
        <v>2.35</v>
      </c>
      <c r="K1730" t="s">
        <v>33</v>
      </c>
      <c r="L1730" t="s">
        <v>15082</v>
      </c>
      <c r="M1730" t="s">
        <v>17916</v>
      </c>
      <c r="N1730" t="s">
        <v>17917</v>
      </c>
      <c r="O1730" t="s">
        <v>14057</v>
      </c>
      <c r="P1730" t="s">
        <v>15855</v>
      </c>
      <c r="Q1730">
        <v>2008</v>
      </c>
      <c r="R1730" t="s">
        <v>491</v>
      </c>
      <c r="S1730">
        <v>0</v>
      </c>
      <c r="T1730">
        <v>33000000</v>
      </c>
      <c r="U1730">
        <v>148085755</v>
      </c>
      <c r="V1730">
        <f t="shared" si="53"/>
        <v>115085755</v>
      </c>
      <c r="W1730" t="s">
        <v>6505</v>
      </c>
      <c r="X1730">
        <v>8.1999999999999993</v>
      </c>
      <c r="Y1730">
        <v>366</v>
      </c>
      <c r="Z1730">
        <v>561773</v>
      </c>
      <c r="AA1730">
        <v>871</v>
      </c>
      <c r="AB1730">
        <v>28000</v>
      </c>
      <c r="AC1730">
        <v>16000</v>
      </c>
      <c r="AD1730">
        <v>16000</v>
      </c>
      <c r="AE1730">
        <v>601</v>
      </c>
      <c r="AF1730">
        <v>198</v>
      </c>
      <c r="AG1730">
        <v>17347</v>
      </c>
      <c r="AH1730" t="s">
        <v>2420</v>
      </c>
      <c r="AP1730">
        <f t="shared" si="52"/>
        <v>1</v>
      </c>
    </row>
    <row r="1731" spans="1:42" x14ac:dyDescent="0.3">
      <c r="A1731" s="1">
        <v>1851</v>
      </c>
      <c r="B1731" t="s">
        <v>6506</v>
      </c>
      <c r="C1731" t="s">
        <v>27</v>
      </c>
      <c r="D1731" t="s">
        <v>569</v>
      </c>
      <c r="E1731" t="s">
        <v>901</v>
      </c>
      <c r="F1731" t="s">
        <v>972</v>
      </c>
      <c r="G1731" t="s">
        <v>1661</v>
      </c>
      <c r="H1731" t="s">
        <v>32</v>
      </c>
      <c r="I1731">
        <v>129</v>
      </c>
      <c r="J1731">
        <v>2.35</v>
      </c>
      <c r="K1731" t="s">
        <v>33</v>
      </c>
      <c r="L1731" t="s">
        <v>17918</v>
      </c>
      <c r="M1731" t="s">
        <v>17919</v>
      </c>
      <c r="N1731" t="s">
        <v>14453</v>
      </c>
      <c r="O1731" t="s">
        <v>16372</v>
      </c>
      <c r="P1731" t="s">
        <v>15065</v>
      </c>
      <c r="Q1731">
        <v>2008</v>
      </c>
      <c r="R1731" t="s">
        <v>34</v>
      </c>
      <c r="S1731">
        <v>1</v>
      </c>
      <c r="T1731">
        <v>25100000</v>
      </c>
      <c r="U1731">
        <v>25517500</v>
      </c>
      <c r="V1731">
        <f t="shared" si="53"/>
        <v>417500</v>
      </c>
      <c r="W1731" t="s">
        <v>6507</v>
      </c>
      <c r="X1731">
        <v>6.4</v>
      </c>
      <c r="Y1731">
        <v>242</v>
      </c>
      <c r="Z1731">
        <v>40941</v>
      </c>
      <c r="AA1731">
        <v>320</v>
      </c>
      <c r="AB1731">
        <v>0</v>
      </c>
      <c r="AC1731">
        <v>0</v>
      </c>
      <c r="AD1731">
        <v>2000</v>
      </c>
      <c r="AE1731">
        <v>826</v>
      </c>
      <c r="AF1731">
        <v>655</v>
      </c>
      <c r="AG1731">
        <v>4264</v>
      </c>
      <c r="AH1731" t="s">
        <v>20932</v>
      </c>
      <c r="AI1731" t="s">
        <v>2420</v>
      </c>
      <c r="AJ1731" t="s">
        <v>20929</v>
      </c>
      <c r="AP1731">
        <f t="shared" ref="AP1731:AP1794" si="54">COUNTA(AH1731:AO1731)</f>
        <v>3</v>
      </c>
    </row>
    <row r="1732" spans="1:42" x14ac:dyDescent="0.3">
      <c r="A1732" s="1">
        <v>1852</v>
      </c>
      <c r="B1732" t="s">
        <v>6508</v>
      </c>
      <c r="C1732" t="s">
        <v>27</v>
      </c>
      <c r="D1732" t="s">
        <v>3502</v>
      </c>
      <c r="E1732" t="s">
        <v>175</v>
      </c>
      <c r="F1732" t="s">
        <v>6084</v>
      </c>
      <c r="G1732" t="s">
        <v>2997</v>
      </c>
      <c r="H1732" t="s">
        <v>1390</v>
      </c>
      <c r="I1732">
        <v>93</v>
      </c>
      <c r="J1732">
        <v>2.35</v>
      </c>
      <c r="K1732" t="s">
        <v>33</v>
      </c>
      <c r="L1732" t="s">
        <v>15613</v>
      </c>
      <c r="M1732" t="s">
        <v>14360</v>
      </c>
      <c r="N1732" t="s">
        <v>15353</v>
      </c>
      <c r="O1732" t="s">
        <v>14154</v>
      </c>
      <c r="P1732" t="s">
        <v>17920</v>
      </c>
      <c r="Q1732">
        <v>2008</v>
      </c>
      <c r="R1732" t="s">
        <v>34</v>
      </c>
      <c r="S1732">
        <v>0</v>
      </c>
      <c r="T1732">
        <v>25000000</v>
      </c>
      <c r="U1732">
        <v>145000989</v>
      </c>
      <c r="V1732">
        <f t="shared" ref="V1732:V1795" si="55">U1732-T1732</f>
        <v>120000989</v>
      </c>
      <c r="W1732" t="s">
        <v>6509</v>
      </c>
      <c r="X1732">
        <v>7.9</v>
      </c>
      <c r="Y1732">
        <v>309</v>
      </c>
      <c r="Z1732">
        <v>483756</v>
      </c>
      <c r="AA1732">
        <v>974</v>
      </c>
      <c r="AB1732">
        <v>29000</v>
      </c>
      <c r="AC1732">
        <v>180</v>
      </c>
      <c r="AD1732">
        <v>14000</v>
      </c>
      <c r="AE1732">
        <v>816</v>
      </c>
      <c r="AF1732">
        <v>485</v>
      </c>
      <c r="AG1732">
        <v>16461</v>
      </c>
      <c r="AH1732" t="s">
        <v>980</v>
      </c>
      <c r="AI1732" t="s">
        <v>13161</v>
      </c>
      <c r="AP1732">
        <f t="shared" si="54"/>
        <v>2</v>
      </c>
    </row>
    <row r="1733" spans="1:42" x14ac:dyDescent="0.3">
      <c r="A1733" s="1">
        <v>1853</v>
      </c>
      <c r="B1733" t="s">
        <v>6510</v>
      </c>
      <c r="C1733" t="s">
        <v>27</v>
      </c>
      <c r="D1733" t="s">
        <v>6511</v>
      </c>
      <c r="E1733" t="s">
        <v>6512</v>
      </c>
      <c r="F1733" t="s">
        <v>2654</v>
      </c>
      <c r="G1733" t="s">
        <v>4262</v>
      </c>
      <c r="H1733" t="s">
        <v>32</v>
      </c>
      <c r="I1733">
        <v>118</v>
      </c>
      <c r="J1733">
        <v>2.35</v>
      </c>
      <c r="K1733" t="s">
        <v>33</v>
      </c>
      <c r="L1733" t="s">
        <v>16519</v>
      </c>
      <c r="M1733" t="s">
        <v>8429</v>
      </c>
      <c r="N1733" t="s">
        <v>16494</v>
      </c>
      <c r="O1733" t="s">
        <v>15570</v>
      </c>
      <c r="P1733" t="s">
        <v>15447</v>
      </c>
      <c r="Q1733">
        <v>2014</v>
      </c>
      <c r="R1733" t="s">
        <v>34</v>
      </c>
      <c r="S1733">
        <v>0</v>
      </c>
      <c r="T1733">
        <v>26000000</v>
      </c>
      <c r="U1733">
        <v>26761283</v>
      </c>
      <c r="V1733">
        <f t="shared" si="55"/>
        <v>761283</v>
      </c>
      <c r="W1733" t="s">
        <v>6513</v>
      </c>
      <c r="X1733">
        <v>6.7</v>
      </c>
      <c r="Y1733">
        <v>85</v>
      </c>
      <c r="Z1733">
        <v>43084</v>
      </c>
      <c r="AA1733">
        <v>99</v>
      </c>
      <c r="AB1733">
        <v>19000</v>
      </c>
      <c r="AC1733">
        <v>97</v>
      </c>
      <c r="AD1733">
        <v>775</v>
      </c>
      <c r="AE1733">
        <v>523</v>
      </c>
      <c r="AF1733">
        <v>437</v>
      </c>
      <c r="AG1733">
        <v>3197</v>
      </c>
      <c r="AH1733" t="s">
        <v>2420</v>
      </c>
      <c r="AI1733" t="s">
        <v>12756</v>
      </c>
      <c r="AP1733">
        <f t="shared" si="54"/>
        <v>2</v>
      </c>
    </row>
    <row r="1734" spans="1:42" x14ac:dyDescent="0.3">
      <c r="A1734" s="1">
        <v>1854</v>
      </c>
      <c r="B1734" t="s">
        <v>6514</v>
      </c>
      <c r="C1734" t="s">
        <v>27</v>
      </c>
      <c r="D1734" t="s">
        <v>1641</v>
      </c>
      <c r="E1734" t="s">
        <v>2716</v>
      </c>
      <c r="F1734" t="s">
        <v>2267</v>
      </c>
      <c r="G1734" t="s">
        <v>6515</v>
      </c>
      <c r="H1734" t="s">
        <v>32</v>
      </c>
      <c r="I1734">
        <v>129</v>
      </c>
      <c r="J1734">
        <v>1.85</v>
      </c>
      <c r="K1734" t="s">
        <v>33</v>
      </c>
      <c r="L1734" t="s">
        <v>15956</v>
      </c>
      <c r="M1734" t="s">
        <v>15218</v>
      </c>
      <c r="N1734" t="s">
        <v>17921</v>
      </c>
      <c r="O1734" t="s">
        <v>17673</v>
      </c>
      <c r="P1734" t="s">
        <v>15512</v>
      </c>
      <c r="Q1734">
        <v>1992</v>
      </c>
      <c r="R1734" t="s">
        <v>491</v>
      </c>
      <c r="S1734">
        <v>0</v>
      </c>
      <c r="T1734">
        <v>25000000</v>
      </c>
      <c r="U1734">
        <v>121945720</v>
      </c>
      <c r="V1734">
        <f t="shared" si="55"/>
        <v>96945720</v>
      </c>
      <c r="W1734" t="s">
        <v>6516</v>
      </c>
      <c r="X1734">
        <v>6.1</v>
      </c>
      <c r="Y1734">
        <v>48</v>
      </c>
      <c r="Z1734">
        <v>89972</v>
      </c>
      <c r="AA1734">
        <v>126</v>
      </c>
      <c r="AB1734">
        <v>0</v>
      </c>
      <c r="AC1734">
        <v>81</v>
      </c>
      <c r="AD1734">
        <v>970</v>
      </c>
      <c r="AE1734">
        <v>854</v>
      </c>
      <c r="AF1734">
        <v>164</v>
      </c>
      <c r="AG1734">
        <v>2551</v>
      </c>
      <c r="AH1734" t="s">
        <v>980</v>
      </c>
      <c r="AI1734" t="s">
        <v>2420</v>
      </c>
      <c r="AJ1734" t="s">
        <v>20933</v>
      </c>
      <c r="AK1734" t="s">
        <v>12756</v>
      </c>
      <c r="AP1734">
        <f t="shared" si="54"/>
        <v>4</v>
      </c>
    </row>
    <row r="1735" spans="1:42" x14ac:dyDescent="0.3">
      <c r="A1735" s="1">
        <v>1855</v>
      </c>
      <c r="B1735" t="s">
        <v>6517</v>
      </c>
      <c r="C1735" t="s">
        <v>559</v>
      </c>
      <c r="D1735" t="s">
        <v>305</v>
      </c>
      <c r="E1735" t="s">
        <v>175</v>
      </c>
      <c r="F1735" t="s">
        <v>6518</v>
      </c>
      <c r="G1735" t="s">
        <v>6519</v>
      </c>
      <c r="H1735" t="s">
        <v>32</v>
      </c>
      <c r="I1735">
        <v>105</v>
      </c>
      <c r="J1735">
        <v>1.85</v>
      </c>
      <c r="K1735" t="s">
        <v>33</v>
      </c>
      <c r="L1735" t="s">
        <v>15231</v>
      </c>
      <c r="M1735" t="s">
        <v>16721</v>
      </c>
      <c r="N1735" t="s">
        <v>15125</v>
      </c>
      <c r="O1735" t="s">
        <v>16120</v>
      </c>
      <c r="P1735" t="s">
        <v>15967</v>
      </c>
      <c r="Q1735">
        <v>1993</v>
      </c>
      <c r="R1735" t="s">
        <v>491</v>
      </c>
      <c r="S1735">
        <v>0</v>
      </c>
      <c r="T1735">
        <v>22000000</v>
      </c>
      <c r="U1735">
        <v>96067179</v>
      </c>
      <c r="V1735">
        <f t="shared" si="55"/>
        <v>74067179</v>
      </c>
      <c r="W1735" t="s">
        <v>6520</v>
      </c>
      <c r="X1735">
        <v>8.9</v>
      </c>
      <c r="Y1735">
        <v>174</v>
      </c>
      <c r="Z1735">
        <v>865020</v>
      </c>
      <c r="AA1735">
        <v>1273</v>
      </c>
      <c r="AB1735">
        <v>41000</v>
      </c>
      <c r="AC1735">
        <v>14000</v>
      </c>
      <c r="AD1735">
        <v>14000</v>
      </c>
      <c r="AE1735">
        <v>795</v>
      </c>
      <c r="AF1735">
        <v>212</v>
      </c>
      <c r="AG1735">
        <v>15233</v>
      </c>
      <c r="AH1735" t="s">
        <v>20932</v>
      </c>
      <c r="AI1735" t="s">
        <v>2420</v>
      </c>
      <c r="AJ1735" t="s">
        <v>20929</v>
      </c>
      <c r="AP1735">
        <f t="shared" si="54"/>
        <v>3</v>
      </c>
    </row>
    <row r="1736" spans="1:42" x14ac:dyDescent="0.3">
      <c r="A1736" s="1">
        <v>1856</v>
      </c>
      <c r="B1736" t="s">
        <v>6521</v>
      </c>
      <c r="C1736" t="s">
        <v>27</v>
      </c>
      <c r="D1736" t="s">
        <v>2449</v>
      </c>
      <c r="E1736" t="s">
        <v>141</v>
      </c>
      <c r="F1736" t="s">
        <v>181</v>
      </c>
      <c r="G1736" t="s">
        <v>530</v>
      </c>
      <c r="H1736" t="s">
        <v>32</v>
      </c>
      <c r="I1736">
        <v>146</v>
      </c>
      <c r="J1736">
        <v>1.85</v>
      </c>
      <c r="K1736" t="s">
        <v>33</v>
      </c>
      <c r="L1736" t="s">
        <v>17922</v>
      </c>
      <c r="M1736" t="s">
        <v>17923</v>
      </c>
      <c r="N1736" t="s">
        <v>17924</v>
      </c>
      <c r="O1736" t="s">
        <v>16142</v>
      </c>
      <c r="P1736" t="s">
        <v>17925</v>
      </c>
      <c r="Q1736">
        <v>2011</v>
      </c>
      <c r="R1736" t="s">
        <v>34</v>
      </c>
      <c r="S1736">
        <v>2</v>
      </c>
      <c r="T1736">
        <v>25000000</v>
      </c>
      <c r="U1736">
        <v>169705587</v>
      </c>
      <c r="V1736">
        <f t="shared" si="55"/>
        <v>144705587</v>
      </c>
      <c r="W1736" t="s">
        <v>6522</v>
      </c>
      <c r="X1736">
        <v>8.1</v>
      </c>
      <c r="Y1736">
        <v>373</v>
      </c>
      <c r="Z1736">
        <v>318955</v>
      </c>
      <c r="AA1736">
        <v>460</v>
      </c>
      <c r="AB1736">
        <v>75000</v>
      </c>
      <c r="AC1736">
        <v>150</v>
      </c>
      <c r="AD1736">
        <v>15000</v>
      </c>
      <c r="AE1736">
        <v>3000</v>
      </c>
      <c r="AF1736">
        <v>2000</v>
      </c>
      <c r="AG1736">
        <v>23227</v>
      </c>
      <c r="AH1736" t="s">
        <v>2420</v>
      </c>
      <c r="AP1736">
        <f t="shared" si="54"/>
        <v>1</v>
      </c>
    </row>
    <row r="1737" spans="1:42" x14ac:dyDescent="0.3">
      <c r="A1737" s="1">
        <v>1857</v>
      </c>
      <c r="B1737" t="s">
        <v>6523</v>
      </c>
      <c r="C1737" t="s">
        <v>27</v>
      </c>
      <c r="D1737" t="s">
        <v>829</v>
      </c>
      <c r="E1737" t="s">
        <v>274</v>
      </c>
      <c r="F1737" t="s">
        <v>265</v>
      </c>
      <c r="G1737" t="s">
        <v>6524</v>
      </c>
      <c r="H1737" t="s">
        <v>32</v>
      </c>
      <c r="I1737">
        <v>128</v>
      </c>
      <c r="J1737">
        <v>2.35</v>
      </c>
      <c r="K1737" t="s">
        <v>33</v>
      </c>
      <c r="L1737" t="s">
        <v>14471</v>
      </c>
      <c r="M1737" t="s">
        <v>16186</v>
      </c>
      <c r="N1737" t="s">
        <v>17926</v>
      </c>
      <c r="O1737" t="s">
        <v>17927</v>
      </c>
      <c r="P1737" t="s">
        <v>17928</v>
      </c>
      <c r="Q1737">
        <v>2013</v>
      </c>
      <c r="R1737" t="s">
        <v>491</v>
      </c>
      <c r="S1737">
        <v>1</v>
      </c>
      <c r="T1737">
        <v>28000000</v>
      </c>
      <c r="U1737">
        <v>3254172</v>
      </c>
      <c r="V1737">
        <f t="shared" si="55"/>
        <v>-24745828</v>
      </c>
      <c r="W1737" t="s">
        <v>6525</v>
      </c>
      <c r="X1737">
        <v>6.2</v>
      </c>
      <c r="Y1737">
        <v>224</v>
      </c>
      <c r="Z1737">
        <v>29282</v>
      </c>
      <c r="AA1737">
        <v>105</v>
      </c>
      <c r="AB1737">
        <v>11000</v>
      </c>
      <c r="AC1737">
        <v>386</v>
      </c>
      <c r="AD1737">
        <v>19000</v>
      </c>
      <c r="AE1737">
        <v>17000</v>
      </c>
      <c r="AF1737">
        <v>203</v>
      </c>
      <c r="AG1737">
        <v>36337</v>
      </c>
      <c r="AH1737" t="s">
        <v>20932</v>
      </c>
      <c r="AI1737" t="s">
        <v>2420</v>
      </c>
      <c r="AJ1737" t="s">
        <v>13161</v>
      </c>
      <c r="AP1737">
        <f t="shared" si="54"/>
        <v>3</v>
      </c>
    </row>
    <row r="1738" spans="1:42" x14ac:dyDescent="0.3">
      <c r="A1738" s="1">
        <v>1858</v>
      </c>
      <c r="B1738" t="s">
        <v>6526</v>
      </c>
      <c r="C1738" t="s">
        <v>27</v>
      </c>
      <c r="D1738" t="s">
        <v>1149</v>
      </c>
      <c r="E1738" t="s">
        <v>1794</v>
      </c>
      <c r="F1738" t="s">
        <v>1795</v>
      </c>
      <c r="G1738" t="s">
        <v>1101</v>
      </c>
      <c r="H1738" t="s">
        <v>32</v>
      </c>
      <c r="I1738">
        <v>93</v>
      </c>
      <c r="J1738">
        <v>1.85</v>
      </c>
      <c r="K1738" t="s">
        <v>33</v>
      </c>
      <c r="L1738" t="s">
        <v>14222</v>
      </c>
      <c r="M1738" t="s">
        <v>17929</v>
      </c>
      <c r="N1738" t="s">
        <v>14023</v>
      </c>
      <c r="O1738" t="s">
        <v>14424</v>
      </c>
      <c r="P1738" t="s">
        <v>17930</v>
      </c>
      <c r="Q1738">
        <v>2004</v>
      </c>
      <c r="R1738" t="s">
        <v>72</v>
      </c>
      <c r="S1738">
        <v>0</v>
      </c>
      <c r="T1738">
        <v>80000000</v>
      </c>
      <c r="U1738">
        <v>84185387</v>
      </c>
      <c r="V1738">
        <f t="shared" si="55"/>
        <v>4185387</v>
      </c>
      <c r="W1738" t="s">
        <v>6527</v>
      </c>
      <c r="X1738">
        <v>4.9000000000000004</v>
      </c>
      <c r="Y1738">
        <v>94</v>
      </c>
      <c r="Z1738">
        <v>33180</v>
      </c>
      <c r="AA1738">
        <v>149</v>
      </c>
      <c r="AB1738">
        <v>567</v>
      </c>
      <c r="AC1738">
        <v>67</v>
      </c>
      <c r="AD1738">
        <v>4000</v>
      </c>
      <c r="AE1738">
        <v>2000</v>
      </c>
      <c r="AF1738">
        <v>596</v>
      </c>
      <c r="AG1738">
        <v>7800</v>
      </c>
      <c r="AH1738" t="s">
        <v>718</v>
      </c>
      <c r="AI1738" t="s">
        <v>1432</v>
      </c>
      <c r="AJ1738" t="s">
        <v>20926</v>
      </c>
      <c r="AK1738" t="s">
        <v>20924</v>
      </c>
      <c r="AL1738" t="s">
        <v>4493</v>
      </c>
      <c r="AM1738" t="s">
        <v>20928</v>
      </c>
      <c r="AP1738">
        <f t="shared" si="54"/>
        <v>6</v>
      </c>
    </row>
    <row r="1739" spans="1:42" x14ac:dyDescent="0.3">
      <c r="A1739" s="1">
        <v>1860</v>
      </c>
      <c r="B1739" t="s">
        <v>6528</v>
      </c>
      <c r="C1739" t="s">
        <v>27</v>
      </c>
      <c r="D1739" t="s">
        <v>5390</v>
      </c>
      <c r="E1739" t="s">
        <v>6529</v>
      </c>
      <c r="F1739" t="s">
        <v>6530</v>
      </c>
      <c r="G1739" t="s">
        <v>565</v>
      </c>
      <c r="H1739" t="s">
        <v>32</v>
      </c>
      <c r="I1739">
        <v>97</v>
      </c>
      <c r="J1739">
        <v>2.35</v>
      </c>
      <c r="K1739" t="s">
        <v>33</v>
      </c>
      <c r="L1739" t="s">
        <v>17931</v>
      </c>
      <c r="M1739" t="s">
        <v>17239</v>
      </c>
      <c r="N1739" t="s">
        <v>17932</v>
      </c>
      <c r="O1739" t="s">
        <v>14644</v>
      </c>
      <c r="P1739" t="s">
        <v>17241</v>
      </c>
      <c r="Q1739">
        <v>2003</v>
      </c>
      <c r="R1739" t="s">
        <v>491</v>
      </c>
      <c r="S1739">
        <v>0</v>
      </c>
      <c r="T1739">
        <v>30000000</v>
      </c>
      <c r="U1739">
        <v>82163317</v>
      </c>
      <c r="V1739">
        <f t="shared" si="55"/>
        <v>52163317</v>
      </c>
      <c r="W1739" t="s">
        <v>6531</v>
      </c>
      <c r="X1739">
        <v>5.8</v>
      </c>
      <c r="Y1739">
        <v>273</v>
      </c>
      <c r="Z1739">
        <v>89101</v>
      </c>
      <c r="AA1739">
        <v>885</v>
      </c>
      <c r="AB1739">
        <v>3000</v>
      </c>
      <c r="AC1739">
        <v>31</v>
      </c>
      <c r="AD1739">
        <v>918</v>
      </c>
      <c r="AE1739">
        <v>782</v>
      </c>
      <c r="AF1739">
        <v>662</v>
      </c>
      <c r="AG1739">
        <v>4692</v>
      </c>
      <c r="AH1739" t="s">
        <v>980</v>
      </c>
      <c r="AI1739" t="s">
        <v>4493</v>
      </c>
      <c r="AJ1739" t="s">
        <v>13161</v>
      </c>
      <c r="AP1739">
        <f t="shared" si="54"/>
        <v>3</v>
      </c>
    </row>
    <row r="1740" spans="1:42" x14ac:dyDescent="0.3">
      <c r="A1740" s="1">
        <v>1862</v>
      </c>
      <c r="B1740" t="s">
        <v>6532</v>
      </c>
      <c r="C1740" t="s">
        <v>27</v>
      </c>
      <c r="D1740" t="s">
        <v>4110</v>
      </c>
      <c r="E1740" t="s">
        <v>720</v>
      </c>
      <c r="F1740" t="s">
        <v>3517</v>
      </c>
      <c r="G1740" t="s">
        <v>5601</v>
      </c>
      <c r="H1740" t="s">
        <v>32</v>
      </c>
      <c r="I1740">
        <v>82</v>
      </c>
      <c r="J1740">
        <v>1.85</v>
      </c>
      <c r="K1740" t="s">
        <v>33</v>
      </c>
      <c r="L1740" t="s">
        <v>13981</v>
      </c>
      <c r="M1740" t="s">
        <v>14316</v>
      </c>
      <c r="N1740" t="s">
        <v>14067</v>
      </c>
      <c r="O1740" t="s">
        <v>17423</v>
      </c>
      <c r="P1740" t="s">
        <v>14154</v>
      </c>
      <c r="Q1740">
        <v>2001</v>
      </c>
      <c r="R1740" t="s">
        <v>212</v>
      </c>
      <c r="S1740">
        <v>0</v>
      </c>
      <c r="T1740">
        <v>30000000</v>
      </c>
      <c r="U1740">
        <v>80920948</v>
      </c>
      <c r="V1740">
        <f t="shared" si="55"/>
        <v>50920948</v>
      </c>
      <c r="W1740" t="s">
        <v>6533</v>
      </c>
      <c r="X1740">
        <v>6</v>
      </c>
      <c r="Y1740">
        <v>66</v>
      </c>
      <c r="Z1740">
        <v>23943</v>
      </c>
      <c r="AA1740">
        <v>118</v>
      </c>
      <c r="AB1740">
        <v>425</v>
      </c>
      <c r="AC1740">
        <v>8</v>
      </c>
      <c r="AD1740">
        <v>770</v>
      </c>
      <c r="AE1740">
        <v>677</v>
      </c>
      <c r="AF1740">
        <v>179</v>
      </c>
      <c r="AG1740">
        <v>2251</v>
      </c>
      <c r="AH1740" t="s">
        <v>980</v>
      </c>
      <c r="AI1740" t="s">
        <v>718</v>
      </c>
      <c r="AJ1740" t="s">
        <v>20925</v>
      </c>
      <c r="AK1740" t="s">
        <v>1432</v>
      </c>
      <c r="AL1740" t="s">
        <v>20926</v>
      </c>
      <c r="AM1740" t="s">
        <v>13700</v>
      </c>
      <c r="AP1740">
        <f t="shared" si="54"/>
        <v>6</v>
      </c>
    </row>
    <row r="1741" spans="1:42" x14ac:dyDescent="0.3">
      <c r="A1741" s="1">
        <v>1863</v>
      </c>
      <c r="B1741" t="s">
        <v>6534</v>
      </c>
      <c r="C1741" t="s">
        <v>27</v>
      </c>
      <c r="D1741" t="s">
        <v>437</v>
      </c>
      <c r="E1741" t="s">
        <v>530</v>
      </c>
      <c r="F1741" t="s">
        <v>6535</v>
      </c>
      <c r="G1741" t="s">
        <v>6536</v>
      </c>
      <c r="H1741" t="s">
        <v>32</v>
      </c>
      <c r="I1741">
        <v>85</v>
      </c>
      <c r="J1741">
        <v>1.85</v>
      </c>
      <c r="K1741" t="s">
        <v>33</v>
      </c>
      <c r="L1741" t="s">
        <v>17755</v>
      </c>
      <c r="M1741" t="s">
        <v>17933</v>
      </c>
      <c r="N1741" t="s">
        <v>17934</v>
      </c>
      <c r="O1741" t="s">
        <v>17935</v>
      </c>
      <c r="P1741" t="s">
        <v>17936</v>
      </c>
      <c r="Q1741">
        <v>2008</v>
      </c>
      <c r="R1741" t="s">
        <v>34</v>
      </c>
      <c r="S1741">
        <v>0</v>
      </c>
      <c r="T1741">
        <v>25000000</v>
      </c>
      <c r="U1741">
        <v>80034302</v>
      </c>
      <c r="V1741">
        <f t="shared" si="55"/>
        <v>55034302</v>
      </c>
      <c r="W1741" t="s">
        <v>6537</v>
      </c>
      <c r="X1741">
        <v>7</v>
      </c>
      <c r="Y1741">
        <v>459</v>
      </c>
      <c r="Z1741">
        <v>296787</v>
      </c>
      <c r="AA1741">
        <v>2192</v>
      </c>
      <c r="AB1741">
        <v>0</v>
      </c>
      <c r="AC1741">
        <v>198</v>
      </c>
      <c r="AD1741">
        <v>2000</v>
      </c>
      <c r="AE1741">
        <v>1000</v>
      </c>
      <c r="AF1741">
        <v>387</v>
      </c>
      <c r="AG1741">
        <v>3958</v>
      </c>
      <c r="AH1741" t="s">
        <v>980</v>
      </c>
      <c r="AI1741" t="s">
        <v>718</v>
      </c>
      <c r="AJ1741" t="s">
        <v>4493</v>
      </c>
      <c r="AK1741" t="s">
        <v>13700</v>
      </c>
      <c r="AP1741">
        <f t="shared" si="54"/>
        <v>4</v>
      </c>
    </row>
    <row r="1742" spans="1:42" x14ac:dyDescent="0.3">
      <c r="A1742" s="1">
        <v>1864</v>
      </c>
      <c r="B1742" t="s">
        <v>6538</v>
      </c>
      <c r="C1742" t="s">
        <v>27</v>
      </c>
      <c r="D1742" t="s">
        <v>6539</v>
      </c>
      <c r="E1742" t="s">
        <v>6540</v>
      </c>
      <c r="F1742" t="s">
        <v>6541</v>
      </c>
      <c r="G1742" t="s">
        <v>6542</v>
      </c>
      <c r="H1742" t="s">
        <v>32</v>
      </c>
      <c r="I1742">
        <v>88</v>
      </c>
      <c r="J1742">
        <v>1.85</v>
      </c>
      <c r="K1742" t="s">
        <v>33</v>
      </c>
      <c r="L1742" t="s">
        <v>17937</v>
      </c>
      <c r="M1742" t="s">
        <v>14110</v>
      </c>
      <c r="N1742" t="s">
        <v>14571</v>
      </c>
      <c r="O1742" t="s">
        <v>17938</v>
      </c>
      <c r="P1742" t="s">
        <v>14781</v>
      </c>
      <c r="Q1742">
        <v>1991</v>
      </c>
      <c r="R1742" t="s">
        <v>72</v>
      </c>
      <c r="S1742">
        <v>0</v>
      </c>
      <c r="T1742">
        <v>25000000</v>
      </c>
      <c r="U1742">
        <v>78656813</v>
      </c>
      <c r="V1742">
        <f t="shared" si="55"/>
        <v>53656813</v>
      </c>
      <c r="W1742" t="s">
        <v>6543</v>
      </c>
      <c r="X1742">
        <v>6</v>
      </c>
      <c r="Y1742">
        <v>68</v>
      </c>
      <c r="Z1742">
        <v>42765</v>
      </c>
      <c r="AA1742">
        <v>93</v>
      </c>
      <c r="AB1742">
        <v>0</v>
      </c>
      <c r="AC1742">
        <v>34</v>
      </c>
      <c r="AD1742">
        <v>642</v>
      </c>
      <c r="AE1742">
        <v>533</v>
      </c>
      <c r="AF1742">
        <v>445</v>
      </c>
      <c r="AG1742">
        <v>2501</v>
      </c>
      <c r="AH1742" t="s">
        <v>980</v>
      </c>
      <c r="AI1742" t="s">
        <v>718</v>
      </c>
      <c r="AJ1742" t="s">
        <v>1432</v>
      </c>
      <c r="AK1742" t="s">
        <v>20926</v>
      </c>
      <c r="AL1742" t="s">
        <v>13700</v>
      </c>
      <c r="AP1742">
        <f t="shared" si="54"/>
        <v>5</v>
      </c>
    </row>
    <row r="1743" spans="1:42" x14ac:dyDescent="0.3">
      <c r="A1743" s="1">
        <v>1865</v>
      </c>
      <c r="B1743" t="s">
        <v>6544</v>
      </c>
      <c r="C1743" t="s">
        <v>27</v>
      </c>
      <c r="D1743" t="s">
        <v>1631</v>
      </c>
      <c r="E1743" t="s">
        <v>1269</v>
      </c>
      <c r="F1743" t="s">
        <v>6545</v>
      </c>
      <c r="G1743" t="s">
        <v>5011</v>
      </c>
      <c r="H1743" t="s">
        <v>32</v>
      </c>
      <c r="I1743">
        <v>119</v>
      </c>
      <c r="J1743">
        <v>2.35</v>
      </c>
      <c r="K1743" t="s">
        <v>33</v>
      </c>
      <c r="L1743" t="s">
        <v>17939</v>
      </c>
      <c r="M1743" t="s">
        <v>17940</v>
      </c>
      <c r="N1743" t="s">
        <v>16805</v>
      </c>
      <c r="O1743" t="s">
        <v>17941</v>
      </c>
      <c r="P1743" t="s">
        <v>17942</v>
      </c>
      <c r="Q1743">
        <v>1987</v>
      </c>
      <c r="R1743" t="s">
        <v>491</v>
      </c>
      <c r="S1743">
        <v>1</v>
      </c>
      <c r="T1743">
        <v>25000000</v>
      </c>
      <c r="U1743">
        <v>76270454</v>
      </c>
      <c r="V1743">
        <f t="shared" si="55"/>
        <v>51270454</v>
      </c>
      <c r="W1743" t="s">
        <v>6546</v>
      </c>
      <c r="X1743">
        <v>7.9</v>
      </c>
      <c r="Y1743">
        <v>123</v>
      </c>
      <c r="Z1743">
        <v>219008</v>
      </c>
      <c r="AA1743">
        <v>418</v>
      </c>
      <c r="AB1743">
        <v>0</v>
      </c>
      <c r="AC1743">
        <v>0</v>
      </c>
      <c r="AD1743">
        <v>22000</v>
      </c>
      <c r="AE1743">
        <v>371</v>
      </c>
      <c r="AF1743">
        <v>188</v>
      </c>
      <c r="AG1743">
        <v>22767</v>
      </c>
      <c r="AH1743" t="s">
        <v>20931</v>
      </c>
      <c r="AI1743" t="s">
        <v>2420</v>
      </c>
      <c r="AJ1743" t="s">
        <v>13161</v>
      </c>
      <c r="AP1743">
        <f t="shared" si="54"/>
        <v>3</v>
      </c>
    </row>
    <row r="1744" spans="1:42" x14ac:dyDescent="0.3">
      <c r="A1744" s="1">
        <v>1866</v>
      </c>
      <c r="B1744" t="s">
        <v>6547</v>
      </c>
      <c r="C1744" t="s">
        <v>27</v>
      </c>
      <c r="D1744" t="s">
        <v>4989</v>
      </c>
      <c r="E1744" t="s">
        <v>312</v>
      </c>
      <c r="F1744" t="s">
        <v>853</v>
      </c>
      <c r="G1744" t="s">
        <v>6548</v>
      </c>
      <c r="H1744" t="s">
        <v>32</v>
      </c>
      <c r="I1744">
        <v>122</v>
      </c>
      <c r="J1744">
        <v>2.35</v>
      </c>
      <c r="K1744" t="s">
        <v>33</v>
      </c>
      <c r="L1744" t="s">
        <v>17943</v>
      </c>
      <c r="M1744" t="s">
        <v>14444</v>
      </c>
      <c r="N1744" t="s">
        <v>14606</v>
      </c>
      <c r="O1744" t="s">
        <v>14026</v>
      </c>
      <c r="P1744" t="s">
        <v>17944</v>
      </c>
      <c r="Q1744">
        <v>2007</v>
      </c>
      <c r="R1744" t="s">
        <v>491</v>
      </c>
      <c r="S1744">
        <v>0</v>
      </c>
      <c r="T1744">
        <v>25000000</v>
      </c>
      <c r="U1744">
        <v>74273505</v>
      </c>
      <c r="V1744">
        <f t="shared" si="55"/>
        <v>49273505</v>
      </c>
      <c r="W1744" t="s">
        <v>6549</v>
      </c>
      <c r="X1744">
        <v>8.1</v>
      </c>
      <c r="Y1744">
        <v>488</v>
      </c>
      <c r="Z1744">
        <v>612060</v>
      </c>
      <c r="AA1744">
        <v>1518</v>
      </c>
      <c r="AB1744">
        <v>21000</v>
      </c>
      <c r="AC1744">
        <v>1000</v>
      </c>
      <c r="AD1744">
        <v>2000</v>
      </c>
      <c r="AE1744">
        <v>939</v>
      </c>
      <c r="AF1744">
        <v>883</v>
      </c>
      <c r="AG1744">
        <v>4738</v>
      </c>
      <c r="AH1744" t="s">
        <v>20931</v>
      </c>
      <c r="AI1744" t="s">
        <v>2420</v>
      </c>
      <c r="AJ1744" t="s">
        <v>13161</v>
      </c>
      <c r="AP1744">
        <f t="shared" si="54"/>
        <v>3</v>
      </c>
    </row>
    <row r="1745" spans="1:42" x14ac:dyDescent="0.3">
      <c r="A1745" s="1">
        <v>1867</v>
      </c>
      <c r="B1745" t="s">
        <v>6550</v>
      </c>
      <c r="C1745" t="s">
        <v>27</v>
      </c>
      <c r="D1745" t="s">
        <v>998</v>
      </c>
      <c r="E1745" t="s">
        <v>1661</v>
      </c>
      <c r="F1745" t="s">
        <v>5923</v>
      </c>
      <c r="G1745" t="s">
        <v>6551</v>
      </c>
      <c r="H1745" t="s">
        <v>32</v>
      </c>
      <c r="I1745">
        <v>99</v>
      </c>
      <c r="J1745">
        <v>2.35</v>
      </c>
      <c r="K1745" t="s">
        <v>33</v>
      </c>
      <c r="L1745" t="s">
        <v>17945</v>
      </c>
      <c r="M1745" t="s">
        <v>16200</v>
      </c>
      <c r="N1745" t="s">
        <v>14666</v>
      </c>
      <c r="O1745" t="s">
        <v>14425</v>
      </c>
      <c r="P1745" t="s">
        <v>17458</v>
      </c>
      <c r="Q1745">
        <v>2014</v>
      </c>
      <c r="R1745" t="s">
        <v>34</v>
      </c>
      <c r="S1745">
        <v>1</v>
      </c>
      <c r="T1745">
        <v>25000000</v>
      </c>
      <c r="U1745">
        <v>134141530</v>
      </c>
      <c r="V1745">
        <f t="shared" si="55"/>
        <v>109141530</v>
      </c>
      <c r="W1745" t="s">
        <v>6552</v>
      </c>
      <c r="X1745">
        <v>6.2</v>
      </c>
      <c r="Y1745">
        <v>146</v>
      </c>
      <c r="Z1745">
        <v>75903</v>
      </c>
      <c r="AA1745">
        <v>109</v>
      </c>
      <c r="AB1745">
        <v>0</v>
      </c>
      <c r="AC1745">
        <v>167</v>
      </c>
      <c r="AD1745">
        <v>655</v>
      </c>
      <c r="AE1745">
        <v>521</v>
      </c>
      <c r="AF1745">
        <v>460</v>
      </c>
      <c r="AG1745">
        <v>2394</v>
      </c>
      <c r="AH1745" t="s">
        <v>980</v>
      </c>
      <c r="AI1745" t="s">
        <v>1432</v>
      </c>
      <c r="AJ1745" t="s">
        <v>20931</v>
      </c>
      <c r="AK1745" t="s">
        <v>12756</v>
      </c>
      <c r="AP1745">
        <f t="shared" si="54"/>
        <v>4</v>
      </c>
    </row>
    <row r="1746" spans="1:42" x14ac:dyDescent="0.3">
      <c r="A1746" s="1">
        <v>1868</v>
      </c>
      <c r="B1746" t="s">
        <v>6553</v>
      </c>
      <c r="C1746" t="s">
        <v>27</v>
      </c>
      <c r="D1746" t="s">
        <v>6554</v>
      </c>
      <c r="E1746" t="s">
        <v>339</v>
      </c>
      <c r="F1746" t="s">
        <v>308</v>
      </c>
      <c r="G1746" t="s">
        <v>1666</v>
      </c>
      <c r="H1746" t="s">
        <v>47</v>
      </c>
      <c r="I1746">
        <v>97</v>
      </c>
      <c r="J1746">
        <v>2.35</v>
      </c>
      <c r="K1746" t="s">
        <v>33</v>
      </c>
      <c r="L1746" t="s">
        <v>16454</v>
      </c>
      <c r="M1746" t="s">
        <v>17946</v>
      </c>
      <c r="N1746" t="s">
        <v>17947</v>
      </c>
      <c r="O1746" t="s">
        <v>17948</v>
      </c>
      <c r="P1746" t="s">
        <v>17949</v>
      </c>
      <c r="Q1746">
        <v>2001</v>
      </c>
      <c r="R1746" t="s">
        <v>491</v>
      </c>
      <c r="S1746">
        <v>3</v>
      </c>
      <c r="T1746">
        <v>26000000</v>
      </c>
      <c r="U1746">
        <v>71500556</v>
      </c>
      <c r="V1746">
        <f t="shared" si="55"/>
        <v>45500556</v>
      </c>
      <c r="W1746" t="s">
        <v>6555</v>
      </c>
      <c r="X1746">
        <v>6.7</v>
      </c>
      <c r="Y1746">
        <v>168</v>
      </c>
      <c r="Z1746">
        <v>171568</v>
      </c>
      <c r="AA1746">
        <v>571</v>
      </c>
      <c r="AB1746">
        <v>0</v>
      </c>
      <c r="AC1746">
        <v>11</v>
      </c>
      <c r="AD1746">
        <v>14000</v>
      </c>
      <c r="AE1746">
        <v>1000</v>
      </c>
      <c r="AF1746">
        <v>887</v>
      </c>
      <c r="AG1746">
        <v>16999</v>
      </c>
      <c r="AH1746" t="s">
        <v>1432</v>
      </c>
      <c r="AI1746" t="s">
        <v>2420</v>
      </c>
      <c r="AJ1746" t="s">
        <v>12756</v>
      </c>
      <c r="AP1746">
        <f t="shared" si="54"/>
        <v>3</v>
      </c>
    </row>
    <row r="1747" spans="1:42" x14ac:dyDescent="0.3">
      <c r="A1747" s="1">
        <v>1869</v>
      </c>
      <c r="B1747" t="s">
        <v>6556</v>
      </c>
      <c r="C1747" t="s">
        <v>27</v>
      </c>
      <c r="D1747" t="s">
        <v>5351</v>
      </c>
      <c r="E1747" t="s">
        <v>2247</v>
      </c>
      <c r="F1747" t="s">
        <v>6557</v>
      </c>
      <c r="G1747" t="s">
        <v>6558</v>
      </c>
      <c r="H1747" t="s">
        <v>47</v>
      </c>
      <c r="I1747">
        <v>121</v>
      </c>
      <c r="J1747">
        <v>1.85</v>
      </c>
      <c r="K1747" t="s">
        <v>33</v>
      </c>
      <c r="L1747" t="s">
        <v>14406</v>
      </c>
      <c r="M1747" t="s">
        <v>17950</v>
      </c>
      <c r="N1747" t="s">
        <v>14412</v>
      </c>
      <c r="O1747" t="s">
        <v>15353</v>
      </c>
      <c r="P1747" t="s">
        <v>14333</v>
      </c>
      <c r="Q1747">
        <v>2000</v>
      </c>
      <c r="R1747" t="s">
        <v>34</v>
      </c>
      <c r="S1747">
        <v>1</v>
      </c>
      <c r="T1747">
        <v>25000000</v>
      </c>
      <c r="U1747">
        <v>71309760</v>
      </c>
      <c r="V1747">
        <f t="shared" si="55"/>
        <v>46309760</v>
      </c>
      <c r="W1747" t="s">
        <v>6559</v>
      </c>
      <c r="X1747">
        <v>7.3</v>
      </c>
      <c r="Y1747">
        <v>152</v>
      </c>
      <c r="Z1747">
        <v>150308</v>
      </c>
      <c r="AA1747">
        <v>498</v>
      </c>
      <c r="AB1747">
        <v>18000</v>
      </c>
      <c r="AC1747">
        <v>529</v>
      </c>
      <c r="AD1747">
        <v>541</v>
      </c>
      <c r="AE1747">
        <v>399</v>
      </c>
      <c r="AF1747">
        <v>163</v>
      </c>
      <c r="AG1747">
        <v>1323</v>
      </c>
      <c r="AH1747" t="s">
        <v>2420</v>
      </c>
      <c r="AI1747" t="s">
        <v>12756</v>
      </c>
      <c r="AP1747">
        <f t="shared" si="54"/>
        <v>2</v>
      </c>
    </row>
    <row r="1748" spans="1:42" x14ac:dyDescent="0.3">
      <c r="A1748" s="1">
        <v>1870</v>
      </c>
      <c r="B1748" t="s">
        <v>6560</v>
      </c>
      <c r="C1748" t="s">
        <v>27</v>
      </c>
      <c r="D1748" t="s">
        <v>6561</v>
      </c>
      <c r="E1748" t="s">
        <v>3669</v>
      </c>
      <c r="F1748" t="s">
        <v>1661</v>
      </c>
      <c r="G1748" t="s">
        <v>6562</v>
      </c>
      <c r="H1748" t="s">
        <v>32</v>
      </c>
      <c r="I1748">
        <v>95</v>
      </c>
      <c r="J1748">
        <v>1.85</v>
      </c>
      <c r="K1748" t="s">
        <v>33</v>
      </c>
      <c r="L1748" t="s">
        <v>17951</v>
      </c>
      <c r="M1748" t="s">
        <v>17952</v>
      </c>
      <c r="N1748" t="s">
        <v>17953</v>
      </c>
      <c r="O1748" t="s">
        <v>17954</v>
      </c>
      <c r="P1748" t="s">
        <v>14882</v>
      </c>
      <c r="Q1748">
        <v>2003</v>
      </c>
      <c r="R1748" t="s">
        <v>34</v>
      </c>
      <c r="S1748">
        <v>2</v>
      </c>
      <c r="T1748">
        <v>45000000</v>
      </c>
      <c r="U1748">
        <v>89808372</v>
      </c>
      <c r="V1748">
        <f t="shared" si="55"/>
        <v>44808372</v>
      </c>
      <c r="W1748" t="s">
        <v>6563</v>
      </c>
      <c r="X1748">
        <v>4.5999999999999996</v>
      </c>
      <c r="Y1748">
        <v>133</v>
      </c>
      <c r="Z1748">
        <v>46417</v>
      </c>
      <c r="AA1748">
        <v>297</v>
      </c>
      <c r="AB1748">
        <v>660</v>
      </c>
      <c r="AC1748">
        <v>0</v>
      </c>
      <c r="AD1748">
        <v>934</v>
      </c>
      <c r="AE1748">
        <v>655</v>
      </c>
      <c r="AF1748">
        <v>643</v>
      </c>
      <c r="AG1748">
        <v>3500</v>
      </c>
      <c r="AH1748" t="s">
        <v>1432</v>
      </c>
      <c r="AP1748">
        <f t="shared" si="54"/>
        <v>1</v>
      </c>
    </row>
    <row r="1749" spans="1:42" x14ac:dyDescent="0.3">
      <c r="A1749" s="1">
        <v>1871</v>
      </c>
      <c r="B1749" t="s">
        <v>6564</v>
      </c>
      <c r="C1749" t="s">
        <v>27</v>
      </c>
      <c r="D1749" t="s">
        <v>3615</v>
      </c>
      <c r="E1749" t="s">
        <v>1893</v>
      </c>
      <c r="F1749" t="s">
        <v>6565</v>
      </c>
      <c r="G1749" t="s">
        <v>698</v>
      </c>
      <c r="H1749" t="s">
        <v>32</v>
      </c>
      <c r="I1749">
        <v>105</v>
      </c>
      <c r="J1749">
        <v>1.85</v>
      </c>
      <c r="K1749" t="s">
        <v>33</v>
      </c>
      <c r="L1749" t="s">
        <v>17955</v>
      </c>
      <c r="M1749" t="s">
        <v>17956</v>
      </c>
      <c r="N1749" t="s">
        <v>17957</v>
      </c>
      <c r="O1749" t="s">
        <v>17958</v>
      </c>
      <c r="P1749" t="s">
        <v>16686</v>
      </c>
      <c r="Q1749">
        <v>2012</v>
      </c>
      <c r="R1749" t="s">
        <v>72</v>
      </c>
      <c r="S1749">
        <v>5</v>
      </c>
      <c r="T1749">
        <v>25000000</v>
      </c>
      <c r="U1749">
        <v>77264926</v>
      </c>
      <c r="V1749">
        <f t="shared" si="55"/>
        <v>52264926</v>
      </c>
      <c r="W1749" t="s">
        <v>6566</v>
      </c>
      <c r="X1749">
        <v>6.1</v>
      </c>
      <c r="Y1749">
        <v>139</v>
      </c>
      <c r="Z1749">
        <v>21176</v>
      </c>
      <c r="AA1749">
        <v>107</v>
      </c>
      <c r="AB1749">
        <v>0</v>
      </c>
      <c r="AC1749">
        <v>99</v>
      </c>
      <c r="AD1749">
        <v>3000</v>
      </c>
      <c r="AE1749">
        <v>448</v>
      </c>
      <c r="AF1749">
        <v>433</v>
      </c>
      <c r="AG1749">
        <v>5740</v>
      </c>
      <c r="AH1749" t="s">
        <v>1432</v>
      </c>
      <c r="AI1749" t="s">
        <v>20926</v>
      </c>
      <c r="AP1749">
        <f t="shared" si="54"/>
        <v>2</v>
      </c>
    </row>
    <row r="1750" spans="1:42" x14ac:dyDescent="0.3">
      <c r="A1750" s="1">
        <v>1872</v>
      </c>
      <c r="B1750" t="s">
        <v>6567</v>
      </c>
      <c r="C1750" t="s">
        <v>27</v>
      </c>
      <c r="D1750" t="s">
        <v>1940</v>
      </c>
      <c r="E1750" t="s">
        <v>629</v>
      </c>
      <c r="F1750" t="s">
        <v>6568</v>
      </c>
      <c r="G1750" t="s">
        <v>417</v>
      </c>
      <c r="H1750" t="s">
        <v>32</v>
      </c>
      <c r="I1750">
        <v>108</v>
      </c>
      <c r="J1750">
        <v>2.35</v>
      </c>
      <c r="K1750" t="s">
        <v>33</v>
      </c>
      <c r="L1750" t="s">
        <v>17959</v>
      </c>
      <c r="M1750" t="s">
        <v>15937</v>
      </c>
      <c r="N1750" t="s">
        <v>14157</v>
      </c>
      <c r="O1750" t="s">
        <v>14230</v>
      </c>
      <c r="P1750" t="s">
        <v>16487</v>
      </c>
      <c r="Q1750">
        <v>2011</v>
      </c>
      <c r="R1750" t="s">
        <v>491</v>
      </c>
      <c r="S1750">
        <v>1</v>
      </c>
      <c r="T1750">
        <v>25000000</v>
      </c>
      <c r="U1750">
        <v>70625986</v>
      </c>
      <c r="V1750">
        <f t="shared" si="55"/>
        <v>45625986</v>
      </c>
      <c r="W1750" t="s">
        <v>6569</v>
      </c>
      <c r="X1750">
        <v>6.2</v>
      </c>
      <c r="Y1750">
        <v>245</v>
      </c>
      <c r="Z1750">
        <v>168717</v>
      </c>
      <c r="AA1750">
        <v>178</v>
      </c>
      <c r="AB1750">
        <v>24000</v>
      </c>
      <c r="AC1750">
        <v>425</v>
      </c>
      <c r="AD1750">
        <v>20000</v>
      </c>
      <c r="AE1750">
        <v>962</v>
      </c>
      <c r="AF1750">
        <v>766</v>
      </c>
      <c r="AG1750">
        <v>22739</v>
      </c>
      <c r="AH1750" t="s">
        <v>1432</v>
      </c>
      <c r="AI1750" t="s">
        <v>12756</v>
      </c>
      <c r="AP1750">
        <f t="shared" si="54"/>
        <v>2</v>
      </c>
    </row>
    <row r="1751" spans="1:42" x14ac:dyDescent="0.3">
      <c r="A1751" s="1">
        <v>1873</v>
      </c>
      <c r="B1751" t="s">
        <v>6570</v>
      </c>
      <c r="C1751" t="s">
        <v>27</v>
      </c>
      <c r="D1751" t="s">
        <v>4188</v>
      </c>
      <c r="E1751" t="s">
        <v>2147</v>
      </c>
      <c r="F1751" t="s">
        <v>6571</v>
      </c>
      <c r="G1751" t="s">
        <v>4457</v>
      </c>
      <c r="H1751" t="s">
        <v>32</v>
      </c>
      <c r="I1751">
        <v>134</v>
      </c>
      <c r="J1751">
        <v>2.35</v>
      </c>
      <c r="K1751" t="s">
        <v>33</v>
      </c>
      <c r="L1751" t="s">
        <v>17960</v>
      </c>
      <c r="M1751" t="s">
        <v>15442</v>
      </c>
      <c r="N1751" t="s">
        <v>15204</v>
      </c>
      <c r="O1751" t="s">
        <v>14025</v>
      </c>
      <c r="P1751" t="s">
        <v>17961</v>
      </c>
      <c r="Q1751">
        <v>1993</v>
      </c>
      <c r="R1751" t="s">
        <v>491</v>
      </c>
      <c r="S1751">
        <v>0</v>
      </c>
      <c r="T1751">
        <v>25000000</v>
      </c>
      <c r="U1751">
        <v>56505065</v>
      </c>
      <c r="V1751">
        <f t="shared" si="55"/>
        <v>31505065</v>
      </c>
      <c r="W1751" t="s">
        <v>6572</v>
      </c>
      <c r="X1751">
        <v>7.8</v>
      </c>
      <c r="Y1751">
        <v>84</v>
      </c>
      <c r="Z1751">
        <v>95241</v>
      </c>
      <c r="AA1751">
        <v>439</v>
      </c>
      <c r="AB1751">
        <v>11000</v>
      </c>
      <c r="AC1751">
        <v>170</v>
      </c>
      <c r="AD1751">
        <v>2000</v>
      </c>
      <c r="AE1751">
        <v>722</v>
      </c>
      <c r="AF1751">
        <v>472</v>
      </c>
      <c r="AG1751">
        <v>4453</v>
      </c>
      <c r="AH1751" t="s">
        <v>980</v>
      </c>
      <c r="AI1751" t="s">
        <v>20932</v>
      </c>
      <c r="AJ1751" t="s">
        <v>2420</v>
      </c>
      <c r="AK1751" t="s">
        <v>20929</v>
      </c>
      <c r="AL1751" t="s">
        <v>12756</v>
      </c>
      <c r="AM1751" t="s">
        <v>10951</v>
      </c>
      <c r="AP1751">
        <f t="shared" si="54"/>
        <v>6</v>
      </c>
    </row>
    <row r="1752" spans="1:42" x14ac:dyDescent="0.3">
      <c r="A1752" s="1">
        <v>1874</v>
      </c>
      <c r="B1752" t="s">
        <v>6573</v>
      </c>
      <c r="C1752" t="s">
        <v>27</v>
      </c>
      <c r="D1752" t="s">
        <v>2443</v>
      </c>
      <c r="E1752" t="s">
        <v>385</v>
      </c>
      <c r="F1752" t="s">
        <v>364</v>
      </c>
      <c r="G1752" t="s">
        <v>5252</v>
      </c>
      <c r="H1752" t="s">
        <v>32</v>
      </c>
      <c r="I1752">
        <v>115</v>
      </c>
      <c r="J1752">
        <v>2.35</v>
      </c>
      <c r="K1752" t="s">
        <v>33</v>
      </c>
      <c r="L1752" t="s">
        <v>14096</v>
      </c>
      <c r="M1752" t="s">
        <v>15083</v>
      </c>
      <c r="N1752" t="s">
        <v>14482</v>
      </c>
      <c r="O1752" t="s">
        <v>14048</v>
      </c>
      <c r="P1752" t="s">
        <v>17962</v>
      </c>
      <c r="Q1752">
        <v>2000</v>
      </c>
      <c r="R1752" t="s">
        <v>491</v>
      </c>
      <c r="S1752">
        <v>1</v>
      </c>
      <c r="T1752">
        <v>25000000</v>
      </c>
      <c r="U1752">
        <v>55973336</v>
      </c>
      <c r="V1752">
        <f t="shared" si="55"/>
        <v>30973336</v>
      </c>
      <c r="W1752" t="s">
        <v>6574</v>
      </c>
      <c r="X1752">
        <v>6.1</v>
      </c>
      <c r="Y1752">
        <v>70</v>
      </c>
      <c r="Z1752">
        <v>57040</v>
      </c>
      <c r="AA1752">
        <v>365</v>
      </c>
      <c r="AB1752">
        <v>0</v>
      </c>
      <c r="AC1752">
        <v>43</v>
      </c>
      <c r="AD1752">
        <v>5000</v>
      </c>
      <c r="AE1752">
        <v>848</v>
      </c>
      <c r="AF1752">
        <v>775</v>
      </c>
      <c r="AG1752">
        <v>9082</v>
      </c>
      <c r="AH1752" t="s">
        <v>980</v>
      </c>
      <c r="AI1752" t="s">
        <v>20931</v>
      </c>
      <c r="AJ1752" t="s">
        <v>13161</v>
      </c>
      <c r="AP1752">
        <f t="shared" si="54"/>
        <v>3</v>
      </c>
    </row>
    <row r="1753" spans="1:42" x14ac:dyDescent="0.3">
      <c r="A1753" s="1">
        <v>1876</v>
      </c>
      <c r="B1753" t="s">
        <v>6575</v>
      </c>
      <c r="C1753" t="s">
        <v>27</v>
      </c>
      <c r="D1753" t="s">
        <v>3876</v>
      </c>
      <c r="E1753" t="s">
        <v>6576</v>
      </c>
      <c r="F1753" t="s">
        <v>6577</v>
      </c>
      <c r="G1753" t="s">
        <v>3961</v>
      </c>
      <c r="H1753" t="s">
        <v>572</v>
      </c>
      <c r="I1753">
        <v>86</v>
      </c>
      <c r="J1753">
        <v>2.35</v>
      </c>
      <c r="K1753" t="s">
        <v>33</v>
      </c>
      <c r="L1753" t="s">
        <v>15258</v>
      </c>
      <c r="M1753" t="s">
        <v>14096</v>
      </c>
      <c r="N1753" t="s">
        <v>17112</v>
      </c>
      <c r="O1753" t="s">
        <v>17868</v>
      </c>
      <c r="P1753" t="s">
        <v>16974</v>
      </c>
      <c r="Q1753">
        <v>2006</v>
      </c>
      <c r="R1753" t="s">
        <v>491</v>
      </c>
      <c r="S1753">
        <v>0</v>
      </c>
      <c r="T1753">
        <v>25000000</v>
      </c>
      <c r="U1753">
        <v>54098051</v>
      </c>
      <c r="V1753">
        <f t="shared" si="55"/>
        <v>29098051</v>
      </c>
      <c r="W1753" t="s">
        <v>6578</v>
      </c>
      <c r="X1753">
        <v>5.8</v>
      </c>
      <c r="Y1753">
        <v>216</v>
      </c>
      <c r="Z1753">
        <v>102861</v>
      </c>
      <c r="AA1753">
        <v>571</v>
      </c>
      <c r="AB1753">
        <v>0</v>
      </c>
      <c r="AC1753">
        <v>70</v>
      </c>
      <c r="AD1753">
        <v>440</v>
      </c>
      <c r="AE1753">
        <v>346</v>
      </c>
      <c r="AF1753">
        <v>318</v>
      </c>
      <c r="AG1753">
        <v>2420</v>
      </c>
      <c r="AH1753" t="s">
        <v>4493</v>
      </c>
      <c r="AP1753">
        <f t="shared" si="54"/>
        <v>1</v>
      </c>
    </row>
    <row r="1754" spans="1:42" x14ac:dyDescent="0.3">
      <c r="A1754" s="1">
        <v>1877</v>
      </c>
      <c r="B1754" t="s">
        <v>6579</v>
      </c>
      <c r="C1754" t="s">
        <v>27</v>
      </c>
      <c r="D1754" t="s">
        <v>5051</v>
      </c>
      <c r="E1754" t="s">
        <v>1270</v>
      </c>
      <c r="F1754" t="s">
        <v>6580</v>
      </c>
      <c r="G1754" t="s">
        <v>6581</v>
      </c>
      <c r="H1754" t="s">
        <v>32</v>
      </c>
      <c r="I1754">
        <v>101</v>
      </c>
      <c r="J1754">
        <v>2.35</v>
      </c>
      <c r="K1754" t="s">
        <v>33</v>
      </c>
      <c r="L1754" t="s">
        <v>17963</v>
      </c>
      <c r="M1754" t="s">
        <v>17964</v>
      </c>
      <c r="N1754" t="s">
        <v>17700</v>
      </c>
      <c r="O1754" t="s">
        <v>17965</v>
      </c>
      <c r="P1754" t="s">
        <v>17966</v>
      </c>
      <c r="Q1754">
        <v>2012</v>
      </c>
      <c r="R1754" t="s">
        <v>34</v>
      </c>
      <c r="S1754">
        <v>0</v>
      </c>
      <c r="T1754">
        <v>25000000</v>
      </c>
      <c r="U1754">
        <v>60443237</v>
      </c>
      <c r="V1754">
        <f t="shared" si="55"/>
        <v>35443237</v>
      </c>
      <c r="W1754" t="s">
        <v>6582</v>
      </c>
      <c r="X1754">
        <v>6.5</v>
      </c>
      <c r="Y1754">
        <v>170</v>
      </c>
      <c r="Z1754">
        <v>76882</v>
      </c>
      <c r="AA1754">
        <v>106</v>
      </c>
      <c r="AB1754">
        <v>29000</v>
      </c>
      <c r="AC1754">
        <v>96</v>
      </c>
      <c r="AD1754">
        <v>713</v>
      </c>
      <c r="AE1754">
        <v>220</v>
      </c>
      <c r="AF1754">
        <v>204</v>
      </c>
      <c r="AG1754">
        <v>1852</v>
      </c>
      <c r="AH1754" t="s">
        <v>2420</v>
      </c>
      <c r="AI1754" t="s">
        <v>12756</v>
      </c>
      <c r="AP1754">
        <f t="shared" si="54"/>
        <v>2</v>
      </c>
    </row>
    <row r="1755" spans="1:42" x14ac:dyDescent="0.3">
      <c r="A1755" s="1">
        <v>1878</v>
      </c>
      <c r="B1755" t="s">
        <v>6583</v>
      </c>
      <c r="C1755" t="s">
        <v>27</v>
      </c>
      <c r="D1755" t="s">
        <v>6584</v>
      </c>
      <c r="E1755" t="s">
        <v>520</v>
      </c>
      <c r="F1755" t="s">
        <v>1417</v>
      </c>
      <c r="G1755" t="s">
        <v>1893</v>
      </c>
      <c r="H1755" t="s">
        <v>32</v>
      </c>
      <c r="I1755">
        <v>96</v>
      </c>
      <c r="J1755">
        <v>1.85</v>
      </c>
      <c r="K1755" t="s">
        <v>33</v>
      </c>
      <c r="L1755" t="s">
        <v>16459</v>
      </c>
      <c r="M1755" t="s">
        <v>14068</v>
      </c>
      <c r="N1755" t="s">
        <v>14847</v>
      </c>
      <c r="O1755" t="s">
        <v>15625</v>
      </c>
      <c r="P1755" t="s">
        <v>16000</v>
      </c>
      <c r="Q1755">
        <v>2007</v>
      </c>
      <c r="R1755" t="s">
        <v>72</v>
      </c>
      <c r="S1755">
        <v>3</v>
      </c>
      <c r="T1755">
        <v>17000000</v>
      </c>
      <c r="U1755">
        <v>82234139</v>
      </c>
      <c r="V1755">
        <f t="shared" si="55"/>
        <v>65234139</v>
      </c>
      <c r="W1755" t="s">
        <v>6585</v>
      </c>
      <c r="X1755">
        <v>7.2</v>
      </c>
      <c r="Y1755">
        <v>181</v>
      </c>
      <c r="Z1755">
        <v>110390</v>
      </c>
      <c r="AA1755">
        <v>522</v>
      </c>
      <c r="AB1755">
        <v>6000</v>
      </c>
      <c r="AC1755">
        <v>47</v>
      </c>
      <c r="AD1755">
        <v>14000</v>
      </c>
      <c r="AE1755">
        <v>11000</v>
      </c>
      <c r="AF1755">
        <v>3000</v>
      </c>
      <c r="AG1755">
        <v>28071</v>
      </c>
      <c r="AH1755" t="s">
        <v>718</v>
      </c>
      <c r="AI1755" t="s">
        <v>2420</v>
      </c>
      <c r="AJ1755" t="s">
        <v>20926</v>
      </c>
      <c r="AK1755" t="s">
        <v>20924</v>
      </c>
      <c r="AP1755">
        <f t="shared" si="54"/>
        <v>4</v>
      </c>
    </row>
    <row r="1756" spans="1:42" x14ac:dyDescent="0.3">
      <c r="A1756" s="1">
        <v>1879</v>
      </c>
      <c r="B1756" t="s">
        <v>6586</v>
      </c>
      <c r="C1756" t="s">
        <v>27</v>
      </c>
      <c r="D1756" t="s">
        <v>99</v>
      </c>
      <c r="E1756" t="s">
        <v>38</v>
      </c>
      <c r="F1756" t="s">
        <v>166</v>
      </c>
      <c r="G1756" t="s">
        <v>312</v>
      </c>
      <c r="H1756" t="s">
        <v>32</v>
      </c>
      <c r="I1756">
        <v>101</v>
      </c>
      <c r="J1756">
        <v>2.35</v>
      </c>
      <c r="K1756" t="s">
        <v>33</v>
      </c>
      <c r="L1756" t="s">
        <v>14325</v>
      </c>
      <c r="M1756" t="s">
        <v>17967</v>
      </c>
      <c r="N1756" t="s">
        <v>14504</v>
      </c>
      <c r="O1756" t="s">
        <v>17968</v>
      </c>
      <c r="P1756" t="s">
        <v>15515</v>
      </c>
      <c r="Q1756">
        <v>2004</v>
      </c>
      <c r="R1756" t="s">
        <v>72</v>
      </c>
      <c r="S1756">
        <v>1</v>
      </c>
      <c r="T1756">
        <v>25000000</v>
      </c>
      <c r="U1756">
        <v>51676606</v>
      </c>
      <c r="V1756">
        <f t="shared" si="55"/>
        <v>26676606</v>
      </c>
      <c r="W1756" t="s">
        <v>6587</v>
      </c>
      <c r="X1756">
        <v>7.8</v>
      </c>
      <c r="Y1756">
        <v>226</v>
      </c>
      <c r="Z1756">
        <v>174591</v>
      </c>
      <c r="AA1756">
        <v>632</v>
      </c>
      <c r="AB1756">
        <v>0</v>
      </c>
      <c r="AC1756">
        <v>395</v>
      </c>
      <c r="AD1756">
        <v>40000</v>
      </c>
      <c r="AE1756">
        <v>14000</v>
      </c>
      <c r="AF1756">
        <v>2000</v>
      </c>
      <c r="AG1756">
        <v>58823</v>
      </c>
      <c r="AH1756" t="s">
        <v>20932</v>
      </c>
      <c r="AI1756" t="s">
        <v>2420</v>
      </c>
      <c r="AJ1756" t="s">
        <v>20926</v>
      </c>
      <c r="AP1756">
        <f t="shared" si="54"/>
        <v>3</v>
      </c>
    </row>
    <row r="1757" spans="1:42" x14ac:dyDescent="0.3">
      <c r="A1757" s="1">
        <v>1880</v>
      </c>
      <c r="B1757" t="s">
        <v>6588</v>
      </c>
      <c r="C1757" t="s">
        <v>27</v>
      </c>
      <c r="D1757" t="s">
        <v>6589</v>
      </c>
      <c r="E1757" t="s">
        <v>2835</v>
      </c>
      <c r="F1757" t="s">
        <v>5923</v>
      </c>
      <c r="G1757" t="s">
        <v>6590</v>
      </c>
      <c r="H1757" t="s">
        <v>32</v>
      </c>
      <c r="I1757">
        <v>100</v>
      </c>
      <c r="J1757">
        <v>1.85</v>
      </c>
      <c r="K1757" t="s">
        <v>33</v>
      </c>
      <c r="L1757" t="s">
        <v>14220</v>
      </c>
      <c r="M1757" t="s">
        <v>17969</v>
      </c>
      <c r="N1757" t="s">
        <v>17970</v>
      </c>
      <c r="O1757" t="s">
        <v>17971</v>
      </c>
      <c r="P1757" t="s">
        <v>17972</v>
      </c>
      <c r="Q1757">
        <v>2013</v>
      </c>
      <c r="R1757" t="s">
        <v>34</v>
      </c>
      <c r="S1757">
        <v>0</v>
      </c>
      <c r="T1757">
        <v>25000000</v>
      </c>
      <c r="U1757">
        <v>52528330</v>
      </c>
      <c r="V1757">
        <f t="shared" si="55"/>
        <v>27528330</v>
      </c>
      <c r="W1757" t="s">
        <v>6591</v>
      </c>
      <c r="X1757">
        <v>4.7</v>
      </c>
      <c r="Y1757">
        <v>24</v>
      </c>
      <c r="Z1757">
        <v>4265</v>
      </c>
      <c r="AA1757">
        <v>27</v>
      </c>
      <c r="AB1757">
        <v>0</v>
      </c>
      <c r="AC1757">
        <v>0</v>
      </c>
      <c r="AD1757">
        <v>975</v>
      </c>
      <c r="AE1757">
        <v>521</v>
      </c>
      <c r="AF1757">
        <v>400</v>
      </c>
      <c r="AG1757">
        <v>3202</v>
      </c>
      <c r="AH1757" t="s">
        <v>1432</v>
      </c>
      <c r="AI1757" t="s">
        <v>2420</v>
      </c>
      <c r="AP1757">
        <f t="shared" si="54"/>
        <v>2</v>
      </c>
    </row>
    <row r="1758" spans="1:42" x14ac:dyDescent="0.3">
      <c r="A1758" s="1">
        <v>1881</v>
      </c>
      <c r="B1758" t="s">
        <v>6592</v>
      </c>
      <c r="C1758" t="s">
        <v>27</v>
      </c>
      <c r="D1758" t="s">
        <v>6593</v>
      </c>
      <c r="E1758" t="s">
        <v>175</v>
      </c>
      <c r="F1758" t="s">
        <v>1234</v>
      </c>
      <c r="G1758" t="s">
        <v>3660</v>
      </c>
      <c r="H1758" t="s">
        <v>32</v>
      </c>
      <c r="I1758">
        <v>117</v>
      </c>
      <c r="J1758">
        <v>2.35</v>
      </c>
      <c r="K1758" t="s">
        <v>33</v>
      </c>
      <c r="L1758" t="s">
        <v>15589</v>
      </c>
      <c r="M1758" t="s">
        <v>17973</v>
      </c>
      <c r="N1758" t="s">
        <v>14234</v>
      </c>
      <c r="O1758" t="s">
        <v>14599</v>
      </c>
      <c r="P1758" t="s">
        <v>17974</v>
      </c>
      <c r="Q1758">
        <v>2011</v>
      </c>
      <c r="R1758" t="s">
        <v>491</v>
      </c>
      <c r="S1758">
        <v>1</v>
      </c>
      <c r="T1758">
        <v>25000000</v>
      </c>
      <c r="U1758">
        <v>51533608</v>
      </c>
      <c r="V1758">
        <f t="shared" si="55"/>
        <v>26533608</v>
      </c>
      <c r="W1758" t="s">
        <v>6594</v>
      </c>
      <c r="X1758">
        <v>6.8</v>
      </c>
      <c r="Y1758">
        <v>408</v>
      </c>
      <c r="Z1758">
        <v>203111</v>
      </c>
      <c r="AA1758">
        <v>755</v>
      </c>
      <c r="AB1758">
        <v>32000</v>
      </c>
      <c r="AC1758">
        <v>248</v>
      </c>
      <c r="AD1758">
        <v>14000</v>
      </c>
      <c r="AE1758">
        <v>798</v>
      </c>
      <c r="AF1758">
        <v>726</v>
      </c>
      <c r="AG1758">
        <v>16606</v>
      </c>
      <c r="AH1758" t="s">
        <v>980</v>
      </c>
      <c r="AI1758" t="s">
        <v>718</v>
      </c>
      <c r="AJ1758" t="s">
        <v>2420</v>
      </c>
      <c r="AK1758" t="s">
        <v>13161</v>
      </c>
      <c r="AP1758">
        <f t="shared" si="54"/>
        <v>4</v>
      </c>
    </row>
    <row r="1759" spans="1:42" x14ac:dyDescent="0.3">
      <c r="A1759" s="1">
        <v>1882</v>
      </c>
      <c r="B1759" t="s">
        <v>6595</v>
      </c>
      <c r="C1759" t="s">
        <v>27</v>
      </c>
      <c r="D1759" t="s">
        <v>6596</v>
      </c>
      <c r="E1759" t="s">
        <v>1269</v>
      </c>
      <c r="F1759" t="s">
        <v>3273</v>
      </c>
      <c r="G1759" t="s">
        <v>5504</v>
      </c>
      <c r="H1759" t="s">
        <v>32</v>
      </c>
      <c r="I1759">
        <v>101</v>
      </c>
      <c r="J1759">
        <v>2.35</v>
      </c>
      <c r="K1759" t="s">
        <v>33</v>
      </c>
      <c r="L1759" t="s">
        <v>17975</v>
      </c>
      <c r="M1759" t="s">
        <v>17576</v>
      </c>
      <c r="N1759" t="s">
        <v>17976</v>
      </c>
      <c r="O1759" t="s">
        <v>17977</v>
      </c>
      <c r="P1759" t="s">
        <v>17978</v>
      </c>
      <c r="Q1759">
        <v>2005</v>
      </c>
      <c r="R1759" t="s">
        <v>491</v>
      </c>
      <c r="S1759">
        <v>0</v>
      </c>
      <c r="T1759">
        <v>30000000</v>
      </c>
      <c r="U1759">
        <v>51097664</v>
      </c>
      <c r="V1759">
        <f t="shared" si="55"/>
        <v>21097664</v>
      </c>
      <c r="W1759" t="s">
        <v>6597</v>
      </c>
      <c r="X1759">
        <v>5.9</v>
      </c>
      <c r="Y1759">
        <v>180</v>
      </c>
      <c r="Z1759">
        <v>70205</v>
      </c>
      <c r="AA1759">
        <v>450</v>
      </c>
      <c r="AB1759">
        <v>0</v>
      </c>
      <c r="AC1759">
        <v>21</v>
      </c>
      <c r="AD1759">
        <v>22000</v>
      </c>
      <c r="AE1759">
        <v>812</v>
      </c>
      <c r="AF1759">
        <v>317</v>
      </c>
      <c r="AG1759">
        <v>23328</v>
      </c>
      <c r="AH1759" t="s">
        <v>2420</v>
      </c>
      <c r="AI1759" t="s">
        <v>4493</v>
      </c>
      <c r="AJ1759" t="s">
        <v>20928</v>
      </c>
      <c r="AK1759" t="s">
        <v>13161</v>
      </c>
      <c r="AP1759">
        <f t="shared" si="54"/>
        <v>4</v>
      </c>
    </row>
    <row r="1760" spans="1:42" x14ac:dyDescent="0.3">
      <c r="A1760" s="1">
        <v>1883</v>
      </c>
      <c r="B1760" t="s">
        <v>6598</v>
      </c>
      <c r="C1760" t="s">
        <v>27</v>
      </c>
      <c r="D1760" t="s">
        <v>1274</v>
      </c>
      <c r="E1760" t="s">
        <v>6599</v>
      </c>
      <c r="F1760" t="s">
        <v>922</v>
      </c>
      <c r="G1760" t="s">
        <v>397</v>
      </c>
      <c r="H1760" t="s">
        <v>32</v>
      </c>
      <c r="I1760">
        <v>98</v>
      </c>
      <c r="J1760">
        <v>1.85</v>
      </c>
      <c r="K1760" t="s">
        <v>33</v>
      </c>
      <c r="L1760" t="s">
        <v>15039</v>
      </c>
      <c r="M1760" t="s">
        <v>17979</v>
      </c>
      <c r="N1760" t="s">
        <v>15976</v>
      </c>
      <c r="O1760" t="s">
        <v>17980</v>
      </c>
      <c r="P1760" t="s">
        <v>16292</v>
      </c>
      <c r="Q1760">
        <v>2004</v>
      </c>
      <c r="R1760" t="s">
        <v>34</v>
      </c>
      <c r="S1760">
        <v>5</v>
      </c>
      <c r="T1760">
        <v>26000000</v>
      </c>
      <c r="U1760">
        <v>84136909</v>
      </c>
      <c r="V1760">
        <f t="shared" si="55"/>
        <v>58136909</v>
      </c>
      <c r="W1760" t="s">
        <v>6600</v>
      </c>
      <c r="X1760">
        <v>7.2</v>
      </c>
      <c r="Y1760">
        <v>181</v>
      </c>
      <c r="Z1760">
        <v>267921</v>
      </c>
      <c r="AA1760">
        <v>577</v>
      </c>
      <c r="AB1760">
        <v>0</v>
      </c>
      <c r="AC1760">
        <v>285</v>
      </c>
      <c r="AD1760">
        <v>640000</v>
      </c>
      <c r="AE1760">
        <v>8000</v>
      </c>
      <c r="AF1760">
        <v>7000</v>
      </c>
      <c r="AG1760">
        <v>656730</v>
      </c>
      <c r="AH1760" t="s">
        <v>1432</v>
      </c>
      <c r="AP1760">
        <f t="shared" si="54"/>
        <v>1</v>
      </c>
    </row>
    <row r="1761" spans="1:42" x14ac:dyDescent="0.3">
      <c r="A1761" s="1">
        <v>1884</v>
      </c>
      <c r="B1761" t="s">
        <v>6601</v>
      </c>
      <c r="C1761" t="s">
        <v>27</v>
      </c>
      <c r="D1761" t="s">
        <v>376</v>
      </c>
      <c r="E1761" t="s">
        <v>1269</v>
      </c>
      <c r="F1761" t="s">
        <v>2267</v>
      </c>
      <c r="G1761" t="s">
        <v>5368</v>
      </c>
      <c r="H1761" t="s">
        <v>32</v>
      </c>
      <c r="I1761">
        <v>146</v>
      </c>
      <c r="J1761">
        <v>1.85</v>
      </c>
      <c r="K1761" t="s">
        <v>33</v>
      </c>
      <c r="L1761" t="s">
        <v>14633</v>
      </c>
      <c r="M1761" t="s">
        <v>14416</v>
      </c>
      <c r="N1761" t="s">
        <v>16027</v>
      </c>
      <c r="O1761" t="s">
        <v>15542</v>
      </c>
      <c r="P1761" t="s">
        <v>17454</v>
      </c>
      <c r="Q1761">
        <v>1990</v>
      </c>
      <c r="R1761" t="s">
        <v>491</v>
      </c>
      <c r="S1761">
        <v>3</v>
      </c>
      <c r="T1761">
        <v>25000000</v>
      </c>
      <c r="U1761">
        <v>46836394</v>
      </c>
      <c r="V1761">
        <f t="shared" si="55"/>
        <v>21836394</v>
      </c>
      <c r="W1761" t="s">
        <v>6602</v>
      </c>
      <c r="X1761">
        <v>8.6999999999999993</v>
      </c>
      <c r="Y1761">
        <v>192</v>
      </c>
      <c r="Z1761">
        <v>728685</v>
      </c>
      <c r="AA1761">
        <v>989</v>
      </c>
      <c r="AB1761">
        <v>25000</v>
      </c>
      <c r="AC1761">
        <v>17000</v>
      </c>
      <c r="AD1761">
        <v>22000</v>
      </c>
      <c r="AE1761">
        <v>854</v>
      </c>
      <c r="AF1761">
        <v>635</v>
      </c>
      <c r="AG1761">
        <v>24783</v>
      </c>
      <c r="AH1761" t="s">
        <v>20932</v>
      </c>
      <c r="AI1761" t="s">
        <v>20931</v>
      </c>
      <c r="AJ1761" t="s">
        <v>2420</v>
      </c>
      <c r="AP1761">
        <f t="shared" si="54"/>
        <v>3</v>
      </c>
    </row>
    <row r="1762" spans="1:42" x14ac:dyDescent="0.3">
      <c r="A1762" s="1">
        <v>1885</v>
      </c>
      <c r="B1762" t="s">
        <v>6603</v>
      </c>
      <c r="C1762" t="s">
        <v>27</v>
      </c>
      <c r="D1762" t="s">
        <v>3094</v>
      </c>
      <c r="E1762" t="s">
        <v>4202</v>
      </c>
      <c r="F1762" t="s">
        <v>6453</v>
      </c>
      <c r="G1762" t="s">
        <v>6604</v>
      </c>
      <c r="H1762" t="s">
        <v>32</v>
      </c>
      <c r="I1762">
        <v>102</v>
      </c>
      <c r="J1762">
        <v>2.35</v>
      </c>
      <c r="K1762" t="s">
        <v>33</v>
      </c>
      <c r="L1762" t="s">
        <v>14360</v>
      </c>
      <c r="M1762" t="s">
        <v>17981</v>
      </c>
      <c r="N1762" t="s">
        <v>17982</v>
      </c>
      <c r="O1762" t="s">
        <v>14098</v>
      </c>
      <c r="P1762" t="s">
        <v>14057</v>
      </c>
      <c r="Q1762">
        <v>2003</v>
      </c>
      <c r="R1762" t="s">
        <v>72</v>
      </c>
      <c r="S1762">
        <v>3</v>
      </c>
      <c r="T1762">
        <v>26000000</v>
      </c>
      <c r="U1762">
        <v>47285499</v>
      </c>
      <c r="V1762">
        <f t="shared" si="55"/>
        <v>21285499</v>
      </c>
      <c r="W1762" t="s">
        <v>6605</v>
      </c>
      <c r="X1762">
        <v>5</v>
      </c>
      <c r="Y1762">
        <v>79</v>
      </c>
      <c r="Z1762">
        <v>26755</v>
      </c>
      <c r="AA1762">
        <v>104</v>
      </c>
      <c r="AB1762">
        <v>542</v>
      </c>
      <c r="AC1762">
        <v>91</v>
      </c>
      <c r="AD1762">
        <v>1000</v>
      </c>
      <c r="AE1762">
        <v>934</v>
      </c>
      <c r="AF1762">
        <v>434</v>
      </c>
      <c r="AG1762">
        <v>3037</v>
      </c>
      <c r="AH1762" t="s">
        <v>980</v>
      </c>
      <c r="AI1762" t="s">
        <v>718</v>
      </c>
      <c r="AJ1762" t="s">
        <v>1432</v>
      </c>
      <c r="AK1762" t="s">
        <v>20931</v>
      </c>
      <c r="AL1762" t="s">
        <v>20926</v>
      </c>
      <c r="AM1762" t="s">
        <v>12756</v>
      </c>
      <c r="AN1762" t="s">
        <v>13161</v>
      </c>
      <c r="AP1762">
        <f t="shared" si="54"/>
        <v>7</v>
      </c>
    </row>
    <row r="1763" spans="1:42" x14ac:dyDescent="0.3">
      <c r="A1763" s="1">
        <v>1886</v>
      </c>
      <c r="B1763" t="s">
        <v>6606</v>
      </c>
      <c r="C1763" t="s">
        <v>27</v>
      </c>
      <c r="D1763" t="s">
        <v>4986</v>
      </c>
      <c r="E1763" t="s">
        <v>339</v>
      </c>
      <c r="F1763" t="s">
        <v>312</v>
      </c>
      <c r="G1763" t="s">
        <v>1761</v>
      </c>
      <c r="H1763" t="s">
        <v>32</v>
      </c>
      <c r="I1763">
        <v>97</v>
      </c>
      <c r="J1763">
        <v>2.35</v>
      </c>
      <c r="K1763" t="s">
        <v>33</v>
      </c>
      <c r="L1763" t="s">
        <v>14715</v>
      </c>
      <c r="M1763" t="s">
        <v>17983</v>
      </c>
      <c r="N1763" t="s">
        <v>14128</v>
      </c>
      <c r="O1763" t="s">
        <v>15026</v>
      </c>
      <c r="P1763" t="s">
        <v>15855</v>
      </c>
      <c r="Q1763">
        <v>2005</v>
      </c>
      <c r="R1763" t="s">
        <v>72</v>
      </c>
      <c r="S1763">
        <v>0</v>
      </c>
      <c r="T1763">
        <v>25000000</v>
      </c>
      <c r="U1763">
        <v>47124400</v>
      </c>
      <c r="V1763">
        <f t="shared" si="55"/>
        <v>22124400</v>
      </c>
      <c r="W1763" t="s">
        <v>6607</v>
      </c>
      <c r="X1763">
        <v>6.6</v>
      </c>
      <c r="Y1763">
        <v>128</v>
      </c>
      <c r="Z1763">
        <v>49676</v>
      </c>
      <c r="AA1763">
        <v>181</v>
      </c>
      <c r="AB1763">
        <v>0</v>
      </c>
      <c r="AC1763">
        <v>52</v>
      </c>
      <c r="AD1763">
        <v>14000</v>
      </c>
      <c r="AE1763">
        <v>2000</v>
      </c>
      <c r="AF1763">
        <v>579</v>
      </c>
      <c r="AG1763">
        <v>17278</v>
      </c>
      <c r="AH1763" t="s">
        <v>1432</v>
      </c>
      <c r="AI1763" t="s">
        <v>20926</v>
      </c>
      <c r="AJ1763" t="s">
        <v>20924</v>
      </c>
      <c r="AP1763">
        <f t="shared" si="54"/>
        <v>3</v>
      </c>
    </row>
    <row r="1764" spans="1:42" x14ac:dyDescent="0.3">
      <c r="A1764" s="1">
        <v>1887</v>
      </c>
      <c r="B1764" t="s">
        <v>6608</v>
      </c>
      <c r="C1764" t="s">
        <v>27</v>
      </c>
      <c r="D1764" t="s">
        <v>1631</v>
      </c>
      <c r="E1764" t="s">
        <v>1728</v>
      </c>
      <c r="F1764" t="s">
        <v>1747</v>
      </c>
      <c r="G1764" t="s">
        <v>994</v>
      </c>
      <c r="H1764" t="s">
        <v>32</v>
      </c>
      <c r="I1764">
        <v>142</v>
      </c>
      <c r="J1764">
        <v>2.35</v>
      </c>
      <c r="K1764" t="s">
        <v>33</v>
      </c>
      <c r="L1764" t="s">
        <v>14915</v>
      </c>
      <c r="M1764" t="s">
        <v>17984</v>
      </c>
      <c r="N1764" t="s">
        <v>15963</v>
      </c>
      <c r="O1764" t="s">
        <v>17985</v>
      </c>
      <c r="P1764" t="s">
        <v>17986</v>
      </c>
      <c r="Q1764">
        <v>1983</v>
      </c>
      <c r="R1764" t="s">
        <v>491</v>
      </c>
      <c r="S1764">
        <v>0</v>
      </c>
      <c r="T1764">
        <v>25000000</v>
      </c>
      <c r="U1764">
        <v>44700000</v>
      </c>
      <c r="V1764">
        <f t="shared" si="55"/>
        <v>19700000</v>
      </c>
      <c r="W1764" t="s">
        <v>6609</v>
      </c>
      <c r="X1764">
        <v>8.3000000000000007</v>
      </c>
      <c r="Y1764">
        <v>147</v>
      </c>
      <c r="Z1764">
        <v>537442</v>
      </c>
      <c r="AA1764">
        <v>851</v>
      </c>
      <c r="AB1764">
        <v>19000</v>
      </c>
      <c r="AC1764">
        <v>0</v>
      </c>
      <c r="AD1764">
        <v>14000</v>
      </c>
      <c r="AE1764">
        <v>670</v>
      </c>
      <c r="AF1764">
        <v>638</v>
      </c>
      <c r="AG1764">
        <v>16464</v>
      </c>
      <c r="AH1764" t="s">
        <v>20931</v>
      </c>
      <c r="AI1764" t="s">
        <v>2420</v>
      </c>
      <c r="AP1764">
        <f t="shared" si="54"/>
        <v>2</v>
      </c>
    </row>
    <row r="1765" spans="1:42" x14ac:dyDescent="0.3">
      <c r="A1765" s="1">
        <v>1888</v>
      </c>
      <c r="B1765" t="s">
        <v>6610</v>
      </c>
      <c r="C1765" t="s">
        <v>27</v>
      </c>
      <c r="D1765" t="s">
        <v>3516</v>
      </c>
      <c r="E1765" t="s">
        <v>1196</v>
      </c>
      <c r="F1765" t="s">
        <v>1997</v>
      </c>
      <c r="G1765" t="s">
        <v>6611</v>
      </c>
      <c r="H1765" t="s">
        <v>32</v>
      </c>
      <c r="I1765">
        <v>98</v>
      </c>
      <c r="J1765">
        <v>1.85</v>
      </c>
      <c r="K1765" t="s">
        <v>33</v>
      </c>
      <c r="L1765" t="s">
        <v>17214</v>
      </c>
      <c r="M1765" t="s">
        <v>17281</v>
      </c>
      <c r="N1765" t="s">
        <v>14631</v>
      </c>
      <c r="O1765" t="s">
        <v>16379</v>
      </c>
      <c r="P1765" t="s">
        <v>17454</v>
      </c>
      <c r="Q1765">
        <v>1997</v>
      </c>
      <c r="R1765" t="s">
        <v>491</v>
      </c>
      <c r="S1765">
        <v>2</v>
      </c>
      <c r="T1765">
        <v>25000000</v>
      </c>
      <c r="U1765">
        <v>44455658</v>
      </c>
      <c r="V1765">
        <f t="shared" si="55"/>
        <v>19455658</v>
      </c>
      <c r="W1765" t="s">
        <v>6612</v>
      </c>
      <c r="X1765">
        <v>6.7</v>
      </c>
      <c r="Y1765">
        <v>49</v>
      </c>
      <c r="Z1765">
        <v>36253</v>
      </c>
      <c r="AA1765">
        <v>92</v>
      </c>
      <c r="AB1765">
        <v>0</v>
      </c>
      <c r="AC1765">
        <v>176</v>
      </c>
      <c r="AD1765">
        <v>742</v>
      </c>
      <c r="AE1765">
        <v>658</v>
      </c>
      <c r="AF1765">
        <v>468</v>
      </c>
      <c r="AG1765">
        <v>2457</v>
      </c>
      <c r="AH1765" t="s">
        <v>980</v>
      </c>
      <c r="AI1765" t="s">
        <v>718</v>
      </c>
      <c r="AJ1765" t="s">
        <v>1432</v>
      </c>
      <c r="AK1765" t="s">
        <v>20931</v>
      </c>
      <c r="AP1765">
        <f t="shared" si="54"/>
        <v>4</v>
      </c>
    </row>
    <row r="1766" spans="1:42" x14ac:dyDescent="0.3">
      <c r="A1766" s="1">
        <v>1889</v>
      </c>
      <c r="B1766" t="s">
        <v>6613</v>
      </c>
      <c r="C1766" t="s">
        <v>27</v>
      </c>
      <c r="D1766" t="s">
        <v>6614</v>
      </c>
      <c r="E1766" t="s">
        <v>443</v>
      </c>
      <c r="F1766" t="s">
        <v>3726</v>
      </c>
      <c r="G1766" t="s">
        <v>2433</v>
      </c>
      <c r="H1766" t="s">
        <v>665</v>
      </c>
      <c r="I1766">
        <v>105</v>
      </c>
      <c r="J1766">
        <v>2.35</v>
      </c>
      <c r="K1766" t="s">
        <v>33</v>
      </c>
      <c r="L1766" t="s">
        <v>17987</v>
      </c>
      <c r="M1766" t="s">
        <v>14259</v>
      </c>
      <c r="N1766" t="s">
        <v>14260</v>
      </c>
      <c r="O1766" t="s">
        <v>17988</v>
      </c>
      <c r="P1766" t="s">
        <v>17989</v>
      </c>
      <c r="Q1766">
        <v>1987</v>
      </c>
      <c r="R1766" t="s">
        <v>34</v>
      </c>
      <c r="S1766">
        <v>0</v>
      </c>
      <c r="T1766">
        <v>23000000</v>
      </c>
      <c r="U1766">
        <v>43984230</v>
      </c>
      <c r="V1766">
        <f t="shared" si="55"/>
        <v>20984230</v>
      </c>
      <c r="W1766" t="s">
        <v>6615</v>
      </c>
      <c r="X1766">
        <v>7.8</v>
      </c>
      <c r="Y1766">
        <v>75</v>
      </c>
      <c r="Z1766">
        <v>70274</v>
      </c>
      <c r="AA1766">
        <v>133</v>
      </c>
      <c r="AB1766">
        <v>0</v>
      </c>
      <c r="AC1766">
        <v>973</v>
      </c>
      <c r="AD1766">
        <v>1000</v>
      </c>
      <c r="AE1766">
        <v>643</v>
      </c>
      <c r="AF1766">
        <v>400</v>
      </c>
      <c r="AG1766">
        <v>2451</v>
      </c>
      <c r="AH1766" t="s">
        <v>20932</v>
      </c>
      <c r="AI1766" t="s">
        <v>2420</v>
      </c>
      <c r="AJ1766" t="s">
        <v>20929</v>
      </c>
      <c r="AP1766">
        <f t="shared" si="54"/>
        <v>3</v>
      </c>
    </row>
    <row r="1767" spans="1:42" x14ac:dyDescent="0.3">
      <c r="A1767" s="1">
        <v>1890</v>
      </c>
      <c r="B1767" t="s">
        <v>6616</v>
      </c>
      <c r="C1767" t="s">
        <v>27</v>
      </c>
      <c r="D1767" t="s">
        <v>2719</v>
      </c>
      <c r="E1767" t="s">
        <v>63</v>
      </c>
      <c r="F1767" t="s">
        <v>6617</v>
      </c>
      <c r="G1767" t="s">
        <v>845</v>
      </c>
      <c r="H1767" t="s">
        <v>32</v>
      </c>
      <c r="I1767">
        <v>109</v>
      </c>
      <c r="J1767">
        <v>2.35</v>
      </c>
      <c r="K1767" t="s">
        <v>33</v>
      </c>
      <c r="L1767" t="s">
        <v>15963</v>
      </c>
      <c r="M1767" t="s">
        <v>17990</v>
      </c>
      <c r="N1767" t="s">
        <v>14680</v>
      </c>
      <c r="O1767" t="s">
        <v>14048</v>
      </c>
      <c r="P1767" t="s">
        <v>14902</v>
      </c>
      <c r="Q1767">
        <v>2012</v>
      </c>
      <c r="R1767" t="s">
        <v>491</v>
      </c>
      <c r="S1767">
        <v>3</v>
      </c>
      <c r="T1767">
        <v>25000000</v>
      </c>
      <c r="U1767">
        <v>66489425</v>
      </c>
      <c r="V1767">
        <f t="shared" si="55"/>
        <v>41489425</v>
      </c>
      <c r="W1767" t="s">
        <v>6618</v>
      </c>
      <c r="X1767">
        <v>6.5</v>
      </c>
      <c r="Y1767">
        <v>270</v>
      </c>
      <c r="Z1767">
        <v>101977</v>
      </c>
      <c r="AA1767">
        <v>161</v>
      </c>
      <c r="AB1767">
        <v>0</v>
      </c>
      <c r="AC1767">
        <v>175</v>
      </c>
      <c r="AD1767">
        <v>24000</v>
      </c>
      <c r="AE1767">
        <v>736</v>
      </c>
      <c r="AF1767">
        <v>733</v>
      </c>
      <c r="AG1767">
        <v>26625</v>
      </c>
      <c r="AH1767" t="s">
        <v>980</v>
      </c>
      <c r="AI1767" t="s">
        <v>20931</v>
      </c>
      <c r="AJ1767" t="s">
        <v>2420</v>
      </c>
      <c r="AK1767" t="s">
        <v>13161</v>
      </c>
      <c r="AP1767">
        <f t="shared" si="54"/>
        <v>4</v>
      </c>
    </row>
    <row r="1768" spans="1:42" x14ac:dyDescent="0.3">
      <c r="A1768" s="1">
        <v>1891</v>
      </c>
      <c r="B1768" t="s">
        <v>6619</v>
      </c>
      <c r="C1768" t="s">
        <v>27</v>
      </c>
      <c r="D1768" t="s">
        <v>201</v>
      </c>
      <c r="E1768" t="s">
        <v>2030</v>
      </c>
      <c r="F1768" t="s">
        <v>5368</v>
      </c>
      <c r="G1768" t="s">
        <v>3684</v>
      </c>
      <c r="H1768" t="s">
        <v>32</v>
      </c>
      <c r="I1768">
        <v>97</v>
      </c>
      <c r="J1768">
        <v>2.35</v>
      </c>
      <c r="K1768" t="s">
        <v>33</v>
      </c>
      <c r="L1768" t="s">
        <v>15688</v>
      </c>
      <c r="M1768" t="s">
        <v>17991</v>
      </c>
      <c r="N1768" t="s">
        <v>14448</v>
      </c>
      <c r="O1768" t="s">
        <v>14666</v>
      </c>
      <c r="P1768" t="s">
        <v>17992</v>
      </c>
      <c r="Q1768">
        <v>1997</v>
      </c>
      <c r="R1768" t="s">
        <v>491</v>
      </c>
      <c r="S1768">
        <v>2</v>
      </c>
      <c r="T1768">
        <v>25000000</v>
      </c>
      <c r="U1768">
        <v>41067398</v>
      </c>
      <c r="V1768">
        <f t="shared" si="55"/>
        <v>16067398</v>
      </c>
      <c r="W1768" t="s">
        <v>6620</v>
      </c>
      <c r="X1768">
        <v>6.1</v>
      </c>
      <c r="Y1768">
        <v>29</v>
      </c>
      <c r="Z1768">
        <v>22748</v>
      </c>
      <c r="AA1768">
        <v>41</v>
      </c>
      <c r="AB1768">
        <v>666</v>
      </c>
      <c r="AC1768">
        <v>420</v>
      </c>
      <c r="AD1768">
        <v>695</v>
      </c>
      <c r="AE1768">
        <v>635</v>
      </c>
      <c r="AF1768">
        <v>585</v>
      </c>
      <c r="AG1768">
        <v>2530</v>
      </c>
      <c r="AH1768" t="s">
        <v>980</v>
      </c>
      <c r="AI1768" t="s">
        <v>1432</v>
      </c>
      <c r="AJ1768" t="s">
        <v>20931</v>
      </c>
      <c r="AK1768" t="s">
        <v>13161</v>
      </c>
      <c r="AP1768">
        <f t="shared" si="54"/>
        <v>4</v>
      </c>
    </row>
    <row r="1769" spans="1:42" x14ac:dyDescent="0.3">
      <c r="A1769" s="1">
        <v>1892</v>
      </c>
      <c r="B1769" t="s">
        <v>6621</v>
      </c>
      <c r="C1769" t="s">
        <v>27</v>
      </c>
      <c r="D1769" t="s">
        <v>4965</v>
      </c>
      <c r="E1769" t="s">
        <v>5002</v>
      </c>
      <c r="F1769" t="s">
        <v>6622</v>
      </c>
      <c r="G1769" t="s">
        <v>6623</v>
      </c>
      <c r="H1769" t="s">
        <v>32</v>
      </c>
      <c r="I1769">
        <v>105</v>
      </c>
      <c r="J1769">
        <v>2.35</v>
      </c>
      <c r="K1769" t="s">
        <v>33</v>
      </c>
      <c r="L1769" t="s">
        <v>16696</v>
      </c>
      <c r="M1769" t="s">
        <v>16957</v>
      </c>
      <c r="N1769" t="s">
        <v>14631</v>
      </c>
      <c r="O1769" t="s">
        <v>14579</v>
      </c>
      <c r="P1769" t="s">
        <v>17993</v>
      </c>
      <c r="Q1769">
        <v>2007</v>
      </c>
      <c r="R1769" t="s">
        <v>491</v>
      </c>
      <c r="S1769">
        <v>0</v>
      </c>
      <c r="T1769">
        <v>25000000</v>
      </c>
      <c r="U1769">
        <v>40218903</v>
      </c>
      <c r="V1769">
        <f t="shared" si="55"/>
        <v>15218903</v>
      </c>
      <c r="W1769" t="s">
        <v>6624</v>
      </c>
      <c r="X1769">
        <v>8.1</v>
      </c>
      <c r="Y1769">
        <v>398</v>
      </c>
      <c r="Z1769">
        <v>372990</v>
      </c>
      <c r="AA1769">
        <v>1107</v>
      </c>
      <c r="AB1769">
        <v>16000</v>
      </c>
      <c r="AC1769">
        <v>0</v>
      </c>
      <c r="AD1769">
        <v>272</v>
      </c>
      <c r="AE1769">
        <v>111</v>
      </c>
      <c r="AF1769">
        <v>104</v>
      </c>
      <c r="AG1769">
        <v>533</v>
      </c>
      <c r="AH1769" t="s">
        <v>2420</v>
      </c>
      <c r="AP1769">
        <f t="shared" si="54"/>
        <v>1</v>
      </c>
    </row>
    <row r="1770" spans="1:42" x14ac:dyDescent="0.3">
      <c r="A1770" s="1">
        <v>1893</v>
      </c>
      <c r="B1770" t="s">
        <v>6625</v>
      </c>
      <c r="C1770" t="s">
        <v>27</v>
      </c>
      <c r="D1770" t="s">
        <v>6626</v>
      </c>
      <c r="E1770" t="s">
        <v>914</v>
      </c>
      <c r="F1770" t="s">
        <v>6627</v>
      </c>
      <c r="G1770" t="s">
        <v>1570</v>
      </c>
      <c r="H1770" t="s">
        <v>32</v>
      </c>
      <c r="I1770">
        <v>85</v>
      </c>
      <c r="J1770">
        <v>2.35</v>
      </c>
      <c r="K1770" t="s">
        <v>33</v>
      </c>
      <c r="L1770" t="s">
        <v>14227</v>
      </c>
      <c r="M1770" t="s">
        <v>15060</v>
      </c>
      <c r="N1770" t="s">
        <v>14951</v>
      </c>
      <c r="O1770" t="s">
        <v>17994</v>
      </c>
      <c r="P1770" t="s">
        <v>17995</v>
      </c>
      <c r="Q1770">
        <v>2002</v>
      </c>
      <c r="R1770" t="s">
        <v>72</v>
      </c>
      <c r="S1770">
        <v>0</v>
      </c>
      <c r="T1770">
        <v>25000000</v>
      </c>
      <c r="U1770">
        <v>39880476</v>
      </c>
      <c r="V1770">
        <f t="shared" si="55"/>
        <v>14880476</v>
      </c>
      <c r="W1770" t="s">
        <v>6628</v>
      </c>
      <c r="X1770">
        <v>5.2</v>
      </c>
      <c r="Y1770">
        <v>38</v>
      </c>
      <c r="Z1770">
        <v>12218</v>
      </c>
      <c r="AA1770">
        <v>33</v>
      </c>
      <c r="AB1770">
        <v>187</v>
      </c>
      <c r="AC1770">
        <v>0</v>
      </c>
      <c r="AD1770">
        <v>1000</v>
      </c>
      <c r="AE1770">
        <v>535</v>
      </c>
      <c r="AF1770">
        <v>503</v>
      </c>
      <c r="AG1770">
        <v>2908</v>
      </c>
      <c r="AH1770" t="s">
        <v>718</v>
      </c>
      <c r="AI1770" t="s">
        <v>20925</v>
      </c>
      <c r="AJ1770" t="s">
        <v>1432</v>
      </c>
      <c r="AK1770" t="s">
        <v>20926</v>
      </c>
      <c r="AL1770" t="s">
        <v>20924</v>
      </c>
      <c r="AP1770">
        <f t="shared" si="54"/>
        <v>5</v>
      </c>
    </row>
    <row r="1771" spans="1:42" x14ac:dyDescent="0.3">
      <c r="A1771" s="1">
        <v>1894</v>
      </c>
      <c r="B1771" t="s">
        <v>6629</v>
      </c>
      <c r="C1771" t="s">
        <v>27</v>
      </c>
      <c r="D1771" t="s">
        <v>6630</v>
      </c>
      <c r="E1771" t="s">
        <v>1682</v>
      </c>
      <c r="F1771" t="s">
        <v>1570</v>
      </c>
      <c r="G1771" t="s">
        <v>6631</v>
      </c>
      <c r="H1771" t="s">
        <v>32</v>
      </c>
      <c r="I1771">
        <v>80</v>
      </c>
      <c r="J1771">
        <v>2.35</v>
      </c>
      <c r="K1771" t="s">
        <v>33</v>
      </c>
      <c r="L1771" t="s">
        <v>17996</v>
      </c>
      <c r="M1771" t="s">
        <v>17997</v>
      </c>
      <c r="N1771" t="s">
        <v>17998</v>
      </c>
      <c r="O1771" t="s">
        <v>17999</v>
      </c>
      <c r="P1771" t="s">
        <v>15657</v>
      </c>
      <c r="Q1771">
        <v>2003</v>
      </c>
      <c r="R1771" t="s">
        <v>72</v>
      </c>
      <c r="S1771">
        <v>0</v>
      </c>
      <c r="T1771">
        <v>25000000</v>
      </c>
      <c r="U1771">
        <v>39399750</v>
      </c>
      <c r="V1771">
        <f t="shared" si="55"/>
        <v>14399750</v>
      </c>
      <c r="W1771" t="s">
        <v>6632</v>
      </c>
      <c r="X1771">
        <v>5.6</v>
      </c>
      <c r="Y1771">
        <v>45</v>
      </c>
      <c r="Z1771">
        <v>5674</v>
      </c>
      <c r="AA1771">
        <v>35</v>
      </c>
      <c r="AB1771">
        <v>329</v>
      </c>
      <c r="AC1771">
        <v>0</v>
      </c>
      <c r="AD1771">
        <v>971</v>
      </c>
      <c r="AE1771">
        <v>503</v>
      </c>
      <c r="AF1771">
        <v>362</v>
      </c>
      <c r="AG1771">
        <v>3017</v>
      </c>
      <c r="AH1771" t="s">
        <v>718</v>
      </c>
      <c r="AI1771" t="s">
        <v>20925</v>
      </c>
      <c r="AJ1771" t="s">
        <v>1432</v>
      </c>
      <c r="AK1771" t="s">
        <v>20926</v>
      </c>
      <c r="AL1771" t="s">
        <v>20924</v>
      </c>
      <c r="AM1771" t="s">
        <v>20927</v>
      </c>
      <c r="AP1771">
        <f t="shared" si="54"/>
        <v>6</v>
      </c>
    </row>
    <row r="1772" spans="1:42" x14ac:dyDescent="0.3">
      <c r="A1772" s="1">
        <v>1895</v>
      </c>
      <c r="B1772" t="s">
        <v>6633</v>
      </c>
      <c r="C1772" t="s">
        <v>27</v>
      </c>
      <c r="D1772" t="s">
        <v>6302</v>
      </c>
      <c r="E1772" t="s">
        <v>1897</v>
      </c>
      <c r="F1772" t="s">
        <v>6634</v>
      </c>
      <c r="G1772" t="s">
        <v>1200</v>
      </c>
      <c r="H1772" t="s">
        <v>32</v>
      </c>
      <c r="I1772">
        <v>86</v>
      </c>
      <c r="J1772">
        <v>1.85</v>
      </c>
      <c r="K1772" t="s">
        <v>33</v>
      </c>
      <c r="L1772" t="s">
        <v>8889</v>
      </c>
      <c r="M1772" t="s">
        <v>18000</v>
      </c>
      <c r="N1772" t="s">
        <v>15157</v>
      </c>
      <c r="O1772" t="s">
        <v>14459</v>
      </c>
      <c r="P1772" t="s">
        <v>14632</v>
      </c>
      <c r="Q1772">
        <v>2002</v>
      </c>
      <c r="R1772" t="s">
        <v>34</v>
      </c>
      <c r="S1772">
        <v>3</v>
      </c>
      <c r="T1772">
        <v>25000000</v>
      </c>
      <c r="U1772">
        <v>38230435</v>
      </c>
      <c r="V1772">
        <f t="shared" si="55"/>
        <v>13230435</v>
      </c>
      <c r="W1772" t="s">
        <v>6635</v>
      </c>
      <c r="X1772">
        <v>5.8</v>
      </c>
      <c r="Y1772">
        <v>81</v>
      </c>
      <c r="Z1772">
        <v>29661</v>
      </c>
      <c r="AA1772">
        <v>179</v>
      </c>
      <c r="AB1772">
        <v>0</v>
      </c>
      <c r="AC1772">
        <v>92</v>
      </c>
      <c r="AD1772">
        <v>744</v>
      </c>
      <c r="AE1772">
        <v>489</v>
      </c>
      <c r="AF1772">
        <v>466</v>
      </c>
      <c r="AG1772">
        <v>3001</v>
      </c>
      <c r="AH1772" t="s">
        <v>980</v>
      </c>
      <c r="AI1772" t="s">
        <v>1432</v>
      </c>
      <c r="AP1772">
        <f t="shared" si="54"/>
        <v>2</v>
      </c>
    </row>
    <row r="1773" spans="1:42" x14ac:dyDescent="0.3">
      <c r="A1773" s="1">
        <v>1896</v>
      </c>
      <c r="B1773" t="s">
        <v>6636</v>
      </c>
      <c r="C1773" t="s">
        <v>27</v>
      </c>
      <c r="D1773" t="s">
        <v>4412</v>
      </c>
      <c r="E1773" t="s">
        <v>530</v>
      </c>
      <c r="F1773" t="s">
        <v>484</v>
      </c>
      <c r="G1773" t="s">
        <v>5575</v>
      </c>
      <c r="H1773" t="s">
        <v>32</v>
      </c>
      <c r="I1773">
        <v>119</v>
      </c>
      <c r="J1773">
        <v>2.35</v>
      </c>
      <c r="K1773" t="s">
        <v>33</v>
      </c>
      <c r="L1773" t="s">
        <v>15162</v>
      </c>
      <c r="M1773" t="s">
        <v>16788</v>
      </c>
      <c r="N1773" t="s">
        <v>18001</v>
      </c>
      <c r="O1773" t="s">
        <v>17902</v>
      </c>
      <c r="P1773" t="s">
        <v>15084</v>
      </c>
      <c r="Q1773">
        <v>2005</v>
      </c>
      <c r="R1773" t="s">
        <v>72</v>
      </c>
      <c r="S1773">
        <v>0</v>
      </c>
      <c r="T1773">
        <v>25000000</v>
      </c>
      <c r="U1773">
        <v>39008741</v>
      </c>
      <c r="V1773">
        <f t="shared" si="55"/>
        <v>14008741</v>
      </c>
      <c r="W1773" t="s">
        <v>6637</v>
      </c>
      <c r="X1773">
        <v>6.6</v>
      </c>
      <c r="Y1773">
        <v>88</v>
      </c>
      <c r="Z1773">
        <v>44838</v>
      </c>
      <c r="AA1773">
        <v>223</v>
      </c>
      <c r="AB1773">
        <v>0</v>
      </c>
      <c r="AC1773">
        <v>42</v>
      </c>
      <c r="AD1773">
        <v>2000</v>
      </c>
      <c r="AE1773">
        <v>953</v>
      </c>
      <c r="AF1773">
        <v>917</v>
      </c>
      <c r="AG1773">
        <v>6862</v>
      </c>
      <c r="AH1773" t="s">
        <v>1432</v>
      </c>
      <c r="AI1773" t="s">
        <v>2420</v>
      </c>
      <c r="AJ1773" t="s">
        <v>20926</v>
      </c>
      <c r="AK1773" t="s">
        <v>12756</v>
      </c>
      <c r="AP1773">
        <f t="shared" si="54"/>
        <v>4</v>
      </c>
    </row>
    <row r="1774" spans="1:42" x14ac:dyDescent="0.3">
      <c r="A1774" s="1">
        <v>1897</v>
      </c>
      <c r="B1774" t="s">
        <v>6638</v>
      </c>
      <c r="C1774" t="s">
        <v>27</v>
      </c>
      <c r="D1774" t="s">
        <v>6639</v>
      </c>
      <c r="E1774" t="s">
        <v>385</v>
      </c>
      <c r="F1774" t="s">
        <v>2254</v>
      </c>
      <c r="G1774" t="s">
        <v>2120</v>
      </c>
      <c r="H1774" t="s">
        <v>1390</v>
      </c>
      <c r="I1774">
        <v>98</v>
      </c>
      <c r="J1774">
        <v>2.35</v>
      </c>
      <c r="K1774" t="s">
        <v>33</v>
      </c>
      <c r="L1774" t="s">
        <v>14014</v>
      </c>
      <c r="M1774" t="s">
        <v>14211</v>
      </c>
      <c r="N1774" t="s">
        <v>18002</v>
      </c>
      <c r="O1774" t="s">
        <v>18003</v>
      </c>
      <c r="P1774" t="s">
        <v>12284</v>
      </c>
      <c r="Q1774">
        <v>2001</v>
      </c>
      <c r="R1774" t="s">
        <v>491</v>
      </c>
      <c r="S1774">
        <v>1</v>
      </c>
      <c r="T1774">
        <v>25000000</v>
      </c>
      <c r="U1774">
        <v>36833473</v>
      </c>
      <c r="V1774">
        <f t="shared" si="55"/>
        <v>11833473</v>
      </c>
      <c r="W1774" t="s">
        <v>6640</v>
      </c>
      <c r="X1774">
        <v>6.6</v>
      </c>
      <c r="Y1774">
        <v>116</v>
      </c>
      <c r="Z1774">
        <v>53126</v>
      </c>
      <c r="AA1774">
        <v>254</v>
      </c>
      <c r="AB1774">
        <v>0</v>
      </c>
      <c r="AC1774">
        <v>20</v>
      </c>
      <c r="AD1774">
        <v>5000</v>
      </c>
      <c r="AE1774">
        <v>888</v>
      </c>
      <c r="AF1774">
        <v>872</v>
      </c>
      <c r="AG1774">
        <v>7945</v>
      </c>
      <c r="AH1774" t="s">
        <v>980</v>
      </c>
      <c r="AI1774" t="s">
        <v>20931</v>
      </c>
      <c r="AJ1774" t="s">
        <v>2420</v>
      </c>
      <c r="AK1774" t="s">
        <v>13161</v>
      </c>
      <c r="AP1774">
        <f t="shared" si="54"/>
        <v>4</v>
      </c>
    </row>
    <row r="1775" spans="1:42" x14ac:dyDescent="0.3">
      <c r="A1775" s="1">
        <v>1898</v>
      </c>
      <c r="B1775" t="s">
        <v>6641</v>
      </c>
      <c r="C1775" t="s">
        <v>27</v>
      </c>
      <c r="D1775" t="s">
        <v>6642</v>
      </c>
      <c r="E1775" t="s">
        <v>141</v>
      </c>
      <c r="F1775" t="s">
        <v>6643</v>
      </c>
      <c r="G1775" t="s">
        <v>5647</v>
      </c>
      <c r="H1775" t="s">
        <v>32</v>
      </c>
      <c r="I1775">
        <v>97</v>
      </c>
      <c r="J1775">
        <v>2.35</v>
      </c>
      <c r="K1775" t="s">
        <v>33</v>
      </c>
      <c r="L1775" t="s">
        <v>17512</v>
      </c>
      <c r="M1775" t="s">
        <v>14178</v>
      </c>
      <c r="N1775" t="s">
        <v>14250</v>
      </c>
      <c r="O1775" t="s">
        <v>18004</v>
      </c>
      <c r="P1775" t="s">
        <v>18005</v>
      </c>
      <c r="Q1775">
        <v>2008</v>
      </c>
      <c r="R1775" t="s">
        <v>34</v>
      </c>
      <c r="S1775">
        <v>1</v>
      </c>
      <c r="T1775">
        <v>25000000</v>
      </c>
      <c r="U1775">
        <v>48237389</v>
      </c>
      <c r="V1775">
        <f t="shared" si="55"/>
        <v>23237389</v>
      </c>
      <c r="W1775" t="s">
        <v>6644</v>
      </c>
      <c r="X1775">
        <v>5.5</v>
      </c>
      <c r="Y1775">
        <v>129</v>
      </c>
      <c r="Z1775">
        <v>63969</v>
      </c>
      <c r="AA1775">
        <v>126</v>
      </c>
      <c r="AB1775">
        <v>0</v>
      </c>
      <c r="AC1775">
        <v>29</v>
      </c>
      <c r="AD1775">
        <v>15000</v>
      </c>
      <c r="AE1775">
        <v>852</v>
      </c>
      <c r="AF1775">
        <v>816</v>
      </c>
      <c r="AG1775">
        <v>18789</v>
      </c>
      <c r="AH1775" t="s">
        <v>1432</v>
      </c>
      <c r="AI1775" t="s">
        <v>12756</v>
      </c>
      <c r="AP1775">
        <f t="shared" si="54"/>
        <v>2</v>
      </c>
    </row>
    <row r="1776" spans="1:42" x14ac:dyDescent="0.3">
      <c r="A1776" s="1">
        <v>1900</v>
      </c>
      <c r="B1776" t="s">
        <v>6645</v>
      </c>
      <c r="C1776" t="s">
        <v>27</v>
      </c>
      <c r="D1776" t="s">
        <v>6010</v>
      </c>
      <c r="E1776" t="s">
        <v>451</v>
      </c>
      <c r="F1776" t="s">
        <v>1002</v>
      </c>
      <c r="G1776" t="s">
        <v>6646</v>
      </c>
      <c r="H1776" t="s">
        <v>32</v>
      </c>
      <c r="I1776">
        <v>124</v>
      </c>
      <c r="J1776">
        <v>2.39</v>
      </c>
      <c r="K1776" t="s">
        <v>33</v>
      </c>
      <c r="L1776" t="s">
        <v>16201</v>
      </c>
      <c r="M1776" t="s">
        <v>14955</v>
      </c>
      <c r="N1776" t="s">
        <v>14711</v>
      </c>
      <c r="O1776" t="s">
        <v>16335</v>
      </c>
      <c r="P1776" t="s">
        <v>14331</v>
      </c>
      <c r="Q1776">
        <v>2014</v>
      </c>
      <c r="R1776" t="s">
        <v>72</v>
      </c>
      <c r="S1776">
        <v>0</v>
      </c>
      <c r="T1776">
        <v>25000000</v>
      </c>
      <c r="U1776">
        <v>36447959</v>
      </c>
      <c r="V1776">
        <f t="shared" si="55"/>
        <v>11447959</v>
      </c>
      <c r="W1776" t="s">
        <v>6647</v>
      </c>
      <c r="X1776">
        <v>7</v>
      </c>
      <c r="Y1776">
        <v>151</v>
      </c>
      <c r="Z1776">
        <v>35833</v>
      </c>
      <c r="AA1776">
        <v>96</v>
      </c>
      <c r="AB1776">
        <v>10000</v>
      </c>
      <c r="AC1776">
        <v>44</v>
      </c>
      <c r="AD1776">
        <v>4000</v>
      </c>
      <c r="AE1776">
        <v>774</v>
      </c>
      <c r="AF1776">
        <v>367</v>
      </c>
      <c r="AG1776">
        <v>6393</v>
      </c>
      <c r="AH1776" t="s">
        <v>20932</v>
      </c>
      <c r="AI1776" t="s">
        <v>2420</v>
      </c>
      <c r="AJ1776" t="s">
        <v>20930</v>
      </c>
      <c r="AP1776">
        <f t="shared" si="54"/>
        <v>3</v>
      </c>
    </row>
    <row r="1777" spans="1:42" x14ac:dyDescent="0.3">
      <c r="A1777" s="1">
        <v>1901</v>
      </c>
      <c r="B1777" t="s">
        <v>6648</v>
      </c>
      <c r="C1777" t="s">
        <v>559</v>
      </c>
      <c r="D1777" t="s">
        <v>892</v>
      </c>
      <c r="E1777" t="s">
        <v>233</v>
      </c>
      <c r="F1777" t="s">
        <v>1723</v>
      </c>
      <c r="G1777" t="s">
        <v>176</v>
      </c>
      <c r="H1777" t="s">
        <v>5694</v>
      </c>
      <c r="I1777">
        <v>97</v>
      </c>
      <c r="J1777">
        <v>2.35</v>
      </c>
      <c r="K1777" t="s">
        <v>33</v>
      </c>
      <c r="L1777" t="s">
        <v>18006</v>
      </c>
      <c r="M1777" t="s">
        <v>1</v>
      </c>
      <c r="N1777" t="s">
        <v>15009</v>
      </c>
      <c r="O1777" t="s">
        <v>14164</v>
      </c>
      <c r="P1777" t="s">
        <v>18007</v>
      </c>
      <c r="Q1777">
        <v>2014</v>
      </c>
      <c r="R1777" t="s">
        <v>34</v>
      </c>
      <c r="S1777">
        <v>3</v>
      </c>
      <c r="T1777">
        <v>25000000</v>
      </c>
      <c r="U1777">
        <v>45089048</v>
      </c>
      <c r="V1777">
        <f t="shared" si="55"/>
        <v>20089048</v>
      </c>
      <c r="W1777" t="s">
        <v>6649</v>
      </c>
      <c r="X1777">
        <v>6.5</v>
      </c>
      <c r="Y1777">
        <v>198</v>
      </c>
      <c r="Z1777">
        <v>86251</v>
      </c>
      <c r="AA1777">
        <v>260</v>
      </c>
      <c r="AB1777">
        <v>58000</v>
      </c>
      <c r="AC1777">
        <v>176</v>
      </c>
      <c r="AD1777">
        <v>12000</v>
      </c>
      <c r="AE1777">
        <v>11000</v>
      </c>
      <c r="AF1777">
        <v>10000</v>
      </c>
      <c r="AG1777">
        <v>36064</v>
      </c>
      <c r="AH1777" t="s">
        <v>2420</v>
      </c>
      <c r="AI1777" t="s">
        <v>12756</v>
      </c>
      <c r="AJ1777" t="s">
        <v>13700</v>
      </c>
      <c r="AP1777">
        <f t="shared" si="54"/>
        <v>3</v>
      </c>
    </row>
    <row r="1778" spans="1:42" x14ac:dyDescent="0.3">
      <c r="A1778" s="1">
        <v>1902</v>
      </c>
      <c r="B1778" t="s">
        <v>6650</v>
      </c>
      <c r="C1778" t="s">
        <v>27</v>
      </c>
      <c r="D1778" t="s">
        <v>4754</v>
      </c>
      <c r="E1778" t="s">
        <v>339</v>
      </c>
      <c r="F1778" t="s">
        <v>6651</v>
      </c>
      <c r="G1778" t="s">
        <v>1196</v>
      </c>
      <c r="H1778" t="s">
        <v>32</v>
      </c>
      <c r="I1778">
        <v>105</v>
      </c>
      <c r="J1778">
        <v>2.35</v>
      </c>
      <c r="K1778" t="s">
        <v>33</v>
      </c>
      <c r="L1778" t="s">
        <v>16053</v>
      </c>
      <c r="M1778" t="s">
        <v>15494</v>
      </c>
      <c r="N1778" t="s">
        <v>14060</v>
      </c>
      <c r="O1778" t="s">
        <v>14715</v>
      </c>
      <c r="P1778" t="s">
        <v>15828</v>
      </c>
      <c r="Q1778">
        <v>2003</v>
      </c>
      <c r="R1778" t="s">
        <v>72</v>
      </c>
      <c r="S1778">
        <v>1</v>
      </c>
      <c r="T1778">
        <v>20000000</v>
      </c>
      <c r="U1778">
        <v>35990505</v>
      </c>
      <c r="V1778">
        <f t="shared" si="55"/>
        <v>15990505</v>
      </c>
      <c r="W1778" t="s">
        <v>6652</v>
      </c>
      <c r="X1778">
        <v>5.8</v>
      </c>
      <c r="Y1778">
        <v>66</v>
      </c>
      <c r="Z1778">
        <v>48095</v>
      </c>
      <c r="AA1778">
        <v>194</v>
      </c>
      <c r="AB1778">
        <v>0</v>
      </c>
      <c r="AC1778">
        <v>29</v>
      </c>
      <c r="AD1778">
        <v>14000</v>
      </c>
      <c r="AE1778">
        <v>1000</v>
      </c>
      <c r="AF1778">
        <v>742</v>
      </c>
      <c r="AG1778">
        <v>16400</v>
      </c>
      <c r="AH1778" t="s">
        <v>1432</v>
      </c>
      <c r="AI1778" t="s">
        <v>2420</v>
      </c>
      <c r="AJ1778" t="s">
        <v>20926</v>
      </c>
      <c r="AK1778" t="s">
        <v>12756</v>
      </c>
      <c r="AP1778">
        <f t="shared" si="54"/>
        <v>4</v>
      </c>
    </row>
    <row r="1779" spans="1:42" x14ac:dyDescent="0.3">
      <c r="A1779" s="1">
        <v>1903</v>
      </c>
      <c r="B1779" t="s">
        <v>6653</v>
      </c>
      <c r="C1779" t="s">
        <v>27</v>
      </c>
      <c r="D1779" t="s">
        <v>6654</v>
      </c>
      <c r="E1779" t="s">
        <v>5285</v>
      </c>
      <c r="F1779" t="s">
        <v>6655</v>
      </c>
      <c r="G1779" t="s">
        <v>6656</v>
      </c>
      <c r="H1779" t="s">
        <v>32</v>
      </c>
      <c r="I1779">
        <v>104</v>
      </c>
      <c r="J1779">
        <v>2.35</v>
      </c>
      <c r="K1779" t="s">
        <v>33</v>
      </c>
      <c r="L1779" t="s">
        <v>16500</v>
      </c>
      <c r="M1779" t="s">
        <v>15411</v>
      </c>
      <c r="N1779" t="s">
        <v>14651</v>
      </c>
      <c r="O1779" t="s">
        <v>15495</v>
      </c>
      <c r="P1779" t="s">
        <v>15551</v>
      </c>
      <c r="Q1779">
        <v>2003</v>
      </c>
      <c r="R1779" t="s">
        <v>491</v>
      </c>
      <c r="S1779">
        <v>0</v>
      </c>
      <c r="T1779">
        <v>17000000</v>
      </c>
      <c r="U1779">
        <v>35143332</v>
      </c>
      <c r="V1779">
        <f t="shared" si="55"/>
        <v>18143332</v>
      </c>
      <c r="W1779" t="s">
        <v>6657</v>
      </c>
      <c r="X1779">
        <v>5.6</v>
      </c>
      <c r="Y1779">
        <v>167</v>
      </c>
      <c r="Z1779">
        <v>45102</v>
      </c>
      <c r="AA1779">
        <v>316</v>
      </c>
      <c r="AB1779">
        <v>0</v>
      </c>
      <c r="AC1779">
        <v>108</v>
      </c>
      <c r="AD1779">
        <v>296</v>
      </c>
      <c r="AE1779">
        <v>270</v>
      </c>
      <c r="AF1779">
        <v>177</v>
      </c>
      <c r="AG1779">
        <v>1340</v>
      </c>
      <c r="AH1779" t="s">
        <v>4493</v>
      </c>
      <c r="AP1779">
        <f t="shared" si="54"/>
        <v>1</v>
      </c>
    </row>
    <row r="1780" spans="1:42" x14ac:dyDescent="0.3">
      <c r="A1780" s="1">
        <v>1904</v>
      </c>
      <c r="B1780" t="s">
        <v>6658</v>
      </c>
      <c r="C1780" t="s">
        <v>27</v>
      </c>
      <c r="D1780" t="s">
        <v>6659</v>
      </c>
      <c r="E1780" t="s">
        <v>4712</v>
      </c>
      <c r="F1780" t="s">
        <v>697</v>
      </c>
      <c r="G1780" t="s">
        <v>6576</v>
      </c>
      <c r="H1780" t="s">
        <v>32</v>
      </c>
      <c r="I1780">
        <v>101</v>
      </c>
      <c r="J1780">
        <v>1.85</v>
      </c>
      <c r="K1780" t="s">
        <v>33</v>
      </c>
      <c r="L1780" t="s">
        <v>15567</v>
      </c>
      <c r="M1780" t="s">
        <v>18008</v>
      </c>
      <c r="N1780" t="s">
        <v>18009</v>
      </c>
      <c r="O1780" t="s">
        <v>15545</v>
      </c>
      <c r="P1780" t="s">
        <v>18010</v>
      </c>
      <c r="Q1780">
        <v>2007</v>
      </c>
      <c r="R1780" t="s">
        <v>491</v>
      </c>
      <c r="S1780">
        <v>1</v>
      </c>
      <c r="T1780">
        <v>25000000</v>
      </c>
      <c r="U1780">
        <v>35000629</v>
      </c>
      <c r="V1780">
        <f t="shared" si="55"/>
        <v>10000629</v>
      </c>
      <c r="W1780" t="s">
        <v>6660</v>
      </c>
      <c r="X1780">
        <v>5.6</v>
      </c>
      <c r="Y1780">
        <v>127</v>
      </c>
      <c r="Z1780">
        <v>74622</v>
      </c>
      <c r="AA1780">
        <v>150</v>
      </c>
      <c r="AB1780">
        <v>0</v>
      </c>
      <c r="AC1780">
        <v>7</v>
      </c>
      <c r="AD1780">
        <v>1000</v>
      </c>
      <c r="AE1780">
        <v>562</v>
      </c>
      <c r="AF1780">
        <v>440</v>
      </c>
      <c r="AG1780">
        <v>2822</v>
      </c>
      <c r="AH1780" t="s">
        <v>1432</v>
      </c>
      <c r="AI1780" t="s">
        <v>12756</v>
      </c>
      <c r="AP1780">
        <f t="shared" si="54"/>
        <v>2</v>
      </c>
    </row>
    <row r="1781" spans="1:42" x14ac:dyDescent="0.3">
      <c r="A1781" s="1">
        <v>1905</v>
      </c>
      <c r="B1781" t="s">
        <v>6661</v>
      </c>
      <c r="C1781" t="s">
        <v>27</v>
      </c>
      <c r="D1781" t="s">
        <v>2443</v>
      </c>
      <c r="E1781" t="s">
        <v>385</v>
      </c>
      <c r="F1781" t="s">
        <v>1261</v>
      </c>
      <c r="G1781" t="s">
        <v>6662</v>
      </c>
      <c r="H1781" t="s">
        <v>32</v>
      </c>
      <c r="I1781">
        <v>101</v>
      </c>
      <c r="J1781">
        <v>2.35</v>
      </c>
      <c r="K1781" t="s">
        <v>33</v>
      </c>
      <c r="L1781" t="s">
        <v>15689</v>
      </c>
      <c r="M1781" t="s">
        <v>14517</v>
      </c>
      <c r="N1781" t="s">
        <v>18011</v>
      </c>
      <c r="O1781" t="s">
        <v>14539</v>
      </c>
      <c r="P1781" t="s">
        <v>15248</v>
      </c>
      <c r="Q1781">
        <v>2003</v>
      </c>
      <c r="R1781" t="s">
        <v>491</v>
      </c>
      <c r="S1781">
        <v>2</v>
      </c>
      <c r="T1781">
        <v>30000000</v>
      </c>
      <c r="U1781">
        <v>34604054</v>
      </c>
      <c r="V1781">
        <f t="shared" si="55"/>
        <v>4604054</v>
      </c>
      <c r="W1781" t="s">
        <v>6663</v>
      </c>
      <c r="X1781">
        <v>5.8</v>
      </c>
      <c r="Y1781">
        <v>109</v>
      </c>
      <c r="Z1781">
        <v>34942</v>
      </c>
      <c r="AA1781">
        <v>185</v>
      </c>
      <c r="AB1781">
        <v>1000</v>
      </c>
      <c r="AC1781">
        <v>43</v>
      </c>
      <c r="AD1781">
        <v>5000</v>
      </c>
      <c r="AE1781">
        <v>618</v>
      </c>
      <c r="AF1781">
        <v>432</v>
      </c>
      <c r="AG1781">
        <v>6867</v>
      </c>
      <c r="AH1781" t="s">
        <v>980</v>
      </c>
      <c r="AI1781" t="s">
        <v>20931</v>
      </c>
      <c r="AJ1781" t="s">
        <v>2420</v>
      </c>
      <c r="AK1781" t="s">
        <v>13161</v>
      </c>
      <c r="AP1781">
        <f t="shared" si="54"/>
        <v>4</v>
      </c>
    </row>
    <row r="1782" spans="1:42" x14ac:dyDescent="0.3">
      <c r="A1782" s="1">
        <v>1906</v>
      </c>
      <c r="B1782" t="s">
        <v>6664</v>
      </c>
      <c r="C1782" t="s">
        <v>27</v>
      </c>
      <c r="D1782" t="s">
        <v>4642</v>
      </c>
      <c r="E1782" t="s">
        <v>1723</v>
      </c>
      <c r="F1782" t="s">
        <v>1627</v>
      </c>
      <c r="G1782" t="s">
        <v>3366</v>
      </c>
      <c r="H1782" t="s">
        <v>32</v>
      </c>
      <c r="I1782">
        <v>114</v>
      </c>
      <c r="J1782">
        <v>1.85</v>
      </c>
      <c r="K1782" t="s">
        <v>33</v>
      </c>
      <c r="L1782" t="s">
        <v>18012</v>
      </c>
      <c r="M1782" t="s">
        <v>16249</v>
      </c>
      <c r="N1782" t="s">
        <v>17659</v>
      </c>
      <c r="O1782" t="s">
        <v>14178</v>
      </c>
      <c r="P1782" t="s">
        <v>17148</v>
      </c>
      <c r="Q1782">
        <v>2002</v>
      </c>
      <c r="R1782" t="s">
        <v>34</v>
      </c>
      <c r="S1782">
        <v>3</v>
      </c>
      <c r="T1782">
        <v>25000000</v>
      </c>
      <c r="U1782">
        <v>41597830</v>
      </c>
      <c r="V1782">
        <f t="shared" si="55"/>
        <v>16597830</v>
      </c>
      <c r="W1782" t="s">
        <v>6665</v>
      </c>
      <c r="X1782">
        <v>7.6</v>
      </c>
      <c r="Y1782">
        <v>174</v>
      </c>
      <c r="Z1782">
        <v>102123</v>
      </c>
      <c r="AA1782">
        <v>660</v>
      </c>
      <c r="AB1782">
        <v>0</v>
      </c>
      <c r="AC1782">
        <v>335</v>
      </c>
      <c r="AD1782">
        <v>11000</v>
      </c>
      <c r="AE1782">
        <v>577</v>
      </c>
      <c r="AF1782">
        <v>530</v>
      </c>
      <c r="AG1782">
        <v>12624</v>
      </c>
      <c r="AH1782" t="s">
        <v>2420</v>
      </c>
      <c r="AI1782" t="s">
        <v>12756</v>
      </c>
      <c r="AP1782">
        <f t="shared" si="54"/>
        <v>2</v>
      </c>
    </row>
    <row r="1783" spans="1:42" x14ac:dyDescent="0.3">
      <c r="A1783" s="1">
        <v>1907</v>
      </c>
      <c r="B1783" t="s">
        <v>6666</v>
      </c>
      <c r="C1783" t="s">
        <v>27</v>
      </c>
      <c r="D1783" t="s">
        <v>3615</v>
      </c>
      <c r="E1783" t="s">
        <v>344</v>
      </c>
      <c r="F1783" t="s">
        <v>6667</v>
      </c>
      <c r="G1783" t="s">
        <v>6668</v>
      </c>
      <c r="H1783" t="s">
        <v>32</v>
      </c>
      <c r="I1783">
        <v>105</v>
      </c>
      <c r="J1783">
        <v>1.85</v>
      </c>
      <c r="K1783" t="s">
        <v>33</v>
      </c>
      <c r="L1783" t="s">
        <v>15157</v>
      </c>
      <c r="M1783" t="s">
        <v>16750</v>
      </c>
      <c r="N1783" t="s">
        <v>14397</v>
      </c>
      <c r="O1783" t="s">
        <v>14731</v>
      </c>
      <c r="P1783" t="s">
        <v>15672</v>
      </c>
      <c r="Q1783">
        <v>2006</v>
      </c>
      <c r="R1783" t="s">
        <v>34</v>
      </c>
      <c r="S1783">
        <v>0</v>
      </c>
      <c r="T1783">
        <v>20000000</v>
      </c>
      <c r="U1783">
        <v>33687630</v>
      </c>
      <c r="V1783">
        <f t="shared" si="55"/>
        <v>13687630</v>
      </c>
      <c r="W1783" t="s">
        <v>6669</v>
      </c>
      <c r="X1783">
        <v>6.4</v>
      </c>
      <c r="Y1783">
        <v>91</v>
      </c>
      <c r="Z1783">
        <v>116762</v>
      </c>
      <c r="AA1783">
        <v>261</v>
      </c>
      <c r="AB1783">
        <v>0</v>
      </c>
      <c r="AC1783">
        <v>99</v>
      </c>
      <c r="AD1783">
        <v>17000</v>
      </c>
      <c r="AE1783">
        <v>1000</v>
      </c>
      <c r="AF1783">
        <v>960</v>
      </c>
      <c r="AG1783">
        <v>20109</v>
      </c>
      <c r="AH1783" t="s">
        <v>1432</v>
      </c>
      <c r="AI1783" t="s">
        <v>12756</v>
      </c>
      <c r="AP1783">
        <f t="shared" si="54"/>
        <v>2</v>
      </c>
    </row>
    <row r="1784" spans="1:42" x14ac:dyDescent="0.3">
      <c r="A1784" s="1">
        <v>1908</v>
      </c>
      <c r="B1784" t="s">
        <v>6670</v>
      </c>
      <c r="C1784" t="s">
        <v>27</v>
      </c>
      <c r="D1784" t="s">
        <v>6671</v>
      </c>
      <c r="E1784" t="s">
        <v>6672</v>
      </c>
      <c r="F1784" t="s">
        <v>6673</v>
      </c>
      <c r="G1784" t="s">
        <v>6674</v>
      </c>
      <c r="H1784" t="s">
        <v>47</v>
      </c>
      <c r="I1784">
        <v>90</v>
      </c>
      <c r="J1784">
        <v>1.85</v>
      </c>
      <c r="K1784" t="s">
        <v>33</v>
      </c>
      <c r="L1784" t="s">
        <v>18013</v>
      </c>
      <c r="M1784" t="s">
        <v>17369</v>
      </c>
      <c r="N1784" t="s">
        <v>18014</v>
      </c>
      <c r="O1784" t="s">
        <v>18015</v>
      </c>
      <c r="P1784" t="s">
        <v>14028</v>
      </c>
      <c r="Q1784">
        <v>2007</v>
      </c>
      <c r="R1784" t="s">
        <v>72</v>
      </c>
      <c r="S1784">
        <v>0</v>
      </c>
      <c r="T1784">
        <v>25000000</v>
      </c>
      <c r="U1784">
        <v>32553210</v>
      </c>
      <c r="V1784">
        <f t="shared" si="55"/>
        <v>7553210</v>
      </c>
      <c r="W1784" t="s">
        <v>6675</v>
      </c>
      <c r="X1784">
        <v>6.3</v>
      </c>
      <c r="Y1784">
        <v>151</v>
      </c>
      <c r="Z1784">
        <v>88714</v>
      </c>
      <c r="AA1784">
        <v>235</v>
      </c>
      <c r="AB1784">
        <v>0</v>
      </c>
      <c r="AC1784">
        <v>68</v>
      </c>
      <c r="AD1784">
        <v>328</v>
      </c>
      <c r="AE1784">
        <v>132</v>
      </c>
      <c r="AF1784">
        <v>100</v>
      </c>
      <c r="AG1784">
        <v>794</v>
      </c>
      <c r="AH1784" t="s">
        <v>1432</v>
      </c>
      <c r="AI1784" t="s">
        <v>20926</v>
      </c>
      <c r="AP1784">
        <f t="shared" si="54"/>
        <v>2</v>
      </c>
    </row>
    <row r="1785" spans="1:42" x14ac:dyDescent="0.3">
      <c r="A1785" s="1">
        <v>1909</v>
      </c>
      <c r="B1785" t="s">
        <v>6676</v>
      </c>
      <c r="C1785" t="s">
        <v>27</v>
      </c>
      <c r="D1785" t="s">
        <v>6677</v>
      </c>
      <c r="E1785" t="s">
        <v>6678</v>
      </c>
      <c r="F1785" t="s">
        <v>6679</v>
      </c>
      <c r="G1785" t="s">
        <v>6680</v>
      </c>
      <c r="H1785" t="s">
        <v>32</v>
      </c>
      <c r="I1785">
        <v>97</v>
      </c>
      <c r="J1785">
        <v>2.35</v>
      </c>
      <c r="K1785" t="s">
        <v>33</v>
      </c>
      <c r="L1785" t="s">
        <v>16645</v>
      </c>
      <c r="M1785" t="s">
        <v>14001</v>
      </c>
      <c r="N1785" t="s">
        <v>18016</v>
      </c>
      <c r="O1785" t="s">
        <v>13994</v>
      </c>
      <c r="P1785" t="s">
        <v>18017</v>
      </c>
      <c r="Q1785">
        <v>2004</v>
      </c>
      <c r="R1785" t="s">
        <v>34</v>
      </c>
      <c r="S1785">
        <v>0</v>
      </c>
      <c r="T1785">
        <v>25000000</v>
      </c>
      <c r="U1785">
        <v>31526393</v>
      </c>
      <c r="V1785">
        <f t="shared" si="55"/>
        <v>6526393</v>
      </c>
      <c r="W1785" t="s">
        <v>6681</v>
      </c>
      <c r="X1785">
        <v>4.5999999999999996</v>
      </c>
      <c r="Y1785">
        <v>94</v>
      </c>
      <c r="Z1785">
        <v>22243</v>
      </c>
      <c r="AA1785">
        <v>144</v>
      </c>
      <c r="AB1785">
        <v>686</v>
      </c>
      <c r="AC1785">
        <v>27</v>
      </c>
      <c r="AD1785">
        <v>601</v>
      </c>
      <c r="AE1785">
        <v>543</v>
      </c>
      <c r="AF1785">
        <v>522</v>
      </c>
      <c r="AG1785">
        <v>2730</v>
      </c>
      <c r="AH1785" t="s">
        <v>980</v>
      </c>
      <c r="AI1785" t="s">
        <v>718</v>
      </c>
      <c r="AJ1785" t="s">
        <v>4493</v>
      </c>
      <c r="AK1785" t="s">
        <v>13161</v>
      </c>
      <c r="AP1785">
        <f t="shared" si="54"/>
        <v>4</v>
      </c>
    </row>
    <row r="1786" spans="1:42" x14ac:dyDescent="0.3">
      <c r="A1786" s="1">
        <v>1910</v>
      </c>
      <c r="B1786" t="s">
        <v>6682</v>
      </c>
      <c r="C1786" t="s">
        <v>27</v>
      </c>
      <c r="D1786" t="s">
        <v>6683</v>
      </c>
      <c r="E1786" t="s">
        <v>226</v>
      </c>
      <c r="F1786" t="s">
        <v>1916</v>
      </c>
      <c r="G1786" t="s">
        <v>790</v>
      </c>
      <c r="H1786" t="s">
        <v>1390</v>
      </c>
      <c r="I1786">
        <v>144</v>
      </c>
      <c r="J1786">
        <v>2.35</v>
      </c>
      <c r="K1786" t="s">
        <v>33</v>
      </c>
      <c r="L1786" t="s">
        <v>15039</v>
      </c>
      <c r="M1786" t="s">
        <v>14613</v>
      </c>
      <c r="N1786" t="s">
        <v>14003</v>
      </c>
      <c r="O1786" t="s">
        <v>14631</v>
      </c>
      <c r="P1786" t="s">
        <v>14448</v>
      </c>
      <c r="Q1786">
        <v>2013</v>
      </c>
      <c r="R1786" t="s">
        <v>491</v>
      </c>
      <c r="S1786">
        <v>6</v>
      </c>
      <c r="T1786">
        <v>25500000</v>
      </c>
      <c r="U1786">
        <v>41229</v>
      </c>
      <c r="V1786">
        <f t="shared" si="55"/>
        <v>-25458771</v>
      </c>
      <c r="W1786" t="s">
        <v>6684</v>
      </c>
      <c r="X1786">
        <v>6.5</v>
      </c>
      <c r="Y1786">
        <v>91</v>
      </c>
      <c r="Z1786">
        <v>14612</v>
      </c>
      <c r="AA1786">
        <v>41</v>
      </c>
      <c r="AB1786">
        <v>0</v>
      </c>
      <c r="AC1786">
        <v>0</v>
      </c>
      <c r="AD1786">
        <v>15000</v>
      </c>
      <c r="AE1786">
        <v>960</v>
      </c>
      <c r="AF1786">
        <v>745</v>
      </c>
      <c r="AG1786">
        <v>18442</v>
      </c>
      <c r="AH1786" t="s">
        <v>20931</v>
      </c>
      <c r="AI1786" t="s">
        <v>2420</v>
      </c>
      <c r="AJ1786" t="s">
        <v>13161</v>
      </c>
      <c r="AP1786">
        <f t="shared" si="54"/>
        <v>3</v>
      </c>
    </row>
    <row r="1787" spans="1:42" x14ac:dyDescent="0.3">
      <c r="A1787" s="1">
        <v>1911</v>
      </c>
      <c r="B1787" t="s">
        <v>6685</v>
      </c>
      <c r="C1787" t="s">
        <v>27</v>
      </c>
      <c r="D1787" t="s">
        <v>6686</v>
      </c>
      <c r="E1787" t="s">
        <v>604</v>
      </c>
      <c r="F1787" t="s">
        <v>6687</v>
      </c>
      <c r="G1787" t="s">
        <v>2637</v>
      </c>
      <c r="H1787" t="s">
        <v>32</v>
      </c>
      <c r="I1787">
        <v>114</v>
      </c>
      <c r="J1787">
        <v>2.35</v>
      </c>
      <c r="K1787" t="s">
        <v>33</v>
      </c>
      <c r="L1787" t="s">
        <v>14981</v>
      </c>
      <c r="M1787" t="s">
        <v>14872</v>
      </c>
      <c r="N1787" t="s">
        <v>17423</v>
      </c>
      <c r="O1787" t="s">
        <v>18018</v>
      </c>
      <c r="P1787" t="s">
        <v>18019</v>
      </c>
      <c r="Q1787">
        <v>2007</v>
      </c>
      <c r="R1787" t="s">
        <v>72</v>
      </c>
      <c r="S1787">
        <v>0</v>
      </c>
      <c r="T1787">
        <v>30000000</v>
      </c>
      <c r="U1787">
        <v>31655091</v>
      </c>
      <c r="V1787">
        <f t="shared" si="55"/>
        <v>1655091</v>
      </c>
      <c r="W1787" t="s">
        <v>6688</v>
      </c>
      <c r="X1787">
        <v>7.5</v>
      </c>
      <c r="Y1787">
        <v>148</v>
      </c>
      <c r="Z1787">
        <v>87331</v>
      </c>
      <c r="AA1787">
        <v>364</v>
      </c>
      <c r="AB1787">
        <v>18000</v>
      </c>
      <c r="AC1787">
        <v>59</v>
      </c>
      <c r="AD1787">
        <v>49000</v>
      </c>
      <c r="AE1787">
        <v>702</v>
      </c>
      <c r="AF1787">
        <v>403</v>
      </c>
      <c r="AG1787">
        <v>50927</v>
      </c>
      <c r="AH1787" t="s">
        <v>2420</v>
      </c>
      <c r="AI1787" t="s">
        <v>20933</v>
      </c>
      <c r="AP1787">
        <f t="shared" si="54"/>
        <v>2</v>
      </c>
    </row>
    <row r="1788" spans="1:42" x14ac:dyDescent="0.3">
      <c r="A1788" s="1">
        <v>1912</v>
      </c>
      <c r="B1788" t="s">
        <v>6689</v>
      </c>
      <c r="C1788" t="s">
        <v>27</v>
      </c>
      <c r="D1788" t="s">
        <v>3369</v>
      </c>
      <c r="E1788" t="s">
        <v>6690</v>
      </c>
      <c r="F1788" t="s">
        <v>2227</v>
      </c>
      <c r="G1788" t="s">
        <v>6691</v>
      </c>
      <c r="H1788" t="s">
        <v>47</v>
      </c>
      <c r="I1788">
        <v>124</v>
      </c>
      <c r="J1788">
        <v>1.85</v>
      </c>
      <c r="K1788" t="s">
        <v>33</v>
      </c>
      <c r="L1788" t="s">
        <v>18020</v>
      </c>
      <c r="M1788" t="s">
        <v>18021</v>
      </c>
      <c r="N1788" t="s">
        <v>17436</v>
      </c>
      <c r="O1788" t="s">
        <v>14107</v>
      </c>
      <c r="P1788" t="s">
        <v>18022</v>
      </c>
      <c r="Q1788">
        <v>1998</v>
      </c>
      <c r="R1788" t="s">
        <v>491</v>
      </c>
      <c r="S1788">
        <v>1</v>
      </c>
      <c r="T1788">
        <v>25000000</v>
      </c>
      <c r="U1788">
        <v>30012990</v>
      </c>
      <c r="V1788">
        <f t="shared" si="55"/>
        <v>5012990</v>
      </c>
      <c r="W1788" t="s">
        <v>6692</v>
      </c>
      <c r="X1788">
        <v>7.5</v>
      </c>
      <c r="Y1788">
        <v>141</v>
      </c>
      <c r="Z1788">
        <v>75973</v>
      </c>
      <c r="AA1788">
        <v>409</v>
      </c>
      <c r="AB1788">
        <v>0</v>
      </c>
      <c r="AC1788">
        <v>159</v>
      </c>
      <c r="AD1788">
        <v>288</v>
      </c>
      <c r="AE1788">
        <v>249</v>
      </c>
      <c r="AF1788">
        <v>240</v>
      </c>
      <c r="AG1788">
        <v>1006</v>
      </c>
      <c r="AH1788" t="s">
        <v>20932</v>
      </c>
      <c r="AI1788" t="s">
        <v>2420</v>
      </c>
      <c r="AJ1788" t="s">
        <v>20929</v>
      </c>
      <c r="AP1788">
        <f t="shared" si="54"/>
        <v>3</v>
      </c>
    </row>
    <row r="1789" spans="1:42" x14ac:dyDescent="0.3">
      <c r="A1789" s="1">
        <v>1913</v>
      </c>
      <c r="B1789" t="s">
        <v>6693</v>
      </c>
      <c r="C1789" t="s">
        <v>27</v>
      </c>
      <c r="D1789" t="s">
        <v>5390</v>
      </c>
      <c r="E1789" t="s">
        <v>6694</v>
      </c>
      <c r="F1789" t="s">
        <v>6695</v>
      </c>
      <c r="G1789" t="s">
        <v>6696</v>
      </c>
      <c r="H1789" t="s">
        <v>205</v>
      </c>
      <c r="I1789">
        <v>89</v>
      </c>
      <c r="J1789">
        <v>1.85</v>
      </c>
      <c r="K1789" t="s">
        <v>33</v>
      </c>
      <c r="L1789" t="s">
        <v>14001</v>
      </c>
      <c r="M1789" t="s">
        <v>18023</v>
      </c>
      <c r="N1789" t="s">
        <v>18024</v>
      </c>
      <c r="O1789" t="s">
        <v>14448</v>
      </c>
      <c r="P1789" t="s">
        <v>14644</v>
      </c>
      <c r="Q1789">
        <v>1998</v>
      </c>
      <c r="R1789" t="s">
        <v>491</v>
      </c>
      <c r="S1789">
        <v>0</v>
      </c>
      <c r="T1789">
        <v>25000000</v>
      </c>
      <c r="U1789">
        <v>32368960</v>
      </c>
      <c r="V1789">
        <f t="shared" si="55"/>
        <v>7368960</v>
      </c>
      <c r="W1789" t="s">
        <v>6697</v>
      </c>
      <c r="X1789">
        <v>5.3</v>
      </c>
      <c r="Y1789">
        <v>114</v>
      </c>
      <c r="Z1789">
        <v>39768</v>
      </c>
      <c r="AA1789">
        <v>292</v>
      </c>
      <c r="AB1789">
        <v>0</v>
      </c>
      <c r="AC1789">
        <v>31</v>
      </c>
      <c r="AD1789">
        <v>285</v>
      </c>
      <c r="AE1789">
        <v>81</v>
      </c>
      <c r="AF1789">
        <v>71</v>
      </c>
      <c r="AG1789">
        <v>667</v>
      </c>
      <c r="AH1789" t="s">
        <v>1432</v>
      </c>
      <c r="AI1789" t="s">
        <v>20924</v>
      </c>
      <c r="AJ1789" t="s">
        <v>4493</v>
      </c>
      <c r="AK1789" t="s">
        <v>12756</v>
      </c>
      <c r="AP1789">
        <f t="shared" si="54"/>
        <v>4</v>
      </c>
    </row>
    <row r="1790" spans="1:42" x14ac:dyDescent="0.3">
      <c r="A1790" s="1">
        <v>1914</v>
      </c>
      <c r="B1790" t="s">
        <v>6698</v>
      </c>
      <c r="C1790" t="s">
        <v>27</v>
      </c>
      <c r="D1790" t="s">
        <v>6699</v>
      </c>
      <c r="E1790" t="s">
        <v>6700</v>
      </c>
      <c r="F1790" t="s">
        <v>6701</v>
      </c>
      <c r="G1790" t="s">
        <v>6702</v>
      </c>
      <c r="H1790" t="s">
        <v>2116</v>
      </c>
      <c r="I1790">
        <v>105</v>
      </c>
      <c r="J1790">
        <v>2.35</v>
      </c>
      <c r="K1790" t="s">
        <v>33</v>
      </c>
      <c r="L1790" t="s">
        <v>17140</v>
      </c>
      <c r="M1790" t="s">
        <v>14083</v>
      </c>
      <c r="N1790" t="s">
        <v>14560</v>
      </c>
      <c r="O1790" t="s">
        <v>18025</v>
      </c>
      <c r="P1790" t="s">
        <v>16042</v>
      </c>
      <c r="Q1790">
        <v>1970</v>
      </c>
      <c r="R1790" t="s">
        <v>212</v>
      </c>
      <c r="S1790">
        <v>0</v>
      </c>
      <c r="T1790">
        <v>25000000</v>
      </c>
      <c r="U1790">
        <v>14500000</v>
      </c>
      <c r="V1790">
        <f t="shared" si="55"/>
        <v>-10500000</v>
      </c>
      <c r="W1790" t="s">
        <v>6703</v>
      </c>
      <c r="X1790">
        <v>7.5</v>
      </c>
      <c r="Y1790">
        <v>79</v>
      </c>
      <c r="Z1790">
        <v>25019</v>
      </c>
      <c r="AA1790">
        <v>159</v>
      </c>
      <c r="AB1790">
        <v>0</v>
      </c>
      <c r="AC1790">
        <v>130</v>
      </c>
      <c r="AD1790">
        <v>469</v>
      </c>
      <c r="AE1790">
        <v>377</v>
      </c>
      <c r="AF1790">
        <v>288</v>
      </c>
      <c r="AG1790">
        <v>1548</v>
      </c>
      <c r="AH1790" t="s">
        <v>980</v>
      </c>
      <c r="AI1790" t="s">
        <v>2420</v>
      </c>
      <c r="AJ1790" t="s">
        <v>20929</v>
      </c>
      <c r="AK1790" t="s">
        <v>6750</v>
      </c>
      <c r="AP1790">
        <f t="shared" si="54"/>
        <v>4</v>
      </c>
    </row>
    <row r="1791" spans="1:42" x14ac:dyDescent="0.3">
      <c r="A1791" s="1">
        <v>1915</v>
      </c>
      <c r="B1791" t="s">
        <v>6704</v>
      </c>
      <c r="C1791" t="s">
        <v>27</v>
      </c>
      <c r="D1791" t="s">
        <v>6705</v>
      </c>
      <c r="E1791" t="s">
        <v>511</v>
      </c>
      <c r="F1791" t="s">
        <v>6706</v>
      </c>
      <c r="G1791" t="s">
        <v>6707</v>
      </c>
      <c r="H1791" t="s">
        <v>47</v>
      </c>
      <c r="I1791">
        <v>93</v>
      </c>
      <c r="J1791">
        <v>1.85</v>
      </c>
      <c r="K1791" t="s">
        <v>33</v>
      </c>
      <c r="L1791" t="s">
        <v>16148</v>
      </c>
      <c r="M1791" t="s">
        <v>15514</v>
      </c>
      <c r="N1791" t="s">
        <v>18026</v>
      </c>
      <c r="O1791" t="s">
        <v>18027</v>
      </c>
      <c r="P1791" t="s">
        <v>18028</v>
      </c>
      <c r="Q1791">
        <v>1997</v>
      </c>
      <c r="R1791" t="s">
        <v>72</v>
      </c>
      <c r="S1791">
        <v>1</v>
      </c>
      <c r="T1791">
        <v>25000000</v>
      </c>
      <c r="U1791">
        <v>29247405</v>
      </c>
      <c r="V1791">
        <f t="shared" si="55"/>
        <v>4247405</v>
      </c>
      <c r="W1791" t="s">
        <v>6708</v>
      </c>
      <c r="X1791">
        <v>3.3</v>
      </c>
      <c r="Y1791">
        <v>33</v>
      </c>
      <c r="Z1791">
        <v>28377</v>
      </c>
      <c r="AA1791">
        <v>261</v>
      </c>
      <c r="AB1791">
        <v>0</v>
      </c>
      <c r="AC1791">
        <v>14</v>
      </c>
      <c r="AD1791">
        <v>1000</v>
      </c>
      <c r="AE1791">
        <v>401</v>
      </c>
      <c r="AF1791">
        <v>199</v>
      </c>
      <c r="AG1791">
        <v>2176</v>
      </c>
      <c r="AH1791" t="s">
        <v>1432</v>
      </c>
      <c r="AI1791" t="s">
        <v>20926</v>
      </c>
      <c r="AJ1791" t="s">
        <v>20933</v>
      </c>
      <c r="AP1791">
        <f t="shared" si="54"/>
        <v>3</v>
      </c>
    </row>
    <row r="1792" spans="1:42" x14ac:dyDescent="0.3">
      <c r="A1792" s="1">
        <v>1917</v>
      </c>
      <c r="B1792" t="s">
        <v>6709</v>
      </c>
      <c r="C1792" t="s">
        <v>27</v>
      </c>
      <c r="D1792" t="s">
        <v>6710</v>
      </c>
      <c r="E1792" t="s">
        <v>462</v>
      </c>
      <c r="F1792" t="s">
        <v>6711</v>
      </c>
      <c r="G1792" t="s">
        <v>1791</v>
      </c>
      <c r="H1792" t="s">
        <v>32</v>
      </c>
      <c r="I1792">
        <v>88</v>
      </c>
      <c r="J1792">
        <v>1.85</v>
      </c>
      <c r="K1792" t="s">
        <v>33</v>
      </c>
      <c r="L1792" t="s">
        <v>8889</v>
      </c>
      <c r="M1792" t="s">
        <v>15192</v>
      </c>
      <c r="N1792" t="s">
        <v>15502</v>
      </c>
      <c r="O1792" t="s">
        <v>15105</v>
      </c>
      <c r="P1792" t="s">
        <v>18029</v>
      </c>
      <c r="Q1792">
        <v>2009</v>
      </c>
      <c r="R1792" t="s">
        <v>34</v>
      </c>
      <c r="S1792">
        <v>0</v>
      </c>
      <c r="T1792">
        <v>25000000</v>
      </c>
      <c r="U1792">
        <v>25615792</v>
      </c>
      <c r="V1792">
        <f t="shared" si="55"/>
        <v>615792</v>
      </c>
      <c r="W1792" t="s">
        <v>6712</v>
      </c>
      <c r="X1792">
        <v>3.5</v>
      </c>
      <c r="Y1792">
        <v>83</v>
      </c>
      <c r="Z1792">
        <v>10161</v>
      </c>
      <c r="AA1792">
        <v>50</v>
      </c>
      <c r="AB1792">
        <v>657</v>
      </c>
      <c r="AC1792">
        <v>82</v>
      </c>
      <c r="AD1792">
        <v>756</v>
      </c>
      <c r="AE1792">
        <v>713</v>
      </c>
      <c r="AF1792">
        <v>571</v>
      </c>
      <c r="AG1792">
        <v>4378</v>
      </c>
      <c r="AH1792" t="s">
        <v>980</v>
      </c>
      <c r="AI1792" t="s">
        <v>1432</v>
      </c>
      <c r="AJ1792" t="s">
        <v>20933</v>
      </c>
      <c r="AP1792">
        <f t="shared" si="54"/>
        <v>3</v>
      </c>
    </row>
    <row r="1793" spans="1:42" x14ac:dyDescent="0.3">
      <c r="A1793" s="1">
        <v>1918</v>
      </c>
      <c r="B1793" t="s">
        <v>6713</v>
      </c>
      <c r="C1793" t="s">
        <v>27</v>
      </c>
      <c r="D1793" t="s">
        <v>2314</v>
      </c>
      <c r="E1793" t="s">
        <v>360</v>
      </c>
      <c r="F1793" t="s">
        <v>2317</v>
      </c>
      <c r="G1793" t="s">
        <v>995</v>
      </c>
      <c r="H1793" t="s">
        <v>32</v>
      </c>
      <c r="I1793">
        <v>142</v>
      </c>
      <c r="J1793">
        <v>1.85</v>
      </c>
      <c r="K1793" t="s">
        <v>33</v>
      </c>
      <c r="L1793" t="s">
        <v>16933</v>
      </c>
      <c r="M1793" t="s">
        <v>17486</v>
      </c>
      <c r="N1793" t="s">
        <v>14048</v>
      </c>
      <c r="O1793" t="s">
        <v>18030</v>
      </c>
      <c r="P1793" t="s">
        <v>18031</v>
      </c>
      <c r="Q1793">
        <v>1994</v>
      </c>
      <c r="R1793" t="s">
        <v>491</v>
      </c>
      <c r="S1793">
        <v>0</v>
      </c>
      <c r="T1793">
        <v>25000000</v>
      </c>
      <c r="U1793">
        <v>28341469</v>
      </c>
      <c r="V1793">
        <f t="shared" si="55"/>
        <v>3341469</v>
      </c>
      <c r="W1793" t="s">
        <v>6714</v>
      </c>
      <c r="X1793">
        <v>9.3000000000000007</v>
      </c>
      <c r="Y1793">
        <v>199</v>
      </c>
      <c r="Z1793">
        <v>1689764</v>
      </c>
      <c r="AA1793">
        <v>4144</v>
      </c>
      <c r="AB1793">
        <v>108000</v>
      </c>
      <c r="AC1793">
        <v>0</v>
      </c>
      <c r="AD1793">
        <v>11000</v>
      </c>
      <c r="AE1793">
        <v>745</v>
      </c>
      <c r="AF1793">
        <v>461</v>
      </c>
      <c r="AG1793">
        <v>13495</v>
      </c>
      <c r="AH1793" t="s">
        <v>20931</v>
      </c>
      <c r="AI1793" t="s">
        <v>2420</v>
      </c>
      <c r="AP1793">
        <f t="shared" si="54"/>
        <v>2</v>
      </c>
    </row>
    <row r="1794" spans="1:42" x14ac:dyDescent="0.3">
      <c r="A1794" s="1">
        <v>1919</v>
      </c>
      <c r="B1794" t="s">
        <v>6715</v>
      </c>
      <c r="C1794" t="s">
        <v>27</v>
      </c>
      <c r="D1794" t="s">
        <v>4153</v>
      </c>
      <c r="E1794" t="s">
        <v>6716</v>
      </c>
      <c r="F1794" t="s">
        <v>6480</v>
      </c>
      <c r="G1794" t="s">
        <v>6717</v>
      </c>
      <c r="H1794" t="s">
        <v>287</v>
      </c>
      <c r="I1794">
        <v>92</v>
      </c>
      <c r="J1794">
        <v>1.85</v>
      </c>
      <c r="K1794" t="s">
        <v>33</v>
      </c>
      <c r="L1794" t="s">
        <v>14496</v>
      </c>
      <c r="M1794" t="s">
        <v>17820</v>
      </c>
      <c r="N1794" t="s">
        <v>18032</v>
      </c>
      <c r="O1794" t="s">
        <v>14080</v>
      </c>
      <c r="P1794" t="s">
        <v>18033</v>
      </c>
      <c r="Q1794">
        <v>2001</v>
      </c>
      <c r="R1794" t="s">
        <v>72</v>
      </c>
      <c r="S1794">
        <v>0</v>
      </c>
      <c r="T1794">
        <v>21150000</v>
      </c>
      <c r="U1794">
        <v>25590119</v>
      </c>
      <c r="V1794">
        <f t="shared" si="55"/>
        <v>4440119</v>
      </c>
      <c r="W1794" t="s">
        <v>6718</v>
      </c>
      <c r="X1794">
        <v>4.8</v>
      </c>
      <c r="Y1794">
        <v>71</v>
      </c>
      <c r="Z1794">
        <v>19699</v>
      </c>
      <c r="AA1794">
        <v>119</v>
      </c>
      <c r="AB1794">
        <v>387</v>
      </c>
      <c r="AC1794">
        <v>23</v>
      </c>
      <c r="AD1794">
        <v>460</v>
      </c>
      <c r="AE1794">
        <v>442</v>
      </c>
      <c r="AF1794">
        <v>162</v>
      </c>
      <c r="AG1794">
        <v>1315</v>
      </c>
      <c r="AH1794" t="s">
        <v>718</v>
      </c>
      <c r="AI1794" t="s">
        <v>1432</v>
      </c>
      <c r="AJ1794" t="s">
        <v>20931</v>
      </c>
      <c r="AP1794">
        <f t="shared" si="54"/>
        <v>3</v>
      </c>
    </row>
    <row r="1795" spans="1:42" x14ac:dyDescent="0.3">
      <c r="A1795" s="1">
        <v>1920</v>
      </c>
      <c r="B1795" t="s">
        <v>6719</v>
      </c>
      <c r="C1795" t="s">
        <v>27</v>
      </c>
      <c r="D1795" t="s">
        <v>2480</v>
      </c>
      <c r="E1795" t="s">
        <v>421</v>
      </c>
      <c r="F1795" t="s">
        <v>5140</v>
      </c>
      <c r="G1795" t="s">
        <v>2024</v>
      </c>
      <c r="H1795" t="s">
        <v>32</v>
      </c>
      <c r="I1795">
        <v>117</v>
      </c>
      <c r="J1795">
        <v>2.35</v>
      </c>
      <c r="K1795" t="s">
        <v>33</v>
      </c>
      <c r="L1795" t="s">
        <v>18034</v>
      </c>
      <c r="M1795" t="s">
        <v>15710</v>
      </c>
      <c r="N1795" t="s">
        <v>15119</v>
      </c>
      <c r="O1795" t="s">
        <v>18035</v>
      </c>
      <c r="P1795" t="s">
        <v>14307</v>
      </c>
      <c r="Q1795">
        <v>1996</v>
      </c>
      <c r="R1795" t="s">
        <v>34</v>
      </c>
      <c r="S1795">
        <v>2</v>
      </c>
      <c r="T1795">
        <v>27000000</v>
      </c>
      <c r="U1795">
        <v>24944213</v>
      </c>
      <c r="V1795">
        <f t="shared" si="55"/>
        <v>-2055787</v>
      </c>
      <c r="W1795" t="s">
        <v>6720</v>
      </c>
      <c r="X1795">
        <v>6.9</v>
      </c>
      <c r="Y1795">
        <v>62</v>
      </c>
      <c r="Z1795">
        <v>63459</v>
      </c>
      <c r="AA1795">
        <v>185</v>
      </c>
      <c r="AB1795">
        <v>3000</v>
      </c>
      <c r="AC1795">
        <v>101</v>
      </c>
      <c r="AD1795">
        <v>13000</v>
      </c>
      <c r="AE1795">
        <v>852</v>
      </c>
      <c r="AF1795">
        <v>743</v>
      </c>
      <c r="AG1795">
        <v>16937</v>
      </c>
      <c r="AH1795" t="s">
        <v>1432</v>
      </c>
      <c r="AI1795" t="s">
        <v>20930</v>
      </c>
      <c r="AP1795">
        <f t="shared" ref="AP1795:AP1858" si="56">COUNTA(AH1795:AO1795)</f>
        <v>2</v>
      </c>
    </row>
    <row r="1796" spans="1:42" x14ac:dyDescent="0.3">
      <c r="A1796" s="1">
        <v>1921</v>
      </c>
      <c r="B1796" t="s">
        <v>6721</v>
      </c>
      <c r="C1796" t="s">
        <v>27</v>
      </c>
      <c r="D1796" t="s">
        <v>1483</v>
      </c>
      <c r="E1796" t="s">
        <v>5607</v>
      </c>
      <c r="F1796" t="s">
        <v>6722</v>
      </c>
      <c r="G1796" t="s">
        <v>6723</v>
      </c>
      <c r="H1796" t="s">
        <v>32</v>
      </c>
      <c r="I1796">
        <v>111</v>
      </c>
      <c r="J1796">
        <v>2.35</v>
      </c>
      <c r="K1796" t="s">
        <v>33</v>
      </c>
      <c r="L1796" t="s">
        <v>14453</v>
      </c>
      <c r="M1796" t="s">
        <v>17694</v>
      </c>
      <c r="N1796" t="s">
        <v>17226</v>
      </c>
      <c r="O1796" t="s">
        <v>14416</v>
      </c>
      <c r="P1796" t="s">
        <v>14005</v>
      </c>
      <c r="Q1796">
        <v>2014</v>
      </c>
      <c r="R1796" t="s">
        <v>491</v>
      </c>
      <c r="S1796">
        <v>1</v>
      </c>
      <c r="T1796">
        <v>25000000</v>
      </c>
      <c r="U1796">
        <v>33631221</v>
      </c>
      <c r="V1796">
        <f t="shared" ref="V1796:V1859" si="57">U1796-T1796</f>
        <v>8631221</v>
      </c>
      <c r="W1796" t="s">
        <v>6724</v>
      </c>
      <c r="X1796">
        <v>6</v>
      </c>
      <c r="Y1796">
        <v>175</v>
      </c>
      <c r="Z1796">
        <v>48559</v>
      </c>
      <c r="AA1796">
        <v>145</v>
      </c>
      <c r="AB1796">
        <v>0</v>
      </c>
      <c r="AC1796">
        <v>81</v>
      </c>
      <c r="AD1796">
        <v>3000</v>
      </c>
      <c r="AE1796">
        <v>571</v>
      </c>
      <c r="AF1796">
        <v>81</v>
      </c>
      <c r="AG1796">
        <v>3784</v>
      </c>
      <c r="AH1796" t="s">
        <v>20931</v>
      </c>
      <c r="AI1796" t="s">
        <v>2420</v>
      </c>
      <c r="AJ1796" t="s">
        <v>13161</v>
      </c>
      <c r="AP1796">
        <f t="shared" si="56"/>
        <v>3</v>
      </c>
    </row>
    <row r="1797" spans="1:42" x14ac:dyDescent="0.3">
      <c r="A1797" s="1">
        <v>1922</v>
      </c>
      <c r="B1797" t="s">
        <v>6725</v>
      </c>
      <c r="C1797" t="s">
        <v>27</v>
      </c>
      <c r="D1797" t="s">
        <v>6726</v>
      </c>
      <c r="E1797" t="s">
        <v>274</v>
      </c>
      <c r="F1797" t="s">
        <v>1723</v>
      </c>
      <c r="G1797" t="s">
        <v>1121</v>
      </c>
      <c r="H1797" t="s">
        <v>32</v>
      </c>
      <c r="I1797">
        <v>121</v>
      </c>
      <c r="J1797">
        <v>2.35</v>
      </c>
      <c r="K1797" t="s">
        <v>33</v>
      </c>
      <c r="L1797" t="s">
        <v>18036</v>
      </c>
      <c r="M1797" t="s">
        <v>18037</v>
      </c>
      <c r="N1797" t="s">
        <v>18038</v>
      </c>
      <c r="O1797" t="s">
        <v>14676</v>
      </c>
      <c r="P1797" t="s">
        <v>16614</v>
      </c>
      <c r="Q1797">
        <v>2013</v>
      </c>
      <c r="R1797" t="s">
        <v>491</v>
      </c>
      <c r="S1797">
        <v>3</v>
      </c>
      <c r="T1797">
        <v>25000000</v>
      </c>
      <c r="U1797">
        <v>37738400</v>
      </c>
      <c r="V1797">
        <f t="shared" si="57"/>
        <v>12738400</v>
      </c>
      <c r="W1797" t="s">
        <v>6727</v>
      </c>
      <c r="X1797">
        <v>7.3</v>
      </c>
      <c r="Y1797">
        <v>322</v>
      </c>
      <c r="Z1797">
        <v>67797</v>
      </c>
      <c r="AA1797">
        <v>285</v>
      </c>
      <c r="AB1797">
        <v>30000</v>
      </c>
      <c r="AC1797">
        <v>53</v>
      </c>
      <c r="AD1797">
        <v>19000</v>
      </c>
      <c r="AE1797">
        <v>11000</v>
      </c>
      <c r="AF1797">
        <v>8000</v>
      </c>
      <c r="AG1797">
        <v>39690</v>
      </c>
      <c r="AH1797" t="s">
        <v>2420</v>
      </c>
      <c r="AP1797">
        <f t="shared" si="56"/>
        <v>1</v>
      </c>
    </row>
    <row r="1798" spans="1:42" x14ac:dyDescent="0.3">
      <c r="A1798" s="1">
        <v>1924</v>
      </c>
      <c r="B1798" t="s">
        <v>6728</v>
      </c>
      <c r="C1798" t="s">
        <v>27</v>
      </c>
      <c r="D1798" t="s">
        <v>6729</v>
      </c>
      <c r="E1798" t="s">
        <v>5597</v>
      </c>
      <c r="F1798" t="s">
        <v>6730</v>
      </c>
      <c r="G1798" t="s">
        <v>6731</v>
      </c>
      <c r="H1798" t="s">
        <v>32</v>
      </c>
      <c r="I1798">
        <v>107</v>
      </c>
      <c r="J1798">
        <v>1.85</v>
      </c>
      <c r="K1798" t="s">
        <v>33</v>
      </c>
      <c r="L1798" t="s">
        <v>16150</v>
      </c>
      <c r="M1798" t="s">
        <v>17288</v>
      </c>
      <c r="N1798" t="s">
        <v>15932</v>
      </c>
      <c r="O1798" t="s">
        <v>14003</v>
      </c>
      <c r="P1798" t="s">
        <v>17290</v>
      </c>
      <c r="Q1798">
        <v>2005</v>
      </c>
      <c r="R1798" t="s">
        <v>34</v>
      </c>
      <c r="S1798">
        <v>3</v>
      </c>
      <c r="T1798">
        <v>30000000</v>
      </c>
      <c r="U1798">
        <v>21835784</v>
      </c>
      <c r="V1798">
        <f t="shared" si="57"/>
        <v>-8164216</v>
      </c>
      <c r="W1798" t="s">
        <v>6732</v>
      </c>
      <c r="X1798">
        <v>6.6</v>
      </c>
      <c r="Y1798">
        <v>112</v>
      </c>
      <c r="Z1798">
        <v>58297</v>
      </c>
      <c r="AA1798">
        <v>161</v>
      </c>
      <c r="AB1798">
        <v>0</v>
      </c>
      <c r="AC1798">
        <v>13</v>
      </c>
      <c r="AD1798">
        <v>618</v>
      </c>
      <c r="AE1798">
        <v>172</v>
      </c>
      <c r="AF1798">
        <v>165</v>
      </c>
      <c r="AG1798">
        <v>1095</v>
      </c>
      <c r="AH1798" t="s">
        <v>1432</v>
      </c>
      <c r="AI1798" t="s">
        <v>2420</v>
      </c>
      <c r="AJ1798" t="s">
        <v>12756</v>
      </c>
      <c r="AP1798">
        <f t="shared" si="56"/>
        <v>3</v>
      </c>
    </row>
    <row r="1799" spans="1:42" x14ac:dyDescent="0.3">
      <c r="A1799" s="1">
        <v>1925</v>
      </c>
      <c r="B1799" t="s">
        <v>6733</v>
      </c>
      <c r="C1799" t="s">
        <v>27</v>
      </c>
      <c r="D1799" t="s">
        <v>2445</v>
      </c>
      <c r="E1799" t="s">
        <v>202</v>
      </c>
      <c r="F1799" t="s">
        <v>6734</v>
      </c>
      <c r="G1799" t="s">
        <v>4194</v>
      </c>
      <c r="H1799" t="s">
        <v>47</v>
      </c>
      <c r="I1799">
        <v>106</v>
      </c>
      <c r="J1799">
        <v>2.35</v>
      </c>
      <c r="K1799" t="s">
        <v>33</v>
      </c>
      <c r="L1799" t="s">
        <v>18039</v>
      </c>
      <c r="M1799" t="s">
        <v>15296</v>
      </c>
      <c r="N1799" t="s">
        <v>18040</v>
      </c>
      <c r="O1799" t="s">
        <v>16165</v>
      </c>
      <c r="P1799" t="s">
        <v>18041</v>
      </c>
      <c r="Q1799">
        <v>2016</v>
      </c>
      <c r="R1799" t="s">
        <v>34</v>
      </c>
      <c r="S1799">
        <v>3</v>
      </c>
      <c r="T1799">
        <v>23000000</v>
      </c>
      <c r="U1799">
        <v>15785632</v>
      </c>
      <c r="V1799">
        <f t="shared" si="57"/>
        <v>-7214368</v>
      </c>
      <c r="W1799" t="s">
        <v>6735</v>
      </c>
      <c r="X1799">
        <v>7.5</v>
      </c>
      <c r="Y1799">
        <v>216</v>
      </c>
      <c r="Z1799">
        <v>32507</v>
      </c>
      <c r="AA1799">
        <v>119</v>
      </c>
      <c r="AB1799">
        <v>15000</v>
      </c>
      <c r="AC1799">
        <v>452</v>
      </c>
      <c r="AD1799">
        <v>20000</v>
      </c>
      <c r="AE1799">
        <v>732</v>
      </c>
      <c r="AF1799">
        <v>141</v>
      </c>
      <c r="AG1799">
        <v>21195</v>
      </c>
      <c r="AH1799" t="s">
        <v>20932</v>
      </c>
      <c r="AI1799" t="s">
        <v>1432</v>
      </c>
      <c r="AJ1799" t="s">
        <v>2420</v>
      </c>
      <c r="AK1799" t="s">
        <v>20930</v>
      </c>
      <c r="AP1799">
        <f t="shared" si="56"/>
        <v>4</v>
      </c>
    </row>
    <row r="1800" spans="1:42" x14ac:dyDescent="0.3">
      <c r="A1800" s="1">
        <v>1926</v>
      </c>
      <c r="B1800" t="s">
        <v>6736</v>
      </c>
      <c r="C1800" t="s">
        <v>27</v>
      </c>
      <c r="D1800" t="s">
        <v>3578</v>
      </c>
      <c r="E1800" t="s">
        <v>1254</v>
      </c>
      <c r="F1800" t="s">
        <v>1435</v>
      </c>
      <c r="G1800" t="s">
        <v>739</v>
      </c>
      <c r="H1800" t="s">
        <v>32</v>
      </c>
      <c r="I1800">
        <v>136</v>
      </c>
      <c r="J1800">
        <v>1.85</v>
      </c>
      <c r="K1800" t="s">
        <v>33</v>
      </c>
      <c r="L1800" t="s">
        <v>15349</v>
      </c>
      <c r="M1800" t="s">
        <v>18042</v>
      </c>
      <c r="N1800" t="s">
        <v>14949</v>
      </c>
      <c r="O1800" t="s">
        <v>18043</v>
      </c>
      <c r="P1800" t="s">
        <v>14048</v>
      </c>
      <c r="Q1800">
        <v>1998</v>
      </c>
      <c r="R1800" t="s">
        <v>491</v>
      </c>
      <c r="S1800">
        <v>0</v>
      </c>
      <c r="T1800">
        <v>25000000</v>
      </c>
      <c r="U1800">
        <v>21554585</v>
      </c>
      <c r="V1800">
        <f t="shared" si="57"/>
        <v>-3445415</v>
      </c>
      <c r="W1800" t="s">
        <v>6737</v>
      </c>
      <c r="X1800">
        <v>6.9</v>
      </c>
      <c r="Y1800">
        <v>48</v>
      </c>
      <c r="Z1800">
        <v>36108</v>
      </c>
      <c r="AA1800">
        <v>109</v>
      </c>
      <c r="AB1800">
        <v>0</v>
      </c>
      <c r="AC1800">
        <v>0</v>
      </c>
      <c r="AD1800">
        <v>18000</v>
      </c>
      <c r="AE1800">
        <v>14000</v>
      </c>
      <c r="AF1800">
        <v>3000</v>
      </c>
      <c r="AG1800">
        <v>37315</v>
      </c>
      <c r="AH1800" t="s">
        <v>2420</v>
      </c>
      <c r="AI1800" t="s">
        <v>20930</v>
      </c>
      <c r="AP1800">
        <f t="shared" si="56"/>
        <v>2</v>
      </c>
    </row>
    <row r="1801" spans="1:42" x14ac:dyDescent="0.3">
      <c r="A1801" s="1">
        <v>1927</v>
      </c>
      <c r="B1801" t="s">
        <v>6738</v>
      </c>
      <c r="C1801" t="s">
        <v>27</v>
      </c>
      <c r="D1801" t="s">
        <v>6739</v>
      </c>
      <c r="E1801" t="s">
        <v>38</v>
      </c>
      <c r="F1801" t="s">
        <v>95</v>
      </c>
      <c r="G1801" t="s">
        <v>3940</v>
      </c>
      <c r="H1801" t="s">
        <v>32</v>
      </c>
      <c r="I1801">
        <v>97</v>
      </c>
      <c r="J1801">
        <v>1.85</v>
      </c>
      <c r="K1801" t="s">
        <v>33</v>
      </c>
      <c r="L1801" t="s">
        <v>18044</v>
      </c>
      <c r="M1801" t="s">
        <v>16341</v>
      </c>
      <c r="N1801" t="s">
        <v>16049</v>
      </c>
      <c r="O1801" t="s">
        <v>15458</v>
      </c>
      <c r="P1801" t="s">
        <v>14243</v>
      </c>
      <c r="Q1801">
        <v>1994</v>
      </c>
      <c r="R1801" t="s">
        <v>34</v>
      </c>
      <c r="S1801">
        <v>3</v>
      </c>
      <c r="T1801">
        <v>25000000</v>
      </c>
      <c r="U1801">
        <v>22200000</v>
      </c>
      <c r="V1801">
        <f t="shared" si="57"/>
        <v>-2800000</v>
      </c>
      <c r="W1801" t="s">
        <v>6740</v>
      </c>
      <c r="X1801">
        <v>6.8</v>
      </c>
      <c r="Y1801">
        <v>44</v>
      </c>
      <c r="Z1801">
        <v>41310</v>
      </c>
      <c r="AA1801">
        <v>117</v>
      </c>
      <c r="AB1801">
        <v>0</v>
      </c>
      <c r="AC1801">
        <v>19</v>
      </c>
      <c r="AD1801">
        <v>40000</v>
      </c>
      <c r="AE1801">
        <v>10000</v>
      </c>
      <c r="AF1801">
        <v>977</v>
      </c>
      <c r="AG1801">
        <v>52122</v>
      </c>
      <c r="AH1801" t="s">
        <v>1432</v>
      </c>
      <c r="AI1801" t="s">
        <v>2420</v>
      </c>
      <c r="AJ1801" t="s">
        <v>12756</v>
      </c>
      <c r="AP1801">
        <f t="shared" si="56"/>
        <v>3</v>
      </c>
    </row>
    <row r="1802" spans="1:42" x14ac:dyDescent="0.3">
      <c r="A1802" s="1">
        <v>1929</v>
      </c>
      <c r="B1802" t="s">
        <v>6741</v>
      </c>
      <c r="C1802" t="s">
        <v>27</v>
      </c>
      <c r="D1802" t="s">
        <v>5351</v>
      </c>
      <c r="E1802" t="s">
        <v>344</v>
      </c>
      <c r="F1802" t="s">
        <v>4158</v>
      </c>
      <c r="G1802" t="s">
        <v>1037</v>
      </c>
      <c r="H1802" t="s">
        <v>32</v>
      </c>
      <c r="I1802">
        <v>108</v>
      </c>
      <c r="J1802">
        <v>2.35</v>
      </c>
      <c r="K1802" t="s">
        <v>33</v>
      </c>
      <c r="L1802" t="s">
        <v>14049</v>
      </c>
      <c r="M1802" t="s">
        <v>18045</v>
      </c>
      <c r="N1802" t="s">
        <v>14003</v>
      </c>
      <c r="O1802" t="s">
        <v>18046</v>
      </c>
      <c r="P1802" t="s">
        <v>16997</v>
      </c>
      <c r="Q1802">
        <v>2010</v>
      </c>
      <c r="R1802" t="s">
        <v>34</v>
      </c>
      <c r="S1802">
        <v>0</v>
      </c>
      <c r="T1802">
        <v>25000000</v>
      </c>
      <c r="U1802">
        <v>80014842</v>
      </c>
      <c r="V1802">
        <f t="shared" si="57"/>
        <v>55014842</v>
      </c>
      <c r="W1802" t="s">
        <v>6742</v>
      </c>
      <c r="X1802">
        <v>6.3</v>
      </c>
      <c r="Y1802">
        <v>162</v>
      </c>
      <c r="Z1802">
        <v>104356</v>
      </c>
      <c r="AA1802">
        <v>186</v>
      </c>
      <c r="AB1802">
        <v>14000</v>
      </c>
      <c r="AC1802">
        <v>529</v>
      </c>
      <c r="AD1802">
        <v>17000</v>
      </c>
      <c r="AE1802">
        <v>861</v>
      </c>
      <c r="AF1802">
        <v>690</v>
      </c>
      <c r="AG1802">
        <v>19945</v>
      </c>
      <c r="AH1802" t="s">
        <v>2420</v>
      </c>
      <c r="AI1802" t="s">
        <v>12756</v>
      </c>
      <c r="AJ1802" t="s">
        <v>6750</v>
      </c>
      <c r="AP1802">
        <f t="shared" si="56"/>
        <v>3</v>
      </c>
    </row>
    <row r="1803" spans="1:42" x14ac:dyDescent="0.3">
      <c r="A1803" s="1">
        <v>1930</v>
      </c>
      <c r="B1803" t="s">
        <v>6743</v>
      </c>
      <c r="C1803" t="s">
        <v>27</v>
      </c>
      <c r="D1803" t="s">
        <v>6744</v>
      </c>
      <c r="E1803" t="s">
        <v>171</v>
      </c>
      <c r="F1803" t="s">
        <v>1172</v>
      </c>
      <c r="G1803" t="s">
        <v>6745</v>
      </c>
      <c r="H1803" t="s">
        <v>32</v>
      </c>
      <c r="I1803">
        <v>97</v>
      </c>
      <c r="J1803">
        <v>2.35</v>
      </c>
      <c r="K1803" t="s">
        <v>33</v>
      </c>
      <c r="L1803" t="s">
        <v>18047</v>
      </c>
      <c r="M1803" t="s">
        <v>16135</v>
      </c>
      <c r="N1803" t="s">
        <v>14320</v>
      </c>
      <c r="O1803" t="s">
        <v>14018</v>
      </c>
      <c r="P1803" t="s">
        <v>15676</v>
      </c>
      <c r="Q1803">
        <v>2010</v>
      </c>
      <c r="R1803" t="s">
        <v>34</v>
      </c>
      <c r="S1803">
        <v>1</v>
      </c>
      <c r="T1803">
        <v>25000000</v>
      </c>
      <c r="U1803">
        <v>23527955</v>
      </c>
      <c r="V1803">
        <f t="shared" si="57"/>
        <v>-1472045</v>
      </c>
      <c r="W1803" t="s">
        <v>6746</v>
      </c>
      <c r="X1803">
        <v>6.4</v>
      </c>
      <c r="Y1803">
        <v>213</v>
      </c>
      <c r="Z1803">
        <v>74691</v>
      </c>
      <c r="AA1803">
        <v>165</v>
      </c>
      <c r="AB1803">
        <v>0</v>
      </c>
      <c r="AC1803">
        <v>41</v>
      </c>
      <c r="AD1803">
        <v>11000</v>
      </c>
      <c r="AE1803">
        <v>673</v>
      </c>
      <c r="AF1803">
        <v>619</v>
      </c>
      <c r="AG1803">
        <v>12841</v>
      </c>
      <c r="AH1803" t="s">
        <v>980</v>
      </c>
      <c r="AI1803" t="s">
        <v>20931</v>
      </c>
      <c r="AJ1803" t="s">
        <v>2420</v>
      </c>
      <c r="AK1803" t="s">
        <v>20928</v>
      </c>
      <c r="AL1803" t="s">
        <v>13161</v>
      </c>
      <c r="AP1803">
        <f t="shared" si="56"/>
        <v>5</v>
      </c>
    </row>
    <row r="1804" spans="1:42" x14ac:dyDescent="0.3">
      <c r="A1804" s="1">
        <v>1931</v>
      </c>
      <c r="B1804" t="s">
        <v>6747</v>
      </c>
      <c r="C1804" t="s">
        <v>27</v>
      </c>
      <c r="D1804" t="s">
        <v>6748</v>
      </c>
      <c r="E1804" t="s">
        <v>1893</v>
      </c>
      <c r="F1804" t="s">
        <v>3058</v>
      </c>
      <c r="G1804" t="s">
        <v>6461</v>
      </c>
      <c r="H1804" t="s">
        <v>32</v>
      </c>
      <c r="I1804">
        <v>99</v>
      </c>
      <c r="J1804">
        <v>1.85</v>
      </c>
      <c r="K1804" t="s">
        <v>33</v>
      </c>
      <c r="L1804" t="s">
        <v>18048</v>
      </c>
      <c r="M1804" t="s">
        <v>14527</v>
      </c>
      <c r="N1804" t="s">
        <v>14137</v>
      </c>
      <c r="O1804" t="s">
        <v>18049</v>
      </c>
      <c r="P1804" t="s">
        <v>14177</v>
      </c>
      <c r="Q1804">
        <v>2010</v>
      </c>
      <c r="R1804" t="s">
        <v>491</v>
      </c>
      <c r="S1804">
        <v>1</v>
      </c>
      <c r="T1804">
        <v>25000000</v>
      </c>
      <c r="U1804">
        <v>24042490</v>
      </c>
      <c r="V1804">
        <f t="shared" si="57"/>
        <v>-957510</v>
      </c>
      <c r="W1804" t="s">
        <v>6749</v>
      </c>
      <c r="X1804">
        <v>5.6</v>
      </c>
      <c r="Y1804">
        <v>298</v>
      </c>
      <c r="Z1804">
        <v>40776</v>
      </c>
      <c r="AA1804">
        <v>250</v>
      </c>
      <c r="AB1804">
        <v>10000</v>
      </c>
      <c r="AC1804">
        <v>24</v>
      </c>
      <c r="AD1804">
        <v>3000</v>
      </c>
      <c r="AE1804">
        <v>441</v>
      </c>
      <c r="AF1804">
        <v>155</v>
      </c>
      <c r="AG1804">
        <v>3744</v>
      </c>
      <c r="AH1804" t="s">
        <v>20924</v>
      </c>
      <c r="AI1804" t="s">
        <v>4493</v>
      </c>
      <c r="AJ1804" t="s">
        <v>13161</v>
      </c>
      <c r="AP1804">
        <f t="shared" si="56"/>
        <v>3</v>
      </c>
    </row>
    <row r="1805" spans="1:42" x14ac:dyDescent="0.3">
      <c r="A1805" s="1">
        <v>1932</v>
      </c>
      <c r="B1805" t="s">
        <v>6750</v>
      </c>
      <c r="C1805" t="s">
        <v>27</v>
      </c>
      <c r="D1805" t="s">
        <v>6751</v>
      </c>
      <c r="E1805" t="s">
        <v>260</v>
      </c>
      <c r="F1805" t="s">
        <v>385</v>
      </c>
      <c r="G1805" t="s">
        <v>4447</v>
      </c>
      <c r="H1805" t="s">
        <v>32</v>
      </c>
      <c r="I1805">
        <v>103</v>
      </c>
      <c r="J1805">
        <v>2.35</v>
      </c>
      <c r="K1805" t="s">
        <v>33</v>
      </c>
      <c r="L1805" t="s">
        <v>14039</v>
      </c>
      <c r="M1805" t="s">
        <v>14633</v>
      </c>
      <c r="N1805" t="s">
        <v>14720</v>
      </c>
      <c r="O1805" t="s">
        <v>14980</v>
      </c>
      <c r="P1805" t="s">
        <v>17568</v>
      </c>
      <c r="Q1805">
        <v>2007</v>
      </c>
      <c r="R1805" t="s">
        <v>491</v>
      </c>
      <c r="S1805">
        <v>0</v>
      </c>
      <c r="T1805">
        <v>25000000</v>
      </c>
      <c r="U1805">
        <v>22466994</v>
      </c>
      <c r="V1805">
        <f t="shared" si="57"/>
        <v>-2533006</v>
      </c>
      <c r="W1805" t="s">
        <v>6752</v>
      </c>
      <c r="X1805">
        <v>6.3</v>
      </c>
      <c r="Y1805">
        <v>119</v>
      </c>
      <c r="Z1805">
        <v>72673</v>
      </c>
      <c r="AA1805">
        <v>166</v>
      </c>
      <c r="AB1805">
        <v>0</v>
      </c>
      <c r="AC1805">
        <v>5</v>
      </c>
      <c r="AD1805">
        <v>26000</v>
      </c>
      <c r="AE1805">
        <v>5000</v>
      </c>
      <c r="AF1805">
        <v>874</v>
      </c>
      <c r="AG1805">
        <v>33565</v>
      </c>
      <c r="AH1805" t="s">
        <v>980</v>
      </c>
      <c r="AI1805" t="s">
        <v>20931</v>
      </c>
      <c r="AJ1805" t="s">
        <v>13161</v>
      </c>
      <c r="AP1805">
        <f t="shared" si="56"/>
        <v>3</v>
      </c>
    </row>
    <row r="1806" spans="1:42" x14ac:dyDescent="0.3">
      <c r="A1806" s="1">
        <v>1933</v>
      </c>
      <c r="B1806" t="s">
        <v>6753</v>
      </c>
      <c r="C1806" t="s">
        <v>27</v>
      </c>
      <c r="D1806" t="s">
        <v>4965</v>
      </c>
      <c r="E1806" t="s">
        <v>1582</v>
      </c>
      <c r="F1806" t="s">
        <v>2090</v>
      </c>
      <c r="G1806" t="s">
        <v>6754</v>
      </c>
      <c r="H1806" t="s">
        <v>32</v>
      </c>
      <c r="I1806">
        <v>95</v>
      </c>
      <c r="J1806">
        <v>2.35</v>
      </c>
      <c r="K1806" t="s">
        <v>33</v>
      </c>
      <c r="L1806" t="s">
        <v>18050</v>
      </c>
      <c r="M1806" t="s">
        <v>14003</v>
      </c>
      <c r="N1806" t="s">
        <v>18051</v>
      </c>
      <c r="O1806" t="s">
        <v>18052</v>
      </c>
      <c r="P1806" t="s">
        <v>16495</v>
      </c>
      <c r="Q1806">
        <v>2002</v>
      </c>
      <c r="R1806" t="s">
        <v>491</v>
      </c>
      <c r="S1806">
        <v>0</v>
      </c>
      <c r="T1806">
        <v>25000000</v>
      </c>
      <c r="U1806">
        <v>17791031</v>
      </c>
      <c r="V1806">
        <f t="shared" si="57"/>
        <v>-7208969</v>
      </c>
      <c r="W1806" t="s">
        <v>6755</v>
      </c>
      <c r="X1806">
        <v>7.3</v>
      </c>
      <c r="Y1806">
        <v>251</v>
      </c>
      <c r="Z1806">
        <v>109855</v>
      </c>
      <c r="AA1806">
        <v>888</v>
      </c>
      <c r="AB1806">
        <v>0</v>
      </c>
      <c r="AC1806">
        <v>0</v>
      </c>
      <c r="AD1806">
        <v>11000</v>
      </c>
      <c r="AE1806">
        <v>876</v>
      </c>
      <c r="AF1806">
        <v>98</v>
      </c>
      <c r="AG1806">
        <v>11994</v>
      </c>
      <c r="AH1806" t="s">
        <v>1432</v>
      </c>
      <c r="AI1806" t="s">
        <v>2420</v>
      </c>
      <c r="AJ1806" t="s">
        <v>12756</v>
      </c>
      <c r="AK1806" t="s">
        <v>13161</v>
      </c>
      <c r="AP1806">
        <f t="shared" si="56"/>
        <v>4</v>
      </c>
    </row>
    <row r="1807" spans="1:42" x14ac:dyDescent="0.3">
      <c r="A1807" s="1">
        <v>1934</v>
      </c>
      <c r="B1807" t="s">
        <v>6756</v>
      </c>
      <c r="C1807" t="s">
        <v>27</v>
      </c>
      <c r="D1807" t="s">
        <v>6757</v>
      </c>
      <c r="E1807" t="s">
        <v>861</v>
      </c>
      <c r="F1807" t="s">
        <v>6758</v>
      </c>
      <c r="G1807" t="s">
        <v>6759</v>
      </c>
      <c r="H1807" t="s">
        <v>32</v>
      </c>
      <c r="I1807">
        <v>93</v>
      </c>
      <c r="J1807">
        <v>1.85</v>
      </c>
      <c r="K1807" t="s">
        <v>33</v>
      </c>
      <c r="L1807" t="s">
        <v>15715</v>
      </c>
      <c r="M1807" t="s">
        <v>15286</v>
      </c>
      <c r="N1807" t="s">
        <v>18053</v>
      </c>
      <c r="O1807" t="s">
        <v>15897</v>
      </c>
      <c r="P1807" t="s">
        <v>18054</v>
      </c>
      <c r="Q1807">
        <v>2004</v>
      </c>
      <c r="R1807" t="s">
        <v>491</v>
      </c>
      <c r="S1807">
        <v>5</v>
      </c>
      <c r="T1807">
        <v>25000000</v>
      </c>
      <c r="U1807">
        <v>17718223</v>
      </c>
      <c r="V1807">
        <f t="shared" si="57"/>
        <v>-7281777</v>
      </c>
      <c r="W1807" t="s">
        <v>6760</v>
      </c>
      <c r="X1807">
        <v>6.6</v>
      </c>
      <c r="Y1807">
        <v>92</v>
      </c>
      <c r="Z1807">
        <v>162067</v>
      </c>
      <c r="AA1807">
        <v>316</v>
      </c>
      <c r="AB1807">
        <v>0</v>
      </c>
      <c r="AC1807">
        <v>17</v>
      </c>
      <c r="AD1807">
        <v>13000</v>
      </c>
      <c r="AE1807">
        <v>634</v>
      </c>
      <c r="AF1807">
        <v>360</v>
      </c>
      <c r="AG1807">
        <v>14180</v>
      </c>
      <c r="AH1807" t="s">
        <v>1432</v>
      </c>
      <c r="AP1807">
        <f t="shared" si="56"/>
        <v>1</v>
      </c>
    </row>
    <row r="1808" spans="1:42" x14ac:dyDescent="0.3">
      <c r="A1808" s="1">
        <v>1935</v>
      </c>
      <c r="B1808" t="s">
        <v>6761</v>
      </c>
      <c r="C1808" t="s">
        <v>27</v>
      </c>
      <c r="D1808" t="s">
        <v>6762</v>
      </c>
      <c r="E1808" t="s">
        <v>6763</v>
      </c>
      <c r="F1808" t="s">
        <v>6764</v>
      </c>
      <c r="G1808" t="s">
        <v>6765</v>
      </c>
      <c r="H1808" t="s">
        <v>572</v>
      </c>
      <c r="I1808">
        <v>98</v>
      </c>
      <c r="J1808">
        <v>1.85</v>
      </c>
      <c r="K1808" t="s">
        <v>33</v>
      </c>
      <c r="L1808" t="s">
        <v>15479</v>
      </c>
      <c r="M1808" t="s">
        <v>14720</v>
      </c>
      <c r="N1808" t="s">
        <v>14664</v>
      </c>
      <c r="O1808" t="s">
        <v>14048</v>
      </c>
      <c r="P1808" t="s">
        <v>14632</v>
      </c>
      <c r="Q1808">
        <v>2002</v>
      </c>
      <c r="R1808" t="s">
        <v>34</v>
      </c>
      <c r="S1808">
        <v>0</v>
      </c>
      <c r="T1808">
        <v>13000000</v>
      </c>
      <c r="U1808">
        <v>15361537</v>
      </c>
      <c r="V1808">
        <f t="shared" si="57"/>
        <v>2361537</v>
      </c>
      <c r="W1808" t="s">
        <v>6766</v>
      </c>
      <c r="X1808">
        <v>4.5999999999999996</v>
      </c>
      <c r="Y1808">
        <v>58</v>
      </c>
      <c r="Z1808">
        <v>12263</v>
      </c>
      <c r="AA1808">
        <v>132</v>
      </c>
      <c r="AB1808">
        <v>564</v>
      </c>
      <c r="AC1808">
        <v>70</v>
      </c>
      <c r="AD1808">
        <v>462</v>
      </c>
      <c r="AE1808">
        <v>444</v>
      </c>
      <c r="AF1808">
        <v>223</v>
      </c>
      <c r="AG1808">
        <v>1855</v>
      </c>
      <c r="AH1808" t="s">
        <v>980</v>
      </c>
      <c r="AI1808" t="s">
        <v>20931</v>
      </c>
      <c r="AJ1808" t="s">
        <v>13161</v>
      </c>
      <c r="AP1808">
        <f t="shared" si="56"/>
        <v>3</v>
      </c>
    </row>
    <row r="1809" spans="1:42" x14ac:dyDescent="0.3">
      <c r="A1809" s="1">
        <v>1936</v>
      </c>
      <c r="B1809" t="s">
        <v>6767</v>
      </c>
      <c r="C1809" t="s">
        <v>27</v>
      </c>
      <c r="D1809" t="s">
        <v>729</v>
      </c>
      <c r="E1809" t="s">
        <v>6768</v>
      </c>
      <c r="F1809" t="s">
        <v>3174</v>
      </c>
      <c r="G1809" t="s">
        <v>229</v>
      </c>
      <c r="H1809" t="s">
        <v>32</v>
      </c>
      <c r="I1809">
        <v>90</v>
      </c>
      <c r="J1809">
        <v>2.35</v>
      </c>
      <c r="K1809" t="s">
        <v>33</v>
      </c>
      <c r="L1809" t="s">
        <v>15319</v>
      </c>
      <c r="M1809" t="s">
        <v>17213</v>
      </c>
      <c r="N1809" t="s">
        <v>15829</v>
      </c>
      <c r="O1809" t="s">
        <v>14220</v>
      </c>
      <c r="P1809" t="s">
        <v>18055</v>
      </c>
      <c r="Q1809">
        <v>2006</v>
      </c>
      <c r="R1809" t="s">
        <v>72</v>
      </c>
      <c r="S1809">
        <v>1</v>
      </c>
      <c r="T1809">
        <v>26000000</v>
      </c>
      <c r="U1809">
        <v>16647384</v>
      </c>
      <c r="V1809">
        <f t="shared" si="57"/>
        <v>-9352616</v>
      </c>
      <c r="W1809" t="s">
        <v>6769</v>
      </c>
      <c r="X1809">
        <v>5.0999999999999996</v>
      </c>
      <c r="Y1809">
        <v>73</v>
      </c>
      <c r="Z1809">
        <v>8398</v>
      </c>
      <c r="AA1809">
        <v>56</v>
      </c>
      <c r="AB1809">
        <v>498</v>
      </c>
      <c r="AC1809">
        <v>176</v>
      </c>
      <c r="AD1809">
        <v>931</v>
      </c>
      <c r="AE1809">
        <v>839</v>
      </c>
      <c r="AF1809">
        <v>825</v>
      </c>
      <c r="AG1809">
        <v>4431</v>
      </c>
      <c r="AH1809" t="s">
        <v>718</v>
      </c>
      <c r="AI1809" t="s">
        <v>1432</v>
      </c>
      <c r="AJ1809" t="s">
        <v>20926</v>
      </c>
      <c r="AK1809" t="s">
        <v>12756</v>
      </c>
      <c r="AP1809">
        <f t="shared" si="56"/>
        <v>4</v>
      </c>
    </row>
    <row r="1810" spans="1:42" x14ac:dyDescent="0.3">
      <c r="A1810" s="1">
        <v>1937</v>
      </c>
      <c r="B1810" t="s">
        <v>6770</v>
      </c>
      <c r="C1810" t="s">
        <v>27</v>
      </c>
      <c r="D1810" t="s">
        <v>6771</v>
      </c>
      <c r="E1810" t="s">
        <v>2978</v>
      </c>
      <c r="F1810" t="s">
        <v>3705</v>
      </c>
      <c r="G1810" t="s">
        <v>3972</v>
      </c>
      <c r="H1810" t="s">
        <v>32</v>
      </c>
      <c r="I1810">
        <v>107</v>
      </c>
      <c r="J1810">
        <v>1.85</v>
      </c>
      <c r="K1810" t="s">
        <v>33</v>
      </c>
      <c r="L1810" t="s">
        <v>17293</v>
      </c>
      <c r="M1810" t="s">
        <v>16462</v>
      </c>
      <c r="N1810" t="s">
        <v>15095</v>
      </c>
      <c r="O1810" t="s">
        <v>14403</v>
      </c>
      <c r="P1810" t="s">
        <v>14218</v>
      </c>
      <c r="Q1810">
        <v>1988</v>
      </c>
      <c r="R1810" t="s">
        <v>491</v>
      </c>
      <c r="S1810">
        <v>0</v>
      </c>
      <c r="T1810">
        <v>25000000</v>
      </c>
      <c r="U1810">
        <v>16118077</v>
      </c>
      <c r="V1810">
        <f t="shared" si="57"/>
        <v>-8881923</v>
      </c>
      <c r="W1810" t="s">
        <v>6772</v>
      </c>
      <c r="X1810">
        <v>5.6</v>
      </c>
      <c r="Y1810">
        <v>28</v>
      </c>
      <c r="Z1810">
        <v>5817</v>
      </c>
      <c r="AA1810">
        <v>37</v>
      </c>
      <c r="AB1810">
        <v>377</v>
      </c>
      <c r="AC1810">
        <v>21</v>
      </c>
      <c r="AD1810">
        <v>967</v>
      </c>
      <c r="AE1810">
        <v>767</v>
      </c>
      <c r="AF1810">
        <v>418</v>
      </c>
      <c r="AG1810">
        <v>3067</v>
      </c>
      <c r="AH1810" t="s">
        <v>2420</v>
      </c>
      <c r="AP1810">
        <f t="shared" si="56"/>
        <v>1</v>
      </c>
    </row>
    <row r="1811" spans="1:42" x14ac:dyDescent="0.3">
      <c r="A1811" s="1">
        <v>1938</v>
      </c>
      <c r="B1811" t="s">
        <v>6773</v>
      </c>
      <c r="C1811" t="s">
        <v>27</v>
      </c>
      <c r="D1811" t="s">
        <v>6774</v>
      </c>
      <c r="E1811" t="s">
        <v>2315</v>
      </c>
      <c r="F1811" t="s">
        <v>1327</v>
      </c>
      <c r="G1811" t="s">
        <v>6775</v>
      </c>
      <c r="H1811" t="s">
        <v>47</v>
      </c>
      <c r="I1811">
        <v>90</v>
      </c>
      <c r="J1811">
        <v>2.35</v>
      </c>
      <c r="K1811" t="s">
        <v>6776</v>
      </c>
      <c r="L1811" t="s">
        <v>8429</v>
      </c>
      <c r="M1811" t="s">
        <v>15961</v>
      </c>
      <c r="N1811" t="s">
        <v>18056</v>
      </c>
      <c r="O1811" t="s">
        <v>14475</v>
      </c>
      <c r="P1811" t="s">
        <v>18057</v>
      </c>
      <c r="Q1811">
        <v>1996</v>
      </c>
      <c r="R1811" t="s">
        <v>212</v>
      </c>
      <c r="S1811">
        <v>2</v>
      </c>
      <c r="T1811">
        <v>25000000</v>
      </c>
      <c r="U1811">
        <v>15091542</v>
      </c>
      <c r="V1811">
        <f t="shared" si="57"/>
        <v>-9908458</v>
      </c>
      <c r="W1811" t="s">
        <v>6777</v>
      </c>
      <c r="X1811">
        <v>5.3</v>
      </c>
      <c r="Y1811">
        <v>19</v>
      </c>
      <c r="Z1811">
        <v>4086</v>
      </c>
      <c r="AA1811">
        <v>22</v>
      </c>
      <c r="AB1811">
        <v>246</v>
      </c>
      <c r="AC1811">
        <v>48</v>
      </c>
      <c r="AD1811">
        <v>940</v>
      </c>
      <c r="AE1811">
        <v>595</v>
      </c>
      <c r="AF1811">
        <v>376</v>
      </c>
      <c r="AG1811">
        <v>2465</v>
      </c>
      <c r="AH1811" t="s">
        <v>718</v>
      </c>
      <c r="AI1811" t="s">
        <v>20926</v>
      </c>
      <c r="AJ1811" t="s">
        <v>20924</v>
      </c>
      <c r="AK1811" t="s">
        <v>20927</v>
      </c>
      <c r="AP1811">
        <f t="shared" si="56"/>
        <v>4</v>
      </c>
    </row>
    <row r="1812" spans="1:42" x14ac:dyDescent="0.3">
      <c r="A1812" s="1">
        <v>1940</v>
      </c>
      <c r="B1812" t="s">
        <v>6778</v>
      </c>
      <c r="C1812" t="s">
        <v>27</v>
      </c>
      <c r="D1812" t="s">
        <v>6779</v>
      </c>
      <c r="E1812" t="s">
        <v>96</v>
      </c>
      <c r="F1812" t="s">
        <v>6780</v>
      </c>
      <c r="G1812" t="s">
        <v>802</v>
      </c>
      <c r="H1812" t="s">
        <v>32</v>
      </c>
      <c r="I1812">
        <v>115</v>
      </c>
      <c r="J1812">
        <v>2.35</v>
      </c>
      <c r="K1812" t="s">
        <v>33</v>
      </c>
      <c r="L1812" t="s">
        <v>13981</v>
      </c>
      <c r="M1812" t="s">
        <v>18058</v>
      </c>
      <c r="N1812" t="s">
        <v>18059</v>
      </c>
      <c r="O1812" t="s">
        <v>18060</v>
      </c>
      <c r="P1812" t="s">
        <v>14166</v>
      </c>
      <c r="Q1812">
        <v>2009</v>
      </c>
      <c r="R1812" t="s">
        <v>34</v>
      </c>
      <c r="S1812">
        <v>1</v>
      </c>
      <c r="T1812">
        <v>16000000</v>
      </c>
      <c r="U1812">
        <v>15045676</v>
      </c>
      <c r="V1812">
        <f t="shared" si="57"/>
        <v>-954324</v>
      </c>
      <c r="W1812" t="s">
        <v>6781</v>
      </c>
      <c r="X1812">
        <v>5.6</v>
      </c>
      <c r="Y1812">
        <v>287</v>
      </c>
      <c r="Z1812">
        <v>76303</v>
      </c>
      <c r="AA1812">
        <v>376</v>
      </c>
      <c r="AB1812">
        <v>0</v>
      </c>
      <c r="AC1812">
        <v>219</v>
      </c>
      <c r="AD1812">
        <v>902</v>
      </c>
      <c r="AE1812">
        <v>837</v>
      </c>
      <c r="AF1812">
        <v>258</v>
      </c>
      <c r="AG1812">
        <v>2466</v>
      </c>
      <c r="AH1812" t="s">
        <v>2420</v>
      </c>
      <c r="AI1812" t="s">
        <v>20924</v>
      </c>
      <c r="AJ1812" t="s">
        <v>20928</v>
      </c>
      <c r="AK1812" t="s">
        <v>13161</v>
      </c>
      <c r="AP1812">
        <f t="shared" si="56"/>
        <v>4</v>
      </c>
    </row>
    <row r="1813" spans="1:42" x14ac:dyDescent="0.3">
      <c r="A1813" s="1">
        <v>1941</v>
      </c>
      <c r="B1813" t="s">
        <v>6782</v>
      </c>
      <c r="C1813" t="s">
        <v>27</v>
      </c>
      <c r="D1813" t="s">
        <v>6783</v>
      </c>
      <c r="E1813" t="s">
        <v>6668</v>
      </c>
      <c r="F1813" t="s">
        <v>6784</v>
      </c>
      <c r="G1813" t="s">
        <v>6785</v>
      </c>
      <c r="H1813" t="s">
        <v>32</v>
      </c>
      <c r="I1813">
        <v>93</v>
      </c>
      <c r="J1813">
        <v>2.35</v>
      </c>
      <c r="K1813" t="s">
        <v>33</v>
      </c>
      <c r="L1813" t="s">
        <v>18061</v>
      </c>
      <c r="M1813" t="s">
        <v>16350</v>
      </c>
      <c r="N1813" t="s">
        <v>14024</v>
      </c>
      <c r="O1813" t="s">
        <v>18062</v>
      </c>
      <c r="P1813" t="s">
        <v>18063</v>
      </c>
      <c r="Q1813">
        <v>2008</v>
      </c>
      <c r="R1813" t="s">
        <v>491</v>
      </c>
      <c r="S1813">
        <v>0</v>
      </c>
      <c r="T1813">
        <v>8000000</v>
      </c>
      <c r="U1813">
        <v>17427926</v>
      </c>
      <c r="V1813">
        <f t="shared" si="57"/>
        <v>9427926</v>
      </c>
      <c r="W1813" t="s">
        <v>6786</v>
      </c>
      <c r="X1813">
        <v>5.9</v>
      </c>
      <c r="Y1813">
        <v>233</v>
      </c>
      <c r="Z1813">
        <v>60062</v>
      </c>
      <c r="AA1813">
        <v>351</v>
      </c>
      <c r="AB1813">
        <v>0</v>
      </c>
      <c r="AC1813">
        <v>27</v>
      </c>
      <c r="AD1813">
        <v>960</v>
      </c>
      <c r="AE1813">
        <v>664</v>
      </c>
      <c r="AF1813">
        <v>49</v>
      </c>
      <c r="AG1813">
        <v>1749</v>
      </c>
      <c r="AH1813" t="s">
        <v>4493</v>
      </c>
      <c r="AP1813">
        <f t="shared" si="56"/>
        <v>1</v>
      </c>
    </row>
    <row r="1814" spans="1:42" x14ac:dyDescent="0.3">
      <c r="A1814" s="1">
        <v>1942</v>
      </c>
      <c r="B1814" t="s">
        <v>6787</v>
      </c>
      <c r="C1814" t="s">
        <v>27</v>
      </c>
      <c r="D1814" t="s">
        <v>6788</v>
      </c>
      <c r="E1814" t="s">
        <v>2427</v>
      </c>
      <c r="F1814" t="s">
        <v>540</v>
      </c>
      <c r="G1814" t="s">
        <v>5559</v>
      </c>
      <c r="H1814" t="s">
        <v>32</v>
      </c>
      <c r="I1814">
        <v>99</v>
      </c>
      <c r="J1814">
        <v>1.85</v>
      </c>
      <c r="K1814" t="s">
        <v>33</v>
      </c>
      <c r="L1814" t="s">
        <v>14140</v>
      </c>
      <c r="M1814" t="s">
        <v>14467</v>
      </c>
      <c r="N1814" t="s">
        <v>18064</v>
      </c>
      <c r="O1814" t="s">
        <v>17237</v>
      </c>
      <c r="P1814" t="s">
        <v>18065</v>
      </c>
      <c r="Q1814">
        <v>2000</v>
      </c>
      <c r="R1814" t="s">
        <v>34</v>
      </c>
      <c r="S1814">
        <v>1</v>
      </c>
      <c r="T1814">
        <v>25000000</v>
      </c>
      <c r="U1814">
        <v>14983572</v>
      </c>
      <c r="V1814">
        <f t="shared" si="57"/>
        <v>-10016428</v>
      </c>
      <c r="W1814" t="s">
        <v>6789</v>
      </c>
      <c r="X1814">
        <v>4.7</v>
      </c>
      <c r="Y1814">
        <v>86</v>
      </c>
      <c r="Z1814">
        <v>9361</v>
      </c>
      <c r="AA1814">
        <v>162</v>
      </c>
      <c r="AB1814">
        <v>378</v>
      </c>
      <c r="AC1814">
        <v>154</v>
      </c>
      <c r="AD1814">
        <v>774</v>
      </c>
      <c r="AE1814">
        <v>692</v>
      </c>
      <c r="AF1814">
        <v>347</v>
      </c>
      <c r="AG1814">
        <v>2498</v>
      </c>
      <c r="AH1814" t="s">
        <v>1432</v>
      </c>
      <c r="AI1814" t="s">
        <v>2420</v>
      </c>
      <c r="AJ1814" t="s">
        <v>12756</v>
      </c>
      <c r="AP1814">
        <f t="shared" si="56"/>
        <v>3</v>
      </c>
    </row>
    <row r="1815" spans="1:42" x14ac:dyDescent="0.3">
      <c r="A1815" s="1">
        <v>1943</v>
      </c>
      <c r="B1815" t="s">
        <v>6790</v>
      </c>
      <c r="C1815" t="s">
        <v>27</v>
      </c>
      <c r="D1815" t="s">
        <v>4421</v>
      </c>
      <c r="E1815" t="s">
        <v>1234</v>
      </c>
      <c r="F1815" t="s">
        <v>6791</v>
      </c>
      <c r="G1815" t="s">
        <v>6792</v>
      </c>
      <c r="H1815" t="s">
        <v>32</v>
      </c>
      <c r="I1815">
        <v>107</v>
      </c>
      <c r="J1815">
        <v>2.35</v>
      </c>
      <c r="K1815" t="s">
        <v>33</v>
      </c>
      <c r="L1815" t="s">
        <v>14551</v>
      </c>
      <c r="M1815" t="s">
        <v>18066</v>
      </c>
      <c r="N1815" t="s">
        <v>14448</v>
      </c>
      <c r="O1815" t="s">
        <v>14238</v>
      </c>
      <c r="P1815" t="s">
        <v>14644</v>
      </c>
      <c r="Q1815">
        <v>2010</v>
      </c>
      <c r="R1815" t="s">
        <v>491</v>
      </c>
      <c r="S1815">
        <v>2</v>
      </c>
      <c r="T1815">
        <v>25000000</v>
      </c>
      <c r="U1815">
        <v>14637490</v>
      </c>
      <c r="V1815">
        <f t="shared" si="57"/>
        <v>-10362510</v>
      </c>
      <c r="W1815" t="s">
        <v>6793</v>
      </c>
      <c r="X1815">
        <v>4.8</v>
      </c>
      <c r="Y1815">
        <v>160</v>
      </c>
      <c r="Z1815">
        <v>16411</v>
      </c>
      <c r="AA1815">
        <v>136</v>
      </c>
      <c r="AB1815">
        <v>0</v>
      </c>
      <c r="AC1815">
        <v>0</v>
      </c>
      <c r="AD1815">
        <v>798</v>
      </c>
      <c r="AE1815">
        <v>374</v>
      </c>
      <c r="AF1815">
        <v>255</v>
      </c>
      <c r="AG1815">
        <v>2537</v>
      </c>
      <c r="AH1815" t="s">
        <v>4493</v>
      </c>
      <c r="AI1815" t="s">
        <v>20928</v>
      </c>
      <c r="AJ1815" t="s">
        <v>13161</v>
      </c>
      <c r="AP1815">
        <f t="shared" si="56"/>
        <v>3</v>
      </c>
    </row>
    <row r="1816" spans="1:42" x14ac:dyDescent="0.3">
      <c r="A1816" s="1">
        <v>1944</v>
      </c>
      <c r="B1816" t="s">
        <v>6794</v>
      </c>
      <c r="C1816" t="s">
        <v>27</v>
      </c>
      <c r="D1816" t="s">
        <v>5215</v>
      </c>
      <c r="E1816" t="s">
        <v>6795</v>
      </c>
      <c r="F1816" t="s">
        <v>6796</v>
      </c>
      <c r="G1816" t="s">
        <v>6797</v>
      </c>
      <c r="H1816" t="s">
        <v>32</v>
      </c>
      <c r="I1816">
        <v>110</v>
      </c>
      <c r="J1816">
        <v>1.85</v>
      </c>
      <c r="K1816" t="s">
        <v>33</v>
      </c>
      <c r="L1816" t="s">
        <v>18067</v>
      </c>
      <c r="M1816" t="s">
        <v>16486</v>
      </c>
      <c r="N1816" t="s">
        <v>18068</v>
      </c>
      <c r="O1816" t="s">
        <v>18069</v>
      </c>
      <c r="P1816" t="s">
        <v>14057</v>
      </c>
      <c r="Q1816">
        <v>2004</v>
      </c>
      <c r="R1816" t="s">
        <v>491</v>
      </c>
      <c r="S1816">
        <v>2</v>
      </c>
      <c r="T1816">
        <v>25000000</v>
      </c>
      <c r="U1816">
        <v>14589444</v>
      </c>
      <c r="V1816">
        <f t="shared" si="57"/>
        <v>-10410556</v>
      </c>
      <c r="W1816" t="s">
        <v>6798</v>
      </c>
      <c r="X1816">
        <v>6.8</v>
      </c>
      <c r="Y1816">
        <v>126</v>
      </c>
      <c r="Z1816">
        <v>171151</v>
      </c>
      <c r="AA1816">
        <v>513</v>
      </c>
      <c r="AB1816">
        <v>0</v>
      </c>
      <c r="AC1816">
        <v>42</v>
      </c>
      <c r="AD1816">
        <v>355</v>
      </c>
      <c r="AE1816">
        <v>155</v>
      </c>
      <c r="AF1816">
        <v>111</v>
      </c>
      <c r="AG1816">
        <v>911</v>
      </c>
      <c r="AH1816" t="s">
        <v>1432</v>
      </c>
      <c r="AI1816" t="s">
        <v>2420</v>
      </c>
      <c r="AJ1816" t="s">
        <v>12756</v>
      </c>
      <c r="AP1816">
        <f t="shared" si="56"/>
        <v>3</v>
      </c>
    </row>
    <row r="1817" spans="1:42" x14ac:dyDescent="0.3">
      <c r="A1817" s="1">
        <v>1945</v>
      </c>
      <c r="B1817" t="s">
        <v>6799</v>
      </c>
      <c r="C1817" t="s">
        <v>27</v>
      </c>
      <c r="D1817" t="s">
        <v>6800</v>
      </c>
      <c r="E1817" t="s">
        <v>5135</v>
      </c>
      <c r="F1817" t="s">
        <v>6801</v>
      </c>
      <c r="G1817" t="s">
        <v>6802</v>
      </c>
      <c r="H1817" t="s">
        <v>32</v>
      </c>
      <c r="I1817">
        <v>101</v>
      </c>
      <c r="J1817">
        <v>2.35</v>
      </c>
      <c r="K1817" t="s">
        <v>33</v>
      </c>
      <c r="L1817" t="s">
        <v>14720</v>
      </c>
      <c r="M1817" t="s">
        <v>14980</v>
      </c>
      <c r="N1817" t="s">
        <v>16027</v>
      </c>
      <c r="O1817" t="s">
        <v>17411</v>
      </c>
      <c r="P1817" t="s">
        <v>15672</v>
      </c>
      <c r="Q1817">
        <v>1996</v>
      </c>
      <c r="R1817" t="s">
        <v>491</v>
      </c>
      <c r="S1817">
        <v>1</v>
      </c>
      <c r="T1817">
        <v>25000000</v>
      </c>
      <c r="U1817">
        <v>14095303</v>
      </c>
      <c r="V1817">
        <f t="shared" si="57"/>
        <v>-10904697</v>
      </c>
      <c r="W1817" t="s">
        <v>6803</v>
      </c>
      <c r="X1817">
        <v>5.4</v>
      </c>
      <c r="Y1817">
        <v>50</v>
      </c>
      <c r="Z1817">
        <v>15814</v>
      </c>
      <c r="AA1817">
        <v>68</v>
      </c>
      <c r="AB1817">
        <v>503</v>
      </c>
      <c r="AC1817">
        <v>17</v>
      </c>
      <c r="AD1817">
        <v>900</v>
      </c>
      <c r="AE1817">
        <v>246</v>
      </c>
      <c r="AF1817">
        <v>218</v>
      </c>
      <c r="AG1817">
        <v>1634</v>
      </c>
      <c r="AH1817" t="s">
        <v>980</v>
      </c>
      <c r="AI1817" t="s">
        <v>20931</v>
      </c>
      <c r="AJ1817" t="s">
        <v>20928</v>
      </c>
      <c r="AK1817" t="s">
        <v>12756</v>
      </c>
      <c r="AL1817" t="s">
        <v>13161</v>
      </c>
      <c r="AP1817">
        <f t="shared" si="56"/>
        <v>5</v>
      </c>
    </row>
    <row r="1818" spans="1:42" x14ac:dyDescent="0.3">
      <c r="A1818" s="1">
        <v>1946</v>
      </c>
      <c r="B1818" t="s">
        <v>6804</v>
      </c>
      <c r="C1818" t="s">
        <v>27</v>
      </c>
      <c r="D1818" t="s">
        <v>6805</v>
      </c>
      <c r="E1818" t="s">
        <v>6295</v>
      </c>
      <c r="F1818" t="s">
        <v>2255</v>
      </c>
      <c r="G1818" t="s">
        <v>3195</v>
      </c>
      <c r="H1818" t="s">
        <v>32</v>
      </c>
      <c r="I1818">
        <v>85</v>
      </c>
      <c r="J1818">
        <v>1.85</v>
      </c>
      <c r="K1818" t="s">
        <v>33</v>
      </c>
      <c r="L1818" t="s">
        <v>18070</v>
      </c>
      <c r="M1818" t="s">
        <v>18071</v>
      </c>
      <c r="N1818" t="s">
        <v>18072</v>
      </c>
      <c r="O1818" t="s">
        <v>18073</v>
      </c>
      <c r="P1818" t="s">
        <v>15579</v>
      </c>
      <c r="Q1818">
        <v>2002</v>
      </c>
      <c r="R1818" t="s">
        <v>34</v>
      </c>
      <c r="S1818">
        <v>1</v>
      </c>
      <c r="T1818">
        <v>25000000</v>
      </c>
      <c r="U1818">
        <v>13973532</v>
      </c>
      <c r="V1818">
        <f t="shared" si="57"/>
        <v>-11026468</v>
      </c>
      <c r="W1818" t="s">
        <v>6806</v>
      </c>
      <c r="X1818">
        <v>5.0999999999999996</v>
      </c>
      <c r="Y1818">
        <v>52</v>
      </c>
      <c r="Z1818">
        <v>11211</v>
      </c>
      <c r="AA1818">
        <v>92</v>
      </c>
      <c r="AB1818">
        <v>215</v>
      </c>
      <c r="AC1818">
        <v>54</v>
      </c>
      <c r="AD1818">
        <v>985</v>
      </c>
      <c r="AE1818">
        <v>637</v>
      </c>
      <c r="AF1818">
        <v>455</v>
      </c>
      <c r="AG1818">
        <v>3065</v>
      </c>
      <c r="AH1818" t="s">
        <v>1432</v>
      </c>
      <c r="AI1818" t="s">
        <v>20931</v>
      </c>
      <c r="AP1818">
        <f t="shared" si="56"/>
        <v>2</v>
      </c>
    </row>
    <row r="1819" spans="1:42" x14ac:dyDescent="0.3">
      <c r="A1819" s="1">
        <v>1947</v>
      </c>
      <c r="B1819" t="s">
        <v>6807</v>
      </c>
      <c r="C1819" t="s">
        <v>27</v>
      </c>
      <c r="D1819" t="s">
        <v>3582</v>
      </c>
      <c r="E1819" t="s">
        <v>51</v>
      </c>
      <c r="F1819" t="s">
        <v>954</v>
      </c>
      <c r="G1819" t="s">
        <v>6808</v>
      </c>
      <c r="H1819" t="s">
        <v>47</v>
      </c>
      <c r="I1819">
        <v>132</v>
      </c>
      <c r="J1819">
        <v>2.35</v>
      </c>
      <c r="K1819" t="s">
        <v>33</v>
      </c>
      <c r="L1819" t="s">
        <v>15510</v>
      </c>
      <c r="M1819" t="s">
        <v>18074</v>
      </c>
      <c r="N1819" t="s">
        <v>14416</v>
      </c>
      <c r="O1819" t="s">
        <v>18075</v>
      </c>
      <c r="P1819" t="s">
        <v>14448</v>
      </c>
      <c r="Q1819">
        <v>2015</v>
      </c>
      <c r="R1819" t="s">
        <v>491</v>
      </c>
      <c r="S1819">
        <v>2</v>
      </c>
      <c r="T1819">
        <v>30000000</v>
      </c>
      <c r="U1819">
        <v>1865774</v>
      </c>
      <c r="V1819">
        <f t="shared" si="57"/>
        <v>-28134226</v>
      </c>
      <c r="W1819" t="s">
        <v>6809</v>
      </c>
      <c r="X1819">
        <v>7</v>
      </c>
      <c r="Y1819">
        <v>260</v>
      </c>
      <c r="Z1819">
        <v>87682</v>
      </c>
      <c r="AA1819">
        <v>174</v>
      </c>
      <c r="AB1819">
        <v>43000</v>
      </c>
      <c r="AC1819">
        <v>241</v>
      </c>
      <c r="AD1819">
        <v>27000</v>
      </c>
      <c r="AE1819">
        <v>154</v>
      </c>
      <c r="AF1819">
        <v>151</v>
      </c>
      <c r="AG1819">
        <v>27659</v>
      </c>
      <c r="AH1819" t="s">
        <v>20932</v>
      </c>
      <c r="AI1819" t="s">
        <v>20931</v>
      </c>
      <c r="AJ1819" t="s">
        <v>2420</v>
      </c>
      <c r="AK1819" t="s">
        <v>20929</v>
      </c>
      <c r="AL1819" t="s">
        <v>13161</v>
      </c>
      <c r="AP1819">
        <f t="shared" si="56"/>
        <v>5</v>
      </c>
    </row>
    <row r="1820" spans="1:42" x14ac:dyDescent="0.3">
      <c r="A1820" s="1">
        <v>1949</v>
      </c>
      <c r="B1820" t="s">
        <v>6810</v>
      </c>
      <c r="C1820" t="s">
        <v>27</v>
      </c>
      <c r="D1820" t="s">
        <v>4100</v>
      </c>
      <c r="E1820" t="s">
        <v>143</v>
      </c>
      <c r="F1820" t="s">
        <v>30</v>
      </c>
      <c r="G1820" t="s">
        <v>6643</v>
      </c>
      <c r="H1820" t="s">
        <v>32</v>
      </c>
      <c r="I1820">
        <v>90</v>
      </c>
      <c r="J1820">
        <v>1.85</v>
      </c>
      <c r="K1820" t="s">
        <v>33</v>
      </c>
      <c r="L1820" t="s">
        <v>15591</v>
      </c>
      <c r="M1820" t="s">
        <v>16251</v>
      </c>
      <c r="N1820" t="s">
        <v>18076</v>
      </c>
      <c r="O1820" t="s">
        <v>15046</v>
      </c>
      <c r="P1820" t="s">
        <v>15084</v>
      </c>
      <c r="Q1820">
        <v>2011</v>
      </c>
      <c r="R1820" t="s">
        <v>34</v>
      </c>
      <c r="S1820">
        <v>0</v>
      </c>
      <c r="T1820">
        <v>25000000</v>
      </c>
      <c r="U1820">
        <v>18860403</v>
      </c>
      <c r="V1820">
        <f t="shared" si="57"/>
        <v>-6139597</v>
      </c>
      <c r="W1820" t="s">
        <v>6811</v>
      </c>
      <c r="X1820">
        <v>4</v>
      </c>
      <c r="Y1820">
        <v>231</v>
      </c>
      <c r="Z1820">
        <v>20823</v>
      </c>
      <c r="AA1820">
        <v>130</v>
      </c>
      <c r="AB1820">
        <v>0</v>
      </c>
      <c r="AC1820">
        <v>160</v>
      </c>
      <c r="AD1820">
        <v>963</v>
      </c>
      <c r="AE1820">
        <v>936</v>
      </c>
      <c r="AF1820">
        <v>852</v>
      </c>
      <c r="AG1820">
        <v>4952</v>
      </c>
      <c r="AH1820" t="s">
        <v>4493</v>
      </c>
      <c r="AI1820" t="s">
        <v>13161</v>
      </c>
      <c r="AP1820">
        <f t="shared" si="56"/>
        <v>2</v>
      </c>
    </row>
    <row r="1821" spans="1:42" x14ac:dyDescent="0.3">
      <c r="A1821" s="1">
        <v>1950</v>
      </c>
      <c r="B1821" t="s">
        <v>6812</v>
      </c>
      <c r="C1821" t="s">
        <v>27</v>
      </c>
      <c r="D1821" t="s">
        <v>3318</v>
      </c>
      <c r="E1821" t="s">
        <v>2090</v>
      </c>
      <c r="F1821" t="s">
        <v>6813</v>
      </c>
      <c r="G1821" t="s">
        <v>6814</v>
      </c>
      <c r="H1821" t="s">
        <v>32</v>
      </c>
      <c r="I1821">
        <v>145</v>
      </c>
      <c r="J1821">
        <v>1.85</v>
      </c>
      <c r="K1821" t="s">
        <v>33</v>
      </c>
      <c r="L1821" t="s">
        <v>18077</v>
      </c>
      <c r="M1821" t="s">
        <v>15970</v>
      </c>
      <c r="N1821" t="s">
        <v>18078</v>
      </c>
      <c r="O1821" t="s">
        <v>18079</v>
      </c>
      <c r="P1821" t="s">
        <v>17683</v>
      </c>
      <c r="Q1821">
        <v>1999</v>
      </c>
      <c r="R1821" t="s">
        <v>491</v>
      </c>
      <c r="S1821">
        <v>1</v>
      </c>
      <c r="T1821">
        <v>25000000</v>
      </c>
      <c r="U1821">
        <v>13038660</v>
      </c>
      <c r="V1821">
        <f t="shared" si="57"/>
        <v>-11961340</v>
      </c>
      <c r="W1821" t="s">
        <v>6815</v>
      </c>
      <c r="X1821">
        <v>7.3</v>
      </c>
      <c r="Y1821">
        <v>99</v>
      </c>
      <c r="Z1821">
        <v>16995</v>
      </c>
      <c r="AA1821">
        <v>163</v>
      </c>
      <c r="AB1821">
        <v>0</v>
      </c>
      <c r="AC1821">
        <v>317</v>
      </c>
      <c r="AD1821">
        <v>876</v>
      </c>
      <c r="AE1821">
        <v>219</v>
      </c>
      <c r="AF1821">
        <v>70</v>
      </c>
      <c r="AG1821">
        <v>1282</v>
      </c>
      <c r="AH1821" t="s">
        <v>2420</v>
      </c>
      <c r="AP1821">
        <f t="shared" si="56"/>
        <v>1</v>
      </c>
    </row>
    <row r="1822" spans="1:42" x14ac:dyDescent="0.3">
      <c r="A1822" s="1">
        <v>1951</v>
      </c>
      <c r="B1822" t="s">
        <v>6816</v>
      </c>
      <c r="C1822" t="s">
        <v>27</v>
      </c>
      <c r="D1822" t="s">
        <v>1940</v>
      </c>
      <c r="E1822" t="s">
        <v>560</v>
      </c>
      <c r="F1822" t="s">
        <v>1200</v>
      </c>
      <c r="G1822" t="s">
        <v>6817</v>
      </c>
      <c r="H1822" t="s">
        <v>32</v>
      </c>
      <c r="I1822">
        <v>110</v>
      </c>
      <c r="J1822">
        <v>2.35</v>
      </c>
      <c r="K1822" t="s">
        <v>33</v>
      </c>
      <c r="L1822" t="s">
        <v>18080</v>
      </c>
      <c r="M1822" t="s">
        <v>17505</v>
      </c>
      <c r="N1822" t="s">
        <v>18081</v>
      </c>
      <c r="O1822" t="s">
        <v>18082</v>
      </c>
      <c r="P1822" t="s">
        <v>18083</v>
      </c>
      <c r="Q1822">
        <v>2014</v>
      </c>
      <c r="R1822" t="s">
        <v>491</v>
      </c>
      <c r="S1822">
        <v>1</v>
      </c>
      <c r="T1822">
        <v>25000000</v>
      </c>
      <c r="U1822">
        <v>28831145</v>
      </c>
      <c r="V1822">
        <f t="shared" si="57"/>
        <v>3831145</v>
      </c>
      <c r="W1822" t="s">
        <v>6818</v>
      </c>
      <c r="X1822">
        <v>6.8</v>
      </c>
      <c r="Y1822">
        <v>159</v>
      </c>
      <c r="Z1822">
        <v>39357</v>
      </c>
      <c r="AA1822">
        <v>113</v>
      </c>
      <c r="AB1822">
        <v>14000</v>
      </c>
      <c r="AC1822">
        <v>425</v>
      </c>
      <c r="AD1822">
        <v>3000</v>
      </c>
      <c r="AE1822">
        <v>466</v>
      </c>
      <c r="AF1822">
        <v>148</v>
      </c>
      <c r="AG1822">
        <v>3757</v>
      </c>
      <c r="AH1822" t="s">
        <v>2420</v>
      </c>
      <c r="AI1822" t="s">
        <v>20930</v>
      </c>
      <c r="AP1822">
        <f t="shared" si="56"/>
        <v>2</v>
      </c>
    </row>
    <row r="1823" spans="1:42" x14ac:dyDescent="0.3">
      <c r="A1823" s="1">
        <v>1954</v>
      </c>
      <c r="B1823" t="s">
        <v>6819</v>
      </c>
      <c r="C1823" t="s">
        <v>27</v>
      </c>
      <c r="D1823" t="s">
        <v>2867</v>
      </c>
      <c r="E1823" t="s">
        <v>338</v>
      </c>
      <c r="F1823" t="s">
        <v>107</v>
      </c>
      <c r="G1823" t="s">
        <v>853</v>
      </c>
      <c r="H1823" t="s">
        <v>32</v>
      </c>
      <c r="I1823">
        <v>122</v>
      </c>
      <c r="J1823">
        <v>2.35</v>
      </c>
      <c r="K1823" t="s">
        <v>33</v>
      </c>
      <c r="L1823" t="s">
        <v>18084</v>
      </c>
      <c r="M1823" t="s">
        <v>15210</v>
      </c>
      <c r="N1823" t="s">
        <v>18085</v>
      </c>
      <c r="O1823" t="s">
        <v>16254</v>
      </c>
      <c r="P1823" t="s">
        <v>17623</v>
      </c>
      <c r="Q1823">
        <v>2010</v>
      </c>
      <c r="R1823" t="s">
        <v>34</v>
      </c>
      <c r="S1823">
        <v>0</v>
      </c>
      <c r="T1823">
        <v>25000000</v>
      </c>
      <c r="U1823">
        <v>11538204</v>
      </c>
      <c r="V1823">
        <f t="shared" si="57"/>
        <v>-13461796</v>
      </c>
      <c r="W1823" t="s">
        <v>6820</v>
      </c>
      <c r="X1823">
        <v>7</v>
      </c>
      <c r="Y1823">
        <v>199</v>
      </c>
      <c r="Z1823">
        <v>23696</v>
      </c>
      <c r="AA1823">
        <v>135</v>
      </c>
      <c r="AB1823">
        <v>0</v>
      </c>
      <c r="AC1823">
        <v>0</v>
      </c>
      <c r="AD1823">
        <v>18000</v>
      </c>
      <c r="AE1823">
        <v>1000</v>
      </c>
      <c r="AF1823">
        <v>939</v>
      </c>
      <c r="AG1823">
        <v>21163</v>
      </c>
      <c r="AH1823" t="s">
        <v>20931</v>
      </c>
      <c r="AI1823" t="s">
        <v>2420</v>
      </c>
      <c r="AJ1823" t="s">
        <v>20929</v>
      </c>
      <c r="AP1823">
        <f t="shared" si="56"/>
        <v>3</v>
      </c>
    </row>
    <row r="1824" spans="1:42" x14ac:dyDescent="0.3">
      <c r="A1824" s="1">
        <v>1955</v>
      </c>
      <c r="B1824" t="s">
        <v>6821</v>
      </c>
      <c r="C1824" t="s">
        <v>27</v>
      </c>
      <c r="D1824" t="s">
        <v>4308</v>
      </c>
      <c r="E1824" t="s">
        <v>359</v>
      </c>
      <c r="F1824" t="s">
        <v>1671</v>
      </c>
      <c r="G1824" t="s">
        <v>6177</v>
      </c>
      <c r="H1824" t="s">
        <v>32</v>
      </c>
      <c r="I1824">
        <v>107</v>
      </c>
      <c r="J1824">
        <v>1.85</v>
      </c>
      <c r="K1824" t="s">
        <v>33</v>
      </c>
      <c r="L1824" t="s">
        <v>15039</v>
      </c>
      <c r="M1824" t="s">
        <v>18086</v>
      </c>
      <c r="N1824" t="s">
        <v>18087</v>
      </c>
      <c r="O1824" t="s">
        <v>18088</v>
      </c>
      <c r="P1824" t="s">
        <v>15628</v>
      </c>
      <c r="Q1824">
        <v>2005</v>
      </c>
      <c r="R1824" t="s">
        <v>34</v>
      </c>
      <c r="S1824">
        <v>0</v>
      </c>
      <c r="T1824">
        <v>25000000</v>
      </c>
      <c r="U1824">
        <v>11008432</v>
      </c>
      <c r="V1824">
        <f t="shared" si="57"/>
        <v>-13991568</v>
      </c>
      <c r="W1824" t="s">
        <v>6822</v>
      </c>
      <c r="X1824">
        <v>7.1</v>
      </c>
      <c r="Y1824">
        <v>119</v>
      </c>
      <c r="Z1824">
        <v>43903</v>
      </c>
      <c r="AA1824">
        <v>194</v>
      </c>
      <c r="AB1824">
        <v>5000</v>
      </c>
      <c r="AC1824">
        <v>308</v>
      </c>
      <c r="AD1824">
        <v>13000</v>
      </c>
      <c r="AE1824">
        <v>947</v>
      </c>
      <c r="AF1824">
        <v>872</v>
      </c>
      <c r="AG1824">
        <v>16651</v>
      </c>
      <c r="AH1824" t="s">
        <v>20932</v>
      </c>
      <c r="AI1824" t="s">
        <v>2420</v>
      </c>
      <c r="AJ1824" t="s">
        <v>20930</v>
      </c>
      <c r="AP1824">
        <f t="shared" si="56"/>
        <v>3</v>
      </c>
    </row>
    <row r="1825" spans="1:42" x14ac:dyDescent="0.3">
      <c r="A1825" s="1">
        <v>1956</v>
      </c>
      <c r="B1825" t="s">
        <v>6823</v>
      </c>
      <c r="C1825" t="s">
        <v>27</v>
      </c>
      <c r="D1825" t="s">
        <v>6824</v>
      </c>
      <c r="E1825" t="s">
        <v>6825</v>
      </c>
      <c r="F1825" t="s">
        <v>4827</v>
      </c>
      <c r="G1825" t="s">
        <v>3883</v>
      </c>
      <c r="H1825" t="s">
        <v>6826</v>
      </c>
      <c r="I1825">
        <v>127</v>
      </c>
      <c r="J1825">
        <v>2.35</v>
      </c>
      <c r="K1825" t="s">
        <v>33</v>
      </c>
      <c r="L1825" t="s">
        <v>14793</v>
      </c>
      <c r="M1825" t="s">
        <v>14929</v>
      </c>
      <c r="N1825" t="s">
        <v>16652</v>
      </c>
      <c r="O1825" t="s">
        <v>14217</v>
      </c>
      <c r="P1825" t="s">
        <v>18089</v>
      </c>
      <c r="Q1825">
        <v>2015</v>
      </c>
      <c r="R1825" t="s">
        <v>34</v>
      </c>
      <c r="S1825">
        <v>7</v>
      </c>
      <c r="T1825">
        <v>26000000</v>
      </c>
      <c r="U1825">
        <v>12188642</v>
      </c>
      <c r="V1825">
        <f t="shared" si="57"/>
        <v>-13811358</v>
      </c>
      <c r="W1825" t="s">
        <v>6827</v>
      </c>
      <c r="X1825">
        <v>6.9</v>
      </c>
      <c r="Y1825">
        <v>120</v>
      </c>
      <c r="Z1825">
        <v>21098</v>
      </c>
      <c r="AA1825">
        <v>56</v>
      </c>
      <c r="AB1825">
        <v>0</v>
      </c>
      <c r="AC1825">
        <v>36</v>
      </c>
      <c r="AD1825">
        <v>562</v>
      </c>
      <c r="AE1825">
        <v>499</v>
      </c>
      <c r="AF1825">
        <v>399</v>
      </c>
      <c r="AG1825">
        <v>2230</v>
      </c>
      <c r="AH1825" t="s">
        <v>20932</v>
      </c>
      <c r="AI1825" t="s">
        <v>2420</v>
      </c>
      <c r="AJ1825" t="s">
        <v>20929</v>
      </c>
      <c r="AP1825">
        <f t="shared" si="56"/>
        <v>3</v>
      </c>
    </row>
    <row r="1826" spans="1:42" x14ac:dyDescent="0.3">
      <c r="A1826" s="1">
        <v>1957</v>
      </c>
      <c r="B1826" t="s">
        <v>6828</v>
      </c>
      <c r="C1826" t="s">
        <v>27</v>
      </c>
      <c r="D1826" t="s">
        <v>3788</v>
      </c>
      <c r="E1826" t="s">
        <v>2433</v>
      </c>
      <c r="F1826" t="s">
        <v>6829</v>
      </c>
      <c r="G1826" t="s">
        <v>6830</v>
      </c>
      <c r="H1826" t="s">
        <v>32</v>
      </c>
      <c r="I1826">
        <v>99</v>
      </c>
      <c r="J1826">
        <v>2.35</v>
      </c>
      <c r="K1826" t="s">
        <v>33</v>
      </c>
      <c r="L1826" t="s">
        <v>14567</v>
      </c>
      <c r="M1826" t="s">
        <v>15319</v>
      </c>
      <c r="N1826" t="s">
        <v>18090</v>
      </c>
      <c r="O1826" t="s">
        <v>14126</v>
      </c>
      <c r="P1826" t="s">
        <v>18091</v>
      </c>
      <c r="Q1826">
        <v>1986</v>
      </c>
      <c r="R1826" t="s">
        <v>34</v>
      </c>
      <c r="S1826">
        <v>1</v>
      </c>
      <c r="T1826">
        <v>25000000</v>
      </c>
      <c r="U1826">
        <v>11100000</v>
      </c>
      <c r="V1826">
        <f t="shared" si="57"/>
        <v>-13900000</v>
      </c>
      <c r="W1826" t="s">
        <v>6831</v>
      </c>
      <c r="X1826">
        <v>7.3</v>
      </c>
      <c r="Y1826">
        <v>180</v>
      </c>
      <c r="Z1826">
        <v>92464</v>
      </c>
      <c r="AA1826">
        <v>331</v>
      </c>
      <c r="AB1826">
        <v>19000</v>
      </c>
      <c r="AC1826">
        <v>0</v>
      </c>
      <c r="AD1826">
        <v>400</v>
      </c>
      <c r="AE1826">
        <v>223</v>
      </c>
      <c r="AF1826">
        <v>52</v>
      </c>
      <c r="AG1826">
        <v>896</v>
      </c>
      <c r="AH1826" t="s">
        <v>980</v>
      </c>
      <c r="AI1826" t="s">
        <v>718</v>
      </c>
      <c r="AJ1826" t="s">
        <v>1432</v>
      </c>
      <c r="AK1826" t="s">
        <v>20924</v>
      </c>
      <c r="AP1826">
        <f t="shared" si="56"/>
        <v>4</v>
      </c>
    </row>
    <row r="1827" spans="1:42" x14ac:dyDescent="0.3">
      <c r="A1827" s="1">
        <v>1959</v>
      </c>
      <c r="B1827" t="s">
        <v>6832</v>
      </c>
      <c r="C1827" t="s">
        <v>27</v>
      </c>
      <c r="D1827" t="s">
        <v>5994</v>
      </c>
      <c r="E1827" t="s">
        <v>51</v>
      </c>
      <c r="F1827" t="s">
        <v>1234</v>
      </c>
      <c r="G1827" t="s">
        <v>217</v>
      </c>
      <c r="H1827" t="s">
        <v>32</v>
      </c>
      <c r="I1827">
        <v>140</v>
      </c>
      <c r="J1827">
        <v>2.35</v>
      </c>
      <c r="K1827" t="s">
        <v>33</v>
      </c>
      <c r="L1827" t="s">
        <v>16696</v>
      </c>
      <c r="M1827" t="s">
        <v>14418</v>
      </c>
      <c r="N1827" t="s">
        <v>18092</v>
      </c>
      <c r="O1827" t="s">
        <v>14307</v>
      </c>
      <c r="P1827" t="s">
        <v>14604</v>
      </c>
      <c r="Q1827">
        <v>2011</v>
      </c>
      <c r="R1827" t="s">
        <v>34</v>
      </c>
      <c r="S1827">
        <v>1</v>
      </c>
      <c r="T1827">
        <v>25000000</v>
      </c>
      <c r="U1827">
        <v>13651662</v>
      </c>
      <c r="V1827">
        <f t="shared" si="57"/>
        <v>-11348338</v>
      </c>
      <c r="W1827" t="s">
        <v>6833</v>
      </c>
      <c r="X1827">
        <v>8.1999999999999993</v>
      </c>
      <c r="Y1827">
        <v>317</v>
      </c>
      <c r="Z1827">
        <v>332276</v>
      </c>
      <c r="AA1827">
        <v>514</v>
      </c>
      <c r="AB1827">
        <v>77000</v>
      </c>
      <c r="AC1827">
        <v>149</v>
      </c>
      <c r="AD1827">
        <v>27000</v>
      </c>
      <c r="AE1827">
        <v>798</v>
      </c>
      <c r="AF1827">
        <v>581</v>
      </c>
      <c r="AG1827">
        <v>29692</v>
      </c>
      <c r="AH1827" t="s">
        <v>2420</v>
      </c>
      <c r="AI1827" t="s">
        <v>20930</v>
      </c>
      <c r="AP1827">
        <f t="shared" si="56"/>
        <v>2</v>
      </c>
    </row>
    <row r="1828" spans="1:42" x14ac:dyDescent="0.3">
      <c r="A1828" s="1">
        <v>1960</v>
      </c>
      <c r="B1828" t="s">
        <v>6834</v>
      </c>
      <c r="C1828" t="s">
        <v>559</v>
      </c>
      <c r="D1828" t="s">
        <v>3560</v>
      </c>
      <c r="E1828" t="s">
        <v>82</v>
      </c>
      <c r="F1828" t="s">
        <v>175</v>
      </c>
      <c r="G1828" t="s">
        <v>1121</v>
      </c>
      <c r="H1828" t="s">
        <v>47</v>
      </c>
      <c r="I1828">
        <v>133</v>
      </c>
      <c r="J1828">
        <v>1.85</v>
      </c>
      <c r="K1828" t="s">
        <v>33</v>
      </c>
      <c r="L1828" t="s">
        <v>18093</v>
      </c>
      <c r="M1828" t="s">
        <v>18078</v>
      </c>
      <c r="N1828" t="s">
        <v>18094</v>
      </c>
      <c r="O1828" t="s">
        <v>18095</v>
      </c>
      <c r="P1828" t="s">
        <v>18096</v>
      </c>
      <c r="Q1828">
        <v>1996</v>
      </c>
      <c r="R1828" t="s">
        <v>491</v>
      </c>
      <c r="S1828">
        <v>2</v>
      </c>
      <c r="T1828">
        <v>28000000</v>
      </c>
      <c r="U1828">
        <v>11030963</v>
      </c>
      <c r="V1828">
        <f t="shared" si="57"/>
        <v>-16969037</v>
      </c>
      <c r="W1828" t="s">
        <v>6835</v>
      </c>
      <c r="X1828">
        <v>7.1</v>
      </c>
      <c r="Y1828">
        <v>44</v>
      </c>
      <c r="Z1828">
        <v>24145</v>
      </c>
      <c r="AA1828">
        <v>93</v>
      </c>
      <c r="AB1828">
        <v>0</v>
      </c>
      <c r="AC1828">
        <v>277</v>
      </c>
      <c r="AD1828">
        <v>25000</v>
      </c>
      <c r="AE1828">
        <v>14000</v>
      </c>
      <c r="AF1828">
        <v>8000</v>
      </c>
      <c r="AG1828">
        <v>48482</v>
      </c>
      <c r="AH1828" t="s">
        <v>20932</v>
      </c>
      <c r="AI1828" t="s">
        <v>2420</v>
      </c>
      <c r="AJ1828" t="s">
        <v>13161</v>
      </c>
      <c r="AK1828" t="s">
        <v>6750</v>
      </c>
      <c r="AP1828">
        <f t="shared" si="56"/>
        <v>4</v>
      </c>
    </row>
    <row r="1829" spans="1:42" x14ac:dyDescent="0.3">
      <c r="A1829" s="1">
        <v>1961</v>
      </c>
      <c r="B1829" t="s">
        <v>6836</v>
      </c>
      <c r="C1829" t="s">
        <v>27</v>
      </c>
      <c r="D1829" t="s">
        <v>3376</v>
      </c>
      <c r="E1829" t="s">
        <v>4019</v>
      </c>
      <c r="F1829" t="s">
        <v>6837</v>
      </c>
      <c r="G1829" t="s">
        <v>6838</v>
      </c>
      <c r="H1829" t="s">
        <v>32</v>
      </c>
      <c r="I1829">
        <v>105</v>
      </c>
      <c r="J1829">
        <v>1.85</v>
      </c>
      <c r="K1829" t="s">
        <v>33</v>
      </c>
      <c r="L1829" t="s">
        <v>13982</v>
      </c>
      <c r="M1829" t="s">
        <v>14040</v>
      </c>
      <c r="N1829" t="s">
        <v>15688</v>
      </c>
      <c r="O1829" t="s">
        <v>14427</v>
      </c>
      <c r="P1829" t="s">
        <v>18097</v>
      </c>
      <c r="Q1829">
        <v>1993</v>
      </c>
      <c r="R1829" t="s">
        <v>72</v>
      </c>
      <c r="S1829">
        <v>0</v>
      </c>
      <c r="T1829">
        <v>25000000</v>
      </c>
      <c r="U1829">
        <v>10769960</v>
      </c>
      <c r="V1829">
        <f t="shared" si="57"/>
        <v>-14230040</v>
      </c>
      <c r="W1829" t="s">
        <v>6839</v>
      </c>
      <c r="X1829">
        <v>7.7</v>
      </c>
      <c r="Y1829">
        <v>22</v>
      </c>
      <c r="Z1829">
        <v>21940</v>
      </c>
      <c r="AA1829">
        <v>256</v>
      </c>
      <c r="AB1829">
        <v>0</v>
      </c>
      <c r="AC1829">
        <v>33</v>
      </c>
      <c r="AD1829">
        <v>854</v>
      </c>
      <c r="AE1829">
        <v>702</v>
      </c>
      <c r="AF1829">
        <v>251</v>
      </c>
      <c r="AG1829">
        <v>2107</v>
      </c>
      <c r="AH1829" t="s">
        <v>2420</v>
      </c>
      <c r="AI1829" t="s">
        <v>20929</v>
      </c>
      <c r="AJ1829" t="s">
        <v>6750</v>
      </c>
      <c r="AP1829">
        <f t="shared" si="56"/>
        <v>3</v>
      </c>
    </row>
    <row r="1830" spans="1:42" x14ac:dyDescent="0.3">
      <c r="A1830" s="1">
        <v>1962</v>
      </c>
      <c r="B1830" t="s">
        <v>6840</v>
      </c>
      <c r="C1830" t="s">
        <v>27</v>
      </c>
      <c r="D1830" t="s">
        <v>5887</v>
      </c>
      <c r="E1830" t="s">
        <v>53</v>
      </c>
      <c r="F1830" t="s">
        <v>344</v>
      </c>
      <c r="G1830" t="s">
        <v>1033</v>
      </c>
      <c r="H1830" t="s">
        <v>32</v>
      </c>
      <c r="I1830">
        <v>112</v>
      </c>
      <c r="J1830">
        <v>1.85</v>
      </c>
      <c r="K1830" t="s">
        <v>33</v>
      </c>
      <c r="L1830" t="s">
        <v>15162</v>
      </c>
      <c r="M1830" t="s">
        <v>14542</v>
      </c>
      <c r="N1830" t="s">
        <v>18098</v>
      </c>
      <c r="O1830" t="s">
        <v>14042</v>
      </c>
      <c r="P1830" t="s">
        <v>14026</v>
      </c>
      <c r="Q1830">
        <v>2008</v>
      </c>
      <c r="R1830" t="s">
        <v>491</v>
      </c>
      <c r="S1830">
        <v>2</v>
      </c>
      <c r="T1830">
        <v>25000000</v>
      </c>
      <c r="U1830">
        <v>10911750</v>
      </c>
      <c r="V1830">
        <f t="shared" si="57"/>
        <v>-14088250</v>
      </c>
      <c r="W1830" t="s">
        <v>6841</v>
      </c>
      <c r="X1830">
        <v>6.5</v>
      </c>
      <c r="Y1830">
        <v>143</v>
      </c>
      <c r="Z1830">
        <v>17757</v>
      </c>
      <c r="AA1830">
        <v>99</v>
      </c>
      <c r="AB1830">
        <v>982</v>
      </c>
      <c r="AC1830">
        <v>108</v>
      </c>
      <c r="AD1830">
        <v>23000</v>
      </c>
      <c r="AE1830">
        <v>17000</v>
      </c>
      <c r="AF1830">
        <v>2000</v>
      </c>
      <c r="AG1830">
        <v>43560</v>
      </c>
      <c r="AH1830" t="s">
        <v>2420</v>
      </c>
      <c r="AI1830" t="s">
        <v>6750</v>
      </c>
      <c r="AP1830">
        <f t="shared" si="56"/>
        <v>2</v>
      </c>
    </row>
    <row r="1831" spans="1:42" x14ac:dyDescent="0.3">
      <c r="A1831" s="1">
        <v>1963</v>
      </c>
      <c r="B1831" t="s">
        <v>6842</v>
      </c>
      <c r="C1831" t="s">
        <v>27</v>
      </c>
      <c r="D1831" t="s">
        <v>3655</v>
      </c>
      <c r="E1831" t="s">
        <v>297</v>
      </c>
      <c r="F1831" t="s">
        <v>1417</v>
      </c>
      <c r="G1831" t="s">
        <v>764</v>
      </c>
      <c r="H1831" t="s">
        <v>32</v>
      </c>
      <c r="I1831">
        <v>99</v>
      </c>
      <c r="J1831">
        <v>2.35</v>
      </c>
      <c r="K1831" t="s">
        <v>33</v>
      </c>
      <c r="L1831" t="s">
        <v>14149</v>
      </c>
      <c r="M1831" t="s">
        <v>14914</v>
      </c>
      <c r="N1831" t="s">
        <v>14137</v>
      </c>
      <c r="O1831" t="s">
        <v>17234</v>
      </c>
      <c r="P1831" t="s">
        <v>18099</v>
      </c>
      <c r="Q1831">
        <v>2002</v>
      </c>
      <c r="R1831" t="s">
        <v>34</v>
      </c>
      <c r="S1831">
        <v>3</v>
      </c>
      <c r="T1831">
        <v>25000000</v>
      </c>
      <c r="U1831">
        <v>10719367</v>
      </c>
      <c r="V1831">
        <f t="shared" si="57"/>
        <v>-14280633</v>
      </c>
      <c r="W1831" t="s">
        <v>6843</v>
      </c>
      <c r="X1831">
        <v>4.9000000000000004</v>
      </c>
      <c r="Y1831">
        <v>72</v>
      </c>
      <c r="Z1831">
        <v>7909</v>
      </c>
      <c r="AA1831">
        <v>157</v>
      </c>
      <c r="AB1831">
        <v>261</v>
      </c>
      <c r="AC1831">
        <v>79</v>
      </c>
      <c r="AD1831">
        <v>16000</v>
      </c>
      <c r="AE1831">
        <v>11000</v>
      </c>
      <c r="AF1831">
        <v>956</v>
      </c>
      <c r="AG1831">
        <v>28987</v>
      </c>
      <c r="AH1831" t="s">
        <v>2420</v>
      </c>
      <c r="AI1831" t="s">
        <v>20933</v>
      </c>
      <c r="AJ1831" t="s">
        <v>20928</v>
      </c>
      <c r="AK1831" t="s">
        <v>12756</v>
      </c>
      <c r="AL1831" t="s">
        <v>13161</v>
      </c>
      <c r="AP1831">
        <f t="shared" si="56"/>
        <v>5</v>
      </c>
    </row>
    <row r="1832" spans="1:42" x14ac:dyDescent="0.3">
      <c r="A1832" s="1">
        <v>1964</v>
      </c>
      <c r="B1832" t="s">
        <v>6844</v>
      </c>
      <c r="C1832" t="s">
        <v>27</v>
      </c>
      <c r="D1832" t="s">
        <v>6845</v>
      </c>
      <c r="E1832" t="s">
        <v>6846</v>
      </c>
      <c r="F1832" t="s">
        <v>6847</v>
      </c>
      <c r="G1832" t="s">
        <v>6848</v>
      </c>
      <c r="H1832" t="s">
        <v>32</v>
      </c>
      <c r="I1832">
        <v>100</v>
      </c>
      <c r="J1832">
        <v>2.35</v>
      </c>
      <c r="K1832" t="s">
        <v>33</v>
      </c>
      <c r="L1832" t="s">
        <v>18100</v>
      </c>
      <c r="M1832" t="s">
        <v>14068</v>
      </c>
      <c r="N1832" t="s">
        <v>15210</v>
      </c>
      <c r="O1832" t="s">
        <v>14902</v>
      </c>
      <c r="P1832" t="s">
        <v>15288</v>
      </c>
      <c r="Q1832">
        <v>1999</v>
      </c>
      <c r="R1832" t="s">
        <v>34</v>
      </c>
      <c r="S1832">
        <v>0</v>
      </c>
      <c r="T1832">
        <v>25000000</v>
      </c>
      <c r="U1832">
        <v>10114315</v>
      </c>
      <c r="V1832">
        <f t="shared" si="57"/>
        <v>-14885685</v>
      </c>
      <c r="W1832" t="s">
        <v>6849</v>
      </c>
      <c r="X1832">
        <v>6.4</v>
      </c>
      <c r="Y1832">
        <v>70</v>
      </c>
      <c r="Z1832">
        <v>18693</v>
      </c>
      <c r="AA1832">
        <v>187</v>
      </c>
      <c r="AB1832">
        <v>0</v>
      </c>
      <c r="AC1832">
        <v>57</v>
      </c>
      <c r="AD1832">
        <v>181</v>
      </c>
      <c r="AE1832">
        <v>151</v>
      </c>
      <c r="AF1832">
        <v>92</v>
      </c>
      <c r="AG1832">
        <v>582</v>
      </c>
      <c r="AH1832" t="s">
        <v>2420</v>
      </c>
      <c r="AI1832" t="s">
        <v>20928</v>
      </c>
      <c r="AJ1832" t="s">
        <v>13161</v>
      </c>
      <c r="AP1832">
        <f t="shared" si="56"/>
        <v>3</v>
      </c>
    </row>
    <row r="1833" spans="1:42" x14ac:dyDescent="0.3">
      <c r="A1833" s="1">
        <v>1965</v>
      </c>
      <c r="B1833" t="s">
        <v>6850</v>
      </c>
      <c r="C1833" t="s">
        <v>27</v>
      </c>
      <c r="D1833" t="s">
        <v>6851</v>
      </c>
      <c r="E1833" t="s">
        <v>5523</v>
      </c>
      <c r="F1833" t="s">
        <v>6852</v>
      </c>
      <c r="G1833" t="s">
        <v>6853</v>
      </c>
      <c r="H1833" t="s">
        <v>32</v>
      </c>
      <c r="I1833">
        <v>92</v>
      </c>
      <c r="J1833">
        <v>2.35</v>
      </c>
      <c r="K1833" t="s">
        <v>33</v>
      </c>
      <c r="L1833" t="s">
        <v>16642</v>
      </c>
      <c r="M1833" t="s">
        <v>17132</v>
      </c>
      <c r="N1833" t="s">
        <v>16120</v>
      </c>
      <c r="O1833" t="s">
        <v>17709</v>
      </c>
      <c r="P1833" t="s">
        <v>18101</v>
      </c>
      <c r="Q1833">
        <v>2012</v>
      </c>
      <c r="R1833" t="s">
        <v>34</v>
      </c>
      <c r="S1833">
        <v>0</v>
      </c>
      <c r="T1833">
        <v>14000000</v>
      </c>
      <c r="U1833">
        <v>49122319</v>
      </c>
      <c r="V1833">
        <f t="shared" si="57"/>
        <v>35122319</v>
      </c>
      <c r="W1833" t="s">
        <v>6854</v>
      </c>
      <c r="X1833">
        <v>5.9</v>
      </c>
      <c r="Y1833">
        <v>264</v>
      </c>
      <c r="Z1833">
        <v>47169</v>
      </c>
      <c r="AA1833">
        <v>162</v>
      </c>
      <c r="AB1833">
        <v>17000</v>
      </c>
      <c r="AC1833">
        <v>30</v>
      </c>
      <c r="AD1833">
        <v>941</v>
      </c>
      <c r="AE1833">
        <v>459</v>
      </c>
      <c r="AF1833">
        <v>309</v>
      </c>
      <c r="AG1833">
        <v>2348</v>
      </c>
      <c r="AH1833" t="s">
        <v>4493</v>
      </c>
      <c r="AI1833" t="s">
        <v>13161</v>
      </c>
      <c r="AP1833">
        <f t="shared" si="56"/>
        <v>2</v>
      </c>
    </row>
    <row r="1834" spans="1:42" x14ac:dyDescent="0.3">
      <c r="A1834" s="1">
        <v>1966</v>
      </c>
      <c r="B1834" t="s">
        <v>6855</v>
      </c>
      <c r="C1834" t="s">
        <v>27</v>
      </c>
      <c r="D1834" t="s">
        <v>6856</v>
      </c>
      <c r="E1834" t="s">
        <v>386</v>
      </c>
      <c r="F1834" t="s">
        <v>1733</v>
      </c>
      <c r="G1834" t="s">
        <v>6857</v>
      </c>
      <c r="H1834" t="s">
        <v>32</v>
      </c>
      <c r="I1834">
        <v>105</v>
      </c>
      <c r="J1834">
        <v>1.85</v>
      </c>
      <c r="K1834" t="s">
        <v>33</v>
      </c>
      <c r="L1834" t="s">
        <v>14003</v>
      </c>
      <c r="M1834" t="s">
        <v>14028</v>
      </c>
      <c r="N1834" t="s">
        <v>18102</v>
      </c>
      <c r="O1834" t="s">
        <v>15340</v>
      </c>
      <c r="P1834" t="s">
        <v>15671</v>
      </c>
      <c r="Q1834">
        <v>1996</v>
      </c>
      <c r="R1834" t="s">
        <v>34</v>
      </c>
      <c r="S1834">
        <v>3</v>
      </c>
      <c r="T1834">
        <v>25000000</v>
      </c>
      <c r="U1834">
        <v>10070000</v>
      </c>
      <c r="V1834">
        <f t="shared" si="57"/>
        <v>-14930000</v>
      </c>
      <c r="W1834" t="s">
        <v>6858</v>
      </c>
      <c r="X1834">
        <v>6.2</v>
      </c>
      <c r="Y1834">
        <v>20</v>
      </c>
      <c r="Z1834">
        <v>5668</v>
      </c>
      <c r="AA1834">
        <v>50</v>
      </c>
      <c r="AB1834">
        <v>491</v>
      </c>
      <c r="AC1834">
        <v>121</v>
      </c>
      <c r="AD1834">
        <v>3000</v>
      </c>
      <c r="AE1834">
        <v>624</v>
      </c>
      <c r="AF1834">
        <v>354</v>
      </c>
      <c r="AG1834">
        <v>5023</v>
      </c>
      <c r="AH1834" t="s">
        <v>1432</v>
      </c>
      <c r="AI1834" t="s">
        <v>2420</v>
      </c>
      <c r="AJ1834" t="s">
        <v>12756</v>
      </c>
      <c r="AP1834">
        <f t="shared" si="56"/>
        <v>3</v>
      </c>
    </row>
    <row r="1835" spans="1:42" x14ac:dyDescent="0.3">
      <c r="A1835" s="1">
        <v>1967</v>
      </c>
      <c r="B1835" t="s">
        <v>6859</v>
      </c>
      <c r="C1835" t="s">
        <v>27</v>
      </c>
      <c r="D1835" t="s">
        <v>3079</v>
      </c>
      <c r="E1835" t="s">
        <v>176</v>
      </c>
      <c r="F1835" t="s">
        <v>4168</v>
      </c>
      <c r="G1835" t="s">
        <v>6860</v>
      </c>
      <c r="H1835" t="s">
        <v>32</v>
      </c>
      <c r="I1835">
        <v>110</v>
      </c>
      <c r="J1835">
        <v>2.35</v>
      </c>
      <c r="K1835" t="s">
        <v>33</v>
      </c>
      <c r="L1835" t="s">
        <v>17916</v>
      </c>
      <c r="M1835" t="s">
        <v>16526</v>
      </c>
      <c r="N1835" t="s">
        <v>14689</v>
      </c>
      <c r="O1835" t="s">
        <v>18103</v>
      </c>
      <c r="P1835" t="s">
        <v>18104</v>
      </c>
      <c r="Q1835">
        <v>2011</v>
      </c>
      <c r="R1835" t="s">
        <v>491</v>
      </c>
      <c r="S1835">
        <v>1</v>
      </c>
      <c r="T1835">
        <v>25000000</v>
      </c>
      <c r="U1835">
        <v>10324441</v>
      </c>
      <c r="V1835">
        <f t="shared" si="57"/>
        <v>-14675559</v>
      </c>
      <c r="W1835" t="s">
        <v>6861</v>
      </c>
      <c r="X1835">
        <v>5.8</v>
      </c>
      <c r="Y1835">
        <v>190</v>
      </c>
      <c r="Z1835">
        <v>27117</v>
      </c>
      <c r="AA1835">
        <v>140</v>
      </c>
      <c r="AB1835">
        <v>7000</v>
      </c>
      <c r="AC1835">
        <v>37</v>
      </c>
      <c r="AD1835">
        <v>10000</v>
      </c>
      <c r="AE1835">
        <v>826</v>
      </c>
      <c r="AF1835">
        <v>268</v>
      </c>
      <c r="AG1835">
        <v>11431</v>
      </c>
      <c r="AH1835" t="s">
        <v>980</v>
      </c>
      <c r="AI1835" t="s">
        <v>2420</v>
      </c>
      <c r="AJ1835" t="s">
        <v>13161</v>
      </c>
      <c r="AP1835">
        <f t="shared" si="56"/>
        <v>3</v>
      </c>
    </row>
    <row r="1836" spans="1:42" x14ac:dyDescent="0.3">
      <c r="A1836" s="1">
        <v>1968</v>
      </c>
      <c r="B1836" t="s">
        <v>6862</v>
      </c>
      <c r="C1836" t="s">
        <v>27</v>
      </c>
      <c r="D1836" t="s">
        <v>5351</v>
      </c>
      <c r="E1836" t="s">
        <v>5637</v>
      </c>
      <c r="F1836" t="s">
        <v>6863</v>
      </c>
      <c r="G1836" t="s">
        <v>6064</v>
      </c>
      <c r="H1836" t="s">
        <v>32</v>
      </c>
      <c r="I1836">
        <v>116</v>
      </c>
      <c r="J1836">
        <v>1.85</v>
      </c>
      <c r="K1836" t="s">
        <v>33</v>
      </c>
      <c r="L1836" t="s">
        <v>14002</v>
      </c>
      <c r="M1836" t="s">
        <v>18105</v>
      </c>
      <c r="N1836" t="s">
        <v>18106</v>
      </c>
      <c r="O1836" t="s">
        <v>18107</v>
      </c>
      <c r="P1836" t="s">
        <v>16085</v>
      </c>
      <c r="Q1836">
        <v>2006</v>
      </c>
      <c r="R1836" t="s">
        <v>491</v>
      </c>
      <c r="S1836">
        <v>0</v>
      </c>
      <c r="T1836">
        <v>25000000</v>
      </c>
      <c r="U1836">
        <v>7156933</v>
      </c>
      <c r="V1836">
        <f t="shared" si="57"/>
        <v>-17843067</v>
      </c>
      <c r="W1836" t="s">
        <v>6864</v>
      </c>
      <c r="X1836">
        <v>6.7</v>
      </c>
      <c r="Y1836">
        <v>142</v>
      </c>
      <c r="Z1836">
        <v>14581</v>
      </c>
      <c r="AA1836">
        <v>74</v>
      </c>
      <c r="AB1836">
        <v>348</v>
      </c>
      <c r="AC1836">
        <v>529</v>
      </c>
      <c r="AD1836">
        <v>442</v>
      </c>
      <c r="AE1836">
        <v>252</v>
      </c>
      <c r="AF1836">
        <v>174</v>
      </c>
      <c r="AG1836">
        <v>1134</v>
      </c>
      <c r="AH1836" t="s">
        <v>1432</v>
      </c>
      <c r="AI1836" t="s">
        <v>2420</v>
      </c>
      <c r="AP1836">
        <f t="shared" si="56"/>
        <v>2</v>
      </c>
    </row>
    <row r="1837" spans="1:42" x14ac:dyDescent="0.3">
      <c r="A1837" s="1">
        <v>1969</v>
      </c>
      <c r="B1837" t="s">
        <v>6865</v>
      </c>
      <c r="C1837" t="s">
        <v>27</v>
      </c>
      <c r="D1837" t="s">
        <v>6866</v>
      </c>
      <c r="E1837" t="s">
        <v>6867</v>
      </c>
      <c r="F1837" t="s">
        <v>6868</v>
      </c>
      <c r="G1837" t="s">
        <v>6869</v>
      </c>
      <c r="H1837" t="s">
        <v>32</v>
      </c>
      <c r="I1837">
        <v>88</v>
      </c>
      <c r="J1837">
        <v>1.85</v>
      </c>
      <c r="K1837" t="s">
        <v>33</v>
      </c>
      <c r="L1837" t="s">
        <v>17704</v>
      </c>
      <c r="M1837" t="s">
        <v>18108</v>
      </c>
      <c r="N1837" t="s">
        <v>14720</v>
      </c>
      <c r="O1837" t="s">
        <v>16824</v>
      </c>
      <c r="P1837" t="s">
        <v>14632</v>
      </c>
      <c r="Q1837">
        <v>1991</v>
      </c>
      <c r="R1837" t="s">
        <v>491</v>
      </c>
      <c r="S1837">
        <v>1</v>
      </c>
      <c r="T1837">
        <v>17000000</v>
      </c>
      <c r="U1837">
        <v>9286314</v>
      </c>
      <c r="V1837">
        <f t="shared" si="57"/>
        <v>-7713686</v>
      </c>
      <c r="W1837" t="s">
        <v>6870</v>
      </c>
      <c r="X1837">
        <v>5.9</v>
      </c>
      <c r="Y1837">
        <v>27</v>
      </c>
      <c r="Z1837">
        <v>4972</v>
      </c>
      <c r="AA1837">
        <v>62</v>
      </c>
      <c r="AB1837">
        <v>0</v>
      </c>
      <c r="AC1837">
        <v>22</v>
      </c>
      <c r="AD1837">
        <v>174</v>
      </c>
      <c r="AE1837">
        <v>132</v>
      </c>
      <c r="AF1837">
        <v>120</v>
      </c>
      <c r="AG1837">
        <v>583</v>
      </c>
      <c r="AH1837" t="s">
        <v>980</v>
      </c>
      <c r="AI1837" t="s">
        <v>20931</v>
      </c>
      <c r="AJ1837" t="s">
        <v>2420</v>
      </c>
      <c r="AK1837" t="s">
        <v>13161</v>
      </c>
      <c r="AP1837">
        <f t="shared" si="56"/>
        <v>4</v>
      </c>
    </row>
    <row r="1838" spans="1:42" x14ac:dyDescent="0.3">
      <c r="A1838" s="1">
        <v>1970</v>
      </c>
      <c r="B1838" t="s">
        <v>6871</v>
      </c>
      <c r="C1838" t="s">
        <v>27</v>
      </c>
      <c r="D1838" t="s">
        <v>6872</v>
      </c>
      <c r="E1838" t="s">
        <v>2013</v>
      </c>
      <c r="F1838" t="s">
        <v>581</v>
      </c>
      <c r="G1838" t="s">
        <v>1227</v>
      </c>
      <c r="H1838" t="s">
        <v>32</v>
      </c>
      <c r="I1838">
        <v>111</v>
      </c>
      <c r="J1838">
        <v>2.35</v>
      </c>
      <c r="K1838" t="s">
        <v>33</v>
      </c>
      <c r="L1838" t="s">
        <v>17433</v>
      </c>
      <c r="M1838" t="s">
        <v>14325</v>
      </c>
      <c r="N1838" t="s">
        <v>14412</v>
      </c>
      <c r="O1838" t="s">
        <v>16875</v>
      </c>
      <c r="P1838" t="s">
        <v>14599</v>
      </c>
      <c r="Q1838">
        <v>2009</v>
      </c>
      <c r="R1838" t="s">
        <v>491</v>
      </c>
      <c r="S1838">
        <v>2</v>
      </c>
      <c r="T1838">
        <v>25000000</v>
      </c>
      <c r="U1838">
        <v>56692</v>
      </c>
      <c r="V1838">
        <f t="shared" si="57"/>
        <v>-24943308</v>
      </c>
      <c r="W1838" t="s">
        <v>6873</v>
      </c>
      <c r="X1838">
        <v>7.3</v>
      </c>
      <c r="Y1838">
        <v>355</v>
      </c>
      <c r="Z1838">
        <v>177401</v>
      </c>
      <c r="AA1838">
        <v>504</v>
      </c>
      <c r="AB1838">
        <v>32000</v>
      </c>
      <c r="AC1838">
        <v>214</v>
      </c>
      <c r="AD1838">
        <v>10000</v>
      </c>
      <c r="AE1838">
        <v>9000</v>
      </c>
      <c r="AF1838">
        <v>3000</v>
      </c>
      <c r="AG1838">
        <v>23566</v>
      </c>
      <c r="AH1838" t="s">
        <v>718</v>
      </c>
      <c r="AI1838" t="s">
        <v>2420</v>
      </c>
      <c r="AP1838">
        <f t="shared" si="56"/>
        <v>2</v>
      </c>
    </row>
    <row r="1839" spans="1:42" x14ac:dyDescent="0.3">
      <c r="A1839" s="1">
        <v>1972</v>
      </c>
      <c r="B1839" t="s">
        <v>6874</v>
      </c>
      <c r="C1839" t="s">
        <v>27</v>
      </c>
      <c r="D1839" t="s">
        <v>6875</v>
      </c>
      <c r="E1839" t="s">
        <v>2343</v>
      </c>
      <c r="F1839" t="s">
        <v>4501</v>
      </c>
      <c r="G1839" t="s">
        <v>6876</v>
      </c>
      <c r="H1839" t="s">
        <v>32</v>
      </c>
      <c r="I1839">
        <v>95</v>
      </c>
      <c r="J1839">
        <v>2.35</v>
      </c>
      <c r="K1839" t="s">
        <v>33</v>
      </c>
      <c r="L1839" t="s">
        <v>14666</v>
      </c>
      <c r="M1839" t="s">
        <v>18109</v>
      </c>
      <c r="N1839" t="s">
        <v>18110</v>
      </c>
      <c r="O1839" t="s">
        <v>14632</v>
      </c>
      <c r="P1839" t="s">
        <v>18111</v>
      </c>
      <c r="Q1839">
        <v>2005</v>
      </c>
      <c r="R1839" t="s">
        <v>34</v>
      </c>
      <c r="S1839">
        <v>3</v>
      </c>
      <c r="T1839">
        <v>25000000</v>
      </c>
      <c r="U1839">
        <v>5654777</v>
      </c>
      <c r="V1839">
        <f t="shared" si="57"/>
        <v>-19345223</v>
      </c>
      <c r="W1839" t="s">
        <v>6877</v>
      </c>
      <c r="X1839">
        <v>4.0999999999999996</v>
      </c>
      <c r="Y1839">
        <v>31</v>
      </c>
      <c r="Z1839">
        <v>4875</v>
      </c>
      <c r="AA1839">
        <v>26</v>
      </c>
      <c r="AB1839">
        <v>206</v>
      </c>
      <c r="AC1839">
        <v>32</v>
      </c>
      <c r="AD1839">
        <v>843</v>
      </c>
      <c r="AE1839">
        <v>593</v>
      </c>
      <c r="AF1839">
        <v>324</v>
      </c>
      <c r="AG1839">
        <v>2165</v>
      </c>
      <c r="AH1839" t="s">
        <v>980</v>
      </c>
      <c r="AI1839" t="s">
        <v>1432</v>
      </c>
      <c r="AJ1839" t="s">
        <v>20931</v>
      </c>
      <c r="AK1839" t="s">
        <v>2420</v>
      </c>
      <c r="AL1839" t="s">
        <v>13161</v>
      </c>
      <c r="AP1839">
        <f t="shared" si="56"/>
        <v>5</v>
      </c>
    </row>
    <row r="1840" spans="1:42" x14ac:dyDescent="0.3">
      <c r="A1840" s="1">
        <v>1973</v>
      </c>
      <c r="B1840" t="s">
        <v>6878</v>
      </c>
      <c r="C1840" t="s">
        <v>27</v>
      </c>
      <c r="D1840" t="s">
        <v>5659</v>
      </c>
      <c r="E1840" t="s">
        <v>5998</v>
      </c>
      <c r="F1840" t="s">
        <v>2388</v>
      </c>
      <c r="G1840" t="s">
        <v>6879</v>
      </c>
      <c r="H1840" t="s">
        <v>32</v>
      </c>
      <c r="I1840">
        <v>95</v>
      </c>
      <c r="J1840">
        <v>1.85</v>
      </c>
      <c r="K1840" t="s">
        <v>33</v>
      </c>
      <c r="L1840" t="s">
        <v>18112</v>
      </c>
      <c r="M1840" t="s">
        <v>18113</v>
      </c>
      <c r="N1840" t="s">
        <v>18114</v>
      </c>
      <c r="O1840" t="s">
        <v>18115</v>
      </c>
      <c r="P1840" t="s">
        <v>15289</v>
      </c>
      <c r="Q1840">
        <v>2001</v>
      </c>
      <c r="R1840" t="s">
        <v>491</v>
      </c>
      <c r="S1840">
        <v>2</v>
      </c>
      <c r="T1840">
        <v>25000000</v>
      </c>
      <c r="U1840">
        <v>5516708</v>
      </c>
      <c r="V1840">
        <f t="shared" si="57"/>
        <v>-19483292</v>
      </c>
      <c r="W1840" t="s">
        <v>6880</v>
      </c>
      <c r="X1840">
        <v>4.9000000000000004</v>
      </c>
      <c r="Y1840">
        <v>87</v>
      </c>
      <c r="Z1840">
        <v>11375</v>
      </c>
      <c r="AA1840">
        <v>91</v>
      </c>
      <c r="AB1840">
        <v>295</v>
      </c>
      <c r="AC1840">
        <v>6</v>
      </c>
      <c r="AD1840">
        <v>849</v>
      </c>
      <c r="AE1840">
        <v>841</v>
      </c>
      <c r="AF1840">
        <v>248</v>
      </c>
      <c r="AG1840">
        <v>2413</v>
      </c>
      <c r="AH1840" t="s">
        <v>1432</v>
      </c>
      <c r="AI1840" t="s">
        <v>12756</v>
      </c>
      <c r="AP1840">
        <f t="shared" si="56"/>
        <v>2</v>
      </c>
    </row>
    <row r="1841" spans="1:42" x14ac:dyDescent="0.3">
      <c r="A1841" s="1">
        <v>1974</v>
      </c>
      <c r="B1841" t="s">
        <v>6881</v>
      </c>
      <c r="C1841" t="s">
        <v>27</v>
      </c>
      <c r="D1841" t="s">
        <v>1091</v>
      </c>
      <c r="E1841" t="s">
        <v>570</v>
      </c>
      <c r="F1841" t="s">
        <v>5771</v>
      </c>
      <c r="G1841" t="s">
        <v>6882</v>
      </c>
      <c r="H1841" t="s">
        <v>137</v>
      </c>
      <c r="I1841">
        <v>127</v>
      </c>
      <c r="J1841">
        <v>2.35</v>
      </c>
      <c r="K1841" t="s">
        <v>33</v>
      </c>
      <c r="L1841" t="s">
        <v>17583</v>
      </c>
      <c r="M1841" t="s">
        <v>14423</v>
      </c>
      <c r="N1841" t="s">
        <v>14744</v>
      </c>
      <c r="O1841" t="s">
        <v>18116</v>
      </c>
      <c r="P1841" t="s">
        <v>14258</v>
      </c>
      <c r="Q1841">
        <v>2005</v>
      </c>
      <c r="R1841" t="s">
        <v>34</v>
      </c>
      <c r="S1841">
        <v>1</v>
      </c>
      <c r="T1841">
        <v>25000000</v>
      </c>
      <c r="U1841">
        <v>5128124</v>
      </c>
      <c r="V1841">
        <f t="shared" si="57"/>
        <v>-19871876</v>
      </c>
      <c r="W1841" t="s">
        <v>6883</v>
      </c>
      <c r="X1841">
        <v>7.9</v>
      </c>
      <c r="Y1841">
        <v>126</v>
      </c>
      <c r="Z1841">
        <v>44198</v>
      </c>
      <c r="AA1841">
        <v>251</v>
      </c>
      <c r="AB1841">
        <v>11000</v>
      </c>
      <c r="AC1841">
        <v>79</v>
      </c>
      <c r="AD1841">
        <v>12000</v>
      </c>
      <c r="AE1841">
        <v>506</v>
      </c>
      <c r="AF1841">
        <v>50</v>
      </c>
      <c r="AG1841">
        <v>12574</v>
      </c>
      <c r="AH1841" t="s">
        <v>20932</v>
      </c>
      <c r="AI1841" t="s">
        <v>2420</v>
      </c>
      <c r="AJ1841" t="s">
        <v>20930</v>
      </c>
      <c r="AP1841">
        <f t="shared" si="56"/>
        <v>3</v>
      </c>
    </row>
    <row r="1842" spans="1:42" x14ac:dyDescent="0.3">
      <c r="A1842" s="1">
        <v>1975</v>
      </c>
      <c r="B1842" t="s">
        <v>6884</v>
      </c>
      <c r="C1842" t="s">
        <v>27</v>
      </c>
      <c r="D1842" t="s">
        <v>6885</v>
      </c>
      <c r="E1842" t="s">
        <v>160</v>
      </c>
      <c r="F1842" t="s">
        <v>4401</v>
      </c>
      <c r="G1842" t="s">
        <v>4909</v>
      </c>
      <c r="H1842" t="s">
        <v>32</v>
      </c>
      <c r="I1842">
        <v>104</v>
      </c>
      <c r="J1842">
        <v>2.35</v>
      </c>
      <c r="K1842" t="s">
        <v>33</v>
      </c>
      <c r="L1842" t="s">
        <v>18117</v>
      </c>
      <c r="M1842" t="s">
        <v>16593</v>
      </c>
      <c r="N1842" t="s">
        <v>14444</v>
      </c>
      <c r="O1842" t="s">
        <v>18118</v>
      </c>
      <c r="P1842" t="s">
        <v>15359</v>
      </c>
      <c r="Q1842">
        <v>1995</v>
      </c>
      <c r="R1842" t="s">
        <v>491</v>
      </c>
      <c r="S1842">
        <v>0</v>
      </c>
      <c r="T1842">
        <v>25000000</v>
      </c>
      <c r="U1842">
        <v>4064333</v>
      </c>
      <c r="V1842">
        <f t="shared" si="57"/>
        <v>-20935667</v>
      </c>
      <c r="W1842" t="s">
        <v>6886</v>
      </c>
      <c r="X1842">
        <v>5.2</v>
      </c>
      <c r="Y1842">
        <v>60</v>
      </c>
      <c r="Z1842">
        <v>24790</v>
      </c>
      <c r="AA1842">
        <v>173</v>
      </c>
      <c r="AB1842">
        <v>0</v>
      </c>
      <c r="AC1842">
        <v>54</v>
      </c>
      <c r="AD1842">
        <v>6000</v>
      </c>
      <c r="AE1842">
        <v>923</v>
      </c>
      <c r="AF1842">
        <v>919</v>
      </c>
      <c r="AG1842">
        <v>9662</v>
      </c>
      <c r="AH1842" t="s">
        <v>980</v>
      </c>
      <c r="AI1842" t="s">
        <v>1432</v>
      </c>
      <c r="AJ1842" t="s">
        <v>13700</v>
      </c>
      <c r="AP1842">
        <f t="shared" si="56"/>
        <v>3</v>
      </c>
    </row>
    <row r="1843" spans="1:42" x14ac:dyDescent="0.3">
      <c r="A1843" s="1">
        <v>1976</v>
      </c>
      <c r="B1843" t="s">
        <v>6887</v>
      </c>
      <c r="C1843" t="s">
        <v>27</v>
      </c>
      <c r="D1843" t="s">
        <v>6888</v>
      </c>
      <c r="E1843" t="s">
        <v>6284</v>
      </c>
      <c r="F1843" t="s">
        <v>2192</v>
      </c>
      <c r="G1843" t="s">
        <v>3987</v>
      </c>
      <c r="H1843" t="s">
        <v>32</v>
      </c>
      <c r="I1843">
        <v>95</v>
      </c>
      <c r="J1843">
        <v>1.85</v>
      </c>
      <c r="K1843" t="s">
        <v>33</v>
      </c>
      <c r="L1843" t="s">
        <v>16424</v>
      </c>
      <c r="M1843" t="s">
        <v>15957</v>
      </c>
      <c r="N1843" t="s">
        <v>18119</v>
      </c>
      <c r="O1843" t="s">
        <v>14666</v>
      </c>
      <c r="P1843" t="s">
        <v>17182</v>
      </c>
      <c r="Q1843">
        <v>2005</v>
      </c>
      <c r="R1843" t="s">
        <v>34</v>
      </c>
      <c r="S1843">
        <v>7</v>
      </c>
      <c r="T1843">
        <v>15000000</v>
      </c>
      <c r="U1843">
        <v>4006906</v>
      </c>
      <c r="V1843">
        <f t="shared" si="57"/>
        <v>-10993094</v>
      </c>
      <c r="W1843" t="s">
        <v>6889</v>
      </c>
      <c r="X1843">
        <v>4.0999999999999996</v>
      </c>
      <c r="Y1843">
        <v>23</v>
      </c>
      <c r="Z1843">
        <v>3229</v>
      </c>
      <c r="AA1843">
        <v>20</v>
      </c>
      <c r="AB1843">
        <v>83</v>
      </c>
      <c r="AC1843">
        <v>2</v>
      </c>
      <c r="AD1843">
        <v>927</v>
      </c>
      <c r="AE1843">
        <v>912</v>
      </c>
      <c r="AF1843">
        <v>807</v>
      </c>
      <c r="AG1843">
        <v>4990</v>
      </c>
      <c r="AH1843" t="s">
        <v>1432</v>
      </c>
      <c r="AI1843" t="s">
        <v>20931</v>
      </c>
      <c r="AP1843">
        <f t="shared" si="56"/>
        <v>2</v>
      </c>
    </row>
    <row r="1844" spans="1:42" x14ac:dyDescent="0.3">
      <c r="A1844" s="1">
        <v>1977</v>
      </c>
      <c r="B1844" t="s">
        <v>6890</v>
      </c>
      <c r="C1844" t="s">
        <v>27</v>
      </c>
      <c r="D1844" t="s">
        <v>6488</v>
      </c>
      <c r="E1844" t="s">
        <v>6891</v>
      </c>
      <c r="F1844" t="s">
        <v>6892</v>
      </c>
      <c r="G1844" t="s">
        <v>6893</v>
      </c>
      <c r="H1844" t="s">
        <v>205</v>
      </c>
      <c r="I1844">
        <v>121</v>
      </c>
      <c r="J1844">
        <v>1.85</v>
      </c>
      <c r="K1844" t="s">
        <v>33</v>
      </c>
      <c r="L1844" t="s">
        <v>17005</v>
      </c>
      <c r="M1844" t="s">
        <v>15457</v>
      </c>
      <c r="N1844" t="s">
        <v>14157</v>
      </c>
      <c r="O1844" t="s">
        <v>15287</v>
      </c>
      <c r="P1844" t="s">
        <v>16394</v>
      </c>
      <c r="Q1844">
        <v>2008</v>
      </c>
      <c r="R1844" t="s">
        <v>491</v>
      </c>
      <c r="S1844">
        <v>0</v>
      </c>
      <c r="T1844">
        <v>25000000</v>
      </c>
      <c r="U1844">
        <v>3073392</v>
      </c>
      <c r="V1844">
        <f t="shared" si="57"/>
        <v>-21926608</v>
      </c>
      <c r="W1844" t="s">
        <v>6894</v>
      </c>
      <c r="X1844">
        <v>6.6</v>
      </c>
      <c r="Y1844">
        <v>229</v>
      </c>
      <c r="Z1844">
        <v>59462</v>
      </c>
      <c r="AA1844">
        <v>300</v>
      </c>
      <c r="AB1844">
        <v>0</v>
      </c>
      <c r="AC1844">
        <v>353</v>
      </c>
      <c r="AD1844">
        <v>45</v>
      </c>
      <c r="AE1844">
        <v>30</v>
      </c>
      <c r="AF1844">
        <v>18</v>
      </c>
      <c r="AG1844">
        <v>142</v>
      </c>
      <c r="AH1844" t="s">
        <v>2420</v>
      </c>
      <c r="AI1844" t="s">
        <v>20928</v>
      </c>
      <c r="AJ1844" t="s">
        <v>13700</v>
      </c>
      <c r="AK1844" t="s">
        <v>13161</v>
      </c>
      <c r="AP1844">
        <f t="shared" si="56"/>
        <v>4</v>
      </c>
    </row>
    <row r="1845" spans="1:42" x14ac:dyDescent="0.3">
      <c r="A1845" s="1">
        <v>1978</v>
      </c>
      <c r="B1845" t="s">
        <v>6895</v>
      </c>
      <c r="C1845" t="s">
        <v>27</v>
      </c>
      <c r="D1845" t="s">
        <v>3121</v>
      </c>
      <c r="E1845" t="s">
        <v>2687</v>
      </c>
      <c r="F1845" t="s">
        <v>1327</v>
      </c>
      <c r="G1845" t="s">
        <v>6896</v>
      </c>
      <c r="H1845" t="s">
        <v>32</v>
      </c>
      <c r="I1845">
        <v>92</v>
      </c>
      <c r="J1845">
        <v>2.35</v>
      </c>
      <c r="K1845" t="s">
        <v>33</v>
      </c>
      <c r="L1845" t="s">
        <v>14138</v>
      </c>
      <c r="M1845" t="s">
        <v>18120</v>
      </c>
      <c r="N1845" t="s">
        <v>14036</v>
      </c>
      <c r="O1845" t="s">
        <v>14585</v>
      </c>
      <c r="P1845" t="s">
        <v>15725</v>
      </c>
      <c r="Q1845">
        <v>2005</v>
      </c>
      <c r="R1845" t="s">
        <v>491</v>
      </c>
      <c r="S1845">
        <v>2</v>
      </c>
      <c r="T1845">
        <v>25000000</v>
      </c>
      <c r="U1845">
        <v>1550000</v>
      </c>
      <c r="V1845">
        <f t="shared" si="57"/>
        <v>-23450000</v>
      </c>
      <c r="W1845" t="s">
        <v>6897</v>
      </c>
      <c r="X1845">
        <v>2.9</v>
      </c>
      <c r="Y1845">
        <v>143</v>
      </c>
      <c r="Z1845">
        <v>30628</v>
      </c>
      <c r="AA1845">
        <v>471</v>
      </c>
      <c r="AB1845">
        <v>937</v>
      </c>
      <c r="AC1845">
        <v>892</v>
      </c>
      <c r="AD1845">
        <v>783</v>
      </c>
      <c r="AE1845">
        <v>595</v>
      </c>
      <c r="AF1845">
        <v>492</v>
      </c>
      <c r="AG1845">
        <v>2930</v>
      </c>
      <c r="AH1845" t="s">
        <v>980</v>
      </c>
      <c r="AI1845" t="s">
        <v>718</v>
      </c>
      <c r="AJ1845" t="s">
        <v>20924</v>
      </c>
      <c r="AK1845" t="s">
        <v>4493</v>
      </c>
      <c r="AP1845">
        <f t="shared" si="56"/>
        <v>4</v>
      </c>
    </row>
    <row r="1846" spans="1:42" x14ac:dyDescent="0.3">
      <c r="A1846" s="1">
        <v>1980</v>
      </c>
      <c r="B1846" t="s">
        <v>6898</v>
      </c>
      <c r="C1846" t="s">
        <v>27</v>
      </c>
      <c r="D1846" t="s">
        <v>6899</v>
      </c>
      <c r="E1846" t="s">
        <v>339</v>
      </c>
      <c r="F1846" t="s">
        <v>2401</v>
      </c>
      <c r="G1846" t="s">
        <v>5488</v>
      </c>
      <c r="H1846" t="s">
        <v>205</v>
      </c>
      <c r="I1846">
        <v>107</v>
      </c>
      <c r="J1846">
        <v>2.35</v>
      </c>
      <c r="K1846" t="s">
        <v>33</v>
      </c>
      <c r="L1846" t="s">
        <v>15567</v>
      </c>
      <c r="M1846" t="s">
        <v>14096</v>
      </c>
      <c r="N1846" t="s">
        <v>14819</v>
      </c>
      <c r="O1846" t="s">
        <v>18121</v>
      </c>
      <c r="P1846" t="s">
        <v>17749</v>
      </c>
      <c r="Q1846">
        <v>2005</v>
      </c>
      <c r="R1846" t="s">
        <v>491</v>
      </c>
      <c r="S1846">
        <v>2</v>
      </c>
      <c r="T1846">
        <v>25000000</v>
      </c>
      <c r="U1846">
        <v>871527</v>
      </c>
      <c r="V1846">
        <f t="shared" si="57"/>
        <v>-24128473</v>
      </c>
      <c r="W1846" t="s">
        <v>6900</v>
      </c>
      <c r="X1846">
        <v>6.5</v>
      </c>
      <c r="Y1846">
        <v>97</v>
      </c>
      <c r="Z1846">
        <v>14982</v>
      </c>
      <c r="AA1846">
        <v>128</v>
      </c>
      <c r="AB1846">
        <v>507</v>
      </c>
      <c r="AC1846">
        <v>460</v>
      </c>
      <c r="AD1846">
        <v>14000</v>
      </c>
      <c r="AE1846">
        <v>1000</v>
      </c>
      <c r="AF1846">
        <v>490</v>
      </c>
      <c r="AG1846">
        <v>16090</v>
      </c>
      <c r="AH1846" t="s">
        <v>20931</v>
      </c>
      <c r="AI1846" t="s">
        <v>2420</v>
      </c>
      <c r="AJ1846" t="s">
        <v>20928</v>
      </c>
      <c r="AK1846" t="s">
        <v>13161</v>
      </c>
      <c r="AP1846">
        <f t="shared" si="56"/>
        <v>4</v>
      </c>
    </row>
    <row r="1847" spans="1:42" x14ac:dyDescent="0.3">
      <c r="A1847" s="1">
        <v>1982</v>
      </c>
      <c r="B1847" t="s">
        <v>6901</v>
      </c>
      <c r="C1847" t="s">
        <v>27</v>
      </c>
      <c r="D1847" t="s">
        <v>6902</v>
      </c>
      <c r="E1847" t="s">
        <v>2876</v>
      </c>
      <c r="F1847" t="s">
        <v>1896</v>
      </c>
      <c r="G1847" t="s">
        <v>790</v>
      </c>
      <c r="H1847" t="s">
        <v>32</v>
      </c>
      <c r="I1847">
        <v>117</v>
      </c>
      <c r="J1847">
        <v>2.35</v>
      </c>
      <c r="K1847" t="s">
        <v>33</v>
      </c>
      <c r="L1847" t="s">
        <v>16883</v>
      </c>
      <c r="M1847" t="s">
        <v>15296</v>
      </c>
      <c r="N1847" t="s">
        <v>14096</v>
      </c>
      <c r="O1847" t="s">
        <v>16830</v>
      </c>
      <c r="P1847" t="s">
        <v>18122</v>
      </c>
      <c r="Q1847">
        <v>1998</v>
      </c>
      <c r="R1847" t="s">
        <v>34</v>
      </c>
      <c r="S1847">
        <v>0</v>
      </c>
      <c r="T1847">
        <v>25000000</v>
      </c>
      <c r="U1847">
        <v>777423</v>
      </c>
      <c r="V1847">
        <f t="shared" si="57"/>
        <v>-24222577</v>
      </c>
      <c r="W1847" t="s">
        <v>6903</v>
      </c>
      <c r="X1847">
        <v>7.2</v>
      </c>
      <c r="Y1847">
        <v>28</v>
      </c>
      <c r="Z1847">
        <v>5841</v>
      </c>
      <c r="AA1847">
        <v>57</v>
      </c>
      <c r="AB1847">
        <v>942</v>
      </c>
      <c r="AC1847">
        <v>162</v>
      </c>
      <c r="AD1847">
        <v>2000</v>
      </c>
      <c r="AE1847">
        <v>878</v>
      </c>
      <c r="AF1847">
        <v>745</v>
      </c>
      <c r="AG1847">
        <v>4351</v>
      </c>
      <c r="AH1847" t="s">
        <v>20932</v>
      </c>
      <c r="AI1847" t="s">
        <v>2420</v>
      </c>
      <c r="AJ1847" t="s">
        <v>20930</v>
      </c>
      <c r="AP1847">
        <f t="shared" si="56"/>
        <v>3</v>
      </c>
    </row>
    <row r="1848" spans="1:42" x14ac:dyDescent="0.3">
      <c r="A1848" s="1">
        <v>1983</v>
      </c>
      <c r="B1848" t="s">
        <v>6904</v>
      </c>
      <c r="C1848" t="s">
        <v>27</v>
      </c>
      <c r="D1848" t="s">
        <v>6356</v>
      </c>
      <c r="E1848" t="s">
        <v>1725</v>
      </c>
      <c r="F1848" t="s">
        <v>6905</v>
      </c>
      <c r="G1848" t="s">
        <v>6906</v>
      </c>
      <c r="H1848" t="s">
        <v>47</v>
      </c>
      <c r="I1848">
        <v>107</v>
      </c>
      <c r="J1848">
        <v>2.35</v>
      </c>
      <c r="K1848" t="s">
        <v>33</v>
      </c>
      <c r="L1848" t="s">
        <v>15251</v>
      </c>
      <c r="M1848" t="s">
        <v>18123</v>
      </c>
      <c r="N1848" t="s">
        <v>16710</v>
      </c>
      <c r="O1848" t="s">
        <v>14397</v>
      </c>
      <c r="P1848" t="s">
        <v>17475</v>
      </c>
      <c r="Q1848">
        <v>2008</v>
      </c>
      <c r="R1848" t="s">
        <v>34</v>
      </c>
      <c r="S1848">
        <v>3</v>
      </c>
      <c r="T1848">
        <v>25000000</v>
      </c>
      <c r="U1848">
        <v>1186957</v>
      </c>
      <c r="V1848">
        <f t="shared" si="57"/>
        <v>-23813043</v>
      </c>
      <c r="W1848" t="s">
        <v>6907</v>
      </c>
      <c r="X1848">
        <v>6.8</v>
      </c>
      <c r="Y1848">
        <v>160</v>
      </c>
      <c r="Z1848">
        <v>9264</v>
      </c>
      <c r="AA1848">
        <v>69</v>
      </c>
      <c r="AB1848">
        <v>0</v>
      </c>
      <c r="AC1848">
        <v>0</v>
      </c>
      <c r="AD1848">
        <v>962</v>
      </c>
      <c r="AE1848">
        <v>266</v>
      </c>
      <c r="AF1848">
        <v>240</v>
      </c>
      <c r="AG1848">
        <v>1591</v>
      </c>
      <c r="AH1848" t="s">
        <v>2420</v>
      </c>
      <c r="AP1848">
        <f t="shared" si="56"/>
        <v>1</v>
      </c>
    </row>
    <row r="1849" spans="1:42" x14ac:dyDescent="0.3">
      <c r="A1849" s="1">
        <v>1984</v>
      </c>
      <c r="B1849" t="s">
        <v>6908</v>
      </c>
      <c r="C1849" t="s">
        <v>27</v>
      </c>
      <c r="D1849" t="s">
        <v>6909</v>
      </c>
      <c r="E1849" t="s">
        <v>1345</v>
      </c>
      <c r="F1849" t="s">
        <v>6910</v>
      </c>
      <c r="G1849" t="s">
        <v>6911</v>
      </c>
      <c r="H1849" t="s">
        <v>6060</v>
      </c>
      <c r="I1849">
        <v>131</v>
      </c>
      <c r="J1849">
        <v>2.35</v>
      </c>
      <c r="K1849" t="s">
        <v>33</v>
      </c>
      <c r="L1849" t="s">
        <v>18124</v>
      </c>
      <c r="M1849" t="s">
        <v>15651</v>
      </c>
      <c r="N1849" t="s">
        <v>16132</v>
      </c>
      <c r="O1849" t="s">
        <v>14358</v>
      </c>
      <c r="P1849" t="s">
        <v>15315</v>
      </c>
      <c r="Q1849">
        <v>2013</v>
      </c>
      <c r="R1849" t="s">
        <v>491</v>
      </c>
      <c r="S1849">
        <v>2</v>
      </c>
      <c r="T1849">
        <v>13500000</v>
      </c>
      <c r="U1849">
        <v>85433</v>
      </c>
      <c r="V1849">
        <f t="shared" si="57"/>
        <v>-13414567</v>
      </c>
      <c r="W1849" t="s">
        <v>6912</v>
      </c>
      <c r="X1849">
        <v>7.8</v>
      </c>
      <c r="Y1849">
        <v>124</v>
      </c>
      <c r="Z1849">
        <v>69676</v>
      </c>
      <c r="AA1849">
        <v>131</v>
      </c>
      <c r="AB1849">
        <v>31000</v>
      </c>
      <c r="AC1849">
        <v>911</v>
      </c>
      <c r="AD1849">
        <v>5000</v>
      </c>
      <c r="AE1849">
        <v>234</v>
      </c>
      <c r="AF1849">
        <v>232</v>
      </c>
      <c r="AG1849">
        <v>5954</v>
      </c>
      <c r="AH1849" t="s">
        <v>20931</v>
      </c>
      <c r="AI1849" t="s">
        <v>2420</v>
      </c>
      <c r="AJ1849" t="s">
        <v>20928</v>
      </c>
      <c r="AK1849" t="s">
        <v>12756</v>
      </c>
      <c r="AP1849">
        <f t="shared" si="56"/>
        <v>4</v>
      </c>
    </row>
    <row r="1850" spans="1:42" x14ac:dyDescent="0.3">
      <c r="A1850" s="1">
        <v>1985</v>
      </c>
      <c r="B1850" t="s">
        <v>6913</v>
      </c>
      <c r="C1850" t="s">
        <v>27</v>
      </c>
      <c r="D1850" t="s">
        <v>6914</v>
      </c>
      <c r="E1850" t="s">
        <v>524</v>
      </c>
      <c r="F1850" t="s">
        <v>4096</v>
      </c>
      <c r="G1850" t="s">
        <v>6915</v>
      </c>
      <c r="H1850" t="s">
        <v>32</v>
      </c>
      <c r="I1850">
        <v>122</v>
      </c>
      <c r="J1850">
        <v>1.85</v>
      </c>
      <c r="K1850" t="s">
        <v>33</v>
      </c>
      <c r="L1850" t="s">
        <v>14630</v>
      </c>
      <c r="M1850" t="s">
        <v>14267</v>
      </c>
      <c r="N1850" t="s">
        <v>17271</v>
      </c>
      <c r="O1850" t="s">
        <v>15683</v>
      </c>
      <c r="P1850" t="s">
        <v>18125</v>
      </c>
      <c r="Q1850">
        <v>2009</v>
      </c>
      <c r="R1850" t="s">
        <v>491</v>
      </c>
      <c r="S1850">
        <v>2</v>
      </c>
      <c r="T1850">
        <v>20000000</v>
      </c>
      <c r="U1850">
        <v>1697956</v>
      </c>
      <c r="V1850">
        <f t="shared" si="57"/>
        <v>-18302044</v>
      </c>
      <c r="W1850" t="s">
        <v>6916</v>
      </c>
      <c r="X1850">
        <v>6.7</v>
      </c>
      <c r="Y1850">
        <v>280</v>
      </c>
      <c r="Z1850">
        <v>64944</v>
      </c>
      <c r="AA1850">
        <v>212</v>
      </c>
      <c r="AB1850">
        <v>6000</v>
      </c>
      <c r="AC1850">
        <v>0</v>
      </c>
      <c r="AD1850">
        <v>12000</v>
      </c>
      <c r="AE1850">
        <v>463</v>
      </c>
      <c r="AF1850">
        <v>407</v>
      </c>
      <c r="AG1850">
        <v>13809</v>
      </c>
      <c r="AH1850" t="s">
        <v>20931</v>
      </c>
      <c r="AI1850" t="s">
        <v>2420</v>
      </c>
      <c r="AP1850">
        <f t="shared" si="56"/>
        <v>2</v>
      </c>
    </row>
    <row r="1851" spans="1:42" x14ac:dyDescent="0.3">
      <c r="A1851" s="1">
        <v>1987</v>
      </c>
      <c r="B1851" t="s">
        <v>6917</v>
      </c>
      <c r="C1851" t="s">
        <v>27</v>
      </c>
      <c r="D1851" t="s">
        <v>6683</v>
      </c>
      <c r="E1851" t="s">
        <v>6918</v>
      </c>
      <c r="F1851" t="s">
        <v>6919</v>
      </c>
      <c r="G1851" t="s">
        <v>6920</v>
      </c>
      <c r="H1851" t="s">
        <v>1390</v>
      </c>
      <c r="I1851">
        <v>134</v>
      </c>
      <c r="J1851">
        <v>2.35</v>
      </c>
      <c r="K1851" t="s">
        <v>2067</v>
      </c>
      <c r="L1851" t="s">
        <v>14068</v>
      </c>
      <c r="M1851" t="s">
        <v>14414</v>
      </c>
      <c r="N1851" t="s">
        <v>14676</v>
      </c>
      <c r="O1851" t="s">
        <v>18126</v>
      </c>
      <c r="P1851" t="s">
        <v>15084</v>
      </c>
      <c r="Q1851">
        <v>2010</v>
      </c>
      <c r="R1851" t="s">
        <v>6921</v>
      </c>
      <c r="S1851">
        <v>6</v>
      </c>
      <c r="T1851">
        <v>25000000</v>
      </c>
      <c r="U1851">
        <v>183662</v>
      </c>
      <c r="V1851">
        <f t="shared" si="57"/>
        <v>-24816338</v>
      </c>
      <c r="W1851" t="s">
        <v>6922</v>
      </c>
      <c r="X1851">
        <v>7.1</v>
      </c>
      <c r="Y1851">
        <v>118</v>
      </c>
      <c r="Z1851">
        <v>18395</v>
      </c>
      <c r="AA1851">
        <v>48</v>
      </c>
      <c r="AB1851">
        <v>0</v>
      </c>
      <c r="AC1851">
        <v>0</v>
      </c>
      <c r="AD1851">
        <v>541</v>
      </c>
      <c r="AE1851">
        <v>173</v>
      </c>
      <c r="AF1851">
        <v>92</v>
      </c>
      <c r="AG1851">
        <v>890</v>
      </c>
      <c r="AH1851" t="s">
        <v>1432</v>
      </c>
      <c r="AI1851" t="s">
        <v>2420</v>
      </c>
      <c r="AP1851">
        <f t="shared" si="56"/>
        <v>2</v>
      </c>
    </row>
    <row r="1852" spans="1:42" x14ac:dyDescent="0.3">
      <c r="A1852" s="1">
        <v>1988</v>
      </c>
      <c r="B1852" t="s">
        <v>6923</v>
      </c>
      <c r="C1852" t="s">
        <v>27</v>
      </c>
      <c r="D1852" t="s">
        <v>2679</v>
      </c>
      <c r="E1852" t="s">
        <v>6924</v>
      </c>
      <c r="F1852" t="s">
        <v>381</v>
      </c>
      <c r="G1852" t="s">
        <v>6925</v>
      </c>
      <c r="H1852" t="s">
        <v>32</v>
      </c>
      <c r="I1852">
        <v>117</v>
      </c>
      <c r="J1852">
        <v>1.78</v>
      </c>
      <c r="K1852" t="s">
        <v>33</v>
      </c>
      <c r="L1852" t="s">
        <v>18127</v>
      </c>
      <c r="M1852" t="s">
        <v>18128</v>
      </c>
      <c r="N1852" t="s">
        <v>16367</v>
      </c>
      <c r="O1852" t="s">
        <v>17452</v>
      </c>
      <c r="P1852" t="s">
        <v>14431</v>
      </c>
      <c r="Q1852">
        <v>2010</v>
      </c>
      <c r="R1852" t="s">
        <v>491</v>
      </c>
      <c r="S1852">
        <v>9</v>
      </c>
      <c r="T1852">
        <v>25000000</v>
      </c>
      <c r="U1852">
        <v>134904</v>
      </c>
      <c r="V1852">
        <f t="shared" si="57"/>
        <v>-24865096</v>
      </c>
      <c r="W1852" t="s">
        <v>6926</v>
      </c>
      <c r="X1852">
        <v>5.7</v>
      </c>
      <c r="Y1852">
        <v>49</v>
      </c>
      <c r="Z1852">
        <v>2395</v>
      </c>
      <c r="AA1852">
        <v>17</v>
      </c>
      <c r="AB1852">
        <v>636</v>
      </c>
      <c r="AC1852">
        <v>138</v>
      </c>
      <c r="AD1852">
        <v>908</v>
      </c>
      <c r="AE1852">
        <v>581</v>
      </c>
      <c r="AF1852">
        <v>416</v>
      </c>
      <c r="AG1852">
        <v>3204</v>
      </c>
      <c r="AH1852" t="s">
        <v>1432</v>
      </c>
      <c r="AI1852" t="s">
        <v>2420</v>
      </c>
      <c r="AJ1852" t="s">
        <v>12756</v>
      </c>
      <c r="AK1852" t="s">
        <v>20930</v>
      </c>
      <c r="AP1852">
        <f t="shared" si="56"/>
        <v>4</v>
      </c>
    </row>
    <row r="1853" spans="1:42" x14ac:dyDescent="0.3">
      <c r="A1853" s="1">
        <v>1991</v>
      </c>
      <c r="B1853" t="s">
        <v>6927</v>
      </c>
      <c r="C1853" t="s">
        <v>27</v>
      </c>
      <c r="D1853" t="s">
        <v>146</v>
      </c>
      <c r="E1853" t="s">
        <v>355</v>
      </c>
      <c r="F1853" t="s">
        <v>266</v>
      </c>
      <c r="G1853" t="s">
        <v>1558</v>
      </c>
      <c r="H1853" t="s">
        <v>32</v>
      </c>
      <c r="I1853">
        <v>138</v>
      </c>
      <c r="J1853">
        <v>2.35</v>
      </c>
      <c r="K1853" t="s">
        <v>33</v>
      </c>
      <c r="L1853" t="s">
        <v>18129</v>
      </c>
      <c r="M1853" t="s">
        <v>18130</v>
      </c>
      <c r="N1853" t="s">
        <v>15210</v>
      </c>
      <c r="O1853" t="s">
        <v>17247</v>
      </c>
      <c r="P1853" t="s">
        <v>18110</v>
      </c>
      <c r="Q1853">
        <v>2013</v>
      </c>
      <c r="R1853" t="s">
        <v>491</v>
      </c>
      <c r="S1853">
        <v>4</v>
      </c>
      <c r="T1853">
        <v>25000000</v>
      </c>
      <c r="U1853">
        <v>16969390</v>
      </c>
      <c r="V1853">
        <f t="shared" si="57"/>
        <v>-8030610</v>
      </c>
      <c r="W1853" t="s">
        <v>6928</v>
      </c>
      <c r="X1853">
        <v>5.3</v>
      </c>
      <c r="Y1853">
        <v>336</v>
      </c>
      <c r="Z1853">
        <v>80861</v>
      </c>
      <c r="AA1853">
        <v>431</v>
      </c>
      <c r="AB1853">
        <v>24000</v>
      </c>
      <c r="AC1853">
        <v>0</v>
      </c>
      <c r="AD1853">
        <v>13000</v>
      </c>
      <c r="AE1853">
        <v>11000</v>
      </c>
      <c r="AF1853">
        <v>1000</v>
      </c>
      <c r="AG1853">
        <v>27797</v>
      </c>
      <c r="AH1853" t="s">
        <v>20931</v>
      </c>
      <c r="AI1853" t="s">
        <v>2420</v>
      </c>
      <c r="AJ1853" t="s">
        <v>13161</v>
      </c>
      <c r="AP1853">
        <f t="shared" si="56"/>
        <v>3</v>
      </c>
    </row>
    <row r="1854" spans="1:42" x14ac:dyDescent="0.3">
      <c r="A1854" s="1">
        <v>1994</v>
      </c>
      <c r="B1854" t="s">
        <v>6929</v>
      </c>
      <c r="C1854" t="s">
        <v>27</v>
      </c>
      <c r="D1854" t="s">
        <v>6930</v>
      </c>
      <c r="E1854" t="s">
        <v>6931</v>
      </c>
      <c r="F1854" t="s">
        <v>4176</v>
      </c>
      <c r="G1854" t="s">
        <v>6932</v>
      </c>
      <c r="H1854" t="s">
        <v>665</v>
      </c>
      <c r="I1854">
        <v>100</v>
      </c>
      <c r="J1854">
        <v>2.35</v>
      </c>
      <c r="K1854" t="s">
        <v>5076</v>
      </c>
      <c r="L1854" t="s">
        <v>14431</v>
      </c>
      <c r="M1854" t="s">
        <v>14482</v>
      </c>
      <c r="N1854" t="s">
        <v>14320</v>
      </c>
      <c r="O1854" t="s">
        <v>14666</v>
      </c>
      <c r="P1854" t="s">
        <v>18131</v>
      </c>
      <c r="Q1854">
        <v>2014</v>
      </c>
      <c r="R1854" t="s">
        <v>491</v>
      </c>
      <c r="S1854">
        <v>2</v>
      </c>
      <c r="T1854">
        <v>25000000</v>
      </c>
      <c r="U1854">
        <v>129115</v>
      </c>
      <c r="V1854">
        <f t="shared" si="57"/>
        <v>-24870885</v>
      </c>
      <c r="W1854" t="s">
        <v>6933</v>
      </c>
      <c r="X1854">
        <v>6.5</v>
      </c>
      <c r="Y1854">
        <v>65</v>
      </c>
      <c r="Z1854">
        <v>5900</v>
      </c>
      <c r="AA1854">
        <v>26</v>
      </c>
      <c r="AB1854">
        <v>0</v>
      </c>
      <c r="AC1854">
        <v>3</v>
      </c>
      <c r="AD1854">
        <v>79</v>
      </c>
      <c r="AE1854">
        <v>68</v>
      </c>
      <c r="AF1854">
        <v>55</v>
      </c>
      <c r="AG1854">
        <v>285</v>
      </c>
      <c r="AH1854" t="s">
        <v>980</v>
      </c>
      <c r="AI1854" t="s">
        <v>2420</v>
      </c>
      <c r="AP1854">
        <f t="shared" si="56"/>
        <v>2</v>
      </c>
    </row>
    <row r="1855" spans="1:42" x14ac:dyDescent="0.3">
      <c r="A1855" s="1">
        <v>1996</v>
      </c>
      <c r="B1855" t="s">
        <v>6934</v>
      </c>
      <c r="C1855" t="s">
        <v>27</v>
      </c>
      <c r="D1855" t="s">
        <v>3951</v>
      </c>
      <c r="E1855" t="s">
        <v>442</v>
      </c>
      <c r="F1855" t="s">
        <v>265</v>
      </c>
      <c r="G1855" t="s">
        <v>3972</v>
      </c>
      <c r="H1855" t="s">
        <v>32</v>
      </c>
      <c r="I1855">
        <v>119</v>
      </c>
      <c r="J1855">
        <v>1.85</v>
      </c>
      <c r="K1855" t="s">
        <v>33</v>
      </c>
      <c r="L1855" t="s">
        <v>17436</v>
      </c>
      <c r="M1855" t="s">
        <v>16239</v>
      </c>
      <c r="N1855" t="s">
        <v>18132</v>
      </c>
      <c r="O1855" t="s">
        <v>15353</v>
      </c>
      <c r="P1855" t="s">
        <v>15793</v>
      </c>
      <c r="Q1855">
        <v>1988</v>
      </c>
      <c r="R1855" t="s">
        <v>491</v>
      </c>
      <c r="S1855">
        <v>2</v>
      </c>
      <c r="T1855">
        <v>14000000</v>
      </c>
      <c r="U1855">
        <v>34700000</v>
      </c>
      <c r="V1855">
        <f t="shared" si="57"/>
        <v>20700000</v>
      </c>
      <c r="W1855" t="s">
        <v>6935</v>
      </c>
      <c r="X1855">
        <v>7.7</v>
      </c>
      <c r="Y1855">
        <v>51</v>
      </c>
      <c r="Z1855">
        <v>52846</v>
      </c>
      <c r="AA1855">
        <v>143</v>
      </c>
      <c r="AB1855">
        <v>0</v>
      </c>
      <c r="AC1855">
        <v>350</v>
      </c>
      <c r="AD1855">
        <v>18000</v>
      </c>
      <c r="AE1855">
        <v>17000</v>
      </c>
      <c r="AF1855">
        <v>418</v>
      </c>
      <c r="AG1855">
        <v>35501</v>
      </c>
      <c r="AH1855" t="s">
        <v>2420</v>
      </c>
      <c r="AI1855" t="s">
        <v>12756</v>
      </c>
      <c r="AP1855">
        <f t="shared" si="56"/>
        <v>2</v>
      </c>
    </row>
    <row r="1856" spans="1:42" x14ac:dyDescent="0.3">
      <c r="A1856" s="1">
        <v>1997</v>
      </c>
      <c r="B1856" t="s">
        <v>6936</v>
      </c>
      <c r="C1856" t="s">
        <v>27</v>
      </c>
      <c r="D1856" t="s">
        <v>3102</v>
      </c>
      <c r="E1856" t="s">
        <v>428</v>
      </c>
      <c r="F1856" t="s">
        <v>2013</v>
      </c>
      <c r="G1856" t="s">
        <v>65</v>
      </c>
      <c r="H1856" t="s">
        <v>1390</v>
      </c>
      <c r="I1856">
        <v>137</v>
      </c>
      <c r="J1856">
        <v>2.35</v>
      </c>
      <c r="K1856" t="s">
        <v>33</v>
      </c>
      <c r="L1856" t="s">
        <v>18133</v>
      </c>
      <c r="M1856" t="s">
        <v>18134</v>
      </c>
      <c r="N1856" t="s">
        <v>14630</v>
      </c>
      <c r="O1856" t="s">
        <v>17891</v>
      </c>
      <c r="P1856" t="s">
        <v>16009</v>
      </c>
      <c r="Q1856">
        <v>2012</v>
      </c>
      <c r="R1856" t="s">
        <v>491</v>
      </c>
      <c r="S1856">
        <v>4</v>
      </c>
      <c r="T1856">
        <v>25000000</v>
      </c>
      <c r="U1856">
        <v>717753</v>
      </c>
      <c r="V1856">
        <f t="shared" si="57"/>
        <v>-24282247</v>
      </c>
      <c r="W1856" t="s">
        <v>6937</v>
      </c>
      <c r="X1856">
        <v>6.1</v>
      </c>
      <c r="Y1856">
        <v>252</v>
      </c>
      <c r="Z1856">
        <v>33107</v>
      </c>
      <c r="AA1856">
        <v>128</v>
      </c>
      <c r="AB1856">
        <v>27000</v>
      </c>
      <c r="AC1856">
        <v>179</v>
      </c>
      <c r="AD1856">
        <v>17000</v>
      </c>
      <c r="AE1856">
        <v>10000</v>
      </c>
      <c r="AF1856">
        <v>4000</v>
      </c>
      <c r="AG1856">
        <v>33747</v>
      </c>
      <c r="AH1856" t="s">
        <v>718</v>
      </c>
      <c r="AI1856" t="s">
        <v>2420</v>
      </c>
      <c r="AP1856">
        <f t="shared" si="56"/>
        <v>2</v>
      </c>
    </row>
    <row r="1857" spans="1:42" x14ac:dyDescent="0.3">
      <c r="A1857" s="1">
        <v>1998</v>
      </c>
      <c r="B1857" t="s">
        <v>6938</v>
      </c>
      <c r="C1857" t="s">
        <v>27</v>
      </c>
      <c r="D1857" t="s">
        <v>772</v>
      </c>
      <c r="E1857" t="s">
        <v>772</v>
      </c>
      <c r="F1857" t="s">
        <v>5105</v>
      </c>
      <c r="G1857" t="s">
        <v>5106</v>
      </c>
      <c r="H1857" t="s">
        <v>32</v>
      </c>
      <c r="I1857">
        <v>119</v>
      </c>
      <c r="J1857">
        <v>2.35</v>
      </c>
      <c r="K1857" t="s">
        <v>33</v>
      </c>
      <c r="L1857" t="s">
        <v>18135</v>
      </c>
      <c r="M1857" t="s">
        <v>18136</v>
      </c>
      <c r="N1857" t="s">
        <v>18137</v>
      </c>
      <c r="O1857" t="s">
        <v>14168</v>
      </c>
      <c r="P1857" t="s">
        <v>14987</v>
      </c>
      <c r="Q1857">
        <v>1986</v>
      </c>
      <c r="R1857" t="s">
        <v>72</v>
      </c>
      <c r="S1857">
        <v>5</v>
      </c>
      <c r="T1857">
        <v>25000000</v>
      </c>
      <c r="U1857">
        <v>109713132</v>
      </c>
      <c r="V1857">
        <f t="shared" si="57"/>
        <v>84713132</v>
      </c>
      <c r="W1857" t="s">
        <v>6939</v>
      </c>
      <c r="X1857">
        <v>7.3</v>
      </c>
      <c r="Y1857">
        <v>106</v>
      </c>
      <c r="Z1857">
        <v>61621</v>
      </c>
      <c r="AA1857">
        <v>219</v>
      </c>
      <c r="AB1857">
        <v>0</v>
      </c>
      <c r="AC1857">
        <v>12000</v>
      </c>
      <c r="AD1857">
        <v>12000</v>
      </c>
      <c r="AE1857">
        <v>664</v>
      </c>
      <c r="AF1857">
        <v>643</v>
      </c>
      <c r="AG1857">
        <v>15449</v>
      </c>
      <c r="AH1857" t="s">
        <v>718</v>
      </c>
      <c r="AI1857" t="s">
        <v>1432</v>
      </c>
      <c r="AJ1857" t="s">
        <v>13700</v>
      </c>
      <c r="AP1857">
        <f t="shared" si="56"/>
        <v>3</v>
      </c>
    </row>
    <row r="1858" spans="1:42" x14ac:dyDescent="0.3">
      <c r="A1858" s="1">
        <v>1999</v>
      </c>
      <c r="B1858" t="s">
        <v>6940</v>
      </c>
      <c r="C1858" t="s">
        <v>27</v>
      </c>
      <c r="D1858" t="s">
        <v>1298</v>
      </c>
      <c r="E1858" t="s">
        <v>1298</v>
      </c>
      <c r="F1858" t="s">
        <v>1385</v>
      </c>
      <c r="G1858" t="s">
        <v>1838</v>
      </c>
      <c r="H1858" t="s">
        <v>32</v>
      </c>
      <c r="I1858">
        <v>139</v>
      </c>
      <c r="J1858">
        <v>1.85</v>
      </c>
      <c r="K1858" t="s">
        <v>33</v>
      </c>
      <c r="L1858" t="s">
        <v>14829</v>
      </c>
      <c r="M1858" t="s">
        <v>14431</v>
      </c>
      <c r="N1858" t="s">
        <v>18138</v>
      </c>
      <c r="O1858" t="s">
        <v>14414</v>
      </c>
      <c r="P1858" t="s">
        <v>18139</v>
      </c>
      <c r="Q1858">
        <v>2006</v>
      </c>
      <c r="R1858" t="s">
        <v>72</v>
      </c>
      <c r="S1858">
        <v>0</v>
      </c>
      <c r="T1858">
        <v>24000000</v>
      </c>
      <c r="U1858">
        <v>70269171</v>
      </c>
      <c r="V1858">
        <f t="shared" si="57"/>
        <v>46269171</v>
      </c>
      <c r="W1858" t="s">
        <v>6941</v>
      </c>
      <c r="X1858">
        <v>7.2</v>
      </c>
      <c r="Y1858">
        <v>285</v>
      </c>
      <c r="Z1858">
        <v>162130</v>
      </c>
      <c r="AA1858">
        <v>962</v>
      </c>
      <c r="AB1858">
        <v>0</v>
      </c>
      <c r="AC1858">
        <v>13000</v>
      </c>
      <c r="AD1858">
        <v>13000</v>
      </c>
      <c r="AE1858">
        <v>683</v>
      </c>
      <c r="AF1858">
        <v>461</v>
      </c>
      <c r="AG1858">
        <v>15111</v>
      </c>
      <c r="AH1858" t="s">
        <v>2420</v>
      </c>
      <c r="AI1858" t="s">
        <v>20930</v>
      </c>
      <c r="AP1858">
        <f t="shared" si="56"/>
        <v>2</v>
      </c>
    </row>
    <row r="1859" spans="1:42" x14ac:dyDescent="0.3">
      <c r="A1859" s="1">
        <v>2000</v>
      </c>
      <c r="B1859" t="s">
        <v>6942</v>
      </c>
      <c r="C1859" t="s">
        <v>27</v>
      </c>
      <c r="D1859" t="s">
        <v>4421</v>
      </c>
      <c r="E1859" t="s">
        <v>4180</v>
      </c>
      <c r="F1859" t="s">
        <v>599</v>
      </c>
      <c r="G1859" t="s">
        <v>6943</v>
      </c>
      <c r="H1859" t="s">
        <v>32</v>
      </c>
      <c r="I1859">
        <v>120</v>
      </c>
      <c r="J1859">
        <v>2.35</v>
      </c>
      <c r="K1859" t="s">
        <v>33</v>
      </c>
      <c r="L1859" t="s">
        <v>14149</v>
      </c>
      <c r="M1859" t="s">
        <v>16838</v>
      </c>
      <c r="N1859" t="s">
        <v>18066</v>
      </c>
      <c r="O1859" t="s">
        <v>18140</v>
      </c>
      <c r="P1859" t="s">
        <v>14448</v>
      </c>
      <c r="Q1859">
        <v>1997</v>
      </c>
      <c r="R1859" t="s">
        <v>491</v>
      </c>
      <c r="S1859">
        <v>5</v>
      </c>
      <c r="T1859">
        <v>24000000</v>
      </c>
      <c r="U1859">
        <v>101334374</v>
      </c>
      <c r="V1859">
        <f t="shared" si="57"/>
        <v>77334374</v>
      </c>
      <c r="W1859" t="s">
        <v>6944</v>
      </c>
      <c r="X1859">
        <v>6.1</v>
      </c>
      <c r="Y1859">
        <v>195</v>
      </c>
      <c r="Z1859">
        <v>124941</v>
      </c>
      <c r="AA1859">
        <v>488</v>
      </c>
      <c r="AB1859">
        <v>0</v>
      </c>
      <c r="AC1859">
        <v>0</v>
      </c>
      <c r="AD1859">
        <v>865</v>
      </c>
      <c r="AE1859">
        <v>851</v>
      </c>
      <c r="AF1859">
        <v>221</v>
      </c>
      <c r="AG1859">
        <v>2321</v>
      </c>
      <c r="AH1859" t="s">
        <v>4493</v>
      </c>
      <c r="AI1859" t="s">
        <v>20928</v>
      </c>
      <c r="AP1859">
        <f t="shared" ref="AP1859:AP1922" si="58">COUNTA(AH1859:AO1859)</f>
        <v>2</v>
      </c>
    </row>
    <row r="1860" spans="1:42" x14ac:dyDescent="0.3">
      <c r="A1860" s="1">
        <v>2001</v>
      </c>
      <c r="B1860" t="s">
        <v>6945</v>
      </c>
      <c r="C1860" t="s">
        <v>27</v>
      </c>
      <c r="D1860" t="s">
        <v>5994</v>
      </c>
      <c r="E1860" t="s">
        <v>629</v>
      </c>
      <c r="F1860" t="s">
        <v>1075</v>
      </c>
      <c r="G1860" t="s">
        <v>6403</v>
      </c>
      <c r="H1860" t="s">
        <v>32</v>
      </c>
      <c r="I1860">
        <v>98</v>
      </c>
      <c r="J1860">
        <v>2.35</v>
      </c>
      <c r="K1860" t="s">
        <v>33</v>
      </c>
      <c r="L1860" t="s">
        <v>18128</v>
      </c>
      <c r="M1860" t="s">
        <v>15935</v>
      </c>
      <c r="N1860" t="s">
        <v>18141</v>
      </c>
      <c r="O1860" t="s">
        <v>18142</v>
      </c>
      <c r="P1860" t="s">
        <v>16236</v>
      </c>
      <c r="Q1860">
        <v>2016</v>
      </c>
      <c r="R1860" t="s">
        <v>491</v>
      </c>
      <c r="S1860">
        <v>0</v>
      </c>
      <c r="T1860">
        <v>25000000</v>
      </c>
      <c r="U1860">
        <v>1512815</v>
      </c>
      <c r="V1860">
        <f t="shared" ref="V1860:V1923" si="59">U1860-T1860</f>
        <v>-23487185</v>
      </c>
      <c r="W1860" t="s">
        <v>6946</v>
      </c>
      <c r="X1860">
        <v>5.8</v>
      </c>
      <c r="Y1860">
        <v>123</v>
      </c>
      <c r="Z1860">
        <v>8885</v>
      </c>
      <c r="AA1860">
        <v>56</v>
      </c>
      <c r="AB1860">
        <v>0</v>
      </c>
      <c r="AC1860">
        <v>149</v>
      </c>
      <c r="AD1860">
        <v>20000</v>
      </c>
      <c r="AE1860">
        <v>617</v>
      </c>
      <c r="AF1860">
        <v>439</v>
      </c>
      <c r="AG1860">
        <v>21414</v>
      </c>
      <c r="AH1860" t="s">
        <v>980</v>
      </c>
      <c r="AI1860" t="s">
        <v>2420</v>
      </c>
      <c r="AJ1860" t="s">
        <v>10951</v>
      </c>
      <c r="AP1860">
        <f t="shared" si="58"/>
        <v>3</v>
      </c>
    </row>
    <row r="1861" spans="1:42" x14ac:dyDescent="0.3">
      <c r="A1861" s="1">
        <v>2002</v>
      </c>
      <c r="B1861" t="s">
        <v>6947</v>
      </c>
      <c r="C1861" t="s">
        <v>27</v>
      </c>
      <c r="D1861" t="s">
        <v>998</v>
      </c>
      <c r="E1861" t="s">
        <v>2765</v>
      </c>
      <c r="F1861" t="s">
        <v>3987</v>
      </c>
      <c r="G1861" t="s">
        <v>3398</v>
      </c>
      <c r="H1861" t="s">
        <v>32</v>
      </c>
      <c r="I1861">
        <v>106</v>
      </c>
      <c r="J1861">
        <v>2.35</v>
      </c>
      <c r="K1861" t="s">
        <v>33</v>
      </c>
      <c r="L1861" t="s">
        <v>8889</v>
      </c>
      <c r="M1861" t="s">
        <v>18143</v>
      </c>
      <c r="N1861" t="s">
        <v>18144</v>
      </c>
      <c r="O1861" t="s">
        <v>16707</v>
      </c>
      <c r="P1861" t="s">
        <v>15289</v>
      </c>
      <c r="Q1861">
        <v>2014</v>
      </c>
      <c r="R1861" t="s">
        <v>34</v>
      </c>
      <c r="S1861">
        <v>8</v>
      </c>
      <c r="T1861">
        <v>24000000</v>
      </c>
      <c r="U1861">
        <v>65182182</v>
      </c>
      <c r="V1861">
        <f t="shared" si="59"/>
        <v>41182182</v>
      </c>
      <c r="W1861" t="s">
        <v>6948</v>
      </c>
      <c r="X1861">
        <v>5.7</v>
      </c>
      <c r="Y1861">
        <v>52</v>
      </c>
      <c r="Z1861">
        <v>15310</v>
      </c>
      <c r="AA1861">
        <v>38</v>
      </c>
      <c r="AB1861">
        <v>3000</v>
      </c>
      <c r="AC1861">
        <v>167</v>
      </c>
      <c r="AD1861">
        <v>966</v>
      </c>
      <c r="AE1861">
        <v>807</v>
      </c>
      <c r="AF1861">
        <v>676</v>
      </c>
      <c r="AG1861">
        <v>4830</v>
      </c>
      <c r="AH1861" t="s">
        <v>1432</v>
      </c>
      <c r="AI1861" t="s">
        <v>12756</v>
      </c>
      <c r="AP1861">
        <f t="shared" si="58"/>
        <v>2</v>
      </c>
    </row>
    <row r="1862" spans="1:42" x14ac:dyDescent="0.3">
      <c r="A1862" s="1">
        <v>2003</v>
      </c>
      <c r="B1862" t="s">
        <v>6949</v>
      </c>
      <c r="C1862" t="s">
        <v>27</v>
      </c>
      <c r="D1862" t="s">
        <v>4888</v>
      </c>
      <c r="E1862" t="s">
        <v>735</v>
      </c>
      <c r="F1862" t="s">
        <v>4481</v>
      </c>
      <c r="G1862" t="s">
        <v>5135</v>
      </c>
      <c r="H1862" t="s">
        <v>32</v>
      </c>
      <c r="I1862">
        <v>98</v>
      </c>
      <c r="J1862">
        <v>1.85</v>
      </c>
      <c r="K1862" t="s">
        <v>33</v>
      </c>
      <c r="L1862" t="s">
        <v>16519</v>
      </c>
      <c r="M1862" t="s">
        <v>18070</v>
      </c>
      <c r="N1862" t="s">
        <v>17426</v>
      </c>
      <c r="O1862" t="s">
        <v>16726</v>
      </c>
      <c r="P1862" t="s">
        <v>18010</v>
      </c>
      <c r="Q1862">
        <v>2000</v>
      </c>
      <c r="R1862" t="s">
        <v>491</v>
      </c>
      <c r="S1862">
        <v>4</v>
      </c>
      <c r="T1862">
        <v>24000000</v>
      </c>
      <c r="U1862">
        <v>57262492</v>
      </c>
      <c r="V1862">
        <f t="shared" si="59"/>
        <v>33262492</v>
      </c>
      <c r="W1862" t="s">
        <v>6950</v>
      </c>
      <c r="X1862">
        <v>6.7</v>
      </c>
      <c r="Y1862">
        <v>129</v>
      </c>
      <c r="Z1862">
        <v>90374</v>
      </c>
      <c r="AA1862">
        <v>318</v>
      </c>
      <c r="AB1862">
        <v>0</v>
      </c>
      <c r="AC1862">
        <v>36</v>
      </c>
      <c r="AD1862">
        <v>13000</v>
      </c>
      <c r="AE1862">
        <v>2000</v>
      </c>
      <c r="AF1862">
        <v>900</v>
      </c>
      <c r="AG1862">
        <v>17582</v>
      </c>
      <c r="AH1862" t="s">
        <v>1432</v>
      </c>
      <c r="AI1862" t="s">
        <v>20931</v>
      </c>
      <c r="AP1862">
        <f t="shared" si="58"/>
        <v>2</v>
      </c>
    </row>
    <row r="1863" spans="1:42" x14ac:dyDescent="0.3">
      <c r="A1863" s="1">
        <v>2004</v>
      </c>
      <c r="B1863" t="s">
        <v>6951</v>
      </c>
      <c r="C1863" t="s">
        <v>27</v>
      </c>
      <c r="D1863" t="s">
        <v>6952</v>
      </c>
      <c r="E1863" t="s">
        <v>2978</v>
      </c>
      <c r="F1863" t="s">
        <v>3195</v>
      </c>
      <c r="G1863" t="s">
        <v>6953</v>
      </c>
      <c r="H1863" t="s">
        <v>32</v>
      </c>
      <c r="I1863">
        <v>107</v>
      </c>
      <c r="J1863">
        <v>1.85</v>
      </c>
      <c r="K1863" t="s">
        <v>33</v>
      </c>
      <c r="L1863" t="s">
        <v>14928</v>
      </c>
      <c r="M1863" t="s">
        <v>18145</v>
      </c>
      <c r="N1863" t="s">
        <v>17404</v>
      </c>
      <c r="O1863" t="s">
        <v>18146</v>
      </c>
      <c r="P1863" t="s">
        <v>14057</v>
      </c>
      <c r="Q1863">
        <v>1984</v>
      </c>
      <c r="R1863" t="s">
        <v>72</v>
      </c>
      <c r="S1863">
        <v>0</v>
      </c>
      <c r="T1863">
        <v>8200000</v>
      </c>
      <c r="U1863">
        <v>80000000</v>
      </c>
      <c r="V1863">
        <f t="shared" si="59"/>
        <v>71800000</v>
      </c>
      <c r="W1863" t="s">
        <v>6954</v>
      </c>
      <c r="X1863">
        <v>6.5</v>
      </c>
      <c r="Y1863">
        <v>60</v>
      </c>
      <c r="Z1863">
        <v>51459</v>
      </c>
      <c r="AA1863">
        <v>113</v>
      </c>
      <c r="AB1863">
        <v>0</v>
      </c>
      <c r="AC1863">
        <v>71</v>
      </c>
      <c r="AD1863">
        <v>967</v>
      </c>
      <c r="AE1863">
        <v>455</v>
      </c>
      <c r="AF1863">
        <v>304</v>
      </c>
      <c r="AG1863">
        <v>1962</v>
      </c>
      <c r="AH1863" t="s">
        <v>2420</v>
      </c>
      <c r="AI1863" t="s">
        <v>20933</v>
      </c>
      <c r="AJ1863" t="s">
        <v>12756</v>
      </c>
      <c r="AP1863">
        <f t="shared" si="58"/>
        <v>3</v>
      </c>
    </row>
    <row r="1864" spans="1:42" x14ac:dyDescent="0.3">
      <c r="A1864" s="1">
        <v>2005</v>
      </c>
      <c r="B1864" t="s">
        <v>6955</v>
      </c>
      <c r="C1864" t="s">
        <v>27</v>
      </c>
      <c r="D1864" t="s">
        <v>1836</v>
      </c>
      <c r="E1864" t="s">
        <v>922</v>
      </c>
      <c r="F1864" t="s">
        <v>6956</v>
      </c>
      <c r="G1864" t="s">
        <v>2823</v>
      </c>
      <c r="H1864" t="s">
        <v>32</v>
      </c>
      <c r="I1864">
        <v>88</v>
      </c>
      <c r="J1864">
        <v>2.35</v>
      </c>
      <c r="K1864" t="s">
        <v>33</v>
      </c>
      <c r="L1864" t="s">
        <v>14149</v>
      </c>
      <c r="M1864" t="s">
        <v>14115</v>
      </c>
      <c r="N1864" t="s">
        <v>14068</v>
      </c>
      <c r="O1864" t="s">
        <v>14241</v>
      </c>
      <c r="P1864" t="s">
        <v>14178</v>
      </c>
      <c r="Q1864">
        <v>2003</v>
      </c>
      <c r="R1864" t="s">
        <v>491</v>
      </c>
      <c r="S1864">
        <v>4</v>
      </c>
      <c r="T1864">
        <v>24000000</v>
      </c>
      <c r="U1864">
        <v>74608545</v>
      </c>
      <c r="V1864">
        <f t="shared" si="59"/>
        <v>50608545</v>
      </c>
      <c r="W1864" t="s">
        <v>6957</v>
      </c>
      <c r="X1864">
        <v>7.2</v>
      </c>
      <c r="Y1864">
        <v>123</v>
      </c>
      <c r="Z1864">
        <v>185258</v>
      </c>
      <c r="AA1864">
        <v>404</v>
      </c>
      <c r="AB1864">
        <v>0</v>
      </c>
      <c r="AC1864">
        <v>480</v>
      </c>
      <c r="AD1864">
        <v>8000</v>
      </c>
      <c r="AE1864">
        <v>909</v>
      </c>
      <c r="AF1864">
        <v>497</v>
      </c>
      <c r="AG1864">
        <v>10325</v>
      </c>
      <c r="AH1864" t="s">
        <v>1432</v>
      </c>
      <c r="AP1864">
        <f t="shared" si="58"/>
        <v>1</v>
      </c>
    </row>
    <row r="1865" spans="1:42" x14ac:dyDescent="0.3">
      <c r="A1865" s="1">
        <v>2006</v>
      </c>
      <c r="B1865" t="s">
        <v>6958</v>
      </c>
      <c r="C1865" t="s">
        <v>27</v>
      </c>
      <c r="D1865" t="s">
        <v>2000</v>
      </c>
      <c r="E1865" t="s">
        <v>233</v>
      </c>
      <c r="F1865" t="s">
        <v>2404</v>
      </c>
      <c r="G1865" t="s">
        <v>6959</v>
      </c>
      <c r="H1865" t="s">
        <v>32</v>
      </c>
      <c r="I1865">
        <v>137</v>
      </c>
      <c r="J1865">
        <v>1.85</v>
      </c>
      <c r="K1865" t="s">
        <v>33</v>
      </c>
      <c r="L1865" t="s">
        <v>15162</v>
      </c>
      <c r="M1865" t="s">
        <v>14673</v>
      </c>
      <c r="N1865" t="s">
        <v>15283</v>
      </c>
      <c r="O1865" t="s">
        <v>16236</v>
      </c>
      <c r="P1865" t="s">
        <v>15234</v>
      </c>
      <c r="Q1865">
        <v>1991</v>
      </c>
      <c r="R1865" t="s">
        <v>491</v>
      </c>
      <c r="S1865">
        <v>1</v>
      </c>
      <c r="T1865">
        <v>24000000</v>
      </c>
      <c r="U1865">
        <v>41895491</v>
      </c>
      <c r="V1865">
        <f t="shared" si="59"/>
        <v>17895491</v>
      </c>
      <c r="W1865" t="s">
        <v>6960</v>
      </c>
      <c r="X1865">
        <v>7.6</v>
      </c>
      <c r="Y1865">
        <v>84</v>
      </c>
      <c r="Z1865">
        <v>63274</v>
      </c>
      <c r="AA1865">
        <v>170</v>
      </c>
      <c r="AB1865">
        <v>12000</v>
      </c>
      <c r="AC1865">
        <v>0</v>
      </c>
      <c r="AD1865">
        <v>12000</v>
      </c>
      <c r="AE1865">
        <v>443</v>
      </c>
      <c r="AF1865">
        <v>161</v>
      </c>
      <c r="AG1865">
        <v>12947</v>
      </c>
      <c r="AH1865" t="s">
        <v>1432</v>
      </c>
      <c r="AI1865" t="s">
        <v>2420</v>
      </c>
      <c r="AJ1865" t="s">
        <v>20924</v>
      </c>
      <c r="AP1865">
        <f t="shared" si="58"/>
        <v>3</v>
      </c>
    </row>
    <row r="1866" spans="1:42" x14ac:dyDescent="0.3">
      <c r="A1866" s="1">
        <v>2007</v>
      </c>
      <c r="B1866" t="s">
        <v>6961</v>
      </c>
      <c r="C1866" t="s">
        <v>27</v>
      </c>
      <c r="D1866" t="s">
        <v>5500</v>
      </c>
      <c r="E1866" t="s">
        <v>3761</v>
      </c>
      <c r="F1866" t="s">
        <v>1129</v>
      </c>
      <c r="G1866" t="s">
        <v>2716</v>
      </c>
      <c r="H1866" t="s">
        <v>32</v>
      </c>
      <c r="I1866">
        <v>100</v>
      </c>
      <c r="J1866">
        <v>2.35</v>
      </c>
      <c r="K1866" t="s">
        <v>33</v>
      </c>
      <c r="L1866" t="s">
        <v>16507</v>
      </c>
      <c r="M1866" t="s">
        <v>14952</v>
      </c>
      <c r="N1866" t="s">
        <v>18147</v>
      </c>
      <c r="O1866" t="s">
        <v>14074</v>
      </c>
      <c r="P1866" t="s">
        <v>16750</v>
      </c>
      <c r="Q1866">
        <v>1998</v>
      </c>
      <c r="R1866" t="s">
        <v>491</v>
      </c>
      <c r="S1866">
        <v>2</v>
      </c>
      <c r="T1866">
        <v>24000000</v>
      </c>
      <c r="U1866">
        <v>39989008</v>
      </c>
      <c r="V1866">
        <f t="shared" si="59"/>
        <v>15989008</v>
      </c>
      <c r="W1866" t="s">
        <v>6962</v>
      </c>
      <c r="X1866">
        <v>4.5999999999999996</v>
      </c>
      <c r="Y1866">
        <v>125</v>
      </c>
      <c r="Z1866">
        <v>55398</v>
      </c>
      <c r="AA1866">
        <v>418</v>
      </c>
      <c r="AB1866">
        <v>891</v>
      </c>
      <c r="AC1866">
        <v>41</v>
      </c>
      <c r="AD1866">
        <v>45000</v>
      </c>
      <c r="AE1866">
        <v>1000</v>
      </c>
      <c r="AF1866">
        <v>970</v>
      </c>
      <c r="AG1866">
        <v>49847</v>
      </c>
      <c r="AH1866" t="s">
        <v>4493</v>
      </c>
      <c r="AI1866" t="s">
        <v>20928</v>
      </c>
      <c r="AP1866">
        <f t="shared" si="58"/>
        <v>2</v>
      </c>
    </row>
    <row r="1867" spans="1:42" x14ac:dyDescent="0.3">
      <c r="A1867" s="1">
        <v>2008</v>
      </c>
      <c r="B1867" t="s">
        <v>6963</v>
      </c>
      <c r="C1867" t="s">
        <v>27</v>
      </c>
      <c r="D1867" t="s">
        <v>3532</v>
      </c>
      <c r="E1867" t="s">
        <v>2477</v>
      </c>
      <c r="F1867" t="s">
        <v>2485</v>
      </c>
      <c r="G1867" t="s">
        <v>3532</v>
      </c>
      <c r="H1867" t="s">
        <v>32</v>
      </c>
      <c r="I1867">
        <v>115</v>
      </c>
      <c r="J1867">
        <v>1.85</v>
      </c>
      <c r="K1867" t="s">
        <v>33</v>
      </c>
      <c r="L1867" t="s">
        <v>14021</v>
      </c>
      <c r="M1867" t="s">
        <v>18148</v>
      </c>
      <c r="N1867" t="s">
        <v>14414</v>
      </c>
      <c r="O1867" t="s">
        <v>18149</v>
      </c>
      <c r="P1867" t="s">
        <v>14862</v>
      </c>
      <c r="Q1867">
        <v>2000</v>
      </c>
      <c r="R1867" t="s">
        <v>72</v>
      </c>
      <c r="S1867">
        <v>1</v>
      </c>
      <c r="T1867">
        <v>24000000</v>
      </c>
      <c r="U1867">
        <v>32662299</v>
      </c>
      <c r="V1867">
        <f t="shared" si="59"/>
        <v>8662299</v>
      </c>
      <c r="W1867" t="s">
        <v>6964</v>
      </c>
      <c r="X1867">
        <v>6.9</v>
      </c>
      <c r="Y1867">
        <v>106</v>
      </c>
      <c r="Z1867">
        <v>16469</v>
      </c>
      <c r="AA1867">
        <v>275</v>
      </c>
      <c r="AB1867">
        <v>0</v>
      </c>
      <c r="AC1867">
        <v>597</v>
      </c>
      <c r="AD1867">
        <v>893</v>
      </c>
      <c r="AE1867">
        <v>854</v>
      </c>
      <c r="AF1867">
        <v>597</v>
      </c>
      <c r="AG1867">
        <v>3946</v>
      </c>
      <c r="AH1867" t="s">
        <v>1432</v>
      </c>
      <c r="AI1867" t="s">
        <v>2420</v>
      </c>
      <c r="AJ1867" t="s">
        <v>12756</v>
      </c>
      <c r="AP1867">
        <f t="shared" si="58"/>
        <v>3</v>
      </c>
    </row>
    <row r="1868" spans="1:42" x14ac:dyDescent="0.3">
      <c r="A1868" s="1">
        <v>2009</v>
      </c>
      <c r="B1868" t="s">
        <v>6965</v>
      </c>
      <c r="C1868" t="s">
        <v>27</v>
      </c>
      <c r="D1868" t="s">
        <v>5005</v>
      </c>
      <c r="E1868" t="s">
        <v>6395</v>
      </c>
      <c r="F1868" t="s">
        <v>6966</v>
      </c>
      <c r="G1868" t="s">
        <v>6967</v>
      </c>
      <c r="H1868" t="s">
        <v>32</v>
      </c>
      <c r="I1868">
        <v>101</v>
      </c>
      <c r="J1868">
        <v>1.85</v>
      </c>
      <c r="K1868" t="s">
        <v>33</v>
      </c>
      <c r="L1868" t="s">
        <v>15765</v>
      </c>
      <c r="M1868" t="s">
        <v>14068</v>
      </c>
      <c r="N1868" t="s">
        <v>15286</v>
      </c>
      <c r="O1868" t="s">
        <v>14563</v>
      </c>
      <c r="P1868" t="s">
        <v>18150</v>
      </c>
      <c r="Q1868">
        <v>2008</v>
      </c>
      <c r="R1868" t="s">
        <v>491</v>
      </c>
      <c r="S1868">
        <v>7</v>
      </c>
      <c r="T1868">
        <v>24000000</v>
      </c>
      <c r="U1868">
        <v>31452765</v>
      </c>
      <c r="V1868">
        <f t="shared" si="59"/>
        <v>7452765</v>
      </c>
      <c r="W1868" t="s">
        <v>6968</v>
      </c>
      <c r="X1868">
        <v>6.6</v>
      </c>
      <c r="Y1868">
        <v>247</v>
      </c>
      <c r="Z1868">
        <v>149835</v>
      </c>
      <c r="AA1868">
        <v>243</v>
      </c>
      <c r="AB1868">
        <v>0</v>
      </c>
      <c r="AC1868">
        <v>0</v>
      </c>
      <c r="AD1868">
        <v>218</v>
      </c>
      <c r="AE1868">
        <v>216</v>
      </c>
      <c r="AF1868">
        <v>92</v>
      </c>
      <c r="AG1868">
        <v>638</v>
      </c>
      <c r="AH1868" t="s">
        <v>1432</v>
      </c>
      <c r="AI1868" t="s">
        <v>12756</v>
      </c>
      <c r="AP1868">
        <f t="shared" si="58"/>
        <v>2</v>
      </c>
    </row>
    <row r="1869" spans="1:42" x14ac:dyDescent="0.3">
      <c r="A1869" s="1">
        <v>2010</v>
      </c>
      <c r="B1869" t="s">
        <v>6969</v>
      </c>
      <c r="C1869" t="s">
        <v>27</v>
      </c>
      <c r="D1869" t="s">
        <v>6970</v>
      </c>
      <c r="E1869" t="s">
        <v>360</v>
      </c>
      <c r="F1869" t="s">
        <v>3854</v>
      </c>
      <c r="G1869" t="s">
        <v>6971</v>
      </c>
      <c r="H1869" t="s">
        <v>572</v>
      </c>
      <c r="I1869">
        <v>110</v>
      </c>
      <c r="J1869">
        <v>2.35</v>
      </c>
      <c r="K1869" t="s">
        <v>33</v>
      </c>
      <c r="L1869" t="s">
        <v>14157</v>
      </c>
      <c r="M1869" t="s">
        <v>18151</v>
      </c>
      <c r="N1869" t="s">
        <v>16203</v>
      </c>
      <c r="O1869" t="s">
        <v>15919</v>
      </c>
      <c r="P1869" t="s">
        <v>18152</v>
      </c>
      <c r="Q1869">
        <v>2000</v>
      </c>
      <c r="R1869" t="s">
        <v>491</v>
      </c>
      <c r="S1869">
        <v>4</v>
      </c>
      <c r="T1869">
        <v>24000000</v>
      </c>
      <c r="U1869">
        <v>25167270</v>
      </c>
      <c r="V1869">
        <f t="shared" si="59"/>
        <v>1167270</v>
      </c>
      <c r="W1869" t="s">
        <v>6972</v>
      </c>
      <c r="X1869">
        <v>6.3</v>
      </c>
      <c r="Y1869">
        <v>156</v>
      </c>
      <c r="Z1869">
        <v>30119</v>
      </c>
      <c r="AA1869">
        <v>263</v>
      </c>
      <c r="AB1869">
        <v>455</v>
      </c>
      <c r="AC1869">
        <v>119</v>
      </c>
      <c r="AD1869">
        <v>11000</v>
      </c>
      <c r="AE1869">
        <v>592</v>
      </c>
      <c r="AF1869">
        <v>265</v>
      </c>
      <c r="AG1869">
        <v>12254</v>
      </c>
      <c r="AH1869" t="s">
        <v>1432</v>
      </c>
      <c r="AI1869" t="s">
        <v>20931</v>
      </c>
      <c r="AJ1869" t="s">
        <v>2420</v>
      </c>
      <c r="AP1869">
        <f t="shared" si="58"/>
        <v>3</v>
      </c>
    </row>
    <row r="1870" spans="1:42" x14ac:dyDescent="0.3">
      <c r="A1870" s="1">
        <v>2011</v>
      </c>
      <c r="B1870" t="s">
        <v>6973</v>
      </c>
      <c r="C1870" t="s">
        <v>27</v>
      </c>
      <c r="D1870" t="s">
        <v>1093</v>
      </c>
      <c r="E1870" t="s">
        <v>94</v>
      </c>
      <c r="F1870" t="s">
        <v>233</v>
      </c>
      <c r="G1870" t="s">
        <v>853</v>
      </c>
      <c r="H1870" t="s">
        <v>32</v>
      </c>
      <c r="I1870">
        <v>94</v>
      </c>
      <c r="J1870">
        <v>2.35</v>
      </c>
      <c r="K1870" t="s">
        <v>33</v>
      </c>
      <c r="L1870" t="s">
        <v>17486</v>
      </c>
      <c r="M1870" t="s">
        <v>14257</v>
      </c>
      <c r="N1870" t="s">
        <v>18153</v>
      </c>
      <c r="O1870" t="s">
        <v>18154</v>
      </c>
      <c r="P1870" t="s">
        <v>15270</v>
      </c>
      <c r="Q1870">
        <v>2009</v>
      </c>
      <c r="R1870" t="s">
        <v>491</v>
      </c>
      <c r="S1870">
        <v>0</v>
      </c>
      <c r="T1870">
        <v>25000000</v>
      </c>
      <c r="U1870">
        <v>32416109</v>
      </c>
      <c r="V1870">
        <f t="shared" si="59"/>
        <v>7416109</v>
      </c>
      <c r="W1870" t="s">
        <v>6974</v>
      </c>
      <c r="X1870">
        <v>6.2</v>
      </c>
      <c r="Y1870">
        <v>271</v>
      </c>
      <c r="Z1870">
        <v>109620</v>
      </c>
      <c r="AA1870">
        <v>268</v>
      </c>
      <c r="AB1870">
        <v>15000</v>
      </c>
      <c r="AC1870">
        <v>293</v>
      </c>
      <c r="AD1870">
        <v>18000</v>
      </c>
      <c r="AE1870">
        <v>12000</v>
      </c>
      <c r="AF1870">
        <v>939</v>
      </c>
      <c r="AG1870">
        <v>32474</v>
      </c>
      <c r="AH1870" t="s">
        <v>1432</v>
      </c>
      <c r="AI1870" t="s">
        <v>6750</v>
      </c>
      <c r="AP1870">
        <f t="shared" si="58"/>
        <v>2</v>
      </c>
    </row>
    <row r="1871" spans="1:42" x14ac:dyDescent="0.3">
      <c r="A1871" s="1">
        <v>2012</v>
      </c>
      <c r="B1871" t="s">
        <v>6975</v>
      </c>
      <c r="C1871" t="s">
        <v>27</v>
      </c>
      <c r="D1871" t="s">
        <v>6976</v>
      </c>
      <c r="E1871" t="s">
        <v>4202</v>
      </c>
      <c r="F1871" t="s">
        <v>6634</v>
      </c>
      <c r="G1871" t="s">
        <v>2440</v>
      </c>
      <c r="H1871" t="s">
        <v>32</v>
      </c>
      <c r="I1871">
        <v>88</v>
      </c>
      <c r="J1871">
        <v>2.35</v>
      </c>
      <c r="K1871" t="s">
        <v>33</v>
      </c>
      <c r="L1871" t="s">
        <v>14360</v>
      </c>
      <c r="M1871" t="s">
        <v>14361</v>
      </c>
      <c r="N1871" t="s">
        <v>14720</v>
      </c>
      <c r="O1871" t="s">
        <v>15527</v>
      </c>
      <c r="P1871" t="s">
        <v>14028</v>
      </c>
      <c r="Q1871">
        <v>2001</v>
      </c>
      <c r="R1871" t="s">
        <v>34</v>
      </c>
      <c r="S1871">
        <v>2</v>
      </c>
      <c r="T1871">
        <v>24000000</v>
      </c>
      <c r="U1871">
        <v>20218</v>
      </c>
      <c r="V1871">
        <f t="shared" si="59"/>
        <v>-23979782</v>
      </c>
      <c r="W1871" t="s">
        <v>6977</v>
      </c>
      <c r="X1871">
        <v>5.3</v>
      </c>
      <c r="Y1871">
        <v>45</v>
      </c>
      <c r="Z1871">
        <v>5431</v>
      </c>
      <c r="AA1871">
        <v>50</v>
      </c>
      <c r="AB1871">
        <v>204</v>
      </c>
      <c r="AC1871">
        <v>269</v>
      </c>
      <c r="AD1871">
        <v>1000</v>
      </c>
      <c r="AE1871">
        <v>489</v>
      </c>
      <c r="AF1871">
        <v>384</v>
      </c>
      <c r="AG1871">
        <v>2557</v>
      </c>
      <c r="AH1871" t="s">
        <v>980</v>
      </c>
      <c r="AI1871" t="s">
        <v>1432</v>
      </c>
      <c r="AJ1871" t="s">
        <v>20931</v>
      </c>
      <c r="AK1871" t="s">
        <v>13161</v>
      </c>
      <c r="AP1871">
        <f t="shared" si="58"/>
        <v>4</v>
      </c>
    </row>
    <row r="1872" spans="1:42" x14ac:dyDescent="0.3">
      <c r="A1872" s="1">
        <v>2013</v>
      </c>
      <c r="B1872" t="s">
        <v>6978</v>
      </c>
      <c r="C1872" t="s">
        <v>27</v>
      </c>
      <c r="D1872" t="s">
        <v>1048</v>
      </c>
      <c r="E1872" t="s">
        <v>432</v>
      </c>
      <c r="F1872" t="s">
        <v>4199</v>
      </c>
      <c r="G1872" t="s">
        <v>1830</v>
      </c>
      <c r="H1872" t="s">
        <v>32</v>
      </c>
      <c r="I1872">
        <v>127</v>
      </c>
      <c r="J1872">
        <v>1.85</v>
      </c>
      <c r="K1872" t="s">
        <v>33</v>
      </c>
      <c r="L1872" t="s">
        <v>15510</v>
      </c>
      <c r="M1872" t="s">
        <v>18155</v>
      </c>
      <c r="N1872" t="s">
        <v>18156</v>
      </c>
      <c r="O1872" t="s">
        <v>15383</v>
      </c>
      <c r="P1872" t="s">
        <v>15285</v>
      </c>
      <c r="Q1872">
        <v>1999</v>
      </c>
      <c r="R1872" t="s">
        <v>491</v>
      </c>
      <c r="S1872">
        <v>0</v>
      </c>
      <c r="T1872">
        <v>24000000</v>
      </c>
      <c r="U1872">
        <v>28871190</v>
      </c>
      <c r="V1872">
        <f t="shared" si="59"/>
        <v>4871190</v>
      </c>
      <c r="W1872" t="s">
        <v>6979</v>
      </c>
      <c r="X1872">
        <v>7.3</v>
      </c>
      <c r="Y1872">
        <v>133</v>
      </c>
      <c r="Z1872">
        <v>125421</v>
      </c>
      <c r="AA1872">
        <v>385</v>
      </c>
      <c r="AB1872">
        <v>0</v>
      </c>
      <c r="AC1872">
        <v>446</v>
      </c>
      <c r="AD1872">
        <v>11000</v>
      </c>
      <c r="AE1872">
        <v>1000</v>
      </c>
      <c r="AF1872">
        <v>898</v>
      </c>
      <c r="AG1872">
        <v>13433</v>
      </c>
      <c r="AH1872" t="s">
        <v>20932</v>
      </c>
      <c r="AI1872" t="s">
        <v>2420</v>
      </c>
      <c r="AP1872">
        <f t="shared" si="58"/>
        <v>2</v>
      </c>
    </row>
    <row r="1873" spans="1:42" x14ac:dyDescent="0.3">
      <c r="A1873" s="1">
        <v>2014</v>
      </c>
      <c r="B1873" t="s">
        <v>6980</v>
      </c>
      <c r="C1873" t="s">
        <v>27</v>
      </c>
      <c r="D1873" t="s">
        <v>2206</v>
      </c>
      <c r="E1873" t="s">
        <v>4537</v>
      </c>
      <c r="F1873" t="s">
        <v>2291</v>
      </c>
      <c r="G1873" t="s">
        <v>1021</v>
      </c>
      <c r="H1873" t="s">
        <v>32</v>
      </c>
      <c r="I1873">
        <v>95</v>
      </c>
      <c r="J1873">
        <v>2.35</v>
      </c>
      <c r="K1873" t="s">
        <v>33</v>
      </c>
      <c r="L1873" t="s">
        <v>14140</v>
      </c>
      <c r="M1873" t="s">
        <v>16799</v>
      </c>
      <c r="N1873" t="s">
        <v>16674</v>
      </c>
      <c r="O1873" t="s">
        <v>15595</v>
      </c>
      <c r="P1873" t="s">
        <v>18157</v>
      </c>
      <c r="Q1873">
        <v>2004</v>
      </c>
      <c r="R1873" t="s">
        <v>34</v>
      </c>
      <c r="S1873">
        <v>1</v>
      </c>
      <c r="T1873">
        <v>24000000</v>
      </c>
      <c r="U1873">
        <v>16964743</v>
      </c>
      <c r="V1873">
        <f t="shared" si="59"/>
        <v>-7035257</v>
      </c>
      <c r="W1873" t="s">
        <v>6981</v>
      </c>
      <c r="X1873">
        <v>5.6</v>
      </c>
      <c r="Y1873">
        <v>84</v>
      </c>
      <c r="Z1873">
        <v>22844</v>
      </c>
      <c r="AA1873">
        <v>140</v>
      </c>
      <c r="AB1873">
        <v>876</v>
      </c>
      <c r="AC1873">
        <v>126</v>
      </c>
      <c r="AD1873">
        <v>2000</v>
      </c>
      <c r="AE1873">
        <v>989</v>
      </c>
      <c r="AF1873">
        <v>886</v>
      </c>
      <c r="AG1873">
        <v>4681</v>
      </c>
      <c r="AH1873" t="s">
        <v>1432</v>
      </c>
      <c r="AI1873" t="s">
        <v>12756</v>
      </c>
      <c r="AP1873">
        <f t="shared" si="58"/>
        <v>2</v>
      </c>
    </row>
    <row r="1874" spans="1:42" x14ac:dyDescent="0.3">
      <c r="A1874" s="1">
        <v>2015</v>
      </c>
      <c r="B1874" t="s">
        <v>6982</v>
      </c>
      <c r="C1874" t="s">
        <v>27</v>
      </c>
      <c r="D1874" t="s">
        <v>2778</v>
      </c>
      <c r="E1874" t="s">
        <v>2371</v>
      </c>
      <c r="F1874" t="s">
        <v>1747</v>
      </c>
      <c r="G1874" t="s">
        <v>6983</v>
      </c>
      <c r="H1874" t="s">
        <v>32</v>
      </c>
      <c r="I1874">
        <v>87</v>
      </c>
      <c r="J1874">
        <v>1.85</v>
      </c>
      <c r="K1874" t="s">
        <v>33</v>
      </c>
      <c r="L1874" t="s">
        <v>13981</v>
      </c>
      <c r="M1874" t="s">
        <v>18158</v>
      </c>
      <c r="N1874" t="s">
        <v>14138</v>
      </c>
      <c r="O1874" t="s">
        <v>14413</v>
      </c>
      <c r="P1874" t="s">
        <v>16397</v>
      </c>
      <c r="Q1874">
        <v>1999</v>
      </c>
      <c r="R1874" t="s">
        <v>212</v>
      </c>
      <c r="S1874">
        <v>0</v>
      </c>
      <c r="T1874">
        <v>24000000</v>
      </c>
      <c r="U1874">
        <v>16290976</v>
      </c>
      <c r="V1874">
        <f t="shared" si="59"/>
        <v>-7709024</v>
      </c>
      <c r="W1874" t="s">
        <v>6984</v>
      </c>
      <c r="X1874">
        <v>6.2</v>
      </c>
      <c r="Y1874">
        <v>70</v>
      </c>
      <c r="Z1874">
        <v>14637</v>
      </c>
      <c r="AA1874">
        <v>100</v>
      </c>
      <c r="AB1874">
        <v>619</v>
      </c>
      <c r="AC1874">
        <v>25</v>
      </c>
      <c r="AD1874">
        <v>1000</v>
      </c>
      <c r="AE1874">
        <v>670</v>
      </c>
      <c r="AF1874">
        <v>611</v>
      </c>
      <c r="AG1874">
        <v>3243</v>
      </c>
      <c r="AH1874" t="s">
        <v>718</v>
      </c>
      <c r="AI1874" t="s">
        <v>1432</v>
      </c>
      <c r="AJ1874" t="s">
        <v>20926</v>
      </c>
      <c r="AK1874" t="s">
        <v>20924</v>
      </c>
      <c r="AL1874" t="s">
        <v>20933</v>
      </c>
      <c r="AM1874" t="s">
        <v>13700</v>
      </c>
      <c r="AP1874">
        <f t="shared" si="58"/>
        <v>6</v>
      </c>
    </row>
    <row r="1875" spans="1:42" x14ac:dyDescent="0.3">
      <c r="A1875" s="1">
        <v>2016</v>
      </c>
      <c r="B1875" t="s">
        <v>6985</v>
      </c>
      <c r="C1875" t="s">
        <v>27</v>
      </c>
      <c r="D1875" t="s">
        <v>6986</v>
      </c>
      <c r="E1875" t="s">
        <v>6987</v>
      </c>
      <c r="F1875" t="s">
        <v>6988</v>
      </c>
      <c r="G1875" t="s">
        <v>6989</v>
      </c>
      <c r="H1875" t="s">
        <v>32</v>
      </c>
      <c r="I1875">
        <v>118</v>
      </c>
      <c r="J1875">
        <v>1.85</v>
      </c>
      <c r="K1875" t="s">
        <v>33</v>
      </c>
      <c r="L1875" t="s">
        <v>18159</v>
      </c>
      <c r="M1875" t="s">
        <v>14403</v>
      </c>
      <c r="N1875" t="s">
        <v>14284</v>
      </c>
      <c r="O1875" t="s">
        <v>14398</v>
      </c>
      <c r="P1875" t="s">
        <v>14350</v>
      </c>
      <c r="Q1875">
        <v>1978</v>
      </c>
      <c r="R1875" t="s">
        <v>212</v>
      </c>
      <c r="S1875">
        <v>0</v>
      </c>
      <c r="T1875">
        <v>24000000</v>
      </c>
      <c r="U1875">
        <v>13000000</v>
      </c>
      <c r="V1875">
        <f t="shared" si="59"/>
        <v>-11000000</v>
      </c>
      <c r="W1875" t="s">
        <v>6990</v>
      </c>
      <c r="X1875">
        <v>5.2</v>
      </c>
      <c r="Y1875">
        <v>32</v>
      </c>
      <c r="Z1875">
        <v>10895</v>
      </c>
      <c r="AA1875">
        <v>150</v>
      </c>
      <c r="AB1875">
        <v>0</v>
      </c>
      <c r="AC1875">
        <v>0</v>
      </c>
      <c r="AD1875">
        <v>738</v>
      </c>
      <c r="AE1875">
        <v>295</v>
      </c>
      <c r="AF1875">
        <v>227</v>
      </c>
      <c r="AG1875">
        <v>1458</v>
      </c>
      <c r="AH1875" t="s">
        <v>718</v>
      </c>
      <c r="AI1875" t="s">
        <v>20926</v>
      </c>
      <c r="AJ1875" t="s">
        <v>20924</v>
      </c>
      <c r="AK1875" t="s">
        <v>20933</v>
      </c>
      <c r="AL1875" t="s">
        <v>20927</v>
      </c>
      <c r="AP1875">
        <f t="shared" si="58"/>
        <v>5</v>
      </c>
    </row>
    <row r="1876" spans="1:42" x14ac:dyDescent="0.3">
      <c r="A1876" s="1">
        <v>2017</v>
      </c>
      <c r="B1876" t="s">
        <v>6991</v>
      </c>
      <c r="C1876" t="s">
        <v>27</v>
      </c>
      <c r="D1876" t="s">
        <v>2909</v>
      </c>
      <c r="E1876" t="s">
        <v>332</v>
      </c>
      <c r="F1876" t="s">
        <v>6992</v>
      </c>
      <c r="G1876" t="s">
        <v>2315</v>
      </c>
      <c r="H1876" t="s">
        <v>32</v>
      </c>
      <c r="I1876">
        <v>107</v>
      </c>
      <c r="J1876">
        <v>1.85</v>
      </c>
      <c r="K1876" t="s">
        <v>33</v>
      </c>
      <c r="L1876" t="s">
        <v>18160</v>
      </c>
      <c r="M1876" t="s">
        <v>18161</v>
      </c>
      <c r="N1876" t="s">
        <v>18162</v>
      </c>
      <c r="O1876" t="s">
        <v>16868</v>
      </c>
      <c r="P1876" t="s">
        <v>18163</v>
      </c>
      <c r="Q1876">
        <v>2000</v>
      </c>
      <c r="R1876" t="s">
        <v>34</v>
      </c>
      <c r="S1876">
        <v>1</v>
      </c>
      <c r="T1876">
        <v>24000000</v>
      </c>
      <c r="U1876">
        <v>12372410</v>
      </c>
      <c r="V1876">
        <f t="shared" si="59"/>
        <v>-11627590</v>
      </c>
      <c r="W1876" t="s">
        <v>6993</v>
      </c>
      <c r="X1876">
        <v>5.3</v>
      </c>
      <c r="Y1876">
        <v>51</v>
      </c>
      <c r="Z1876">
        <v>11709</v>
      </c>
      <c r="AA1876">
        <v>101</v>
      </c>
      <c r="AB1876">
        <v>650</v>
      </c>
      <c r="AC1876">
        <v>48</v>
      </c>
      <c r="AD1876">
        <v>1000</v>
      </c>
      <c r="AE1876">
        <v>957</v>
      </c>
      <c r="AF1876">
        <v>940</v>
      </c>
      <c r="AG1876">
        <v>4971</v>
      </c>
      <c r="AH1876" t="s">
        <v>1432</v>
      </c>
      <c r="AI1876" t="s">
        <v>20930</v>
      </c>
      <c r="AP1876">
        <f t="shared" si="58"/>
        <v>2</v>
      </c>
    </row>
    <row r="1877" spans="1:42" x14ac:dyDescent="0.3">
      <c r="A1877" s="1">
        <v>2018</v>
      </c>
      <c r="B1877" t="s">
        <v>6994</v>
      </c>
      <c r="C1877" t="s">
        <v>27</v>
      </c>
      <c r="D1877" t="s">
        <v>2246</v>
      </c>
      <c r="E1877" t="s">
        <v>3153</v>
      </c>
      <c r="F1877" t="s">
        <v>2730</v>
      </c>
      <c r="G1877" t="s">
        <v>6995</v>
      </c>
      <c r="H1877" t="s">
        <v>32</v>
      </c>
      <c r="I1877">
        <v>124</v>
      </c>
      <c r="J1877">
        <v>2.35</v>
      </c>
      <c r="K1877" t="s">
        <v>33</v>
      </c>
      <c r="L1877" t="s">
        <v>14830</v>
      </c>
      <c r="M1877" t="s">
        <v>15162</v>
      </c>
      <c r="N1877" t="s">
        <v>15118</v>
      </c>
      <c r="O1877" t="s">
        <v>16486</v>
      </c>
      <c r="P1877" t="s">
        <v>15121</v>
      </c>
      <c r="Q1877">
        <v>1999</v>
      </c>
      <c r="R1877" t="s">
        <v>491</v>
      </c>
      <c r="S1877">
        <v>0</v>
      </c>
      <c r="T1877">
        <v>24000000</v>
      </c>
      <c r="U1877">
        <v>8427204</v>
      </c>
      <c r="V1877">
        <f t="shared" si="59"/>
        <v>-15572796</v>
      </c>
      <c r="W1877" t="s">
        <v>6996</v>
      </c>
      <c r="X1877">
        <v>5.4</v>
      </c>
      <c r="Y1877">
        <v>73</v>
      </c>
      <c r="Z1877">
        <v>10100</v>
      </c>
      <c r="AA1877">
        <v>59</v>
      </c>
      <c r="AB1877">
        <v>153</v>
      </c>
      <c r="AC1877">
        <v>41</v>
      </c>
      <c r="AD1877">
        <v>512</v>
      </c>
      <c r="AE1877">
        <v>481</v>
      </c>
      <c r="AF1877">
        <v>197</v>
      </c>
      <c r="AG1877">
        <v>1523</v>
      </c>
      <c r="AH1877" t="s">
        <v>1432</v>
      </c>
      <c r="AI1877" t="s">
        <v>2420</v>
      </c>
      <c r="AJ1877" t="s">
        <v>20930</v>
      </c>
      <c r="AP1877">
        <f t="shared" si="58"/>
        <v>3</v>
      </c>
    </row>
    <row r="1878" spans="1:42" x14ac:dyDescent="0.3">
      <c r="A1878" s="1">
        <v>2019</v>
      </c>
      <c r="B1878" t="s">
        <v>6997</v>
      </c>
      <c r="C1878" t="s">
        <v>27</v>
      </c>
      <c r="D1878" t="s">
        <v>6998</v>
      </c>
      <c r="E1878" t="s">
        <v>3117</v>
      </c>
      <c r="F1878" t="s">
        <v>4559</v>
      </c>
      <c r="G1878" t="s">
        <v>3173</v>
      </c>
      <c r="H1878" t="s">
        <v>32</v>
      </c>
      <c r="I1878">
        <v>89</v>
      </c>
      <c r="J1878">
        <v>1.85</v>
      </c>
      <c r="K1878" t="s">
        <v>33</v>
      </c>
      <c r="L1878" t="s">
        <v>17213</v>
      </c>
      <c r="M1878" t="s">
        <v>18164</v>
      </c>
      <c r="N1878" t="s">
        <v>16310</v>
      </c>
      <c r="O1878" t="s">
        <v>14843</v>
      </c>
      <c r="P1878" t="s">
        <v>16686</v>
      </c>
      <c r="Q1878">
        <v>2011</v>
      </c>
      <c r="R1878" t="s">
        <v>34</v>
      </c>
      <c r="S1878">
        <v>0</v>
      </c>
      <c r="T1878">
        <v>24000000</v>
      </c>
      <c r="U1878">
        <v>9639242</v>
      </c>
      <c r="V1878">
        <f t="shared" si="59"/>
        <v>-14360758</v>
      </c>
      <c r="W1878" t="s">
        <v>6999</v>
      </c>
      <c r="X1878">
        <v>4.9000000000000004</v>
      </c>
      <c r="Y1878">
        <v>169</v>
      </c>
      <c r="Z1878">
        <v>16437</v>
      </c>
      <c r="AA1878">
        <v>68</v>
      </c>
      <c r="AB1878">
        <v>0</v>
      </c>
      <c r="AC1878">
        <v>41</v>
      </c>
      <c r="AD1878">
        <v>2000</v>
      </c>
      <c r="AE1878">
        <v>1000</v>
      </c>
      <c r="AF1878">
        <v>847</v>
      </c>
      <c r="AG1878">
        <v>5470</v>
      </c>
      <c r="AH1878" t="s">
        <v>1432</v>
      </c>
      <c r="AI1878" t="s">
        <v>12756</v>
      </c>
      <c r="AP1878">
        <f t="shared" si="58"/>
        <v>2</v>
      </c>
    </row>
    <row r="1879" spans="1:42" x14ac:dyDescent="0.3">
      <c r="A1879" s="1">
        <v>2020</v>
      </c>
      <c r="B1879" t="s">
        <v>7000</v>
      </c>
      <c r="C1879" t="s">
        <v>27</v>
      </c>
      <c r="D1879" t="s">
        <v>5248</v>
      </c>
      <c r="E1879" t="s">
        <v>1132</v>
      </c>
      <c r="F1879" t="s">
        <v>7001</v>
      </c>
      <c r="G1879" t="s">
        <v>3173</v>
      </c>
      <c r="H1879" t="s">
        <v>32</v>
      </c>
      <c r="I1879">
        <v>88</v>
      </c>
      <c r="J1879">
        <v>2.35</v>
      </c>
      <c r="K1879" t="s">
        <v>33</v>
      </c>
      <c r="L1879" t="s">
        <v>18165</v>
      </c>
      <c r="M1879" t="s">
        <v>14496</v>
      </c>
      <c r="N1879" t="s">
        <v>14178</v>
      </c>
      <c r="O1879" t="s">
        <v>18166</v>
      </c>
      <c r="P1879" t="s">
        <v>18167</v>
      </c>
      <c r="Q1879">
        <v>2010</v>
      </c>
      <c r="R1879" t="s">
        <v>491</v>
      </c>
      <c r="S1879">
        <v>0</v>
      </c>
      <c r="T1879">
        <v>24000000</v>
      </c>
      <c r="U1879">
        <v>25003072</v>
      </c>
      <c r="V1879">
        <f t="shared" si="59"/>
        <v>1003072</v>
      </c>
      <c r="W1879" t="s">
        <v>7002</v>
      </c>
      <c r="X1879">
        <v>5.5</v>
      </c>
      <c r="Y1879">
        <v>365</v>
      </c>
      <c r="Z1879">
        <v>72552</v>
      </c>
      <c r="AA1879">
        <v>374</v>
      </c>
      <c r="AB1879">
        <v>13000</v>
      </c>
      <c r="AC1879">
        <v>192</v>
      </c>
      <c r="AD1879">
        <v>3000</v>
      </c>
      <c r="AE1879">
        <v>859</v>
      </c>
      <c r="AF1879">
        <v>847</v>
      </c>
      <c r="AG1879">
        <v>5737</v>
      </c>
      <c r="AH1879" t="s">
        <v>1432</v>
      </c>
      <c r="AI1879" t="s">
        <v>4493</v>
      </c>
      <c r="AP1879">
        <f t="shared" si="58"/>
        <v>2</v>
      </c>
    </row>
    <row r="1880" spans="1:42" x14ac:dyDescent="0.3">
      <c r="A1880" s="1">
        <v>2021</v>
      </c>
      <c r="B1880" t="s">
        <v>7003</v>
      </c>
      <c r="C1880" t="s">
        <v>559</v>
      </c>
      <c r="D1880" t="s">
        <v>94</v>
      </c>
      <c r="E1880" t="s">
        <v>94</v>
      </c>
      <c r="F1880" t="s">
        <v>1740</v>
      </c>
      <c r="G1880" t="s">
        <v>5817</v>
      </c>
      <c r="H1880" t="s">
        <v>32</v>
      </c>
      <c r="I1880">
        <v>118</v>
      </c>
      <c r="J1880">
        <v>2.35</v>
      </c>
      <c r="K1880" t="s">
        <v>33</v>
      </c>
      <c r="L1880" t="s">
        <v>18168</v>
      </c>
      <c r="M1880" t="s">
        <v>16332</v>
      </c>
      <c r="N1880" t="s">
        <v>14003</v>
      </c>
      <c r="O1880" t="s">
        <v>14802</v>
      </c>
      <c r="P1880" t="s">
        <v>18169</v>
      </c>
      <c r="Q1880">
        <v>2004</v>
      </c>
      <c r="R1880" t="s">
        <v>34</v>
      </c>
      <c r="S1880">
        <v>1</v>
      </c>
      <c r="T1880">
        <v>23000000</v>
      </c>
      <c r="U1880">
        <v>6144806</v>
      </c>
      <c r="V1880">
        <f t="shared" si="59"/>
        <v>-16855194</v>
      </c>
      <c r="W1880" t="s">
        <v>7004</v>
      </c>
      <c r="X1880">
        <v>6.7</v>
      </c>
      <c r="Y1880">
        <v>113</v>
      </c>
      <c r="Z1880">
        <v>12821</v>
      </c>
      <c r="AA1880">
        <v>248</v>
      </c>
      <c r="AB1880">
        <v>0</v>
      </c>
      <c r="AC1880">
        <v>18000</v>
      </c>
      <c r="AD1880">
        <v>18000</v>
      </c>
      <c r="AE1880">
        <v>5000</v>
      </c>
      <c r="AF1880">
        <v>286</v>
      </c>
      <c r="AG1880">
        <v>23689</v>
      </c>
      <c r="AH1880" t="s">
        <v>20932</v>
      </c>
      <c r="AI1880" t="s">
        <v>2420</v>
      </c>
      <c r="AJ1880" t="s">
        <v>20933</v>
      </c>
      <c r="AK1880" t="s">
        <v>20927</v>
      </c>
      <c r="AP1880">
        <f t="shared" si="58"/>
        <v>4</v>
      </c>
    </row>
    <row r="1881" spans="1:42" x14ac:dyDescent="0.3">
      <c r="A1881" s="1">
        <v>2022</v>
      </c>
      <c r="B1881" t="s">
        <v>7005</v>
      </c>
      <c r="C1881" t="s">
        <v>27</v>
      </c>
      <c r="D1881" t="s">
        <v>7006</v>
      </c>
      <c r="E1881" t="s">
        <v>261</v>
      </c>
      <c r="F1881" t="s">
        <v>71</v>
      </c>
      <c r="G1881" t="s">
        <v>7007</v>
      </c>
      <c r="H1881" t="s">
        <v>32</v>
      </c>
      <c r="I1881">
        <v>93</v>
      </c>
      <c r="J1881">
        <v>2.35</v>
      </c>
      <c r="K1881" t="s">
        <v>33</v>
      </c>
      <c r="L1881" t="s">
        <v>18170</v>
      </c>
      <c r="M1881" t="s">
        <v>18171</v>
      </c>
      <c r="N1881" t="s">
        <v>14609</v>
      </c>
      <c r="O1881" t="s">
        <v>18172</v>
      </c>
      <c r="P1881" t="s">
        <v>18173</v>
      </c>
      <c r="Q1881">
        <v>1998</v>
      </c>
      <c r="R1881" t="s">
        <v>72</v>
      </c>
      <c r="S1881">
        <v>2</v>
      </c>
      <c r="T1881">
        <v>24000000</v>
      </c>
      <c r="U1881">
        <v>4308981</v>
      </c>
      <c r="V1881">
        <f t="shared" si="59"/>
        <v>-19691019</v>
      </c>
      <c r="W1881" t="s">
        <v>7008</v>
      </c>
      <c r="X1881">
        <v>3.9</v>
      </c>
      <c r="Y1881">
        <v>18</v>
      </c>
      <c r="Z1881">
        <v>2265</v>
      </c>
      <c r="AA1881">
        <v>37</v>
      </c>
      <c r="AB1881">
        <v>839</v>
      </c>
      <c r="AC1881">
        <v>9</v>
      </c>
      <c r="AD1881">
        <v>23000</v>
      </c>
      <c r="AE1881">
        <v>284</v>
      </c>
      <c r="AF1881">
        <v>254</v>
      </c>
      <c r="AG1881">
        <v>24436</v>
      </c>
      <c r="AH1881" t="s">
        <v>1432</v>
      </c>
      <c r="AI1881" t="s">
        <v>20926</v>
      </c>
      <c r="AP1881">
        <f t="shared" si="58"/>
        <v>2</v>
      </c>
    </row>
    <row r="1882" spans="1:42" x14ac:dyDescent="0.3">
      <c r="A1882" s="1">
        <v>2023</v>
      </c>
      <c r="B1882" t="s">
        <v>7009</v>
      </c>
      <c r="C1882" t="s">
        <v>27</v>
      </c>
      <c r="D1882" t="s">
        <v>7010</v>
      </c>
      <c r="E1882" t="s">
        <v>7011</v>
      </c>
      <c r="F1882" t="s">
        <v>7012</v>
      </c>
      <c r="G1882" t="s">
        <v>7013</v>
      </c>
      <c r="H1882" t="s">
        <v>47</v>
      </c>
      <c r="I1882">
        <v>80</v>
      </c>
      <c r="J1882">
        <v>2.35</v>
      </c>
      <c r="K1882" t="s">
        <v>33</v>
      </c>
      <c r="L1882" t="s">
        <v>18174</v>
      </c>
      <c r="M1882" t="s">
        <v>14444</v>
      </c>
      <c r="N1882" t="s">
        <v>14664</v>
      </c>
      <c r="O1882" t="s">
        <v>13985</v>
      </c>
      <c r="P1882" t="s">
        <v>14349</v>
      </c>
      <c r="Q1882">
        <v>1993</v>
      </c>
      <c r="R1882" t="s">
        <v>212</v>
      </c>
      <c r="S1882">
        <v>0</v>
      </c>
      <c r="T1882">
        <v>28000000</v>
      </c>
      <c r="U1882">
        <v>669276</v>
      </c>
      <c r="V1882">
        <f t="shared" si="59"/>
        <v>-27330724</v>
      </c>
      <c r="W1882" t="s">
        <v>7014</v>
      </c>
      <c r="X1882">
        <v>7.2</v>
      </c>
      <c r="Y1882">
        <v>10</v>
      </c>
      <c r="Z1882">
        <v>2541</v>
      </c>
      <c r="AA1882">
        <v>47</v>
      </c>
      <c r="AB1882">
        <v>408</v>
      </c>
      <c r="AC1882">
        <v>18</v>
      </c>
      <c r="AD1882">
        <v>742</v>
      </c>
      <c r="AE1882">
        <v>83</v>
      </c>
      <c r="AF1882">
        <v>73</v>
      </c>
      <c r="AG1882">
        <v>1088</v>
      </c>
      <c r="AH1882" t="s">
        <v>980</v>
      </c>
      <c r="AI1882" t="s">
        <v>718</v>
      </c>
      <c r="AJ1882" t="s">
        <v>20925</v>
      </c>
      <c r="AK1882" t="s">
        <v>1432</v>
      </c>
      <c r="AL1882" t="s">
        <v>20924</v>
      </c>
      <c r="AP1882">
        <f t="shared" si="58"/>
        <v>5</v>
      </c>
    </row>
    <row r="1883" spans="1:42" x14ac:dyDescent="0.3">
      <c r="A1883" s="1">
        <v>2024</v>
      </c>
      <c r="B1883" t="s">
        <v>7015</v>
      </c>
      <c r="C1883" t="s">
        <v>27</v>
      </c>
      <c r="D1883" t="s">
        <v>7016</v>
      </c>
      <c r="E1883" t="s">
        <v>1269</v>
      </c>
      <c r="F1883" t="s">
        <v>1747</v>
      </c>
      <c r="G1883" t="s">
        <v>4732</v>
      </c>
      <c r="H1883" t="s">
        <v>47</v>
      </c>
      <c r="I1883">
        <v>120</v>
      </c>
      <c r="J1883">
        <v>1.85</v>
      </c>
      <c r="K1883" t="s">
        <v>33</v>
      </c>
      <c r="L1883" t="s">
        <v>14136</v>
      </c>
      <c r="M1883" t="s">
        <v>18175</v>
      </c>
      <c r="N1883" t="s">
        <v>18176</v>
      </c>
      <c r="O1883" t="s">
        <v>18177</v>
      </c>
      <c r="P1883" t="s">
        <v>18178</v>
      </c>
      <c r="Q1883">
        <v>2004</v>
      </c>
      <c r="R1883" t="s">
        <v>72</v>
      </c>
      <c r="S1883">
        <v>3</v>
      </c>
      <c r="T1883">
        <v>24000000</v>
      </c>
      <c r="U1883">
        <v>42880</v>
      </c>
      <c r="V1883">
        <f t="shared" si="59"/>
        <v>-23957120</v>
      </c>
      <c r="W1883" t="s">
        <v>7017</v>
      </c>
      <c r="X1883">
        <v>5.0999999999999996</v>
      </c>
      <c r="Y1883">
        <v>16</v>
      </c>
      <c r="Z1883">
        <v>2919</v>
      </c>
      <c r="AA1883">
        <v>50</v>
      </c>
      <c r="AB1883">
        <v>181</v>
      </c>
      <c r="AC1883">
        <v>6</v>
      </c>
      <c r="AD1883">
        <v>22000</v>
      </c>
      <c r="AE1883">
        <v>670</v>
      </c>
      <c r="AF1883">
        <v>382</v>
      </c>
      <c r="AG1883">
        <v>23769</v>
      </c>
      <c r="AH1883" t="s">
        <v>2420</v>
      </c>
      <c r="AI1883" t="s">
        <v>12756</v>
      </c>
      <c r="AP1883">
        <f t="shared" si="58"/>
        <v>2</v>
      </c>
    </row>
    <row r="1884" spans="1:42" x14ac:dyDescent="0.3">
      <c r="A1884" s="1">
        <v>2025</v>
      </c>
      <c r="B1884" t="s">
        <v>7018</v>
      </c>
      <c r="C1884" t="s">
        <v>27</v>
      </c>
      <c r="D1884" t="s">
        <v>5443</v>
      </c>
      <c r="E1884" t="s">
        <v>806</v>
      </c>
      <c r="F1884" t="s">
        <v>4019</v>
      </c>
      <c r="G1884" t="s">
        <v>3714</v>
      </c>
      <c r="H1884" t="s">
        <v>32</v>
      </c>
      <c r="I1884">
        <v>98</v>
      </c>
      <c r="J1884">
        <v>2.35</v>
      </c>
      <c r="K1884" t="s">
        <v>33</v>
      </c>
      <c r="L1884" t="s">
        <v>15333</v>
      </c>
      <c r="M1884" t="s">
        <v>14048</v>
      </c>
      <c r="N1884" t="s">
        <v>18179</v>
      </c>
      <c r="O1884" t="s">
        <v>18180</v>
      </c>
      <c r="P1884" t="s">
        <v>16161</v>
      </c>
      <c r="Q1884">
        <v>2010</v>
      </c>
      <c r="R1884" t="s">
        <v>491</v>
      </c>
      <c r="S1884">
        <v>1</v>
      </c>
      <c r="T1884">
        <v>24000000</v>
      </c>
      <c r="U1884">
        <v>23225911</v>
      </c>
      <c r="V1884">
        <f t="shared" si="59"/>
        <v>-774089</v>
      </c>
      <c r="W1884" t="s">
        <v>7019</v>
      </c>
      <c r="X1884">
        <v>6.5</v>
      </c>
      <c r="Y1884">
        <v>196</v>
      </c>
      <c r="Z1884">
        <v>80574</v>
      </c>
      <c r="AA1884">
        <v>157</v>
      </c>
      <c r="AB1884">
        <v>12000</v>
      </c>
      <c r="AC1884">
        <v>88</v>
      </c>
      <c r="AD1884">
        <v>12000</v>
      </c>
      <c r="AE1884">
        <v>854</v>
      </c>
      <c r="AF1884">
        <v>706</v>
      </c>
      <c r="AG1884">
        <v>14699</v>
      </c>
      <c r="AH1884" t="s">
        <v>980</v>
      </c>
      <c r="AI1884" t="s">
        <v>20931</v>
      </c>
      <c r="AJ1884" t="s">
        <v>2420</v>
      </c>
      <c r="AK1884" t="s">
        <v>13161</v>
      </c>
      <c r="AP1884">
        <f t="shared" si="58"/>
        <v>4</v>
      </c>
    </row>
    <row r="1885" spans="1:42" x14ac:dyDescent="0.3">
      <c r="A1885" s="1">
        <v>2026</v>
      </c>
      <c r="B1885" t="s">
        <v>7020</v>
      </c>
      <c r="C1885" t="s">
        <v>27</v>
      </c>
      <c r="D1885" t="s">
        <v>5436</v>
      </c>
      <c r="E1885" t="s">
        <v>52</v>
      </c>
      <c r="F1885" t="s">
        <v>1270</v>
      </c>
      <c r="G1885" t="s">
        <v>814</v>
      </c>
      <c r="H1885" t="s">
        <v>2116</v>
      </c>
      <c r="I1885">
        <v>119</v>
      </c>
      <c r="J1885">
        <v>1.85</v>
      </c>
      <c r="K1885" t="s">
        <v>5440</v>
      </c>
      <c r="L1885" t="s">
        <v>18181</v>
      </c>
      <c r="M1885" t="s">
        <v>15406</v>
      </c>
      <c r="N1885" t="s">
        <v>14528</v>
      </c>
      <c r="O1885" t="s">
        <v>14255</v>
      </c>
      <c r="P1885" t="s">
        <v>14131</v>
      </c>
      <c r="Q1885">
        <v>2004</v>
      </c>
      <c r="R1885" t="s">
        <v>72</v>
      </c>
      <c r="S1885">
        <v>0</v>
      </c>
      <c r="T1885">
        <v>24000000</v>
      </c>
      <c r="U1885">
        <v>4710455</v>
      </c>
      <c r="V1885">
        <f t="shared" si="59"/>
        <v>-19289545</v>
      </c>
      <c r="W1885" t="s">
        <v>7021</v>
      </c>
      <c r="X1885">
        <v>8.1999999999999993</v>
      </c>
      <c r="Y1885">
        <v>212</v>
      </c>
      <c r="Z1885">
        <v>214091</v>
      </c>
      <c r="AA1885">
        <v>330</v>
      </c>
      <c r="AB1885">
        <v>13000</v>
      </c>
      <c r="AC1885">
        <v>6000</v>
      </c>
      <c r="AD1885">
        <v>23000</v>
      </c>
      <c r="AE1885">
        <v>713</v>
      </c>
      <c r="AF1885">
        <v>422</v>
      </c>
      <c r="AG1885">
        <v>24263</v>
      </c>
      <c r="AH1885" t="s">
        <v>718</v>
      </c>
      <c r="AI1885" t="s">
        <v>20925</v>
      </c>
      <c r="AJ1885" t="s">
        <v>20926</v>
      </c>
      <c r="AK1885" t="s">
        <v>20924</v>
      </c>
      <c r="AP1885">
        <f t="shared" si="58"/>
        <v>4</v>
      </c>
    </row>
    <row r="1886" spans="1:42" x14ac:dyDescent="0.3">
      <c r="A1886" s="1">
        <v>2027</v>
      </c>
      <c r="B1886" t="s">
        <v>7022</v>
      </c>
      <c r="C1886" t="s">
        <v>27</v>
      </c>
      <c r="D1886" t="s">
        <v>2991</v>
      </c>
      <c r="E1886" t="s">
        <v>141</v>
      </c>
      <c r="F1886" t="s">
        <v>421</v>
      </c>
      <c r="G1886" t="s">
        <v>7023</v>
      </c>
      <c r="H1886" t="s">
        <v>32</v>
      </c>
      <c r="I1886">
        <v>88</v>
      </c>
      <c r="J1886">
        <v>2.35</v>
      </c>
      <c r="K1886" t="s">
        <v>33</v>
      </c>
      <c r="L1886" t="s">
        <v>15258</v>
      </c>
      <c r="M1886" t="s">
        <v>15119</v>
      </c>
      <c r="N1886" t="s">
        <v>14163</v>
      </c>
      <c r="O1886" t="s">
        <v>16453</v>
      </c>
      <c r="P1886" t="s">
        <v>18182</v>
      </c>
      <c r="Q1886">
        <v>2009</v>
      </c>
      <c r="R1886" t="s">
        <v>491</v>
      </c>
      <c r="S1886">
        <v>4</v>
      </c>
      <c r="T1886">
        <v>23600000</v>
      </c>
      <c r="U1886">
        <v>75590286</v>
      </c>
      <c r="V1886">
        <f t="shared" si="59"/>
        <v>51990286</v>
      </c>
      <c r="W1886" t="s">
        <v>7024</v>
      </c>
      <c r="X1886">
        <v>7.7</v>
      </c>
      <c r="Y1886">
        <v>445</v>
      </c>
      <c r="Z1886">
        <v>386217</v>
      </c>
      <c r="AA1886">
        <v>553</v>
      </c>
      <c r="AB1886">
        <v>26000</v>
      </c>
      <c r="AC1886">
        <v>181</v>
      </c>
      <c r="AD1886">
        <v>15000</v>
      </c>
      <c r="AE1886">
        <v>13000</v>
      </c>
      <c r="AF1886">
        <v>11</v>
      </c>
      <c r="AG1886">
        <v>28011</v>
      </c>
      <c r="AH1886" t="s">
        <v>718</v>
      </c>
      <c r="AI1886" t="s">
        <v>1432</v>
      </c>
      <c r="AJ1886" t="s">
        <v>4493</v>
      </c>
      <c r="AK1886" t="s">
        <v>13700</v>
      </c>
      <c r="AP1886">
        <f t="shared" si="58"/>
        <v>4</v>
      </c>
    </row>
    <row r="1887" spans="1:42" x14ac:dyDescent="0.3">
      <c r="A1887" s="1">
        <v>2028</v>
      </c>
      <c r="B1887" t="s">
        <v>7025</v>
      </c>
      <c r="C1887" t="s">
        <v>559</v>
      </c>
      <c r="D1887" t="s">
        <v>1188</v>
      </c>
      <c r="E1887" t="s">
        <v>1582</v>
      </c>
      <c r="F1887" t="s">
        <v>982</v>
      </c>
      <c r="G1887" t="s">
        <v>2155</v>
      </c>
      <c r="H1887" t="s">
        <v>32</v>
      </c>
      <c r="I1887">
        <v>90</v>
      </c>
      <c r="J1887">
        <v>1.85</v>
      </c>
      <c r="K1887" t="s">
        <v>33</v>
      </c>
      <c r="L1887" t="s">
        <v>15296</v>
      </c>
      <c r="M1887" t="s">
        <v>14149</v>
      </c>
      <c r="N1887" t="s">
        <v>16091</v>
      </c>
      <c r="O1887" t="s">
        <v>18183</v>
      </c>
      <c r="P1887" t="s">
        <v>15298</v>
      </c>
      <c r="Q1887">
        <v>1998</v>
      </c>
      <c r="R1887" t="s">
        <v>34</v>
      </c>
      <c r="S1887">
        <v>0</v>
      </c>
      <c r="T1887">
        <v>20000000</v>
      </c>
      <c r="U1887">
        <v>161487252</v>
      </c>
      <c r="V1887">
        <f t="shared" si="59"/>
        <v>141487252</v>
      </c>
      <c r="W1887" t="s">
        <v>7026</v>
      </c>
      <c r="X1887">
        <v>6.1</v>
      </c>
      <c r="Y1887">
        <v>108</v>
      </c>
      <c r="Z1887">
        <v>119450</v>
      </c>
      <c r="AA1887">
        <v>300</v>
      </c>
      <c r="AB1887">
        <v>0</v>
      </c>
      <c r="AC1887">
        <v>153</v>
      </c>
      <c r="AD1887">
        <v>11000</v>
      </c>
      <c r="AE1887">
        <v>1000</v>
      </c>
      <c r="AF1887">
        <v>427</v>
      </c>
      <c r="AG1887">
        <v>13823</v>
      </c>
      <c r="AH1887" t="s">
        <v>1432</v>
      </c>
      <c r="AI1887" t="s">
        <v>20930</v>
      </c>
      <c r="AP1887">
        <f t="shared" si="58"/>
        <v>2</v>
      </c>
    </row>
    <row r="1888" spans="1:42" x14ac:dyDescent="0.3">
      <c r="A1888" s="1">
        <v>2029</v>
      </c>
      <c r="B1888" t="s">
        <v>7027</v>
      </c>
      <c r="C1888" t="s">
        <v>27</v>
      </c>
      <c r="D1888" t="s">
        <v>5029</v>
      </c>
      <c r="E1888" t="s">
        <v>306</v>
      </c>
      <c r="F1888" t="s">
        <v>5510</v>
      </c>
      <c r="G1888" t="s">
        <v>7028</v>
      </c>
      <c r="H1888" t="s">
        <v>32</v>
      </c>
      <c r="I1888">
        <v>127</v>
      </c>
      <c r="J1888">
        <v>2.35</v>
      </c>
      <c r="K1888" t="s">
        <v>33</v>
      </c>
      <c r="L1888" t="s">
        <v>15204</v>
      </c>
      <c r="M1888" t="s">
        <v>18184</v>
      </c>
      <c r="N1888" t="s">
        <v>14953</v>
      </c>
      <c r="O1888" t="s">
        <v>14154</v>
      </c>
      <c r="P1888" t="s">
        <v>18185</v>
      </c>
      <c r="Q1888">
        <v>1980</v>
      </c>
      <c r="R1888" t="s">
        <v>72</v>
      </c>
      <c r="S1888">
        <v>0</v>
      </c>
      <c r="T1888">
        <v>18000000</v>
      </c>
      <c r="U1888">
        <v>290158751</v>
      </c>
      <c r="V1888">
        <f t="shared" si="59"/>
        <v>272158751</v>
      </c>
      <c r="W1888" t="s">
        <v>7029</v>
      </c>
      <c r="X1888">
        <v>8.8000000000000007</v>
      </c>
      <c r="Y1888">
        <v>223</v>
      </c>
      <c r="Z1888">
        <v>837759</v>
      </c>
      <c r="AA1888">
        <v>900</v>
      </c>
      <c r="AB1888">
        <v>17000</v>
      </c>
      <c r="AC1888">
        <v>883</v>
      </c>
      <c r="AD1888">
        <v>11000</v>
      </c>
      <c r="AE1888">
        <v>504</v>
      </c>
      <c r="AF1888">
        <v>441</v>
      </c>
      <c r="AG1888">
        <v>12643</v>
      </c>
      <c r="AH1888" t="s">
        <v>980</v>
      </c>
      <c r="AI1888" t="s">
        <v>718</v>
      </c>
      <c r="AJ1888" t="s">
        <v>20924</v>
      </c>
      <c r="AK1888" t="s">
        <v>13700</v>
      </c>
      <c r="AP1888">
        <f t="shared" si="58"/>
        <v>4</v>
      </c>
    </row>
    <row r="1889" spans="1:42" x14ac:dyDescent="0.3">
      <c r="A1889" s="1">
        <v>2030</v>
      </c>
      <c r="B1889" t="s">
        <v>7030</v>
      </c>
      <c r="C1889" t="s">
        <v>27</v>
      </c>
      <c r="D1889" t="s">
        <v>215</v>
      </c>
      <c r="E1889" t="s">
        <v>128</v>
      </c>
      <c r="F1889" t="s">
        <v>1784</v>
      </c>
      <c r="G1889" t="s">
        <v>7031</v>
      </c>
      <c r="H1889" t="s">
        <v>32</v>
      </c>
      <c r="I1889">
        <v>119</v>
      </c>
      <c r="J1889">
        <v>1.85</v>
      </c>
      <c r="K1889" t="s">
        <v>33</v>
      </c>
      <c r="L1889" t="s">
        <v>14630</v>
      </c>
      <c r="M1889" t="s">
        <v>14900</v>
      </c>
      <c r="N1889" t="s">
        <v>14448</v>
      </c>
      <c r="O1889" t="s">
        <v>14666</v>
      </c>
      <c r="P1889" t="s">
        <v>14917</v>
      </c>
      <c r="Q1889">
        <v>1995</v>
      </c>
      <c r="R1889" t="s">
        <v>491</v>
      </c>
      <c r="S1889">
        <v>0</v>
      </c>
      <c r="T1889">
        <v>19000000</v>
      </c>
      <c r="U1889">
        <v>65807024</v>
      </c>
      <c r="V1889">
        <f t="shared" si="59"/>
        <v>46807024</v>
      </c>
      <c r="W1889" t="s">
        <v>7032</v>
      </c>
      <c r="X1889">
        <v>6.8</v>
      </c>
      <c r="Y1889">
        <v>63</v>
      </c>
      <c r="Z1889">
        <v>172405</v>
      </c>
      <c r="AA1889">
        <v>203</v>
      </c>
      <c r="AB1889">
        <v>0</v>
      </c>
      <c r="AC1889">
        <v>0</v>
      </c>
      <c r="AD1889">
        <v>10000</v>
      </c>
      <c r="AE1889">
        <v>345</v>
      </c>
      <c r="AF1889">
        <v>244</v>
      </c>
      <c r="AG1889">
        <v>11013</v>
      </c>
      <c r="AH1889" t="s">
        <v>980</v>
      </c>
      <c r="AI1889" t="s">
        <v>1432</v>
      </c>
      <c r="AJ1889" t="s">
        <v>20931</v>
      </c>
      <c r="AK1889" t="s">
        <v>2420</v>
      </c>
      <c r="AL1889" t="s">
        <v>13161</v>
      </c>
      <c r="AP1889">
        <f t="shared" si="58"/>
        <v>5</v>
      </c>
    </row>
    <row r="1890" spans="1:42" x14ac:dyDescent="0.3">
      <c r="A1890" s="1">
        <v>2031</v>
      </c>
      <c r="B1890" t="s">
        <v>7033</v>
      </c>
      <c r="C1890" t="s">
        <v>27</v>
      </c>
      <c r="D1890" t="s">
        <v>3986</v>
      </c>
      <c r="E1890" t="s">
        <v>5607</v>
      </c>
      <c r="F1890" t="s">
        <v>5800</v>
      </c>
      <c r="G1890" t="s">
        <v>7034</v>
      </c>
      <c r="H1890" t="s">
        <v>32</v>
      </c>
      <c r="I1890">
        <v>85</v>
      </c>
      <c r="J1890">
        <v>1.85</v>
      </c>
      <c r="K1890" t="s">
        <v>33</v>
      </c>
      <c r="L1890" t="s">
        <v>16730</v>
      </c>
      <c r="M1890" t="s">
        <v>18186</v>
      </c>
      <c r="N1890" t="s">
        <v>17959</v>
      </c>
      <c r="O1890" t="s">
        <v>18187</v>
      </c>
      <c r="P1890" t="s">
        <v>14217</v>
      </c>
      <c r="Q1890">
        <v>1991</v>
      </c>
      <c r="R1890" t="s">
        <v>34</v>
      </c>
      <c r="S1890">
        <v>6</v>
      </c>
      <c r="T1890">
        <v>23000000</v>
      </c>
      <c r="U1890">
        <v>86930411</v>
      </c>
      <c r="V1890">
        <f t="shared" si="59"/>
        <v>63930411</v>
      </c>
      <c r="W1890" t="s">
        <v>7035</v>
      </c>
      <c r="X1890">
        <v>6.8</v>
      </c>
      <c r="Y1890">
        <v>43</v>
      </c>
      <c r="Z1890">
        <v>83269</v>
      </c>
      <c r="AA1890">
        <v>87</v>
      </c>
      <c r="AB1890">
        <v>0</v>
      </c>
      <c r="AC1890">
        <v>119</v>
      </c>
      <c r="AD1890">
        <v>3000</v>
      </c>
      <c r="AE1890">
        <v>348</v>
      </c>
      <c r="AF1890">
        <v>144</v>
      </c>
      <c r="AG1890">
        <v>3847</v>
      </c>
      <c r="AH1890" t="s">
        <v>1432</v>
      </c>
      <c r="AI1890" t="s">
        <v>20931</v>
      </c>
      <c r="AP1890">
        <f t="shared" si="58"/>
        <v>2</v>
      </c>
    </row>
    <row r="1891" spans="1:42" x14ac:dyDescent="0.3">
      <c r="A1891" s="1">
        <v>2032</v>
      </c>
      <c r="B1891" t="s">
        <v>7036</v>
      </c>
      <c r="C1891" t="s">
        <v>27</v>
      </c>
      <c r="D1891" t="s">
        <v>3876</v>
      </c>
      <c r="E1891" t="s">
        <v>4202</v>
      </c>
      <c r="F1891" t="s">
        <v>7037</v>
      </c>
      <c r="G1891" t="s">
        <v>7038</v>
      </c>
      <c r="H1891" t="s">
        <v>32</v>
      </c>
      <c r="I1891">
        <v>98</v>
      </c>
      <c r="J1891">
        <v>1.85</v>
      </c>
      <c r="K1891" t="s">
        <v>33</v>
      </c>
      <c r="L1891" t="s">
        <v>18188</v>
      </c>
      <c r="M1891" t="s">
        <v>14096</v>
      </c>
      <c r="N1891" t="s">
        <v>14102</v>
      </c>
      <c r="O1891" t="s">
        <v>17868</v>
      </c>
      <c r="P1891" t="s">
        <v>14057</v>
      </c>
      <c r="Q1891">
        <v>2000</v>
      </c>
      <c r="R1891" t="s">
        <v>491</v>
      </c>
      <c r="S1891">
        <v>1</v>
      </c>
      <c r="T1891">
        <v>23000000</v>
      </c>
      <c r="U1891">
        <v>53302314</v>
      </c>
      <c r="V1891">
        <f t="shared" si="59"/>
        <v>30302314</v>
      </c>
      <c r="W1891" t="s">
        <v>7039</v>
      </c>
      <c r="X1891">
        <v>6.7</v>
      </c>
      <c r="Y1891">
        <v>211</v>
      </c>
      <c r="Z1891">
        <v>181058</v>
      </c>
      <c r="AA1891">
        <v>674</v>
      </c>
      <c r="AB1891">
        <v>0</v>
      </c>
      <c r="AC1891">
        <v>70</v>
      </c>
      <c r="AD1891">
        <v>1000</v>
      </c>
      <c r="AE1891">
        <v>847</v>
      </c>
      <c r="AF1891">
        <v>591</v>
      </c>
      <c r="AG1891">
        <v>3345</v>
      </c>
      <c r="AH1891" t="s">
        <v>4493</v>
      </c>
      <c r="AI1891" t="s">
        <v>13161</v>
      </c>
      <c r="AP1891">
        <f t="shared" si="58"/>
        <v>2</v>
      </c>
    </row>
    <row r="1892" spans="1:42" x14ac:dyDescent="0.3">
      <c r="A1892" s="1">
        <v>2033</v>
      </c>
      <c r="B1892" t="s">
        <v>7040</v>
      </c>
      <c r="C1892" t="s">
        <v>27</v>
      </c>
      <c r="D1892" t="s">
        <v>2412</v>
      </c>
      <c r="E1892" t="s">
        <v>2992</v>
      </c>
      <c r="F1892" t="s">
        <v>519</v>
      </c>
      <c r="G1892" t="s">
        <v>1034</v>
      </c>
      <c r="H1892" t="s">
        <v>32</v>
      </c>
      <c r="I1892">
        <v>101</v>
      </c>
      <c r="J1892">
        <v>2.35</v>
      </c>
      <c r="K1892" t="s">
        <v>33</v>
      </c>
      <c r="L1892" t="s">
        <v>14669</v>
      </c>
      <c r="M1892" t="s">
        <v>16149</v>
      </c>
      <c r="N1892" t="s">
        <v>15218</v>
      </c>
      <c r="O1892" t="s">
        <v>16182</v>
      </c>
      <c r="P1892" t="s">
        <v>15638</v>
      </c>
      <c r="Q1892">
        <v>2011</v>
      </c>
      <c r="R1892" t="s">
        <v>491</v>
      </c>
      <c r="S1892">
        <v>1</v>
      </c>
      <c r="T1892">
        <v>12500000</v>
      </c>
      <c r="U1892">
        <v>40962534</v>
      </c>
      <c r="V1892">
        <f t="shared" si="59"/>
        <v>28462534</v>
      </c>
      <c r="W1892" t="s">
        <v>7041</v>
      </c>
      <c r="X1892">
        <v>7.1</v>
      </c>
      <c r="Y1892">
        <v>421</v>
      </c>
      <c r="Z1892">
        <v>188652</v>
      </c>
      <c r="AA1892">
        <v>288</v>
      </c>
      <c r="AB1892">
        <v>22000</v>
      </c>
      <c r="AC1892">
        <v>0</v>
      </c>
      <c r="AD1892">
        <v>33000</v>
      </c>
      <c r="AE1892">
        <v>22000</v>
      </c>
      <c r="AF1892">
        <v>1000</v>
      </c>
      <c r="AG1892">
        <v>57077</v>
      </c>
      <c r="AH1892" t="s">
        <v>2420</v>
      </c>
      <c r="AP1892">
        <f t="shared" si="58"/>
        <v>1</v>
      </c>
    </row>
    <row r="1893" spans="1:42" x14ac:dyDescent="0.3">
      <c r="A1893" s="1">
        <v>2034</v>
      </c>
      <c r="B1893" t="s">
        <v>7042</v>
      </c>
      <c r="C1893" t="s">
        <v>27</v>
      </c>
      <c r="D1893" t="s">
        <v>1028</v>
      </c>
      <c r="E1893" t="s">
        <v>262</v>
      </c>
      <c r="F1893" t="s">
        <v>2391</v>
      </c>
      <c r="G1893" t="s">
        <v>1493</v>
      </c>
      <c r="H1893" t="s">
        <v>32</v>
      </c>
      <c r="I1893">
        <v>112</v>
      </c>
      <c r="J1893">
        <v>2.35</v>
      </c>
      <c r="K1893" t="s">
        <v>33</v>
      </c>
      <c r="L1893" t="s">
        <v>14044</v>
      </c>
      <c r="M1893" t="s">
        <v>15980</v>
      </c>
      <c r="N1893" t="s">
        <v>17596</v>
      </c>
      <c r="O1893" t="s">
        <v>14172</v>
      </c>
      <c r="P1893" t="s">
        <v>14599</v>
      </c>
      <c r="Q1893">
        <v>2000</v>
      </c>
      <c r="R1893" t="s">
        <v>491</v>
      </c>
      <c r="S1893">
        <v>0</v>
      </c>
      <c r="T1893">
        <v>23000000</v>
      </c>
      <c r="U1893">
        <v>39235088</v>
      </c>
      <c r="V1893">
        <f t="shared" si="59"/>
        <v>16235088</v>
      </c>
      <c r="W1893" t="s">
        <v>7043</v>
      </c>
      <c r="X1893">
        <v>7.1</v>
      </c>
      <c r="Y1893">
        <v>214</v>
      </c>
      <c r="Z1893">
        <v>193962</v>
      </c>
      <c r="AA1893">
        <v>805</v>
      </c>
      <c r="AB1893">
        <v>5000</v>
      </c>
      <c r="AC1893">
        <v>123</v>
      </c>
      <c r="AD1893">
        <v>14000</v>
      </c>
      <c r="AE1893">
        <v>991</v>
      </c>
      <c r="AF1893">
        <v>787</v>
      </c>
      <c r="AG1893">
        <v>16196</v>
      </c>
      <c r="AH1893" t="s">
        <v>4493</v>
      </c>
      <c r="AI1893" t="s">
        <v>13700</v>
      </c>
      <c r="AP1893">
        <f t="shared" si="58"/>
        <v>2</v>
      </c>
    </row>
    <row r="1894" spans="1:42" x14ac:dyDescent="0.3">
      <c r="A1894" s="1">
        <v>2035</v>
      </c>
      <c r="B1894" t="s">
        <v>7044</v>
      </c>
      <c r="C1894" t="s">
        <v>27</v>
      </c>
      <c r="D1894" t="s">
        <v>764</v>
      </c>
      <c r="E1894" t="s">
        <v>202</v>
      </c>
      <c r="F1894" t="s">
        <v>3363</v>
      </c>
      <c r="G1894" t="s">
        <v>7045</v>
      </c>
      <c r="H1894" t="s">
        <v>32</v>
      </c>
      <c r="I1894">
        <v>97</v>
      </c>
      <c r="J1894">
        <v>1.85</v>
      </c>
      <c r="K1894" t="s">
        <v>33</v>
      </c>
      <c r="L1894" t="s">
        <v>15216</v>
      </c>
      <c r="M1894" t="s">
        <v>16646</v>
      </c>
      <c r="N1894" t="s">
        <v>16750</v>
      </c>
      <c r="O1894" t="s">
        <v>18189</v>
      </c>
      <c r="P1894" t="s">
        <v>16437</v>
      </c>
      <c r="Q1894">
        <v>2001</v>
      </c>
      <c r="R1894" t="s">
        <v>34</v>
      </c>
      <c r="S1894">
        <v>3</v>
      </c>
      <c r="T1894">
        <v>23000000</v>
      </c>
      <c r="U1894">
        <v>27338033</v>
      </c>
      <c r="V1894">
        <f t="shared" si="59"/>
        <v>4338033</v>
      </c>
      <c r="W1894" t="s">
        <v>7046</v>
      </c>
      <c r="X1894">
        <v>6.1</v>
      </c>
      <c r="Y1894">
        <v>92</v>
      </c>
      <c r="Z1894">
        <v>19709</v>
      </c>
      <c r="AA1894">
        <v>167</v>
      </c>
      <c r="AB1894">
        <v>0</v>
      </c>
      <c r="AC1894">
        <v>956</v>
      </c>
      <c r="AD1894">
        <v>20000</v>
      </c>
      <c r="AE1894">
        <v>551</v>
      </c>
      <c r="AF1894">
        <v>99</v>
      </c>
      <c r="AG1894">
        <v>20798</v>
      </c>
      <c r="AH1894" t="s">
        <v>1432</v>
      </c>
      <c r="AI1894" t="s">
        <v>12756</v>
      </c>
      <c r="AP1894">
        <f t="shared" si="58"/>
        <v>2</v>
      </c>
    </row>
    <row r="1895" spans="1:42" x14ac:dyDescent="0.3">
      <c r="A1895" s="1">
        <v>2036</v>
      </c>
      <c r="B1895" t="s">
        <v>7047</v>
      </c>
      <c r="C1895" t="s">
        <v>27</v>
      </c>
      <c r="D1895" t="s">
        <v>1310</v>
      </c>
      <c r="E1895" t="s">
        <v>78</v>
      </c>
      <c r="F1895" t="s">
        <v>7048</v>
      </c>
      <c r="G1895" t="s">
        <v>7049</v>
      </c>
      <c r="H1895" t="s">
        <v>32</v>
      </c>
      <c r="I1895">
        <v>126</v>
      </c>
      <c r="J1895">
        <v>1.85</v>
      </c>
      <c r="K1895" t="s">
        <v>33</v>
      </c>
      <c r="L1895" t="s">
        <v>15189</v>
      </c>
      <c r="M1895" t="s">
        <v>15715</v>
      </c>
      <c r="N1895" t="s">
        <v>13963</v>
      </c>
      <c r="O1895" t="s">
        <v>18190</v>
      </c>
      <c r="P1895" t="s">
        <v>18191</v>
      </c>
      <c r="Q1895">
        <v>2013</v>
      </c>
      <c r="R1895" t="s">
        <v>491</v>
      </c>
      <c r="S1895">
        <v>1</v>
      </c>
      <c r="T1895">
        <v>23000000</v>
      </c>
      <c r="U1895">
        <v>25556065</v>
      </c>
      <c r="V1895">
        <f t="shared" si="59"/>
        <v>2556065</v>
      </c>
      <c r="W1895" t="s">
        <v>7050</v>
      </c>
      <c r="X1895">
        <v>8</v>
      </c>
      <c r="Y1895">
        <v>574</v>
      </c>
      <c r="Z1895">
        <v>355126</v>
      </c>
      <c r="AA1895">
        <v>748</v>
      </c>
      <c r="AB1895">
        <v>148000</v>
      </c>
      <c r="AC1895">
        <v>0</v>
      </c>
      <c r="AD1895">
        <v>19000</v>
      </c>
      <c r="AE1895">
        <v>128</v>
      </c>
      <c r="AF1895">
        <v>105</v>
      </c>
      <c r="AG1895">
        <v>19359</v>
      </c>
      <c r="AH1895" t="s">
        <v>2420</v>
      </c>
      <c r="AI1895" t="s">
        <v>12756</v>
      </c>
      <c r="AJ1895" t="s">
        <v>13700</v>
      </c>
      <c r="AP1895">
        <f t="shared" si="58"/>
        <v>3</v>
      </c>
    </row>
    <row r="1896" spans="1:42" x14ac:dyDescent="0.3">
      <c r="A1896" s="1">
        <v>2037</v>
      </c>
      <c r="B1896" t="s">
        <v>7051</v>
      </c>
      <c r="C1896" t="s">
        <v>27</v>
      </c>
      <c r="D1896" t="s">
        <v>3128</v>
      </c>
      <c r="E1896" t="s">
        <v>261</v>
      </c>
      <c r="F1896" t="s">
        <v>7052</v>
      </c>
      <c r="G1896" t="s">
        <v>7053</v>
      </c>
      <c r="H1896" t="s">
        <v>32</v>
      </c>
      <c r="I1896">
        <v>97</v>
      </c>
      <c r="J1896">
        <v>2.35</v>
      </c>
      <c r="K1896" t="s">
        <v>33</v>
      </c>
      <c r="L1896" t="s">
        <v>18192</v>
      </c>
      <c r="M1896" t="s">
        <v>18193</v>
      </c>
      <c r="N1896" t="s">
        <v>14564</v>
      </c>
      <c r="O1896" t="s">
        <v>14126</v>
      </c>
      <c r="P1896" t="s">
        <v>18091</v>
      </c>
      <c r="Q1896">
        <v>2001</v>
      </c>
      <c r="R1896" t="s">
        <v>491</v>
      </c>
      <c r="S1896">
        <v>2</v>
      </c>
      <c r="T1896">
        <v>23000000</v>
      </c>
      <c r="U1896">
        <v>21973182</v>
      </c>
      <c r="V1896">
        <f t="shared" si="59"/>
        <v>-1026818</v>
      </c>
      <c r="W1896" t="s">
        <v>7054</v>
      </c>
      <c r="X1896">
        <v>6.6</v>
      </c>
      <c r="Y1896">
        <v>140</v>
      </c>
      <c r="Z1896">
        <v>53415</v>
      </c>
      <c r="AA1896">
        <v>339</v>
      </c>
      <c r="AB1896">
        <v>0</v>
      </c>
      <c r="AC1896">
        <v>131</v>
      </c>
      <c r="AD1896">
        <v>23000</v>
      </c>
      <c r="AE1896">
        <v>81</v>
      </c>
      <c r="AF1896">
        <v>62</v>
      </c>
      <c r="AG1896">
        <v>23242</v>
      </c>
      <c r="AH1896" t="s">
        <v>20928</v>
      </c>
      <c r="AI1896" t="s">
        <v>13161</v>
      </c>
      <c r="AP1896">
        <f t="shared" si="58"/>
        <v>2</v>
      </c>
    </row>
    <row r="1897" spans="1:42" x14ac:dyDescent="0.3">
      <c r="A1897" s="1">
        <v>2038</v>
      </c>
      <c r="B1897" t="s">
        <v>7055</v>
      </c>
      <c r="C1897" t="s">
        <v>27</v>
      </c>
      <c r="D1897" t="s">
        <v>7056</v>
      </c>
      <c r="E1897" t="s">
        <v>999</v>
      </c>
      <c r="F1897" t="s">
        <v>7057</v>
      </c>
      <c r="G1897" t="s">
        <v>7058</v>
      </c>
      <c r="H1897" t="s">
        <v>47</v>
      </c>
      <c r="I1897">
        <v>100</v>
      </c>
      <c r="J1897">
        <v>2.35</v>
      </c>
      <c r="K1897" t="s">
        <v>33</v>
      </c>
      <c r="L1897" t="s">
        <v>8429</v>
      </c>
      <c r="M1897" t="s">
        <v>18194</v>
      </c>
      <c r="N1897" t="s">
        <v>18195</v>
      </c>
      <c r="O1897" t="s">
        <v>18196</v>
      </c>
      <c r="P1897" t="s">
        <v>14128</v>
      </c>
      <c r="Q1897">
        <v>2013</v>
      </c>
      <c r="R1897" t="s">
        <v>72</v>
      </c>
      <c r="S1897">
        <v>4</v>
      </c>
      <c r="T1897">
        <v>25000000</v>
      </c>
      <c r="U1897">
        <v>4756</v>
      </c>
      <c r="V1897">
        <f t="shared" si="59"/>
        <v>-24995244</v>
      </c>
      <c r="W1897" t="s">
        <v>7059</v>
      </c>
      <c r="X1897">
        <v>5.4</v>
      </c>
      <c r="Y1897">
        <v>28</v>
      </c>
      <c r="Z1897">
        <v>4191</v>
      </c>
      <c r="AA1897">
        <v>32</v>
      </c>
      <c r="AB1897">
        <v>0</v>
      </c>
      <c r="AC1897">
        <v>3</v>
      </c>
      <c r="AD1897">
        <v>2000</v>
      </c>
      <c r="AE1897">
        <v>228</v>
      </c>
      <c r="AF1897">
        <v>88</v>
      </c>
      <c r="AG1897">
        <v>2450</v>
      </c>
      <c r="AH1897" t="s">
        <v>718</v>
      </c>
      <c r="AI1897" t="s">
        <v>20926</v>
      </c>
      <c r="AJ1897" t="s">
        <v>20924</v>
      </c>
      <c r="AP1897">
        <f t="shared" si="58"/>
        <v>3</v>
      </c>
    </row>
    <row r="1898" spans="1:42" x14ac:dyDescent="0.3">
      <c r="A1898" s="1">
        <v>2039</v>
      </c>
      <c r="B1898" t="s">
        <v>7060</v>
      </c>
      <c r="C1898" t="s">
        <v>27</v>
      </c>
      <c r="D1898" t="s">
        <v>3257</v>
      </c>
      <c r="E1898" t="s">
        <v>629</v>
      </c>
      <c r="F1898" t="s">
        <v>7061</v>
      </c>
      <c r="G1898" t="s">
        <v>6915</v>
      </c>
      <c r="H1898" t="s">
        <v>32</v>
      </c>
      <c r="I1898">
        <v>114</v>
      </c>
      <c r="J1898">
        <v>2.35</v>
      </c>
      <c r="K1898" t="s">
        <v>33</v>
      </c>
      <c r="L1898" t="s">
        <v>15065</v>
      </c>
      <c r="M1898" t="s">
        <v>15915</v>
      </c>
      <c r="N1898" t="s">
        <v>18197</v>
      </c>
      <c r="O1898" t="s">
        <v>18198</v>
      </c>
      <c r="P1898" t="s">
        <v>14057</v>
      </c>
      <c r="Q1898">
        <v>1999</v>
      </c>
      <c r="R1898" t="s">
        <v>34</v>
      </c>
      <c r="S1898">
        <v>2</v>
      </c>
      <c r="T1898">
        <v>23000000</v>
      </c>
      <c r="U1898">
        <v>18653615</v>
      </c>
      <c r="V1898">
        <f t="shared" si="59"/>
        <v>-4346385</v>
      </c>
      <c r="W1898" t="s">
        <v>7062</v>
      </c>
      <c r="X1898">
        <v>6.1</v>
      </c>
      <c r="Y1898">
        <v>36</v>
      </c>
      <c r="Z1898">
        <v>14786</v>
      </c>
      <c r="AA1898">
        <v>103</v>
      </c>
      <c r="AB1898">
        <v>638</v>
      </c>
      <c r="AC1898">
        <v>61</v>
      </c>
      <c r="AD1898">
        <v>20000</v>
      </c>
      <c r="AE1898">
        <v>797</v>
      </c>
      <c r="AF1898">
        <v>407</v>
      </c>
      <c r="AG1898">
        <v>22040</v>
      </c>
      <c r="AH1898" t="s">
        <v>1432</v>
      </c>
      <c r="AI1898" t="s">
        <v>2420</v>
      </c>
      <c r="AP1898">
        <f t="shared" si="58"/>
        <v>2</v>
      </c>
    </row>
    <row r="1899" spans="1:42" x14ac:dyDescent="0.3">
      <c r="A1899" s="1">
        <v>2040</v>
      </c>
      <c r="B1899" t="s">
        <v>7063</v>
      </c>
      <c r="C1899" t="s">
        <v>27</v>
      </c>
      <c r="D1899" t="s">
        <v>7064</v>
      </c>
      <c r="E1899" t="s">
        <v>3349</v>
      </c>
      <c r="F1899" t="s">
        <v>7065</v>
      </c>
      <c r="G1899" t="s">
        <v>7066</v>
      </c>
      <c r="H1899" t="s">
        <v>32</v>
      </c>
      <c r="I1899">
        <v>88</v>
      </c>
      <c r="J1899">
        <v>1.85</v>
      </c>
      <c r="K1899" t="s">
        <v>33</v>
      </c>
      <c r="L1899" t="s">
        <v>14572</v>
      </c>
      <c r="M1899" t="s">
        <v>14680</v>
      </c>
      <c r="N1899" t="s">
        <v>14630</v>
      </c>
      <c r="O1899" t="s">
        <v>15207</v>
      </c>
      <c r="P1899" t="s">
        <v>16472</v>
      </c>
      <c r="Q1899">
        <v>2000</v>
      </c>
      <c r="R1899" t="s">
        <v>34</v>
      </c>
      <c r="S1899">
        <v>4</v>
      </c>
      <c r="T1899">
        <v>23000000</v>
      </c>
      <c r="U1899">
        <v>13019253</v>
      </c>
      <c r="V1899">
        <f t="shared" si="59"/>
        <v>-9980747</v>
      </c>
      <c r="W1899" t="s">
        <v>7067</v>
      </c>
      <c r="X1899">
        <v>5.6</v>
      </c>
      <c r="Y1899">
        <v>53</v>
      </c>
      <c r="Z1899">
        <v>3914</v>
      </c>
      <c r="AA1899">
        <v>47</v>
      </c>
      <c r="AB1899">
        <v>153</v>
      </c>
      <c r="AC1899">
        <v>12</v>
      </c>
      <c r="AD1899">
        <v>327</v>
      </c>
      <c r="AE1899">
        <v>281</v>
      </c>
      <c r="AF1899">
        <v>249</v>
      </c>
      <c r="AG1899">
        <v>1509</v>
      </c>
      <c r="AH1899" t="s">
        <v>1432</v>
      </c>
      <c r="AI1899" t="s">
        <v>20931</v>
      </c>
      <c r="AP1899">
        <f t="shared" si="58"/>
        <v>2</v>
      </c>
    </row>
    <row r="1900" spans="1:42" x14ac:dyDescent="0.3">
      <c r="A1900" s="1">
        <v>2041</v>
      </c>
      <c r="B1900" t="s">
        <v>7068</v>
      </c>
      <c r="C1900" t="s">
        <v>27</v>
      </c>
      <c r="D1900" t="s">
        <v>1120</v>
      </c>
      <c r="E1900" t="s">
        <v>344</v>
      </c>
      <c r="F1900" t="s">
        <v>355</v>
      </c>
      <c r="G1900" t="s">
        <v>1671</v>
      </c>
      <c r="H1900" t="s">
        <v>5586</v>
      </c>
      <c r="I1900">
        <v>93</v>
      </c>
      <c r="J1900">
        <v>2.35</v>
      </c>
      <c r="K1900" t="s">
        <v>33</v>
      </c>
      <c r="L1900" t="s">
        <v>15504</v>
      </c>
      <c r="M1900" t="s">
        <v>16820</v>
      </c>
      <c r="N1900" t="s">
        <v>14154</v>
      </c>
      <c r="O1900" t="s">
        <v>14042</v>
      </c>
      <c r="P1900" t="s">
        <v>14310</v>
      </c>
      <c r="Q1900">
        <v>2011</v>
      </c>
      <c r="R1900" t="s">
        <v>491</v>
      </c>
      <c r="S1900">
        <v>5</v>
      </c>
      <c r="T1900">
        <v>23000000</v>
      </c>
      <c r="U1900">
        <v>18934858</v>
      </c>
      <c r="V1900">
        <f t="shared" si="59"/>
        <v>-4065142</v>
      </c>
      <c r="W1900" t="s">
        <v>7069</v>
      </c>
      <c r="X1900">
        <v>5.8</v>
      </c>
      <c r="Y1900">
        <v>394</v>
      </c>
      <c r="Z1900">
        <v>72646</v>
      </c>
      <c r="AA1900">
        <v>397</v>
      </c>
      <c r="AB1900">
        <v>0</v>
      </c>
      <c r="AC1900">
        <v>0</v>
      </c>
      <c r="AD1900">
        <v>17000</v>
      </c>
      <c r="AE1900">
        <v>13000</v>
      </c>
      <c r="AF1900">
        <v>947</v>
      </c>
      <c r="AG1900">
        <v>31187</v>
      </c>
      <c r="AH1900" t="s">
        <v>980</v>
      </c>
      <c r="AI1900" t="s">
        <v>13161</v>
      </c>
      <c r="AP1900">
        <f t="shared" si="58"/>
        <v>2</v>
      </c>
    </row>
    <row r="1901" spans="1:42" x14ac:dyDescent="0.3">
      <c r="A1901" s="1">
        <v>2042</v>
      </c>
      <c r="B1901" t="s">
        <v>7070</v>
      </c>
      <c r="C1901" t="s">
        <v>27</v>
      </c>
      <c r="D1901" t="s">
        <v>7071</v>
      </c>
      <c r="E1901" t="s">
        <v>7072</v>
      </c>
      <c r="F1901" t="s">
        <v>6471</v>
      </c>
      <c r="G1901" t="s">
        <v>7073</v>
      </c>
      <c r="H1901" t="s">
        <v>32</v>
      </c>
      <c r="I1901">
        <v>92</v>
      </c>
      <c r="J1901">
        <v>2.35</v>
      </c>
      <c r="K1901" t="s">
        <v>33</v>
      </c>
      <c r="L1901" t="s">
        <v>18199</v>
      </c>
      <c r="M1901" t="s">
        <v>14496</v>
      </c>
      <c r="N1901" t="s">
        <v>14220</v>
      </c>
      <c r="O1901" t="s">
        <v>14273</v>
      </c>
      <c r="P1901" t="s">
        <v>15046</v>
      </c>
      <c r="Q1901">
        <v>1987</v>
      </c>
      <c r="R1901" t="s">
        <v>34</v>
      </c>
      <c r="S1901">
        <v>0</v>
      </c>
      <c r="T1901">
        <v>23000000</v>
      </c>
      <c r="U1901">
        <v>20763013</v>
      </c>
      <c r="V1901">
        <f t="shared" si="59"/>
        <v>-2236987</v>
      </c>
      <c r="W1901" t="s">
        <v>7074</v>
      </c>
      <c r="X1901">
        <v>2.8</v>
      </c>
      <c r="Y1901">
        <v>80</v>
      </c>
      <c r="Z1901">
        <v>30840</v>
      </c>
      <c r="AA1901">
        <v>383</v>
      </c>
      <c r="AB1901">
        <v>0</v>
      </c>
      <c r="AC1901">
        <v>114</v>
      </c>
      <c r="AD1901">
        <v>912</v>
      </c>
      <c r="AE1901">
        <v>535</v>
      </c>
      <c r="AF1901">
        <v>434</v>
      </c>
      <c r="AG1901">
        <v>2355</v>
      </c>
      <c r="AH1901" t="s">
        <v>718</v>
      </c>
      <c r="AI1901" t="s">
        <v>4493</v>
      </c>
      <c r="AJ1901" t="s">
        <v>13161</v>
      </c>
      <c r="AP1901">
        <f t="shared" si="58"/>
        <v>3</v>
      </c>
    </row>
    <row r="1902" spans="1:42" x14ac:dyDescent="0.3">
      <c r="A1902" s="1">
        <v>2043</v>
      </c>
      <c r="B1902" t="s">
        <v>7075</v>
      </c>
      <c r="C1902" t="s">
        <v>27</v>
      </c>
      <c r="D1902" t="s">
        <v>7076</v>
      </c>
      <c r="E1902" t="s">
        <v>165</v>
      </c>
      <c r="F1902" t="s">
        <v>1269</v>
      </c>
      <c r="G1902" t="s">
        <v>1723</v>
      </c>
      <c r="H1902" t="s">
        <v>32</v>
      </c>
      <c r="I1902">
        <v>98</v>
      </c>
      <c r="J1902">
        <v>1.85</v>
      </c>
      <c r="K1902" t="s">
        <v>33</v>
      </c>
      <c r="L1902" t="s">
        <v>14241</v>
      </c>
      <c r="M1902" t="s">
        <v>17802</v>
      </c>
      <c r="N1902" t="s">
        <v>16341</v>
      </c>
      <c r="O1902" t="s">
        <v>14966</v>
      </c>
      <c r="P1902" t="s">
        <v>18149</v>
      </c>
      <c r="Q1902">
        <v>1996</v>
      </c>
      <c r="R1902" t="s">
        <v>34</v>
      </c>
      <c r="S1902">
        <v>2</v>
      </c>
      <c r="T1902">
        <v>23000000</v>
      </c>
      <c r="U1902">
        <v>12782508</v>
      </c>
      <c r="V1902">
        <f t="shared" si="59"/>
        <v>-10217492</v>
      </c>
      <c r="W1902" t="s">
        <v>7077</v>
      </c>
      <c r="X1902">
        <v>6.7</v>
      </c>
      <c r="Y1902">
        <v>45</v>
      </c>
      <c r="Z1902">
        <v>20163</v>
      </c>
      <c r="AA1902">
        <v>71</v>
      </c>
      <c r="AB1902">
        <v>1000</v>
      </c>
      <c r="AC1902">
        <v>4</v>
      </c>
      <c r="AD1902">
        <v>29000</v>
      </c>
      <c r="AE1902">
        <v>22000</v>
      </c>
      <c r="AF1902">
        <v>11000</v>
      </c>
      <c r="AG1902">
        <v>63194</v>
      </c>
      <c r="AH1902" t="s">
        <v>2420</v>
      </c>
      <c r="AP1902">
        <f t="shared" si="58"/>
        <v>1</v>
      </c>
    </row>
    <row r="1903" spans="1:42" x14ac:dyDescent="0.3">
      <c r="A1903" s="1">
        <v>2044</v>
      </c>
      <c r="B1903" t="s">
        <v>7078</v>
      </c>
      <c r="C1903" t="s">
        <v>27</v>
      </c>
      <c r="D1903" t="s">
        <v>7079</v>
      </c>
      <c r="E1903" t="s">
        <v>2843</v>
      </c>
      <c r="F1903" t="s">
        <v>3487</v>
      </c>
      <c r="G1903" t="s">
        <v>7080</v>
      </c>
      <c r="H1903" t="s">
        <v>32</v>
      </c>
      <c r="I1903">
        <v>94</v>
      </c>
      <c r="J1903">
        <v>2.35</v>
      </c>
      <c r="K1903" t="s">
        <v>33</v>
      </c>
      <c r="L1903" t="s">
        <v>17737</v>
      </c>
      <c r="M1903" t="s">
        <v>17209</v>
      </c>
      <c r="N1903" t="s">
        <v>14955</v>
      </c>
      <c r="O1903" t="s">
        <v>18200</v>
      </c>
      <c r="Q1903">
        <v>2008</v>
      </c>
      <c r="R1903" t="s">
        <v>72</v>
      </c>
      <c r="S1903">
        <v>2</v>
      </c>
      <c r="T1903">
        <v>23000000</v>
      </c>
      <c r="U1903">
        <v>11508423</v>
      </c>
      <c r="V1903">
        <f t="shared" si="59"/>
        <v>-11491577</v>
      </c>
      <c r="W1903" t="s">
        <v>7081</v>
      </c>
      <c r="X1903">
        <v>5.0999999999999996</v>
      </c>
      <c r="Y1903">
        <v>47</v>
      </c>
      <c r="Z1903">
        <v>3174</v>
      </c>
      <c r="AA1903">
        <v>19</v>
      </c>
      <c r="AB1903">
        <v>376</v>
      </c>
      <c r="AC1903">
        <v>258</v>
      </c>
      <c r="AD1903">
        <v>721</v>
      </c>
      <c r="AE1903">
        <v>463</v>
      </c>
      <c r="AF1903">
        <v>424</v>
      </c>
      <c r="AG1903">
        <v>2453</v>
      </c>
      <c r="AH1903" t="s">
        <v>20932</v>
      </c>
      <c r="AI1903" t="s">
        <v>1432</v>
      </c>
      <c r="AJ1903" t="s">
        <v>2420</v>
      </c>
      <c r="AK1903" t="s">
        <v>20926</v>
      </c>
      <c r="AL1903" t="s">
        <v>20930</v>
      </c>
      <c r="AP1903">
        <f t="shared" si="58"/>
        <v>5</v>
      </c>
    </row>
    <row r="1904" spans="1:42" x14ac:dyDescent="0.3">
      <c r="A1904" s="1">
        <v>2045</v>
      </c>
      <c r="B1904" t="s">
        <v>7082</v>
      </c>
      <c r="C1904" t="s">
        <v>27</v>
      </c>
      <c r="D1904" t="s">
        <v>3560</v>
      </c>
      <c r="E1904" t="s">
        <v>2453</v>
      </c>
      <c r="F1904" t="s">
        <v>7083</v>
      </c>
      <c r="G1904" t="s">
        <v>7084</v>
      </c>
      <c r="H1904" t="s">
        <v>47</v>
      </c>
      <c r="I1904">
        <v>102</v>
      </c>
      <c r="J1904">
        <v>1.85</v>
      </c>
      <c r="K1904" t="s">
        <v>33</v>
      </c>
      <c r="L1904" t="s">
        <v>15567</v>
      </c>
      <c r="M1904" t="s">
        <v>15236</v>
      </c>
      <c r="N1904" t="s">
        <v>16203</v>
      </c>
      <c r="O1904" t="s">
        <v>16338</v>
      </c>
      <c r="P1904" t="s">
        <v>18201</v>
      </c>
      <c r="Q1904">
        <v>1999</v>
      </c>
      <c r="R1904" t="s">
        <v>491</v>
      </c>
      <c r="S1904">
        <v>0</v>
      </c>
      <c r="T1904">
        <v>23000000</v>
      </c>
      <c r="U1904">
        <v>10660147</v>
      </c>
      <c r="V1904">
        <f t="shared" si="59"/>
        <v>-12339853</v>
      </c>
      <c r="W1904" t="s">
        <v>7085</v>
      </c>
      <c r="X1904">
        <v>7.2</v>
      </c>
      <c r="Y1904">
        <v>90</v>
      </c>
      <c r="Z1904">
        <v>17740</v>
      </c>
      <c r="AA1904">
        <v>165</v>
      </c>
      <c r="AB1904">
        <v>0</v>
      </c>
      <c r="AC1904">
        <v>277</v>
      </c>
      <c r="AD1904">
        <v>327</v>
      </c>
      <c r="AE1904">
        <v>261</v>
      </c>
      <c r="AF1904">
        <v>57</v>
      </c>
      <c r="AG1904">
        <v>672</v>
      </c>
      <c r="AH1904" t="s">
        <v>2420</v>
      </c>
      <c r="AI1904" t="s">
        <v>12756</v>
      </c>
      <c r="AP1904">
        <f t="shared" si="58"/>
        <v>2</v>
      </c>
    </row>
    <row r="1905" spans="1:42" x14ac:dyDescent="0.3">
      <c r="A1905" s="1">
        <v>2046</v>
      </c>
      <c r="B1905" t="s">
        <v>7086</v>
      </c>
      <c r="C1905" t="s">
        <v>27</v>
      </c>
      <c r="D1905" t="s">
        <v>4153</v>
      </c>
      <c r="E1905" t="s">
        <v>1279</v>
      </c>
      <c r="F1905" t="s">
        <v>1260</v>
      </c>
      <c r="G1905" t="s">
        <v>4068</v>
      </c>
      <c r="H1905" t="s">
        <v>32</v>
      </c>
      <c r="I1905">
        <v>98</v>
      </c>
      <c r="J1905">
        <v>1.85</v>
      </c>
      <c r="K1905" t="s">
        <v>33</v>
      </c>
      <c r="L1905" t="s">
        <v>16237</v>
      </c>
      <c r="M1905" t="s">
        <v>17704</v>
      </c>
      <c r="N1905" t="s">
        <v>15442</v>
      </c>
      <c r="O1905" t="s">
        <v>14630</v>
      </c>
      <c r="P1905" t="s">
        <v>18202</v>
      </c>
      <c r="Q1905">
        <v>1991</v>
      </c>
      <c r="R1905" t="s">
        <v>491</v>
      </c>
      <c r="S1905">
        <v>2</v>
      </c>
      <c r="T1905">
        <v>23000000</v>
      </c>
      <c r="U1905">
        <v>7434726</v>
      </c>
      <c r="V1905">
        <f t="shared" si="59"/>
        <v>-15565274</v>
      </c>
      <c r="W1905" t="s">
        <v>7087</v>
      </c>
      <c r="X1905">
        <v>6</v>
      </c>
      <c r="Y1905">
        <v>30</v>
      </c>
      <c r="Z1905">
        <v>14473</v>
      </c>
      <c r="AA1905">
        <v>81</v>
      </c>
      <c r="AB1905">
        <v>0</v>
      </c>
      <c r="AC1905">
        <v>23</v>
      </c>
      <c r="AD1905">
        <v>1000</v>
      </c>
      <c r="AE1905">
        <v>1000</v>
      </c>
      <c r="AF1905">
        <v>982</v>
      </c>
      <c r="AG1905">
        <v>3671</v>
      </c>
      <c r="AH1905" t="s">
        <v>980</v>
      </c>
      <c r="AI1905" t="s">
        <v>20931</v>
      </c>
      <c r="AJ1905" t="s">
        <v>2420</v>
      </c>
      <c r="AK1905" t="s">
        <v>13161</v>
      </c>
      <c r="AL1905" t="s">
        <v>10951</v>
      </c>
      <c r="AP1905">
        <f t="shared" si="58"/>
        <v>5</v>
      </c>
    </row>
    <row r="1906" spans="1:42" x14ac:dyDescent="0.3">
      <c r="A1906" s="1">
        <v>2048</v>
      </c>
      <c r="B1906" t="s">
        <v>7088</v>
      </c>
      <c r="C1906" t="s">
        <v>27</v>
      </c>
      <c r="D1906" t="s">
        <v>7089</v>
      </c>
      <c r="E1906" t="s">
        <v>1480</v>
      </c>
      <c r="F1906" t="s">
        <v>7090</v>
      </c>
      <c r="G1906" t="s">
        <v>7091</v>
      </c>
      <c r="H1906" t="s">
        <v>1390</v>
      </c>
      <c r="I1906">
        <v>111</v>
      </c>
      <c r="J1906">
        <v>2.35</v>
      </c>
      <c r="K1906" t="s">
        <v>2067</v>
      </c>
      <c r="L1906" t="s">
        <v>18203</v>
      </c>
      <c r="M1906" t="s">
        <v>16531</v>
      </c>
      <c r="N1906" t="s">
        <v>16401</v>
      </c>
      <c r="O1906" t="s">
        <v>18204</v>
      </c>
      <c r="P1906" t="s">
        <v>14859</v>
      </c>
      <c r="Q1906">
        <v>2009</v>
      </c>
      <c r="R1906" t="s">
        <v>34</v>
      </c>
      <c r="S1906">
        <v>1</v>
      </c>
      <c r="T1906">
        <v>19430000</v>
      </c>
      <c r="U1906">
        <v>6109075</v>
      </c>
      <c r="V1906">
        <f t="shared" si="59"/>
        <v>-13320925</v>
      </c>
      <c r="W1906" t="s">
        <v>7092</v>
      </c>
      <c r="X1906">
        <v>6.7</v>
      </c>
      <c r="Y1906">
        <v>165</v>
      </c>
      <c r="Z1906">
        <v>32003</v>
      </c>
      <c r="AA1906">
        <v>65</v>
      </c>
      <c r="AB1906">
        <v>0</v>
      </c>
      <c r="AC1906">
        <v>105</v>
      </c>
      <c r="AD1906">
        <v>527</v>
      </c>
      <c r="AE1906">
        <v>86</v>
      </c>
      <c r="AF1906">
        <v>64</v>
      </c>
      <c r="AG1906">
        <v>735</v>
      </c>
      <c r="AH1906" t="s">
        <v>20932</v>
      </c>
      <c r="AI1906" t="s">
        <v>2420</v>
      </c>
      <c r="AP1906">
        <f t="shared" si="58"/>
        <v>2</v>
      </c>
    </row>
    <row r="1907" spans="1:42" x14ac:dyDescent="0.3">
      <c r="A1907" s="1">
        <v>2050</v>
      </c>
      <c r="B1907" t="s">
        <v>7093</v>
      </c>
      <c r="C1907" t="s">
        <v>27</v>
      </c>
      <c r="D1907" t="s">
        <v>3951</v>
      </c>
      <c r="E1907" t="s">
        <v>7094</v>
      </c>
      <c r="F1907" t="s">
        <v>7095</v>
      </c>
      <c r="G1907" t="s">
        <v>7096</v>
      </c>
      <c r="H1907" t="s">
        <v>47</v>
      </c>
      <c r="I1907">
        <v>100</v>
      </c>
      <c r="J1907">
        <v>2.35</v>
      </c>
      <c r="K1907" t="s">
        <v>33</v>
      </c>
      <c r="L1907" t="s">
        <v>17810</v>
      </c>
      <c r="M1907" t="s">
        <v>18205</v>
      </c>
      <c r="N1907" t="s">
        <v>14177</v>
      </c>
      <c r="O1907" t="s">
        <v>14802</v>
      </c>
      <c r="P1907" t="s">
        <v>16380</v>
      </c>
      <c r="Q1907">
        <v>2009</v>
      </c>
      <c r="R1907" t="s">
        <v>491</v>
      </c>
      <c r="S1907">
        <v>1</v>
      </c>
      <c r="T1907">
        <v>23000000</v>
      </c>
      <c r="U1907">
        <v>2708188</v>
      </c>
      <c r="V1907">
        <f t="shared" si="59"/>
        <v>-20291812</v>
      </c>
      <c r="W1907" t="s">
        <v>7097</v>
      </c>
      <c r="X1907">
        <v>6.2</v>
      </c>
      <c r="Y1907">
        <v>155</v>
      </c>
      <c r="Z1907">
        <v>8924</v>
      </c>
      <c r="AA1907">
        <v>43</v>
      </c>
      <c r="AB1907">
        <v>0</v>
      </c>
      <c r="AC1907">
        <v>350</v>
      </c>
      <c r="AD1907">
        <v>201</v>
      </c>
      <c r="AE1907">
        <v>123</v>
      </c>
      <c r="AF1907">
        <v>30</v>
      </c>
      <c r="AG1907">
        <v>365</v>
      </c>
      <c r="AH1907" t="s">
        <v>1432</v>
      </c>
      <c r="AI1907" t="s">
        <v>2420</v>
      </c>
      <c r="AJ1907" t="s">
        <v>12756</v>
      </c>
      <c r="AP1907">
        <f t="shared" si="58"/>
        <v>3</v>
      </c>
    </row>
    <row r="1908" spans="1:42" x14ac:dyDescent="0.3">
      <c r="A1908" s="1">
        <v>2052</v>
      </c>
      <c r="B1908" t="s">
        <v>7098</v>
      </c>
      <c r="C1908" t="s">
        <v>27</v>
      </c>
      <c r="D1908" t="s">
        <v>7099</v>
      </c>
      <c r="E1908" t="s">
        <v>7100</v>
      </c>
      <c r="F1908" t="s">
        <v>7101</v>
      </c>
      <c r="G1908" t="s">
        <v>7102</v>
      </c>
      <c r="H1908" t="s">
        <v>32</v>
      </c>
      <c r="I1908">
        <v>141</v>
      </c>
      <c r="J1908">
        <v>2.35</v>
      </c>
      <c r="K1908" t="s">
        <v>33</v>
      </c>
      <c r="L1908" t="s">
        <v>18206</v>
      </c>
      <c r="M1908" t="s">
        <v>17232</v>
      </c>
      <c r="N1908" t="s">
        <v>18207</v>
      </c>
      <c r="O1908" t="s">
        <v>16579</v>
      </c>
      <c r="P1908" t="s">
        <v>15512</v>
      </c>
      <c r="Q1908">
        <v>2004</v>
      </c>
      <c r="R1908" t="s">
        <v>34</v>
      </c>
      <c r="S1908">
        <v>2</v>
      </c>
      <c r="T1908">
        <v>23000000</v>
      </c>
      <c r="U1908">
        <v>16123851</v>
      </c>
      <c r="V1908">
        <f t="shared" si="59"/>
        <v>-6876149</v>
      </c>
      <c r="W1908" t="s">
        <v>7103</v>
      </c>
      <c r="X1908">
        <v>6.2</v>
      </c>
      <c r="Y1908">
        <v>118</v>
      </c>
      <c r="Z1908">
        <v>17373</v>
      </c>
      <c r="AA1908">
        <v>148</v>
      </c>
      <c r="AB1908">
        <v>767</v>
      </c>
      <c r="AC1908">
        <v>300</v>
      </c>
      <c r="AD1908">
        <v>805</v>
      </c>
      <c r="AE1908">
        <v>539</v>
      </c>
      <c r="AF1908">
        <v>73</v>
      </c>
      <c r="AG1908">
        <v>1618</v>
      </c>
      <c r="AH1908" t="s">
        <v>2420</v>
      </c>
      <c r="AP1908">
        <f t="shared" si="58"/>
        <v>1</v>
      </c>
    </row>
    <row r="1909" spans="1:42" x14ac:dyDescent="0.3">
      <c r="A1909" s="1">
        <v>2054</v>
      </c>
      <c r="B1909" t="s">
        <v>7104</v>
      </c>
      <c r="C1909" t="s">
        <v>27</v>
      </c>
      <c r="D1909" t="s">
        <v>2502</v>
      </c>
      <c r="E1909" t="s">
        <v>7105</v>
      </c>
      <c r="F1909" t="s">
        <v>7106</v>
      </c>
      <c r="G1909" t="s">
        <v>7107</v>
      </c>
      <c r="H1909" t="s">
        <v>32</v>
      </c>
      <c r="I1909">
        <v>114</v>
      </c>
      <c r="J1909">
        <v>2.35</v>
      </c>
      <c r="K1909" t="s">
        <v>33</v>
      </c>
      <c r="L1909" t="s">
        <v>14002</v>
      </c>
      <c r="M1909" t="s">
        <v>18208</v>
      </c>
      <c r="N1909" t="s">
        <v>14551</v>
      </c>
      <c r="O1909" t="s">
        <v>15207</v>
      </c>
      <c r="P1909" t="s">
        <v>17493</v>
      </c>
      <c r="Q1909">
        <v>2007</v>
      </c>
      <c r="R1909" t="s">
        <v>34</v>
      </c>
      <c r="S1909">
        <v>0</v>
      </c>
      <c r="T1909">
        <v>25000000</v>
      </c>
      <c r="U1909">
        <v>71975611</v>
      </c>
      <c r="V1909">
        <f t="shared" si="59"/>
        <v>46975611</v>
      </c>
      <c r="W1909" t="s">
        <v>7108</v>
      </c>
      <c r="X1909">
        <v>6.8</v>
      </c>
      <c r="Y1909">
        <v>314</v>
      </c>
      <c r="Z1909">
        <v>209396</v>
      </c>
      <c r="AA1909">
        <v>580</v>
      </c>
      <c r="AB1909">
        <v>11000</v>
      </c>
      <c r="AC1909">
        <v>101</v>
      </c>
      <c r="AD1909">
        <v>129</v>
      </c>
      <c r="AE1909">
        <v>25</v>
      </c>
      <c r="AF1909">
        <v>23</v>
      </c>
      <c r="AG1909">
        <v>214</v>
      </c>
      <c r="AH1909" t="s">
        <v>20924</v>
      </c>
      <c r="AI1909" t="s">
        <v>4493</v>
      </c>
      <c r="AP1909">
        <f t="shared" si="58"/>
        <v>2</v>
      </c>
    </row>
    <row r="1910" spans="1:42" x14ac:dyDescent="0.3">
      <c r="A1910" s="1">
        <v>2055</v>
      </c>
      <c r="B1910" t="s">
        <v>7109</v>
      </c>
      <c r="C1910" t="s">
        <v>27</v>
      </c>
      <c r="D1910" t="s">
        <v>7110</v>
      </c>
      <c r="E1910" t="s">
        <v>7111</v>
      </c>
      <c r="F1910" t="s">
        <v>7112</v>
      </c>
      <c r="G1910" t="s">
        <v>7113</v>
      </c>
      <c r="H1910" t="s">
        <v>32</v>
      </c>
      <c r="I1910">
        <v>96</v>
      </c>
      <c r="J1910">
        <v>1.85</v>
      </c>
      <c r="K1910" t="s">
        <v>33</v>
      </c>
      <c r="L1910" t="s">
        <v>15105</v>
      </c>
      <c r="M1910" t="s">
        <v>18209</v>
      </c>
      <c r="N1910" t="s">
        <v>18210</v>
      </c>
      <c r="O1910" t="s">
        <v>18211</v>
      </c>
      <c r="P1910" t="s">
        <v>16664</v>
      </c>
      <c r="Q1910">
        <v>1987</v>
      </c>
      <c r="R1910" t="s">
        <v>72</v>
      </c>
      <c r="S1910">
        <v>2</v>
      </c>
      <c r="T1910">
        <v>22700000</v>
      </c>
      <c r="U1910">
        <v>38119483</v>
      </c>
      <c r="V1910">
        <f t="shared" si="59"/>
        <v>15419483</v>
      </c>
      <c r="W1910" t="s">
        <v>7114</v>
      </c>
      <c r="X1910">
        <v>7.1</v>
      </c>
      <c r="Y1910">
        <v>103</v>
      </c>
      <c r="Z1910">
        <v>136667</v>
      </c>
      <c r="AA1910">
        <v>273</v>
      </c>
      <c r="AB1910">
        <v>13000</v>
      </c>
      <c r="AC1910">
        <v>0</v>
      </c>
      <c r="AD1910">
        <v>1000</v>
      </c>
      <c r="AE1910">
        <v>605</v>
      </c>
      <c r="AF1910">
        <v>542</v>
      </c>
      <c r="AG1910">
        <v>2936</v>
      </c>
      <c r="AH1910" t="s">
        <v>718</v>
      </c>
      <c r="AI1910" t="s">
        <v>1432</v>
      </c>
      <c r="AJ1910" t="s">
        <v>13700</v>
      </c>
      <c r="AP1910">
        <f t="shared" si="58"/>
        <v>3</v>
      </c>
    </row>
    <row r="1911" spans="1:42" x14ac:dyDescent="0.3">
      <c r="A1911" s="1">
        <v>2056</v>
      </c>
      <c r="B1911" t="s">
        <v>7115</v>
      </c>
      <c r="C1911" t="s">
        <v>27</v>
      </c>
      <c r="D1911" t="s">
        <v>7116</v>
      </c>
      <c r="E1911" t="s">
        <v>7117</v>
      </c>
      <c r="F1911" t="s">
        <v>1312</v>
      </c>
      <c r="G1911" t="s">
        <v>624</v>
      </c>
      <c r="H1911" t="s">
        <v>287</v>
      </c>
      <c r="I1911">
        <v>111</v>
      </c>
      <c r="J1911">
        <v>2.35</v>
      </c>
      <c r="K1911" t="s">
        <v>33</v>
      </c>
      <c r="L1911" t="s">
        <v>18212</v>
      </c>
      <c r="M1911" t="s">
        <v>14040</v>
      </c>
      <c r="N1911" t="s">
        <v>18213</v>
      </c>
      <c r="O1911" t="s">
        <v>18214</v>
      </c>
      <c r="P1911" t="s">
        <v>15650</v>
      </c>
      <c r="Q1911">
        <v>2014</v>
      </c>
      <c r="R1911" t="s">
        <v>491</v>
      </c>
      <c r="S1911">
        <v>0</v>
      </c>
      <c r="T1911">
        <v>22500000</v>
      </c>
      <c r="U1911">
        <v>4190530</v>
      </c>
      <c r="V1911">
        <f t="shared" si="59"/>
        <v>-18309470</v>
      </c>
      <c r="W1911" t="s">
        <v>7118</v>
      </c>
      <c r="X1911">
        <v>7.1</v>
      </c>
      <c r="Y1911">
        <v>183</v>
      </c>
      <c r="Z1911">
        <v>53341</v>
      </c>
      <c r="AA1911">
        <v>185</v>
      </c>
      <c r="AB1911">
        <v>18000</v>
      </c>
      <c r="AC1911">
        <v>0</v>
      </c>
      <c r="AD1911">
        <v>523</v>
      </c>
      <c r="AE1911">
        <v>468</v>
      </c>
      <c r="AF1911">
        <v>234</v>
      </c>
      <c r="AG1911">
        <v>1795</v>
      </c>
      <c r="AH1911" t="s">
        <v>2420</v>
      </c>
      <c r="AI1911" t="s">
        <v>6750</v>
      </c>
      <c r="AP1911">
        <f t="shared" si="58"/>
        <v>2</v>
      </c>
    </row>
    <row r="1912" spans="1:42" x14ac:dyDescent="0.3">
      <c r="A1912" s="1">
        <v>2057</v>
      </c>
      <c r="B1912" t="s">
        <v>7119</v>
      </c>
      <c r="C1912" t="s">
        <v>27</v>
      </c>
      <c r="D1912" t="s">
        <v>2225</v>
      </c>
      <c r="E1912" t="s">
        <v>1015</v>
      </c>
      <c r="F1912" t="s">
        <v>764</v>
      </c>
      <c r="G1912" t="s">
        <v>7120</v>
      </c>
      <c r="H1912" t="s">
        <v>32</v>
      </c>
      <c r="I1912">
        <v>127</v>
      </c>
      <c r="J1912">
        <v>1.85</v>
      </c>
      <c r="K1912" t="s">
        <v>33</v>
      </c>
      <c r="L1912" t="s">
        <v>14096</v>
      </c>
      <c r="M1912" t="s">
        <v>18215</v>
      </c>
      <c r="N1912" t="s">
        <v>16969</v>
      </c>
      <c r="O1912" t="s">
        <v>14003</v>
      </c>
      <c r="P1912" t="s">
        <v>18126</v>
      </c>
      <c r="Q1912">
        <v>1990</v>
      </c>
      <c r="R1912" t="s">
        <v>34</v>
      </c>
      <c r="S1912">
        <v>0</v>
      </c>
      <c r="T1912">
        <v>22000000</v>
      </c>
      <c r="U1912">
        <v>217631306</v>
      </c>
      <c r="V1912">
        <f t="shared" si="59"/>
        <v>195631306</v>
      </c>
      <c r="W1912" t="s">
        <v>7121</v>
      </c>
      <c r="X1912">
        <v>7</v>
      </c>
      <c r="Y1912">
        <v>77</v>
      </c>
      <c r="Z1912">
        <v>154199</v>
      </c>
      <c r="AA1912">
        <v>252</v>
      </c>
      <c r="AB1912">
        <v>0</v>
      </c>
      <c r="AC1912">
        <v>109</v>
      </c>
      <c r="AD1912">
        <v>2000</v>
      </c>
      <c r="AE1912">
        <v>956</v>
      </c>
      <c r="AF1912">
        <v>71</v>
      </c>
      <c r="AG1912">
        <v>3100</v>
      </c>
      <c r="AH1912" t="s">
        <v>2420</v>
      </c>
      <c r="AI1912" t="s">
        <v>20924</v>
      </c>
      <c r="AJ1912" t="s">
        <v>12756</v>
      </c>
      <c r="AK1912" t="s">
        <v>13161</v>
      </c>
      <c r="AP1912">
        <f t="shared" si="58"/>
        <v>4</v>
      </c>
    </row>
    <row r="1913" spans="1:42" x14ac:dyDescent="0.3">
      <c r="A1913" s="1">
        <v>2058</v>
      </c>
      <c r="B1913" t="s">
        <v>7122</v>
      </c>
      <c r="C1913" t="s">
        <v>27</v>
      </c>
      <c r="D1913" t="s">
        <v>2480</v>
      </c>
      <c r="E1913" t="s">
        <v>469</v>
      </c>
      <c r="F1913" t="s">
        <v>5140</v>
      </c>
      <c r="G1913" t="s">
        <v>2024</v>
      </c>
      <c r="H1913" t="s">
        <v>32</v>
      </c>
      <c r="I1913">
        <v>107</v>
      </c>
      <c r="J1913">
        <v>1.85</v>
      </c>
      <c r="K1913" t="s">
        <v>33</v>
      </c>
      <c r="L1913" t="s">
        <v>14600</v>
      </c>
      <c r="M1913" t="s">
        <v>18216</v>
      </c>
      <c r="N1913" t="s">
        <v>18217</v>
      </c>
      <c r="O1913" t="s">
        <v>15251</v>
      </c>
      <c r="P1913" t="s">
        <v>17604</v>
      </c>
      <c r="Q1913">
        <v>1998</v>
      </c>
      <c r="R1913" t="s">
        <v>491</v>
      </c>
      <c r="S1913">
        <v>1</v>
      </c>
      <c r="T1913">
        <v>23000000</v>
      </c>
      <c r="U1913">
        <v>176483808</v>
      </c>
      <c r="V1913">
        <f t="shared" si="59"/>
        <v>153483808</v>
      </c>
      <c r="W1913" t="s">
        <v>7123</v>
      </c>
      <c r="X1913">
        <v>7.1</v>
      </c>
      <c r="Y1913">
        <v>171</v>
      </c>
      <c r="Z1913">
        <v>247289</v>
      </c>
      <c r="AA1913">
        <v>611</v>
      </c>
      <c r="AB1913">
        <v>0</v>
      </c>
      <c r="AC1913">
        <v>101</v>
      </c>
      <c r="AD1913">
        <v>931</v>
      </c>
      <c r="AE1913">
        <v>852</v>
      </c>
      <c r="AF1913">
        <v>743</v>
      </c>
      <c r="AG1913">
        <v>4664</v>
      </c>
      <c r="AH1913" t="s">
        <v>1432</v>
      </c>
      <c r="AI1913" t="s">
        <v>12756</v>
      </c>
      <c r="AP1913">
        <f t="shared" si="58"/>
        <v>2</v>
      </c>
    </row>
    <row r="1914" spans="1:42" x14ac:dyDescent="0.3">
      <c r="A1914" s="1">
        <v>2059</v>
      </c>
      <c r="B1914" t="s">
        <v>7124</v>
      </c>
      <c r="C1914" t="s">
        <v>27</v>
      </c>
      <c r="D1914" t="s">
        <v>2984</v>
      </c>
      <c r="E1914" t="s">
        <v>2591</v>
      </c>
      <c r="F1914" t="s">
        <v>2593</v>
      </c>
      <c r="G1914" t="s">
        <v>2331</v>
      </c>
      <c r="H1914" t="s">
        <v>32</v>
      </c>
      <c r="I1914">
        <v>97</v>
      </c>
      <c r="J1914">
        <v>1.85</v>
      </c>
      <c r="K1914" t="s">
        <v>33</v>
      </c>
      <c r="L1914" t="s">
        <v>15620</v>
      </c>
      <c r="M1914" t="s">
        <v>14220</v>
      </c>
      <c r="N1914" t="s">
        <v>14221</v>
      </c>
      <c r="O1914" t="s">
        <v>18218</v>
      </c>
      <c r="P1914" t="s">
        <v>15140</v>
      </c>
      <c r="Q1914">
        <v>1994</v>
      </c>
      <c r="R1914" t="s">
        <v>72</v>
      </c>
      <c r="S1914">
        <v>0</v>
      </c>
      <c r="T1914">
        <v>22000000</v>
      </c>
      <c r="U1914">
        <v>144833357</v>
      </c>
      <c r="V1914">
        <f t="shared" si="59"/>
        <v>122833357</v>
      </c>
      <c r="W1914" t="s">
        <v>7125</v>
      </c>
      <c r="X1914">
        <v>6.4</v>
      </c>
      <c r="Y1914">
        <v>64</v>
      </c>
      <c r="Z1914">
        <v>64742</v>
      </c>
      <c r="AA1914">
        <v>111</v>
      </c>
      <c r="AB1914">
        <v>0</v>
      </c>
      <c r="AC1914">
        <v>11</v>
      </c>
      <c r="AD1914">
        <v>901</v>
      </c>
      <c r="AE1914">
        <v>775</v>
      </c>
      <c r="AF1914">
        <v>595</v>
      </c>
      <c r="AG1914">
        <v>2790</v>
      </c>
      <c r="AH1914" t="s">
        <v>1432</v>
      </c>
      <c r="AI1914" t="s">
        <v>2420</v>
      </c>
      <c r="AJ1914" t="s">
        <v>20926</v>
      </c>
      <c r="AK1914" t="s">
        <v>20924</v>
      </c>
      <c r="AP1914">
        <f t="shared" si="58"/>
        <v>4</v>
      </c>
    </row>
    <row r="1915" spans="1:42" x14ac:dyDescent="0.3">
      <c r="A1915" s="1">
        <v>2060</v>
      </c>
      <c r="B1915" t="s">
        <v>7126</v>
      </c>
      <c r="C1915" t="s">
        <v>27</v>
      </c>
      <c r="D1915" t="s">
        <v>1497</v>
      </c>
      <c r="E1915" t="s">
        <v>413</v>
      </c>
      <c r="F1915" t="s">
        <v>2634</v>
      </c>
      <c r="G1915" t="s">
        <v>7127</v>
      </c>
      <c r="H1915" t="s">
        <v>32</v>
      </c>
      <c r="I1915">
        <v>127</v>
      </c>
      <c r="J1915">
        <v>2.35</v>
      </c>
      <c r="K1915" t="s">
        <v>33</v>
      </c>
      <c r="L1915" t="s">
        <v>16201</v>
      </c>
      <c r="M1915" t="s">
        <v>15296</v>
      </c>
      <c r="N1915" t="s">
        <v>15251</v>
      </c>
      <c r="O1915" t="s">
        <v>18219</v>
      </c>
      <c r="P1915" t="s">
        <v>14026</v>
      </c>
      <c r="Q1915">
        <v>2002</v>
      </c>
      <c r="R1915" t="s">
        <v>212</v>
      </c>
      <c r="S1915">
        <v>0</v>
      </c>
      <c r="T1915">
        <v>20000000</v>
      </c>
      <c r="U1915">
        <v>75597042</v>
      </c>
      <c r="V1915">
        <f t="shared" si="59"/>
        <v>55597042</v>
      </c>
      <c r="W1915" t="s">
        <v>7128</v>
      </c>
      <c r="X1915">
        <v>7</v>
      </c>
      <c r="Y1915">
        <v>92</v>
      </c>
      <c r="Z1915">
        <v>26434</v>
      </c>
      <c r="AA1915">
        <v>174</v>
      </c>
      <c r="AB1915">
        <v>0</v>
      </c>
      <c r="AC1915">
        <v>102</v>
      </c>
      <c r="AD1915">
        <v>2000</v>
      </c>
      <c r="AE1915">
        <v>1000</v>
      </c>
      <c r="AF1915">
        <v>1000</v>
      </c>
      <c r="AG1915">
        <v>6657</v>
      </c>
      <c r="AH1915" t="s">
        <v>2420</v>
      </c>
      <c r="AI1915" t="s">
        <v>20926</v>
      </c>
      <c r="AJ1915" t="s">
        <v>20930</v>
      </c>
      <c r="AP1915">
        <f t="shared" si="58"/>
        <v>3</v>
      </c>
    </row>
    <row r="1916" spans="1:42" x14ac:dyDescent="0.3">
      <c r="A1916" s="1">
        <v>2061</v>
      </c>
      <c r="B1916" t="s">
        <v>7129</v>
      </c>
      <c r="C1916" t="s">
        <v>27</v>
      </c>
      <c r="D1916" t="s">
        <v>3615</v>
      </c>
      <c r="E1916" t="s">
        <v>806</v>
      </c>
      <c r="F1916" t="s">
        <v>5523</v>
      </c>
      <c r="G1916" t="s">
        <v>3409</v>
      </c>
      <c r="H1916" t="s">
        <v>32</v>
      </c>
      <c r="I1916">
        <v>110</v>
      </c>
      <c r="J1916">
        <v>2.35</v>
      </c>
      <c r="K1916" t="s">
        <v>33</v>
      </c>
      <c r="L1916" t="s">
        <v>15065</v>
      </c>
      <c r="M1916" t="s">
        <v>17138</v>
      </c>
      <c r="N1916" t="s">
        <v>16591</v>
      </c>
      <c r="O1916" t="s">
        <v>18220</v>
      </c>
      <c r="P1916" t="s">
        <v>15332</v>
      </c>
      <c r="Q1916">
        <v>2007</v>
      </c>
      <c r="R1916" t="s">
        <v>72</v>
      </c>
      <c r="S1916">
        <v>0</v>
      </c>
      <c r="T1916">
        <v>22000000</v>
      </c>
      <c r="U1916">
        <v>90636983</v>
      </c>
      <c r="V1916">
        <f t="shared" si="59"/>
        <v>68636983</v>
      </c>
      <c r="W1916" t="s">
        <v>7130</v>
      </c>
      <c r="X1916">
        <v>6.2</v>
      </c>
      <c r="Y1916">
        <v>112</v>
      </c>
      <c r="Z1916">
        <v>44021</v>
      </c>
      <c r="AA1916">
        <v>83</v>
      </c>
      <c r="AB1916">
        <v>0</v>
      </c>
      <c r="AC1916">
        <v>99</v>
      </c>
      <c r="AD1916">
        <v>12000</v>
      </c>
      <c r="AE1916">
        <v>941</v>
      </c>
      <c r="AF1916">
        <v>835</v>
      </c>
      <c r="AG1916">
        <v>15170</v>
      </c>
      <c r="AH1916" t="s">
        <v>1432</v>
      </c>
      <c r="AI1916" t="s">
        <v>20926</v>
      </c>
      <c r="AJ1916" t="s">
        <v>20930</v>
      </c>
      <c r="AP1916">
        <f t="shared" si="58"/>
        <v>3</v>
      </c>
    </row>
    <row r="1917" spans="1:42" x14ac:dyDescent="0.3">
      <c r="A1917" s="1">
        <v>2062</v>
      </c>
      <c r="B1917" t="s">
        <v>7131</v>
      </c>
      <c r="C1917" t="s">
        <v>27</v>
      </c>
      <c r="D1917" t="s">
        <v>2618</v>
      </c>
      <c r="E1917" t="s">
        <v>2618</v>
      </c>
      <c r="F1917" t="s">
        <v>1723</v>
      </c>
      <c r="G1917" t="s">
        <v>7132</v>
      </c>
      <c r="H1917" t="s">
        <v>32</v>
      </c>
      <c r="I1917">
        <v>135</v>
      </c>
      <c r="J1917">
        <v>1.85</v>
      </c>
      <c r="K1917" t="s">
        <v>33</v>
      </c>
      <c r="L1917" t="s">
        <v>15510</v>
      </c>
      <c r="M1917" t="s">
        <v>14136</v>
      </c>
      <c r="N1917" t="s">
        <v>18012</v>
      </c>
      <c r="O1917" t="s">
        <v>14003</v>
      </c>
      <c r="P1917" t="s">
        <v>15096</v>
      </c>
      <c r="Q1917">
        <v>1995</v>
      </c>
      <c r="R1917" t="s">
        <v>34</v>
      </c>
      <c r="S1917">
        <v>0</v>
      </c>
      <c r="T1917">
        <v>35000000</v>
      </c>
      <c r="U1917">
        <v>70960517</v>
      </c>
      <c r="V1917">
        <f t="shared" si="59"/>
        <v>35960517</v>
      </c>
      <c r="W1917" t="s">
        <v>7133</v>
      </c>
      <c r="X1917">
        <v>7.5</v>
      </c>
      <c r="Y1917">
        <v>69</v>
      </c>
      <c r="Z1917">
        <v>54631</v>
      </c>
      <c r="AA1917">
        <v>192</v>
      </c>
      <c r="AB1917">
        <v>0</v>
      </c>
      <c r="AC1917">
        <v>16000</v>
      </c>
      <c r="AD1917">
        <v>16000</v>
      </c>
      <c r="AE1917">
        <v>11000</v>
      </c>
      <c r="AF1917">
        <v>86</v>
      </c>
      <c r="AG1917">
        <v>27237</v>
      </c>
      <c r="AH1917" t="s">
        <v>2420</v>
      </c>
      <c r="AI1917" t="s">
        <v>12756</v>
      </c>
      <c r="AP1917">
        <f t="shared" si="58"/>
        <v>2</v>
      </c>
    </row>
    <row r="1918" spans="1:42" x14ac:dyDescent="0.3">
      <c r="A1918" s="1">
        <v>2063</v>
      </c>
      <c r="B1918" t="s">
        <v>7134</v>
      </c>
      <c r="C1918" t="s">
        <v>27</v>
      </c>
      <c r="D1918" t="s">
        <v>5215</v>
      </c>
      <c r="E1918" t="s">
        <v>3113</v>
      </c>
      <c r="F1918" t="s">
        <v>7135</v>
      </c>
      <c r="G1918" t="s">
        <v>7136</v>
      </c>
      <c r="H1918" t="s">
        <v>32</v>
      </c>
      <c r="I1918">
        <v>84</v>
      </c>
      <c r="J1918">
        <v>1.85</v>
      </c>
      <c r="K1918" t="s">
        <v>33</v>
      </c>
      <c r="L1918" t="s">
        <v>18221</v>
      </c>
      <c r="M1918" t="s">
        <v>14467</v>
      </c>
      <c r="N1918" t="s">
        <v>14939</v>
      </c>
      <c r="O1918" t="s">
        <v>18222</v>
      </c>
      <c r="P1918" t="s">
        <v>18223</v>
      </c>
      <c r="Q1918">
        <v>2001</v>
      </c>
      <c r="R1918" t="s">
        <v>34</v>
      </c>
      <c r="S1918">
        <v>1</v>
      </c>
      <c r="T1918">
        <v>22000000</v>
      </c>
      <c r="U1918">
        <v>55762229</v>
      </c>
      <c r="V1918">
        <f t="shared" si="59"/>
        <v>33762229</v>
      </c>
      <c r="W1918" t="s">
        <v>7137</v>
      </c>
      <c r="X1918">
        <v>4.8</v>
      </c>
      <c r="Y1918">
        <v>75</v>
      </c>
      <c r="Z1918">
        <v>47383</v>
      </c>
      <c r="AA1918">
        <v>132</v>
      </c>
      <c r="AB1918">
        <v>1000</v>
      </c>
      <c r="AC1918">
        <v>42</v>
      </c>
      <c r="AD1918">
        <v>436</v>
      </c>
      <c r="AE1918">
        <v>241</v>
      </c>
      <c r="AF1918">
        <v>182</v>
      </c>
      <c r="AG1918">
        <v>1203</v>
      </c>
      <c r="AH1918" t="s">
        <v>1432</v>
      </c>
      <c r="AI1918" t="s">
        <v>13700</v>
      </c>
      <c r="AP1918">
        <f t="shared" si="58"/>
        <v>2</v>
      </c>
    </row>
    <row r="1919" spans="1:42" x14ac:dyDescent="0.3">
      <c r="A1919" s="1">
        <v>2065</v>
      </c>
      <c r="B1919" t="s">
        <v>7138</v>
      </c>
      <c r="C1919" t="s">
        <v>27</v>
      </c>
      <c r="D1919" t="s">
        <v>5351</v>
      </c>
      <c r="E1919" t="s">
        <v>7139</v>
      </c>
      <c r="F1919" t="s">
        <v>7140</v>
      </c>
      <c r="G1919" t="s">
        <v>7141</v>
      </c>
      <c r="H1919" t="s">
        <v>32</v>
      </c>
      <c r="I1919">
        <v>122</v>
      </c>
      <c r="J1919">
        <v>2.35</v>
      </c>
      <c r="K1919" t="s">
        <v>33</v>
      </c>
      <c r="L1919" t="s">
        <v>14411</v>
      </c>
      <c r="M1919" t="s">
        <v>18224</v>
      </c>
      <c r="N1919" t="s">
        <v>18225</v>
      </c>
      <c r="O1919" t="s">
        <v>18226</v>
      </c>
      <c r="P1919" t="s">
        <v>14414</v>
      </c>
      <c r="Q1919">
        <v>2014</v>
      </c>
      <c r="R1919" t="s">
        <v>72</v>
      </c>
      <c r="S1919">
        <v>3</v>
      </c>
      <c r="T1919">
        <v>22000000</v>
      </c>
      <c r="U1919">
        <v>54235441</v>
      </c>
      <c r="V1919">
        <f t="shared" si="59"/>
        <v>32235441</v>
      </c>
      <c r="W1919" t="s">
        <v>7142</v>
      </c>
      <c r="X1919">
        <v>7.3</v>
      </c>
      <c r="Y1919">
        <v>180</v>
      </c>
      <c r="Z1919">
        <v>52894</v>
      </c>
      <c r="AA1919">
        <v>185</v>
      </c>
      <c r="AB1919">
        <v>55000</v>
      </c>
      <c r="AC1919">
        <v>529</v>
      </c>
      <c r="AD1919">
        <v>820</v>
      </c>
      <c r="AE1919">
        <v>201</v>
      </c>
      <c r="AF1919">
        <v>171</v>
      </c>
      <c r="AG1919">
        <v>1484</v>
      </c>
      <c r="AH1919" t="s">
        <v>1432</v>
      </c>
      <c r="AI1919" t="s">
        <v>2420</v>
      </c>
      <c r="AP1919">
        <f t="shared" si="58"/>
        <v>2</v>
      </c>
    </row>
    <row r="1920" spans="1:42" x14ac:dyDescent="0.3">
      <c r="A1920" s="1">
        <v>2066</v>
      </c>
      <c r="B1920" t="s">
        <v>7143</v>
      </c>
      <c r="C1920" t="s">
        <v>27</v>
      </c>
      <c r="D1920" t="s">
        <v>4706</v>
      </c>
      <c r="E1920" t="s">
        <v>5571</v>
      </c>
      <c r="F1920" t="s">
        <v>2106</v>
      </c>
      <c r="G1920" t="s">
        <v>7144</v>
      </c>
      <c r="H1920" t="s">
        <v>32</v>
      </c>
      <c r="I1920">
        <v>114</v>
      </c>
      <c r="J1920">
        <v>1.85</v>
      </c>
      <c r="K1920" t="s">
        <v>33</v>
      </c>
      <c r="L1920" t="s">
        <v>18227</v>
      </c>
      <c r="M1920" t="s">
        <v>14833</v>
      </c>
      <c r="N1920" t="s">
        <v>14471</v>
      </c>
      <c r="O1920" t="s">
        <v>17222</v>
      </c>
      <c r="P1920" t="s">
        <v>18228</v>
      </c>
      <c r="Q1920">
        <v>1995</v>
      </c>
      <c r="R1920" t="s">
        <v>34</v>
      </c>
      <c r="S1920">
        <v>0</v>
      </c>
      <c r="T1920">
        <v>22000000</v>
      </c>
      <c r="U1920">
        <v>50728000</v>
      </c>
      <c r="V1920">
        <f t="shared" si="59"/>
        <v>28728000</v>
      </c>
      <c r="W1920" t="s">
        <v>7145</v>
      </c>
      <c r="X1920">
        <v>5.8</v>
      </c>
      <c r="Y1920">
        <v>53</v>
      </c>
      <c r="Z1920">
        <v>48909</v>
      </c>
      <c r="AA1920">
        <v>166</v>
      </c>
      <c r="AB1920">
        <v>0</v>
      </c>
      <c r="AC1920">
        <v>34</v>
      </c>
      <c r="AD1920">
        <v>649</v>
      </c>
      <c r="AE1920">
        <v>327</v>
      </c>
      <c r="AF1920">
        <v>287</v>
      </c>
      <c r="AG1920">
        <v>1725</v>
      </c>
      <c r="AH1920" t="s">
        <v>980</v>
      </c>
      <c r="AI1920" t="s">
        <v>20931</v>
      </c>
      <c r="AJ1920" t="s">
        <v>2420</v>
      </c>
      <c r="AK1920" t="s">
        <v>20928</v>
      </c>
      <c r="AL1920" t="s">
        <v>13161</v>
      </c>
      <c r="AP1920">
        <f t="shared" si="58"/>
        <v>5</v>
      </c>
    </row>
    <row r="1921" spans="1:42" x14ac:dyDescent="0.3">
      <c r="A1921" s="1">
        <v>2067</v>
      </c>
      <c r="B1921" t="s">
        <v>7146</v>
      </c>
      <c r="C1921" t="s">
        <v>27</v>
      </c>
      <c r="D1921" t="s">
        <v>7147</v>
      </c>
      <c r="E1921" t="s">
        <v>2978</v>
      </c>
      <c r="F1921" t="s">
        <v>2192</v>
      </c>
      <c r="G1921" t="s">
        <v>2131</v>
      </c>
      <c r="H1921" t="s">
        <v>32</v>
      </c>
      <c r="I1921">
        <v>132</v>
      </c>
      <c r="J1921">
        <v>1.85</v>
      </c>
      <c r="K1921" t="s">
        <v>33</v>
      </c>
      <c r="L1921" t="s">
        <v>18229</v>
      </c>
      <c r="M1921" t="s">
        <v>18064</v>
      </c>
      <c r="N1921" t="s">
        <v>18230</v>
      </c>
      <c r="O1921" t="s">
        <v>18231</v>
      </c>
      <c r="P1921" t="s">
        <v>17819</v>
      </c>
      <c r="Q1921">
        <v>2001</v>
      </c>
      <c r="R1921" t="s">
        <v>34</v>
      </c>
      <c r="S1921">
        <v>0</v>
      </c>
      <c r="T1921">
        <v>22000000</v>
      </c>
      <c r="U1921">
        <v>40270895</v>
      </c>
      <c r="V1921">
        <f t="shared" si="59"/>
        <v>18270895</v>
      </c>
      <c r="W1921" t="s">
        <v>7148</v>
      </c>
      <c r="X1921">
        <v>7.6</v>
      </c>
      <c r="Y1921">
        <v>129</v>
      </c>
      <c r="Z1921">
        <v>121937</v>
      </c>
      <c r="AA1921">
        <v>431</v>
      </c>
      <c r="AB1921">
        <v>15000</v>
      </c>
      <c r="AC1921">
        <v>24</v>
      </c>
      <c r="AD1921">
        <v>967</v>
      </c>
      <c r="AE1921">
        <v>912</v>
      </c>
      <c r="AF1921">
        <v>506</v>
      </c>
      <c r="AG1921">
        <v>3152</v>
      </c>
      <c r="AH1921" t="s">
        <v>2420</v>
      </c>
      <c r="AP1921">
        <f t="shared" si="58"/>
        <v>1</v>
      </c>
    </row>
    <row r="1922" spans="1:42" x14ac:dyDescent="0.3">
      <c r="A1922" s="1">
        <v>2068</v>
      </c>
      <c r="B1922" t="s">
        <v>7149</v>
      </c>
      <c r="C1922" t="s">
        <v>27</v>
      </c>
      <c r="D1922" t="s">
        <v>7150</v>
      </c>
      <c r="E1922" t="s">
        <v>7151</v>
      </c>
      <c r="F1922" t="s">
        <v>3504</v>
      </c>
      <c r="G1922" t="s">
        <v>7152</v>
      </c>
      <c r="H1922" t="s">
        <v>32</v>
      </c>
      <c r="I1922">
        <v>105</v>
      </c>
      <c r="J1922">
        <v>2.35</v>
      </c>
      <c r="K1922" t="s">
        <v>33</v>
      </c>
      <c r="L1922" t="s">
        <v>17105</v>
      </c>
      <c r="M1922" t="s">
        <v>18232</v>
      </c>
      <c r="N1922" t="s">
        <v>18233</v>
      </c>
      <c r="O1922" t="s">
        <v>18179</v>
      </c>
      <c r="P1922" t="s">
        <v>18234</v>
      </c>
      <c r="Q1922">
        <v>2014</v>
      </c>
      <c r="R1922" t="s">
        <v>34</v>
      </c>
      <c r="S1922">
        <v>1</v>
      </c>
      <c r="T1922">
        <v>22000000</v>
      </c>
      <c r="U1922">
        <v>59696176</v>
      </c>
      <c r="V1922">
        <f t="shared" si="59"/>
        <v>37696176</v>
      </c>
      <c r="W1922" t="s">
        <v>7153</v>
      </c>
      <c r="X1922">
        <v>5.6</v>
      </c>
      <c r="Y1922">
        <v>61</v>
      </c>
      <c r="Z1922">
        <v>15448</v>
      </c>
      <c r="AA1922">
        <v>174</v>
      </c>
      <c r="AB1922">
        <v>15000</v>
      </c>
      <c r="AC1922">
        <v>25</v>
      </c>
      <c r="AD1922">
        <v>329</v>
      </c>
      <c r="AE1922">
        <v>134</v>
      </c>
      <c r="AF1922">
        <v>55</v>
      </c>
      <c r="AG1922">
        <v>775</v>
      </c>
      <c r="AH1922" t="s">
        <v>20932</v>
      </c>
      <c r="AI1922" t="s">
        <v>2420</v>
      </c>
      <c r="AJ1922" t="s">
        <v>20929</v>
      </c>
      <c r="AP1922">
        <f t="shared" si="58"/>
        <v>3</v>
      </c>
    </row>
    <row r="1923" spans="1:42" x14ac:dyDescent="0.3">
      <c r="A1923" s="1">
        <v>2069</v>
      </c>
      <c r="B1923" t="s">
        <v>7154</v>
      </c>
      <c r="C1923" t="s">
        <v>27</v>
      </c>
      <c r="D1923" t="s">
        <v>1180</v>
      </c>
      <c r="E1923" t="s">
        <v>222</v>
      </c>
      <c r="F1923" t="s">
        <v>2702</v>
      </c>
      <c r="G1923" t="s">
        <v>7155</v>
      </c>
      <c r="H1923" t="s">
        <v>47</v>
      </c>
      <c r="I1923">
        <v>133</v>
      </c>
      <c r="J1923">
        <v>2.35</v>
      </c>
      <c r="K1923" t="s">
        <v>33</v>
      </c>
      <c r="L1923" t="s">
        <v>14001</v>
      </c>
      <c r="M1923" t="s">
        <v>14096</v>
      </c>
      <c r="N1923" t="s">
        <v>16931</v>
      </c>
      <c r="O1923" t="s">
        <v>14585</v>
      </c>
      <c r="P1923" t="s">
        <v>14476</v>
      </c>
      <c r="Q1923">
        <v>2003</v>
      </c>
      <c r="R1923" t="s">
        <v>491</v>
      </c>
      <c r="S1923">
        <v>0</v>
      </c>
      <c r="T1923">
        <v>22000000</v>
      </c>
      <c r="U1923">
        <v>51483949</v>
      </c>
      <c r="V1923">
        <f t="shared" si="59"/>
        <v>29483949</v>
      </c>
      <c r="W1923" t="s">
        <v>7156</v>
      </c>
      <c r="X1923">
        <v>7</v>
      </c>
      <c r="Y1923">
        <v>226</v>
      </c>
      <c r="Z1923">
        <v>208092</v>
      </c>
      <c r="AA1923">
        <v>806</v>
      </c>
      <c r="AB1923">
        <v>0</v>
      </c>
      <c r="AC1923">
        <v>235</v>
      </c>
      <c r="AD1923">
        <v>955</v>
      </c>
      <c r="AE1923">
        <v>593</v>
      </c>
      <c r="AF1923">
        <v>105</v>
      </c>
      <c r="AG1923">
        <v>1777</v>
      </c>
      <c r="AH1923" t="s">
        <v>980</v>
      </c>
      <c r="AI1923" t="s">
        <v>20924</v>
      </c>
      <c r="AJ1923" t="s">
        <v>13161</v>
      </c>
      <c r="AP1923">
        <f t="shared" ref="AP1923:AP1986" si="60">COUNTA(AH1923:AO1923)</f>
        <v>3</v>
      </c>
    </row>
    <row r="1924" spans="1:42" x14ac:dyDescent="0.3">
      <c r="A1924" s="1">
        <v>2070</v>
      </c>
      <c r="B1924" t="s">
        <v>7157</v>
      </c>
      <c r="C1924" t="s">
        <v>27</v>
      </c>
      <c r="D1924" t="s">
        <v>2502</v>
      </c>
      <c r="E1924" t="s">
        <v>3003</v>
      </c>
      <c r="F1924" t="s">
        <v>1256</v>
      </c>
      <c r="G1924" t="s">
        <v>3053</v>
      </c>
      <c r="H1924" t="s">
        <v>32</v>
      </c>
      <c r="I1924">
        <v>112</v>
      </c>
      <c r="J1924">
        <v>2.35</v>
      </c>
      <c r="K1924" t="s">
        <v>33</v>
      </c>
      <c r="L1924" t="s">
        <v>18077</v>
      </c>
      <c r="M1924" t="s">
        <v>15207</v>
      </c>
      <c r="N1924" t="s">
        <v>14666</v>
      </c>
      <c r="O1924" t="s">
        <v>18235</v>
      </c>
      <c r="P1924" t="s">
        <v>14349</v>
      </c>
      <c r="Q1924">
        <v>2005</v>
      </c>
      <c r="R1924" t="s">
        <v>491</v>
      </c>
      <c r="S1924">
        <v>2</v>
      </c>
      <c r="T1924">
        <v>22000000</v>
      </c>
      <c r="U1924">
        <v>36020063</v>
      </c>
      <c r="V1924">
        <f t="shared" ref="V1924:V1987" si="61">U1924-T1924</f>
        <v>14020063</v>
      </c>
      <c r="W1924" t="s">
        <v>7158</v>
      </c>
      <c r="X1924">
        <v>6.6</v>
      </c>
      <c r="Y1924">
        <v>116</v>
      </c>
      <c r="Z1924">
        <v>62584</v>
      </c>
      <c r="AA1924">
        <v>375</v>
      </c>
      <c r="AB1924">
        <v>0</v>
      </c>
      <c r="AC1924">
        <v>101</v>
      </c>
      <c r="AD1924">
        <v>896</v>
      </c>
      <c r="AE1924">
        <v>561</v>
      </c>
      <c r="AF1924">
        <v>218</v>
      </c>
      <c r="AG1924">
        <v>2019</v>
      </c>
      <c r="AH1924" t="s">
        <v>2420</v>
      </c>
      <c r="AI1924" t="s">
        <v>13161</v>
      </c>
      <c r="AP1924">
        <f t="shared" si="60"/>
        <v>2</v>
      </c>
    </row>
    <row r="1925" spans="1:42" x14ac:dyDescent="0.3">
      <c r="A1925" s="1">
        <v>2071</v>
      </c>
      <c r="B1925" t="s">
        <v>7159</v>
      </c>
      <c r="C1925" t="s">
        <v>27</v>
      </c>
      <c r="D1925" t="s">
        <v>1120</v>
      </c>
      <c r="E1925" t="s">
        <v>861</v>
      </c>
      <c r="F1925" t="s">
        <v>4084</v>
      </c>
      <c r="G1925" t="s">
        <v>4382</v>
      </c>
      <c r="H1925" t="s">
        <v>32</v>
      </c>
      <c r="I1925">
        <v>108</v>
      </c>
      <c r="J1925">
        <v>1.85</v>
      </c>
      <c r="K1925" t="s">
        <v>33</v>
      </c>
      <c r="L1925" t="s">
        <v>18236</v>
      </c>
      <c r="M1925" t="s">
        <v>14720</v>
      </c>
      <c r="N1925" t="s">
        <v>18237</v>
      </c>
      <c r="O1925" t="s">
        <v>14684</v>
      </c>
      <c r="P1925" t="s">
        <v>13974</v>
      </c>
      <c r="Q1925">
        <v>2009</v>
      </c>
      <c r="R1925" t="s">
        <v>491</v>
      </c>
      <c r="S1925">
        <v>1</v>
      </c>
      <c r="T1925">
        <v>21000000</v>
      </c>
      <c r="U1925">
        <v>33313582</v>
      </c>
      <c r="V1925">
        <f t="shared" si="61"/>
        <v>12313582</v>
      </c>
      <c r="W1925" t="s">
        <v>7160</v>
      </c>
      <c r="X1925">
        <v>6.5</v>
      </c>
      <c r="Y1925">
        <v>248</v>
      </c>
      <c r="Z1925">
        <v>52888</v>
      </c>
      <c r="AA1925">
        <v>175</v>
      </c>
      <c r="AB1925">
        <v>0</v>
      </c>
      <c r="AC1925">
        <v>0</v>
      </c>
      <c r="AD1925">
        <v>13000</v>
      </c>
      <c r="AE1925">
        <v>734</v>
      </c>
      <c r="AF1925">
        <v>690</v>
      </c>
      <c r="AG1925">
        <v>16031</v>
      </c>
      <c r="AH1925" t="s">
        <v>1432</v>
      </c>
      <c r="AI1925" t="s">
        <v>20931</v>
      </c>
      <c r="AJ1925" t="s">
        <v>2420</v>
      </c>
      <c r="AK1925" t="s">
        <v>13161</v>
      </c>
      <c r="AP1925">
        <f t="shared" si="60"/>
        <v>4</v>
      </c>
    </row>
    <row r="1926" spans="1:42" x14ac:dyDescent="0.3">
      <c r="A1926" s="1">
        <v>2072</v>
      </c>
      <c r="B1926" t="s">
        <v>7161</v>
      </c>
      <c r="C1926" t="s">
        <v>27</v>
      </c>
      <c r="D1926" t="s">
        <v>6121</v>
      </c>
      <c r="E1926" t="s">
        <v>570</v>
      </c>
      <c r="F1926" t="s">
        <v>235</v>
      </c>
      <c r="G1926" t="s">
        <v>7162</v>
      </c>
      <c r="H1926" t="s">
        <v>47</v>
      </c>
      <c r="I1926">
        <v>115</v>
      </c>
      <c r="J1926">
        <v>2.35</v>
      </c>
      <c r="K1926" t="s">
        <v>33</v>
      </c>
      <c r="L1926" t="s">
        <v>16940</v>
      </c>
      <c r="M1926" t="s">
        <v>14002</v>
      </c>
      <c r="N1926" t="s">
        <v>14060</v>
      </c>
      <c r="O1926" t="s">
        <v>14068</v>
      </c>
      <c r="P1926" t="s">
        <v>18238</v>
      </c>
      <c r="Q1926">
        <v>1993</v>
      </c>
      <c r="R1926" t="s">
        <v>72</v>
      </c>
      <c r="S1926">
        <v>0</v>
      </c>
      <c r="T1926">
        <v>22000000</v>
      </c>
      <c r="U1926">
        <v>25842000</v>
      </c>
      <c r="V1926">
        <f t="shared" si="61"/>
        <v>3842000</v>
      </c>
      <c r="W1926" t="s">
        <v>7163</v>
      </c>
      <c r="X1926">
        <v>7.4</v>
      </c>
      <c r="Y1926">
        <v>23</v>
      </c>
      <c r="Z1926">
        <v>13455</v>
      </c>
      <c r="AA1926">
        <v>87</v>
      </c>
      <c r="AB1926">
        <v>2000</v>
      </c>
      <c r="AC1926">
        <v>0</v>
      </c>
      <c r="AD1926">
        <v>12000</v>
      </c>
      <c r="AE1926">
        <v>1000</v>
      </c>
      <c r="AF1926">
        <v>266</v>
      </c>
      <c r="AG1926">
        <v>13619</v>
      </c>
      <c r="AH1926" t="s">
        <v>20932</v>
      </c>
      <c r="AI1926" t="s">
        <v>2420</v>
      </c>
      <c r="AJ1926" t="s">
        <v>12756</v>
      </c>
      <c r="AP1926">
        <f t="shared" si="60"/>
        <v>3</v>
      </c>
    </row>
    <row r="1927" spans="1:42" x14ac:dyDescent="0.3">
      <c r="A1927" s="1">
        <v>2073</v>
      </c>
      <c r="B1927" t="s">
        <v>7164</v>
      </c>
      <c r="C1927" t="s">
        <v>27</v>
      </c>
      <c r="D1927" t="s">
        <v>7165</v>
      </c>
      <c r="E1927" t="s">
        <v>3310</v>
      </c>
      <c r="F1927" t="s">
        <v>6634</v>
      </c>
      <c r="G1927" t="s">
        <v>7166</v>
      </c>
      <c r="H1927" t="s">
        <v>32</v>
      </c>
      <c r="I1927">
        <v>83</v>
      </c>
      <c r="J1927">
        <v>1.85</v>
      </c>
      <c r="K1927" t="s">
        <v>33</v>
      </c>
      <c r="L1927" t="s">
        <v>17161</v>
      </c>
      <c r="M1927" t="s">
        <v>18239</v>
      </c>
      <c r="N1927" t="s">
        <v>18240</v>
      </c>
      <c r="O1927" t="s">
        <v>14644</v>
      </c>
      <c r="P1927" t="s">
        <v>18241</v>
      </c>
      <c r="Q1927">
        <v>2005</v>
      </c>
      <c r="R1927" t="s">
        <v>491</v>
      </c>
      <c r="S1927">
        <v>0</v>
      </c>
      <c r="T1927">
        <v>22000000</v>
      </c>
      <c r="U1927">
        <v>22264487</v>
      </c>
      <c r="V1927">
        <f t="shared" si="61"/>
        <v>264487</v>
      </c>
      <c r="W1927" t="s">
        <v>7167</v>
      </c>
      <c r="X1927">
        <v>4.5999999999999996</v>
      </c>
      <c r="Y1927">
        <v>98</v>
      </c>
      <c r="Z1927">
        <v>41239</v>
      </c>
      <c r="AA1927">
        <v>166</v>
      </c>
      <c r="AB1927">
        <v>887</v>
      </c>
      <c r="AC1927">
        <v>2</v>
      </c>
      <c r="AD1927">
        <v>591</v>
      </c>
      <c r="AE1927">
        <v>489</v>
      </c>
      <c r="AF1927">
        <v>137</v>
      </c>
      <c r="AG1927">
        <v>1729</v>
      </c>
      <c r="AH1927" t="s">
        <v>1432</v>
      </c>
      <c r="AP1927">
        <f t="shared" si="60"/>
        <v>1</v>
      </c>
    </row>
    <row r="1928" spans="1:42" x14ac:dyDescent="0.3">
      <c r="A1928" s="1">
        <v>2074</v>
      </c>
      <c r="B1928" t="s">
        <v>7168</v>
      </c>
      <c r="C1928" t="s">
        <v>27</v>
      </c>
      <c r="D1928" t="s">
        <v>5418</v>
      </c>
      <c r="E1928" t="s">
        <v>7169</v>
      </c>
      <c r="F1928" t="s">
        <v>7170</v>
      </c>
      <c r="G1928" t="s">
        <v>7171</v>
      </c>
      <c r="H1928" t="s">
        <v>32</v>
      </c>
      <c r="I1928">
        <v>105</v>
      </c>
      <c r="J1928">
        <v>2.35</v>
      </c>
      <c r="K1928" t="s">
        <v>33</v>
      </c>
      <c r="L1928" t="s">
        <v>14067</v>
      </c>
      <c r="M1928" t="s">
        <v>17222</v>
      </c>
      <c r="N1928" t="s">
        <v>15069</v>
      </c>
      <c r="O1928" t="s">
        <v>15210</v>
      </c>
      <c r="P1928" t="s">
        <v>18242</v>
      </c>
      <c r="Q1928">
        <v>2013</v>
      </c>
      <c r="R1928" t="s">
        <v>34</v>
      </c>
      <c r="S1928">
        <v>10</v>
      </c>
      <c r="T1928">
        <v>26000000</v>
      </c>
      <c r="U1928">
        <v>30659817</v>
      </c>
      <c r="V1928">
        <f t="shared" si="61"/>
        <v>4659817</v>
      </c>
      <c r="W1928" t="s">
        <v>7172</v>
      </c>
      <c r="X1928">
        <v>6.4</v>
      </c>
      <c r="Y1928">
        <v>168</v>
      </c>
      <c r="Z1928">
        <v>59805</v>
      </c>
      <c r="AA1928">
        <v>95</v>
      </c>
      <c r="AB1928">
        <v>0</v>
      </c>
      <c r="AC1928">
        <v>31</v>
      </c>
      <c r="AD1928">
        <v>390</v>
      </c>
      <c r="AE1928">
        <v>311</v>
      </c>
      <c r="AF1928">
        <v>110</v>
      </c>
      <c r="AG1928">
        <v>1006</v>
      </c>
      <c r="AH1928" t="s">
        <v>1432</v>
      </c>
      <c r="AI1928" t="s">
        <v>2420</v>
      </c>
      <c r="AP1928">
        <f t="shared" si="60"/>
        <v>2</v>
      </c>
    </row>
    <row r="1929" spans="1:42" x14ac:dyDescent="0.3">
      <c r="A1929" s="1">
        <v>2076</v>
      </c>
      <c r="B1929" t="s">
        <v>7173</v>
      </c>
      <c r="C1929" t="s">
        <v>27</v>
      </c>
      <c r="D1929" t="s">
        <v>1581</v>
      </c>
      <c r="E1929" t="s">
        <v>3423</v>
      </c>
      <c r="F1929" t="s">
        <v>7174</v>
      </c>
      <c r="G1929" t="s">
        <v>7175</v>
      </c>
      <c r="H1929" t="s">
        <v>32</v>
      </c>
      <c r="I1929">
        <v>96</v>
      </c>
      <c r="J1929">
        <v>1.85</v>
      </c>
      <c r="K1929" t="s">
        <v>33</v>
      </c>
      <c r="L1929" t="s">
        <v>14949</v>
      </c>
      <c r="M1929" t="s">
        <v>14068</v>
      </c>
      <c r="N1929" t="s">
        <v>15957</v>
      </c>
      <c r="O1929" t="s">
        <v>14003</v>
      </c>
      <c r="P1929" t="s">
        <v>17430</v>
      </c>
      <c r="Q1929">
        <v>2001</v>
      </c>
      <c r="R1929" t="s">
        <v>34</v>
      </c>
      <c r="S1929">
        <v>1</v>
      </c>
      <c r="T1929">
        <v>22000000</v>
      </c>
      <c r="U1929">
        <v>19351569</v>
      </c>
      <c r="V1929">
        <f t="shared" si="61"/>
        <v>-2648431</v>
      </c>
      <c r="W1929" t="s">
        <v>7176</v>
      </c>
      <c r="X1929">
        <v>5.9</v>
      </c>
      <c r="Y1929">
        <v>97</v>
      </c>
      <c r="Z1929">
        <v>33287</v>
      </c>
      <c r="AA1929">
        <v>201</v>
      </c>
      <c r="AB1929">
        <v>739</v>
      </c>
      <c r="AC1929">
        <v>221</v>
      </c>
      <c r="AD1929">
        <v>240</v>
      </c>
      <c r="AE1929">
        <v>226</v>
      </c>
      <c r="AF1929">
        <v>110</v>
      </c>
      <c r="AG1929">
        <v>664</v>
      </c>
      <c r="AH1929" t="s">
        <v>1432</v>
      </c>
      <c r="AI1929" t="s">
        <v>20931</v>
      </c>
      <c r="AJ1929" t="s">
        <v>12756</v>
      </c>
      <c r="AP1929">
        <f t="shared" si="60"/>
        <v>3</v>
      </c>
    </row>
    <row r="1930" spans="1:42" x14ac:dyDescent="0.3">
      <c r="A1930" s="1">
        <v>2077</v>
      </c>
      <c r="B1930" t="s">
        <v>7177</v>
      </c>
      <c r="C1930" t="s">
        <v>27</v>
      </c>
      <c r="D1930" t="s">
        <v>701</v>
      </c>
      <c r="E1930" t="s">
        <v>7178</v>
      </c>
      <c r="F1930" t="s">
        <v>1594</v>
      </c>
      <c r="G1930" t="s">
        <v>713</v>
      </c>
      <c r="H1930" t="s">
        <v>32</v>
      </c>
      <c r="I1930">
        <v>94</v>
      </c>
      <c r="J1930">
        <v>2.35</v>
      </c>
      <c r="K1930" t="s">
        <v>33</v>
      </c>
      <c r="L1930" t="s">
        <v>14140</v>
      </c>
      <c r="M1930" t="s">
        <v>18243</v>
      </c>
      <c r="N1930" t="s">
        <v>18244</v>
      </c>
      <c r="O1930" t="s">
        <v>14175</v>
      </c>
      <c r="P1930" t="s">
        <v>18245</v>
      </c>
      <c r="Q1930">
        <v>2012</v>
      </c>
      <c r="R1930" t="s">
        <v>72</v>
      </c>
      <c r="S1930">
        <v>2</v>
      </c>
      <c r="T1930">
        <v>22000000</v>
      </c>
      <c r="U1930">
        <v>49002815</v>
      </c>
      <c r="V1930">
        <f t="shared" si="61"/>
        <v>27002815</v>
      </c>
      <c r="W1930" t="s">
        <v>7179</v>
      </c>
      <c r="X1930">
        <v>6.4</v>
      </c>
      <c r="Y1930">
        <v>88</v>
      </c>
      <c r="Z1930">
        <v>15665</v>
      </c>
      <c r="AA1930">
        <v>35</v>
      </c>
      <c r="AB1930">
        <v>0</v>
      </c>
      <c r="AC1930">
        <v>42</v>
      </c>
      <c r="AD1930">
        <v>975</v>
      </c>
      <c r="AE1930">
        <v>569</v>
      </c>
      <c r="AF1930">
        <v>517</v>
      </c>
      <c r="AG1930">
        <v>3153</v>
      </c>
      <c r="AH1930" t="s">
        <v>1432</v>
      </c>
      <c r="AI1930" t="s">
        <v>20926</v>
      </c>
      <c r="AP1930">
        <f t="shared" si="60"/>
        <v>2</v>
      </c>
    </row>
    <row r="1931" spans="1:42" x14ac:dyDescent="0.3">
      <c r="A1931" s="1">
        <v>2078</v>
      </c>
      <c r="B1931" t="s">
        <v>7180</v>
      </c>
      <c r="C1931" t="s">
        <v>27</v>
      </c>
      <c r="D1931" t="s">
        <v>3578</v>
      </c>
      <c r="E1931" t="s">
        <v>4707</v>
      </c>
      <c r="F1931" t="s">
        <v>3636</v>
      </c>
      <c r="G1931" t="s">
        <v>2267</v>
      </c>
      <c r="H1931" t="s">
        <v>32</v>
      </c>
      <c r="I1931">
        <v>142</v>
      </c>
      <c r="J1931">
        <v>1.85</v>
      </c>
      <c r="K1931" t="s">
        <v>33</v>
      </c>
      <c r="L1931" t="s">
        <v>18246</v>
      </c>
      <c r="M1931" t="s">
        <v>14651</v>
      </c>
      <c r="N1931" t="s">
        <v>14448</v>
      </c>
      <c r="O1931" t="s">
        <v>18247</v>
      </c>
      <c r="P1931" t="s">
        <v>14403</v>
      </c>
      <c r="Q1931">
        <v>1999</v>
      </c>
      <c r="R1931" t="s">
        <v>491</v>
      </c>
      <c r="S1931">
        <v>0</v>
      </c>
      <c r="T1931">
        <v>22000000</v>
      </c>
      <c r="U1931">
        <v>19283782</v>
      </c>
      <c r="V1931">
        <f t="shared" si="61"/>
        <v>-2716218</v>
      </c>
      <c r="W1931" t="s">
        <v>7181</v>
      </c>
      <c r="X1931">
        <v>6.6</v>
      </c>
      <c r="Y1931">
        <v>85</v>
      </c>
      <c r="Z1931">
        <v>31227</v>
      </c>
      <c r="AA1931">
        <v>354</v>
      </c>
      <c r="AB1931">
        <v>0</v>
      </c>
      <c r="AC1931">
        <v>0</v>
      </c>
      <c r="AD1931">
        <v>978</v>
      </c>
      <c r="AE1931">
        <v>911</v>
      </c>
      <c r="AF1931">
        <v>854</v>
      </c>
      <c r="AG1931">
        <v>5386</v>
      </c>
      <c r="AH1931" t="s">
        <v>20931</v>
      </c>
      <c r="AI1931" t="s">
        <v>2420</v>
      </c>
      <c r="AJ1931" t="s">
        <v>12756</v>
      </c>
      <c r="AK1931" t="s">
        <v>13161</v>
      </c>
      <c r="AP1931">
        <f t="shared" si="60"/>
        <v>4</v>
      </c>
    </row>
    <row r="1932" spans="1:42" x14ac:dyDescent="0.3">
      <c r="A1932" s="1">
        <v>2079</v>
      </c>
      <c r="B1932" t="s">
        <v>7182</v>
      </c>
      <c r="C1932" t="s">
        <v>27</v>
      </c>
      <c r="D1932" t="s">
        <v>5005</v>
      </c>
      <c r="E1932" t="s">
        <v>922</v>
      </c>
      <c r="F1932" t="s">
        <v>5317</v>
      </c>
      <c r="G1932" t="s">
        <v>7183</v>
      </c>
      <c r="H1932" t="s">
        <v>32</v>
      </c>
      <c r="I1932">
        <v>104</v>
      </c>
      <c r="J1932">
        <v>2.35</v>
      </c>
      <c r="K1932" t="s">
        <v>33</v>
      </c>
      <c r="L1932" t="s">
        <v>16186</v>
      </c>
      <c r="M1932" t="s">
        <v>18248</v>
      </c>
      <c r="N1932" t="s">
        <v>15391</v>
      </c>
      <c r="O1932" t="s">
        <v>15437</v>
      </c>
      <c r="P1932" t="s">
        <v>14666</v>
      </c>
      <c r="Q1932">
        <v>2001</v>
      </c>
      <c r="R1932" t="s">
        <v>491</v>
      </c>
      <c r="S1932">
        <v>5</v>
      </c>
      <c r="T1932">
        <v>22000000</v>
      </c>
      <c r="U1932">
        <v>30059386</v>
      </c>
      <c r="V1932">
        <f t="shared" si="61"/>
        <v>8059386</v>
      </c>
      <c r="W1932" t="s">
        <v>7184</v>
      </c>
      <c r="X1932">
        <v>6.9</v>
      </c>
      <c r="Y1932">
        <v>181</v>
      </c>
      <c r="Z1932">
        <v>128593</v>
      </c>
      <c r="AA1932">
        <v>867</v>
      </c>
      <c r="AB1932">
        <v>0</v>
      </c>
      <c r="AC1932">
        <v>0</v>
      </c>
      <c r="AD1932">
        <v>8000</v>
      </c>
      <c r="AE1932">
        <v>1000</v>
      </c>
      <c r="AF1932">
        <v>898</v>
      </c>
      <c r="AG1932">
        <v>11632</v>
      </c>
      <c r="AH1932" t="s">
        <v>1432</v>
      </c>
      <c r="AP1932">
        <f t="shared" si="60"/>
        <v>1</v>
      </c>
    </row>
    <row r="1933" spans="1:42" x14ac:dyDescent="0.3">
      <c r="A1933" s="1">
        <v>2080</v>
      </c>
      <c r="B1933" t="s">
        <v>7185</v>
      </c>
      <c r="C1933" t="s">
        <v>27</v>
      </c>
      <c r="D1933" t="s">
        <v>7186</v>
      </c>
      <c r="E1933" t="s">
        <v>1439</v>
      </c>
      <c r="F1933" t="s">
        <v>7187</v>
      </c>
      <c r="G1933" t="s">
        <v>1479</v>
      </c>
      <c r="H1933" t="s">
        <v>32</v>
      </c>
      <c r="I1933">
        <v>106</v>
      </c>
      <c r="J1933">
        <v>2.35</v>
      </c>
      <c r="K1933" t="s">
        <v>33</v>
      </c>
      <c r="L1933" t="s">
        <v>14876</v>
      </c>
      <c r="M1933" t="s">
        <v>16337</v>
      </c>
      <c r="N1933" t="s">
        <v>14096</v>
      </c>
      <c r="O1933" t="s">
        <v>14068</v>
      </c>
      <c r="P1933" t="s">
        <v>18249</v>
      </c>
      <c r="Q1933">
        <v>2001</v>
      </c>
      <c r="R1933" t="s">
        <v>34</v>
      </c>
      <c r="S1933">
        <v>1</v>
      </c>
      <c r="T1933">
        <v>30000000</v>
      </c>
      <c r="U1933">
        <v>17951431</v>
      </c>
      <c r="V1933">
        <f t="shared" si="61"/>
        <v>-12048569</v>
      </c>
      <c r="W1933" t="s">
        <v>7188</v>
      </c>
      <c r="X1933">
        <v>5.8</v>
      </c>
      <c r="Y1933">
        <v>95</v>
      </c>
      <c r="Z1933">
        <v>25462</v>
      </c>
      <c r="AA1933">
        <v>200</v>
      </c>
      <c r="AB1933">
        <v>804</v>
      </c>
      <c r="AC1933">
        <v>12</v>
      </c>
      <c r="AD1933">
        <v>962</v>
      </c>
      <c r="AE1933">
        <v>844</v>
      </c>
      <c r="AF1933">
        <v>595</v>
      </c>
      <c r="AG1933">
        <v>4239</v>
      </c>
      <c r="AH1933" t="s">
        <v>20931</v>
      </c>
      <c r="AI1933" t="s">
        <v>2420</v>
      </c>
      <c r="AJ1933" t="s">
        <v>20928</v>
      </c>
      <c r="AK1933" t="s">
        <v>13161</v>
      </c>
      <c r="AP1933">
        <f t="shared" si="60"/>
        <v>4</v>
      </c>
    </row>
    <row r="1934" spans="1:42" x14ac:dyDescent="0.3">
      <c r="A1934" s="1">
        <v>2081</v>
      </c>
      <c r="B1934" t="s">
        <v>7189</v>
      </c>
      <c r="C1934" t="s">
        <v>27</v>
      </c>
      <c r="D1934" t="s">
        <v>4989</v>
      </c>
      <c r="E1934" t="s">
        <v>78</v>
      </c>
      <c r="F1934" t="s">
        <v>344</v>
      </c>
      <c r="G1934" t="s">
        <v>3852</v>
      </c>
      <c r="H1934" t="s">
        <v>47</v>
      </c>
      <c r="I1934">
        <v>106</v>
      </c>
      <c r="J1934">
        <v>1.85</v>
      </c>
      <c r="K1934" t="s">
        <v>33</v>
      </c>
      <c r="L1934" t="s">
        <v>18250</v>
      </c>
      <c r="M1934" t="s">
        <v>16156</v>
      </c>
      <c r="N1934" t="s">
        <v>17471</v>
      </c>
      <c r="O1934" t="s">
        <v>18251</v>
      </c>
      <c r="P1934" t="s">
        <v>15448</v>
      </c>
      <c r="Q1934">
        <v>2016</v>
      </c>
      <c r="R1934" t="s">
        <v>34</v>
      </c>
      <c r="S1934">
        <v>5</v>
      </c>
      <c r="T1934">
        <v>22000000</v>
      </c>
      <c r="U1934">
        <v>29997095</v>
      </c>
      <c r="V1934">
        <f t="shared" si="61"/>
        <v>7997095</v>
      </c>
      <c r="W1934" t="s">
        <v>7190</v>
      </c>
      <c r="X1934">
        <v>6.4</v>
      </c>
      <c r="Y1934">
        <v>423</v>
      </c>
      <c r="Z1934">
        <v>60926</v>
      </c>
      <c r="AA1934">
        <v>302</v>
      </c>
      <c r="AB1934">
        <v>23000</v>
      </c>
      <c r="AC1934">
        <v>1000</v>
      </c>
      <c r="AD1934">
        <v>19000</v>
      </c>
      <c r="AE1934">
        <v>17000</v>
      </c>
      <c r="AF1934">
        <v>1000</v>
      </c>
      <c r="AG1934">
        <v>38494</v>
      </c>
      <c r="AH1934" t="s">
        <v>1432</v>
      </c>
      <c r="AI1934" t="s">
        <v>20928</v>
      </c>
      <c r="AP1934">
        <f t="shared" si="60"/>
        <v>2</v>
      </c>
    </row>
    <row r="1935" spans="1:42" x14ac:dyDescent="0.3">
      <c r="A1935" s="1">
        <v>2082</v>
      </c>
      <c r="B1935" t="s">
        <v>7191</v>
      </c>
      <c r="C1935" t="s">
        <v>27</v>
      </c>
      <c r="D1935" t="s">
        <v>7192</v>
      </c>
      <c r="E1935" t="s">
        <v>739</v>
      </c>
      <c r="F1935" t="s">
        <v>7193</v>
      </c>
      <c r="G1935" t="s">
        <v>7194</v>
      </c>
      <c r="H1935" t="s">
        <v>205</v>
      </c>
      <c r="I1935">
        <v>98</v>
      </c>
      <c r="J1935">
        <v>1.85</v>
      </c>
      <c r="K1935" t="s">
        <v>33</v>
      </c>
      <c r="L1935" t="s">
        <v>15368</v>
      </c>
      <c r="M1935" t="s">
        <v>18252</v>
      </c>
      <c r="N1935" t="s">
        <v>18253</v>
      </c>
      <c r="O1935" t="s">
        <v>15680</v>
      </c>
      <c r="P1935" t="s">
        <v>18254</v>
      </c>
      <c r="Q1935">
        <v>2001</v>
      </c>
      <c r="R1935" t="s">
        <v>34</v>
      </c>
      <c r="S1935">
        <v>0</v>
      </c>
      <c r="T1935">
        <v>22000000</v>
      </c>
      <c r="U1935">
        <v>14252830</v>
      </c>
      <c r="V1935">
        <f t="shared" si="61"/>
        <v>-7747170</v>
      </c>
      <c r="W1935" t="s">
        <v>7195</v>
      </c>
      <c r="X1935">
        <v>5.3</v>
      </c>
      <c r="Y1935">
        <v>93</v>
      </c>
      <c r="Z1935">
        <v>18900</v>
      </c>
      <c r="AA1935">
        <v>242</v>
      </c>
      <c r="AB1935">
        <v>0</v>
      </c>
      <c r="AC1935">
        <v>4</v>
      </c>
      <c r="AD1935">
        <v>3000</v>
      </c>
      <c r="AE1935">
        <v>486</v>
      </c>
      <c r="AF1935">
        <v>83</v>
      </c>
      <c r="AG1935">
        <v>3769</v>
      </c>
      <c r="AH1935" t="s">
        <v>1432</v>
      </c>
      <c r="AI1935" t="s">
        <v>20933</v>
      </c>
      <c r="AP1935">
        <f t="shared" si="60"/>
        <v>2</v>
      </c>
    </row>
    <row r="1936" spans="1:42" x14ac:dyDescent="0.3">
      <c r="A1936" s="1">
        <v>2083</v>
      </c>
      <c r="B1936" t="s">
        <v>7196</v>
      </c>
      <c r="C1936" t="s">
        <v>27</v>
      </c>
      <c r="D1936" t="s">
        <v>3635</v>
      </c>
      <c r="E1936" t="s">
        <v>260</v>
      </c>
      <c r="F1936" t="s">
        <v>64</v>
      </c>
      <c r="G1936" t="s">
        <v>1234</v>
      </c>
      <c r="H1936" t="s">
        <v>32</v>
      </c>
      <c r="I1936">
        <v>100</v>
      </c>
      <c r="J1936">
        <v>2.35</v>
      </c>
      <c r="K1936" t="s">
        <v>33</v>
      </c>
      <c r="L1936" t="s">
        <v>17704</v>
      </c>
      <c r="M1936" t="s">
        <v>18108</v>
      </c>
      <c r="N1936" t="s">
        <v>14629</v>
      </c>
      <c r="O1936" t="s">
        <v>18255</v>
      </c>
      <c r="P1936" t="s">
        <v>14431</v>
      </c>
      <c r="Q1936">
        <v>2013</v>
      </c>
      <c r="R1936" t="s">
        <v>491</v>
      </c>
      <c r="S1936">
        <v>1</v>
      </c>
      <c r="T1936">
        <v>22000000</v>
      </c>
      <c r="U1936">
        <v>19783777</v>
      </c>
      <c r="V1936">
        <f t="shared" si="61"/>
        <v>-2216223</v>
      </c>
      <c r="W1936" t="s">
        <v>7197</v>
      </c>
      <c r="X1936">
        <v>6.5</v>
      </c>
      <c r="Y1936">
        <v>203</v>
      </c>
      <c r="Z1936">
        <v>82804</v>
      </c>
      <c r="AA1936">
        <v>154</v>
      </c>
      <c r="AB1936">
        <v>15000</v>
      </c>
      <c r="AC1936">
        <v>39</v>
      </c>
      <c r="AD1936">
        <v>26000</v>
      </c>
      <c r="AE1936">
        <v>11000</v>
      </c>
      <c r="AF1936">
        <v>798</v>
      </c>
      <c r="AG1936">
        <v>39989</v>
      </c>
      <c r="AH1936" t="s">
        <v>980</v>
      </c>
      <c r="AI1936" t="s">
        <v>20931</v>
      </c>
      <c r="AJ1936" t="s">
        <v>2420</v>
      </c>
      <c r="AK1936" t="s">
        <v>13161</v>
      </c>
      <c r="AP1936">
        <f t="shared" si="60"/>
        <v>4</v>
      </c>
    </row>
    <row r="1937" spans="1:42" x14ac:dyDescent="0.3">
      <c r="A1937" s="1">
        <v>2084</v>
      </c>
      <c r="B1937" t="s">
        <v>7198</v>
      </c>
      <c r="C1937" t="s">
        <v>27</v>
      </c>
      <c r="D1937" t="s">
        <v>7199</v>
      </c>
      <c r="E1937" t="s">
        <v>1667</v>
      </c>
      <c r="F1937" t="s">
        <v>1710</v>
      </c>
      <c r="G1937" t="s">
        <v>3680</v>
      </c>
      <c r="H1937" t="s">
        <v>572</v>
      </c>
      <c r="I1937">
        <v>95</v>
      </c>
      <c r="J1937">
        <v>1.85</v>
      </c>
      <c r="K1937" t="s">
        <v>33</v>
      </c>
      <c r="L1937" t="s">
        <v>14325</v>
      </c>
      <c r="M1937" t="s">
        <v>18256</v>
      </c>
      <c r="N1937" t="s">
        <v>14413</v>
      </c>
      <c r="O1937" t="s">
        <v>18257</v>
      </c>
      <c r="P1937" t="s">
        <v>14585</v>
      </c>
      <c r="Q1937">
        <v>2000</v>
      </c>
      <c r="R1937" t="s">
        <v>72</v>
      </c>
      <c r="S1937">
        <v>1</v>
      </c>
      <c r="T1937">
        <v>22000000</v>
      </c>
      <c r="U1937">
        <v>13555988</v>
      </c>
      <c r="V1937">
        <f t="shared" si="61"/>
        <v>-8444012</v>
      </c>
      <c r="W1937" t="s">
        <v>7200</v>
      </c>
      <c r="X1937">
        <v>5.7</v>
      </c>
      <c r="Y1937">
        <v>38</v>
      </c>
      <c r="Z1937">
        <v>7242</v>
      </c>
      <c r="AA1937">
        <v>38</v>
      </c>
      <c r="AB1937">
        <v>0</v>
      </c>
      <c r="AC1937">
        <v>34</v>
      </c>
      <c r="AD1937">
        <v>554</v>
      </c>
      <c r="AE1937">
        <v>439</v>
      </c>
      <c r="AF1937">
        <v>368</v>
      </c>
      <c r="AG1937">
        <v>2216</v>
      </c>
      <c r="AH1937" t="s">
        <v>718</v>
      </c>
      <c r="AI1937" t="s">
        <v>1432</v>
      </c>
      <c r="AJ1937" t="s">
        <v>20926</v>
      </c>
      <c r="AK1937" t="s">
        <v>20924</v>
      </c>
      <c r="AP1937">
        <f t="shared" si="60"/>
        <v>4</v>
      </c>
    </row>
    <row r="1938" spans="1:42" x14ac:dyDescent="0.3">
      <c r="A1938" s="1">
        <v>2085</v>
      </c>
      <c r="B1938" t="s">
        <v>7201</v>
      </c>
      <c r="C1938" t="s">
        <v>27</v>
      </c>
      <c r="D1938" t="s">
        <v>2956</v>
      </c>
      <c r="E1938" t="s">
        <v>160</v>
      </c>
      <c r="F1938" t="s">
        <v>2630</v>
      </c>
      <c r="G1938" t="s">
        <v>4224</v>
      </c>
      <c r="H1938" t="s">
        <v>32</v>
      </c>
      <c r="I1938">
        <v>107</v>
      </c>
      <c r="J1938">
        <v>2.35</v>
      </c>
      <c r="K1938" t="s">
        <v>33</v>
      </c>
      <c r="L1938" t="s">
        <v>17152</v>
      </c>
      <c r="M1938" t="s">
        <v>15351</v>
      </c>
      <c r="N1938" t="s">
        <v>15502</v>
      </c>
      <c r="O1938" t="s">
        <v>14540</v>
      </c>
      <c r="P1938" t="s">
        <v>14986</v>
      </c>
      <c r="Q1938">
        <v>2004</v>
      </c>
      <c r="R1938" t="s">
        <v>491</v>
      </c>
      <c r="S1938">
        <v>11</v>
      </c>
      <c r="T1938">
        <v>22000000</v>
      </c>
      <c r="U1938">
        <v>12784713</v>
      </c>
      <c r="V1938">
        <f t="shared" si="61"/>
        <v>-9215287</v>
      </c>
      <c r="W1938" t="s">
        <v>7202</v>
      </c>
      <c r="X1938">
        <v>6.7</v>
      </c>
      <c r="Y1938">
        <v>183</v>
      </c>
      <c r="Z1938">
        <v>56813</v>
      </c>
      <c r="AA1938">
        <v>381</v>
      </c>
      <c r="AB1938">
        <v>0</v>
      </c>
      <c r="AC1938">
        <v>737</v>
      </c>
      <c r="AD1938">
        <v>6000</v>
      </c>
      <c r="AE1938">
        <v>718</v>
      </c>
      <c r="AF1938">
        <v>678</v>
      </c>
      <c r="AG1938">
        <v>8094</v>
      </c>
      <c r="AH1938" t="s">
        <v>1432</v>
      </c>
      <c r="AP1938">
        <f t="shared" si="60"/>
        <v>1</v>
      </c>
    </row>
    <row r="1939" spans="1:42" x14ac:dyDescent="0.3">
      <c r="A1939" s="1">
        <v>2086</v>
      </c>
      <c r="B1939" t="s">
        <v>7203</v>
      </c>
      <c r="C1939" t="s">
        <v>27</v>
      </c>
      <c r="D1939" t="s">
        <v>7204</v>
      </c>
      <c r="E1939" t="s">
        <v>29</v>
      </c>
      <c r="F1939" t="s">
        <v>676</v>
      </c>
      <c r="G1939" t="s">
        <v>562</v>
      </c>
      <c r="H1939" t="s">
        <v>32</v>
      </c>
      <c r="I1939">
        <v>104</v>
      </c>
      <c r="J1939">
        <v>1.85</v>
      </c>
      <c r="K1939" t="s">
        <v>33</v>
      </c>
      <c r="L1939" t="s">
        <v>15170</v>
      </c>
      <c r="M1939" t="s">
        <v>15798</v>
      </c>
      <c r="N1939" t="s">
        <v>14571</v>
      </c>
      <c r="O1939" t="s">
        <v>14666</v>
      </c>
      <c r="P1939" t="s">
        <v>14739</v>
      </c>
      <c r="Q1939">
        <v>1993</v>
      </c>
      <c r="R1939" t="s">
        <v>34</v>
      </c>
      <c r="S1939">
        <v>0</v>
      </c>
      <c r="T1939">
        <v>23500000</v>
      </c>
      <c r="U1939">
        <v>10696210</v>
      </c>
      <c r="V1939">
        <f t="shared" si="61"/>
        <v>-12803790</v>
      </c>
      <c r="W1939" t="s">
        <v>7205</v>
      </c>
      <c r="X1939">
        <v>3.9</v>
      </c>
      <c r="Y1939">
        <v>75</v>
      </c>
      <c r="Z1939">
        <v>35018</v>
      </c>
      <c r="AA1939">
        <v>180</v>
      </c>
      <c r="AB1939">
        <v>716</v>
      </c>
      <c r="AC1939">
        <v>87</v>
      </c>
      <c r="AD1939">
        <v>1000</v>
      </c>
      <c r="AE1939">
        <v>826</v>
      </c>
      <c r="AF1939">
        <v>691</v>
      </c>
      <c r="AG1939">
        <v>3148</v>
      </c>
      <c r="AH1939" t="s">
        <v>980</v>
      </c>
      <c r="AI1939" t="s">
        <v>20931</v>
      </c>
      <c r="AJ1939" t="s">
        <v>13700</v>
      </c>
      <c r="AK1939" t="s">
        <v>13161</v>
      </c>
      <c r="AP1939">
        <f t="shared" si="60"/>
        <v>4</v>
      </c>
    </row>
    <row r="1940" spans="1:42" x14ac:dyDescent="0.3">
      <c r="A1940" s="1">
        <v>2087</v>
      </c>
      <c r="B1940" t="s">
        <v>7206</v>
      </c>
      <c r="C1940" t="s">
        <v>27</v>
      </c>
      <c r="D1940" t="s">
        <v>7207</v>
      </c>
      <c r="E1940" t="s">
        <v>2147</v>
      </c>
      <c r="F1940" t="s">
        <v>1327</v>
      </c>
      <c r="G1940" t="s">
        <v>2367</v>
      </c>
      <c r="H1940" t="s">
        <v>32</v>
      </c>
      <c r="I1940">
        <v>104</v>
      </c>
      <c r="J1940">
        <v>1.85</v>
      </c>
      <c r="K1940" t="s">
        <v>33</v>
      </c>
      <c r="L1940" t="s">
        <v>18258</v>
      </c>
      <c r="M1940" t="s">
        <v>14040</v>
      </c>
      <c r="N1940" t="s">
        <v>18259</v>
      </c>
      <c r="O1940" t="s">
        <v>18260</v>
      </c>
      <c r="P1940" t="s">
        <v>10010</v>
      </c>
      <c r="Q1940">
        <v>2001</v>
      </c>
      <c r="R1940" t="s">
        <v>34</v>
      </c>
      <c r="S1940">
        <v>0</v>
      </c>
      <c r="T1940">
        <v>22000000</v>
      </c>
      <c r="U1940">
        <v>5974653</v>
      </c>
      <c r="V1940">
        <f t="shared" si="61"/>
        <v>-16025347</v>
      </c>
      <c r="W1940" t="s">
        <v>7208</v>
      </c>
      <c r="X1940">
        <v>4.0999999999999996</v>
      </c>
      <c r="Y1940">
        <v>18</v>
      </c>
      <c r="Z1940">
        <v>2253</v>
      </c>
      <c r="AA1940">
        <v>111</v>
      </c>
      <c r="AB1940">
        <v>158</v>
      </c>
      <c r="AC1940">
        <v>53</v>
      </c>
      <c r="AD1940">
        <v>2000</v>
      </c>
      <c r="AE1940">
        <v>595</v>
      </c>
      <c r="AF1940">
        <v>576</v>
      </c>
      <c r="AG1940">
        <v>4221</v>
      </c>
      <c r="AH1940" t="s">
        <v>980</v>
      </c>
      <c r="AI1940" t="s">
        <v>718</v>
      </c>
      <c r="AJ1940" t="s">
        <v>20924</v>
      </c>
      <c r="AK1940" t="s">
        <v>13700</v>
      </c>
      <c r="AL1940" t="s">
        <v>13161</v>
      </c>
      <c r="AP1940">
        <f t="shared" si="60"/>
        <v>5</v>
      </c>
    </row>
    <row r="1941" spans="1:42" x14ac:dyDescent="0.3">
      <c r="A1941" s="1">
        <v>2088</v>
      </c>
      <c r="B1941" t="s">
        <v>7209</v>
      </c>
      <c r="C1941" t="s">
        <v>27</v>
      </c>
      <c r="D1941" t="s">
        <v>7210</v>
      </c>
      <c r="E1941" t="s">
        <v>7211</v>
      </c>
      <c r="F1941" t="s">
        <v>7212</v>
      </c>
      <c r="G1941" t="s">
        <v>7213</v>
      </c>
      <c r="H1941" t="s">
        <v>32</v>
      </c>
      <c r="I1941">
        <v>143</v>
      </c>
      <c r="J1941">
        <v>2.35</v>
      </c>
      <c r="K1941" t="s">
        <v>33</v>
      </c>
      <c r="L1941" t="s">
        <v>18261</v>
      </c>
      <c r="M1941" t="s">
        <v>14212</v>
      </c>
      <c r="N1941" t="s">
        <v>18262</v>
      </c>
      <c r="O1941" t="s">
        <v>15194</v>
      </c>
      <c r="P1941" t="s">
        <v>13974</v>
      </c>
      <c r="Q1941">
        <v>1970</v>
      </c>
      <c r="R1941" t="s">
        <v>212</v>
      </c>
      <c r="S1941">
        <v>2</v>
      </c>
      <c r="T1941">
        <v>25000000</v>
      </c>
      <c r="U1941">
        <v>5000000</v>
      </c>
      <c r="V1941">
        <f t="shared" si="61"/>
        <v>-20000000</v>
      </c>
      <c r="W1941" t="s">
        <v>7214</v>
      </c>
      <c r="X1941">
        <v>6.2</v>
      </c>
      <c r="Y1941">
        <v>22</v>
      </c>
      <c r="Z1941">
        <v>1547</v>
      </c>
      <c r="AA1941">
        <v>50</v>
      </c>
      <c r="AB1941">
        <v>104</v>
      </c>
      <c r="AC1941">
        <v>688</v>
      </c>
      <c r="AD1941">
        <v>638</v>
      </c>
      <c r="AE1941">
        <v>50</v>
      </c>
      <c r="AF1941">
        <v>42</v>
      </c>
      <c r="AG1941">
        <v>788</v>
      </c>
      <c r="AH1941" t="s">
        <v>1432</v>
      </c>
      <c r="AI1941" t="s">
        <v>2420</v>
      </c>
      <c r="AJ1941" t="s">
        <v>20927</v>
      </c>
      <c r="AK1941" t="s">
        <v>12756</v>
      </c>
      <c r="AL1941" t="s">
        <v>6750</v>
      </c>
      <c r="AP1941">
        <f t="shared" si="60"/>
        <v>5</v>
      </c>
    </row>
    <row r="1942" spans="1:42" x14ac:dyDescent="0.3">
      <c r="A1942" s="1">
        <v>2089</v>
      </c>
      <c r="B1942" t="s">
        <v>7215</v>
      </c>
      <c r="C1942" t="s">
        <v>27</v>
      </c>
      <c r="D1942" t="s">
        <v>5262</v>
      </c>
      <c r="E1942" t="s">
        <v>386</v>
      </c>
      <c r="F1942" t="s">
        <v>6172</v>
      </c>
      <c r="G1942" t="s">
        <v>539</v>
      </c>
      <c r="H1942" t="s">
        <v>32</v>
      </c>
      <c r="I1942">
        <v>77</v>
      </c>
      <c r="J1942">
        <v>2.35</v>
      </c>
      <c r="K1942" t="s">
        <v>33</v>
      </c>
      <c r="L1942" t="s">
        <v>14664</v>
      </c>
      <c r="M1942" t="s">
        <v>18263</v>
      </c>
      <c r="N1942" t="s">
        <v>17295</v>
      </c>
      <c r="O1942" t="s">
        <v>13979</v>
      </c>
      <c r="P1942" t="s">
        <v>15512</v>
      </c>
      <c r="Q1942">
        <v>1999</v>
      </c>
      <c r="R1942" t="s">
        <v>72</v>
      </c>
      <c r="S1942">
        <v>0</v>
      </c>
      <c r="T1942">
        <v>22000000</v>
      </c>
      <c r="U1942">
        <v>9694105</v>
      </c>
      <c r="V1942">
        <f t="shared" si="61"/>
        <v>-12305895</v>
      </c>
      <c r="W1942" t="s">
        <v>7216</v>
      </c>
      <c r="X1942">
        <v>3.8</v>
      </c>
      <c r="Y1942">
        <v>41</v>
      </c>
      <c r="Z1942">
        <v>8176</v>
      </c>
      <c r="AA1942">
        <v>77</v>
      </c>
      <c r="AB1942">
        <v>272</v>
      </c>
      <c r="AC1942">
        <v>37</v>
      </c>
      <c r="AD1942">
        <v>3000</v>
      </c>
      <c r="AE1942">
        <v>968</v>
      </c>
      <c r="AF1942">
        <v>795</v>
      </c>
      <c r="AG1942">
        <v>5568</v>
      </c>
      <c r="AH1942" t="s">
        <v>1432</v>
      </c>
      <c r="AI1942" t="s">
        <v>20926</v>
      </c>
      <c r="AJ1942" t="s">
        <v>12756</v>
      </c>
      <c r="AP1942">
        <f t="shared" si="60"/>
        <v>3</v>
      </c>
    </row>
    <row r="1943" spans="1:42" x14ac:dyDescent="0.3">
      <c r="A1943" s="1">
        <v>2090</v>
      </c>
      <c r="B1943" t="s">
        <v>7217</v>
      </c>
      <c r="C1943" t="s">
        <v>27</v>
      </c>
      <c r="D1943" t="s">
        <v>6287</v>
      </c>
      <c r="E1943" t="s">
        <v>3135</v>
      </c>
      <c r="F1943" t="s">
        <v>328</v>
      </c>
      <c r="G1943" t="s">
        <v>7218</v>
      </c>
      <c r="H1943" t="s">
        <v>1390</v>
      </c>
      <c r="I1943">
        <v>96</v>
      </c>
      <c r="J1943">
        <v>2.35</v>
      </c>
      <c r="K1943" t="s">
        <v>33</v>
      </c>
      <c r="L1943" t="s">
        <v>18264</v>
      </c>
      <c r="M1943" t="s">
        <v>14876</v>
      </c>
      <c r="N1943" t="s">
        <v>18265</v>
      </c>
      <c r="O1943" t="s">
        <v>15910</v>
      </c>
      <c r="P1943" t="s">
        <v>18266</v>
      </c>
      <c r="Q1943">
        <v>2015</v>
      </c>
      <c r="R1943" t="s">
        <v>34</v>
      </c>
      <c r="S1943">
        <v>0</v>
      </c>
      <c r="T1943">
        <v>25000000</v>
      </c>
      <c r="U1943">
        <v>16027866</v>
      </c>
      <c r="V1943">
        <f t="shared" si="61"/>
        <v>-8972134</v>
      </c>
      <c r="W1943" t="s">
        <v>7219</v>
      </c>
      <c r="X1943">
        <v>5.0999999999999996</v>
      </c>
      <c r="Y1943">
        <v>148</v>
      </c>
      <c r="Z1943">
        <v>26767</v>
      </c>
      <c r="AA1943">
        <v>121</v>
      </c>
      <c r="AB1943">
        <v>0</v>
      </c>
      <c r="AC1943">
        <v>11</v>
      </c>
      <c r="AD1943">
        <v>805</v>
      </c>
      <c r="AE1943">
        <v>173</v>
      </c>
      <c r="AF1943">
        <v>150</v>
      </c>
      <c r="AG1943">
        <v>1411</v>
      </c>
      <c r="AH1943" t="s">
        <v>980</v>
      </c>
      <c r="AI1943" t="s">
        <v>20931</v>
      </c>
      <c r="AJ1943" t="s">
        <v>13161</v>
      </c>
      <c r="AP1943">
        <f t="shared" si="60"/>
        <v>3</v>
      </c>
    </row>
    <row r="1944" spans="1:42" x14ac:dyDescent="0.3">
      <c r="A1944" s="1">
        <v>2092</v>
      </c>
      <c r="B1944" t="s">
        <v>7220</v>
      </c>
      <c r="C1944" t="s">
        <v>27</v>
      </c>
      <c r="D1944" t="s">
        <v>960</v>
      </c>
      <c r="E1944" t="s">
        <v>5358</v>
      </c>
      <c r="F1944" t="s">
        <v>7221</v>
      </c>
      <c r="G1944" t="s">
        <v>2210</v>
      </c>
      <c r="H1944" t="s">
        <v>7222</v>
      </c>
      <c r="I1944">
        <v>145</v>
      </c>
      <c r="J1944">
        <v>2.35</v>
      </c>
      <c r="K1944" t="s">
        <v>7223</v>
      </c>
      <c r="L1944" t="s">
        <v>14496</v>
      </c>
      <c r="M1944" t="s">
        <v>14138</v>
      </c>
      <c r="N1944" t="s">
        <v>18267</v>
      </c>
      <c r="O1944" t="s">
        <v>15967</v>
      </c>
      <c r="P1944" t="s">
        <v>15913</v>
      </c>
      <c r="Q1944">
        <v>2006</v>
      </c>
      <c r="R1944" t="s">
        <v>491</v>
      </c>
      <c r="S1944">
        <v>1</v>
      </c>
      <c r="T1944">
        <v>21000000</v>
      </c>
      <c r="U1944">
        <v>4398392</v>
      </c>
      <c r="V1944">
        <f t="shared" si="61"/>
        <v>-16601608</v>
      </c>
      <c r="W1944" t="s">
        <v>7224</v>
      </c>
      <c r="X1944">
        <v>7.8</v>
      </c>
      <c r="Y1944">
        <v>231</v>
      </c>
      <c r="Z1944">
        <v>59507</v>
      </c>
      <c r="AA1944">
        <v>232</v>
      </c>
      <c r="AB1944">
        <v>0</v>
      </c>
      <c r="AC1944">
        <v>719</v>
      </c>
      <c r="AD1944">
        <v>2000</v>
      </c>
      <c r="AE1944">
        <v>380</v>
      </c>
      <c r="AF1944">
        <v>104</v>
      </c>
      <c r="AG1944">
        <v>2590</v>
      </c>
      <c r="AH1944" t="s">
        <v>2420</v>
      </c>
      <c r="AI1944" t="s">
        <v>13161</v>
      </c>
      <c r="AJ1944" t="s">
        <v>6750</v>
      </c>
      <c r="AP1944">
        <f t="shared" si="60"/>
        <v>3</v>
      </c>
    </row>
    <row r="1945" spans="1:42" x14ac:dyDescent="0.3">
      <c r="A1945" s="1">
        <v>2093</v>
      </c>
      <c r="B1945" t="s">
        <v>7225</v>
      </c>
      <c r="C1945" t="s">
        <v>27</v>
      </c>
      <c r="D1945" t="s">
        <v>7226</v>
      </c>
      <c r="E1945" t="s">
        <v>1307</v>
      </c>
      <c r="F1945" t="s">
        <v>4340</v>
      </c>
      <c r="G1945" t="s">
        <v>4060</v>
      </c>
      <c r="H1945" t="s">
        <v>1390</v>
      </c>
      <c r="I1945">
        <v>116</v>
      </c>
      <c r="J1945">
        <v>2.35</v>
      </c>
      <c r="K1945" t="s">
        <v>2067</v>
      </c>
      <c r="L1945" t="s">
        <v>14220</v>
      </c>
      <c r="M1945" t="s">
        <v>16232</v>
      </c>
      <c r="N1945" t="s">
        <v>14042</v>
      </c>
      <c r="O1945" t="s">
        <v>18268</v>
      </c>
      <c r="P1945" t="s">
        <v>15650</v>
      </c>
      <c r="Q1945">
        <v>2005</v>
      </c>
      <c r="R1945" t="s">
        <v>34</v>
      </c>
      <c r="S1945">
        <v>0</v>
      </c>
      <c r="T1945">
        <v>22000000</v>
      </c>
      <c r="U1945">
        <v>1050445</v>
      </c>
      <c r="V1945">
        <f t="shared" si="61"/>
        <v>-20949555</v>
      </c>
      <c r="W1945" t="s">
        <v>7227</v>
      </c>
      <c r="X1945">
        <v>7.8</v>
      </c>
      <c r="Y1945">
        <v>115</v>
      </c>
      <c r="Z1945">
        <v>21394</v>
      </c>
      <c r="AA1945">
        <v>147</v>
      </c>
      <c r="AB1945">
        <v>11000</v>
      </c>
      <c r="AC1945">
        <v>13</v>
      </c>
      <c r="AD1945">
        <v>203</v>
      </c>
      <c r="AE1945">
        <v>172</v>
      </c>
      <c r="AF1945">
        <v>140</v>
      </c>
      <c r="AG1945">
        <v>773</v>
      </c>
      <c r="AH1945" t="s">
        <v>2420</v>
      </c>
      <c r="AI1945" t="s">
        <v>20929</v>
      </c>
      <c r="AJ1945" t="s">
        <v>20933</v>
      </c>
      <c r="AK1945" t="s">
        <v>12756</v>
      </c>
      <c r="AL1945" t="s">
        <v>6750</v>
      </c>
      <c r="AP1945">
        <f t="shared" si="60"/>
        <v>5</v>
      </c>
    </row>
    <row r="1946" spans="1:42" x14ac:dyDescent="0.3">
      <c r="A1946" s="1">
        <v>2094</v>
      </c>
      <c r="B1946" t="s">
        <v>7228</v>
      </c>
      <c r="C1946" t="s">
        <v>27</v>
      </c>
      <c r="D1946" t="s">
        <v>7229</v>
      </c>
      <c r="E1946" t="s">
        <v>495</v>
      </c>
      <c r="F1946" t="s">
        <v>1261</v>
      </c>
      <c r="G1946" t="s">
        <v>5203</v>
      </c>
      <c r="H1946" t="s">
        <v>32</v>
      </c>
      <c r="I1946">
        <v>100</v>
      </c>
      <c r="J1946">
        <v>2.35</v>
      </c>
      <c r="K1946" t="s">
        <v>33</v>
      </c>
      <c r="L1946" t="s">
        <v>18269</v>
      </c>
      <c r="M1946" t="s">
        <v>18270</v>
      </c>
      <c r="N1946" t="s">
        <v>18271</v>
      </c>
      <c r="O1946" t="s">
        <v>18150</v>
      </c>
      <c r="P1946" t="s">
        <v>14721</v>
      </c>
      <c r="Q1946">
        <v>2012</v>
      </c>
      <c r="R1946" t="s">
        <v>491</v>
      </c>
      <c r="S1946">
        <v>5</v>
      </c>
      <c r="T1946">
        <v>2000000</v>
      </c>
      <c r="U1946">
        <v>13746550</v>
      </c>
      <c r="V1946">
        <f t="shared" si="61"/>
        <v>11746550</v>
      </c>
      <c r="W1946" t="s">
        <v>7230</v>
      </c>
      <c r="X1946">
        <v>6.1</v>
      </c>
      <c r="Y1946">
        <v>176</v>
      </c>
      <c r="Z1946">
        <v>29322</v>
      </c>
      <c r="AA1946">
        <v>104</v>
      </c>
      <c r="AB1946">
        <v>0</v>
      </c>
      <c r="AC1946">
        <v>21</v>
      </c>
      <c r="AD1946">
        <v>14000</v>
      </c>
      <c r="AE1946">
        <v>618</v>
      </c>
      <c r="AF1946">
        <v>552</v>
      </c>
      <c r="AG1946">
        <v>15922</v>
      </c>
      <c r="AH1946" t="s">
        <v>980</v>
      </c>
      <c r="AI1946" t="s">
        <v>1432</v>
      </c>
      <c r="AJ1946" t="s">
        <v>12756</v>
      </c>
      <c r="AP1946">
        <f t="shared" si="60"/>
        <v>3</v>
      </c>
    </row>
    <row r="1947" spans="1:42" x14ac:dyDescent="0.3">
      <c r="A1947" s="1">
        <v>2095</v>
      </c>
      <c r="B1947" t="s">
        <v>7231</v>
      </c>
      <c r="C1947" t="s">
        <v>27</v>
      </c>
      <c r="D1947" t="s">
        <v>6320</v>
      </c>
      <c r="E1947" t="s">
        <v>853</v>
      </c>
      <c r="F1947" t="s">
        <v>4763</v>
      </c>
      <c r="G1947" t="s">
        <v>7232</v>
      </c>
      <c r="H1947" t="s">
        <v>32</v>
      </c>
      <c r="I1947">
        <v>104</v>
      </c>
      <c r="J1947">
        <v>2.35</v>
      </c>
      <c r="K1947" t="s">
        <v>33</v>
      </c>
      <c r="L1947" t="s">
        <v>14897</v>
      </c>
      <c r="M1947" t="s">
        <v>18272</v>
      </c>
      <c r="N1947" t="s">
        <v>14631</v>
      </c>
      <c r="O1947" t="s">
        <v>14425</v>
      </c>
      <c r="P1947" t="s">
        <v>17938</v>
      </c>
      <c r="Q1947">
        <v>2008</v>
      </c>
      <c r="R1947" t="s">
        <v>34</v>
      </c>
      <c r="S1947">
        <v>3</v>
      </c>
      <c r="T1947">
        <v>22000000</v>
      </c>
      <c r="U1947">
        <v>20668843</v>
      </c>
      <c r="V1947">
        <f t="shared" si="61"/>
        <v>-1331157</v>
      </c>
      <c r="W1947" t="s">
        <v>7233</v>
      </c>
      <c r="X1947">
        <v>5.8</v>
      </c>
      <c r="Y1947">
        <v>98</v>
      </c>
      <c r="Z1947">
        <v>16831</v>
      </c>
      <c r="AA1947">
        <v>54</v>
      </c>
      <c r="AB1947">
        <v>687</v>
      </c>
      <c r="AC1947">
        <v>144</v>
      </c>
      <c r="AD1947">
        <v>939</v>
      </c>
      <c r="AE1947">
        <v>875</v>
      </c>
      <c r="AF1947">
        <v>290</v>
      </c>
      <c r="AG1947">
        <v>2453</v>
      </c>
      <c r="AH1947" t="s">
        <v>1432</v>
      </c>
      <c r="AI1947" t="s">
        <v>20931</v>
      </c>
      <c r="AJ1947" t="s">
        <v>13161</v>
      </c>
      <c r="AP1947">
        <f t="shared" si="60"/>
        <v>3</v>
      </c>
    </row>
    <row r="1948" spans="1:42" x14ac:dyDescent="0.3">
      <c r="A1948" s="1">
        <v>2096</v>
      </c>
      <c r="B1948" t="s">
        <v>7234</v>
      </c>
      <c r="C1948" t="s">
        <v>27</v>
      </c>
      <c r="D1948" t="s">
        <v>7235</v>
      </c>
      <c r="E1948" t="s">
        <v>339</v>
      </c>
      <c r="F1948" t="s">
        <v>7236</v>
      </c>
      <c r="G1948" t="s">
        <v>7237</v>
      </c>
      <c r="H1948" t="s">
        <v>47</v>
      </c>
      <c r="I1948">
        <v>92</v>
      </c>
      <c r="J1948">
        <v>2.35</v>
      </c>
      <c r="K1948" t="s">
        <v>33</v>
      </c>
      <c r="L1948" t="s">
        <v>15593</v>
      </c>
      <c r="M1948" t="s">
        <v>14949</v>
      </c>
      <c r="N1948" t="s">
        <v>15570</v>
      </c>
      <c r="O1948" t="s">
        <v>15897</v>
      </c>
      <c r="P1948" t="s">
        <v>18273</v>
      </c>
      <c r="Q1948">
        <v>2014</v>
      </c>
      <c r="R1948" t="s">
        <v>491</v>
      </c>
      <c r="S1948">
        <v>1</v>
      </c>
      <c r="T1948">
        <v>22000000</v>
      </c>
      <c r="U1948">
        <v>2963012</v>
      </c>
      <c r="V1948">
        <f t="shared" si="61"/>
        <v>-19036988</v>
      </c>
      <c r="W1948" t="s">
        <v>7238</v>
      </c>
      <c r="X1948">
        <v>6.3</v>
      </c>
      <c r="Y1948">
        <v>149</v>
      </c>
      <c r="Z1948">
        <v>48873</v>
      </c>
      <c r="AA1948">
        <v>105</v>
      </c>
      <c r="AB1948">
        <v>11000</v>
      </c>
      <c r="AC1948">
        <v>17</v>
      </c>
      <c r="AD1948">
        <v>14000</v>
      </c>
      <c r="AE1948">
        <v>257</v>
      </c>
      <c r="AF1948">
        <v>231</v>
      </c>
      <c r="AG1948">
        <v>14617</v>
      </c>
      <c r="AH1948" t="s">
        <v>2420</v>
      </c>
      <c r="AI1948" t="s">
        <v>20928</v>
      </c>
      <c r="AJ1948" t="s">
        <v>13161</v>
      </c>
      <c r="AP1948">
        <f t="shared" si="60"/>
        <v>3</v>
      </c>
    </row>
    <row r="1949" spans="1:42" x14ac:dyDescent="0.3">
      <c r="A1949" s="1">
        <v>2098</v>
      </c>
      <c r="B1949" t="s">
        <v>7239</v>
      </c>
      <c r="C1949" t="s">
        <v>27</v>
      </c>
      <c r="D1949" t="s">
        <v>7240</v>
      </c>
      <c r="E1949" t="s">
        <v>1269</v>
      </c>
      <c r="F1949" t="s">
        <v>1435</v>
      </c>
      <c r="G1949" t="s">
        <v>1133</v>
      </c>
      <c r="H1949" t="s">
        <v>32</v>
      </c>
      <c r="I1949">
        <v>105</v>
      </c>
      <c r="J1949">
        <v>2.35</v>
      </c>
      <c r="K1949" t="s">
        <v>33</v>
      </c>
      <c r="L1949" t="s">
        <v>18274</v>
      </c>
      <c r="M1949" t="s">
        <v>18275</v>
      </c>
      <c r="N1949" t="s">
        <v>13976</v>
      </c>
      <c r="O1949" t="s">
        <v>15213</v>
      </c>
      <c r="P1949" t="s">
        <v>15214</v>
      </c>
      <c r="Q1949">
        <v>2010</v>
      </c>
      <c r="R1949" t="s">
        <v>491</v>
      </c>
      <c r="S1949">
        <v>1</v>
      </c>
      <c r="T1949">
        <v>22000000</v>
      </c>
      <c r="U1949">
        <v>1796024</v>
      </c>
      <c r="V1949">
        <f t="shared" si="61"/>
        <v>-20203976</v>
      </c>
      <c r="W1949" t="s">
        <v>7241</v>
      </c>
      <c r="X1949">
        <v>5.4</v>
      </c>
      <c r="Y1949">
        <v>138</v>
      </c>
      <c r="Z1949">
        <v>34985</v>
      </c>
      <c r="AA1949">
        <v>135</v>
      </c>
      <c r="AB1949">
        <v>0</v>
      </c>
      <c r="AC1949">
        <v>43</v>
      </c>
      <c r="AD1949">
        <v>22000</v>
      </c>
      <c r="AE1949">
        <v>14000</v>
      </c>
      <c r="AF1949">
        <v>827</v>
      </c>
      <c r="AG1949">
        <v>37766</v>
      </c>
      <c r="AH1949" t="s">
        <v>2420</v>
      </c>
      <c r="AI1949" t="s">
        <v>13161</v>
      </c>
      <c r="AP1949">
        <f t="shared" si="60"/>
        <v>2</v>
      </c>
    </row>
    <row r="1950" spans="1:42" x14ac:dyDescent="0.3">
      <c r="A1950" s="1">
        <v>2099</v>
      </c>
      <c r="B1950" t="s">
        <v>7242</v>
      </c>
      <c r="C1950" t="s">
        <v>27</v>
      </c>
      <c r="D1950" t="s">
        <v>7243</v>
      </c>
      <c r="E1950" t="s">
        <v>7244</v>
      </c>
      <c r="F1950" t="s">
        <v>7245</v>
      </c>
      <c r="G1950" t="s">
        <v>7246</v>
      </c>
      <c r="H1950" t="s">
        <v>1390</v>
      </c>
      <c r="I1950">
        <v>120</v>
      </c>
      <c r="J1950">
        <v>2.35</v>
      </c>
      <c r="K1950" t="s">
        <v>2067</v>
      </c>
      <c r="L1950" t="s">
        <v>18276</v>
      </c>
      <c r="M1950" t="s">
        <v>17474</v>
      </c>
      <c r="N1950" t="s">
        <v>17813</v>
      </c>
      <c r="O1950" t="s">
        <v>14048</v>
      </c>
      <c r="P1950" t="s">
        <v>17855</v>
      </c>
      <c r="Q1950">
        <v>2007</v>
      </c>
      <c r="R1950" t="s">
        <v>34</v>
      </c>
      <c r="S1950">
        <v>1</v>
      </c>
      <c r="T1950">
        <v>16000000</v>
      </c>
      <c r="U1950">
        <v>634277</v>
      </c>
      <c r="V1950">
        <f t="shared" si="61"/>
        <v>-15365723</v>
      </c>
      <c r="W1950" t="s">
        <v>7247</v>
      </c>
      <c r="X1950">
        <v>7.3</v>
      </c>
      <c r="Y1950">
        <v>78</v>
      </c>
      <c r="Z1950">
        <v>5166</v>
      </c>
      <c r="AA1950">
        <v>27</v>
      </c>
      <c r="AB1950">
        <v>815</v>
      </c>
      <c r="AC1950">
        <v>2</v>
      </c>
      <c r="AD1950">
        <v>809</v>
      </c>
      <c r="AE1950">
        <v>521</v>
      </c>
      <c r="AF1950">
        <v>80</v>
      </c>
      <c r="AG1950">
        <v>1651</v>
      </c>
      <c r="AH1950" t="s">
        <v>1432</v>
      </c>
      <c r="AI1950" t="s">
        <v>20929</v>
      </c>
      <c r="AP1950">
        <f t="shared" si="60"/>
        <v>2</v>
      </c>
    </row>
    <row r="1951" spans="1:42" x14ac:dyDescent="0.3">
      <c r="A1951" s="1">
        <v>2100</v>
      </c>
      <c r="B1951" t="s">
        <v>7248</v>
      </c>
      <c r="C1951" t="s">
        <v>27</v>
      </c>
      <c r="D1951" t="s">
        <v>3448</v>
      </c>
      <c r="E1951" t="s">
        <v>52</v>
      </c>
      <c r="F1951" t="s">
        <v>784</v>
      </c>
      <c r="G1951" t="s">
        <v>7249</v>
      </c>
      <c r="H1951" t="s">
        <v>32</v>
      </c>
      <c r="I1951">
        <v>116</v>
      </c>
      <c r="J1951">
        <v>2.35</v>
      </c>
      <c r="K1951" t="s">
        <v>33</v>
      </c>
      <c r="L1951" t="s">
        <v>14345</v>
      </c>
      <c r="M1951" t="s">
        <v>14033</v>
      </c>
      <c r="N1951" t="s">
        <v>14663</v>
      </c>
      <c r="O1951" t="s">
        <v>18277</v>
      </c>
      <c r="P1951" t="s">
        <v>14018</v>
      </c>
      <c r="Q1951">
        <v>2013</v>
      </c>
      <c r="R1951" t="s">
        <v>491</v>
      </c>
      <c r="S1951">
        <v>0</v>
      </c>
      <c r="T1951">
        <v>22000000</v>
      </c>
      <c r="U1951">
        <v>11326836</v>
      </c>
      <c r="V1951">
        <f t="shared" si="61"/>
        <v>-10673164</v>
      </c>
      <c r="W1951" t="s">
        <v>7250</v>
      </c>
      <c r="X1951">
        <v>6.8</v>
      </c>
      <c r="Y1951">
        <v>288</v>
      </c>
      <c r="Z1951">
        <v>83171</v>
      </c>
      <c r="AA1951">
        <v>231</v>
      </c>
      <c r="AB1951">
        <v>17000</v>
      </c>
      <c r="AC1951">
        <v>108</v>
      </c>
      <c r="AD1951">
        <v>23000</v>
      </c>
      <c r="AE1951">
        <v>820</v>
      </c>
      <c r="AF1951">
        <v>120</v>
      </c>
      <c r="AG1951">
        <v>24134</v>
      </c>
      <c r="AH1951" t="s">
        <v>20931</v>
      </c>
      <c r="AI1951" t="s">
        <v>2420</v>
      </c>
      <c r="AJ1951" t="s">
        <v>13161</v>
      </c>
      <c r="AP1951">
        <f t="shared" si="60"/>
        <v>3</v>
      </c>
    </row>
    <row r="1952" spans="1:42" x14ac:dyDescent="0.3">
      <c r="A1952" s="1">
        <v>2101</v>
      </c>
      <c r="B1952" t="s">
        <v>7251</v>
      </c>
      <c r="C1952" t="s">
        <v>27</v>
      </c>
      <c r="D1952" t="s">
        <v>971</v>
      </c>
      <c r="E1952" t="s">
        <v>107</v>
      </c>
      <c r="F1952" t="s">
        <v>3003</v>
      </c>
      <c r="G1952" t="s">
        <v>1606</v>
      </c>
      <c r="H1952" t="s">
        <v>32</v>
      </c>
      <c r="I1952">
        <v>119</v>
      </c>
      <c r="J1952">
        <v>2.35</v>
      </c>
      <c r="K1952" t="s">
        <v>33</v>
      </c>
      <c r="L1952" t="s">
        <v>16021</v>
      </c>
      <c r="M1952" t="s">
        <v>15415</v>
      </c>
      <c r="N1952" t="s">
        <v>18278</v>
      </c>
      <c r="O1952" t="s">
        <v>16751</v>
      </c>
      <c r="P1952" t="s">
        <v>15968</v>
      </c>
      <c r="Q1952">
        <v>2007</v>
      </c>
      <c r="R1952" t="s">
        <v>491</v>
      </c>
      <c r="S1952">
        <v>0</v>
      </c>
      <c r="T1952">
        <v>25000000</v>
      </c>
      <c r="U1952">
        <v>49024969</v>
      </c>
      <c r="V1952">
        <f t="shared" si="61"/>
        <v>24024969</v>
      </c>
      <c r="W1952" t="s">
        <v>7252</v>
      </c>
      <c r="X1952">
        <v>7.3</v>
      </c>
      <c r="Y1952">
        <v>299</v>
      </c>
      <c r="Z1952">
        <v>133367</v>
      </c>
      <c r="AA1952">
        <v>363</v>
      </c>
      <c r="AB1952">
        <v>0</v>
      </c>
      <c r="AC1952">
        <v>209</v>
      </c>
      <c r="AD1952">
        <v>1000</v>
      </c>
      <c r="AE1952">
        <v>896</v>
      </c>
      <c r="AF1952">
        <v>521</v>
      </c>
      <c r="AG1952">
        <v>3284</v>
      </c>
      <c r="AH1952" t="s">
        <v>20931</v>
      </c>
      <c r="AI1952" t="s">
        <v>2420</v>
      </c>
      <c r="AJ1952" t="s">
        <v>20928</v>
      </c>
      <c r="AK1952" t="s">
        <v>13161</v>
      </c>
      <c r="AP1952">
        <f t="shared" si="60"/>
        <v>4</v>
      </c>
    </row>
    <row r="1953" spans="1:42" x14ac:dyDescent="0.3">
      <c r="A1953" s="1">
        <v>2102</v>
      </c>
      <c r="B1953" t="s">
        <v>7253</v>
      </c>
      <c r="C1953" t="s">
        <v>27</v>
      </c>
      <c r="D1953" t="s">
        <v>1788</v>
      </c>
      <c r="E1953" t="s">
        <v>4248</v>
      </c>
      <c r="F1953" t="s">
        <v>3914</v>
      </c>
      <c r="G1953" t="s">
        <v>478</v>
      </c>
      <c r="H1953" t="s">
        <v>32</v>
      </c>
      <c r="I1953">
        <v>101</v>
      </c>
      <c r="J1953">
        <v>1.85</v>
      </c>
      <c r="K1953" t="s">
        <v>33</v>
      </c>
      <c r="L1953" t="s">
        <v>18279</v>
      </c>
      <c r="M1953" t="s">
        <v>15118</v>
      </c>
      <c r="N1953" t="s">
        <v>14217</v>
      </c>
      <c r="O1953" t="s">
        <v>15121</v>
      </c>
      <c r="P1953" t="s">
        <v>15640</v>
      </c>
      <c r="Q1953">
        <v>1996</v>
      </c>
      <c r="R1953" t="s">
        <v>34</v>
      </c>
      <c r="S1953">
        <v>3</v>
      </c>
      <c r="T1953">
        <v>21500000</v>
      </c>
      <c r="U1953">
        <v>22294341</v>
      </c>
      <c r="V1953">
        <f t="shared" si="61"/>
        <v>794341</v>
      </c>
      <c r="W1953" t="s">
        <v>7254</v>
      </c>
      <c r="X1953">
        <v>6.5</v>
      </c>
      <c r="Y1953">
        <v>27</v>
      </c>
      <c r="Z1953">
        <v>12278</v>
      </c>
      <c r="AA1953">
        <v>71</v>
      </c>
      <c r="AB1953">
        <v>758</v>
      </c>
      <c r="AC1953">
        <v>88</v>
      </c>
      <c r="AD1953">
        <v>957</v>
      </c>
      <c r="AE1953">
        <v>821</v>
      </c>
      <c r="AF1953">
        <v>812</v>
      </c>
      <c r="AG1953">
        <v>4629</v>
      </c>
      <c r="AH1953" t="s">
        <v>718</v>
      </c>
      <c r="AI1953" t="s">
        <v>1432</v>
      </c>
      <c r="AP1953">
        <f t="shared" si="60"/>
        <v>2</v>
      </c>
    </row>
    <row r="1954" spans="1:42" x14ac:dyDescent="0.3">
      <c r="A1954" s="1">
        <v>2103</v>
      </c>
      <c r="B1954" t="s">
        <v>7255</v>
      </c>
      <c r="C1954" t="s">
        <v>27</v>
      </c>
      <c r="D1954" t="s">
        <v>4295</v>
      </c>
      <c r="E1954" t="s">
        <v>233</v>
      </c>
      <c r="F1954" t="s">
        <v>5701</v>
      </c>
      <c r="G1954" t="s">
        <v>5637</v>
      </c>
      <c r="H1954" t="s">
        <v>32</v>
      </c>
      <c r="I1954">
        <v>117</v>
      </c>
      <c r="J1954">
        <v>2.35</v>
      </c>
      <c r="K1954" t="s">
        <v>33</v>
      </c>
      <c r="L1954" t="s">
        <v>14096</v>
      </c>
      <c r="M1954" t="s">
        <v>14720</v>
      </c>
      <c r="N1954" t="s">
        <v>14980</v>
      </c>
      <c r="O1954" t="s">
        <v>15521</v>
      </c>
      <c r="P1954" t="s">
        <v>14005</v>
      </c>
      <c r="Q1954">
        <v>1999</v>
      </c>
      <c r="R1954" t="s">
        <v>491</v>
      </c>
      <c r="S1954">
        <v>1</v>
      </c>
      <c r="T1954">
        <v>21500000</v>
      </c>
      <c r="U1954">
        <v>24362501</v>
      </c>
      <c r="V1954">
        <f t="shared" si="61"/>
        <v>2862501</v>
      </c>
      <c r="W1954" t="s">
        <v>7256</v>
      </c>
      <c r="X1954">
        <v>7.2</v>
      </c>
      <c r="Y1954">
        <v>155</v>
      </c>
      <c r="Z1954">
        <v>69980</v>
      </c>
      <c r="AA1954">
        <v>591</v>
      </c>
      <c r="AB1954">
        <v>0</v>
      </c>
      <c r="AC1954">
        <v>89</v>
      </c>
      <c r="AD1954">
        <v>12000</v>
      </c>
      <c r="AE1954">
        <v>541</v>
      </c>
      <c r="AF1954">
        <v>442</v>
      </c>
      <c r="AG1954">
        <v>13576</v>
      </c>
      <c r="AH1954" t="s">
        <v>20931</v>
      </c>
      <c r="AI1954" t="s">
        <v>2420</v>
      </c>
      <c r="AJ1954" t="s">
        <v>13161</v>
      </c>
      <c r="AP1954">
        <f t="shared" si="60"/>
        <v>3</v>
      </c>
    </row>
    <row r="1955" spans="1:42" x14ac:dyDescent="0.3">
      <c r="A1955" s="1">
        <v>2105</v>
      </c>
      <c r="B1955" t="s">
        <v>7257</v>
      </c>
      <c r="C1955" t="s">
        <v>27</v>
      </c>
      <c r="D1955" t="s">
        <v>2838</v>
      </c>
      <c r="E1955" t="s">
        <v>7258</v>
      </c>
      <c r="F1955" t="s">
        <v>5568</v>
      </c>
      <c r="G1955" t="s">
        <v>7259</v>
      </c>
      <c r="H1955" t="s">
        <v>32</v>
      </c>
      <c r="I1955">
        <v>112</v>
      </c>
      <c r="J1955">
        <v>1.85</v>
      </c>
      <c r="K1955" t="s">
        <v>33</v>
      </c>
      <c r="L1955" t="s">
        <v>14871</v>
      </c>
      <c r="M1955" t="s">
        <v>15816</v>
      </c>
      <c r="N1955" t="s">
        <v>16380</v>
      </c>
      <c r="O1955" t="s">
        <v>18280</v>
      </c>
      <c r="P1955" t="s">
        <v>14944</v>
      </c>
      <c r="Q1955">
        <v>2012</v>
      </c>
      <c r="R1955" t="s">
        <v>491</v>
      </c>
      <c r="S1955">
        <v>0</v>
      </c>
      <c r="T1955">
        <v>17000000</v>
      </c>
      <c r="U1955">
        <v>16684352</v>
      </c>
      <c r="V1955">
        <f t="shared" si="61"/>
        <v>-315648</v>
      </c>
      <c r="W1955" t="s">
        <v>7260</v>
      </c>
      <c r="X1955">
        <v>6.3</v>
      </c>
      <c r="Y1955">
        <v>275</v>
      </c>
      <c r="Z1955">
        <v>67893</v>
      </c>
      <c r="AA1955">
        <v>163</v>
      </c>
      <c r="AB1955">
        <v>18000</v>
      </c>
      <c r="AC1955">
        <v>11000</v>
      </c>
      <c r="AD1955">
        <v>385</v>
      </c>
      <c r="AE1955">
        <v>223</v>
      </c>
      <c r="AF1955">
        <v>159</v>
      </c>
      <c r="AG1955">
        <v>1205</v>
      </c>
      <c r="AH1955" t="s">
        <v>1432</v>
      </c>
      <c r="AI1955" t="s">
        <v>12756</v>
      </c>
      <c r="AP1955">
        <f t="shared" si="60"/>
        <v>2</v>
      </c>
    </row>
    <row r="1956" spans="1:42" x14ac:dyDescent="0.3">
      <c r="A1956" s="1">
        <v>2106</v>
      </c>
      <c r="B1956" t="s">
        <v>7261</v>
      </c>
      <c r="C1956" t="s">
        <v>27</v>
      </c>
      <c r="D1956" t="s">
        <v>2618</v>
      </c>
      <c r="E1956" t="s">
        <v>2618</v>
      </c>
      <c r="F1956" t="s">
        <v>7262</v>
      </c>
      <c r="G1956" t="s">
        <v>7263</v>
      </c>
      <c r="H1956" t="s">
        <v>32</v>
      </c>
      <c r="I1956">
        <v>136</v>
      </c>
      <c r="J1956">
        <v>2.35</v>
      </c>
      <c r="K1956" t="s">
        <v>33</v>
      </c>
      <c r="L1956" t="s">
        <v>18281</v>
      </c>
      <c r="M1956" t="s">
        <v>18282</v>
      </c>
      <c r="N1956" t="s">
        <v>18283</v>
      </c>
      <c r="O1956" t="s">
        <v>15699</v>
      </c>
      <c r="P1956" t="s">
        <v>16555</v>
      </c>
      <c r="Q1956">
        <v>1982</v>
      </c>
      <c r="R1956" t="s">
        <v>72</v>
      </c>
      <c r="S1956">
        <v>1</v>
      </c>
      <c r="T1956">
        <v>21000000</v>
      </c>
      <c r="U1956">
        <v>46700000</v>
      </c>
      <c r="V1956">
        <f t="shared" si="61"/>
        <v>25700000</v>
      </c>
      <c r="W1956" t="s">
        <v>7264</v>
      </c>
      <c r="X1956">
        <v>5.9</v>
      </c>
      <c r="Y1956">
        <v>43</v>
      </c>
      <c r="Z1956">
        <v>19832</v>
      </c>
      <c r="AA1956">
        <v>98</v>
      </c>
      <c r="AB1956">
        <v>0</v>
      </c>
      <c r="AC1956">
        <v>16000</v>
      </c>
      <c r="AD1956">
        <v>16000</v>
      </c>
      <c r="AE1956">
        <v>281</v>
      </c>
      <c r="AF1956">
        <v>216</v>
      </c>
      <c r="AG1956">
        <v>16805</v>
      </c>
      <c r="AH1956" t="s">
        <v>980</v>
      </c>
      <c r="AI1956" t="s">
        <v>718</v>
      </c>
      <c r="AJ1956" t="s">
        <v>13161</v>
      </c>
      <c r="AP1956">
        <f t="shared" si="60"/>
        <v>3</v>
      </c>
    </row>
    <row r="1957" spans="1:42" x14ac:dyDescent="0.3">
      <c r="A1957" s="1">
        <v>2107</v>
      </c>
      <c r="B1957" t="s">
        <v>7265</v>
      </c>
      <c r="C1957" t="s">
        <v>27</v>
      </c>
      <c r="D1957" t="s">
        <v>7266</v>
      </c>
      <c r="E1957" t="s">
        <v>2477</v>
      </c>
      <c r="F1957" t="s">
        <v>539</v>
      </c>
      <c r="G1957" t="s">
        <v>7266</v>
      </c>
      <c r="H1957" t="s">
        <v>32</v>
      </c>
      <c r="I1957">
        <v>81</v>
      </c>
      <c r="J1957">
        <v>1.85</v>
      </c>
      <c r="K1957" t="s">
        <v>33</v>
      </c>
      <c r="L1957" t="s">
        <v>14325</v>
      </c>
      <c r="M1957" t="s">
        <v>18284</v>
      </c>
      <c r="N1957" t="s">
        <v>15380</v>
      </c>
      <c r="O1957" t="s">
        <v>15309</v>
      </c>
      <c r="P1957" t="s">
        <v>18285</v>
      </c>
      <c r="Q1957">
        <v>1999</v>
      </c>
      <c r="R1957" t="s">
        <v>491</v>
      </c>
      <c r="S1957">
        <v>1</v>
      </c>
      <c r="T1957">
        <v>21000000</v>
      </c>
      <c r="U1957">
        <v>52008288</v>
      </c>
      <c r="V1957">
        <f t="shared" si="61"/>
        <v>31008288</v>
      </c>
      <c r="W1957" t="s">
        <v>7267</v>
      </c>
      <c r="X1957">
        <v>7.8</v>
      </c>
      <c r="Y1957">
        <v>163</v>
      </c>
      <c r="Z1957">
        <v>162037</v>
      </c>
      <c r="AA1957">
        <v>928</v>
      </c>
      <c r="AB1957">
        <v>0</v>
      </c>
      <c r="AC1957">
        <v>406</v>
      </c>
      <c r="AD1957">
        <v>893</v>
      </c>
      <c r="AE1957">
        <v>795</v>
      </c>
      <c r="AF1957">
        <v>406</v>
      </c>
      <c r="AG1957">
        <v>3003</v>
      </c>
      <c r="AH1957" t="s">
        <v>20925</v>
      </c>
      <c r="AI1957" t="s">
        <v>1432</v>
      </c>
      <c r="AJ1957" t="s">
        <v>20924</v>
      </c>
      <c r="AK1957" t="s">
        <v>20927</v>
      </c>
      <c r="AP1957">
        <f t="shared" si="60"/>
        <v>4</v>
      </c>
    </row>
    <row r="1958" spans="1:42" x14ac:dyDescent="0.3">
      <c r="A1958" s="1">
        <v>2108</v>
      </c>
      <c r="B1958" t="s">
        <v>7268</v>
      </c>
      <c r="C1958" t="s">
        <v>27</v>
      </c>
      <c r="D1958" t="s">
        <v>1421</v>
      </c>
      <c r="E1958" t="s">
        <v>115</v>
      </c>
      <c r="F1958" t="s">
        <v>280</v>
      </c>
      <c r="G1958" t="s">
        <v>4054</v>
      </c>
      <c r="H1958" t="s">
        <v>32</v>
      </c>
      <c r="I1958">
        <v>87</v>
      </c>
      <c r="J1958">
        <v>1.85</v>
      </c>
      <c r="K1958" t="s">
        <v>33</v>
      </c>
      <c r="L1958" t="s">
        <v>18286</v>
      </c>
      <c r="M1958" t="s">
        <v>16485</v>
      </c>
      <c r="N1958" t="s">
        <v>15937</v>
      </c>
      <c r="O1958" t="s">
        <v>14676</v>
      </c>
      <c r="P1958" t="s">
        <v>15433</v>
      </c>
      <c r="Q1958">
        <v>2007</v>
      </c>
      <c r="R1958" t="s">
        <v>491</v>
      </c>
      <c r="S1958">
        <v>0</v>
      </c>
      <c r="T1958">
        <v>9000000</v>
      </c>
      <c r="U1958">
        <v>8579684</v>
      </c>
      <c r="V1958">
        <f t="shared" si="61"/>
        <v>-420316</v>
      </c>
      <c r="W1958" t="s">
        <v>7269</v>
      </c>
      <c r="X1958">
        <v>7.4</v>
      </c>
      <c r="Y1958">
        <v>168</v>
      </c>
      <c r="Z1958">
        <v>89547</v>
      </c>
      <c r="AA1958">
        <v>199</v>
      </c>
      <c r="AB1958">
        <v>0</v>
      </c>
      <c r="AC1958">
        <v>0</v>
      </c>
      <c r="AD1958">
        <v>22000</v>
      </c>
      <c r="AE1958">
        <v>557</v>
      </c>
      <c r="AF1958">
        <v>548</v>
      </c>
      <c r="AG1958">
        <v>24324</v>
      </c>
      <c r="AH1958" t="s">
        <v>1432</v>
      </c>
      <c r="AP1958">
        <f t="shared" si="60"/>
        <v>1</v>
      </c>
    </row>
    <row r="1959" spans="1:42" x14ac:dyDescent="0.3">
      <c r="A1959" s="1">
        <v>2109</v>
      </c>
      <c r="B1959" t="s">
        <v>7270</v>
      </c>
      <c r="C1959" t="s">
        <v>27</v>
      </c>
      <c r="D1959" t="s">
        <v>7271</v>
      </c>
      <c r="E1959" t="s">
        <v>6541</v>
      </c>
      <c r="F1959" t="s">
        <v>4798</v>
      </c>
      <c r="G1959" t="s">
        <v>7272</v>
      </c>
      <c r="H1959" t="s">
        <v>32</v>
      </c>
      <c r="I1959">
        <v>96</v>
      </c>
      <c r="J1959">
        <v>1.85</v>
      </c>
      <c r="K1959" t="s">
        <v>33</v>
      </c>
      <c r="L1959" t="s">
        <v>14040</v>
      </c>
      <c r="M1959" t="s">
        <v>14543</v>
      </c>
      <c r="N1959" t="s">
        <v>14128</v>
      </c>
      <c r="O1959" t="s">
        <v>14305</v>
      </c>
      <c r="P1959" t="s">
        <v>14781</v>
      </c>
      <c r="Q1959">
        <v>1993</v>
      </c>
      <c r="R1959" t="s">
        <v>72</v>
      </c>
      <c r="S1959">
        <v>0</v>
      </c>
      <c r="T1959">
        <v>17000000</v>
      </c>
      <c r="U1959">
        <v>42660000</v>
      </c>
      <c r="V1959">
        <f t="shared" si="61"/>
        <v>25660000</v>
      </c>
      <c r="W1959" t="s">
        <v>7273</v>
      </c>
      <c r="X1959">
        <v>4.8</v>
      </c>
      <c r="Y1959">
        <v>60</v>
      </c>
      <c r="Z1959">
        <v>25086</v>
      </c>
      <c r="AA1959">
        <v>87</v>
      </c>
      <c r="AB1959">
        <v>1000</v>
      </c>
      <c r="AC1959">
        <v>8</v>
      </c>
      <c r="AD1959">
        <v>533</v>
      </c>
      <c r="AE1959">
        <v>219</v>
      </c>
      <c r="AF1959">
        <v>199</v>
      </c>
      <c r="AG1959">
        <v>1254</v>
      </c>
      <c r="AH1959" t="s">
        <v>980</v>
      </c>
      <c r="AI1959" t="s">
        <v>718</v>
      </c>
      <c r="AJ1959" t="s">
        <v>1432</v>
      </c>
      <c r="AK1959" t="s">
        <v>20926</v>
      </c>
      <c r="AL1959" t="s">
        <v>20924</v>
      </c>
      <c r="AM1959" t="s">
        <v>13700</v>
      </c>
      <c r="AP1959">
        <f t="shared" si="60"/>
        <v>6</v>
      </c>
    </row>
    <row r="1960" spans="1:42" x14ac:dyDescent="0.3">
      <c r="A1960" s="1">
        <v>2110</v>
      </c>
      <c r="B1960" t="s">
        <v>7274</v>
      </c>
      <c r="C1960" t="s">
        <v>27</v>
      </c>
      <c r="D1960" t="s">
        <v>2909</v>
      </c>
      <c r="E1960" t="s">
        <v>442</v>
      </c>
      <c r="F1960" t="s">
        <v>915</v>
      </c>
      <c r="G1960" t="s">
        <v>7275</v>
      </c>
      <c r="H1960" t="s">
        <v>32</v>
      </c>
      <c r="I1960">
        <v>106</v>
      </c>
      <c r="J1960">
        <v>1.85</v>
      </c>
      <c r="K1960" t="s">
        <v>33</v>
      </c>
      <c r="L1960" t="s">
        <v>15296</v>
      </c>
      <c r="M1960" t="s">
        <v>17226</v>
      </c>
      <c r="N1960" t="s">
        <v>18287</v>
      </c>
      <c r="O1960" t="s">
        <v>18288</v>
      </c>
      <c r="P1960" t="s">
        <v>18289</v>
      </c>
      <c r="Q1960">
        <v>2001</v>
      </c>
      <c r="R1960" t="s">
        <v>34</v>
      </c>
      <c r="S1960">
        <v>3</v>
      </c>
      <c r="T1960">
        <v>21000000</v>
      </c>
      <c r="U1960">
        <v>40219708</v>
      </c>
      <c r="V1960">
        <f t="shared" si="61"/>
        <v>19219708</v>
      </c>
      <c r="W1960" t="s">
        <v>7276</v>
      </c>
      <c r="X1960">
        <v>6.3</v>
      </c>
      <c r="Y1960">
        <v>85</v>
      </c>
      <c r="Z1960">
        <v>22649</v>
      </c>
      <c r="AA1960">
        <v>131</v>
      </c>
      <c r="AB1960">
        <v>0</v>
      </c>
      <c r="AC1960">
        <v>48</v>
      </c>
      <c r="AD1960">
        <v>18000</v>
      </c>
      <c r="AE1960">
        <v>558</v>
      </c>
      <c r="AF1960">
        <v>39</v>
      </c>
      <c r="AG1960">
        <v>18630</v>
      </c>
      <c r="AH1960" t="s">
        <v>2420</v>
      </c>
      <c r="AI1960" t="s">
        <v>20930</v>
      </c>
      <c r="AP1960">
        <f t="shared" si="60"/>
        <v>2</v>
      </c>
    </row>
    <row r="1961" spans="1:42" x14ac:dyDescent="0.3">
      <c r="A1961" s="1">
        <v>2111</v>
      </c>
      <c r="B1961" t="s">
        <v>7277</v>
      </c>
      <c r="C1961" t="s">
        <v>27</v>
      </c>
      <c r="D1961" t="s">
        <v>2956</v>
      </c>
      <c r="E1961" t="s">
        <v>270</v>
      </c>
      <c r="F1961" t="s">
        <v>1269</v>
      </c>
      <c r="G1961" t="s">
        <v>495</v>
      </c>
      <c r="H1961" t="s">
        <v>32</v>
      </c>
      <c r="I1961">
        <v>122</v>
      </c>
      <c r="J1961">
        <v>2.35</v>
      </c>
      <c r="K1961" t="s">
        <v>33</v>
      </c>
      <c r="L1961" t="s">
        <v>18290</v>
      </c>
      <c r="M1961" t="s">
        <v>18291</v>
      </c>
      <c r="N1961" t="s">
        <v>18292</v>
      </c>
      <c r="O1961" t="s">
        <v>18293</v>
      </c>
      <c r="P1961" t="s">
        <v>15515</v>
      </c>
      <c r="Q1961">
        <v>2012</v>
      </c>
      <c r="R1961" t="s">
        <v>491</v>
      </c>
      <c r="S1961">
        <v>0</v>
      </c>
      <c r="T1961">
        <v>21000000</v>
      </c>
      <c r="U1961">
        <v>132088910</v>
      </c>
      <c r="V1961">
        <f t="shared" si="61"/>
        <v>111088910</v>
      </c>
      <c r="W1961" t="s">
        <v>7278</v>
      </c>
      <c r="X1961">
        <v>7.8</v>
      </c>
      <c r="Y1961">
        <v>539</v>
      </c>
      <c r="Z1961">
        <v>533607</v>
      </c>
      <c r="AA1961">
        <v>692</v>
      </c>
      <c r="AB1961">
        <v>117000</v>
      </c>
      <c r="AC1961">
        <v>737</v>
      </c>
      <c r="AD1961">
        <v>34000</v>
      </c>
      <c r="AE1961">
        <v>22000</v>
      </c>
      <c r="AF1961">
        <v>14000</v>
      </c>
      <c r="AG1961">
        <v>72115</v>
      </c>
      <c r="AH1961" t="s">
        <v>1432</v>
      </c>
      <c r="AI1961" t="s">
        <v>2420</v>
      </c>
      <c r="AJ1961" t="s">
        <v>12756</v>
      </c>
      <c r="AP1961">
        <f t="shared" si="60"/>
        <v>3</v>
      </c>
    </row>
    <row r="1962" spans="1:42" x14ac:dyDescent="0.3">
      <c r="A1962" s="1">
        <v>2112</v>
      </c>
      <c r="B1962" t="s">
        <v>7279</v>
      </c>
      <c r="C1962" t="s">
        <v>27</v>
      </c>
      <c r="D1962" t="s">
        <v>3851</v>
      </c>
      <c r="E1962" t="s">
        <v>1724</v>
      </c>
      <c r="F1962" t="s">
        <v>972</v>
      </c>
      <c r="G1962" t="s">
        <v>1761</v>
      </c>
      <c r="H1962" t="s">
        <v>572</v>
      </c>
      <c r="I1962">
        <v>123</v>
      </c>
      <c r="J1962">
        <v>1.85</v>
      </c>
      <c r="K1962" t="s">
        <v>33</v>
      </c>
      <c r="L1962" t="s">
        <v>18294</v>
      </c>
      <c r="M1962" t="s">
        <v>15251</v>
      </c>
      <c r="N1962" t="s">
        <v>15116</v>
      </c>
      <c r="O1962" t="s">
        <v>14802</v>
      </c>
      <c r="P1962" t="s">
        <v>14398</v>
      </c>
      <c r="Q1962">
        <v>2007</v>
      </c>
      <c r="R1962" t="s">
        <v>34</v>
      </c>
      <c r="S1962">
        <v>1</v>
      </c>
      <c r="T1962">
        <v>21000000</v>
      </c>
      <c r="U1962">
        <v>36581633</v>
      </c>
      <c r="V1962">
        <f t="shared" si="61"/>
        <v>15581633</v>
      </c>
      <c r="W1962" t="s">
        <v>7280</v>
      </c>
      <c r="X1962">
        <v>7.5</v>
      </c>
      <c r="Y1962">
        <v>84</v>
      </c>
      <c r="Z1962">
        <v>52533</v>
      </c>
      <c r="AA1962">
        <v>235</v>
      </c>
      <c r="AB1962">
        <v>10000</v>
      </c>
      <c r="AC1962">
        <v>98</v>
      </c>
      <c r="AD1962">
        <v>2000</v>
      </c>
      <c r="AE1962">
        <v>826</v>
      </c>
      <c r="AF1962">
        <v>579</v>
      </c>
      <c r="AG1962">
        <v>3994</v>
      </c>
      <c r="AH1962" t="s">
        <v>20932</v>
      </c>
      <c r="AI1962" t="s">
        <v>20931</v>
      </c>
      <c r="AJ1962" t="s">
        <v>2420</v>
      </c>
      <c r="AP1962">
        <f t="shared" si="60"/>
        <v>3</v>
      </c>
    </row>
    <row r="1963" spans="1:42" x14ac:dyDescent="0.3">
      <c r="A1963" s="1">
        <v>2114</v>
      </c>
      <c r="B1963" t="s">
        <v>7281</v>
      </c>
      <c r="C1963" t="s">
        <v>27</v>
      </c>
      <c r="D1963" t="s">
        <v>835</v>
      </c>
      <c r="E1963" t="s">
        <v>260</v>
      </c>
      <c r="F1963" t="s">
        <v>7282</v>
      </c>
      <c r="G1963" t="s">
        <v>7283</v>
      </c>
      <c r="H1963" t="s">
        <v>1390</v>
      </c>
      <c r="I1963">
        <v>92</v>
      </c>
      <c r="J1963">
        <v>2.35</v>
      </c>
      <c r="K1963" t="s">
        <v>33</v>
      </c>
      <c r="L1963" t="s">
        <v>16237</v>
      </c>
      <c r="M1963" t="s">
        <v>17945</v>
      </c>
      <c r="N1963" t="s">
        <v>18295</v>
      </c>
      <c r="O1963" t="s">
        <v>14418</v>
      </c>
      <c r="P1963" t="s">
        <v>18296</v>
      </c>
      <c r="Q1963">
        <v>2002</v>
      </c>
      <c r="R1963" t="s">
        <v>34</v>
      </c>
      <c r="S1963">
        <v>0</v>
      </c>
      <c r="T1963">
        <v>21000000</v>
      </c>
      <c r="U1963">
        <v>25296447</v>
      </c>
      <c r="V1963">
        <f t="shared" si="61"/>
        <v>4296447</v>
      </c>
      <c r="W1963" t="s">
        <v>7284</v>
      </c>
      <c r="X1963">
        <v>6.8</v>
      </c>
      <c r="Y1963">
        <v>171</v>
      </c>
      <c r="Z1963">
        <v>237248</v>
      </c>
      <c r="AA1963">
        <v>460</v>
      </c>
      <c r="AB1963">
        <v>0</v>
      </c>
      <c r="AC1963">
        <v>255</v>
      </c>
      <c r="AD1963">
        <v>26000</v>
      </c>
      <c r="AE1963">
        <v>1000</v>
      </c>
      <c r="AF1963">
        <v>447</v>
      </c>
      <c r="AG1963">
        <v>27572</v>
      </c>
      <c r="AH1963" t="s">
        <v>980</v>
      </c>
      <c r="AI1963" t="s">
        <v>20931</v>
      </c>
      <c r="AJ1963" t="s">
        <v>13161</v>
      </c>
      <c r="AP1963">
        <f t="shared" si="60"/>
        <v>3</v>
      </c>
    </row>
    <row r="1964" spans="1:42" x14ac:dyDescent="0.3">
      <c r="A1964" s="1">
        <v>2115</v>
      </c>
      <c r="B1964" t="s">
        <v>7285</v>
      </c>
      <c r="C1964" t="s">
        <v>27</v>
      </c>
      <c r="D1964" t="s">
        <v>6283</v>
      </c>
      <c r="E1964" t="s">
        <v>496</v>
      </c>
      <c r="F1964" t="s">
        <v>6139</v>
      </c>
      <c r="G1964" t="s">
        <v>7286</v>
      </c>
      <c r="H1964" t="s">
        <v>32</v>
      </c>
      <c r="I1964">
        <v>110</v>
      </c>
      <c r="J1964">
        <v>2.35</v>
      </c>
      <c r="K1964" t="s">
        <v>33</v>
      </c>
      <c r="L1964" t="s">
        <v>18297</v>
      </c>
      <c r="M1964" t="s">
        <v>14431</v>
      </c>
      <c r="N1964" t="s">
        <v>15809</v>
      </c>
      <c r="O1964" t="s">
        <v>15251</v>
      </c>
      <c r="P1964" t="s">
        <v>14418</v>
      </c>
      <c r="Q1964">
        <v>2008</v>
      </c>
      <c r="R1964" t="s">
        <v>34</v>
      </c>
      <c r="S1964">
        <v>1</v>
      </c>
      <c r="T1964">
        <v>20000000</v>
      </c>
      <c r="U1964">
        <v>24848292</v>
      </c>
      <c r="V1964">
        <f t="shared" si="61"/>
        <v>4848292</v>
      </c>
      <c r="W1964" t="s">
        <v>7287</v>
      </c>
      <c r="X1964">
        <v>6.6</v>
      </c>
      <c r="Y1964">
        <v>140</v>
      </c>
      <c r="Z1964">
        <v>80556</v>
      </c>
      <c r="AA1964">
        <v>184</v>
      </c>
      <c r="AB1964">
        <v>0</v>
      </c>
      <c r="AC1964">
        <v>65</v>
      </c>
      <c r="AD1964">
        <v>3000</v>
      </c>
      <c r="AE1964">
        <v>427</v>
      </c>
      <c r="AF1964">
        <v>149</v>
      </c>
      <c r="AG1964">
        <v>4089</v>
      </c>
      <c r="AH1964" t="s">
        <v>980</v>
      </c>
      <c r="AI1964" t="s">
        <v>2420</v>
      </c>
      <c r="AJ1964" t="s">
        <v>20930</v>
      </c>
      <c r="AP1964">
        <f t="shared" si="60"/>
        <v>3</v>
      </c>
    </row>
    <row r="1965" spans="1:42" x14ac:dyDescent="0.3">
      <c r="A1965" s="1">
        <v>2116</v>
      </c>
      <c r="B1965" t="s">
        <v>7288</v>
      </c>
      <c r="C1965" t="s">
        <v>559</v>
      </c>
      <c r="D1965" t="s">
        <v>7289</v>
      </c>
      <c r="E1965" t="s">
        <v>7290</v>
      </c>
      <c r="F1965" t="s">
        <v>5488</v>
      </c>
      <c r="G1965" t="s">
        <v>7291</v>
      </c>
      <c r="H1965" t="s">
        <v>32</v>
      </c>
      <c r="I1965">
        <v>104</v>
      </c>
      <c r="J1965">
        <v>1.85</v>
      </c>
      <c r="K1965" t="s">
        <v>33</v>
      </c>
      <c r="L1965" t="s">
        <v>15251</v>
      </c>
      <c r="M1965" t="s">
        <v>14178</v>
      </c>
      <c r="N1965" t="s">
        <v>17604</v>
      </c>
      <c r="O1965" t="s">
        <v>15383</v>
      </c>
      <c r="P1965" t="s">
        <v>14318</v>
      </c>
      <c r="Q1965">
        <v>1999</v>
      </c>
      <c r="R1965" t="s">
        <v>491</v>
      </c>
      <c r="S1965">
        <v>1</v>
      </c>
      <c r="T1965">
        <v>21000000</v>
      </c>
      <c r="U1965">
        <v>17757087</v>
      </c>
      <c r="V1965">
        <f t="shared" si="61"/>
        <v>-3242913</v>
      </c>
      <c r="W1965" t="s">
        <v>7292</v>
      </c>
      <c r="X1965">
        <v>4.5999999999999996</v>
      </c>
      <c r="Y1965">
        <v>85</v>
      </c>
      <c r="Z1965">
        <v>13065</v>
      </c>
      <c r="AA1965">
        <v>253</v>
      </c>
      <c r="AB1965">
        <v>897</v>
      </c>
      <c r="AC1965">
        <v>52</v>
      </c>
      <c r="AD1965">
        <v>711</v>
      </c>
      <c r="AE1965">
        <v>490</v>
      </c>
      <c r="AF1965">
        <v>484</v>
      </c>
      <c r="AG1965">
        <v>3162</v>
      </c>
      <c r="AH1965" t="s">
        <v>4493</v>
      </c>
      <c r="AI1965" t="s">
        <v>13700</v>
      </c>
      <c r="AJ1965" t="s">
        <v>13161</v>
      </c>
      <c r="AP1965">
        <f t="shared" si="60"/>
        <v>3</v>
      </c>
    </row>
    <row r="1966" spans="1:42" x14ac:dyDescent="0.3">
      <c r="A1966" s="1">
        <v>2117</v>
      </c>
      <c r="B1966" t="s">
        <v>7293</v>
      </c>
      <c r="C1966" t="s">
        <v>27</v>
      </c>
      <c r="D1966" t="s">
        <v>43</v>
      </c>
      <c r="E1966" t="s">
        <v>1311</v>
      </c>
      <c r="F1966" t="s">
        <v>5323</v>
      </c>
      <c r="G1966" t="s">
        <v>5270</v>
      </c>
      <c r="H1966" t="s">
        <v>32</v>
      </c>
      <c r="I1966">
        <v>98</v>
      </c>
      <c r="J1966">
        <v>2.35</v>
      </c>
      <c r="K1966" t="s">
        <v>33</v>
      </c>
      <c r="L1966" t="s">
        <v>14981</v>
      </c>
      <c r="M1966" t="s">
        <v>14067</v>
      </c>
      <c r="N1966" t="s">
        <v>14068</v>
      </c>
      <c r="O1966" t="s">
        <v>14003</v>
      </c>
      <c r="P1966" t="s">
        <v>16852</v>
      </c>
      <c r="Q1966">
        <v>2009</v>
      </c>
      <c r="R1966" t="s">
        <v>491</v>
      </c>
      <c r="S1966">
        <v>2</v>
      </c>
      <c r="T1966">
        <v>17000000</v>
      </c>
      <c r="U1966">
        <v>9430988</v>
      </c>
      <c r="V1966">
        <f t="shared" si="61"/>
        <v>-7569012</v>
      </c>
      <c r="W1966" t="s">
        <v>7294</v>
      </c>
      <c r="X1966">
        <v>7.1</v>
      </c>
      <c r="Y1966">
        <v>217</v>
      </c>
      <c r="Z1966">
        <v>45992</v>
      </c>
      <c r="AA1966">
        <v>115</v>
      </c>
      <c r="AB1966">
        <v>7000</v>
      </c>
      <c r="AC1966">
        <v>0</v>
      </c>
      <c r="AD1966">
        <v>925</v>
      </c>
      <c r="AE1966">
        <v>472</v>
      </c>
      <c r="AF1966">
        <v>374</v>
      </c>
      <c r="AG1966">
        <v>1997</v>
      </c>
      <c r="AH1966" t="s">
        <v>1432</v>
      </c>
      <c r="AI1966" t="s">
        <v>2420</v>
      </c>
      <c r="AJ1966" t="s">
        <v>12756</v>
      </c>
      <c r="AP1966">
        <f t="shared" si="60"/>
        <v>3</v>
      </c>
    </row>
    <row r="1967" spans="1:42" x14ac:dyDescent="0.3">
      <c r="A1967" s="1">
        <v>2118</v>
      </c>
      <c r="B1967" t="s">
        <v>7295</v>
      </c>
      <c r="C1967" t="s">
        <v>27</v>
      </c>
      <c r="D1967" t="s">
        <v>7296</v>
      </c>
      <c r="E1967" t="s">
        <v>3302</v>
      </c>
      <c r="F1967" t="s">
        <v>2591</v>
      </c>
      <c r="G1967" t="s">
        <v>1021</v>
      </c>
      <c r="H1967" t="s">
        <v>32</v>
      </c>
      <c r="I1967">
        <v>120</v>
      </c>
      <c r="J1967">
        <v>2.35</v>
      </c>
      <c r="K1967" t="s">
        <v>33</v>
      </c>
      <c r="L1967" t="s">
        <v>18298</v>
      </c>
      <c r="M1967" t="s">
        <v>15797</v>
      </c>
      <c r="N1967" t="s">
        <v>18299</v>
      </c>
      <c r="O1967" t="s">
        <v>18300</v>
      </c>
      <c r="P1967" t="s">
        <v>18301</v>
      </c>
      <c r="Q1967">
        <v>2008</v>
      </c>
      <c r="R1967" t="s">
        <v>34</v>
      </c>
      <c r="S1967">
        <v>1</v>
      </c>
      <c r="T1967">
        <v>21000000</v>
      </c>
      <c r="U1967">
        <v>16284360</v>
      </c>
      <c r="V1967">
        <f t="shared" si="61"/>
        <v>-4715640</v>
      </c>
      <c r="W1967" t="s">
        <v>7297</v>
      </c>
      <c r="X1967">
        <v>6.1</v>
      </c>
      <c r="Y1967">
        <v>131</v>
      </c>
      <c r="Z1967">
        <v>15079</v>
      </c>
      <c r="AA1967">
        <v>79</v>
      </c>
      <c r="AB1967">
        <v>1000</v>
      </c>
      <c r="AC1967">
        <v>0</v>
      </c>
      <c r="AD1967">
        <v>1000</v>
      </c>
      <c r="AE1967">
        <v>901</v>
      </c>
      <c r="AF1967">
        <v>886</v>
      </c>
      <c r="AG1967">
        <v>6212</v>
      </c>
      <c r="AH1967" t="s">
        <v>1432</v>
      </c>
      <c r="AI1967" t="s">
        <v>2420</v>
      </c>
      <c r="AP1967">
        <f t="shared" si="60"/>
        <v>2</v>
      </c>
    </row>
    <row r="1968" spans="1:42" x14ac:dyDescent="0.3">
      <c r="A1968" s="1">
        <v>2119</v>
      </c>
      <c r="B1968" t="s">
        <v>7298</v>
      </c>
      <c r="C1968" t="s">
        <v>27</v>
      </c>
      <c r="D1968" t="s">
        <v>1362</v>
      </c>
      <c r="E1968" t="s">
        <v>291</v>
      </c>
      <c r="F1968" t="s">
        <v>1500</v>
      </c>
      <c r="G1968" t="s">
        <v>6241</v>
      </c>
      <c r="H1968" t="s">
        <v>32</v>
      </c>
      <c r="I1968">
        <v>112</v>
      </c>
      <c r="J1968">
        <v>2.35</v>
      </c>
      <c r="K1968" t="s">
        <v>33</v>
      </c>
      <c r="L1968" t="s">
        <v>15039</v>
      </c>
      <c r="M1968" t="s">
        <v>14096</v>
      </c>
      <c r="N1968" t="s">
        <v>16270</v>
      </c>
      <c r="O1968" t="s">
        <v>18302</v>
      </c>
      <c r="P1968" t="s">
        <v>15223</v>
      </c>
      <c r="Q1968">
        <v>2002</v>
      </c>
      <c r="R1968" t="s">
        <v>34</v>
      </c>
      <c r="S1968">
        <v>3</v>
      </c>
      <c r="T1968">
        <v>21000000</v>
      </c>
      <c r="U1968">
        <v>6830957</v>
      </c>
      <c r="V1968">
        <f t="shared" si="61"/>
        <v>-14169043</v>
      </c>
      <c r="W1968" t="s">
        <v>7299</v>
      </c>
      <c r="X1968">
        <v>6.7</v>
      </c>
      <c r="Y1968">
        <v>111</v>
      </c>
      <c r="Z1968">
        <v>11983</v>
      </c>
      <c r="AA1968">
        <v>147</v>
      </c>
      <c r="AB1968">
        <v>365</v>
      </c>
      <c r="AC1968">
        <v>52</v>
      </c>
      <c r="AD1968">
        <v>15000</v>
      </c>
      <c r="AE1968">
        <v>1000</v>
      </c>
      <c r="AF1968">
        <v>347</v>
      </c>
      <c r="AG1968">
        <v>16692</v>
      </c>
      <c r="AH1968" t="s">
        <v>2420</v>
      </c>
      <c r="AI1968" t="s">
        <v>12756</v>
      </c>
      <c r="AP1968">
        <f t="shared" si="60"/>
        <v>2</v>
      </c>
    </row>
    <row r="1969" spans="1:42" x14ac:dyDescent="0.3">
      <c r="A1969" s="1">
        <v>2120</v>
      </c>
      <c r="B1969" t="s">
        <v>7300</v>
      </c>
      <c r="C1969" t="s">
        <v>27</v>
      </c>
      <c r="D1969" t="s">
        <v>7301</v>
      </c>
      <c r="E1969" t="s">
        <v>274</v>
      </c>
      <c r="F1969" t="s">
        <v>339</v>
      </c>
      <c r="G1969" t="s">
        <v>340</v>
      </c>
      <c r="H1969" t="s">
        <v>1390</v>
      </c>
      <c r="I1969">
        <v>127</v>
      </c>
      <c r="J1969">
        <v>2.35</v>
      </c>
      <c r="K1969" t="s">
        <v>33</v>
      </c>
      <c r="L1969" t="s">
        <v>15161</v>
      </c>
      <c r="M1969" t="s">
        <v>18303</v>
      </c>
      <c r="N1969" t="s">
        <v>15100</v>
      </c>
      <c r="O1969" t="s">
        <v>13974</v>
      </c>
      <c r="P1969" t="s">
        <v>18304</v>
      </c>
      <c r="Q1969">
        <v>2011</v>
      </c>
      <c r="R1969" t="s">
        <v>491</v>
      </c>
      <c r="S1969">
        <v>1</v>
      </c>
      <c r="T1969">
        <v>20000000</v>
      </c>
      <c r="U1969">
        <v>24104113</v>
      </c>
      <c r="V1969">
        <f t="shared" si="61"/>
        <v>4104113</v>
      </c>
      <c r="W1969" t="s">
        <v>7302</v>
      </c>
      <c r="X1969">
        <v>7.1</v>
      </c>
      <c r="Y1969">
        <v>466</v>
      </c>
      <c r="Z1969">
        <v>149066</v>
      </c>
      <c r="AA1969">
        <v>517</v>
      </c>
      <c r="AB1969">
        <v>24000</v>
      </c>
      <c r="AC1969">
        <v>140</v>
      </c>
      <c r="AD1969">
        <v>19000</v>
      </c>
      <c r="AE1969">
        <v>14000</v>
      </c>
      <c r="AF1969">
        <v>10000</v>
      </c>
      <c r="AG1969">
        <v>46241</v>
      </c>
      <c r="AH1969" t="s">
        <v>2420</v>
      </c>
      <c r="AI1969" t="s">
        <v>20928</v>
      </c>
      <c r="AJ1969" t="s">
        <v>13161</v>
      </c>
      <c r="AP1969">
        <f t="shared" si="60"/>
        <v>3</v>
      </c>
    </row>
    <row r="1970" spans="1:42" x14ac:dyDescent="0.3">
      <c r="A1970" s="1">
        <v>2121</v>
      </c>
      <c r="B1970" t="s">
        <v>7303</v>
      </c>
      <c r="C1970" t="s">
        <v>27</v>
      </c>
      <c r="D1970" t="s">
        <v>7304</v>
      </c>
      <c r="E1970" t="s">
        <v>7305</v>
      </c>
      <c r="F1970" t="s">
        <v>7306</v>
      </c>
      <c r="G1970" t="s">
        <v>7307</v>
      </c>
      <c r="H1970" t="s">
        <v>32</v>
      </c>
      <c r="I1970">
        <v>102</v>
      </c>
      <c r="J1970">
        <v>1.85</v>
      </c>
      <c r="K1970" t="s">
        <v>33</v>
      </c>
      <c r="L1970" t="s">
        <v>18305</v>
      </c>
      <c r="M1970" t="s">
        <v>18306</v>
      </c>
      <c r="N1970" t="s">
        <v>14949</v>
      </c>
      <c r="O1970" t="s">
        <v>18307</v>
      </c>
      <c r="P1970" t="s">
        <v>18308</v>
      </c>
      <c r="Q1970">
        <v>1999</v>
      </c>
      <c r="R1970" t="s">
        <v>34</v>
      </c>
      <c r="S1970">
        <v>1</v>
      </c>
      <c r="T1970">
        <v>21000000</v>
      </c>
      <c r="U1970">
        <v>15593</v>
      </c>
      <c r="V1970">
        <f t="shared" si="61"/>
        <v>-20984407</v>
      </c>
      <c r="W1970" t="s">
        <v>7308</v>
      </c>
      <c r="X1970">
        <v>5.8</v>
      </c>
      <c r="Y1970">
        <v>16</v>
      </c>
      <c r="Z1970">
        <v>2295</v>
      </c>
      <c r="AA1970">
        <v>40</v>
      </c>
      <c r="AB1970">
        <v>284</v>
      </c>
      <c r="AC1970">
        <v>18</v>
      </c>
      <c r="AD1970">
        <v>670</v>
      </c>
      <c r="AE1970">
        <v>419</v>
      </c>
      <c r="AF1970">
        <v>186</v>
      </c>
      <c r="AG1970">
        <v>1562</v>
      </c>
      <c r="AH1970" t="s">
        <v>1432</v>
      </c>
      <c r="AI1970" t="s">
        <v>2420</v>
      </c>
      <c r="AJ1970" t="s">
        <v>12756</v>
      </c>
      <c r="AP1970">
        <f t="shared" si="60"/>
        <v>3</v>
      </c>
    </row>
    <row r="1971" spans="1:42" x14ac:dyDescent="0.3">
      <c r="A1971" s="1">
        <v>2122</v>
      </c>
      <c r="B1971" t="s">
        <v>7309</v>
      </c>
      <c r="C1971" t="s">
        <v>27</v>
      </c>
      <c r="D1971" t="s">
        <v>6372</v>
      </c>
      <c r="E1971" t="s">
        <v>270</v>
      </c>
      <c r="F1971" t="s">
        <v>2336</v>
      </c>
      <c r="G1971" t="s">
        <v>6580</v>
      </c>
      <c r="H1971" t="s">
        <v>32</v>
      </c>
      <c r="I1971">
        <v>91</v>
      </c>
      <c r="J1971">
        <v>2.35</v>
      </c>
      <c r="K1971" t="s">
        <v>33</v>
      </c>
      <c r="L1971" t="s">
        <v>18309</v>
      </c>
      <c r="M1971" t="s">
        <v>17473</v>
      </c>
      <c r="N1971" t="s">
        <v>16449</v>
      </c>
      <c r="O1971" t="s">
        <v>16223</v>
      </c>
      <c r="P1971" t="s">
        <v>18310</v>
      </c>
      <c r="Q1971">
        <v>2011</v>
      </c>
      <c r="R1971" t="s">
        <v>34</v>
      </c>
      <c r="S1971">
        <v>0</v>
      </c>
      <c r="T1971">
        <v>21000000</v>
      </c>
      <c r="U1971">
        <v>958319</v>
      </c>
      <c r="V1971">
        <f t="shared" si="61"/>
        <v>-20041681</v>
      </c>
      <c r="W1971" t="s">
        <v>7310</v>
      </c>
      <c r="X1971">
        <v>6.7</v>
      </c>
      <c r="Y1971">
        <v>276</v>
      </c>
      <c r="Z1971">
        <v>39764</v>
      </c>
      <c r="AA1971">
        <v>148</v>
      </c>
      <c r="AB1971">
        <v>17000</v>
      </c>
      <c r="AC1971">
        <v>0</v>
      </c>
      <c r="AD1971">
        <v>34000</v>
      </c>
      <c r="AE1971">
        <v>242</v>
      </c>
      <c r="AF1971">
        <v>220</v>
      </c>
      <c r="AG1971">
        <v>34705</v>
      </c>
      <c r="AH1971" t="s">
        <v>2420</v>
      </c>
      <c r="AP1971">
        <f t="shared" si="60"/>
        <v>1</v>
      </c>
    </row>
    <row r="1972" spans="1:42" x14ac:dyDescent="0.3">
      <c r="A1972" s="1">
        <v>2123</v>
      </c>
      <c r="B1972" t="s">
        <v>7311</v>
      </c>
      <c r="C1972" t="s">
        <v>27</v>
      </c>
      <c r="D1972" t="s">
        <v>7312</v>
      </c>
      <c r="E1972" t="s">
        <v>6332</v>
      </c>
      <c r="F1972" t="s">
        <v>6548</v>
      </c>
      <c r="G1972" t="s">
        <v>7313</v>
      </c>
      <c r="H1972" t="s">
        <v>32</v>
      </c>
      <c r="I1972">
        <v>114</v>
      </c>
      <c r="J1972">
        <v>2.35</v>
      </c>
      <c r="K1972" t="s">
        <v>33</v>
      </c>
      <c r="L1972" t="s">
        <v>15006</v>
      </c>
      <c r="M1972" t="s">
        <v>14669</v>
      </c>
      <c r="N1972" t="s">
        <v>18311</v>
      </c>
      <c r="O1972" t="s">
        <v>14606</v>
      </c>
      <c r="P1972" t="s">
        <v>14026</v>
      </c>
      <c r="Q1972">
        <v>1982</v>
      </c>
      <c r="R1972" t="s">
        <v>491</v>
      </c>
      <c r="S1972">
        <v>2</v>
      </c>
      <c r="T1972">
        <v>35000000</v>
      </c>
      <c r="U1972">
        <v>69700000</v>
      </c>
      <c r="V1972">
        <f t="shared" si="61"/>
        <v>34700000</v>
      </c>
      <c r="W1972" t="s">
        <v>7314</v>
      </c>
      <c r="X1972">
        <v>5.8</v>
      </c>
      <c r="Y1972">
        <v>11</v>
      </c>
      <c r="Z1972">
        <v>7748</v>
      </c>
      <c r="AA1972">
        <v>48</v>
      </c>
      <c r="AB1972">
        <v>0</v>
      </c>
      <c r="AC1972">
        <v>19</v>
      </c>
      <c r="AD1972">
        <v>1000</v>
      </c>
      <c r="AE1972">
        <v>883</v>
      </c>
      <c r="AF1972">
        <v>842</v>
      </c>
      <c r="AG1972">
        <v>3688</v>
      </c>
      <c r="AH1972" t="s">
        <v>1432</v>
      </c>
      <c r="AI1972" t="s">
        <v>20927</v>
      </c>
      <c r="AP1972">
        <f t="shared" si="60"/>
        <v>2</v>
      </c>
    </row>
    <row r="1973" spans="1:42" x14ac:dyDescent="0.3">
      <c r="A1973" s="1">
        <v>2124</v>
      </c>
      <c r="B1973" t="s">
        <v>7315</v>
      </c>
      <c r="C1973" t="s">
        <v>27</v>
      </c>
      <c r="D1973" t="s">
        <v>3810</v>
      </c>
      <c r="E1973" t="s">
        <v>1889</v>
      </c>
      <c r="F1973" t="s">
        <v>5985</v>
      </c>
      <c r="G1973" t="s">
        <v>545</v>
      </c>
      <c r="H1973" t="s">
        <v>205</v>
      </c>
      <c r="I1973">
        <v>115</v>
      </c>
      <c r="J1973">
        <v>1.85</v>
      </c>
      <c r="K1973" t="s">
        <v>33</v>
      </c>
      <c r="L1973" t="s">
        <v>14039</v>
      </c>
      <c r="M1973" t="s">
        <v>15282</v>
      </c>
      <c r="N1973" t="s">
        <v>18312</v>
      </c>
      <c r="O1973" t="s">
        <v>18313</v>
      </c>
      <c r="P1973" t="s">
        <v>16823</v>
      </c>
      <c r="Q1973">
        <v>1999</v>
      </c>
      <c r="R1973" t="s">
        <v>491</v>
      </c>
      <c r="S1973">
        <v>0</v>
      </c>
      <c r="T1973">
        <v>31000000</v>
      </c>
      <c r="U1973">
        <v>2840417</v>
      </c>
      <c r="V1973">
        <f t="shared" si="61"/>
        <v>-28159583</v>
      </c>
      <c r="W1973" t="s">
        <v>7316</v>
      </c>
      <c r="X1973">
        <v>6.8</v>
      </c>
      <c r="Y1973">
        <v>196</v>
      </c>
      <c r="Z1973">
        <v>77493</v>
      </c>
      <c r="AA1973">
        <v>527</v>
      </c>
      <c r="AB1973">
        <v>6000</v>
      </c>
      <c r="AC1973">
        <v>0</v>
      </c>
      <c r="AD1973">
        <v>1000</v>
      </c>
      <c r="AE1973">
        <v>900</v>
      </c>
      <c r="AF1973">
        <v>716</v>
      </c>
      <c r="AG1973">
        <v>2990</v>
      </c>
      <c r="AH1973" t="s">
        <v>4493</v>
      </c>
      <c r="AI1973" t="s">
        <v>13700</v>
      </c>
      <c r="AJ1973" t="s">
        <v>13161</v>
      </c>
      <c r="AP1973">
        <f t="shared" si="60"/>
        <v>3</v>
      </c>
    </row>
    <row r="1974" spans="1:42" x14ac:dyDescent="0.3">
      <c r="A1974" s="1">
        <v>2125</v>
      </c>
      <c r="B1974" t="s">
        <v>7317</v>
      </c>
      <c r="C1974" t="s">
        <v>27</v>
      </c>
      <c r="D1974" t="s">
        <v>305</v>
      </c>
      <c r="E1974" t="s">
        <v>306</v>
      </c>
      <c r="F1974" t="s">
        <v>993</v>
      </c>
      <c r="G1974" t="s">
        <v>5081</v>
      </c>
      <c r="H1974" t="s">
        <v>32</v>
      </c>
      <c r="I1974">
        <v>115</v>
      </c>
      <c r="J1974">
        <v>2.35</v>
      </c>
      <c r="K1974" t="s">
        <v>33</v>
      </c>
      <c r="L1974" t="s">
        <v>18314</v>
      </c>
      <c r="M1974" t="s">
        <v>15487</v>
      </c>
      <c r="N1974" t="s">
        <v>18315</v>
      </c>
      <c r="O1974" t="s">
        <v>14544</v>
      </c>
      <c r="P1974" t="s">
        <v>15967</v>
      </c>
      <c r="Q1974">
        <v>1981</v>
      </c>
      <c r="R1974" t="s">
        <v>72</v>
      </c>
      <c r="S1974">
        <v>1</v>
      </c>
      <c r="T1974">
        <v>18000000</v>
      </c>
      <c r="U1974">
        <v>242374454</v>
      </c>
      <c r="V1974">
        <f t="shared" si="61"/>
        <v>224374454</v>
      </c>
      <c r="W1974" t="s">
        <v>7318</v>
      </c>
      <c r="X1974">
        <v>8.5</v>
      </c>
      <c r="Y1974">
        <v>234</v>
      </c>
      <c r="Z1974">
        <v>661017</v>
      </c>
      <c r="AA1974">
        <v>771</v>
      </c>
      <c r="AB1974">
        <v>16000</v>
      </c>
      <c r="AC1974">
        <v>14000</v>
      </c>
      <c r="AD1974">
        <v>11000</v>
      </c>
      <c r="AE1974">
        <v>783</v>
      </c>
      <c r="AF1974">
        <v>488</v>
      </c>
      <c r="AG1974">
        <v>12906</v>
      </c>
      <c r="AH1974" t="s">
        <v>980</v>
      </c>
      <c r="AI1974" t="s">
        <v>718</v>
      </c>
      <c r="AP1974">
        <f t="shared" si="60"/>
        <v>2</v>
      </c>
    </row>
    <row r="1975" spans="1:42" x14ac:dyDescent="0.3">
      <c r="A1975" s="1">
        <v>2126</v>
      </c>
      <c r="B1975" t="s">
        <v>7319</v>
      </c>
      <c r="C1975" t="s">
        <v>27</v>
      </c>
      <c r="D1975" t="s">
        <v>925</v>
      </c>
      <c r="E1975" t="s">
        <v>4585</v>
      </c>
      <c r="F1975" t="s">
        <v>1779</v>
      </c>
      <c r="G1975" t="s">
        <v>2005</v>
      </c>
      <c r="H1975" t="s">
        <v>32</v>
      </c>
      <c r="I1975">
        <v>120</v>
      </c>
      <c r="J1975">
        <v>1.85</v>
      </c>
      <c r="K1975" t="s">
        <v>33</v>
      </c>
      <c r="L1975" t="s">
        <v>15319</v>
      </c>
      <c r="M1975" t="s">
        <v>14220</v>
      </c>
      <c r="N1975" t="s">
        <v>15878</v>
      </c>
      <c r="O1975" t="s">
        <v>14403</v>
      </c>
      <c r="P1975" t="s">
        <v>18316</v>
      </c>
      <c r="Q1975">
        <v>1992</v>
      </c>
      <c r="R1975" t="s">
        <v>72</v>
      </c>
      <c r="S1975">
        <v>2</v>
      </c>
      <c r="T1975">
        <v>18000000</v>
      </c>
      <c r="U1975">
        <v>173585516</v>
      </c>
      <c r="V1975">
        <f t="shared" si="61"/>
        <v>155585516</v>
      </c>
      <c r="W1975" t="s">
        <v>7320</v>
      </c>
      <c r="X1975">
        <v>6.6</v>
      </c>
      <c r="Y1975">
        <v>37</v>
      </c>
      <c r="Z1975">
        <v>200077</v>
      </c>
      <c r="AA1975">
        <v>189</v>
      </c>
      <c r="AB1975">
        <v>0</v>
      </c>
      <c r="AC1975">
        <v>0</v>
      </c>
      <c r="AD1975">
        <v>3000</v>
      </c>
      <c r="AE1975">
        <v>1000</v>
      </c>
      <c r="AF1975">
        <v>1000</v>
      </c>
      <c r="AG1975">
        <v>7860</v>
      </c>
      <c r="AH1975" t="s">
        <v>718</v>
      </c>
      <c r="AI1975" t="s">
        <v>1432</v>
      </c>
      <c r="AJ1975" t="s">
        <v>20926</v>
      </c>
      <c r="AP1975">
        <f t="shared" si="60"/>
        <v>3</v>
      </c>
    </row>
    <row r="1976" spans="1:42" x14ac:dyDescent="0.3">
      <c r="A1976" s="1">
        <v>2127</v>
      </c>
      <c r="B1976" t="s">
        <v>7321</v>
      </c>
      <c r="C1976" t="s">
        <v>27</v>
      </c>
      <c r="D1976" t="s">
        <v>305</v>
      </c>
      <c r="E1976" t="s">
        <v>2378</v>
      </c>
      <c r="F1976" t="s">
        <v>7322</v>
      </c>
      <c r="G1976" t="s">
        <v>5722</v>
      </c>
      <c r="H1976" t="s">
        <v>32</v>
      </c>
      <c r="I1976">
        <v>135</v>
      </c>
      <c r="J1976">
        <v>2.35</v>
      </c>
      <c r="K1976" t="s">
        <v>33</v>
      </c>
      <c r="L1976" t="s">
        <v>13981</v>
      </c>
      <c r="M1976" t="s">
        <v>18317</v>
      </c>
      <c r="N1976" t="s">
        <v>14329</v>
      </c>
      <c r="O1976" t="s">
        <v>16397</v>
      </c>
      <c r="P1976" t="s">
        <v>14586</v>
      </c>
      <c r="Q1976">
        <v>1977</v>
      </c>
      <c r="R1976" t="s">
        <v>72</v>
      </c>
      <c r="S1976">
        <v>0</v>
      </c>
      <c r="T1976">
        <v>19400870</v>
      </c>
      <c r="U1976">
        <v>128300000</v>
      </c>
      <c r="V1976">
        <f t="shared" si="61"/>
        <v>108899130</v>
      </c>
      <c r="W1976" t="s">
        <v>7323</v>
      </c>
      <c r="X1976">
        <v>7.7</v>
      </c>
      <c r="Y1976">
        <v>171</v>
      </c>
      <c r="Z1976">
        <v>139288</v>
      </c>
      <c r="AA1976">
        <v>339</v>
      </c>
      <c r="AB1976">
        <v>0</v>
      </c>
      <c r="AC1976">
        <v>14000</v>
      </c>
      <c r="AD1976">
        <v>559</v>
      </c>
      <c r="AE1976">
        <v>481</v>
      </c>
      <c r="AF1976">
        <v>252</v>
      </c>
      <c r="AG1976">
        <v>1591</v>
      </c>
      <c r="AH1976" t="s">
        <v>2420</v>
      </c>
      <c r="AI1976" t="s">
        <v>13700</v>
      </c>
      <c r="AP1976">
        <f t="shared" si="60"/>
        <v>2</v>
      </c>
    </row>
    <row r="1977" spans="1:42" x14ac:dyDescent="0.3">
      <c r="A1977" s="1">
        <v>2128</v>
      </c>
      <c r="B1977" t="s">
        <v>7324</v>
      </c>
      <c r="C1977" t="s">
        <v>27</v>
      </c>
      <c r="D1977" t="s">
        <v>7325</v>
      </c>
      <c r="E1977" t="s">
        <v>7326</v>
      </c>
      <c r="F1977" t="s">
        <v>2197</v>
      </c>
      <c r="G1977" t="s">
        <v>881</v>
      </c>
      <c r="H1977" t="s">
        <v>32</v>
      </c>
      <c r="I1977">
        <v>90</v>
      </c>
      <c r="J1977">
        <v>2.35</v>
      </c>
      <c r="K1977" t="s">
        <v>33</v>
      </c>
      <c r="L1977" t="s">
        <v>16682</v>
      </c>
      <c r="M1977" t="s">
        <v>14833</v>
      </c>
      <c r="N1977" t="s">
        <v>14471</v>
      </c>
      <c r="O1977" t="s">
        <v>18318</v>
      </c>
      <c r="P1977" t="s">
        <v>14740</v>
      </c>
      <c r="Q1977">
        <v>2006</v>
      </c>
      <c r="R1977" t="s">
        <v>34</v>
      </c>
      <c r="S1977">
        <v>0</v>
      </c>
      <c r="T1977">
        <v>20000000</v>
      </c>
      <c r="U1977">
        <v>20259297</v>
      </c>
      <c r="V1977">
        <f t="shared" si="61"/>
        <v>259297</v>
      </c>
      <c r="W1977" t="s">
        <v>7327</v>
      </c>
      <c r="X1977">
        <v>4.7</v>
      </c>
      <c r="Y1977">
        <v>148</v>
      </c>
      <c r="Z1977">
        <v>24969</v>
      </c>
      <c r="AA1977">
        <v>258</v>
      </c>
      <c r="AB1977">
        <v>0</v>
      </c>
      <c r="AC1977">
        <v>2</v>
      </c>
      <c r="AD1977">
        <v>16000</v>
      </c>
      <c r="AE1977">
        <v>1000</v>
      </c>
      <c r="AF1977">
        <v>807</v>
      </c>
      <c r="AG1977">
        <v>19952</v>
      </c>
      <c r="AH1977" t="s">
        <v>2420</v>
      </c>
      <c r="AI1977" t="s">
        <v>4493</v>
      </c>
      <c r="AJ1977" t="s">
        <v>13700</v>
      </c>
      <c r="AK1977" t="s">
        <v>13161</v>
      </c>
      <c r="AP1977">
        <f t="shared" si="60"/>
        <v>4</v>
      </c>
    </row>
    <row r="1978" spans="1:42" x14ac:dyDescent="0.3">
      <c r="A1978" s="1">
        <v>2129</v>
      </c>
      <c r="B1978" t="s">
        <v>7328</v>
      </c>
      <c r="C1978" t="s">
        <v>27</v>
      </c>
      <c r="D1978" t="s">
        <v>1264</v>
      </c>
      <c r="E1978" t="s">
        <v>1689</v>
      </c>
      <c r="F1978" t="s">
        <v>2591</v>
      </c>
      <c r="G1978" t="s">
        <v>961</v>
      </c>
      <c r="H1978" t="s">
        <v>32</v>
      </c>
      <c r="I1978">
        <v>100</v>
      </c>
      <c r="J1978">
        <v>2.35</v>
      </c>
      <c r="K1978" t="s">
        <v>33</v>
      </c>
      <c r="L1978" t="s">
        <v>14914</v>
      </c>
      <c r="M1978" t="s">
        <v>14666</v>
      </c>
      <c r="N1978" t="s">
        <v>18319</v>
      </c>
      <c r="O1978" t="s">
        <v>17454</v>
      </c>
      <c r="P1978" t="s">
        <v>18320</v>
      </c>
      <c r="Q1978">
        <v>1987</v>
      </c>
      <c r="R1978" t="s">
        <v>491</v>
      </c>
      <c r="S1978">
        <v>1</v>
      </c>
      <c r="T1978">
        <v>28000000</v>
      </c>
      <c r="U1978">
        <v>153665036</v>
      </c>
      <c r="V1978">
        <f t="shared" si="61"/>
        <v>125665036</v>
      </c>
      <c r="W1978" t="s">
        <v>7329</v>
      </c>
      <c r="X1978">
        <v>6.4</v>
      </c>
      <c r="Y1978">
        <v>50</v>
      </c>
      <c r="Z1978">
        <v>84824</v>
      </c>
      <c r="AA1978">
        <v>95</v>
      </c>
      <c r="AB1978">
        <v>0</v>
      </c>
      <c r="AC1978">
        <v>12000</v>
      </c>
      <c r="AD1978">
        <v>936</v>
      </c>
      <c r="AE1978">
        <v>901</v>
      </c>
      <c r="AF1978">
        <v>605</v>
      </c>
      <c r="AG1978">
        <v>4121</v>
      </c>
      <c r="AH1978" t="s">
        <v>980</v>
      </c>
      <c r="AI1978" t="s">
        <v>1432</v>
      </c>
      <c r="AJ1978" t="s">
        <v>20931</v>
      </c>
      <c r="AK1978" t="s">
        <v>13161</v>
      </c>
      <c r="AP1978">
        <f t="shared" si="60"/>
        <v>4</v>
      </c>
    </row>
    <row r="1979" spans="1:42" x14ac:dyDescent="0.3">
      <c r="A1979" s="1">
        <v>2130</v>
      </c>
      <c r="B1979" t="s">
        <v>7330</v>
      </c>
      <c r="C1979" t="s">
        <v>27</v>
      </c>
      <c r="D1979" t="s">
        <v>1884</v>
      </c>
      <c r="E1979" t="s">
        <v>7127</v>
      </c>
      <c r="F1979" t="s">
        <v>7331</v>
      </c>
      <c r="G1979" t="s">
        <v>7332</v>
      </c>
      <c r="H1979" t="s">
        <v>32</v>
      </c>
      <c r="I1979">
        <v>105</v>
      </c>
      <c r="J1979">
        <v>2.35</v>
      </c>
      <c r="K1979" t="s">
        <v>33</v>
      </c>
      <c r="L1979" t="s">
        <v>15189</v>
      </c>
      <c r="M1979" t="s">
        <v>15210</v>
      </c>
      <c r="N1979" t="s">
        <v>16822</v>
      </c>
      <c r="O1979" t="s">
        <v>18241</v>
      </c>
      <c r="P1979" t="s">
        <v>16199</v>
      </c>
      <c r="Q1979">
        <v>2003</v>
      </c>
      <c r="R1979" t="s">
        <v>34</v>
      </c>
      <c r="S1979">
        <v>2</v>
      </c>
      <c r="T1979">
        <v>33000000</v>
      </c>
      <c r="U1979">
        <v>132541238</v>
      </c>
      <c r="V1979">
        <f t="shared" si="61"/>
        <v>99541238</v>
      </c>
      <c r="W1979" t="s">
        <v>7333</v>
      </c>
      <c r="X1979">
        <v>5.5</v>
      </c>
      <c r="Y1979">
        <v>121</v>
      </c>
      <c r="Z1979">
        <v>30058</v>
      </c>
      <c r="AA1979">
        <v>236</v>
      </c>
      <c r="AB1979">
        <v>800</v>
      </c>
      <c r="AC1979">
        <v>163</v>
      </c>
      <c r="AD1979">
        <v>1000</v>
      </c>
      <c r="AE1979">
        <v>409</v>
      </c>
      <c r="AF1979">
        <v>338</v>
      </c>
      <c r="AG1979">
        <v>2505</v>
      </c>
      <c r="AH1979" t="s">
        <v>1432</v>
      </c>
      <c r="AP1979">
        <f t="shared" si="60"/>
        <v>1</v>
      </c>
    </row>
    <row r="1980" spans="1:42" x14ac:dyDescent="0.3">
      <c r="A1980" s="1">
        <v>2131</v>
      </c>
      <c r="B1980" t="s">
        <v>7334</v>
      </c>
      <c r="C1980" t="s">
        <v>27</v>
      </c>
      <c r="D1980" t="s">
        <v>1961</v>
      </c>
      <c r="E1980" t="s">
        <v>570</v>
      </c>
      <c r="F1980" t="s">
        <v>972</v>
      </c>
      <c r="G1980" t="s">
        <v>4606</v>
      </c>
      <c r="H1980" t="s">
        <v>32</v>
      </c>
      <c r="I1980">
        <v>138</v>
      </c>
      <c r="J1980">
        <v>1.85</v>
      </c>
      <c r="K1980" t="s">
        <v>33</v>
      </c>
      <c r="L1980" t="s">
        <v>18321</v>
      </c>
      <c r="M1980" t="s">
        <v>14980</v>
      </c>
      <c r="N1980" t="s">
        <v>18322</v>
      </c>
      <c r="O1980" t="s">
        <v>14238</v>
      </c>
      <c r="P1980" t="s">
        <v>14644</v>
      </c>
      <c r="Q1980">
        <v>1991</v>
      </c>
      <c r="R1980" t="s">
        <v>491</v>
      </c>
      <c r="S1980">
        <v>0</v>
      </c>
      <c r="T1980">
        <v>19000000</v>
      </c>
      <c r="U1980">
        <v>130727000</v>
      </c>
      <c r="V1980">
        <f t="shared" si="61"/>
        <v>111727000</v>
      </c>
      <c r="W1980" t="s">
        <v>7335</v>
      </c>
      <c r="X1980">
        <v>8.6</v>
      </c>
      <c r="Y1980">
        <v>185</v>
      </c>
      <c r="Z1980">
        <v>887467</v>
      </c>
      <c r="AA1980">
        <v>916</v>
      </c>
      <c r="AB1980">
        <v>40000</v>
      </c>
      <c r="AC1980">
        <v>438</v>
      </c>
      <c r="AD1980">
        <v>12000</v>
      </c>
      <c r="AE1980">
        <v>826</v>
      </c>
      <c r="AF1980">
        <v>173</v>
      </c>
      <c r="AG1980">
        <v>13184</v>
      </c>
      <c r="AH1980" t="s">
        <v>20931</v>
      </c>
      <c r="AI1980" t="s">
        <v>2420</v>
      </c>
      <c r="AJ1980" t="s">
        <v>4493</v>
      </c>
      <c r="AK1980" t="s">
        <v>13161</v>
      </c>
      <c r="AP1980">
        <f t="shared" si="60"/>
        <v>4</v>
      </c>
    </row>
    <row r="1981" spans="1:42" x14ac:dyDescent="0.3">
      <c r="A1981" s="1">
        <v>2132</v>
      </c>
      <c r="B1981" t="s">
        <v>7336</v>
      </c>
      <c r="C1981" t="s">
        <v>27</v>
      </c>
      <c r="D1981" t="s">
        <v>7337</v>
      </c>
      <c r="E1981" t="s">
        <v>1260</v>
      </c>
      <c r="F1981" t="s">
        <v>3834</v>
      </c>
      <c r="G1981" t="s">
        <v>3265</v>
      </c>
      <c r="H1981" t="s">
        <v>32</v>
      </c>
      <c r="I1981">
        <v>94</v>
      </c>
      <c r="J1981">
        <v>1.85</v>
      </c>
      <c r="K1981" t="s">
        <v>33</v>
      </c>
      <c r="L1981" t="s">
        <v>18048</v>
      </c>
      <c r="M1981" t="s">
        <v>18323</v>
      </c>
      <c r="N1981" t="s">
        <v>18324</v>
      </c>
      <c r="O1981" t="s">
        <v>18325</v>
      </c>
      <c r="P1981" t="s">
        <v>15898</v>
      </c>
      <c r="Q1981">
        <v>1992</v>
      </c>
      <c r="R1981" t="s">
        <v>34</v>
      </c>
      <c r="S1981">
        <v>2</v>
      </c>
      <c r="T1981">
        <v>20000000</v>
      </c>
      <c r="U1981">
        <v>121697350</v>
      </c>
      <c r="V1981">
        <f t="shared" si="61"/>
        <v>101697350</v>
      </c>
      <c r="W1981" t="s">
        <v>7338</v>
      </c>
      <c r="X1981">
        <v>7</v>
      </c>
      <c r="Y1981">
        <v>61</v>
      </c>
      <c r="Z1981">
        <v>114610</v>
      </c>
      <c r="AA1981">
        <v>176</v>
      </c>
      <c r="AB1981">
        <v>0</v>
      </c>
      <c r="AC1981">
        <v>122</v>
      </c>
      <c r="AD1981">
        <v>1000</v>
      </c>
      <c r="AE1981">
        <v>619</v>
      </c>
      <c r="AF1981">
        <v>617</v>
      </c>
      <c r="AG1981">
        <v>4263</v>
      </c>
      <c r="AH1981" t="s">
        <v>1432</v>
      </c>
      <c r="AI1981" t="s">
        <v>20933</v>
      </c>
      <c r="AP1981">
        <f t="shared" si="60"/>
        <v>2</v>
      </c>
    </row>
    <row r="1982" spans="1:42" x14ac:dyDescent="0.3">
      <c r="A1982" s="1">
        <v>2133</v>
      </c>
      <c r="B1982" t="s">
        <v>7339</v>
      </c>
      <c r="C1982" t="s">
        <v>27</v>
      </c>
      <c r="D1982" t="s">
        <v>7340</v>
      </c>
      <c r="E1982" t="s">
        <v>7341</v>
      </c>
      <c r="F1982" t="s">
        <v>7342</v>
      </c>
      <c r="G1982" t="s">
        <v>7343</v>
      </c>
      <c r="H1982" t="s">
        <v>32</v>
      </c>
      <c r="I1982">
        <v>101</v>
      </c>
      <c r="J1982">
        <v>1.78</v>
      </c>
      <c r="K1982" t="s">
        <v>33</v>
      </c>
      <c r="L1982" t="s">
        <v>18326</v>
      </c>
      <c r="M1982" t="s">
        <v>18327</v>
      </c>
      <c r="N1982" t="s">
        <v>18328</v>
      </c>
      <c r="O1982" t="s">
        <v>18329</v>
      </c>
      <c r="P1982" t="s">
        <v>18330</v>
      </c>
      <c r="Q1982">
        <v>2010</v>
      </c>
      <c r="R1982" t="s">
        <v>491</v>
      </c>
      <c r="S1982">
        <v>1</v>
      </c>
      <c r="T1982">
        <v>20000000</v>
      </c>
      <c r="U1982">
        <v>117224271</v>
      </c>
      <c r="V1982">
        <f t="shared" si="61"/>
        <v>97224271</v>
      </c>
      <c r="W1982" t="s">
        <v>7344</v>
      </c>
      <c r="X1982">
        <v>7.1</v>
      </c>
      <c r="Y1982">
        <v>156</v>
      </c>
      <c r="Z1982">
        <v>47794</v>
      </c>
      <c r="AA1982">
        <v>81</v>
      </c>
      <c r="AB1982">
        <v>0</v>
      </c>
      <c r="AC1982">
        <v>79</v>
      </c>
      <c r="AD1982">
        <v>608</v>
      </c>
      <c r="AE1982">
        <v>362</v>
      </c>
      <c r="AF1982">
        <v>218</v>
      </c>
      <c r="AG1982">
        <v>1787</v>
      </c>
      <c r="AH1982" t="s">
        <v>980</v>
      </c>
      <c r="AI1982" t="s">
        <v>1432</v>
      </c>
      <c r="AJ1982" t="s">
        <v>6248</v>
      </c>
      <c r="AP1982">
        <f t="shared" si="60"/>
        <v>3</v>
      </c>
    </row>
    <row r="1983" spans="1:42" x14ac:dyDescent="0.3">
      <c r="A1983" s="1">
        <v>2134</v>
      </c>
      <c r="B1983" t="s">
        <v>7345</v>
      </c>
      <c r="C1983" t="s">
        <v>27</v>
      </c>
      <c r="D1983" t="s">
        <v>7346</v>
      </c>
      <c r="E1983" t="s">
        <v>7347</v>
      </c>
      <c r="F1983" t="s">
        <v>7348</v>
      </c>
      <c r="G1983" t="s">
        <v>7349</v>
      </c>
      <c r="H1983" t="s">
        <v>32</v>
      </c>
      <c r="I1983">
        <v>131</v>
      </c>
      <c r="J1983">
        <v>2.35</v>
      </c>
      <c r="K1983" t="s">
        <v>33</v>
      </c>
      <c r="L1983" t="s">
        <v>18331</v>
      </c>
      <c r="M1983" t="s">
        <v>14074</v>
      </c>
      <c r="N1983" t="s">
        <v>14787</v>
      </c>
      <c r="O1983" t="s">
        <v>18319</v>
      </c>
      <c r="P1983" t="s">
        <v>15046</v>
      </c>
      <c r="Q1983">
        <v>1978</v>
      </c>
      <c r="R1983" t="s">
        <v>72</v>
      </c>
      <c r="S1983">
        <v>0</v>
      </c>
      <c r="T1983">
        <v>20000000</v>
      </c>
      <c r="U1983">
        <v>102922376</v>
      </c>
      <c r="V1983">
        <f t="shared" si="61"/>
        <v>82922376</v>
      </c>
      <c r="W1983" t="s">
        <v>7350</v>
      </c>
      <c r="X1983">
        <v>5.7</v>
      </c>
      <c r="Y1983">
        <v>75</v>
      </c>
      <c r="Z1983">
        <v>51314</v>
      </c>
      <c r="AA1983">
        <v>265</v>
      </c>
      <c r="AB1983">
        <v>0</v>
      </c>
      <c r="AC1983">
        <v>82</v>
      </c>
      <c r="AD1983">
        <v>813</v>
      </c>
      <c r="AE1983">
        <v>366</v>
      </c>
      <c r="AF1983">
        <v>85</v>
      </c>
      <c r="AG1983">
        <v>1520</v>
      </c>
      <c r="AH1983" t="s">
        <v>718</v>
      </c>
      <c r="AI1983" t="s">
        <v>4493</v>
      </c>
      <c r="AJ1983" t="s">
        <v>13161</v>
      </c>
      <c r="AP1983">
        <f t="shared" si="60"/>
        <v>3</v>
      </c>
    </row>
    <row r="1984" spans="1:42" x14ac:dyDescent="0.3">
      <c r="A1984" s="1">
        <v>2135</v>
      </c>
      <c r="B1984" t="s">
        <v>7351</v>
      </c>
      <c r="C1984" t="s">
        <v>27</v>
      </c>
      <c r="D1984" t="s">
        <v>1149</v>
      </c>
      <c r="E1984" t="s">
        <v>1259</v>
      </c>
      <c r="F1984" t="s">
        <v>4077</v>
      </c>
      <c r="G1984" t="s">
        <v>7352</v>
      </c>
      <c r="H1984" t="s">
        <v>32</v>
      </c>
      <c r="I1984">
        <v>91</v>
      </c>
      <c r="J1984">
        <v>2.35</v>
      </c>
      <c r="K1984" t="s">
        <v>33</v>
      </c>
      <c r="L1984" t="s">
        <v>18332</v>
      </c>
      <c r="M1984" t="s">
        <v>18333</v>
      </c>
      <c r="N1984" t="s">
        <v>15527</v>
      </c>
      <c r="O1984" t="s">
        <v>18334</v>
      </c>
      <c r="P1984" t="s">
        <v>18335</v>
      </c>
      <c r="Q1984">
        <v>2008</v>
      </c>
      <c r="R1984" t="s">
        <v>72</v>
      </c>
      <c r="S1984">
        <v>1</v>
      </c>
      <c r="T1984">
        <v>20000000</v>
      </c>
      <c r="U1984">
        <v>94497271</v>
      </c>
      <c r="V1984">
        <f t="shared" si="61"/>
        <v>74497271</v>
      </c>
      <c r="W1984" t="s">
        <v>7353</v>
      </c>
      <c r="X1984">
        <v>3.7</v>
      </c>
      <c r="Y1984">
        <v>100</v>
      </c>
      <c r="Z1984">
        <v>17829</v>
      </c>
      <c r="AA1984">
        <v>99</v>
      </c>
      <c r="AB1984">
        <v>0</v>
      </c>
      <c r="AC1984">
        <v>67</v>
      </c>
      <c r="AD1984">
        <v>2000</v>
      </c>
      <c r="AE1984">
        <v>641</v>
      </c>
      <c r="AF1984">
        <v>597</v>
      </c>
      <c r="AG1984">
        <v>4729</v>
      </c>
      <c r="AH1984" t="s">
        <v>718</v>
      </c>
      <c r="AI1984" t="s">
        <v>1432</v>
      </c>
      <c r="AJ1984" t="s">
        <v>2420</v>
      </c>
      <c r="AK1984" t="s">
        <v>20926</v>
      </c>
      <c r="AL1984" t="s">
        <v>12756</v>
      </c>
      <c r="AP1984">
        <f t="shared" si="60"/>
        <v>5</v>
      </c>
    </row>
    <row r="1985" spans="1:42" x14ac:dyDescent="0.3">
      <c r="A1985" s="1">
        <v>2136</v>
      </c>
      <c r="B1985" t="s">
        <v>7354</v>
      </c>
      <c r="C1985" t="s">
        <v>27</v>
      </c>
      <c r="D1985" t="s">
        <v>259</v>
      </c>
      <c r="E1985" t="s">
        <v>500</v>
      </c>
      <c r="F1985" t="s">
        <v>1916</v>
      </c>
      <c r="G1985" t="s">
        <v>7355</v>
      </c>
      <c r="H1985" t="s">
        <v>32</v>
      </c>
      <c r="I1985">
        <v>112</v>
      </c>
      <c r="J1985">
        <v>2.35</v>
      </c>
      <c r="K1985" t="s">
        <v>33</v>
      </c>
      <c r="L1985" t="s">
        <v>14955</v>
      </c>
      <c r="M1985" t="s">
        <v>18336</v>
      </c>
      <c r="N1985" t="s">
        <v>17267</v>
      </c>
      <c r="O1985" t="s">
        <v>16318</v>
      </c>
      <c r="P1985" t="s">
        <v>14166</v>
      </c>
      <c r="Q1985">
        <v>2013</v>
      </c>
      <c r="R1985" t="s">
        <v>491</v>
      </c>
      <c r="S1985">
        <v>0</v>
      </c>
      <c r="T1985">
        <v>20000000</v>
      </c>
      <c r="U1985">
        <v>137387272</v>
      </c>
      <c r="V1985">
        <f t="shared" si="61"/>
        <v>117387272</v>
      </c>
      <c r="W1985" t="s">
        <v>7356</v>
      </c>
      <c r="X1985">
        <v>7.5</v>
      </c>
      <c r="Y1985">
        <v>511</v>
      </c>
      <c r="Z1985">
        <v>300110</v>
      </c>
      <c r="AA1985">
        <v>807</v>
      </c>
      <c r="AB1985">
        <v>131000</v>
      </c>
      <c r="AC1985">
        <v>0</v>
      </c>
      <c r="AD1985">
        <v>6000</v>
      </c>
      <c r="AE1985">
        <v>960</v>
      </c>
      <c r="AF1985">
        <v>697</v>
      </c>
      <c r="AG1985">
        <v>9049</v>
      </c>
      <c r="AH1985" t="s">
        <v>4493</v>
      </c>
      <c r="AI1985" t="s">
        <v>20928</v>
      </c>
      <c r="AJ1985" t="s">
        <v>13161</v>
      </c>
      <c r="AP1985">
        <f t="shared" si="60"/>
        <v>3</v>
      </c>
    </row>
    <row r="1986" spans="1:42" x14ac:dyDescent="0.3">
      <c r="A1986" s="1">
        <v>2137</v>
      </c>
      <c r="B1986" t="s">
        <v>7357</v>
      </c>
      <c r="C1986" t="s">
        <v>27</v>
      </c>
      <c r="D1986" t="s">
        <v>2915</v>
      </c>
      <c r="E1986" t="s">
        <v>4475</v>
      </c>
      <c r="F1986" t="s">
        <v>2974</v>
      </c>
      <c r="G1986" t="s">
        <v>3754</v>
      </c>
      <c r="H1986" t="s">
        <v>32</v>
      </c>
      <c r="I1986">
        <v>95</v>
      </c>
      <c r="J1986">
        <v>1.85</v>
      </c>
      <c r="K1986" t="s">
        <v>33</v>
      </c>
      <c r="L1986" t="s">
        <v>18337</v>
      </c>
      <c r="M1986" t="s">
        <v>14067</v>
      </c>
      <c r="N1986" t="s">
        <v>18338</v>
      </c>
      <c r="O1986" t="s">
        <v>18339</v>
      </c>
      <c r="P1986" t="s">
        <v>17888</v>
      </c>
      <c r="Q1986">
        <v>2005</v>
      </c>
      <c r="R1986" t="s">
        <v>72</v>
      </c>
      <c r="S1986">
        <v>2</v>
      </c>
      <c r="T1986">
        <v>32000000</v>
      </c>
      <c r="U1986">
        <v>82301521</v>
      </c>
      <c r="V1986">
        <f t="shared" si="61"/>
        <v>50301521</v>
      </c>
      <c r="W1986" t="s">
        <v>7358</v>
      </c>
      <c r="X1986">
        <v>4.5999999999999996</v>
      </c>
      <c r="Y1986">
        <v>75</v>
      </c>
      <c r="Z1986">
        <v>22679</v>
      </c>
      <c r="AA1986">
        <v>149</v>
      </c>
      <c r="AB1986">
        <v>773</v>
      </c>
      <c r="AC1986">
        <v>32</v>
      </c>
      <c r="AD1986">
        <v>826</v>
      </c>
      <c r="AE1986">
        <v>642</v>
      </c>
      <c r="AF1986">
        <v>563</v>
      </c>
      <c r="AG1986">
        <v>3558</v>
      </c>
      <c r="AH1986" t="s">
        <v>718</v>
      </c>
      <c r="AI1986" t="s">
        <v>1432</v>
      </c>
      <c r="AJ1986" t="s">
        <v>20926</v>
      </c>
      <c r="AK1986" t="s">
        <v>12756</v>
      </c>
      <c r="AP1986">
        <f t="shared" si="60"/>
        <v>4</v>
      </c>
    </row>
    <row r="1987" spans="1:42" x14ac:dyDescent="0.3">
      <c r="A1987" s="1">
        <v>2138</v>
      </c>
      <c r="B1987" t="s">
        <v>7359</v>
      </c>
      <c r="C1987" t="s">
        <v>27</v>
      </c>
      <c r="D1987" t="s">
        <v>6118</v>
      </c>
      <c r="E1987" t="s">
        <v>2291</v>
      </c>
      <c r="F1987" t="s">
        <v>7360</v>
      </c>
      <c r="G1987" t="s">
        <v>6118</v>
      </c>
      <c r="H1987" t="s">
        <v>32</v>
      </c>
      <c r="I1987">
        <v>100</v>
      </c>
      <c r="J1987">
        <v>1.85</v>
      </c>
      <c r="K1987" t="s">
        <v>33</v>
      </c>
      <c r="L1987" t="s">
        <v>16696</v>
      </c>
      <c r="M1987" t="s">
        <v>18340</v>
      </c>
      <c r="N1987" t="s">
        <v>15118</v>
      </c>
      <c r="O1987" t="s">
        <v>18341</v>
      </c>
      <c r="P1987" t="s">
        <v>15119</v>
      </c>
      <c r="Q1987">
        <v>2014</v>
      </c>
      <c r="R1987" t="s">
        <v>491</v>
      </c>
      <c r="S1987">
        <v>0</v>
      </c>
      <c r="T1987">
        <v>20000000</v>
      </c>
      <c r="U1987">
        <v>84518155</v>
      </c>
      <c r="V1987">
        <f t="shared" si="61"/>
        <v>64518155</v>
      </c>
      <c r="W1987" t="s">
        <v>7361</v>
      </c>
      <c r="X1987">
        <v>4.9000000000000004</v>
      </c>
      <c r="Y1987">
        <v>148</v>
      </c>
      <c r="Z1987">
        <v>35965</v>
      </c>
      <c r="AA1987">
        <v>144</v>
      </c>
      <c r="AB1987">
        <v>11000</v>
      </c>
      <c r="AC1987">
        <v>265</v>
      </c>
      <c r="AD1987">
        <v>989</v>
      </c>
      <c r="AE1987">
        <v>830</v>
      </c>
      <c r="AF1987">
        <v>265</v>
      </c>
      <c r="AG1987">
        <v>2654</v>
      </c>
      <c r="AH1987" t="s">
        <v>1432</v>
      </c>
      <c r="AP1987">
        <f t="shared" ref="AP1987:AP2050" si="62">COUNTA(AH1987:AO1987)</f>
        <v>1</v>
      </c>
    </row>
    <row r="1988" spans="1:42" x14ac:dyDescent="0.3">
      <c r="A1988" s="1">
        <v>2139</v>
      </c>
      <c r="B1988" t="s">
        <v>7362</v>
      </c>
      <c r="C1988" t="s">
        <v>27</v>
      </c>
      <c r="D1988" t="s">
        <v>6356</v>
      </c>
      <c r="E1988" t="s">
        <v>2124</v>
      </c>
      <c r="F1988" t="s">
        <v>469</v>
      </c>
      <c r="G1988" t="s">
        <v>7363</v>
      </c>
      <c r="H1988" t="s">
        <v>32</v>
      </c>
      <c r="I1988">
        <v>108</v>
      </c>
      <c r="J1988">
        <v>1.85</v>
      </c>
      <c r="K1988" t="s">
        <v>33</v>
      </c>
      <c r="L1988" t="s">
        <v>18342</v>
      </c>
      <c r="M1988" t="s">
        <v>15253</v>
      </c>
      <c r="N1988" t="s">
        <v>18343</v>
      </c>
      <c r="O1988" t="s">
        <v>18344</v>
      </c>
      <c r="P1988" t="s">
        <v>14398</v>
      </c>
      <c r="Q1988">
        <v>2003</v>
      </c>
      <c r="R1988" t="s">
        <v>34</v>
      </c>
      <c r="S1988">
        <v>1</v>
      </c>
      <c r="T1988">
        <v>35000000</v>
      </c>
      <c r="U1988">
        <v>81257845</v>
      </c>
      <c r="V1988">
        <f t="shared" ref="V1988:V2051" si="63">U1988-T1988</f>
        <v>46257845</v>
      </c>
      <c r="W1988" t="s">
        <v>7364</v>
      </c>
      <c r="X1988">
        <v>7.1</v>
      </c>
      <c r="Y1988">
        <v>204</v>
      </c>
      <c r="Z1988">
        <v>210680</v>
      </c>
      <c r="AA1988">
        <v>479</v>
      </c>
      <c r="AB1988">
        <v>0</v>
      </c>
      <c r="AC1988">
        <v>0</v>
      </c>
      <c r="AD1988">
        <v>2000</v>
      </c>
      <c r="AE1988">
        <v>931</v>
      </c>
      <c r="AF1988">
        <v>487</v>
      </c>
      <c r="AG1988">
        <v>4403</v>
      </c>
      <c r="AH1988" t="s">
        <v>1432</v>
      </c>
      <c r="AI1988" t="s">
        <v>20933</v>
      </c>
      <c r="AP1988">
        <f t="shared" si="62"/>
        <v>2</v>
      </c>
    </row>
    <row r="1989" spans="1:42" x14ac:dyDescent="0.3">
      <c r="A1989" s="1">
        <v>2140</v>
      </c>
      <c r="B1989" t="s">
        <v>7365</v>
      </c>
      <c r="C1989" t="s">
        <v>27</v>
      </c>
      <c r="D1989" t="s">
        <v>1695</v>
      </c>
      <c r="E1989" t="s">
        <v>3200</v>
      </c>
      <c r="F1989" t="s">
        <v>443</v>
      </c>
      <c r="G1989" t="s">
        <v>4793</v>
      </c>
      <c r="H1989" t="s">
        <v>32</v>
      </c>
      <c r="I1989">
        <v>101</v>
      </c>
      <c r="J1989">
        <v>1.85</v>
      </c>
      <c r="K1989" t="s">
        <v>33</v>
      </c>
      <c r="L1989" t="s">
        <v>14378</v>
      </c>
      <c r="M1989" t="s">
        <v>14074</v>
      </c>
      <c r="N1989" t="s">
        <v>17600</v>
      </c>
      <c r="O1989" t="s">
        <v>14307</v>
      </c>
      <c r="P1989" t="s">
        <v>14139</v>
      </c>
      <c r="Q1989">
        <v>1995</v>
      </c>
      <c r="R1989" t="s">
        <v>34</v>
      </c>
      <c r="S1989">
        <v>0</v>
      </c>
      <c r="T1989">
        <v>18000000</v>
      </c>
      <c r="U1989">
        <v>70360285</v>
      </c>
      <c r="V1989">
        <f t="shared" si="63"/>
        <v>52360285</v>
      </c>
      <c r="W1989" t="s">
        <v>7366</v>
      </c>
      <c r="X1989">
        <v>5.8</v>
      </c>
      <c r="Y1989">
        <v>72</v>
      </c>
      <c r="Z1989">
        <v>81783</v>
      </c>
      <c r="AA1989">
        <v>283</v>
      </c>
      <c r="AB1989">
        <v>0</v>
      </c>
      <c r="AC1989">
        <v>545</v>
      </c>
      <c r="AD1989">
        <v>1000</v>
      </c>
      <c r="AE1989">
        <v>1000</v>
      </c>
      <c r="AF1989">
        <v>545</v>
      </c>
      <c r="AG1989">
        <v>3816</v>
      </c>
      <c r="AH1989" t="s">
        <v>980</v>
      </c>
      <c r="AI1989" t="s">
        <v>718</v>
      </c>
      <c r="AJ1989" t="s">
        <v>20924</v>
      </c>
      <c r="AK1989" t="s">
        <v>13700</v>
      </c>
      <c r="AL1989" t="s">
        <v>13161</v>
      </c>
      <c r="AP1989">
        <f t="shared" si="62"/>
        <v>5</v>
      </c>
    </row>
    <row r="1990" spans="1:42" x14ac:dyDescent="0.3">
      <c r="A1990" s="1">
        <v>2141</v>
      </c>
      <c r="B1990" t="s">
        <v>7367</v>
      </c>
      <c r="C1990" t="s">
        <v>27</v>
      </c>
      <c r="D1990" t="s">
        <v>2752</v>
      </c>
      <c r="E1990" t="s">
        <v>4559</v>
      </c>
      <c r="F1990" t="s">
        <v>561</v>
      </c>
      <c r="G1990" t="s">
        <v>2753</v>
      </c>
      <c r="H1990" t="s">
        <v>32</v>
      </c>
      <c r="I1990">
        <v>109</v>
      </c>
      <c r="J1990">
        <v>1.85</v>
      </c>
      <c r="K1990" t="s">
        <v>33</v>
      </c>
      <c r="L1990" t="s">
        <v>8889</v>
      </c>
      <c r="M1990" t="s">
        <v>18345</v>
      </c>
      <c r="N1990" t="s">
        <v>14720</v>
      </c>
      <c r="O1990" t="s">
        <v>14632</v>
      </c>
      <c r="P1990" t="s">
        <v>14986</v>
      </c>
      <c r="Q1990">
        <v>2004</v>
      </c>
      <c r="R1990" t="s">
        <v>34</v>
      </c>
      <c r="S1990">
        <v>4</v>
      </c>
      <c r="T1990">
        <v>37000000</v>
      </c>
      <c r="U1990">
        <v>69148997</v>
      </c>
      <c r="V1990">
        <f t="shared" si="63"/>
        <v>32148997</v>
      </c>
      <c r="W1990" t="s">
        <v>7368</v>
      </c>
      <c r="X1990">
        <v>5.4</v>
      </c>
      <c r="Y1990">
        <v>62</v>
      </c>
      <c r="Z1990">
        <v>98794</v>
      </c>
      <c r="AA1990">
        <v>251</v>
      </c>
      <c r="AB1990">
        <v>0</v>
      </c>
      <c r="AC1990">
        <v>322</v>
      </c>
      <c r="AD1990">
        <v>1000</v>
      </c>
      <c r="AE1990">
        <v>960</v>
      </c>
      <c r="AF1990">
        <v>861</v>
      </c>
      <c r="AG1990">
        <v>6313</v>
      </c>
      <c r="AH1990" t="s">
        <v>1432</v>
      </c>
      <c r="AI1990" t="s">
        <v>20931</v>
      </c>
      <c r="AP1990">
        <f t="shared" si="62"/>
        <v>2</v>
      </c>
    </row>
    <row r="1991" spans="1:42" x14ac:dyDescent="0.3">
      <c r="A1991" s="1">
        <v>2142</v>
      </c>
      <c r="B1991" t="s">
        <v>7369</v>
      </c>
      <c r="C1991" t="s">
        <v>27</v>
      </c>
      <c r="D1991" t="s">
        <v>5731</v>
      </c>
      <c r="E1991" t="s">
        <v>7370</v>
      </c>
      <c r="F1991" t="s">
        <v>7371</v>
      </c>
      <c r="G1991" t="s">
        <v>5203</v>
      </c>
      <c r="H1991" t="s">
        <v>32</v>
      </c>
      <c r="I1991">
        <v>115</v>
      </c>
      <c r="J1991">
        <v>2.35</v>
      </c>
      <c r="K1991" t="s">
        <v>33</v>
      </c>
      <c r="L1991" t="s">
        <v>18346</v>
      </c>
      <c r="M1991" t="s">
        <v>18347</v>
      </c>
      <c r="N1991" t="s">
        <v>11383</v>
      </c>
      <c r="O1991" t="s">
        <v>14157</v>
      </c>
      <c r="P1991" t="s">
        <v>14802</v>
      </c>
      <c r="Q1991">
        <v>2011</v>
      </c>
      <c r="R1991" t="s">
        <v>491</v>
      </c>
      <c r="S1991">
        <v>0</v>
      </c>
      <c r="T1991">
        <v>20000000</v>
      </c>
      <c r="U1991">
        <v>82624961</v>
      </c>
      <c r="V1991">
        <f t="shared" si="63"/>
        <v>62624961</v>
      </c>
      <c r="W1991" t="s">
        <v>7372</v>
      </c>
      <c r="X1991">
        <v>7.3</v>
      </c>
      <c r="Y1991">
        <v>549</v>
      </c>
      <c r="Z1991">
        <v>205284</v>
      </c>
      <c r="AA1991">
        <v>439</v>
      </c>
      <c r="AB1991">
        <v>22000</v>
      </c>
      <c r="AC1991">
        <v>729</v>
      </c>
      <c r="AD1991">
        <v>8000</v>
      </c>
      <c r="AE1991">
        <v>727</v>
      </c>
      <c r="AF1991">
        <v>552</v>
      </c>
      <c r="AG1991">
        <v>9578</v>
      </c>
      <c r="AH1991" t="s">
        <v>1432</v>
      </c>
      <c r="AI1991" t="s">
        <v>2420</v>
      </c>
      <c r="AP1991">
        <f t="shared" si="62"/>
        <v>2</v>
      </c>
    </row>
    <row r="1992" spans="1:42" x14ac:dyDescent="0.3">
      <c r="A1992" s="1">
        <v>2143</v>
      </c>
      <c r="B1992" t="s">
        <v>7373</v>
      </c>
      <c r="C1992" t="s">
        <v>559</v>
      </c>
      <c r="D1992" t="s">
        <v>1768</v>
      </c>
      <c r="E1992" t="s">
        <v>1101</v>
      </c>
      <c r="F1992" t="s">
        <v>7374</v>
      </c>
      <c r="G1992" t="s">
        <v>7375</v>
      </c>
      <c r="H1992" t="s">
        <v>32</v>
      </c>
      <c r="I1992">
        <v>117</v>
      </c>
      <c r="J1992">
        <v>1.85</v>
      </c>
      <c r="K1992" t="s">
        <v>33</v>
      </c>
      <c r="L1992" t="s">
        <v>17783</v>
      </c>
      <c r="M1992" t="s">
        <v>18348</v>
      </c>
      <c r="N1992" t="s">
        <v>14296</v>
      </c>
      <c r="O1992" t="s">
        <v>18349</v>
      </c>
      <c r="P1992" t="s">
        <v>18350</v>
      </c>
      <c r="Q1992">
        <v>2003</v>
      </c>
      <c r="R1992" t="s">
        <v>72</v>
      </c>
      <c r="S1992">
        <v>0</v>
      </c>
      <c r="T1992">
        <v>20000000</v>
      </c>
      <c r="U1992">
        <v>67325559</v>
      </c>
      <c r="V1992">
        <f t="shared" si="63"/>
        <v>47325559</v>
      </c>
      <c r="W1992" t="s">
        <v>7376</v>
      </c>
      <c r="X1992">
        <v>7.1</v>
      </c>
      <c r="Y1992">
        <v>106</v>
      </c>
      <c r="Z1992">
        <v>58222</v>
      </c>
      <c r="AA1992">
        <v>331</v>
      </c>
      <c r="AB1992">
        <v>0</v>
      </c>
      <c r="AC1992">
        <v>99</v>
      </c>
      <c r="AD1992">
        <v>596</v>
      </c>
      <c r="AE1992">
        <v>265</v>
      </c>
      <c r="AF1992">
        <v>165</v>
      </c>
      <c r="AG1992">
        <v>1293</v>
      </c>
      <c r="AH1992" t="s">
        <v>718</v>
      </c>
      <c r="AI1992" t="s">
        <v>1432</v>
      </c>
      <c r="AJ1992" t="s">
        <v>2420</v>
      </c>
      <c r="AK1992" t="s">
        <v>20926</v>
      </c>
      <c r="AL1992" t="s">
        <v>20928</v>
      </c>
      <c r="AP1992">
        <f t="shared" si="62"/>
        <v>5</v>
      </c>
    </row>
    <row r="1993" spans="1:42" x14ac:dyDescent="0.3">
      <c r="A1993" s="1">
        <v>2144</v>
      </c>
      <c r="B1993" t="s">
        <v>7377</v>
      </c>
      <c r="C1993" t="s">
        <v>27</v>
      </c>
      <c r="D1993" t="s">
        <v>4326</v>
      </c>
      <c r="E1993" t="s">
        <v>1196</v>
      </c>
      <c r="F1993" t="s">
        <v>7378</v>
      </c>
      <c r="G1993" t="s">
        <v>7379</v>
      </c>
      <c r="H1993" t="s">
        <v>32</v>
      </c>
      <c r="I1993">
        <v>107</v>
      </c>
      <c r="J1993">
        <v>2.35</v>
      </c>
      <c r="K1993" t="s">
        <v>33</v>
      </c>
      <c r="L1993" t="s">
        <v>14572</v>
      </c>
      <c r="M1993" t="s">
        <v>14285</v>
      </c>
      <c r="N1993" t="s">
        <v>14003</v>
      </c>
      <c r="O1993" t="s">
        <v>15784</v>
      </c>
      <c r="P1993" t="s">
        <v>17902</v>
      </c>
      <c r="Q1993">
        <v>2010</v>
      </c>
      <c r="R1993" t="s">
        <v>72</v>
      </c>
      <c r="S1993">
        <v>1</v>
      </c>
      <c r="T1993">
        <v>20000000</v>
      </c>
      <c r="U1993">
        <v>62933793</v>
      </c>
      <c r="V1993">
        <f t="shared" si="63"/>
        <v>42933793</v>
      </c>
      <c r="W1993" t="s">
        <v>7380</v>
      </c>
      <c r="X1993">
        <v>5.8</v>
      </c>
      <c r="Y1993">
        <v>123</v>
      </c>
      <c r="Z1993">
        <v>62421</v>
      </c>
      <c r="AA1993">
        <v>185</v>
      </c>
      <c r="AB1993">
        <v>10000</v>
      </c>
      <c r="AC1993">
        <v>30</v>
      </c>
      <c r="AD1993">
        <v>742</v>
      </c>
      <c r="AE1993">
        <v>360</v>
      </c>
      <c r="AF1993">
        <v>318</v>
      </c>
      <c r="AG1993">
        <v>2341</v>
      </c>
      <c r="AH1993" t="s">
        <v>2420</v>
      </c>
      <c r="AI1993" t="s">
        <v>20926</v>
      </c>
      <c r="AJ1993" t="s">
        <v>20933</v>
      </c>
      <c r="AK1993" t="s">
        <v>12756</v>
      </c>
      <c r="AP1993">
        <f t="shared" si="62"/>
        <v>4</v>
      </c>
    </row>
    <row r="1994" spans="1:42" x14ac:dyDescent="0.3">
      <c r="A1994" s="1">
        <v>2145</v>
      </c>
      <c r="B1994" t="s">
        <v>7381</v>
      </c>
      <c r="C1994" t="s">
        <v>27</v>
      </c>
      <c r="D1994" t="s">
        <v>7382</v>
      </c>
      <c r="E1994" t="s">
        <v>2649</v>
      </c>
      <c r="F1994" t="s">
        <v>3612</v>
      </c>
      <c r="G1994" t="s">
        <v>7383</v>
      </c>
      <c r="H1994" t="s">
        <v>32</v>
      </c>
      <c r="I1994">
        <v>134</v>
      </c>
      <c r="J1994">
        <v>2.35</v>
      </c>
      <c r="K1994" t="s">
        <v>33</v>
      </c>
      <c r="L1994" t="s">
        <v>15684</v>
      </c>
      <c r="M1994" t="s">
        <v>15045</v>
      </c>
      <c r="N1994" t="s">
        <v>18351</v>
      </c>
      <c r="O1994" t="s">
        <v>15539</v>
      </c>
      <c r="P1994" t="s">
        <v>17330</v>
      </c>
      <c r="Q1994">
        <v>2013</v>
      </c>
      <c r="R1994" t="s">
        <v>491</v>
      </c>
      <c r="S1994">
        <v>0</v>
      </c>
      <c r="T1994">
        <v>20000000</v>
      </c>
      <c r="U1994">
        <v>56667870</v>
      </c>
      <c r="V1994">
        <f t="shared" si="63"/>
        <v>36667870</v>
      </c>
      <c r="W1994" t="s">
        <v>7384</v>
      </c>
      <c r="X1994">
        <v>8.1</v>
      </c>
      <c r="Y1994">
        <v>597</v>
      </c>
      <c r="Z1994">
        <v>439176</v>
      </c>
      <c r="AA1994">
        <v>695</v>
      </c>
      <c r="AB1994">
        <v>83000</v>
      </c>
      <c r="AC1994">
        <v>0</v>
      </c>
      <c r="AD1994">
        <v>2000</v>
      </c>
      <c r="AE1994">
        <v>660</v>
      </c>
      <c r="AF1994">
        <v>500</v>
      </c>
      <c r="AG1994">
        <v>4251</v>
      </c>
      <c r="AH1994" t="s">
        <v>20932</v>
      </c>
      <c r="AI1994" t="s">
        <v>2420</v>
      </c>
      <c r="AJ1994" t="s">
        <v>20929</v>
      </c>
      <c r="AP1994">
        <f t="shared" si="62"/>
        <v>3</v>
      </c>
    </row>
    <row r="1995" spans="1:42" x14ac:dyDescent="0.3">
      <c r="A1995" s="1">
        <v>2146</v>
      </c>
      <c r="B1995" t="s">
        <v>7385</v>
      </c>
      <c r="C1995" t="s">
        <v>27</v>
      </c>
      <c r="D1995" t="s">
        <v>5948</v>
      </c>
      <c r="E1995" t="s">
        <v>3144</v>
      </c>
      <c r="F1995" t="s">
        <v>4501</v>
      </c>
      <c r="G1995" t="s">
        <v>7386</v>
      </c>
      <c r="H1995" t="s">
        <v>32</v>
      </c>
      <c r="I1995">
        <v>118</v>
      </c>
      <c r="J1995">
        <v>2.35</v>
      </c>
      <c r="K1995" t="s">
        <v>33</v>
      </c>
      <c r="L1995" t="s">
        <v>18352</v>
      </c>
      <c r="M1995" t="s">
        <v>15867</v>
      </c>
      <c r="N1995" t="s">
        <v>15497</v>
      </c>
      <c r="O1995" t="s">
        <v>18353</v>
      </c>
      <c r="P1995" t="s">
        <v>14117</v>
      </c>
      <c r="Q1995">
        <v>2002</v>
      </c>
      <c r="R1995" t="s">
        <v>34</v>
      </c>
      <c r="S1995">
        <v>0</v>
      </c>
      <c r="T1995">
        <v>20000000</v>
      </c>
      <c r="U1995">
        <v>56398162</v>
      </c>
      <c r="V1995">
        <f t="shared" si="63"/>
        <v>36398162</v>
      </c>
      <c r="W1995" t="s">
        <v>7387</v>
      </c>
      <c r="X1995">
        <v>5.7</v>
      </c>
      <c r="Y1995">
        <v>64</v>
      </c>
      <c r="Z1995">
        <v>28649</v>
      </c>
      <c r="AA1995">
        <v>185</v>
      </c>
      <c r="AB1995">
        <v>2000</v>
      </c>
      <c r="AC1995">
        <v>30</v>
      </c>
      <c r="AD1995">
        <v>962</v>
      </c>
      <c r="AE1995">
        <v>593</v>
      </c>
      <c r="AF1995">
        <v>284</v>
      </c>
      <c r="AG1995">
        <v>2390</v>
      </c>
      <c r="AH1995" t="s">
        <v>1432</v>
      </c>
      <c r="AI1995" t="s">
        <v>2420</v>
      </c>
      <c r="AJ1995" t="s">
        <v>20933</v>
      </c>
      <c r="AK1995" t="s">
        <v>12756</v>
      </c>
      <c r="AP1995">
        <f t="shared" si="62"/>
        <v>4</v>
      </c>
    </row>
    <row r="1996" spans="1:42" x14ac:dyDescent="0.3">
      <c r="A1996" s="1">
        <v>2147</v>
      </c>
      <c r="B1996" t="s">
        <v>7388</v>
      </c>
      <c r="C1996" t="s">
        <v>27</v>
      </c>
      <c r="D1996" t="s">
        <v>6589</v>
      </c>
      <c r="E1996" t="s">
        <v>4507</v>
      </c>
      <c r="F1996" t="s">
        <v>5269</v>
      </c>
      <c r="G1996" t="s">
        <v>2843</v>
      </c>
      <c r="H1996" t="s">
        <v>32</v>
      </c>
      <c r="I1996">
        <v>121</v>
      </c>
      <c r="J1996">
        <v>1.85</v>
      </c>
      <c r="K1996" t="s">
        <v>33</v>
      </c>
      <c r="L1996" t="s">
        <v>18354</v>
      </c>
      <c r="M1996" t="s">
        <v>14081</v>
      </c>
      <c r="N1996" t="s">
        <v>10010</v>
      </c>
      <c r="O1996" t="s">
        <v>16455</v>
      </c>
      <c r="P1996" t="s">
        <v>18355</v>
      </c>
      <c r="Q1996">
        <v>2010</v>
      </c>
      <c r="R1996" t="s">
        <v>34</v>
      </c>
      <c r="S1996">
        <v>8</v>
      </c>
      <c r="T1996">
        <v>20000000</v>
      </c>
      <c r="U1996">
        <v>60072596</v>
      </c>
      <c r="V1996">
        <f t="shared" si="63"/>
        <v>40072596</v>
      </c>
      <c r="W1996" t="s">
        <v>7389</v>
      </c>
      <c r="X1996">
        <v>4.4000000000000004</v>
      </c>
      <c r="Y1996">
        <v>40</v>
      </c>
      <c r="Z1996">
        <v>7664</v>
      </c>
      <c r="AA1996">
        <v>68</v>
      </c>
      <c r="AB1996">
        <v>0</v>
      </c>
      <c r="AC1996">
        <v>0</v>
      </c>
      <c r="AD1996">
        <v>2000</v>
      </c>
      <c r="AE1996">
        <v>907</v>
      </c>
      <c r="AF1996">
        <v>721</v>
      </c>
      <c r="AG1996">
        <v>6657</v>
      </c>
      <c r="AH1996" t="s">
        <v>1432</v>
      </c>
      <c r="AI1996" t="s">
        <v>2420</v>
      </c>
      <c r="AJ1996" t="s">
        <v>12756</v>
      </c>
      <c r="AP1996">
        <f t="shared" si="62"/>
        <v>3</v>
      </c>
    </row>
    <row r="1997" spans="1:42" x14ac:dyDescent="0.3">
      <c r="A1997" s="1">
        <v>2148</v>
      </c>
      <c r="B1997" t="s">
        <v>7390</v>
      </c>
      <c r="C1997" t="s">
        <v>27</v>
      </c>
      <c r="D1997" t="s">
        <v>197</v>
      </c>
      <c r="E1997" t="s">
        <v>38</v>
      </c>
      <c r="F1997" t="s">
        <v>2978</v>
      </c>
      <c r="G1997" t="s">
        <v>3551</v>
      </c>
      <c r="H1997" t="s">
        <v>32</v>
      </c>
      <c r="I1997">
        <v>105</v>
      </c>
      <c r="J1997">
        <v>1.85</v>
      </c>
      <c r="K1997" t="s">
        <v>33</v>
      </c>
      <c r="L1997" t="s">
        <v>18356</v>
      </c>
      <c r="M1997" t="s">
        <v>14249</v>
      </c>
      <c r="N1997" t="s">
        <v>17029</v>
      </c>
      <c r="O1997" t="s">
        <v>15953</v>
      </c>
      <c r="P1997" t="s">
        <v>14540</v>
      </c>
      <c r="Q1997">
        <v>1990</v>
      </c>
      <c r="R1997" t="s">
        <v>34</v>
      </c>
      <c r="S1997">
        <v>0</v>
      </c>
      <c r="T1997">
        <v>20000000</v>
      </c>
      <c r="U1997">
        <v>56362352</v>
      </c>
      <c r="V1997">
        <f t="shared" si="63"/>
        <v>36362352</v>
      </c>
      <c r="W1997" t="s">
        <v>7391</v>
      </c>
      <c r="X1997">
        <v>7.9</v>
      </c>
      <c r="Y1997">
        <v>111</v>
      </c>
      <c r="Z1997">
        <v>357581</v>
      </c>
      <c r="AA1997">
        <v>588</v>
      </c>
      <c r="AB1997">
        <v>16000</v>
      </c>
      <c r="AC1997">
        <v>13000</v>
      </c>
      <c r="AD1997">
        <v>40000</v>
      </c>
      <c r="AE1997">
        <v>967</v>
      </c>
      <c r="AF1997">
        <v>658</v>
      </c>
      <c r="AG1997">
        <v>42330</v>
      </c>
      <c r="AH1997" t="s">
        <v>20924</v>
      </c>
      <c r="AI1997" t="s">
        <v>12756</v>
      </c>
      <c r="AP1997">
        <f t="shared" si="62"/>
        <v>2</v>
      </c>
    </row>
    <row r="1998" spans="1:42" x14ac:dyDescent="0.3">
      <c r="A1998" s="1">
        <v>2149</v>
      </c>
      <c r="B1998" t="s">
        <v>7392</v>
      </c>
      <c r="C1998" t="s">
        <v>27</v>
      </c>
      <c r="D1998" t="s">
        <v>7393</v>
      </c>
      <c r="E1998" t="s">
        <v>123</v>
      </c>
      <c r="F1998" t="s">
        <v>550</v>
      </c>
      <c r="G1998" t="s">
        <v>7394</v>
      </c>
      <c r="H1998" t="s">
        <v>47</v>
      </c>
      <c r="I1998">
        <v>110</v>
      </c>
      <c r="J1998">
        <v>2.35</v>
      </c>
      <c r="K1998" t="s">
        <v>33</v>
      </c>
      <c r="L1998" t="s">
        <v>14600</v>
      </c>
      <c r="M1998" t="s">
        <v>18357</v>
      </c>
      <c r="N1998" t="s">
        <v>18358</v>
      </c>
      <c r="O1998" t="s">
        <v>16550</v>
      </c>
      <c r="P1998" t="s">
        <v>18359</v>
      </c>
      <c r="Q1998">
        <v>2016</v>
      </c>
      <c r="R1998" t="s">
        <v>34</v>
      </c>
      <c r="S1998">
        <v>0</v>
      </c>
      <c r="T1998">
        <v>20000000</v>
      </c>
      <c r="U1998">
        <v>56154094</v>
      </c>
      <c r="V1998">
        <f t="shared" si="63"/>
        <v>36154094</v>
      </c>
      <c r="W1998" t="s">
        <v>7395</v>
      </c>
      <c r="X1998">
        <v>7.6</v>
      </c>
      <c r="Y1998">
        <v>151</v>
      </c>
      <c r="Z1998">
        <v>44723</v>
      </c>
      <c r="AA1998">
        <v>130</v>
      </c>
      <c r="AB1998">
        <v>51000</v>
      </c>
      <c r="AC1998">
        <v>17</v>
      </c>
      <c r="AD1998">
        <v>11000</v>
      </c>
      <c r="AE1998">
        <v>10000</v>
      </c>
      <c r="AF1998">
        <v>418</v>
      </c>
      <c r="AG1998">
        <v>21852</v>
      </c>
      <c r="AH1998" t="s">
        <v>2420</v>
      </c>
      <c r="AI1998" t="s">
        <v>12756</v>
      </c>
      <c r="AP1998">
        <f t="shared" si="62"/>
        <v>2</v>
      </c>
    </row>
    <row r="1999" spans="1:42" x14ac:dyDescent="0.3">
      <c r="A1999" s="1">
        <v>2150</v>
      </c>
      <c r="B1999" t="s">
        <v>7396</v>
      </c>
      <c r="C1999" t="s">
        <v>27</v>
      </c>
      <c r="D1999" t="s">
        <v>6589</v>
      </c>
      <c r="E1999" t="s">
        <v>2366</v>
      </c>
      <c r="F1999" t="s">
        <v>1261</v>
      </c>
      <c r="G1999" t="s">
        <v>7397</v>
      </c>
      <c r="H1999" t="s">
        <v>32</v>
      </c>
      <c r="I1999">
        <v>114</v>
      </c>
      <c r="J1999">
        <v>1.85</v>
      </c>
      <c r="K1999" t="s">
        <v>33</v>
      </c>
      <c r="L1999" t="s">
        <v>14224</v>
      </c>
      <c r="M1999" t="s">
        <v>18360</v>
      </c>
      <c r="N1999" t="s">
        <v>16344</v>
      </c>
      <c r="O1999" t="s">
        <v>17970</v>
      </c>
      <c r="P1999" t="s">
        <v>18361</v>
      </c>
      <c r="Q1999">
        <v>2012</v>
      </c>
      <c r="R1999" t="s">
        <v>34</v>
      </c>
      <c r="S1999">
        <v>5</v>
      </c>
      <c r="T1999">
        <v>20000000</v>
      </c>
      <c r="U1999">
        <v>65623128</v>
      </c>
      <c r="V1999">
        <f t="shared" si="63"/>
        <v>45623128</v>
      </c>
      <c r="W1999" t="s">
        <v>7398</v>
      </c>
      <c r="X1999">
        <v>4.8</v>
      </c>
      <c r="Y1999">
        <v>31</v>
      </c>
      <c r="Z1999">
        <v>7354</v>
      </c>
      <c r="AA1999">
        <v>50</v>
      </c>
      <c r="AB1999">
        <v>0</v>
      </c>
      <c r="AC1999">
        <v>0</v>
      </c>
      <c r="AD1999">
        <v>982</v>
      </c>
      <c r="AE1999">
        <v>618</v>
      </c>
      <c r="AF1999">
        <v>582</v>
      </c>
      <c r="AG1999">
        <v>2753</v>
      </c>
      <c r="AH1999" t="s">
        <v>1432</v>
      </c>
      <c r="AI1999" t="s">
        <v>20931</v>
      </c>
      <c r="AJ1999" t="s">
        <v>2420</v>
      </c>
      <c r="AP1999">
        <f t="shared" si="62"/>
        <v>3</v>
      </c>
    </row>
    <row r="2000" spans="1:42" x14ac:dyDescent="0.3">
      <c r="A2000" s="1">
        <v>2152</v>
      </c>
      <c r="B2000" t="s">
        <v>7399</v>
      </c>
      <c r="C2000" t="s">
        <v>27</v>
      </c>
      <c r="D2000" t="s">
        <v>7400</v>
      </c>
      <c r="E2000" t="s">
        <v>226</v>
      </c>
      <c r="F2000" t="s">
        <v>2634</v>
      </c>
      <c r="G2000" t="s">
        <v>599</v>
      </c>
      <c r="H2000" t="s">
        <v>32</v>
      </c>
      <c r="I2000">
        <v>100</v>
      </c>
      <c r="J2000">
        <v>2.35</v>
      </c>
      <c r="K2000" t="s">
        <v>33</v>
      </c>
      <c r="L2000" t="s">
        <v>18362</v>
      </c>
      <c r="M2000" t="s">
        <v>18363</v>
      </c>
      <c r="N2000" t="s">
        <v>18364</v>
      </c>
      <c r="O2000" t="s">
        <v>18365</v>
      </c>
      <c r="P2000" t="s">
        <v>16899</v>
      </c>
      <c r="Q2000">
        <v>2016</v>
      </c>
      <c r="R2000" t="s">
        <v>491</v>
      </c>
      <c r="S2000">
        <v>9</v>
      </c>
      <c r="T2000">
        <v>20000000</v>
      </c>
      <c r="U2000">
        <v>55461307</v>
      </c>
      <c r="V2000">
        <f t="shared" si="63"/>
        <v>35461307</v>
      </c>
      <c r="W2000" t="s">
        <v>7401</v>
      </c>
      <c r="X2000">
        <v>6.7</v>
      </c>
      <c r="Y2000">
        <v>81</v>
      </c>
      <c r="Z2000">
        <v>4654</v>
      </c>
      <c r="AA2000">
        <v>46</v>
      </c>
      <c r="AB2000">
        <v>18000</v>
      </c>
      <c r="AC2000">
        <v>24</v>
      </c>
      <c r="AD2000">
        <v>15000</v>
      </c>
      <c r="AE2000">
        <v>1000</v>
      </c>
      <c r="AF2000">
        <v>851</v>
      </c>
      <c r="AG2000">
        <v>18786</v>
      </c>
      <c r="AH2000" t="s">
        <v>1432</v>
      </c>
      <c r="AP2000">
        <f t="shared" si="62"/>
        <v>1</v>
      </c>
    </row>
    <row r="2001" spans="1:42" x14ac:dyDescent="0.3">
      <c r="A2001" s="1">
        <v>2153</v>
      </c>
      <c r="B2001" t="s">
        <v>7402</v>
      </c>
      <c r="C2001" t="s">
        <v>27</v>
      </c>
      <c r="D2001" t="s">
        <v>7403</v>
      </c>
      <c r="E2001" t="s">
        <v>3241</v>
      </c>
      <c r="F2001" t="s">
        <v>1885</v>
      </c>
      <c r="G2001" t="s">
        <v>322</v>
      </c>
      <c r="H2001" t="s">
        <v>32</v>
      </c>
      <c r="I2001">
        <v>85</v>
      </c>
      <c r="J2001">
        <v>1.85</v>
      </c>
      <c r="K2001" t="s">
        <v>33</v>
      </c>
      <c r="L2001" t="s">
        <v>15915</v>
      </c>
      <c r="M2001" t="s">
        <v>14395</v>
      </c>
      <c r="N2001" t="s">
        <v>16126</v>
      </c>
      <c r="O2001" t="s">
        <v>15106</v>
      </c>
      <c r="P2001" t="s">
        <v>17751</v>
      </c>
      <c r="Q2001">
        <v>2006</v>
      </c>
      <c r="R2001" t="s">
        <v>34</v>
      </c>
      <c r="S2001">
        <v>0</v>
      </c>
      <c r="T2001">
        <v>20000000</v>
      </c>
      <c r="U2001">
        <v>48546578</v>
      </c>
      <c r="V2001">
        <f t="shared" si="63"/>
        <v>28546578</v>
      </c>
      <c r="W2001" t="s">
        <v>7404</v>
      </c>
      <c r="X2001">
        <v>2.7</v>
      </c>
      <c r="Y2001">
        <v>99</v>
      </c>
      <c r="Z2001">
        <v>50415</v>
      </c>
      <c r="AA2001">
        <v>613</v>
      </c>
      <c r="AB2001">
        <v>806</v>
      </c>
      <c r="AC2001">
        <v>64</v>
      </c>
      <c r="AD2001">
        <v>3000</v>
      </c>
      <c r="AE2001">
        <v>869</v>
      </c>
      <c r="AF2001">
        <v>729</v>
      </c>
      <c r="AG2001">
        <v>6539</v>
      </c>
      <c r="AH2001" t="s">
        <v>1432</v>
      </c>
      <c r="AI2001" t="s">
        <v>12756</v>
      </c>
      <c r="AP2001">
        <f t="shared" si="62"/>
        <v>2</v>
      </c>
    </row>
    <row r="2002" spans="1:42" x14ac:dyDescent="0.3">
      <c r="A2002" s="1">
        <v>2154</v>
      </c>
      <c r="B2002" t="s">
        <v>7405</v>
      </c>
      <c r="C2002" t="s">
        <v>27</v>
      </c>
      <c r="D2002" t="s">
        <v>7406</v>
      </c>
      <c r="E2002" t="s">
        <v>1924</v>
      </c>
      <c r="F2002" t="s">
        <v>3517</v>
      </c>
      <c r="G2002" t="s">
        <v>1197</v>
      </c>
      <c r="H2002" t="s">
        <v>32</v>
      </c>
      <c r="I2002">
        <v>72</v>
      </c>
      <c r="J2002">
        <v>1.66</v>
      </c>
      <c r="K2002" t="s">
        <v>33</v>
      </c>
      <c r="L2002" t="s">
        <v>14500</v>
      </c>
      <c r="M2002" t="s">
        <v>18366</v>
      </c>
      <c r="N2002" t="s">
        <v>18367</v>
      </c>
      <c r="O2002" t="s">
        <v>14154</v>
      </c>
      <c r="P2002" t="s">
        <v>10010</v>
      </c>
      <c r="Q2002">
        <v>2002</v>
      </c>
      <c r="R2002" t="s">
        <v>212</v>
      </c>
      <c r="S2002">
        <v>1</v>
      </c>
      <c r="T2002">
        <v>20000000</v>
      </c>
      <c r="U2002">
        <v>48423368</v>
      </c>
      <c r="V2002">
        <f t="shared" si="63"/>
        <v>28423368</v>
      </c>
      <c r="W2002" t="s">
        <v>7407</v>
      </c>
      <c r="X2002">
        <v>5.8</v>
      </c>
      <c r="Y2002">
        <v>80</v>
      </c>
      <c r="Z2002">
        <v>13324</v>
      </c>
      <c r="AA2002">
        <v>79</v>
      </c>
      <c r="AB2002">
        <v>302</v>
      </c>
      <c r="AC2002">
        <v>2</v>
      </c>
      <c r="AD2002">
        <v>1000</v>
      </c>
      <c r="AE2002">
        <v>677</v>
      </c>
      <c r="AF2002">
        <v>434</v>
      </c>
      <c r="AG2002">
        <v>3402</v>
      </c>
      <c r="AH2002" t="s">
        <v>718</v>
      </c>
      <c r="AI2002" t="s">
        <v>20925</v>
      </c>
      <c r="AJ2002" t="s">
        <v>20926</v>
      </c>
      <c r="AK2002" t="s">
        <v>20924</v>
      </c>
      <c r="AP2002">
        <f t="shared" si="62"/>
        <v>4</v>
      </c>
    </row>
    <row r="2003" spans="1:42" x14ac:dyDescent="0.3">
      <c r="A2003" s="1">
        <v>2155</v>
      </c>
      <c r="B2003" t="s">
        <v>7408</v>
      </c>
      <c r="C2003" t="s">
        <v>27</v>
      </c>
      <c r="D2003" t="s">
        <v>7409</v>
      </c>
      <c r="E2003" t="s">
        <v>1484</v>
      </c>
      <c r="F2003" t="s">
        <v>107</v>
      </c>
      <c r="G2003" t="s">
        <v>675</v>
      </c>
      <c r="H2003" t="s">
        <v>47</v>
      </c>
      <c r="I2003">
        <v>128</v>
      </c>
      <c r="J2003">
        <v>2.35</v>
      </c>
      <c r="K2003" t="s">
        <v>33</v>
      </c>
      <c r="L2003" t="s">
        <v>17185</v>
      </c>
      <c r="M2003" t="s">
        <v>15173</v>
      </c>
      <c r="N2003" t="s">
        <v>16694</v>
      </c>
      <c r="O2003" t="s">
        <v>18368</v>
      </c>
      <c r="P2003" t="s">
        <v>18369</v>
      </c>
      <c r="Q2003">
        <v>2014</v>
      </c>
      <c r="R2003" t="s">
        <v>34</v>
      </c>
      <c r="S2003">
        <v>0</v>
      </c>
      <c r="T2003">
        <v>20000000</v>
      </c>
      <c r="U2003">
        <v>52066000</v>
      </c>
      <c r="V2003">
        <f t="shared" si="63"/>
        <v>32066000</v>
      </c>
      <c r="W2003" t="s">
        <v>7410</v>
      </c>
      <c r="X2003">
        <v>7.5</v>
      </c>
      <c r="Y2003">
        <v>364</v>
      </c>
      <c r="Z2003">
        <v>61114</v>
      </c>
      <c r="AA2003">
        <v>212</v>
      </c>
      <c r="AB2003">
        <v>22000</v>
      </c>
      <c r="AC2003">
        <v>151</v>
      </c>
      <c r="AD2003">
        <v>1000</v>
      </c>
      <c r="AE2003">
        <v>1000</v>
      </c>
      <c r="AF2003">
        <v>852</v>
      </c>
      <c r="AG2003">
        <v>3869</v>
      </c>
      <c r="AH2003" t="s">
        <v>20932</v>
      </c>
      <c r="AI2003" t="s">
        <v>2420</v>
      </c>
      <c r="AJ2003" t="s">
        <v>20929</v>
      </c>
      <c r="AP2003">
        <f t="shared" si="62"/>
        <v>3</v>
      </c>
    </row>
    <row r="2004" spans="1:42" x14ac:dyDescent="0.3">
      <c r="A2004" s="1">
        <v>2156</v>
      </c>
      <c r="B2004" t="s">
        <v>7411</v>
      </c>
      <c r="C2004" t="s">
        <v>27</v>
      </c>
      <c r="D2004" t="s">
        <v>7412</v>
      </c>
      <c r="E2004" t="s">
        <v>1589</v>
      </c>
      <c r="F2004" t="s">
        <v>7413</v>
      </c>
      <c r="G2004" t="s">
        <v>7414</v>
      </c>
      <c r="H2004" t="s">
        <v>32</v>
      </c>
      <c r="I2004">
        <v>72</v>
      </c>
      <c r="J2004">
        <v>1.85</v>
      </c>
      <c r="K2004" t="s">
        <v>33</v>
      </c>
      <c r="L2004" t="s">
        <v>14453</v>
      </c>
      <c r="M2004" t="s">
        <v>14229</v>
      </c>
      <c r="N2004" t="s">
        <v>18370</v>
      </c>
      <c r="O2004" t="s">
        <v>14287</v>
      </c>
      <c r="P2004" t="s">
        <v>14333</v>
      </c>
      <c r="Q2004">
        <v>2003</v>
      </c>
      <c r="R2004" t="s">
        <v>212</v>
      </c>
      <c r="S2004">
        <v>0</v>
      </c>
      <c r="T2004">
        <v>20000000</v>
      </c>
      <c r="U2004">
        <v>47887943</v>
      </c>
      <c r="V2004">
        <f t="shared" si="63"/>
        <v>27887943</v>
      </c>
      <c r="W2004" t="s">
        <v>7415</v>
      </c>
      <c r="X2004">
        <v>5.4</v>
      </c>
      <c r="Y2004">
        <v>85</v>
      </c>
      <c r="Z2004">
        <v>11634</v>
      </c>
      <c r="AA2004">
        <v>58</v>
      </c>
      <c r="AB2004">
        <v>227</v>
      </c>
      <c r="AC2004">
        <v>0</v>
      </c>
      <c r="AD2004">
        <v>3000</v>
      </c>
      <c r="AE2004">
        <v>455</v>
      </c>
      <c r="AF2004">
        <v>384</v>
      </c>
      <c r="AG2004">
        <v>4480</v>
      </c>
      <c r="AH2004" t="s">
        <v>718</v>
      </c>
      <c r="AI2004" t="s">
        <v>20925</v>
      </c>
      <c r="AJ2004" t="s">
        <v>20926</v>
      </c>
      <c r="AK2004" t="s">
        <v>20927</v>
      </c>
      <c r="AP2004">
        <f t="shared" si="62"/>
        <v>4</v>
      </c>
    </row>
    <row r="2005" spans="1:42" x14ac:dyDescent="0.3">
      <c r="A2005" s="1">
        <v>2157</v>
      </c>
      <c r="B2005" t="s">
        <v>7416</v>
      </c>
      <c r="C2005" t="s">
        <v>27</v>
      </c>
      <c r="D2005" t="s">
        <v>4727</v>
      </c>
      <c r="E2005" t="s">
        <v>7417</v>
      </c>
      <c r="F2005" t="s">
        <v>7418</v>
      </c>
      <c r="G2005" t="s">
        <v>7419</v>
      </c>
      <c r="H2005" t="s">
        <v>32</v>
      </c>
      <c r="I2005">
        <v>89</v>
      </c>
      <c r="J2005">
        <v>1.85</v>
      </c>
      <c r="K2005" t="s">
        <v>33</v>
      </c>
      <c r="L2005" t="s">
        <v>18371</v>
      </c>
      <c r="M2005" t="s">
        <v>15776</v>
      </c>
      <c r="N2005" t="s">
        <v>14651</v>
      </c>
      <c r="O2005" t="s">
        <v>18372</v>
      </c>
      <c r="P2005" t="s">
        <v>15433</v>
      </c>
      <c r="Q2005">
        <v>2005</v>
      </c>
      <c r="R2005" t="s">
        <v>34</v>
      </c>
      <c r="S2005">
        <v>0</v>
      </c>
      <c r="T2005">
        <v>20000000</v>
      </c>
      <c r="U2005">
        <v>46363118</v>
      </c>
      <c r="V2005">
        <f t="shared" si="63"/>
        <v>26363118</v>
      </c>
      <c r="W2005" t="s">
        <v>7420</v>
      </c>
      <c r="X2005">
        <v>4.0999999999999996</v>
      </c>
      <c r="Y2005">
        <v>140</v>
      </c>
      <c r="Z2005">
        <v>25960</v>
      </c>
      <c r="AA2005">
        <v>389</v>
      </c>
      <c r="AB2005">
        <v>1000</v>
      </c>
      <c r="AC2005">
        <v>19</v>
      </c>
      <c r="AD2005">
        <v>526</v>
      </c>
      <c r="AE2005">
        <v>392</v>
      </c>
      <c r="AF2005">
        <v>349</v>
      </c>
      <c r="AG2005">
        <v>1383</v>
      </c>
      <c r="AH2005" t="s">
        <v>2420</v>
      </c>
      <c r="AI2005" t="s">
        <v>4493</v>
      </c>
      <c r="AJ2005" t="s">
        <v>20928</v>
      </c>
      <c r="AK2005" t="s">
        <v>13161</v>
      </c>
      <c r="AP2005">
        <f t="shared" si="62"/>
        <v>4</v>
      </c>
    </row>
    <row r="2006" spans="1:42" x14ac:dyDescent="0.3">
      <c r="A2006" s="1">
        <v>2158</v>
      </c>
      <c r="B2006" t="s">
        <v>7421</v>
      </c>
      <c r="C2006" t="s">
        <v>27</v>
      </c>
      <c r="D2006" t="s">
        <v>7422</v>
      </c>
      <c r="E2006" t="s">
        <v>4475</v>
      </c>
      <c r="F2006" t="s">
        <v>1525</v>
      </c>
      <c r="G2006" t="s">
        <v>7423</v>
      </c>
      <c r="H2006" t="s">
        <v>32</v>
      </c>
      <c r="I2006">
        <v>96</v>
      </c>
      <c r="J2006">
        <v>2.35</v>
      </c>
      <c r="K2006" t="s">
        <v>33</v>
      </c>
      <c r="L2006" t="s">
        <v>14876</v>
      </c>
      <c r="M2006" t="s">
        <v>16337</v>
      </c>
      <c r="N2006" t="s">
        <v>18012</v>
      </c>
      <c r="O2006" t="s">
        <v>14606</v>
      </c>
      <c r="P2006" t="s">
        <v>14540</v>
      </c>
      <c r="Q2006">
        <v>2007</v>
      </c>
      <c r="R2006" t="s">
        <v>34</v>
      </c>
      <c r="S2006">
        <v>0</v>
      </c>
      <c r="T2006">
        <v>20000000</v>
      </c>
      <c r="U2006">
        <v>47852604</v>
      </c>
      <c r="V2006">
        <f t="shared" si="63"/>
        <v>27852604</v>
      </c>
      <c r="W2006" t="s">
        <v>7424</v>
      </c>
      <c r="X2006">
        <v>5.9</v>
      </c>
      <c r="Y2006">
        <v>184</v>
      </c>
      <c r="Z2006">
        <v>62364</v>
      </c>
      <c r="AA2006">
        <v>337</v>
      </c>
      <c r="AB2006">
        <v>0</v>
      </c>
      <c r="AC2006">
        <v>9</v>
      </c>
      <c r="AD2006">
        <v>826</v>
      </c>
      <c r="AE2006">
        <v>626</v>
      </c>
      <c r="AF2006">
        <v>107</v>
      </c>
      <c r="AG2006">
        <v>1825</v>
      </c>
      <c r="AH2006" t="s">
        <v>2420</v>
      </c>
      <c r="AI2006" t="s">
        <v>20928</v>
      </c>
      <c r="AJ2006" t="s">
        <v>13161</v>
      </c>
      <c r="AP2006">
        <f t="shared" si="62"/>
        <v>3</v>
      </c>
    </row>
    <row r="2007" spans="1:42" x14ac:dyDescent="0.3">
      <c r="A2007" s="1">
        <v>2159</v>
      </c>
      <c r="B2007" t="s">
        <v>7425</v>
      </c>
      <c r="C2007" t="s">
        <v>27</v>
      </c>
      <c r="D2007" t="s">
        <v>7426</v>
      </c>
      <c r="E2007" t="s">
        <v>7427</v>
      </c>
      <c r="F2007" t="s">
        <v>1294</v>
      </c>
      <c r="G2007" t="s">
        <v>7428</v>
      </c>
      <c r="H2007" t="s">
        <v>32</v>
      </c>
      <c r="I2007">
        <v>77</v>
      </c>
      <c r="J2007">
        <v>1.78</v>
      </c>
      <c r="K2007" t="s">
        <v>33</v>
      </c>
      <c r="L2007" t="s">
        <v>18373</v>
      </c>
      <c r="M2007" t="s">
        <v>14198</v>
      </c>
      <c r="N2007" t="s">
        <v>14287</v>
      </c>
      <c r="O2007" t="s">
        <v>18374</v>
      </c>
      <c r="P2007" t="s">
        <v>15898</v>
      </c>
      <c r="Q2007">
        <v>2000</v>
      </c>
      <c r="R2007" t="s">
        <v>212</v>
      </c>
      <c r="S2007">
        <v>0</v>
      </c>
      <c r="T2007">
        <v>30000000</v>
      </c>
      <c r="U2007">
        <v>45542421</v>
      </c>
      <c r="V2007">
        <f t="shared" si="63"/>
        <v>15542421</v>
      </c>
      <c r="W2007" t="s">
        <v>7429</v>
      </c>
      <c r="X2007">
        <v>6.3</v>
      </c>
      <c r="Y2007">
        <v>89</v>
      </c>
      <c r="Z2007">
        <v>13319</v>
      </c>
      <c r="AA2007">
        <v>53</v>
      </c>
      <c r="AB2007">
        <v>347</v>
      </c>
      <c r="AC2007">
        <v>25</v>
      </c>
      <c r="AD2007">
        <v>304</v>
      </c>
      <c r="AE2007">
        <v>253</v>
      </c>
      <c r="AF2007">
        <v>16</v>
      </c>
      <c r="AG2007">
        <v>575</v>
      </c>
      <c r="AH2007" t="s">
        <v>20925</v>
      </c>
      <c r="AI2007" t="s">
        <v>1432</v>
      </c>
      <c r="AJ2007" t="s">
        <v>2420</v>
      </c>
      <c r="AK2007" t="s">
        <v>20926</v>
      </c>
      <c r="AL2007" t="s">
        <v>20927</v>
      </c>
      <c r="AP2007">
        <f t="shared" si="62"/>
        <v>5</v>
      </c>
    </row>
    <row r="2008" spans="1:42" x14ac:dyDescent="0.3">
      <c r="A2008" s="1">
        <v>2161</v>
      </c>
      <c r="B2008" t="s">
        <v>7430</v>
      </c>
      <c r="C2008" t="s">
        <v>27</v>
      </c>
      <c r="D2008" t="s">
        <v>5503</v>
      </c>
      <c r="E2008" t="s">
        <v>2634</v>
      </c>
      <c r="F2008" t="s">
        <v>7431</v>
      </c>
      <c r="G2008" t="s">
        <v>5830</v>
      </c>
      <c r="H2008" t="s">
        <v>32</v>
      </c>
      <c r="I2008">
        <v>111</v>
      </c>
      <c r="J2008">
        <v>2.35</v>
      </c>
      <c r="K2008" t="s">
        <v>33</v>
      </c>
      <c r="L2008" t="s">
        <v>14247</v>
      </c>
      <c r="M2008" t="s">
        <v>18375</v>
      </c>
      <c r="N2008" t="s">
        <v>14453</v>
      </c>
      <c r="O2008" t="s">
        <v>18376</v>
      </c>
      <c r="P2008" t="s">
        <v>18377</v>
      </c>
      <c r="Q2008">
        <v>2015</v>
      </c>
      <c r="R2008" t="s">
        <v>72</v>
      </c>
      <c r="S2008">
        <v>0</v>
      </c>
      <c r="T2008">
        <v>20000000</v>
      </c>
      <c r="U2008">
        <v>42652003</v>
      </c>
      <c r="V2008">
        <f t="shared" si="63"/>
        <v>22652003</v>
      </c>
      <c r="W2008" t="s">
        <v>7432</v>
      </c>
      <c r="X2008">
        <v>6.8</v>
      </c>
      <c r="Y2008">
        <v>61</v>
      </c>
      <c r="Z2008">
        <v>18915</v>
      </c>
      <c r="AA2008">
        <v>87</v>
      </c>
      <c r="AB2008">
        <v>33000</v>
      </c>
      <c r="AC2008">
        <v>132</v>
      </c>
      <c r="AD2008">
        <v>1000</v>
      </c>
      <c r="AE2008">
        <v>465</v>
      </c>
      <c r="AF2008">
        <v>455</v>
      </c>
      <c r="AG2008">
        <v>2851</v>
      </c>
      <c r="AH2008" t="s">
        <v>718</v>
      </c>
      <c r="AI2008" t="s">
        <v>20926</v>
      </c>
      <c r="AP2008">
        <f t="shared" si="62"/>
        <v>2</v>
      </c>
    </row>
    <row r="2009" spans="1:42" x14ac:dyDescent="0.3">
      <c r="A2009" s="1">
        <v>2163</v>
      </c>
      <c r="B2009" t="s">
        <v>7433</v>
      </c>
      <c r="C2009" t="s">
        <v>27</v>
      </c>
      <c r="D2009" t="s">
        <v>5863</v>
      </c>
      <c r="E2009" t="s">
        <v>3278</v>
      </c>
      <c r="F2009" t="s">
        <v>1885</v>
      </c>
      <c r="G2009" t="s">
        <v>322</v>
      </c>
      <c r="H2009" t="s">
        <v>32</v>
      </c>
      <c r="I2009">
        <v>93</v>
      </c>
      <c r="J2009">
        <v>1.85</v>
      </c>
      <c r="K2009" t="s">
        <v>33</v>
      </c>
      <c r="L2009" t="s">
        <v>14406</v>
      </c>
      <c r="M2009" t="s">
        <v>18378</v>
      </c>
      <c r="N2009" t="s">
        <v>14682</v>
      </c>
      <c r="O2009" t="s">
        <v>14503</v>
      </c>
      <c r="P2009" t="s">
        <v>15407</v>
      </c>
      <c r="Q2009">
        <v>2007</v>
      </c>
      <c r="R2009" t="s">
        <v>34</v>
      </c>
      <c r="S2009">
        <v>11</v>
      </c>
      <c r="T2009">
        <v>20000000</v>
      </c>
      <c r="U2009">
        <v>39737645</v>
      </c>
      <c r="V2009">
        <f t="shared" si="63"/>
        <v>19737645</v>
      </c>
      <c r="W2009" t="s">
        <v>7434</v>
      </c>
      <c r="X2009">
        <v>2.2999999999999998</v>
      </c>
      <c r="Y2009">
        <v>112</v>
      </c>
      <c r="Z2009">
        <v>89687</v>
      </c>
      <c r="AA2009">
        <v>666</v>
      </c>
      <c r="AB2009">
        <v>0</v>
      </c>
      <c r="AC2009">
        <v>82</v>
      </c>
      <c r="AD2009">
        <v>926</v>
      </c>
      <c r="AE2009">
        <v>869</v>
      </c>
      <c r="AF2009">
        <v>729</v>
      </c>
      <c r="AG2009">
        <v>4293</v>
      </c>
      <c r="AH2009" t="s">
        <v>718</v>
      </c>
      <c r="AI2009" t="s">
        <v>1432</v>
      </c>
      <c r="AP2009">
        <f t="shared" si="62"/>
        <v>2</v>
      </c>
    </row>
    <row r="2010" spans="1:42" x14ac:dyDescent="0.3">
      <c r="A2010" s="1">
        <v>2164</v>
      </c>
      <c r="B2010" t="s">
        <v>7435</v>
      </c>
      <c r="C2010" t="s">
        <v>27</v>
      </c>
      <c r="D2010" t="s">
        <v>334</v>
      </c>
      <c r="E2010" t="s">
        <v>790</v>
      </c>
      <c r="F2010" t="s">
        <v>7436</v>
      </c>
      <c r="G2010" t="s">
        <v>7437</v>
      </c>
      <c r="H2010" t="s">
        <v>32</v>
      </c>
      <c r="I2010">
        <v>128</v>
      </c>
      <c r="J2010">
        <v>1.85</v>
      </c>
      <c r="K2010" t="s">
        <v>33</v>
      </c>
      <c r="L2010" t="s">
        <v>15890</v>
      </c>
      <c r="M2010" t="s">
        <v>14684</v>
      </c>
      <c r="N2010" t="s">
        <v>15107</v>
      </c>
      <c r="O2010" t="s">
        <v>16129</v>
      </c>
      <c r="P2010" t="s">
        <v>15004</v>
      </c>
      <c r="Q2010">
        <v>2015</v>
      </c>
      <c r="R2010" t="s">
        <v>491</v>
      </c>
      <c r="S2010">
        <v>2</v>
      </c>
      <c r="T2010">
        <v>20000000</v>
      </c>
      <c r="U2010">
        <v>44988180</v>
      </c>
      <c r="V2010">
        <f t="shared" si="63"/>
        <v>24988180</v>
      </c>
      <c r="W2010" t="s">
        <v>7438</v>
      </c>
      <c r="X2010">
        <v>8.1</v>
      </c>
      <c r="Y2010">
        <v>474</v>
      </c>
      <c r="Z2010">
        <v>195333</v>
      </c>
      <c r="AA2010">
        <v>409</v>
      </c>
      <c r="AB2010">
        <v>80000</v>
      </c>
      <c r="AC2010">
        <v>310</v>
      </c>
      <c r="AD2010">
        <v>745</v>
      </c>
      <c r="AE2010">
        <v>168</v>
      </c>
      <c r="AF2010">
        <v>77</v>
      </c>
      <c r="AG2010">
        <v>1058</v>
      </c>
      <c r="AH2010" t="s">
        <v>20932</v>
      </c>
      <c r="AI2010" t="s">
        <v>20931</v>
      </c>
      <c r="AJ2010" t="s">
        <v>2420</v>
      </c>
      <c r="AK2010" t="s">
        <v>20929</v>
      </c>
      <c r="AP2010">
        <f t="shared" si="62"/>
        <v>4</v>
      </c>
    </row>
    <row r="2011" spans="1:42" x14ac:dyDescent="0.3">
      <c r="A2011" s="1">
        <v>2165</v>
      </c>
      <c r="B2011" t="s">
        <v>7439</v>
      </c>
      <c r="C2011" t="s">
        <v>27</v>
      </c>
      <c r="D2011" t="s">
        <v>6970</v>
      </c>
      <c r="E2011" t="s">
        <v>2634</v>
      </c>
      <c r="F2011" t="s">
        <v>4675</v>
      </c>
      <c r="G2011" t="s">
        <v>6423</v>
      </c>
      <c r="H2011" t="s">
        <v>32</v>
      </c>
      <c r="I2011">
        <v>110</v>
      </c>
      <c r="J2011">
        <v>2.35</v>
      </c>
      <c r="K2011" t="s">
        <v>33</v>
      </c>
      <c r="L2011" t="s">
        <v>18379</v>
      </c>
      <c r="M2011" t="s">
        <v>14565</v>
      </c>
      <c r="N2011" t="s">
        <v>14564</v>
      </c>
      <c r="O2011" t="s">
        <v>15521</v>
      </c>
      <c r="P2011" t="s">
        <v>15897</v>
      </c>
      <c r="Q2011">
        <v>2008</v>
      </c>
      <c r="R2011" t="s">
        <v>34</v>
      </c>
      <c r="S2011">
        <v>1</v>
      </c>
      <c r="T2011">
        <v>22000000</v>
      </c>
      <c r="U2011">
        <v>39263506</v>
      </c>
      <c r="V2011">
        <f t="shared" si="63"/>
        <v>17263506</v>
      </c>
      <c r="W2011" t="s">
        <v>7440</v>
      </c>
      <c r="X2011">
        <v>6.1</v>
      </c>
      <c r="Y2011">
        <v>165</v>
      </c>
      <c r="Z2011">
        <v>40469</v>
      </c>
      <c r="AA2011">
        <v>135</v>
      </c>
      <c r="AB2011">
        <v>0</v>
      </c>
      <c r="AC2011">
        <v>119</v>
      </c>
      <c r="AD2011">
        <v>1000</v>
      </c>
      <c r="AE2011">
        <v>931</v>
      </c>
      <c r="AF2011">
        <v>332</v>
      </c>
      <c r="AG2011">
        <v>2382</v>
      </c>
      <c r="AH2011" t="s">
        <v>20931</v>
      </c>
      <c r="AI2011" t="s">
        <v>2420</v>
      </c>
      <c r="AJ2011" t="s">
        <v>13161</v>
      </c>
      <c r="AP2011">
        <f t="shared" si="62"/>
        <v>3</v>
      </c>
    </row>
    <row r="2012" spans="1:42" x14ac:dyDescent="0.3">
      <c r="A2012" s="1">
        <v>2166</v>
      </c>
      <c r="B2012" t="s">
        <v>7441</v>
      </c>
      <c r="C2012" t="s">
        <v>27</v>
      </c>
      <c r="D2012" t="s">
        <v>7442</v>
      </c>
      <c r="E2012" t="s">
        <v>1794</v>
      </c>
      <c r="F2012" t="s">
        <v>4820</v>
      </c>
      <c r="G2012" t="s">
        <v>7443</v>
      </c>
      <c r="H2012" t="s">
        <v>32</v>
      </c>
      <c r="I2012">
        <v>137</v>
      </c>
      <c r="J2012">
        <v>1.85</v>
      </c>
      <c r="K2012" t="s">
        <v>33</v>
      </c>
      <c r="L2012" t="s">
        <v>14296</v>
      </c>
      <c r="M2012" t="s">
        <v>14222</v>
      </c>
      <c r="N2012" t="s">
        <v>15085</v>
      </c>
      <c r="O2012" t="s">
        <v>15251</v>
      </c>
      <c r="P2012" t="s">
        <v>18380</v>
      </c>
      <c r="Q2012">
        <v>2006</v>
      </c>
      <c r="R2012" t="s">
        <v>34</v>
      </c>
      <c r="S2012">
        <v>0</v>
      </c>
      <c r="T2012">
        <v>20000000</v>
      </c>
      <c r="U2012">
        <v>39143839</v>
      </c>
      <c r="V2012">
        <f t="shared" si="63"/>
        <v>19143839</v>
      </c>
      <c r="W2012" t="s">
        <v>7444</v>
      </c>
      <c r="X2012">
        <v>5</v>
      </c>
      <c r="Y2012">
        <v>131</v>
      </c>
      <c r="Z2012">
        <v>38658</v>
      </c>
      <c r="AA2012">
        <v>284</v>
      </c>
      <c r="AB2012">
        <v>930</v>
      </c>
      <c r="AC2012">
        <v>70</v>
      </c>
      <c r="AD2012">
        <v>4000</v>
      </c>
      <c r="AE2012">
        <v>884</v>
      </c>
      <c r="AF2012">
        <v>464</v>
      </c>
      <c r="AG2012">
        <v>5746</v>
      </c>
      <c r="AH2012" t="s">
        <v>4493</v>
      </c>
      <c r="AI2012" t="s">
        <v>13161</v>
      </c>
      <c r="AP2012">
        <f t="shared" si="62"/>
        <v>2</v>
      </c>
    </row>
    <row r="2013" spans="1:42" x14ac:dyDescent="0.3">
      <c r="A2013" s="1">
        <v>2167</v>
      </c>
      <c r="B2013" t="s">
        <v>7445</v>
      </c>
      <c r="C2013" t="s">
        <v>27</v>
      </c>
      <c r="D2013" t="s">
        <v>5120</v>
      </c>
      <c r="E2013" t="s">
        <v>7446</v>
      </c>
      <c r="F2013" t="s">
        <v>2272</v>
      </c>
      <c r="G2013" t="s">
        <v>2176</v>
      </c>
      <c r="H2013" t="s">
        <v>32</v>
      </c>
      <c r="I2013">
        <v>124</v>
      </c>
      <c r="J2013">
        <v>1.85</v>
      </c>
      <c r="K2013" t="s">
        <v>33</v>
      </c>
      <c r="L2013" t="s">
        <v>15915</v>
      </c>
      <c r="M2013" t="s">
        <v>17126</v>
      </c>
      <c r="N2013" t="s">
        <v>16455</v>
      </c>
      <c r="O2013" t="s">
        <v>17606</v>
      </c>
      <c r="P2013" t="s">
        <v>15084</v>
      </c>
      <c r="Q2013">
        <v>1998</v>
      </c>
      <c r="R2013" t="s">
        <v>491</v>
      </c>
      <c r="S2013">
        <v>1</v>
      </c>
      <c r="T2013">
        <v>20000000</v>
      </c>
      <c r="U2013">
        <v>37672350</v>
      </c>
      <c r="V2013">
        <f t="shared" si="63"/>
        <v>17672350</v>
      </c>
      <c r="W2013" t="s">
        <v>7447</v>
      </c>
      <c r="X2013">
        <v>5.5</v>
      </c>
      <c r="Y2013">
        <v>29</v>
      </c>
      <c r="Z2013">
        <v>5427</v>
      </c>
      <c r="AA2013">
        <v>51</v>
      </c>
      <c r="AB2013">
        <v>0</v>
      </c>
      <c r="AC2013">
        <v>8</v>
      </c>
      <c r="AD2013">
        <v>508</v>
      </c>
      <c r="AE2013">
        <v>270</v>
      </c>
      <c r="AF2013">
        <v>232</v>
      </c>
      <c r="AG2013">
        <v>1660</v>
      </c>
      <c r="AH2013" t="s">
        <v>1432</v>
      </c>
      <c r="AI2013" t="s">
        <v>2420</v>
      </c>
      <c r="AJ2013" t="s">
        <v>12756</v>
      </c>
      <c r="AP2013">
        <f t="shared" si="62"/>
        <v>3</v>
      </c>
    </row>
    <row r="2014" spans="1:42" x14ac:dyDescent="0.3">
      <c r="A2014" s="1">
        <v>2168</v>
      </c>
      <c r="B2014" t="s">
        <v>7448</v>
      </c>
      <c r="C2014" t="s">
        <v>27</v>
      </c>
      <c r="D2014" t="s">
        <v>3598</v>
      </c>
      <c r="E2014" t="s">
        <v>442</v>
      </c>
      <c r="F2014" t="s">
        <v>2344</v>
      </c>
      <c r="G2014" t="s">
        <v>7449</v>
      </c>
      <c r="H2014" t="s">
        <v>32</v>
      </c>
      <c r="I2014">
        <v>93</v>
      </c>
      <c r="J2014">
        <v>1.85</v>
      </c>
      <c r="K2014" t="s">
        <v>33</v>
      </c>
      <c r="L2014" t="s">
        <v>18342</v>
      </c>
      <c r="M2014" t="s">
        <v>18381</v>
      </c>
      <c r="N2014" t="s">
        <v>15041</v>
      </c>
      <c r="O2014" t="s">
        <v>15380</v>
      </c>
      <c r="P2014" t="s">
        <v>14188</v>
      </c>
      <c r="Q2014">
        <v>1991</v>
      </c>
      <c r="R2014" t="s">
        <v>72</v>
      </c>
      <c r="S2014">
        <v>2</v>
      </c>
      <c r="T2014">
        <v>20000000</v>
      </c>
      <c r="U2014">
        <v>38037513</v>
      </c>
      <c r="V2014">
        <f t="shared" si="63"/>
        <v>18037513</v>
      </c>
      <c r="W2014" t="s">
        <v>7450</v>
      </c>
      <c r="X2014">
        <v>6.2</v>
      </c>
      <c r="Y2014">
        <v>43</v>
      </c>
      <c r="Z2014">
        <v>49680</v>
      </c>
      <c r="AA2014">
        <v>117</v>
      </c>
      <c r="AB2014">
        <v>0</v>
      </c>
      <c r="AC2014">
        <v>12</v>
      </c>
      <c r="AD2014">
        <v>18000</v>
      </c>
      <c r="AE2014">
        <v>769</v>
      </c>
      <c r="AF2014">
        <v>636</v>
      </c>
      <c r="AG2014">
        <v>20188</v>
      </c>
      <c r="AH2014" t="s">
        <v>718</v>
      </c>
      <c r="AI2014" t="s">
        <v>1432</v>
      </c>
      <c r="AJ2014" t="s">
        <v>20924</v>
      </c>
      <c r="AK2014" t="s">
        <v>20933</v>
      </c>
      <c r="AL2014" t="s">
        <v>13700</v>
      </c>
      <c r="AP2014">
        <f t="shared" si="62"/>
        <v>5</v>
      </c>
    </row>
    <row r="2015" spans="1:42" x14ac:dyDescent="0.3">
      <c r="A2015" s="1">
        <v>2169</v>
      </c>
      <c r="B2015" t="s">
        <v>7451</v>
      </c>
      <c r="C2015" t="s">
        <v>27</v>
      </c>
      <c r="D2015" t="s">
        <v>2220</v>
      </c>
      <c r="E2015" t="s">
        <v>604</v>
      </c>
      <c r="F2015" t="s">
        <v>3389</v>
      </c>
      <c r="G2015" t="s">
        <v>369</v>
      </c>
      <c r="H2015" t="s">
        <v>32</v>
      </c>
      <c r="I2015">
        <v>115</v>
      </c>
      <c r="J2015">
        <v>2.35</v>
      </c>
      <c r="K2015" t="s">
        <v>33</v>
      </c>
      <c r="L2015" t="s">
        <v>18382</v>
      </c>
      <c r="M2015" t="s">
        <v>15797</v>
      </c>
      <c r="N2015" t="s">
        <v>14217</v>
      </c>
      <c r="O2015" t="s">
        <v>18383</v>
      </c>
      <c r="P2015" t="s">
        <v>18384</v>
      </c>
      <c r="Q2015">
        <v>2006</v>
      </c>
      <c r="R2015" t="s">
        <v>34</v>
      </c>
      <c r="S2015">
        <v>1</v>
      </c>
      <c r="T2015">
        <v>20000000</v>
      </c>
      <c r="U2015">
        <v>37442180</v>
      </c>
      <c r="V2015">
        <f t="shared" si="63"/>
        <v>17442180</v>
      </c>
      <c r="W2015" t="s">
        <v>7452</v>
      </c>
      <c r="X2015">
        <v>6.2</v>
      </c>
      <c r="Y2015">
        <v>111</v>
      </c>
      <c r="Z2015">
        <v>28005</v>
      </c>
      <c r="AA2015">
        <v>236</v>
      </c>
      <c r="AB2015">
        <v>0</v>
      </c>
      <c r="AC2015">
        <v>272</v>
      </c>
      <c r="AD2015">
        <v>49000</v>
      </c>
      <c r="AE2015">
        <v>2000</v>
      </c>
      <c r="AF2015">
        <v>1000</v>
      </c>
      <c r="AG2015">
        <v>52571</v>
      </c>
      <c r="AH2015" t="s">
        <v>1432</v>
      </c>
      <c r="AI2015" t="s">
        <v>2420</v>
      </c>
      <c r="AJ2015" t="s">
        <v>12756</v>
      </c>
      <c r="AK2015" t="s">
        <v>13161</v>
      </c>
      <c r="AP2015">
        <f t="shared" si="62"/>
        <v>4</v>
      </c>
    </row>
    <row r="2016" spans="1:42" x14ac:dyDescent="0.3">
      <c r="A2016" s="1">
        <v>2171</v>
      </c>
      <c r="B2016" t="s">
        <v>7453</v>
      </c>
      <c r="C2016" t="s">
        <v>27</v>
      </c>
      <c r="D2016" t="s">
        <v>7454</v>
      </c>
      <c r="E2016" t="s">
        <v>7455</v>
      </c>
      <c r="F2016" t="s">
        <v>7456</v>
      </c>
      <c r="G2016" t="s">
        <v>7457</v>
      </c>
      <c r="H2016" t="s">
        <v>32</v>
      </c>
      <c r="I2016">
        <v>105</v>
      </c>
      <c r="J2016">
        <v>2.35</v>
      </c>
      <c r="K2016" t="s">
        <v>33</v>
      </c>
      <c r="L2016" t="s">
        <v>18385</v>
      </c>
      <c r="M2016" t="s">
        <v>14039</v>
      </c>
      <c r="N2016" t="s">
        <v>16043</v>
      </c>
      <c r="O2016" t="s">
        <v>16380</v>
      </c>
      <c r="P2016" t="s">
        <v>18386</v>
      </c>
      <c r="Q2016">
        <v>2010</v>
      </c>
      <c r="R2016" t="s">
        <v>491</v>
      </c>
      <c r="S2016">
        <v>1</v>
      </c>
      <c r="T2016">
        <v>20000000</v>
      </c>
      <c r="U2016">
        <v>35596227</v>
      </c>
      <c r="V2016">
        <f t="shared" si="63"/>
        <v>15596227</v>
      </c>
      <c r="W2016" t="s">
        <v>7458</v>
      </c>
      <c r="X2016">
        <v>6.3</v>
      </c>
      <c r="Y2016">
        <v>333</v>
      </c>
      <c r="Z2016">
        <v>79461</v>
      </c>
      <c r="AA2016">
        <v>463</v>
      </c>
      <c r="AB2016">
        <v>10000</v>
      </c>
      <c r="AC2016">
        <v>210</v>
      </c>
      <c r="AD2016">
        <v>978</v>
      </c>
      <c r="AE2016">
        <v>191</v>
      </c>
      <c r="AF2016">
        <v>101</v>
      </c>
      <c r="AG2016">
        <v>1454</v>
      </c>
      <c r="AH2016" t="s">
        <v>20931</v>
      </c>
      <c r="AI2016" t="s">
        <v>2420</v>
      </c>
      <c r="AJ2016" t="s">
        <v>13161</v>
      </c>
      <c r="AP2016">
        <f t="shared" si="62"/>
        <v>3</v>
      </c>
    </row>
    <row r="2017" spans="1:42" x14ac:dyDescent="0.3">
      <c r="A2017" s="1">
        <v>2172</v>
      </c>
      <c r="B2017" t="s">
        <v>7459</v>
      </c>
      <c r="C2017" t="s">
        <v>27</v>
      </c>
      <c r="D2017" t="s">
        <v>7460</v>
      </c>
      <c r="E2017" t="s">
        <v>3413</v>
      </c>
      <c r="F2017" t="s">
        <v>888</v>
      </c>
      <c r="G2017" t="s">
        <v>3883</v>
      </c>
      <c r="H2017" t="s">
        <v>32</v>
      </c>
      <c r="I2017">
        <v>127</v>
      </c>
      <c r="J2017">
        <v>2.35</v>
      </c>
      <c r="K2017" t="s">
        <v>33</v>
      </c>
      <c r="L2017" t="s">
        <v>18387</v>
      </c>
      <c r="M2017" t="s">
        <v>14802</v>
      </c>
      <c r="N2017" t="s">
        <v>18388</v>
      </c>
      <c r="O2017" t="s">
        <v>15512</v>
      </c>
      <c r="P2017" t="s">
        <v>18389</v>
      </c>
      <c r="Q2017">
        <v>1997</v>
      </c>
      <c r="R2017" t="s">
        <v>72</v>
      </c>
      <c r="S2017">
        <v>1</v>
      </c>
      <c r="T2017">
        <v>20000000</v>
      </c>
      <c r="U2017">
        <v>35422828</v>
      </c>
      <c r="V2017">
        <f t="shared" si="63"/>
        <v>15422828</v>
      </c>
      <c r="W2017" t="s">
        <v>7461</v>
      </c>
      <c r="X2017">
        <v>6.7</v>
      </c>
      <c r="Y2017">
        <v>37</v>
      </c>
      <c r="Z2017">
        <v>19126</v>
      </c>
      <c r="AA2017">
        <v>155</v>
      </c>
      <c r="AB2017">
        <v>0</v>
      </c>
      <c r="AC2017">
        <v>16</v>
      </c>
      <c r="AD2017">
        <v>565</v>
      </c>
      <c r="AE2017">
        <v>441</v>
      </c>
      <c r="AF2017">
        <v>399</v>
      </c>
      <c r="AG2017">
        <v>1735</v>
      </c>
      <c r="AH2017" t="s">
        <v>20932</v>
      </c>
      <c r="AI2017" t="s">
        <v>2420</v>
      </c>
      <c r="AJ2017" t="s">
        <v>20933</v>
      </c>
      <c r="AP2017">
        <f t="shared" si="62"/>
        <v>3</v>
      </c>
    </row>
    <row r="2018" spans="1:42" x14ac:dyDescent="0.3">
      <c r="A2018" s="1">
        <v>2173</v>
      </c>
      <c r="B2018" t="s">
        <v>7462</v>
      </c>
      <c r="C2018" t="s">
        <v>27</v>
      </c>
      <c r="D2018" t="s">
        <v>5863</v>
      </c>
      <c r="E2018" t="s">
        <v>645</v>
      </c>
      <c r="F2018" t="s">
        <v>7463</v>
      </c>
      <c r="G2018" t="s">
        <v>7464</v>
      </c>
      <c r="H2018" t="s">
        <v>32</v>
      </c>
      <c r="I2018">
        <v>82</v>
      </c>
      <c r="J2018">
        <v>1.85</v>
      </c>
      <c r="K2018" t="s">
        <v>33</v>
      </c>
      <c r="L2018" t="s">
        <v>14452</v>
      </c>
      <c r="M2018" t="s">
        <v>14068</v>
      </c>
      <c r="N2018" t="s">
        <v>14003</v>
      </c>
      <c r="O2018" t="s">
        <v>14606</v>
      </c>
      <c r="P2018" t="s">
        <v>14057</v>
      </c>
      <c r="Q2018">
        <v>2010</v>
      </c>
      <c r="R2018" t="s">
        <v>34</v>
      </c>
      <c r="S2018">
        <v>7</v>
      </c>
      <c r="T2018">
        <v>20000000</v>
      </c>
      <c r="U2018">
        <v>36658108</v>
      </c>
      <c r="V2018">
        <f t="shared" si="63"/>
        <v>16658108</v>
      </c>
      <c r="W2018" t="s">
        <v>7465</v>
      </c>
      <c r="X2018">
        <v>3.5</v>
      </c>
      <c r="Y2018">
        <v>122</v>
      </c>
      <c r="Z2018">
        <v>39095</v>
      </c>
      <c r="AA2018">
        <v>187</v>
      </c>
      <c r="AB2018">
        <v>16000</v>
      </c>
      <c r="AC2018">
        <v>82</v>
      </c>
      <c r="AD2018">
        <v>759</v>
      </c>
      <c r="AE2018">
        <v>401</v>
      </c>
      <c r="AF2018">
        <v>354</v>
      </c>
      <c r="AG2018">
        <v>2898</v>
      </c>
      <c r="AH2018" t="s">
        <v>1432</v>
      </c>
      <c r="AP2018">
        <f t="shared" si="62"/>
        <v>1</v>
      </c>
    </row>
    <row r="2019" spans="1:42" x14ac:dyDescent="0.3">
      <c r="A2019" s="1">
        <v>2174</v>
      </c>
      <c r="B2019" t="s">
        <v>7466</v>
      </c>
      <c r="C2019" t="s">
        <v>27</v>
      </c>
      <c r="D2019" t="s">
        <v>844</v>
      </c>
      <c r="E2019" t="s">
        <v>266</v>
      </c>
      <c r="F2019" t="s">
        <v>7467</v>
      </c>
      <c r="G2019" t="s">
        <v>7468</v>
      </c>
      <c r="H2019" t="s">
        <v>1390</v>
      </c>
      <c r="I2019">
        <v>143</v>
      </c>
      <c r="J2019">
        <v>1.85</v>
      </c>
      <c r="K2019" t="s">
        <v>33</v>
      </c>
      <c r="L2019" t="s">
        <v>16053</v>
      </c>
      <c r="M2019" t="s">
        <v>17447</v>
      </c>
      <c r="N2019" t="s">
        <v>18390</v>
      </c>
      <c r="O2019" t="s">
        <v>16299</v>
      </c>
      <c r="P2019" t="s">
        <v>15025</v>
      </c>
      <c r="Q2019">
        <v>2006</v>
      </c>
      <c r="R2019" t="s">
        <v>491</v>
      </c>
      <c r="S2019">
        <v>3</v>
      </c>
      <c r="T2019">
        <v>25000000</v>
      </c>
      <c r="U2019">
        <v>34300771</v>
      </c>
      <c r="V2019">
        <f t="shared" si="63"/>
        <v>9300771</v>
      </c>
      <c r="W2019" t="s">
        <v>7469</v>
      </c>
      <c r="X2019">
        <v>7.5</v>
      </c>
      <c r="Y2019">
        <v>285</v>
      </c>
      <c r="Z2019">
        <v>243799</v>
      </c>
      <c r="AA2019">
        <v>908</v>
      </c>
      <c r="AB2019">
        <v>0</v>
      </c>
      <c r="AC2019">
        <v>0</v>
      </c>
      <c r="AD2019">
        <v>11000</v>
      </c>
      <c r="AE2019">
        <v>119</v>
      </c>
      <c r="AF2019">
        <v>51</v>
      </c>
      <c r="AG2019">
        <v>11248</v>
      </c>
      <c r="AH2019" t="s">
        <v>2420</v>
      </c>
      <c r="AP2019">
        <f t="shared" si="62"/>
        <v>1</v>
      </c>
    </row>
    <row r="2020" spans="1:42" x14ac:dyDescent="0.3">
      <c r="A2020" s="1">
        <v>2175</v>
      </c>
      <c r="B2020" t="s">
        <v>7470</v>
      </c>
      <c r="C2020" t="s">
        <v>27</v>
      </c>
      <c r="D2020" t="s">
        <v>603</v>
      </c>
      <c r="E2020" t="s">
        <v>3389</v>
      </c>
      <c r="F2020" t="s">
        <v>2657</v>
      </c>
      <c r="G2020" t="s">
        <v>4013</v>
      </c>
      <c r="H2020" t="s">
        <v>32</v>
      </c>
      <c r="I2020">
        <v>103</v>
      </c>
      <c r="J2020">
        <v>2.35</v>
      </c>
      <c r="K2020" t="s">
        <v>33</v>
      </c>
      <c r="L2020" t="s">
        <v>14034</v>
      </c>
      <c r="M2020" t="s">
        <v>14092</v>
      </c>
      <c r="N2020" t="s">
        <v>18391</v>
      </c>
      <c r="O2020" t="s">
        <v>18392</v>
      </c>
      <c r="P2020" t="s">
        <v>14986</v>
      </c>
      <c r="Q2020">
        <v>2014</v>
      </c>
      <c r="R2020" t="s">
        <v>491</v>
      </c>
      <c r="S2020">
        <v>8</v>
      </c>
      <c r="T2020">
        <v>19800000</v>
      </c>
      <c r="U2020">
        <v>34290142</v>
      </c>
      <c r="V2020">
        <f t="shared" si="63"/>
        <v>14490142</v>
      </c>
      <c r="W2020" t="s">
        <v>7471</v>
      </c>
      <c r="X2020">
        <v>6.6</v>
      </c>
      <c r="Y2020">
        <v>156</v>
      </c>
      <c r="Z2020">
        <v>54242</v>
      </c>
      <c r="AA2020">
        <v>145</v>
      </c>
      <c r="AB2020">
        <v>14000</v>
      </c>
      <c r="AC2020">
        <v>189</v>
      </c>
      <c r="AD2020">
        <v>2000</v>
      </c>
      <c r="AE2020">
        <v>1000</v>
      </c>
      <c r="AF2020">
        <v>949</v>
      </c>
      <c r="AG2020">
        <v>4662</v>
      </c>
      <c r="AH2020" t="s">
        <v>1432</v>
      </c>
      <c r="AI2020" t="s">
        <v>2420</v>
      </c>
      <c r="AP2020">
        <f t="shared" si="62"/>
        <v>2</v>
      </c>
    </row>
    <row r="2021" spans="1:42" x14ac:dyDescent="0.3">
      <c r="A2021" s="1">
        <v>2176</v>
      </c>
      <c r="B2021" t="s">
        <v>7472</v>
      </c>
      <c r="C2021" t="s">
        <v>27</v>
      </c>
      <c r="D2021" t="s">
        <v>7473</v>
      </c>
      <c r="E2021" t="s">
        <v>519</v>
      </c>
      <c r="F2021" t="s">
        <v>1723</v>
      </c>
      <c r="G2021" t="s">
        <v>3043</v>
      </c>
      <c r="H2021" t="s">
        <v>32</v>
      </c>
      <c r="I2021">
        <v>104</v>
      </c>
      <c r="J2021">
        <v>1.85</v>
      </c>
      <c r="K2021" t="s">
        <v>33</v>
      </c>
      <c r="L2021" t="s">
        <v>14325</v>
      </c>
      <c r="M2021" t="s">
        <v>17436</v>
      </c>
      <c r="N2021" t="s">
        <v>17430</v>
      </c>
      <c r="O2021" t="s">
        <v>16043</v>
      </c>
      <c r="P2021" t="s">
        <v>15407</v>
      </c>
      <c r="Q2021">
        <v>2008</v>
      </c>
      <c r="R2021" t="s">
        <v>34</v>
      </c>
      <c r="S2021">
        <v>0</v>
      </c>
      <c r="T2021">
        <v>20000000</v>
      </c>
      <c r="U2021">
        <v>33422556</v>
      </c>
      <c r="V2021">
        <f t="shared" si="63"/>
        <v>13422556</v>
      </c>
      <c r="W2021" t="s">
        <v>7474</v>
      </c>
      <c r="X2021">
        <v>7.5</v>
      </c>
      <c r="Y2021">
        <v>293</v>
      </c>
      <c r="Z2021">
        <v>99236</v>
      </c>
      <c r="AA2021">
        <v>321</v>
      </c>
      <c r="AB2021">
        <v>0</v>
      </c>
      <c r="AC2021">
        <v>53</v>
      </c>
      <c r="AD2021">
        <v>22000</v>
      </c>
      <c r="AE2021">
        <v>11000</v>
      </c>
      <c r="AF2021">
        <v>652</v>
      </c>
      <c r="AG2021">
        <v>33903</v>
      </c>
      <c r="AH2021" t="s">
        <v>2420</v>
      </c>
      <c r="AI2021" t="s">
        <v>20928</v>
      </c>
      <c r="AP2021">
        <f t="shared" si="62"/>
        <v>2</v>
      </c>
    </row>
    <row r="2022" spans="1:42" x14ac:dyDescent="0.3">
      <c r="A2022" s="1">
        <v>2177</v>
      </c>
      <c r="B2022" t="s">
        <v>7475</v>
      </c>
      <c r="C2022" t="s">
        <v>27</v>
      </c>
      <c r="D2022" t="s">
        <v>7266</v>
      </c>
      <c r="E2022" t="s">
        <v>7476</v>
      </c>
      <c r="F2022" t="s">
        <v>620</v>
      </c>
      <c r="G2022" t="s">
        <v>7266</v>
      </c>
      <c r="H2022" t="s">
        <v>32</v>
      </c>
      <c r="I2022">
        <v>98</v>
      </c>
      <c r="J2022">
        <v>2.35</v>
      </c>
      <c r="K2022" t="s">
        <v>33</v>
      </c>
      <c r="L2022" t="s">
        <v>15765</v>
      </c>
      <c r="M2022" t="s">
        <v>18393</v>
      </c>
      <c r="N2022" t="s">
        <v>18394</v>
      </c>
      <c r="O2022" t="s">
        <v>13975</v>
      </c>
      <c r="P2022" t="s">
        <v>14986</v>
      </c>
      <c r="Q2022">
        <v>2004</v>
      </c>
      <c r="R2022" t="s">
        <v>491</v>
      </c>
      <c r="S2022">
        <v>5</v>
      </c>
      <c r="T2022">
        <v>30000000</v>
      </c>
      <c r="U2022">
        <v>32774834</v>
      </c>
      <c r="V2022">
        <f t="shared" si="63"/>
        <v>2774834</v>
      </c>
      <c r="W2022" t="s">
        <v>7477</v>
      </c>
      <c r="X2022">
        <v>7.2</v>
      </c>
      <c r="Y2022">
        <v>233</v>
      </c>
      <c r="Z2022">
        <v>136048</v>
      </c>
      <c r="AA2022">
        <v>700</v>
      </c>
      <c r="AB2022">
        <v>0</v>
      </c>
      <c r="AC2022">
        <v>406</v>
      </c>
      <c r="AD2022">
        <v>860</v>
      </c>
      <c r="AE2022">
        <v>523</v>
      </c>
      <c r="AF2022">
        <v>406</v>
      </c>
      <c r="AG2022">
        <v>2609</v>
      </c>
      <c r="AH2022" t="s">
        <v>980</v>
      </c>
      <c r="AI2022" t="s">
        <v>1432</v>
      </c>
      <c r="AP2022">
        <f t="shared" si="62"/>
        <v>2</v>
      </c>
    </row>
    <row r="2023" spans="1:42" x14ac:dyDescent="0.3">
      <c r="A2023" s="1">
        <v>2178</v>
      </c>
      <c r="B2023" t="s">
        <v>7478</v>
      </c>
      <c r="C2023" t="s">
        <v>27</v>
      </c>
      <c r="D2023" t="s">
        <v>5546</v>
      </c>
      <c r="E2023" t="s">
        <v>7479</v>
      </c>
      <c r="F2023" t="s">
        <v>7480</v>
      </c>
      <c r="G2023" t="s">
        <v>7481</v>
      </c>
      <c r="H2023" t="s">
        <v>32</v>
      </c>
      <c r="I2023">
        <v>92</v>
      </c>
      <c r="J2023">
        <v>2.35</v>
      </c>
      <c r="K2023" t="s">
        <v>33</v>
      </c>
      <c r="L2023" t="s">
        <v>18395</v>
      </c>
      <c r="M2023" t="s">
        <v>15529</v>
      </c>
      <c r="N2023" t="s">
        <v>14177</v>
      </c>
      <c r="O2023" t="s">
        <v>15283</v>
      </c>
      <c r="P2023" t="s">
        <v>14026</v>
      </c>
      <c r="Q2023">
        <v>2013</v>
      </c>
      <c r="R2023" t="s">
        <v>491</v>
      </c>
      <c r="S2023">
        <v>0</v>
      </c>
      <c r="T2023">
        <v>11000000</v>
      </c>
      <c r="U2023">
        <v>34334256</v>
      </c>
      <c r="V2023">
        <f t="shared" si="63"/>
        <v>23334256</v>
      </c>
      <c r="W2023" t="s">
        <v>7482</v>
      </c>
      <c r="X2023">
        <v>4.8</v>
      </c>
      <c r="Y2023">
        <v>282</v>
      </c>
      <c r="Z2023">
        <v>35131</v>
      </c>
      <c r="AA2023">
        <v>255</v>
      </c>
      <c r="AB2023">
        <v>16000</v>
      </c>
      <c r="AC2023">
        <v>34</v>
      </c>
      <c r="AD2023">
        <v>383</v>
      </c>
      <c r="AE2023">
        <v>333</v>
      </c>
      <c r="AF2023">
        <v>322</v>
      </c>
      <c r="AG2023">
        <v>1945</v>
      </c>
      <c r="AH2023" t="s">
        <v>4493</v>
      </c>
      <c r="AI2023" t="s">
        <v>13161</v>
      </c>
      <c r="AP2023">
        <f t="shared" si="62"/>
        <v>2</v>
      </c>
    </row>
    <row r="2024" spans="1:42" x14ac:dyDescent="0.3">
      <c r="A2024" s="1">
        <v>2179</v>
      </c>
      <c r="B2024" t="s">
        <v>7483</v>
      </c>
      <c r="C2024" t="s">
        <v>27</v>
      </c>
      <c r="D2024" t="s">
        <v>1783</v>
      </c>
      <c r="E2024" t="s">
        <v>7484</v>
      </c>
      <c r="F2024" t="s">
        <v>1500</v>
      </c>
      <c r="G2024" t="s">
        <v>3779</v>
      </c>
      <c r="H2024" t="s">
        <v>32</v>
      </c>
      <c r="I2024">
        <v>123</v>
      </c>
      <c r="J2024">
        <v>2.35</v>
      </c>
      <c r="K2024" t="s">
        <v>33</v>
      </c>
      <c r="L2024" t="s">
        <v>18396</v>
      </c>
      <c r="M2024" t="s">
        <v>18397</v>
      </c>
      <c r="N2024" t="s">
        <v>14914</v>
      </c>
      <c r="O2024" t="s">
        <v>17576</v>
      </c>
      <c r="P2024" t="s">
        <v>14644</v>
      </c>
      <c r="Q2024">
        <v>1995</v>
      </c>
      <c r="R2024" t="s">
        <v>491</v>
      </c>
      <c r="S2024">
        <v>0</v>
      </c>
      <c r="T2024">
        <v>20000000</v>
      </c>
      <c r="U2024">
        <v>32051917</v>
      </c>
      <c r="V2024">
        <f t="shared" si="63"/>
        <v>12051917</v>
      </c>
      <c r="W2024" t="s">
        <v>7485</v>
      </c>
      <c r="X2024">
        <v>6.6</v>
      </c>
      <c r="Y2024">
        <v>57</v>
      </c>
      <c r="Z2024">
        <v>42315</v>
      </c>
      <c r="AA2024">
        <v>140</v>
      </c>
      <c r="AB2024">
        <v>0</v>
      </c>
      <c r="AC2024">
        <v>36</v>
      </c>
      <c r="AD2024">
        <v>10000</v>
      </c>
      <c r="AE2024">
        <v>1000</v>
      </c>
      <c r="AF2024">
        <v>631</v>
      </c>
      <c r="AG2024">
        <v>12338</v>
      </c>
      <c r="AH2024" t="s">
        <v>20931</v>
      </c>
      <c r="AI2024" t="s">
        <v>2420</v>
      </c>
      <c r="AJ2024" t="s">
        <v>20928</v>
      </c>
      <c r="AK2024" t="s">
        <v>13161</v>
      </c>
      <c r="AP2024">
        <f t="shared" si="62"/>
        <v>4</v>
      </c>
    </row>
    <row r="2025" spans="1:42" x14ac:dyDescent="0.3">
      <c r="A2025" s="1">
        <v>2180</v>
      </c>
      <c r="B2025" t="s">
        <v>7486</v>
      </c>
      <c r="C2025" t="s">
        <v>27</v>
      </c>
      <c r="D2025" t="s">
        <v>6302</v>
      </c>
      <c r="E2025" t="s">
        <v>7487</v>
      </c>
      <c r="F2025" t="s">
        <v>849</v>
      </c>
      <c r="G2025" t="s">
        <v>984</v>
      </c>
      <c r="H2025" t="s">
        <v>32</v>
      </c>
      <c r="I2025">
        <v>88</v>
      </c>
      <c r="J2025">
        <v>1.85</v>
      </c>
      <c r="K2025" t="s">
        <v>33</v>
      </c>
      <c r="L2025" t="s">
        <v>16336</v>
      </c>
      <c r="M2025" t="s">
        <v>14300</v>
      </c>
      <c r="N2025" t="s">
        <v>18398</v>
      </c>
      <c r="O2025" t="s">
        <v>16807</v>
      </c>
      <c r="P2025" t="s">
        <v>18399</v>
      </c>
      <c r="Q2025">
        <v>2013</v>
      </c>
      <c r="R2025" t="s">
        <v>34</v>
      </c>
      <c r="S2025">
        <v>8</v>
      </c>
      <c r="T2025">
        <v>20000000</v>
      </c>
      <c r="U2025">
        <v>32014289</v>
      </c>
      <c r="V2025">
        <f t="shared" si="63"/>
        <v>12014289</v>
      </c>
      <c r="W2025" t="s">
        <v>7488</v>
      </c>
      <c r="X2025">
        <v>3.5</v>
      </c>
      <c r="Y2025">
        <v>153</v>
      </c>
      <c r="Z2025">
        <v>50337</v>
      </c>
      <c r="AA2025">
        <v>177</v>
      </c>
      <c r="AB2025">
        <v>13000</v>
      </c>
      <c r="AC2025">
        <v>92</v>
      </c>
      <c r="AD2025">
        <v>31000</v>
      </c>
      <c r="AE2025">
        <v>881</v>
      </c>
      <c r="AF2025">
        <v>636</v>
      </c>
      <c r="AG2025">
        <v>34319</v>
      </c>
      <c r="AH2025" t="s">
        <v>1432</v>
      </c>
      <c r="AP2025">
        <f t="shared" si="62"/>
        <v>1</v>
      </c>
    </row>
    <row r="2026" spans="1:42" x14ac:dyDescent="0.3">
      <c r="A2026" s="1">
        <v>2182</v>
      </c>
      <c r="B2026" t="s">
        <v>7489</v>
      </c>
      <c r="C2026" t="s">
        <v>27</v>
      </c>
      <c r="D2026" t="s">
        <v>4233</v>
      </c>
      <c r="E2026" t="s">
        <v>64</v>
      </c>
      <c r="F2026" t="s">
        <v>3003</v>
      </c>
      <c r="G2026" t="s">
        <v>7490</v>
      </c>
      <c r="H2026" t="s">
        <v>32</v>
      </c>
      <c r="I2026">
        <v>128</v>
      </c>
      <c r="J2026">
        <v>1.85</v>
      </c>
      <c r="K2026" t="s">
        <v>33</v>
      </c>
      <c r="L2026" t="s">
        <v>15372</v>
      </c>
      <c r="M2026" t="s">
        <v>17237</v>
      </c>
      <c r="N2026" t="s">
        <v>18400</v>
      </c>
      <c r="O2026" t="s">
        <v>18401</v>
      </c>
      <c r="P2026" t="s">
        <v>18402</v>
      </c>
      <c r="Q2026">
        <v>2008</v>
      </c>
      <c r="R2026" t="s">
        <v>491</v>
      </c>
      <c r="S2026">
        <v>1</v>
      </c>
      <c r="T2026">
        <v>20000000</v>
      </c>
      <c r="U2026">
        <v>31838002</v>
      </c>
      <c r="V2026">
        <f t="shared" si="63"/>
        <v>11838002</v>
      </c>
      <c r="W2026" t="s">
        <v>7491</v>
      </c>
      <c r="X2026">
        <v>7.6</v>
      </c>
      <c r="Y2026">
        <v>324</v>
      </c>
      <c r="Z2026">
        <v>136673</v>
      </c>
      <c r="AA2026">
        <v>281</v>
      </c>
      <c r="AB2026">
        <v>10000</v>
      </c>
      <c r="AC2026">
        <v>835</v>
      </c>
      <c r="AD2026">
        <v>11000</v>
      </c>
      <c r="AE2026">
        <v>896</v>
      </c>
      <c r="AF2026">
        <v>755</v>
      </c>
      <c r="AG2026">
        <v>13189</v>
      </c>
      <c r="AH2026" t="s">
        <v>20932</v>
      </c>
      <c r="AI2026" t="s">
        <v>2420</v>
      </c>
      <c r="AJ2026" t="s">
        <v>20929</v>
      </c>
      <c r="AP2026">
        <f t="shared" si="62"/>
        <v>3</v>
      </c>
    </row>
    <row r="2027" spans="1:42" x14ac:dyDescent="0.3">
      <c r="A2027" s="1">
        <v>2183</v>
      </c>
      <c r="B2027" t="s">
        <v>7492</v>
      </c>
      <c r="C2027" t="s">
        <v>27</v>
      </c>
      <c r="D2027" t="s">
        <v>406</v>
      </c>
      <c r="E2027" t="s">
        <v>7493</v>
      </c>
      <c r="F2027" t="s">
        <v>7494</v>
      </c>
      <c r="G2027" t="s">
        <v>7495</v>
      </c>
      <c r="H2027" t="s">
        <v>32</v>
      </c>
      <c r="I2027">
        <v>107</v>
      </c>
      <c r="J2027">
        <v>2.35</v>
      </c>
      <c r="K2027" t="s">
        <v>33</v>
      </c>
      <c r="L2027" t="s">
        <v>18403</v>
      </c>
      <c r="M2027" t="s">
        <v>18232</v>
      </c>
      <c r="N2027" t="s">
        <v>18404</v>
      </c>
      <c r="O2027" t="s">
        <v>18234</v>
      </c>
      <c r="P2027" t="s">
        <v>18405</v>
      </c>
      <c r="Q2027">
        <v>2016</v>
      </c>
      <c r="R2027" t="s">
        <v>34</v>
      </c>
      <c r="S2027">
        <v>2</v>
      </c>
      <c r="T2027">
        <v>20000000</v>
      </c>
      <c r="U2027">
        <v>36874745</v>
      </c>
      <c r="V2027">
        <f t="shared" si="63"/>
        <v>16874745</v>
      </c>
      <c r="W2027" t="s">
        <v>7496</v>
      </c>
      <c r="X2027">
        <v>6.3</v>
      </c>
      <c r="Y2027">
        <v>122</v>
      </c>
      <c r="Z2027">
        <v>12276</v>
      </c>
      <c r="AA2027">
        <v>117</v>
      </c>
      <c r="AB2027">
        <v>21000</v>
      </c>
      <c r="AC2027">
        <v>58</v>
      </c>
      <c r="AD2027">
        <v>141</v>
      </c>
      <c r="AE2027">
        <v>76</v>
      </c>
      <c r="AF2027">
        <v>47</v>
      </c>
      <c r="AG2027">
        <v>389</v>
      </c>
      <c r="AH2027" t="s">
        <v>980</v>
      </c>
      <c r="AI2027" t="s">
        <v>718</v>
      </c>
      <c r="AJ2027" t="s">
        <v>2420</v>
      </c>
      <c r="AK2027" t="s">
        <v>20928</v>
      </c>
      <c r="AP2027">
        <f t="shared" si="62"/>
        <v>4</v>
      </c>
    </row>
    <row r="2028" spans="1:42" x14ac:dyDescent="0.3">
      <c r="A2028" s="1">
        <v>2184</v>
      </c>
      <c r="B2028" t="s">
        <v>7497</v>
      </c>
      <c r="C2028" t="s">
        <v>27</v>
      </c>
      <c r="D2028" t="s">
        <v>7498</v>
      </c>
      <c r="E2028" t="s">
        <v>7499</v>
      </c>
      <c r="F2028" t="s">
        <v>6254</v>
      </c>
      <c r="G2028" t="s">
        <v>7500</v>
      </c>
      <c r="H2028" t="s">
        <v>32</v>
      </c>
      <c r="I2028">
        <v>91</v>
      </c>
      <c r="J2028">
        <v>1.85</v>
      </c>
      <c r="K2028" t="s">
        <v>33</v>
      </c>
      <c r="L2028" t="s">
        <v>18406</v>
      </c>
      <c r="M2028" t="s">
        <v>18407</v>
      </c>
      <c r="N2028" t="s">
        <v>14372</v>
      </c>
      <c r="O2028" t="s">
        <v>18408</v>
      </c>
      <c r="P2028" t="s">
        <v>18409</v>
      </c>
      <c r="Q2028">
        <v>2002</v>
      </c>
      <c r="R2028" t="s">
        <v>491</v>
      </c>
      <c r="S2028">
        <v>0</v>
      </c>
      <c r="T2028">
        <v>35000000</v>
      </c>
      <c r="U2028">
        <v>30079316</v>
      </c>
      <c r="V2028">
        <f t="shared" si="63"/>
        <v>-4920684</v>
      </c>
      <c r="W2028" t="s">
        <v>7501</v>
      </c>
      <c r="X2028">
        <v>5.5</v>
      </c>
      <c r="Y2028">
        <v>156</v>
      </c>
      <c r="Z2028">
        <v>75920</v>
      </c>
      <c r="AA2028">
        <v>474</v>
      </c>
      <c r="AB2028">
        <v>0</v>
      </c>
      <c r="AC2028">
        <v>17</v>
      </c>
      <c r="AD2028">
        <v>534</v>
      </c>
      <c r="AE2028">
        <v>385</v>
      </c>
      <c r="AF2028">
        <v>78</v>
      </c>
      <c r="AG2028">
        <v>1083</v>
      </c>
      <c r="AH2028" t="s">
        <v>4493</v>
      </c>
      <c r="AP2028">
        <f t="shared" si="62"/>
        <v>1</v>
      </c>
    </row>
    <row r="2029" spans="1:42" x14ac:dyDescent="0.3">
      <c r="A2029" s="1">
        <v>2185</v>
      </c>
      <c r="B2029" t="s">
        <v>7502</v>
      </c>
      <c r="C2029" t="s">
        <v>27</v>
      </c>
      <c r="D2029" t="s">
        <v>7503</v>
      </c>
      <c r="E2029" t="s">
        <v>5000</v>
      </c>
      <c r="F2029" t="s">
        <v>3554</v>
      </c>
      <c r="G2029" t="s">
        <v>6442</v>
      </c>
      <c r="H2029" t="s">
        <v>32</v>
      </c>
      <c r="I2029">
        <v>90</v>
      </c>
      <c r="J2029">
        <v>2.35</v>
      </c>
      <c r="K2029" t="s">
        <v>33</v>
      </c>
      <c r="L2029" t="s">
        <v>14220</v>
      </c>
      <c r="M2029" t="s">
        <v>18410</v>
      </c>
      <c r="N2029" t="s">
        <v>14285</v>
      </c>
      <c r="O2029" t="s">
        <v>14403</v>
      </c>
      <c r="P2029" t="s">
        <v>17861</v>
      </c>
      <c r="Q2029">
        <v>2011</v>
      </c>
      <c r="R2029" t="s">
        <v>491</v>
      </c>
      <c r="S2029">
        <v>4</v>
      </c>
      <c r="T2029">
        <v>19000000</v>
      </c>
      <c r="U2029">
        <v>35033759</v>
      </c>
      <c r="V2029">
        <f t="shared" si="63"/>
        <v>16033759</v>
      </c>
      <c r="W2029" t="s">
        <v>7504</v>
      </c>
      <c r="X2029">
        <v>6.3</v>
      </c>
      <c r="Y2029">
        <v>161</v>
      </c>
      <c r="Z2029">
        <v>55008</v>
      </c>
      <c r="AA2029">
        <v>93</v>
      </c>
      <c r="AB2029">
        <v>21000</v>
      </c>
      <c r="AC2029">
        <v>12</v>
      </c>
      <c r="AD2029">
        <v>786</v>
      </c>
      <c r="AE2029">
        <v>651</v>
      </c>
      <c r="AF2029">
        <v>587</v>
      </c>
      <c r="AG2029">
        <v>2462</v>
      </c>
      <c r="AH2029" t="s">
        <v>718</v>
      </c>
      <c r="AI2029" t="s">
        <v>1432</v>
      </c>
      <c r="AP2029">
        <f t="shared" si="62"/>
        <v>2</v>
      </c>
    </row>
    <row r="2030" spans="1:42" x14ac:dyDescent="0.3">
      <c r="A2030" s="1">
        <v>2186</v>
      </c>
      <c r="B2030" t="s">
        <v>7505</v>
      </c>
      <c r="C2030" t="s">
        <v>27</v>
      </c>
      <c r="D2030" t="s">
        <v>7506</v>
      </c>
      <c r="E2030" t="s">
        <v>421</v>
      </c>
      <c r="F2030" t="s">
        <v>2730</v>
      </c>
      <c r="G2030" t="s">
        <v>7507</v>
      </c>
      <c r="H2030" t="s">
        <v>32</v>
      </c>
      <c r="I2030">
        <v>115</v>
      </c>
      <c r="J2030">
        <v>2.35</v>
      </c>
      <c r="K2030" t="s">
        <v>33</v>
      </c>
      <c r="L2030" t="s">
        <v>16411</v>
      </c>
      <c r="M2030" t="s">
        <v>18411</v>
      </c>
      <c r="N2030" t="s">
        <v>18412</v>
      </c>
      <c r="O2030" t="s">
        <v>18413</v>
      </c>
      <c r="P2030" t="s">
        <v>18414</v>
      </c>
      <c r="Q2030">
        <v>1998</v>
      </c>
      <c r="R2030" t="s">
        <v>491</v>
      </c>
      <c r="S2030">
        <v>3</v>
      </c>
      <c r="T2030">
        <v>20000000</v>
      </c>
      <c r="U2030">
        <v>29753944</v>
      </c>
      <c r="V2030">
        <f t="shared" si="63"/>
        <v>9753944</v>
      </c>
      <c r="W2030" t="s">
        <v>7508</v>
      </c>
      <c r="X2030">
        <v>6.5</v>
      </c>
      <c r="Y2030">
        <v>69</v>
      </c>
      <c r="Z2030">
        <v>90677</v>
      </c>
      <c r="AA2030">
        <v>389</v>
      </c>
      <c r="AB2030">
        <v>0</v>
      </c>
      <c r="AC2030">
        <v>39</v>
      </c>
      <c r="AD2030">
        <v>13000</v>
      </c>
      <c r="AE2030">
        <v>481</v>
      </c>
      <c r="AF2030">
        <v>254</v>
      </c>
      <c r="AG2030">
        <v>14275</v>
      </c>
      <c r="AH2030" t="s">
        <v>20931</v>
      </c>
      <c r="AI2030" t="s">
        <v>2420</v>
      </c>
      <c r="AJ2030" t="s">
        <v>20928</v>
      </c>
      <c r="AK2030" t="s">
        <v>13161</v>
      </c>
      <c r="AP2030">
        <f t="shared" si="62"/>
        <v>4</v>
      </c>
    </row>
    <row r="2031" spans="1:42" x14ac:dyDescent="0.3">
      <c r="A2031" s="1">
        <v>2188</v>
      </c>
      <c r="B2031" t="s">
        <v>7509</v>
      </c>
      <c r="C2031" t="s">
        <v>27</v>
      </c>
      <c r="D2031" t="s">
        <v>3203</v>
      </c>
      <c r="E2031" t="s">
        <v>107</v>
      </c>
      <c r="F2031" t="s">
        <v>7510</v>
      </c>
      <c r="G2031" t="s">
        <v>7511</v>
      </c>
      <c r="H2031" t="s">
        <v>32</v>
      </c>
      <c r="I2031">
        <v>113</v>
      </c>
      <c r="J2031">
        <v>2.35</v>
      </c>
      <c r="K2031" t="s">
        <v>33</v>
      </c>
      <c r="L2031" t="s">
        <v>18415</v>
      </c>
      <c r="M2031" t="s">
        <v>18416</v>
      </c>
      <c r="N2031" t="s">
        <v>18417</v>
      </c>
      <c r="O2031" t="s">
        <v>15967</v>
      </c>
      <c r="P2031" t="s">
        <v>18418</v>
      </c>
      <c r="Q2031">
        <v>2010</v>
      </c>
      <c r="R2031" t="s">
        <v>491</v>
      </c>
      <c r="S2031">
        <v>3</v>
      </c>
      <c r="T2031">
        <v>20000000</v>
      </c>
      <c r="U2031">
        <v>31146570</v>
      </c>
      <c r="V2031">
        <f t="shared" si="63"/>
        <v>11146570</v>
      </c>
      <c r="W2031" t="s">
        <v>7512</v>
      </c>
      <c r="X2031">
        <v>6.9</v>
      </c>
      <c r="Y2031">
        <v>258</v>
      </c>
      <c r="Z2031">
        <v>55441</v>
      </c>
      <c r="AA2031">
        <v>165</v>
      </c>
      <c r="AB2031">
        <v>0</v>
      </c>
      <c r="AC2031">
        <v>108</v>
      </c>
      <c r="AD2031">
        <v>1000</v>
      </c>
      <c r="AE2031">
        <v>100</v>
      </c>
      <c r="AF2031">
        <v>22</v>
      </c>
      <c r="AG2031">
        <v>1136</v>
      </c>
      <c r="AH2031" t="s">
        <v>2420</v>
      </c>
      <c r="AI2031" t="s">
        <v>13161</v>
      </c>
      <c r="AP2031">
        <f t="shared" si="62"/>
        <v>2</v>
      </c>
    </row>
    <row r="2032" spans="1:42" x14ac:dyDescent="0.3">
      <c r="A2032" s="1">
        <v>2189</v>
      </c>
      <c r="B2032" t="s">
        <v>7513</v>
      </c>
      <c r="C2032" t="s">
        <v>27</v>
      </c>
      <c r="D2032" t="s">
        <v>3951</v>
      </c>
      <c r="E2032" t="s">
        <v>5308</v>
      </c>
      <c r="F2032" t="s">
        <v>1916</v>
      </c>
      <c r="G2032" t="s">
        <v>1720</v>
      </c>
      <c r="H2032" t="s">
        <v>47</v>
      </c>
      <c r="I2032">
        <v>113</v>
      </c>
      <c r="J2032">
        <v>1.85</v>
      </c>
      <c r="K2032" t="s">
        <v>33</v>
      </c>
      <c r="L2032" t="s">
        <v>17948</v>
      </c>
      <c r="M2032" t="s">
        <v>18419</v>
      </c>
      <c r="N2032" t="s">
        <v>18420</v>
      </c>
      <c r="O2032" t="s">
        <v>18421</v>
      </c>
      <c r="P2032" t="s">
        <v>18422</v>
      </c>
      <c r="Q2032">
        <v>2000</v>
      </c>
      <c r="R2032" t="s">
        <v>491</v>
      </c>
      <c r="S2032">
        <v>0</v>
      </c>
      <c r="T2032">
        <v>20000000</v>
      </c>
      <c r="U2032">
        <v>27277055</v>
      </c>
      <c r="V2032">
        <f t="shared" si="63"/>
        <v>7277055</v>
      </c>
      <c r="W2032" t="s">
        <v>7514</v>
      </c>
      <c r="X2032">
        <v>7.6</v>
      </c>
      <c r="Y2032">
        <v>174</v>
      </c>
      <c r="Z2032">
        <v>143137</v>
      </c>
      <c r="AA2032">
        <v>602</v>
      </c>
      <c r="AB2032">
        <v>10000</v>
      </c>
      <c r="AC2032">
        <v>350</v>
      </c>
      <c r="AD2032">
        <v>1000</v>
      </c>
      <c r="AE2032">
        <v>960</v>
      </c>
      <c r="AF2032">
        <v>619</v>
      </c>
      <c r="AG2032">
        <v>3141</v>
      </c>
      <c r="AH2032" t="s">
        <v>1432</v>
      </c>
      <c r="AI2032" t="s">
        <v>2420</v>
      </c>
      <c r="AJ2032" t="s">
        <v>20933</v>
      </c>
      <c r="AK2032" t="s">
        <v>12756</v>
      </c>
      <c r="AP2032">
        <f t="shared" si="62"/>
        <v>4</v>
      </c>
    </row>
    <row r="2033" spans="1:42" x14ac:dyDescent="0.3">
      <c r="A2033" s="1">
        <v>2190</v>
      </c>
      <c r="B2033" t="s">
        <v>7515</v>
      </c>
      <c r="C2033" t="s">
        <v>27</v>
      </c>
      <c r="D2033" t="s">
        <v>7516</v>
      </c>
      <c r="E2033" t="s">
        <v>4581</v>
      </c>
      <c r="F2033" t="s">
        <v>7517</v>
      </c>
      <c r="G2033" t="s">
        <v>7518</v>
      </c>
      <c r="H2033" t="s">
        <v>2116</v>
      </c>
      <c r="I2033">
        <v>87</v>
      </c>
      <c r="J2033">
        <v>1.85</v>
      </c>
      <c r="K2033" t="s">
        <v>33</v>
      </c>
      <c r="L2033" t="s">
        <v>14096</v>
      </c>
      <c r="M2033" t="s">
        <v>18423</v>
      </c>
      <c r="N2033" t="s">
        <v>18424</v>
      </c>
      <c r="O2033" t="s">
        <v>18425</v>
      </c>
      <c r="P2033" t="s">
        <v>18426</v>
      </c>
      <c r="Q2033">
        <v>2008</v>
      </c>
      <c r="R2033" t="s">
        <v>34</v>
      </c>
      <c r="S2033">
        <v>1</v>
      </c>
      <c r="T2033">
        <v>27000000</v>
      </c>
      <c r="U2033">
        <v>26876529</v>
      </c>
      <c r="V2033">
        <f t="shared" si="63"/>
        <v>-123471</v>
      </c>
      <c r="W2033" t="s">
        <v>7519</v>
      </c>
      <c r="X2033">
        <v>3.9</v>
      </c>
      <c r="Y2033">
        <v>141</v>
      </c>
      <c r="Z2033">
        <v>26624</v>
      </c>
      <c r="AA2033">
        <v>189</v>
      </c>
      <c r="AB2033">
        <v>0</v>
      </c>
      <c r="AC2033">
        <v>2</v>
      </c>
      <c r="AD2033">
        <v>741</v>
      </c>
      <c r="AE2033">
        <v>297</v>
      </c>
      <c r="AF2033">
        <v>270</v>
      </c>
      <c r="AG2033">
        <v>1834</v>
      </c>
      <c r="AH2033" t="s">
        <v>4493</v>
      </c>
      <c r="AI2033" t="s">
        <v>20928</v>
      </c>
      <c r="AP2033">
        <f t="shared" si="62"/>
        <v>2</v>
      </c>
    </row>
    <row r="2034" spans="1:42" x14ac:dyDescent="0.3">
      <c r="A2034" s="1">
        <v>2191</v>
      </c>
      <c r="B2034" t="s">
        <v>7520</v>
      </c>
      <c r="C2034" t="s">
        <v>27</v>
      </c>
      <c r="D2034" t="s">
        <v>6788</v>
      </c>
      <c r="E2034" t="s">
        <v>239</v>
      </c>
      <c r="F2034" t="s">
        <v>5647</v>
      </c>
      <c r="G2034" t="s">
        <v>2513</v>
      </c>
      <c r="H2034" t="s">
        <v>32</v>
      </c>
      <c r="I2034">
        <v>101</v>
      </c>
      <c r="J2034">
        <v>1.85</v>
      </c>
      <c r="K2034" t="s">
        <v>33</v>
      </c>
      <c r="L2034" t="s">
        <v>16271</v>
      </c>
      <c r="M2034" t="s">
        <v>14689</v>
      </c>
      <c r="N2034" t="s">
        <v>18427</v>
      </c>
      <c r="O2034" t="s">
        <v>18428</v>
      </c>
      <c r="P2034" t="s">
        <v>17081</v>
      </c>
      <c r="Q2034">
        <v>1996</v>
      </c>
      <c r="R2034" t="s">
        <v>491</v>
      </c>
      <c r="S2034">
        <v>1</v>
      </c>
      <c r="T2034">
        <v>20000000</v>
      </c>
      <c r="U2034">
        <v>53146000</v>
      </c>
      <c r="V2034">
        <f t="shared" si="63"/>
        <v>33146000</v>
      </c>
      <c r="W2034" t="s">
        <v>7521</v>
      </c>
      <c r="X2034">
        <v>6.1</v>
      </c>
      <c r="Y2034">
        <v>31</v>
      </c>
      <c r="Z2034">
        <v>9845</v>
      </c>
      <c r="AA2034">
        <v>77</v>
      </c>
      <c r="AB2034">
        <v>613</v>
      </c>
      <c r="AC2034">
        <v>154</v>
      </c>
      <c r="AD2034">
        <v>1000</v>
      </c>
      <c r="AE2034">
        <v>816</v>
      </c>
      <c r="AF2034">
        <v>497</v>
      </c>
      <c r="AG2034">
        <v>3174</v>
      </c>
      <c r="AH2034" t="s">
        <v>20931</v>
      </c>
      <c r="AI2034" t="s">
        <v>2420</v>
      </c>
      <c r="AJ2034" t="s">
        <v>13161</v>
      </c>
      <c r="AP2034">
        <f t="shared" si="62"/>
        <v>3</v>
      </c>
    </row>
    <row r="2035" spans="1:42" x14ac:dyDescent="0.3">
      <c r="A2035" s="1">
        <v>2192</v>
      </c>
      <c r="B2035" t="s">
        <v>7522</v>
      </c>
      <c r="C2035" t="s">
        <v>27</v>
      </c>
      <c r="D2035" t="s">
        <v>1091</v>
      </c>
      <c r="E2035" t="s">
        <v>260</v>
      </c>
      <c r="F2035" t="s">
        <v>2882</v>
      </c>
      <c r="G2035" t="s">
        <v>4230</v>
      </c>
      <c r="H2035" t="s">
        <v>47</v>
      </c>
      <c r="I2035">
        <v>111</v>
      </c>
      <c r="J2035">
        <v>2.35</v>
      </c>
      <c r="K2035" t="s">
        <v>33</v>
      </c>
      <c r="L2035" t="s">
        <v>14718</v>
      </c>
      <c r="M2035" t="s">
        <v>14539</v>
      </c>
      <c r="N2035" t="s">
        <v>14595</v>
      </c>
      <c r="O2035" t="s">
        <v>15508</v>
      </c>
      <c r="P2035" t="s">
        <v>18429</v>
      </c>
      <c r="Q2035">
        <v>2008</v>
      </c>
      <c r="R2035" t="s">
        <v>491</v>
      </c>
      <c r="S2035">
        <v>0</v>
      </c>
      <c r="T2035">
        <v>20000000</v>
      </c>
      <c r="U2035">
        <v>30028592</v>
      </c>
      <c r="V2035">
        <f t="shared" si="63"/>
        <v>10028592</v>
      </c>
      <c r="W2035" t="s">
        <v>7523</v>
      </c>
      <c r="X2035">
        <v>7.3</v>
      </c>
      <c r="Y2035">
        <v>222</v>
      </c>
      <c r="Z2035">
        <v>152247</v>
      </c>
      <c r="AA2035">
        <v>189</v>
      </c>
      <c r="AB2035">
        <v>0</v>
      </c>
      <c r="AC2035">
        <v>79</v>
      </c>
      <c r="AD2035">
        <v>26000</v>
      </c>
      <c r="AE2035">
        <v>811</v>
      </c>
      <c r="AF2035">
        <v>287</v>
      </c>
      <c r="AG2035">
        <v>27755</v>
      </c>
      <c r="AH2035" t="s">
        <v>20931</v>
      </c>
      <c r="AI2035" t="s">
        <v>2420</v>
      </c>
      <c r="AJ2035" t="s">
        <v>12756</v>
      </c>
      <c r="AK2035" t="s">
        <v>13161</v>
      </c>
      <c r="AP2035">
        <f t="shared" si="62"/>
        <v>4</v>
      </c>
    </row>
    <row r="2036" spans="1:42" x14ac:dyDescent="0.3">
      <c r="A2036" s="1">
        <v>2193</v>
      </c>
      <c r="B2036" t="s">
        <v>7524</v>
      </c>
      <c r="C2036" t="s">
        <v>27</v>
      </c>
      <c r="D2036" t="s">
        <v>1141</v>
      </c>
      <c r="E2036" t="s">
        <v>166</v>
      </c>
      <c r="F2036" t="s">
        <v>65</v>
      </c>
      <c r="G2036" t="s">
        <v>107</v>
      </c>
      <c r="H2036" t="s">
        <v>32</v>
      </c>
      <c r="I2036">
        <v>108</v>
      </c>
      <c r="J2036">
        <v>1.85</v>
      </c>
      <c r="K2036" t="s">
        <v>33</v>
      </c>
      <c r="L2036" t="s">
        <v>18430</v>
      </c>
      <c r="M2036" t="s">
        <v>18190</v>
      </c>
      <c r="N2036" t="s">
        <v>14282</v>
      </c>
      <c r="O2036" t="s">
        <v>18431</v>
      </c>
      <c r="P2036" t="s">
        <v>18432</v>
      </c>
      <c r="Q2036">
        <v>2004</v>
      </c>
      <c r="R2036" t="s">
        <v>491</v>
      </c>
      <c r="S2036">
        <v>1</v>
      </c>
      <c r="T2036">
        <v>20000000</v>
      </c>
      <c r="U2036">
        <v>34126138</v>
      </c>
      <c r="V2036">
        <f t="shared" si="63"/>
        <v>14126138</v>
      </c>
      <c r="W2036" t="s">
        <v>7525</v>
      </c>
      <c r="X2036">
        <v>8.3000000000000007</v>
      </c>
      <c r="Y2036">
        <v>273</v>
      </c>
      <c r="Z2036">
        <v>666937</v>
      </c>
      <c r="AA2036">
        <v>1514</v>
      </c>
      <c r="AB2036">
        <v>52000</v>
      </c>
      <c r="AC2036">
        <v>1000</v>
      </c>
      <c r="AD2036">
        <v>14000</v>
      </c>
      <c r="AE2036">
        <v>4000</v>
      </c>
      <c r="AF2036">
        <v>1000</v>
      </c>
      <c r="AG2036">
        <v>19364</v>
      </c>
      <c r="AH2036" t="s">
        <v>2420</v>
      </c>
      <c r="AI2036" t="s">
        <v>20924</v>
      </c>
      <c r="AJ2036" t="s">
        <v>12756</v>
      </c>
      <c r="AK2036" t="s">
        <v>13700</v>
      </c>
      <c r="AP2036">
        <f t="shared" si="62"/>
        <v>4</v>
      </c>
    </row>
    <row r="2037" spans="1:42" x14ac:dyDescent="0.3">
      <c r="A2037" s="1">
        <v>2194</v>
      </c>
      <c r="B2037" t="s">
        <v>7526</v>
      </c>
      <c r="C2037" t="s">
        <v>27</v>
      </c>
      <c r="D2037" t="s">
        <v>3615</v>
      </c>
      <c r="E2037" t="s">
        <v>1259</v>
      </c>
      <c r="F2037" t="s">
        <v>7527</v>
      </c>
      <c r="G2037" t="s">
        <v>7528</v>
      </c>
      <c r="H2037" t="s">
        <v>32</v>
      </c>
      <c r="I2037">
        <v>105</v>
      </c>
      <c r="J2037">
        <v>2.35</v>
      </c>
      <c r="K2037" t="s">
        <v>33</v>
      </c>
      <c r="L2037" t="s">
        <v>17404</v>
      </c>
      <c r="M2037" t="s">
        <v>14453</v>
      </c>
      <c r="N2037" t="s">
        <v>16150</v>
      </c>
      <c r="O2037" t="s">
        <v>18433</v>
      </c>
      <c r="P2037" t="s">
        <v>14815</v>
      </c>
      <c r="Q2037">
        <v>2010</v>
      </c>
      <c r="R2037" t="s">
        <v>72</v>
      </c>
      <c r="S2037">
        <v>6</v>
      </c>
      <c r="T2037">
        <v>20000000</v>
      </c>
      <c r="U2037">
        <v>25677801</v>
      </c>
      <c r="V2037">
        <f t="shared" si="63"/>
        <v>5677801</v>
      </c>
      <c r="W2037" t="s">
        <v>7529</v>
      </c>
      <c r="X2037">
        <v>5.8</v>
      </c>
      <c r="Y2037">
        <v>91</v>
      </c>
      <c r="Z2037">
        <v>41273</v>
      </c>
      <c r="AA2037">
        <v>136</v>
      </c>
      <c r="AB2037">
        <v>0</v>
      </c>
      <c r="AC2037">
        <v>99</v>
      </c>
      <c r="AD2037">
        <v>2000</v>
      </c>
      <c r="AE2037">
        <v>938</v>
      </c>
      <c r="AF2037">
        <v>518</v>
      </c>
      <c r="AG2037">
        <v>4813</v>
      </c>
      <c r="AH2037" t="s">
        <v>1432</v>
      </c>
      <c r="AI2037" t="s">
        <v>20926</v>
      </c>
      <c r="AJ2037" t="s">
        <v>12756</v>
      </c>
      <c r="AP2037">
        <f t="shared" si="62"/>
        <v>3</v>
      </c>
    </row>
    <row r="2038" spans="1:42" x14ac:dyDescent="0.3">
      <c r="A2038" s="1">
        <v>2195</v>
      </c>
      <c r="B2038" t="s">
        <v>7530</v>
      </c>
      <c r="C2038" t="s">
        <v>27</v>
      </c>
      <c r="D2038" t="s">
        <v>390</v>
      </c>
      <c r="E2038" t="s">
        <v>442</v>
      </c>
      <c r="F2038" t="s">
        <v>171</v>
      </c>
      <c r="G2038" t="s">
        <v>4007</v>
      </c>
      <c r="H2038" t="s">
        <v>32</v>
      </c>
      <c r="I2038">
        <v>109</v>
      </c>
      <c r="J2038">
        <v>2.35</v>
      </c>
      <c r="K2038" t="s">
        <v>33</v>
      </c>
      <c r="L2038" t="s">
        <v>14044</v>
      </c>
      <c r="M2038" t="s">
        <v>14565</v>
      </c>
      <c r="N2038" t="s">
        <v>14448</v>
      </c>
      <c r="O2038" t="s">
        <v>14354</v>
      </c>
      <c r="P2038" t="s">
        <v>15476</v>
      </c>
      <c r="Q2038">
        <v>2008</v>
      </c>
      <c r="R2038" t="s">
        <v>491</v>
      </c>
      <c r="S2038">
        <v>4</v>
      </c>
      <c r="T2038">
        <v>20000000</v>
      </c>
      <c r="U2038">
        <v>26415649</v>
      </c>
      <c r="V2038">
        <f t="shared" si="63"/>
        <v>6415649</v>
      </c>
      <c r="W2038" t="s">
        <v>7531</v>
      </c>
      <c r="X2038">
        <v>6.8</v>
      </c>
      <c r="Y2038">
        <v>190</v>
      </c>
      <c r="Z2038">
        <v>94892</v>
      </c>
      <c r="AA2038">
        <v>189</v>
      </c>
      <c r="AB2038">
        <v>0</v>
      </c>
      <c r="AC2038">
        <v>453</v>
      </c>
      <c r="AD2038">
        <v>18000</v>
      </c>
      <c r="AE2038">
        <v>11000</v>
      </c>
      <c r="AF2038">
        <v>2000</v>
      </c>
      <c r="AG2038">
        <v>33878</v>
      </c>
      <c r="AH2038" t="s">
        <v>980</v>
      </c>
      <c r="AI2038" t="s">
        <v>20931</v>
      </c>
      <c r="AJ2038" t="s">
        <v>2420</v>
      </c>
      <c r="AK2038" t="s">
        <v>13161</v>
      </c>
      <c r="AP2038">
        <f t="shared" si="62"/>
        <v>4</v>
      </c>
    </row>
    <row r="2039" spans="1:42" x14ac:dyDescent="0.3">
      <c r="A2039" s="1">
        <v>2196</v>
      </c>
      <c r="B2039" t="s">
        <v>7532</v>
      </c>
      <c r="C2039" t="s">
        <v>27</v>
      </c>
      <c r="D2039" t="s">
        <v>1777</v>
      </c>
      <c r="E2039" t="s">
        <v>2724</v>
      </c>
      <c r="F2039" t="s">
        <v>7533</v>
      </c>
      <c r="G2039" t="s">
        <v>7534</v>
      </c>
      <c r="H2039" t="s">
        <v>47</v>
      </c>
      <c r="I2039">
        <v>109</v>
      </c>
      <c r="J2039">
        <v>2.35</v>
      </c>
      <c r="K2039" t="s">
        <v>33</v>
      </c>
      <c r="L2039" t="s">
        <v>16696</v>
      </c>
      <c r="M2039" t="s">
        <v>18434</v>
      </c>
      <c r="N2039" t="s">
        <v>18435</v>
      </c>
      <c r="O2039" t="s">
        <v>18436</v>
      </c>
      <c r="P2039" t="s">
        <v>18437</v>
      </c>
      <c r="Q2039">
        <v>2013</v>
      </c>
      <c r="R2039" t="s">
        <v>491</v>
      </c>
      <c r="S2039">
        <v>6</v>
      </c>
      <c r="T2039">
        <v>20000000</v>
      </c>
      <c r="U2039">
        <v>26003149</v>
      </c>
      <c r="V2039">
        <f t="shared" si="63"/>
        <v>6003149</v>
      </c>
      <c r="W2039" t="s">
        <v>7535</v>
      </c>
      <c r="X2039">
        <v>7</v>
      </c>
      <c r="Y2039">
        <v>427</v>
      </c>
      <c r="Z2039">
        <v>185587</v>
      </c>
      <c r="AA2039">
        <v>401</v>
      </c>
      <c r="AB2039">
        <v>49000</v>
      </c>
      <c r="AC2039">
        <v>1000</v>
      </c>
      <c r="AD2039">
        <v>177</v>
      </c>
      <c r="AE2039">
        <v>55</v>
      </c>
      <c r="AF2039">
        <v>24</v>
      </c>
      <c r="AG2039">
        <v>278</v>
      </c>
      <c r="AH2039" t="s">
        <v>980</v>
      </c>
      <c r="AI2039" t="s">
        <v>1432</v>
      </c>
      <c r="AJ2039" t="s">
        <v>13700</v>
      </c>
      <c r="AP2039">
        <f t="shared" si="62"/>
        <v>3</v>
      </c>
    </row>
    <row r="2040" spans="1:42" x14ac:dyDescent="0.3">
      <c r="A2040" s="1">
        <v>2197</v>
      </c>
      <c r="B2040" t="s">
        <v>7536</v>
      </c>
      <c r="C2040" t="s">
        <v>27</v>
      </c>
      <c r="D2040" t="s">
        <v>7537</v>
      </c>
      <c r="E2040" t="s">
        <v>7538</v>
      </c>
      <c r="F2040" t="s">
        <v>5017</v>
      </c>
      <c r="G2040" t="s">
        <v>2967</v>
      </c>
      <c r="H2040" t="s">
        <v>32</v>
      </c>
      <c r="I2040">
        <v>99</v>
      </c>
      <c r="J2040">
        <v>2.35</v>
      </c>
      <c r="K2040" t="s">
        <v>33</v>
      </c>
      <c r="L2040" t="s">
        <v>14718</v>
      </c>
      <c r="M2040" t="s">
        <v>18438</v>
      </c>
      <c r="N2040" t="s">
        <v>14914</v>
      </c>
      <c r="O2040" t="s">
        <v>16589</v>
      </c>
      <c r="P2040" t="s">
        <v>14448</v>
      </c>
      <c r="Q2040">
        <v>2007</v>
      </c>
      <c r="R2040" t="s">
        <v>72</v>
      </c>
      <c r="S2040">
        <v>5</v>
      </c>
      <c r="T2040">
        <v>20000000</v>
      </c>
      <c r="U2040">
        <v>25584685</v>
      </c>
      <c r="V2040">
        <f t="shared" si="63"/>
        <v>5584685</v>
      </c>
      <c r="W2040" t="s">
        <v>7539</v>
      </c>
      <c r="X2040">
        <v>5.9</v>
      </c>
      <c r="Y2040">
        <v>93</v>
      </c>
      <c r="Z2040">
        <v>15877</v>
      </c>
      <c r="AA2040">
        <v>102</v>
      </c>
      <c r="AB2040">
        <v>590</v>
      </c>
      <c r="AC2040">
        <v>26</v>
      </c>
      <c r="AD2040">
        <v>720</v>
      </c>
      <c r="AE2040">
        <v>669</v>
      </c>
      <c r="AF2040">
        <v>650</v>
      </c>
      <c r="AG2040">
        <v>3327</v>
      </c>
      <c r="AH2040" t="s">
        <v>1432</v>
      </c>
      <c r="AI2040" t="s">
        <v>20931</v>
      </c>
      <c r="AJ2040" t="s">
        <v>20926</v>
      </c>
      <c r="AK2040" t="s">
        <v>20928</v>
      </c>
      <c r="AL2040" t="s">
        <v>12756</v>
      </c>
      <c r="AM2040" t="s">
        <v>13161</v>
      </c>
      <c r="AP2040">
        <f t="shared" si="62"/>
        <v>6</v>
      </c>
    </row>
    <row r="2041" spans="1:42" x14ac:dyDescent="0.3">
      <c r="A2041" s="1">
        <v>2198</v>
      </c>
      <c r="B2041" t="s">
        <v>7540</v>
      </c>
      <c r="C2041" t="s">
        <v>27</v>
      </c>
      <c r="D2041" t="s">
        <v>7541</v>
      </c>
      <c r="E2041" t="s">
        <v>7542</v>
      </c>
      <c r="F2041" t="s">
        <v>7543</v>
      </c>
      <c r="G2041" t="s">
        <v>7544</v>
      </c>
      <c r="H2041" t="s">
        <v>287</v>
      </c>
      <c r="I2041">
        <v>98</v>
      </c>
      <c r="J2041">
        <v>2.35</v>
      </c>
      <c r="K2041" t="s">
        <v>33</v>
      </c>
      <c r="L2041" t="s">
        <v>14001</v>
      </c>
      <c r="M2041" t="s">
        <v>18439</v>
      </c>
      <c r="N2041" t="s">
        <v>14585</v>
      </c>
      <c r="O2041" t="s">
        <v>18440</v>
      </c>
      <c r="P2041" t="s">
        <v>18441</v>
      </c>
      <c r="Q2041">
        <v>2009</v>
      </c>
      <c r="R2041" t="s">
        <v>491</v>
      </c>
      <c r="S2041">
        <v>0</v>
      </c>
      <c r="T2041">
        <v>20000000</v>
      </c>
      <c r="U2041">
        <v>29975979</v>
      </c>
      <c r="V2041">
        <f t="shared" si="63"/>
        <v>9975979</v>
      </c>
      <c r="W2041" t="s">
        <v>7545</v>
      </c>
      <c r="X2041">
        <v>6.5</v>
      </c>
      <c r="Y2041">
        <v>292</v>
      </c>
      <c r="Z2041">
        <v>105797</v>
      </c>
      <c r="AA2041">
        <v>281</v>
      </c>
      <c r="AB2041">
        <v>0</v>
      </c>
      <c r="AC2041">
        <v>35</v>
      </c>
      <c r="AD2041">
        <v>125</v>
      </c>
      <c r="AE2041">
        <v>37</v>
      </c>
      <c r="AF2041">
        <v>16</v>
      </c>
      <c r="AG2041">
        <v>189</v>
      </c>
      <c r="AH2041" t="s">
        <v>980</v>
      </c>
      <c r="AI2041" t="s">
        <v>4493</v>
      </c>
      <c r="AJ2041" t="s">
        <v>13700</v>
      </c>
      <c r="AK2041" t="s">
        <v>13161</v>
      </c>
      <c r="AP2041">
        <f t="shared" si="62"/>
        <v>4</v>
      </c>
    </row>
    <row r="2042" spans="1:42" x14ac:dyDescent="0.3">
      <c r="A2042" s="1">
        <v>2199</v>
      </c>
      <c r="B2042" t="s">
        <v>7546</v>
      </c>
      <c r="C2042" t="s">
        <v>27</v>
      </c>
      <c r="D2042" t="s">
        <v>7547</v>
      </c>
      <c r="E2042" t="s">
        <v>530</v>
      </c>
      <c r="F2042" t="s">
        <v>3169</v>
      </c>
      <c r="G2042" t="s">
        <v>7548</v>
      </c>
      <c r="H2042" t="s">
        <v>32</v>
      </c>
      <c r="I2042">
        <v>104</v>
      </c>
      <c r="J2042">
        <v>2.35</v>
      </c>
      <c r="K2042" t="s">
        <v>33</v>
      </c>
      <c r="L2042" t="s">
        <v>15319</v>
      </c>
      <c r="M2042" t="s">
        <v>18442</v>
      </c>
      <c r="N2042" t="s">
        <v>18443</v>
      </c>
      <c r="O2042" t="s">
        <v>18444</v>
      </c>
      <c r="P2042" t="s">
        <v>14003</v>
      </c>
      <c r="Q2042">
        <v>2010</v>
      </c>
      <c r="R2042" t="s">
        <v>491</v>
      </c>
      <c r="S2042">
        <v>1</v>
      </c>
      <c r="T2042">
        <v>20000000</v>
      </c>
      <c r="U2042">
        <v>31584722</v>
      </c>
      <c r="V2042">
        <f t="shared" si="63"/>
        <v>11584722</v>
      </c>
      <c r="W2042" t="s">
        <v>7549</v>
      </c>
      <c r="X2042">
        <v>6.4</v>
      </c>
      <c r="Y2042">
        <v>180</v>
      </c>
      <c r="Z2042">
        <v>101730</v>
      </c>
      <c r="AA2042">
        <v>131</v>
      </c>
      <c r="AB2042">
        <v>0</v>
      </c>
      <c r="AC2042">
        <v>14</v>
      </c>
      <c r="AD2042">
        <v>2000</v>
      </c>
      <c r="AE2042">
        <v>934</v>
      </c>
      <c r="AF2042">
        <v>756</v>
      </c>
      <c r="AG2042">
        <v>5707</v>
      </c>
      <c r="AH2042" t="s">
        <v>1432</v>
      </c>
      <c r="AI2042" t="s">
        <v>12756</v>
      </c>
      <c r="AP2042">
        <f t="shared" si="62"/>
        <v>2</v>
      </c>
    </row>
    <row r="2043" spans="1:42" x14ac:dyDescent="0.3">
      <c r="A2043" s="1">
        <v>2200</v>
      </c>
      <c r="B2043" t="s">
        <v>7550</v>
      </c>
      <c r="C2043" t="s">
        <v>27</v>
      </c>
      <c r="D2043" t="s">
        <v>7551</v>
      </c>
      <c r="E2043" t="s">
        <v>3188</v>
      </c>
      <c r="F2043" t="s">
        <v>6512</v>
      </c>
      <c r="G2043" t="s">
        <v>7552</v>
      </c>
      <c r="H2043" t="s">
        <v>7553</v>
      </c>
      <c r="I2043">
        <v>109</v>
      </c>
      <c r="J2043">
        <v>1.85</v>
      </c>
      <c r="K2043" t="s">
        <v>33</v>
      </c>
      <c r="L2043" t="s">
        <v>16682</v>
      </c>
      <c r="M2043" t="s">
        <v>15207</v>
      </c>
      <c r="N2043" t="s">
        <v>15309</v>
      </c>
      <c r="O2043" t="s">
        <v>18445</v>
      </c>
      <c r="P2043" t="s">
        <v>18446</v>
      </c>
      <c r="Q2043">
        <v>2011</v>
      </c>
      <c r="R2043" t="s">
        <v>72</v>
      </c>
      <c r="S2043">
        <v>3</v>
      </c>
      <c r="T2043">
        <v>20000000</v>
      </c>
      <c r="U2043">
        <v>23179303</v>
      </c>
      <c r="V2043">
        <f t="shared" si="63"/>
        <v>3179303</v>
      </c>
      <c r="W2043" t="s">
        <v>7554</v>
      </c>
      <c r="X2043">
        <v>5.8</v>
      </c>
      <c r="Y2043">
        <v>94</v>
      </c>
      <c r="Z2043">
        <v>32951</v>
      </c>
      <c r="AA2043">
        <v>44</v>
      </c>
      <c r="AB2043">
        <v>6000</v>
      </c>
      <c r="AC2043">
        <v>15</v>
      </c>
      <c r="AD2043">
        <v>3000</v>
      </c>
      <c r="AE2043">
        <v>775</v>
      </c>
      <c r="AF2043">
        <v>350</v>
      </c>
      <c r="AG2043">
        <v>4257</v>
      </c>
      <c r="AH2043" t="s">
        <v>718</v>
      </c>
      <c r="AI2043" t="s">
        <v>1432</v>
      </c>
      <c r="AJ2043" t="s">
        <v>20926</v>
      </c>
      <c r="AK2043" t="s">
        <v>12756</v>
      </c>
      <c r="AP2043">
        <f t="shared" si="62"/>
        <v>4</v>
      </c>
    </row>
    <row r="2044" spans="1:42" x14ac:dyDescent="0.3">
      <c r="A2044" s="1">
        <v>2201</v>
      </c>
      <c r="B2044" t="s">
        <v>7555</v>
      </c>
      <c r="C2044" t="s">
        <v>27</v>
      </c>
      <c r="D2044" t="s">
        <v>7556</v>
      </c>
      <c r="E2044" t="s">
        <v>2045</v>
      </c>
      <c r="F2044" t="s">
        <v>6453</v>
      </c>
      <c r="G2044" t="s">
        <v>6250</v>
      </c>
      <c r="H2044" t="s">
        <v>32</v>
      </c>
      <c r="I2044">
        <v>75</v>
      </c>
      <c r="J2044">
        <v>2.35</v>
      </c>
      <c r="K2044" t="s">
        <v>33</v>
      </c>
      <c r="L2044" t="s">
        <v>17377</v>
      </c>
      <c r="M2044" t="s">
        <v>18447</v>
      </c>
      <c r="N2044" t="s">
        <v>14222</v>
      </c>
      <c r="O2044" t="s">
        <v>16350</v>
      </c>
      <c r="P2044" t="s">
        <v>13995</v>
      </c>
      <c r="Q2044">
        <v>2006</v>
      </c>
      <c r="R2044" t="s">
        <v>34</v>
      </c>
      <c r="S2044">
        <v>0</v>
      </c>
      <c r="T2044">
        <v>9000000</v>
      </c>
      <c r="U2044">
        <v>23078294</v>
      </c>
      <c r="V2044">
        <f t="shared" si="63"/>
        <v>14078294</v>
      </c>
      <c r="W2044" t="s">
        <v>7557</v>
      </c>
      <c r="X2044">
        <v>5.0999999999999996</v>
      </c>
      <c r="Y2044">
        <v>112</v>
      </c>
      <c r="Z2044">
        <v>25870</v>
      </c>
      <c r="AA2044">
        <v>281</v>
      </c>
      <c r="AB2044">
        <v>0</v>
      </c>
      <c r="AC2044">
        <v>19</v>
      </c>
      <c r="AD2044">
        <v>1000</v>
      </c>
      <c r="AE2044">
        <v>934</v>
      </c>
      <c r="AF2044">
        <v>806</v>
      </c>
      <c r="AG2044">
        <v>3590</v>
      </c>
      <c r="AH2044" t="s">
        <v>4493</v>
      </c>
      <c r="AI2044" t="s">
        <v>13161</v>
      </c>
      <c r="AP2044">
        <f t="shared" si="62"/>
        <v>2</v>
      </c>
    </row>
    <row r="2045" spans="1:42" x14ac:dyDescent="0.3">
      <c r="A2045" s="1">
        <v>2202</v>
      </c>
      <c r="B2045" t="s">
        <v>7558</v>
      </c>
      <c r="C2045" t="s">
        <v>27</v>
      </c>
      <c r="D2045" t="s">
        <v>4153</v>
      </c>
      <c r="E2045" t="s">
        <v>82</v>
      </c>
      <c r="F2045" t="s">
        <v>2207</v>
      </c>
      <c r="G2045" t="s">
        <v>769</v>
      </c>
      <c r="H2045" t="s">
        <v>287</v>
      </c>
      <c r="I2045">
        <v>119</v>
      </c>
      <c r="J2045">
        <v>2.35</v>
      </c>
      <c r="K2045" t="s">
        <v>33</v>
      </c>
      <c r="L2045" t="s">
        <v>18448</v>
      </c>
      <c r="M2045" t="s">
        <v>18212</v>
      </c>
      <c r="N2045" t="s">
        <v>18449</v>
      </c>
      <c r="O2045" t="s">
        <v>18450</v>
      </c>
      <c r="P2045" t="s">
        <v>16566</v>
      </c>
      <c r="Q2045">
        <v>1990</v>
      </c>
      <c r="R2045" t="s">
        <v>34</v>
      </c>
      <c r="S2045">
        <v>1</v>
      </c>
      <c r="T2045">
        <v>20000000</v>
      </c>
      <c r="U2045">
        <v>21413105</v>
      </c>
      <c r="V2045">
        <f t="shared" si="63"/>
        <v>1413105</v>
      </c>
      <c r="W2045" t="s">
        <v>7559</v>
      </c>
      <c r="X2045">
        <v>6.8</v>
      </c>
      <c r="Y2045">
        <v>20</v>
      </c>
      <c r="Z2045">
        <v>15230</v>
      </c>
      <c r="AA2045">
        <v>97</v>
      </c>
      <c r="AB2045">
        <v>0</v>
      </c>
      <c r="AC2045">
        <v>23</v>
      </c>
      <c r="AD2045">
        <v>25000</v>
      </c>
      <c r="AE2045">
        <v>19000</v>
      </c>
      <c r="AF2045">
        <v>748</v>
      </c>
      <c r="AG2045">
        <v>45841</v>
      </c>
      <c r="AH2045" t="s">
        <v>980</v>
      </c>
      <c r="AI2045" t="s">
        <v>718</v>
      </c>
      <c r="AJ2045" t="s">
        <v>2420</v>
      </c>
      <c r="AK2045" t="s">
        <v>12756</v>
      </c>
      <c r="AL2045" t="s">
        <v>10951</v>
      </c>
      <c r="AP2045">
        <f t="shared" si="62"/>
        <v>5</v>
      </c>
    </row>
    <row r="2046" spans="1:42" x14ac:dyDescent="0.3">
      <c r="A2046" s="1">
        <v>2203</v>
      </c>
      <c r="B2046" t="s">
        <v>7560</v>
      </c>
      <c r="C2046" t="s">
        <v>27</v>
      </c>
      <c r="D2046" t="s">
        <v>7561</v>
      </c>
      <c r="E2046" t="s">
        <v>1590</v>
      </c>
      <c r="F2046" t="s">
        <v>1789</v>
      </c>
      <c r="G2046" t="s">
        <v>7528</v>
      </c>
      <c r="H2046" t="s">
        <v>32</v>
      </c>
      <c r="I2046">
        <v>90</v>
      </c>
      <c r="J2046">
        <v>1.85</v>
      </c>
      <c r="K2046" t="s">
        <v>33</v>
      </c>
      <c r="L2046" t="s">
        <v>17569</v>
      </c>
      <c r="M2046" t="s">
        <v>18451</v>
      </c>
      <c r="N2046" t="s">
        <v>18452</v>
      </c>
      <c r="O2046" t="s">
        <v>18453</v>
      </c>
      <c r="P2046" t="s">
        <v>14609</v>
      </c>
      <c r="Q2046">
        <v>2010</v>
      </c>
      <c r="R2046" t="s">
        <v>72</v>
      </c>
      <c r="S2046">
        <v>0</v>
      </c>
      <c r="T2046">
        <v>20000000</v>
      </c>
      <c r="U2046">
        <v>25077977</v>
      </c>
      <c r="V2046">
        <f t="shared" si="63"/>
        <v>5077977</v>
      </c>
      <c r="W2046" t="s">
        <v>7562</v>
      </c>
      <c r="X2046">
        <v>5.3</v>
      </c>
      <c r="Y2046">
        <v>84</v>
      </c>
      <c r="Z2046">
        <v>10986</v>
      </c>
      <c r="AA2046">
        <v>84</v>
      </c>
      <c r="AB2046">
        <v>0</v>
      </c>
      <c r="AC2046">
        <v>0</v>
      </c>
      <c r="AD2046">
        <v>681</v>
      </c>
      <c r="AE2046">
        <v>611</v>
      </c>
      <c r="AF2046">
        <v>518</v>
      </c>
      <c r="AG2046">
        <v>2486</v>
      </c>
      <c r="AH2046" t="s">
        <v>718</v>
      </c>
      <c r="AI2046" t="s">
        <v>20925</v>
      </c>
      <c r="AJ2046" t="s">
        <v>1432</v>
      </c>
      <c r="AK2046" t="s">
        <v>20926</v>
      </c>
      <c r="AL2046" t="s">
        <v>12756</v>
      </c>
      <c r="AP2046">
        <f t="shared" si="62"/>
        <v>5</v>
      </c>
    </row>
    <row r="2047" spans="1:42" x14ac:dyDescent="0.3">
      <c r="A2047" s="1">
        <v>2204</v>
      </c>
      <c r="B2047" t="s">
        <v>7563</v>
      </c>
      <c r="C2047" t="s">
        <v>27</v>
      </c>
      <c r="D2047" t="s">
        <v>1505</v>
      </c>
      <c r="E2047" t="s">
        <v>6668</v>
      </c>
      <c r="F2047" t="s">
        <v>5575</v>
      </c>
      <c r="G2047" t="s">
        <v>7564</v>
      </c>
      <c r="H2047" t="s">
        <v>32</v>
      </c>
      <c r="I2047">
        <v>97</v>
      </c>
      <c r="J2047">
        <v>2.35</v>
      </c>
      <c r="K2047" t="s">
        <v>33</v>
      </c>
      <c r="L2047" t="s">
        <v>18454</v>
      </c>
      <c r="M2047" t="s">
        <v>18455</v>
      </c>
      <c r="N2047" t="s">
        <v>14128</v>
      </c>
      <c r="O2047" t="s">
        <v>14166</v>
      </c>
      <c r="P2047" t="s">
        <v>14057</v>
      </c>
      <c r="Q2047">
        <v>2006</v>
      </c>
      <c r="R2047" t="s">
        <v>34</v>
      </c>
      <c r="S2047">
        <v>0</v>
      </c>
      <c r="T2047">
        <v>20000000</v>
      </c>
      <c r="U2047">
        <v>23292105</v>
      </c>
      <c r="V2047">
        <f t="shared" si="63"/>
        <v>3292105</v>
      </c>
      <c r="W2047" t="s">
        <v>7565</v>
      </c>
      <c r="X2047">
        <v>5.3</v>
      </c>
      <c r="Y2047">
        <v>120</v>
      </c>
      <c r="Z2047">
        <v>39541</v>
      </c>
      <c r="AA2047">
        <v>334</v>
      </c>
      <c r="AB2047">
        <v>3000</v>
      </c>
      <c r="AC2047">
        <v>212</v>
      </c>
      <c r="AD2047">
        <v>960</v>
      </c>
      <c r="AE2047">
        <v>917</v>
      </c>
      <c r="AF2047">
        <v>637</v>
      </c>
      <c r="AG2047">
        <v>3261</v>
      </c>
      <c r="AH2047" t="s">
        <v>980</v>
      </c>
      <c r="AI2047" t="s">
        <v>20924</v>
      </c>
      <c r="AJ2047" t="s">
        <v>4493</v>
      </c>
      <c r="AK2047" t="s">
        <v>13161</v>
      </c>
      <c r="AP2047">
        <f t="shared" si="62"/>
        <v>4</v>
      </c>
    </row>
    <row r="2048" spans="1:42" x14ac:dyDescent="0.3">
      <c r="A2048" s="1">
        <v>2206</v>
      </c>
      <c r="B2048" t="s">
        <v>7566</v>
      </c>
      <c r="C2048" t="s">
        <v>27</v>
      </c>
      <c r="D2048" t="s">
        <v>3455</v>
      </c>
      <c r="E2048" t="s">
        <v>396</v>
      </c>
      <c r="F2048" t="s">
        <v>414</v>
      </c>
      <c r="G2048" t="s">
        <v>7567</v>
      </c>
      <c r="H2048" t="s">
        <v>32</v>
      </c>
      <c r="I2048">
        <v>89</v>
      </c>
      <c r="J2048">
        <v>1.85</v>
      </c>
      <c r="K2048" t="s">
        <v>33</v>
      </c>
      <c r="L2048" t="s">
        <v>14325</v>
      </c>
      <c r="M2048" t="s">
        <v>15065</v>
      </c>
      <c r="N2048" t="s">
        <v>18456</v>
      </c>
      <c r="O2048" t="s">
        <v>15672</v>
      </c>
      <c r="P2048" t="s">
        <v>18457</v>
      </c>
      <c r="Q2048">
        <v>2009</v>
      </c>
      <c r="R2048" t="s">
        <v>72</v>
      </c>
      <c r="S2048">
        <v>4</v>
      </c>
      <c r="T2048">
        <v>40000000</v>
      </c>
      <c r="U2048">
        <v>20916309</v>
      </c>
      <c r="V2048">
        <f t="shared" si="63"/>
        <v>-19083691</v>
      </c>
      <c r="W2048" t="s">
        <v>7568</v>
      </c>
      <c r="X2048">
        <v>4.9000000000000004</v>
      </c>
      <c r="Y2048">
        <v>103</v>
      </c>
      <c r="Z2048">
        <v>5332</v>
      </c>
      <c r="AA2048">
        <v>37</v>
      </c>
      <c r="AB2048">
        <v>431</v>
      </c>
      <c r="AC2048">
        <v>0</v>
      </c>
      <c r="AD2048">
        <v>87000</v>
      </c>
      <c r="AE2048">
        <v>570</v>
      </c>
      <c r="AF2048">
        <v>470</v>
      </c>
      <c r="AG2048">
        <v>88422</v>
      </c>
      <c r="AH2048" t="s">
        <v>1432</v>
      </c>
      <c r="AI2048" t="s">
        <v>20926</v>
      </c>
      <c r="AJ2048" t="s">
        <v>20924</v>
      </c>
      <c r="AP2048">
        <f t="shared" si="62"/>
        <v>3</v>
      </c>
    </row>
    <row r="2049" spans="1:42" x14ac:dyDescent="0.3">
      <c r="A2049" s="1">
        <v>2207</v>
      </c>
      <c r="B2049" t="s">
        <v>7569</v>
      </c>
      <c r="C2049" t="s">
        <v>27</v>
      </c>
      <c r="D2049" t="s">
        <v>4233</v>
      </c>
      <c r="E2049" t="s">
        <v>3160</v>
      </c>
      <c r="F2049" t="s">
        <v>746</v>
      </c>
      <c r="G2049" t="s">
        <v>3237</v>
      </c>
      <c r="H2049" t="s">
        <v>32</v>
      </c>
      <c r="I2049">
        <v>106</v>
      </c>
      <c r="J2049">
        <v>1.85</v>
      </c>
      <c r="K2049" t="s">
        <v>33</v>
      </c>
      <c r="L2049" t="s">
        <v>16332</v>
      </c>
      <c r="M2049" t="s">
        <v>16342</v>
      </c>
      <c r="N2049" t="s">
        <v>14448</v>
      </c>
      <c r="O2049" t="s">
        <v>18458</v>
      </c>
      <c r="P2049" t="s">
        <v>14621</v>
      </c>
      <c r="Q2049">
        <v>1995</v>
      </c>
      <c r="R2049" t="s">
        <v>491</v>
      </c>
      <c r="S2049">
        <v>0</v>
      </c>
      <c r="T2049">
        <v>20000000</v>
      </c>
      <c r="U2049">
        <v>21200000</v>
      </c>
      <c r="V2049">
        <f t="shared" si="63"/>
        <v>1200000</v>
      </c>
      <c r="W2049" t="s">
        <v>7570</v>
      </c>
      <c r="X2049">
        <v>6.8</v>
      </c>
      <c r="Y2049">
        <v>59</v>
      </c>
      <c r="Z2049">
        <v>34774</v>
      </c>
      <c r="AA2049">
        <v>162</v>
      </c>
      <c r="AB2049">
        <v>1000</v>
      </c>
      <c r="AC2049">
        <v>835</v>
      </c>
      <c r="AD2049">
        <v>1000</v>
      </c>
      <c r="AE2049">
        <v>967</v>
      </c>
      <c r="AF2049">
        <v>458</v>
      </c>
      <c r="AG2049">
        <v>3598</v>
      </c>
      <c r="AH2049" t="s">
        <v>1432</v>
      </c>
      <c r="AI2049" t="s">
        <v>20931</v>
      </c>
      <c r="AJ2049" t="s">
        <v>2420</v>
      </c>
      <c r="AP2049">
        <f t="shared" si="62"/>
        <v>3</v>
      </c>
    </row>
    <row r="2050" spans="1:42" x14ac:dyDescent="0.3">
      <c r="A2050" s="1">
        <v>2208</v>
      </c>
      <c r="B2050" t="s">
        <v>7571</v>
      </c>
      <c r="C2050" t="s">
        <v>27</v>
      </c>
      <c r="D2050" t="s">
        <v>7572</v>
      </c>
      <c r="E2050" t="s">
        <v>7573</v>
      </c>
      <c r="F2050" t="s">
        <v>1595</v>
      </c>
      <c r="G2050" t="s">
        <v>6791</v>
      </c>
      <c r="H2050" t="s">
        <v>32</v>
      </c>
      <c r="I2050">
        <v>96</v>
      </c>
      <c r="J2050">
        <v>2.35</v>
      </c>
      <c r="K2050" t="s">
        <v>33</v>
      </c>
      <c r="L2050" t="s">
        <v>18459</v>
      </c>
      <c r="M2050" t="s">
        <v>15282</v>
      </c>
      <c r="N2050" t="s">
        <v>18460</v>
      </c>
      <c r="O2050" t="s">
        <v>14423</v>
      </c>
      <c r="P2050" t="s">
        <v>18461</v>
      </c>
      <c r="Q2050">
        <v>2016</v>
      </c>
      <c r="R2050" t="s">
        <v>34</v>
      </c>
      <c r="S2050">
        <v>0</v>
      </c>
      <c r="T2050">
        <v>20000000</v>
      </c>
      <c r="U2050">
        <v>28876924</v>
      </c>
      <c r="V2050">
        <f t="shared" si="63"/>
        <v>8876924</v>
      </c>
      <c r="W2050" t="s">
        <v>7574</v>
      </c>
      <c r="X2050">
        <v>7.1</v>
      </c>
      <c r="Y2050">
        <v>86</v>
      </c>
      <c r="Z2050">
        <v>4303</v>
      </c>
      <c r="AA2050">
        <v>35</v>
      </c>
      <c r="AB2050">
        <v>0</v>
      </c>
      <c r="AC2050">
        <v>24</v>
      </c>
      <c r="AD2050">
        <v>646</v>
      </c>
      <c r="AE2050">
        <v>441</v>
      </c>
      <c r="AF2050">
        <v>374</v>
      </c>
      <c r="AG2050">
        <v>1780</v>
      </c>
      <c r="AH2050" t="s">
        <v>718</v>
      </c>
      <c r="AI2050" t="s">
        <v>20931</v>
      </c>
      <c r="AJ2050" t="s">
        <v>20928</v>
      </c>
      <c r="AK2050" t="s">
        <v>13700</v>
      </c>
      <c r="AL2050" t="s">
        <v>13161</v>
      </c>
      <c r="AP2050">
        <f t="shared" si="62"/>
        <v>5</v>
      </c>
    </row>
    <row r="2051" spans="1:42" x14ac:dyDescent="0.3">
      <c r="A2051" s="1">
        <v>2210</v>
      </c>
      <c r="B2051" t="s">
        <v>7575</v>
      </c>
      <c r="C2051" t="s">
        <v>27</v>
      </c>
      <c r="D2051" t="s">
        <v>3788</v>
      </c>
      <c r="E2051" t="s">
        <v>7576</v>
      </c>
      <c r="F2051" t="s">
        <v>443</v>
      </c>
      <c r="G2051" t="s">
        <v>7577</v>
      </c>
      <c r="H2051" t="s">
        <v>32</v>
      </c>
      <c r="I2051">
        <v>104</v>
      </c>
      <c r="J2051">
        <v>2.35</v>
      </c>
      <c r="K2051" t="s">
        <v>33</v>
      </c>
      <c r="L2051" t="s">
        <v>18462</v>
      </c>
      <c r="M2051" t="s">
        <v>15489</v>
      </c>
      <c r="N2051" t="s">
        <v>15295</v>
      </c>
      <c r="O2051" t="s">
        <v>14585</v>
      </c>
      <c r="P2051" t="s">
        <v>15725</v>
      </c>
      <c r="Q2051">
        <v>1998</v>
      </c>
      <c r="R2051" t="s">
        <v>491</v>
      </c>
      <c r="S2051">
        <v>0</v>
      </c>
      <c r="T2051">
        <v>20000000</v>
      </c>
      <c r="U2051">
        <v>20241395</v>
      </c>
      <c r="V2051">
        <f t="shared" si="63"/>
        <v>241395</v>
      </c>
      <c r="W2051" t="s">
        <v>7578</v>
      </c>
      <c r="X2051">
        <v>6.1</v>
      </c>
      <c r="Y2051">
        <v>114</v>
      </c>
      <c r="Z2051">
        <v>42664</v>
      </c>
      <c r="AA2051">
        <v>403</v>
      </c>
      <c r="AB2051">
        <v>0</v>
      </c>
      <c r="AC2051">
        <v>0</v>
      </c>
      <c r="AD2051">
        <v>2000</v>
      </c>
      <c r="AE2051">
        <v>1000</v>
      </c>
      <c r="AF2051">
        <v>877</v>
      </c>
      <c r="AG2051">
        <v>5123</v>
      </c>
      <c r="AH2051" t="s">
        <v>980</v>
      </c>
      <c r="AI2051" t="s">
        <v>4493</v>
      </c>
      <c r="AJ2051" t="s">
        <v>13161</v>
      </c>
      <c r="AP2051">
        <f t="shared" ref="AP2051:AP2114" si="64">COUNTA(AH2051:AO2051)</f>
        <v>3</v>
      </c>
    </row>
    <row r="2052" spans="1:42" x14ac:dyDescent="0.3">
      <c r="A2052" s="1">
        <v>2211</v>
      </c>
      <c r="B2052" t="s">
        <v>7579</v>
      </c>
      <c r="C2052" t="s">
        <v>559</v>
      </c>
      <c r="D2052" t="s">
        <v>7580</v>
      </c>
      <c r="E2052" t="s">
        <v>7581</v>
      </c>
      <c r="F2052" t="s">
        <v>7582</v>
      </c>
      <c r="G2052" t="s">
        <v>7583</v>
      </c>
      <c r="H2052" t="s">
        <v>32</v>
      </c>
      <c r="I2052">
        <v>108</v>
      </c>
      <c r="J2052">
        <v>1.85</v>
      </c>
      <c r="K2052" t="s">
        <v>33</v>
      </c>
      <c r="L2052" t="s">
        <v>14631</v>
      </c>
      <c r="M2052" t="s">
        <v>18463</v>
      </c>
      <c r="N2052" t="s">
        <v>16328</v>
      </c>
      <c r="O2052" t="s">
        <v>18280</v>
      </c>
      <c r="P2052" t="s">
        <v>14877</v>
      </c>
      <c r="Q2052">
        <v>1960</v>
      </c>
      <c r="R2052" t="s">
        <v>491</v>
      </c>
      <c r="S2052">
        <v>2</v>
      </c>
      <c r="T2052">
        <v>806947</v>
      </c>
      <c r="U2052">
        <v>32000000</v>
      </c>
      <c r="V2052">
        <f t="shared" ref="V2052:V2115" si="65">U2052-T2052</f>
        <v>31193053</v>
      </c>
      <c r="W2052" t="s">
        <v>7584</v>
      </c>
      <c r="X2052">
        <v>8.5</v>
      </c>
      <c r="Y2052">
        <v>290</v>
      </c>
      <c r="Z2052">
        <v>422432</v>
      </c>
      <c r="AA2052">
        <v>1040</v>
      </c>
      <c r="AB2052">
        <v>18000</v>
      </c>
      <c r="AC2052">
        <v>13000</v>
      </c>
      <c r="AD2052">
        <v>606</v>
      </c>
      <c r="AE2052">
        <v>332</v>
      </c>
      <c r="AF2052">
        <v>285</v>
      </c>
      <c r="AG2052">
        <v>1885</v>
      </c>
      <c r="AH2052" t="s">
        <v>4493</v>
      </c>
      <c r="AI2052" t="s">
        <v>20928</v>
      </c>
      <c r="AJ2052" t="s">
        <v>13161</v>
      </c>
      <c r="AP2052">
        <f t="shared" si="64"/>
        <v>3</v>
      </c>
    </row>
    <row r="2053" spans="1:42" x14ac:dyDescent="0.3">
      <c r="A2053" s="1">
        <v>2212</v>
      </c>
      <c r="B2053" t="s">
        <v>7585</v>
      </c>
      <c r="C2053" t="s">
        <v>27</v>
      </c>
      <c r="D2053" t="s">
        <v>3683</v>
      </c>
      <c r="E2053" t="s">
        <v>4712</v>
      </c>
      <c r="F2053" t="s">
        <v>7383</v>
      </c>
      <c r="G2053" t="s">
        <v>7586</v>
      </c>
      <c r="H2053" t="s">
        <v>32</v>
      </c>
      <c r="I2053">
        <v>112</v>
      </c>
      <c r="J2053">
        <v>1.85</v>
      </c>
      <c r="K2053" t="s">
        <v>33</v>
      </c>
      <c r="L2053" t="s">
        <v>15567</v>
      </c>
      <c r="M2053" t="s">
        <v>14819</v>
      </c>
      <c r="N2053" t="s">
        <v>18464</v>
      </c>
      <c r="O2053" t="s">
        <v>18189</v>
      </c>
      <c r="P2053" t="s">
        <v>15289</v>
      </c>
      <c r="Q2053">
        <v>2008</v>
      </c>
      <c r="R2053" t="s">
        <v>491</v>
      </c>
      <c r="S2053">
        <v>3</v>
      </c>
      <c r="T2053">
        <v>40000000</v>
      </c>
      <c r="U2053">
        <v>19151864</v>
      </c>
      <c r="V2053">
        <f t="shared" si="65"/>
        <v>-20848136</v>
      </c>
      <c r="W2053" t="s">
        <v>7587</v>
      </c>
      <c r="X2053">
        <v>5.9</v>
      </c>
      <c r="Y2053">
        <v>80</v>
      </c>
      <c r="Z2053">
        <v>36983</v>
      </c>
      <c r="AA2053">
        <v>100</v>
      </c>
      <c r="AB2053">
        <v>0</v>
      </c>
      <c r="AC2053">
        <v>41</v>
      </c>
      <c r="AD2053">
        <v>1000</v>
      </c>
      <c r="AE2053">
        <v>500</v>
      </c>
      <c r="AF2053">
        <v>490</v>
      </c>
      <c r="AG2053">
        <v>3301</v>
      </c>
      <c r="AH2053" t="s">
        <v>1432</v>
      </c>
      <c r="AI2053" t="s">
        <v>12756</v>
      </c>
      <c r="AP2053">
        <f t="shared" si="64"/>
        <v>2</v>
      </c>
    </row>
    <row r="2054" spans="1:42" x14ac:dyDescent="0.3">
      <c r="A2054" s="1">
        <v>2213</v>
      </c>
      <c r="B2054" t="s">
        <v>7588</v>
      </c>
      <c r="C2054" t="s">
        <v>27</v>
      </c>
      <c r="D2054" t="s">
        <v>7589</v>
      </c>
      <c r="E2054" t="s">
        <v>3650</v>
      </c>
      <c r="F2054" t="s">
        <v>275</v>
      </c>
      <c r="G2054" t="s">
        <v>5938</v>
      </c>
      <c r="H2054" t="s">
        <v>32</v>
      </c>
      <c r="I2054">
        <v>104</v>
      </c>
      <c r="J2054">
        <v>2.35</v>
      </c>
      <c r="K2054" t="s">
        <v>33</v>
      </c>
      <c r="L2054" t="s">
        <v>14034</v>
      </c>
      <c r="M2054" t="s">
        <v>18465</v>
      </c>
      <c r="N2054" t="s">
        <v>14003</v>
      </c>
      <c r="O2054" t="s">
        <v>18466</v>
      </c>
      <c r="P2054" t="s">
        <v>18467</v>
      </c>
      <c r="Q2054">
        <v>2014</v>
      </c>
      <c r="R2054" t="s">
        <v>34</v>
      </c>
      <c r="S2054">
        <v>0</v>
      </c>
      <c r="T2054">
        <v>20000000</v>
      </c>
      <c r="U2054">
        <v>23393765</v>
      </c>
      <c r="V2054">
        <f t="shared" si="65"/>
        <v>3393765</v>
      </c>
      <c r="W2054" t="s">
        <v>7590</v>
      </c>
      <c r="X2054">
        <v>6.3</v>
      </c>
      <c r="Y2054">
        <v>98</v>
      </c>
      <c r="Z2054">
        <v>31323</v>
      </c>
      <c r="AA2054">
        <v>76</v>
      </c>
      <c r="AB2054">
        <v>0</v>
      </c>
      <c r="AC2054">
        <v>19</v>
      </c>
      <c r="AD2054">
        <v>15000</v>
      </c>
      <c r="AE2054">
        <v>989</v>
      </c>
      <c r="AF2054">
        <v>942</v>
      </c>
      <c r="AG2054">
        <v>18760</v>
      </c>
      <c r="AH2054" t="s">
        <v>2420</v>
      </c>
      <c r="AI2054" t="s">
        <v>12756</v>
      </c>
      <c r="AP2054">
        <f t="shared" si="64"/>
        <v>2</v>
      </c>
    </row>
    <row r="2055" spans="1:42" x14ac:dyDescent="0.3">
      <c r="A2055" s="1">
        <v>2214</v>
      </c>
      <c r="B2055" t="s">
        <v>7591</v>
      </c>
      <c r="C2055" t="s">
        <v>27</v>
      </c>
      <c r="D2055" t="s">
        <v>2347</v>
      </c>
      <c r="E2055" t="s">
        <v>2348</v>
      </c>
      <c r="F2055" t="s">
        <v>7178</v>
      </c>
      <c r="G2055" t="s">
        <v>4013</v>
      </c>
      <c r="H2055" t="s">
        <v>32</v>
      </c>
      <c r="I2055">
        <v>113</v>
      </c>
      <c r="J2055">
        <v>2.35</v>
      </c>
      <c r="K2055" t="s">
        <v>33</v>
      </c>
      <c r="L2055" t="s">
        <v>16696</v>
      </c>
      <c r="M2055" t="s">
        <v>18468</v>
      </c>
      <c r="N2055" t="s">
        <v>14676</v>
      </c>
      <c r="O2055" t="s">
        <v>17902</v>
      </c>
      <c r="P2055" t="s">
        <v>14057</v>
      </c>
      <c r="Q2055">
        <v>2007</v>
      </c>
      <c r="R2055" t="s">
        <v>491</v>
      </c>
      <c r="S2055">
        <v>3</v>
      </c>
      <c r="T2055">
        <v>20000000</v>
      </c>
      <c r="U2055">
        <v>18882880</v>
      </c>
      <c r="V2055">
        <f t="shared" si="65"/>
        <v>-1117120</v>
      </c>
      <c r="W2055" t="s">
        <v>7592</v>
      </c>
      <c r="X2055">
        <v>5.9</v>
      </c>
      <c r="Y2055">
        <v>88</v>
      </c>
      <c r="Z2055">
        <v>20539</v>
      </c>
      <c r="AA2055">
        <v>125</v>
      </c>
      <c r="AB2055">
        <v>681</v>
      </c>
      <c r="AC2055">
        <v>0</v>
      </c>
      <c r="AD2055">
        <v>995</v>
      </c>
      <c r="AE2055">
        <v>975</v>
      </c>
      <c r="AF2055">
        <v>949</v>
      </c>
      <c r="AG2055">
        <v>4039</v>
      </c>
      <c r="AH2055" t="s">
        <v>1432</v>
      </c>
      <c r="AI2055" t="s">
        <v>2420</v>
      </c>
      <c r="AP2055">
        <f t="shared" si="64"/>
        <v>2</v>
      </c>
    </row>
    <row r="2056" spans="1:42" x14ac:dyDescent="0.3">
      <c r="A2056" s="1">
        <v>2215</v>
      </c>
      <c r="B2056" t="s">
        <v>7593</v>
      </c>
      <c r="C2056" t="s">
        <v>27</v>
      </c>
      <c r="D2056" t="s">
        <v>7594</v>
      </c>
      <c r="E2056" t="s">
        <v>562</v>
      </c>
      <c r="F2056" t="s">
        <v>4616</v>
      </c>
      <c r="G2056" t="s">
        <v>7595</v>
      </c>
      <c r="H2056" t="s">
        <v>32</v>
      </c>
      <c r="I2056">
        <v>98</v>
      </c>
      <c r="J2056">
        <v>1.78</v>
      </c>
      <c r="K2056" t="s">
        <v>33</v>
      </c>
      <c r="L2056" t="s">
        <v>14039</v>
      </c>
      <c r="M2056" t="s">
        <v>15207</v>
      </c>
      <c r="N2056" t="s">
        <v>14997</v>
      </c>
      <c r="O2056" t="s">
        <v>14491</v>
      </c>
      <c r="P2056" t="s">
        <v>18469</v>
      </c>
      <c r="Q2056">
        <v>1981</v>
      </c>
      <c r="R2056" t="s">
        <v>72</v>
      </c>
      <c r="S2056">
        <v>0</v>
      </c>
      <c r="T2056">
        <v>20000000</v>
      </c>
      <c r="U2056">
        <v>8500000</v>
      </c>
      <c r="V2056">
        <f t="shared" si="65"/>
        <v>-11500000</v>
      </c>
      <c r="W2056" t="s">
        <v>7596</v>
      </c>
      <c r="X2056">
        <v>5.4</v>
      </c>
      <c r="Y2056">
        <v>13</v>
      </c>
      <c r="Z2056">
        <v>2061</v>
      </c>
      <c r="AA2056">
        <v>34</v>
      </c>
      <c r="AB2056">
        <v>501</v>
      </c>
      <c r="AC2056">
        <v>15</v>
      </c>
      <c r="AD2056">
        <v>691</v>
      </c>
      <c r="AE2056">
        <v>374</v>
      </c>
      <c r="AF2056">
        <v>281</v>
      </c>
      <c r="AG2056">
        <v>1761</v>
      </c>
      <c r="AH2056" t="s">
        <v>1432</v>
      </c>
      <c r="AP2056">
        <f t="shared" si="64"/>
        <v>1</v>
      </c>
    </row>
    <row r="2057" spans="1:42" x14ac:dyDescent="0.3">
      <c r="A2057" s="1">
        <v>2217</v>
      </c>
      <c r="B2057" t="s">
        <v>7597</v>
      </c>
      <c r="C2057" t="s">
        <v>27</v>
      </c>
      <c r="D2057" t="s">
        <v>1006</v>
      </c>
      <c r="E2057" t="s">
        <v>332</v>
      </c>
      <c r="F2057" t="s">
        <v>7598</v>
      </c>
      <c r="G2057" t="s">
        <v>327</v>
      </c>
      <c r="H2057" t="s">
        <v>32</v>
      </c>
      <c r="I2057">
        <v>114</v>
      </c>
      <c r="J2057">
        <v>1.85</v>
      </c>
      <c r="K2057" t="s">
        <v>33</v>
      </c>
      <c r="L2057" t="s">
        <v>14325</v>
      </c>
      <c r="M2057" t="s">
        <v>14220</v>
      </c>
      <c r="N2057" t="s">
        <v>18470</v>
      </c>
      <c r="O2057" t="s">
        <v>15162</v>
      </c>
      <c r="P2057" t="s">
        <v>18471</v>
      </c>
      <c r="Q2057">
        <v>1998</v>
      </c>
      <c r="R2057" t="s">
        <v>72</v>
      </c>
      <c r="S2057">
        <v>2</v>
      </c>
      <c r="T2057">
        <v>30000000</v>
      </c>
      <c r="U2057">
        <v>18252684</v>
      </c>
      <c r="V2057">
        <f t="shared" si="65"/>
        <v>-11747316</v>
      </c>
      <c r="W2057" t="s">
        <v>7599</v>
      </c>
      <c r="X2057">
        <v>6.9</v>
      </c>
      <c r="Y2057">
        <v>60</v>
      </c>
      <c r="Z2057">
        <v>18366</v>
      </c>
      <c r="AA2057">
        <v>219</v>
      </c>
      <c r="AB2057">
        <v>0</v>
      </c>
      <c r="AC2057">
        <v>160</v>
      </c>
      <c r="AD2057">
        <v>1000</v>
      </c>
      <c r="AE2057">
        <v>367</v>
      </c>
      <c r="AF2057">
        <v>271</v>
      </c>
      <c r="AG2057">
        <v>1816</v>
      </c>
      <c r="AH2057" t="s">
        <v>1432</v>
      </c>
      <c r="AI2057" t="s">
        <v>2420</v>
      </c>
      <c r="AJ2057" t="s">
        <v>20926</v>
      </c>
      <c r="AP2057">
        <f t="shared" si="64"/>
        <v>3</v>
      </c>
    </row>
    <row r="2058" spans="1:42" x14ac:dyDescent="0.3">
      <c r="A2058" s="1">
        <v>2218</v>
      </c>
      <c r="B2058" t="s">
        <v>7600</v>
      </c>
      <c r="C2058" t="s">
        <v>27</v>
      </c>
      <c r="D2058" t="s">
        <v>7601</v>
      </c>
      <c r="E2058" t="s">
        <v>1582</v>
      </c>
      <c r="F2058" t="s">
        <v>194</v>
      </c>
      <c r="G2058" t="s">
        <v>4135</v>
      </c>
      <c r="H2058" t="s">
        <v>32</v>
      </c>
      <c r="I2058">
        <v>124</v>
      </c>
      <c r="J2058">
        <v>2.35</v>
      </c>
      <c r="K2058" t="s">
        <v>33</v>
      </c>
      <c r="L2058" t="s">
        <v>14149</v>
      </c>
      <c r="M2058" t="s">
        <v>17473</v>
      </c>
      <c r="N2058" t="s">
        <v>18472</v>
      </c>
      <c r="O2058" t="s">
        <v>18473</v>
      </c>
      <c r="P2058" t="s">
        <v>18474</v>
      </c>
      <c r="Q2058">
        <v>2007</v>
      </c>
      <c r="R2058" t="s">
        <v>491</v>
      </c>
      <c r="S2058">
        <v>2</v>
      </c>
      <c r="T2058">
        <v>20000000</v>
      </c>
      <c r="U2058">
        <v>19661987</v>
      </c>
      <c r="V2058">
        <f t="shared" si="65"/>
        <v>-338013</v>
      </c>
      <c r="W2058" t="s">
        <v>7602</v>
      </c>
      <c r="X2058">
        <v>7.5</v>
      </c>
      <c r="Y2058">
        <v>154</v>
      </c>
      <c r="Z2058">
        <v>83786</v>
      </c>
      <c r="AA2058">
        <v>231</v>
      </c>
      <c r="AB2058">
        <v>0</v>
      </c>
      <c r="AC2058">
        <v>57</v>
      </c>
      <c r="AD2058">
        <v>11000</v>
      </c>
      <c r="AE2058">
        <v>3000</v>
      </c>
      <c r="AF2058">
        <v>905</v>
      </c>
      <c r="AG2058">
        <v>17050</v>
      </c>
      <c r="AH2058" t="s">
        <v>2420</v>
      </c>
      <c r="AP2058">
        <f t="shared" si="64"/>
        <v>1</v>
      </c>
    </row>
    <row r="2059" spans="1:42" x14ac:dyDescent="0.3">
      <c r="A2059" s="1">
        <v>2219</v>
      </c>
      <c r="B2059" t="s">
        <v>7603</v>
      </c>
      <c r="C2059" t="s">
        <v>27</v>
      </c>
      <c r="D2059" t="s">
        <v>4144</v>
      </c>
      <c r="E2059" t="s">
        <v>428</v>
      </c>
      <c r="F2059" t="s">
        <v>148</v>
      </c>
      <c r="G2059" t="s">
        <v>2316</v>
      </c>
      <c r="H2059" t="s">
        <v>32</v>
      </c>
      <c r="I2059">
        <v>148</v>
      </c>
      <c r="J2059">
        <v>2.35</v>
      </c>
      <c r="K2059" t="s">
        <v>33</v>
      </c>
      <c r="L2059" t="s">
        <v>15589</v>
      </c>
      <c r="M2059" t="s">
        <v>14955</v>
      </c>
      <c r="N2059" t="s">
        <v>14564</v>
      </c>
      <c r="O2059" t="s">
        <v>18475</v>
      </c>
      <c r="P2059" t="s">
        <v>17974</v>
      </c>
      <c r="Q2059">
        <v>2007</v>
      </c>
      <c r="R2059" t="s">
        <v>491</v>
      </c>
      <c r="S2059">
        <v>0</v>
      </c>
      <c r="T2059">
        <v>15000000</v>
      </c>
      <c r="U2059">
        <v>18352454</v>
      </c>
      <c r="V2059">
        <f t="shared" si="65"/>
        <v>3352454</v>
      </c>
      <c r="W2059" t="s">
        <v>7604</v>
      </c>
      <c r="X2059">
        <v>8.1999999999999993</v>
      </c>
      <c r="Y2059">
        <v>274</v>
      </c>
      <c r="Z2059">
        <v>426359</v>
      </c>
      <c r="AA2059">
        <v>760</v>
      </c>
      <c r="AB2059">
        <v>76000</v>
      </c>
      <c r="AC2059">
        <v>0</v>
      </c>
      <c r="AD2059">
        <v>17000</v>
      </c>
      <c r="AE2059">
        <v>882</v>
      </c>
      <c r="AF2059">
        <v>826</v>
      </c>
      <c r="AG2059">
        <v>18752</v>
      </c>
      <c r="AH2059" t="s">
        <v>718</v>
      </c>
      <c r="AI2059" t="s">
        <v>20932</v>
      </c>
      <c r="AJ2059" t="s">
        <v>2420</v>
      </c>
      <c r="AP2059">
        <f t="shared" si="64"/>
        <v>3</v>
      </c>
    </row>
    <row r="2060" spans="1:42" x14ac:dyDescent="0.3">
      <c r="A2060" s="1">
        <v>2220</v>
      </c>
      <c r="B2060" t="s">
        <v>7605</v>
      </c>
      <c r="C2060" t="s">
        <v>27</v>
      </c>
      <c r="D2060" t="s">
        <v>1836</v>
      </c>
      <c r="E2060" t="s">
        <v>1418</v>
      </c>
      <c r="F2060" t="s">
        <v>469</v>
      </c>
      <c r="G2060" t="s">
        <v>2877</v>
      </c>
      <c r="H2060" t="s">
        <v>32</v>
      </c>
      <c r="I2060">
        <v>108</v>
      </c>
      <c r="J2060">
        <v>2.35</v>
      </c>
      <c r="K2060" t="s">
        <v>33</v>
      </c>
      <c r="L2060" t="s">
        <v>18476</v>
      </c>
      <c r="M2060" t="s">
        <v>18477</v>
      </c>
      <c r="N2060" t="s">
        <v>18478</v>
      </c>
      <c r="O2060" t="s">
        <v>17333</v>
      </c>
      <c r="P2060" t="s">
        <v>18479</v>
      </c>
      <c r="Q2060">
        <v>2006</v>
      </c>
      <c r="R2060" t="s">
        <v>34</v>
      </c>
      <c r="S2060">
        <v>1</v>
      </c>
      <c r="T2060">
        <v>20000000</v>
      </c>
      <c r="U2060">
        <v>17803796</v>
      </c>
      <c r="V2060">
        <f t="shared" si="65"/>
        <v>-2196204</v>
      </c>
      <c r="W2060" t="s">
        <v>7606</v>
      </c>
      <c r="X2060">
        <v>5.9</v>
      </c>
      <c r="Y2060">
        <v>110</v>
      </c>
      <c r="Z2060">
        <v>26100</v>
      </c>
      <c r="AA2060">
        <v>97</v>
      </c>
      <c r="AB2060">
        <v>484</v>
      </c>
      <c r="AC2060">
        <v>480</v>
      </c>
      <c r="AD2060">
        <v>970</v>
      </c>
      <c r="AE2060">
        <v>931</v>
      </c>
      <c r="AF2060">
        <v>579</v>
      </c>
      <c r="AG2060">
        <v>4374</v>
      </c>
      <c r="AH2060" t="s">
        <v>1432</v>
      </c>
      <c r="AP2060">
        <f t="shared" si="64"/>
        <v>1</v>
      </c>
    </row>
    <row r="2061" spans="1:42" x14ac:dyDescent="0.3">
      <c r="A2061" s="1">
        <v>2221</v>
      </c>
      <c r="B2061" t="s">
        <v>7607</v>
      </c>
      <c r="C2061" t="s">
        <v>27</v>
      </c>
      <c r="D2061" t="s">
        <v>7608</v>
      </c>
      <c r="E2061" t="s">
        <v>2391</v>
      </c>
      <c r="F2061" t="s">
        <v>3584</v>
      </c>
      <c r="G2061" t="s">
        <v>3014</v>
      </c>
      <c r="H2061" t="s">
        <v>1390</v>
      </c>
      <c r="I2061">
        <v>95</v>
      </c>
      <c r="J2061">
        <v>2.35</v>
      </c>
      <c r="K2061" t="s">
        <v>33</v>
      </c>
      <c r="L2061" t="s">
        <v>18480</v>
      </c>
      <c r="M2061" t="s">
        <v>15557</v>
      </c>
      <c r="N2061" t="s">
        <v>18481</v>
      </c>
      <c r="O2061" t="s">
        <v>15551</v>
      </c>
      <c r="P2061" t="s">
        <v>14445</v>
      </c>
      <c r="Q2061">
        <v>2012</v>
      </c>
      <c r="R2061" t="s">
        <v>491</v>
      </c>
      <c r="S2061">
        <v>0</v>
      </c>
      <c r="T2061">
        <v>20000000</v>
      </c>
      <c r="U2061">
        <v>17529157</v>
      </c>
      <c r="V2061">
        <f t="shared" si="65"/>
        <v>-2470843</v>
      </c>
      <c r="W2061" t="s">
        <v>7609</v>
      </c>
      <c r="X2061">
        <v>5</v>
      </c>
      <c r="Y2061">
        <v>173</v>
      </c>
      <c r="Z2061">
        <v>49888</v>
      </c>
      <c r="AA2061">
        <v>220</v>
      </c>
      <c r="AB2061">
        <v>25000</v>
      </c>
      <c r="AC2061">
        <v>83</v>
      </c>
      <c r="AD2061">
        <v>991</v>
      </c>
      <c r="AE2061">
        <v>494</v>
      </c>
      <c r="AF2061">
        <v>206</v>
      </c>
      <c r="AG2061">
        <v>2173</v>
      </c>
      <c r="AH2061" t="s">
        <v>718</v>
      </c>
      <c r="AI2061" t="s">
        <v>2420</v>
      </c>
      <c r="AJ2061" t="s">
        <v>4493</v>
      </c>
      <c r="AK2061" t="s">
        <v>20928</v>
      </c>
      <c r="AL2061" t="s">
        <v>13161</v>
      </c>
      <c r="AP2061">
        <f t="shared" si="64"/>
        <v>5</v>
      </c>
    </row>
    <row r="2062" spans="1:42" x14ac:dyDescent="0.3">
      <c r="A2062" s="1">
        <v>2222</v>
      </c>
      <c r="B2062" t="s">
        <v>7610</v>
      </c>
      <c r="C2062" t="s">
        <v>27</v>
      </c>
      <c r="D2062" t="s">
        <v>3455</v>
      </c>
      <c r="E2062" t="s">
        <v>1283</v>
      </c>
      <c r="F2062" t="s">
        <v>380</v>
      </c>
      <c r="G2062" t="s">
        <v>2343</v>
      </c>
      <c r="H2062" t="s">
        <v>32</v>
      </c>
      <c r="I2062">
        <v>108</v>
      </c>
      <c r="J2062">
        <v>1.85</v>
      </c>
      <c r="K2062" t="s">
        <v>33</v>
      </c>
      <c r="L2062" t="s">
        <v>14875</v>
      </c>
      <c r="M2062" t="s">
        <v>18482</v>
      </c>
      <c r="N2062" t="s">
        <v>17223</v>
      </c>
      <c r="O2062" t="s">
        <v>16472</v>
      </c>
      <c r="P2062" t="s">
        <v>14585</v>
      </c>
      <c r="Q2062">
        <v>1996</v>
      </c>
      <c r="R2062" t="s">
        <v>491</v>
      </c>
      <c r="S2062">
        <v>2</v>
      </c>
      <c r="T2062">
        <v>19000000</v>
      </c>
      <c r="U2062">
        <v>25753840</v>
      </c>
      <c r="V2062">
        <f t="shared" si="65"/>
        <v>6753840</v>
      </c>
      <c r="W2062" t="s">
        <v>7611</v>
      </c>
      <c r="X2062">
        <v>7.3</v>
      </c>
      <c r="Y2062">
        <v>165</v>
      </c>
      <c r="Z2062">
        <v>219091</v>
      </c>
      <c r="AA2062">
        <v>592</v>
      </c>
      <c r="AB2062">
        <v>12000</v>
      </c>
      <c r="AC2062">
        <v>0</v>
      </c>
      <c r="AD2062">
        <v>16000</v>
      </c>
      <c r="AE2062">
        <v>4000</v>
      </c>
      <c r="AF2062">
        <v>844</v>
      </c>
      <c r="AG2062">
        <v>23296</v>
      </c>
      <c r="AH2062" t="s">
        <v>20931</v>
      </c>
      <c r="AI2062" t="s">
        <v>20924</v>
      </c>
      <c r="AJ2062" t="s">
        <v>4493</v>
      </c>
      <c r="AP2062">
        <f t="shared" si="64"/>
        <v>3</v>
      </c>
    </row>
    <row r="2063" spans="1:42" x14ac:dyDescent="0.3">
      <c r="A2063" s="1">
        <v>2223</v>
      </c>
      <c r="B2063" t="s">
        <v>7612</v>
      </c>
      <c r="C2063" t="s">
        <v>27</v>
      </c>
      <c r="D2063" t="s">
        <v>7613</v>
      </c>
      <c r="E2063" t="s">
        <v>7427</v>
      </c>
      <c r="F2063" t="s">
        <v>5817</v>
      </c>
      <c r="G2063" t="s">
        <v>1294</v>
      </c>
      <c r="H2063" t="s">
        <v>32</v>
      </c>
      <c r="I2063">
        <v>68</v>
      </c>
      <c r="J2063">
        <v>1.85</v>
      </c>
      <c r="K2063" t="s">
        <v>33</v>
      </c>
      <c r="L2063" t="s">
        <v>14527</v>
      </c>
      <c r="M2063" t="s">
        <v>14939</v>
      </c>
      <c r="N2063" t="s">
        <v>14554</v>
      </c>
      <c r="O2063" t="s">
        <v>17618</v>
      </c>
      <c r="P2063" t="s">
        <v>18483</v>
      </c>
      <c r="Q2063">
        <v>2005</v>
      </c>
      <c r="R2063" t="s">
        <v>212</v>
      </c>
      <c r="S2063">
        <v>0</v>
      </c>
      <c r="T2063">
        <v>20000000</v>
      </c>
      <c r="U2063">
        <v>18081626</v>
      </c>
      <c r="V2063">
        <f t="shared" si="65"/>
        <v>-1918374</v>
      </c>
      <c r="W2063" t="s">
        <v>7614</v>
      </c>
      <c r="X2063">
        <v>6.4</v>
      </c>
      <c r="Y2063">
        <v>45</v>
      </c>
      <c r="Z2063">
        <v>4180</v>
      </c>
      <c r="AA2063">
        <v>32</v>
      </c>
      <c r="AB2063">
        <v>264</v>
      </c>
      <c r="AC2063">
        <v>0</v>
      </c>
      <c r="AD2063">
        <v>304</v>
      </c>
      <c r="AE2063">
        <v>286</v>
      </c>
      <c r="AF2063">
        <v>253</v>
      </c>
      <c r="AG2063">
        <v>861</v>
      </c>
      <c r="AH2063" t="s">
        <v>20925</v>
      </c>
      <c r="AI2063" t="s">
        <v>20926</v>
      </c>
      <c r="AJ2063" t="s">
        <v>20924</v>
      </c>
      <c r="AK2063" t="s">
        <v>20928</v>
      </c>
      <c r="AP2063">
        <f t="shared" si="64"/>
        <v>4</v>
      </c>
    </row>
    <row r="2064" spans="1:42" x14ac:dyDescent="0.3">
      <c r="A2064" s="1">
        <v>2224</v>
      </c>
      <c r="B2064" t="s">
        <v>7615</v>
      </c>
      <c r="C2064" t="s">
        <v>27</v>
      </c>
      <c r="D2064" t="s">
        <v>6372</v>
      </c>
      <c r="E2064" t="s">
        <v>77</v>
      </c>
      <c r="F2064" t="s">
        <v>1500</v>
      </c>
      <c r="G2064" t="s">
        <v>7616</v>
      </c>
      <c r="H2064" t="s">
        <v>32</v>
      </c>
      <c r="I2064">
        <v>103</v>
      </c>
      <c r="J2064">
        <v>1.85</v>
      </c>
      <c r="K2064" t="s">
        <v>33</v>
      </c>
      <c r="L2064" t="s">
        <v>16310</v>
      </c>
      <c r="M2064" t="s">
        <v>17840</v>
      </c>
      <c r="N2064" t="s">
        <v>18484</v>
      </c>
      <c r="O2064" t="s">
        <v>17497</v>
      </c>
      <c r="P2064" t="s">
        <v>16169</v>
      </c>
      <c r="Q2064">
        <v>1995</v>
      </c>
      <c r="R2064" t="s">
        <v>34</v>
      </c>
      <c r="S2064">
        <v>1</v>
      </c>
      <c r="T2064">
        <v>20000000</v>
      </c>
      <c r="U2064">
        <v>17518220</v>
      </c>
      <c r="V2064">
        <f t="shared" si="65"/>
        <v>-2481780</v>
      </c>
      <c r="W2064" t="s">
        <v>7617</v>
      </c>
      <c r="X2064">
        <v>6.6</v>
      </c>
      <c r="Y2064">
        <v>45</v>
      </c>
      <c r="Z2064">
        <v>9105</v>
      </c>
      <c r="AA2064">
        <v>76</v>
      </c>
      <c r="AB2064">
        <v>0</v>
      </c>
      <c r="AC2064">
        <v>0</v>
      </c>
      <c r="AD2064">
        <v>21000</v>
      </c>
      <c r="AE2064">
        <v>1000</v>
      </c>
      <c r="AF2064">
        <v>801</v>
      </c>
      <c r="AG2064">
        <v>25263</v>
      </c>
      <c r="AH2064" t="s">
        <v>1432</v>
      </c>
      <c r="AI2064" t="s">
        <v>2420</v>
      </c>
      <c r="AJ2064" t="s">
        <v>12756</v>
      </c>
      <c r="AP2064">
        <f t="shared" si="64"/>
        <v>3</v>
      </c>
    </row>
    <row r="2065" spans="1:42" x14ac:dyDescent="0.3">
      <c r="A2065" s="1">
        <v>2225</v>
      </c>
      <c r="B2065" t="s">
        <v>7618</v>
      </c>
      <c r="C2065" t="s">
        <v>27</v>
      </c>
      <c r="D2065" t="s">
        <v>7619</v>
      </c>
      <c r="E2065" t="s">
        <v>7620</v>
      </c>
      <c r="F2065" t="s">
        <v>7621</v>
      </c>
      <c r="G2065" t="s">
        <v>7622</v>
      </c>
      <c r="H2065" t="s">
        <v>2734</v>
      </c>
      <c r="I2065">
        <v>99</v>
      </c>
      <c r="J2065">
        <v>2.35</v>
      </c>
      <c r="K2065" t="s">
        <v>5076</v>
      </c>
      <c r="L2065" t="s">
        <v>14500</v>
      </c>
      <c r="M2065" t="s">
        <v>18485</v>
      </c>
      <c r="N2065" t="s">
        <v>14259</v>
      </c>
      <c r="O2065" t="s">
        <v>15082</v>
      </c>
      <c r="P2065" t="s">
        <v>18486</v>
      </c>
      <c r="Q2065">
        <v>2004</v>
      </c>
      <c r="R2065" t="s">
        <v>491</v>
      </c>
      <c r="S2065">
        <v>1</v>
      </c>
      <c r="T2065">
        <v>20000000</v>
      </c>
      <c r="U2065">
        <v>17104669</v>
      </c>
      <c r="V2065">
        <f t="shared" si="65"/>
        <v>-2895331</v>
      </c>
      <c r="W2065" t="s">
        <v>7623</v>
      </c>
      <c r="X2065">
        <v>7.8</v>
      </c>
      <c r="Y2065">
        <v>377</v>
      </c>
      <c r="Z2065">
        <v>99353</v>
      </c>
      <c r="AA2065">
        <v>354</v>
      </c>
      <c r="AB2065">
        <v>0</v>
      </c>
      <c r="AC2065">
        <v>0</v>
      </c>
      <c r="AD2065">
        <v>264</v>
      </c>
      <c r="AE2065">
        <v>62</v>
      </c>
      <c r="AF2065">
        <v>59</v>
      </c>
      <c r="AG2065">
        <v>537</v>
      </c>
      <c r="AH2065" t="s">
        <v>980</v>
      </c>
      <c r="AI2065" t="s">
        <v>1432</v>
      </c>
      <c r="AJ2065" t="s">
        <v>20931</v>
      </c>
      <c r="AK2065" t="s">
        <v>20924</v>
      </c>
      <c r="AP2065">
        <f t="shared" si="64"/>
        <v>4</v>
      </c>
    </row>
    <row r="2066" spans="1:42" x14ac:dyDescent="0.3">
      <c r="A2066" s="1">
        <v>2227</v>
      </c>
      <c r="B2066" t="s">
        <v>7624</v>
      </c>
      <c r="C2066" t="s">
        <v>27</v>
      </c>
      <c r="D2066" t="s">
        <v>7625</v>
      </c>
      <c r="E2066" t="s">
        <v>1589</v>
      </c>
      <c r="F2066" t="s">
        <v>6172</v>
      </c>
      <c r="G2066" t="s">
        <v>853</v>
      </c>
      <c r="H2066" t="s">
        <v>32</v>
      </c>
      <c r="I2066">
        <v>88</v>
      </c>
      <c r="J2066">
        <v>1.85</v>
      </c>
      <c r="K2066" t="s">
        <v>33</v>
      </c>
      <c r="L2066" t="s">
        <v>18487</v>
      </c>
      <c r="M2066" t="s">
        <v>15226</v>
      </c>
      <c r="N2066" t="s">
        <v>14082</v>
      </c>
      <c r="O2066" t="s">
        <v>13993</v>
      </c>
      <c r="P2066" t="s">
        <v>18384</v>
      </c>
      <c r="Q2066">
        <v>2002</v>
      </c>
      <c r="R2066" t="s">
        <v>212</v>
      </c>
      <c r="S2066">
        <v>1</v>
      </c>
      <c r="T2066">
        <v>35000000</v>
      </c>
      <c r="U2066">
        <v>16988996</v>
      </c>
      <c r="V2066">
        <f t="shared" si="65"/>
        <v>-18011004</v>
      </c>
      <c r="W2066" t="s">
        <v>7626</v>
      </c>
      <c r="X2066">
        <v>4</v>
      </c>
      <c r="Y2066">
        <v>43</v>
      </c>
      <c r="Z2066">
        <v>3875</v>
      </c>
      <c r="AA2066">
        <v>75</v>
      </c>
      <c r="AB2066">
        <v>422</v>
      </c>
      <c r="AC2066">
        <v>0</v>
      </c>
      <c r="AD2066">
        <v>3000</v>
      </c>
      <c r="AE2066">
        <v>968</v>
      </c>
      <c r="AF2066">
        <v>939</v>
      </c>
      <c r="AG2066">
        <v>8189</v>
      </c>
      <c r="AH2066" t="s">
        <v>1432</v>
      </c>
      <c r="AI2066" t="s">
        <v>20926</v>
      </c>
      <c r="AJ2066" t="s">
        <v>20933</v>
      </c>
      <c r="AK2066" t="s">
        <v>20927</v>
      </c>
      <c r="AP2066">
        <f t="shared" si="64"/>
        <v>4</v>
      </c>
    </row>
    <row r="2067" spans="1:42" x14ac:dyDescent="0.3">
      <c r="A2067" s="1">
        <v>2228</v>
      </c>
      <c r="B2067" t="s">
        <v>7627</v>
      </c>
      <c r="C2067" t="s">
        <v>27</v>
      </c>
      <c r="D2067" t="s">
        <v>99</v>
      </c>
      <c r="E2067" t="s">
        <v>7628</v>
      </c>
      <c r="F2067" t="s">
        <v>5235</v>
      </c>
      <c r="G2067" t="s">
        <v>7629</v>
      </c>
      <c r="H2067" t="s">
        <v>32</v>
      </c>
      <c r="I2067">
        <v>128</v>
      </c>
      <c r="J2067">
        <v>2.35</v>
      </c>
      <c r="K2067" t="s">
        <v>7630</v>
      </c>
      <c r="L2067" t="s">
        <v>14247</v>
      </c>
      <c r="M2067" t="s">
        <v>8429</v>
      </c>
      <c r="N2067" t="s">
        <v>14325</v>
      </c>
      <c r="O2067" t="s">
        <v>14068</v>
      </c>
      <c r="P2067" t="s">
        <v>18488</v>
      </c>
      <c r="Q2067">
        <v>2007</v>
      </c>
      <c r="R2067" t="s">
        <v>34</v>
      </c>
      <c r="S2067">
        <v>0</v>
      </c>
      <c r="T2067">
        <v>20000000</v>
      </c>
      <c r="U2067">
        <v>15797907</v>
      </c>
      <c r="V2067">
        <f t="shared" si="65"/>
        <v>-4202093</v>
      </c>
      <c r="W2067" t="s">
        <v>7631</v>
      </c>
      <c r="X2067">
        <v>7.6</v>
      </c>
      <c r="Y2067">
        <v>201</v>
      </c>
      <c r="Z2067">
        <v>68119</v>
      </c>
      <c r="AA2067">
        <v>230</v>
      </c>
      <c r="AB2067">
        <v>0</v>
      </c>
      <c r="AC2067">
        <v>395</v>
      </c>
      <c r="AD2067">
        <v>283</v>
      </c>
      <c r="AE2067">
        <v>206</v>
      </c>
      <c r="AF2067">
        <v>161</v>
      </c>
      <c r="AG2067">
        <v>904</v>
      </c>
      <c r="AH2067" t="s">
        <v>2420</v>
      </c>
      <c r="AP2067">
        <f t="shared" si="64"/>
        <v>1</v>
      </c>
    </row>
    <row r="2068" spans="1:42" x14ac:dyDescent="0.3">
      <c r="A2068" s="1">
        <v>2229</v>
      </c>
      <c r="B2068" t="s">
        <v>7632</v>
      </c>
      <c r="C2068" t="s">
        <v>27</v>
      </c>
      <c r="D2068" t="s">
        <v>844</v>
      </c>
      <c r="E2068" t="s">
        <v>160</v>
      </c>
      <c r="F2068" t="s">
        <v>279</v>
      </c>
      <c r="G2068" t="s">
        <v>2137</v>
      </c>
      <c r="H2068" t="s">
        <v>32</v>
      </c>
      <c r="I2068">
        <v>124</v>
      </c>
      <c r="J2068">
        <v>1.85</v>
      </c>
      <c r="K2068" t="s">
        <v>33</v>
      </c>
      <c r="L2068" t="s">
        <v>14600</v>
      </c>
      <c r="M2068" t="s">
        <v>14710</v>
      </c>
      <c r="N2068" t="s">
        <v>14003</v>
      </c>
      <c r="O2068" t="s">
        <v>15429</v>
      </c>
      <c r="P2068" t="s">
        <v>14965</v>
      </c>
      <c r="Q2068">
        <v>2003</v>
      </c>
      <c r="R2068" t="s">
        <v>491</v>
      </c>
      <c r="S2068">
        <v>0</v>
      </c>
      <c r="T2068">
        <v>20000000</v>
      </c>
      <c r="U2068">
        <v>16248701</v>
      </c>
      <c r="V2068">
        <f t="shared" si="65"/>
        <v>-3751299</v>
      </c>
      <c r="W2068" t="s">
        <v>7633</v>
      </c>
      <c r="X2068">
        <v>7.7</v>
      </c>
      <c r="Y2068">
        <v>192</v>
      </c>
      <c r="Z2068">
        <v>189683</v>
      </c>
      <c r="AA2068">
        <v>559</v>
      </c>
      <c r="AB2068">
        <v>0</v>
      </c>
      <c r="AC2068">
        <v>0</v>
      </c>
      <c r="AD2068">
        <v>6000</v>
      </c>
      <c r="AE2068">
        <v>979</v>
      </c>
      <c r="AF2068">
        <v>430</v>
      </c>
      <c r="AG2068">
        <v>7567</v>
      </c>
      <c r="AH2068" t="s">
        <v>2420</v>
      </c>
      <c r="AP2068">
        <f t="shared" si="64"/>
        <v>1</v>
      </c>
    </row>
    <row r="2069" spans="1:42" x14ac:dyDescent="0.3">
      <c r="A2069" s="1">
        <v>2230</v>
      </c>
      <c r="B2069" t="s">
        <v>7634</v>
      </c>
      <c r="C2069" t="s">
        <v>27</v>
      </c>
      <c r="D2069" t="s">
        <v>7635</v>
      </c>
      <c r="E2069" t="s">
        <v>1493</v>
      </c>
      <c r="F2069" t="s">
        <v>7636</v>
      </c>
      <c r="G2069" t="s">
        <v>7637</v>
      </c>
      <c r="H2069" t="s">
        <v>32</v>
      </c>
      <c r="I2069">
        <v>84</v>
      </c>
      <c r="J2069">
        <v>2.35</v>
      </c>
      <c r="K2069" t="s">
        <v>33</v>
      </c>
      <c r="L2069" t="s">
        <v>15765</v>
      </c>
      <c r="M2069" t="s">
        <v>15550</v>
      </c>
      <c r="N2069" t="s">
        <v>16589</v>
      </c>
      <c r="O2069" t="s">
        <v>18489</v>
      </c>
      <c r="P2069" t="s">
        <v>14018</v>
      </c>
      <c r="Q2069">
        <v>2004</v>
      </c>
      <c r="R2069" t="s">
        <v>34</v>
      </c>
      <c r="S2069">
        <v>0</v>
      </c>
      <c r="T2069">
        <v>20000000</v>
      </c>
      <c r="U2069">
        <v>15712072</v>
      </c>
      <c r="V2069">
        <f t="shared" si="65"/>
        <v>-4287928</v>
      </c>
      <c r="W2069" t="s">
        <v>7638</v>
      </c>
      <c r="X2069">
        <v>5.8</v>
      </c>
      <c r="Y2069">
        <v>77</v>
      </c>
      <c r="Z2069">
        <v>13210</v>
      </c>
      <c r="AA2069">
        <v>138</v>
      </c>
      <c r="AB2069">
        <v>269</v>
      </c>
      <c r="AC2069">
        <v>2</v>
      </c>
      <c r="AD2069">
        <v>787</v>
      </c>
      <c r="AE2069">
        <v>555</v>
      </c>
      <c r="AF2069">
        <v>472</v>
      </c>
      <c r="AG2069">
        <v>2915</v>
      </c>
      <c r="AH2069" t="s">
        <v>980</v>
      </c>
      <c r="AI2069" t="s">
        <v>20931</v>
      </c>
      <c r="AJ2069" t="s">
        <v>2420</v>
      </c>
      <c r="AK2069" t="s">
        <v>13161</v>
      </c>
      <c r="AP2069">
        <f t="shared" si="64"/>
        <v>4</v>
      </c>
    </row>
    <row r="2070" spans="1:42" x14ac:dyDescent="0.3">
      <c r="A2070" s="1">
        <v>2231</v>
      </c>
      <c r="B2070" t="s">
        <v>7639</v>
      </c>
      <c r="C2070" t="s">
        <v>27</v>
      </c>
      <c r="D2070" t="s">
        <v>7640</v>
      </c>
      <c r="E2070" t="s">
        <v>3554</v>
      </c>
      <c r="F2070" t="s">
        <v>7641</v>
      </c>
      <c r="G2070" t="s">
        <v>4827</v>
      </c>
      <c r="H2070" t="s">
        <v>32</v>
      </c>
      <c r="I2070">
        <v>101</v>
      </c>
      <c r="J2070">
        <v>1.85</v>
      </c>
      <c r="K2070" t="s">
        <v>33</v>
      </c>
      <c r="L2070" t="s">
        <v>16133</v>
      </c>
      <c r="M2070" t="s">
        <v>18490</v>
      </c>
      <c r="N2070" t="s">
        <v>15358</v>
      </c>
      <c r="O2070" t="s">
        <v>18491</v>
      </c>
      <c r="P2070" t="s">
        <v>15289</v>
      </c>
      <c r="Q2070">
        <v>2003</v>
      </c>
      <c r="R2070" t="s">
        <v>34</v>
      </c>
      <c r="S2070">
        <v>3</v>
      </c>
      <c r="T2070">
        <v>20000000</v>
      </c>
      <c r="U2070">
        <v>15408822</v>
      </c>
      <c r="V2070">
        <f t="shared" si="65"/>
        <v>-4591178</v>
      </c>
      <c r="W2070" t="s">
        <v>7642</v>
      </c>
      <c r="X2070">
        <v>5.6</v>
      </c>
      <c r="Y2070">
        <v>81</v>
      </c>
      <c r="Z2070">
        <v>14147</v>
      </c>
      <c r="AA2070">
        <v>92</v>
      </c>
      <c r="AB2070">
        <v>401</v>
      </c>
      <c r="AC2070">
        <v>13</v>
      </c>
      <c r="AD2070">
        <v>651</v>
      </c>
      <c r="AE2070">
        <v>555</v>
      </c>
      <c r="AF2070">
        <v>499</v>
      </c>
      <c r="AG2070">
        <v>2698</v>
      </c>
      <c r="AH2070" t="s">
        <v>1432</v>
      </c>
      <c r="AI2070" t="s">
        <v>12756</v>
      </c>
      <c r="AP2070">
        <f t="shared" si="64"/>
        <v>2</v>
      </c>
    </row>
    <row r="2071" spans="1:42" x14ac:dyDescent="0.3">
      <c r="A2071" s="1">
        <v>2232</v>
      </c>
      <c r="B2071" t="s">
        <v>7643</v>
      </c>
      <c r="C2071" t="s">
        <v>27</v>
      </c>
      <c r="D2071" t="s">
        <v>7644</v>
      </c>
      <c r="E2071" t="s">
        <v>3934</v>
      </c>
      <c r="F2071" t="s">
        <v>7645</v>
      </c>
      <c r="G2071" t="s">
        <v>7646</v>
      </c>
      <c r="H2071" t="s">
        <v>32</v>
      </c>
      <c r="I2071">
        <v>98</v>
      </c>
      <c r="J2071">
        <v>1.85</v>
      </c>
      <c r="K2071" t="s">
        <v>33</v>
      </c>
      <c r="L2071" t="s">
        <v>14149</v>
      </c>
      <c r="M2071" t="s">
        <v>18492</v>
      </c>
      <c r="N2071" t="s">
        <v>14003</v>
      </c>
      <c r="O2071" t="s">
        <v>14403</v>
      </c>
      <c r="P2071" t="s">
        <v>18493</v>
      </c>
      <c r="Q2071">
        <v>2000</v>
      </c>
      <c r="R2071" t="s">
        <v>34</v>
      </c>
      <c r="S2071">
        <v>2</v>
      </c>
      <c r="T2071">
        <v>20000000</v>
      </c>
      <c r="U2071">
        <v>15464026</v>
      </c>
      <c r="V2071">
        <f t="shared" si="65"/>
        <v>-4535974</v>
      </c>
      <c r="W2071" t="s">
        <v>7647</v>
      </c>
      <c r="X2071">
        <v>5.3</v>
      </c>
      <c r="Y2071">
        <v>81</v>
      </c>
      <c r="Z2071">
        <v>23076</v>
      </c>
      <c r="AA2071">
        <v>158</v>
      </c>
      <c r="AB2071">
        <v>1000</v>
      </c>
      <c r="AC2071">
        <v>143</v>
      </c>
      <c r="AD2071">
        <v>302</v>
      </c>
      <c r="AE2071">
        <v>216</v>
      </c>
      <c r="AF2071">
        <v>153</v>
      </c>
      <c r="AG2071">
        <v>1189</v>
      </c>
      <c r="AH2071" t="s">
        <v>1432</v>
      </c>
      <c r="AI2071" t="s">
        <v>12756</v>
      </c>
      <c r="AP2071">
        <f t="shared" si="64"/>
        <v>2</v>
      </c>
    </row>
    <row r="2072" spans="1:42" x14ac:dyDescent="0.3">
      <c r="A2072" s="1">
        <v>2234</v>
      </c>
      <c r="B2072" t="s">
        <v>7648</v>
      </c>
      <c r="C2072" t="s">
        <v>27</v>
      </c>
      <c r="D2072" t="s">
        <v>7649</v>
      </c>
      <c r="E2072" t="s">
        <v>2315</v>
      </c>
      <c r="F2072" t="s">
        <v>7650</v>
      </c>
      <c r="G2072" t="s">
        <v>4114</v>
      </c>
      <c r="H2072" t="s">
        <v>32</v>
      </c>
      <c r="I2072">
        <v>105</v>
      </c>
      <c r="J2072">
        <v>2.76</v>
      </c>
      <c r="K2072" t="s">
        <v>33</v>
      </c>
      <c r="L2072" t="s">
        <v>18494</v>
      </c>
      <c r="M2072" t="s">
        <v>18495</v>
      </c>
      <c r="N2072" t="s">
        <v>14710</v>
      </c>
      <c r="O2072" t="s">
        <v>16120</v>
      </c>
      <c r="P2072" t="s">
        <v>18496</v>
      </c>
      <c r="Q2072">
        <v>1965</v>
      </c>
      <c r="R2072" t="s">
        <v>212</v>
      </c>
      <c r="S2072">
        <v>6</v>
      </c>
      <c r="T2072">
        <v>20000000</v>
      </c>
      <c r="U2072">
        <v>8000000</v>
      </c>
      <c r="V2072">
        <f t="shared" si="65"/>
        <v>-12000000</v>
      </c>
      <c r="W2072" t="s">
        <v>7651</v>
      </c>
      <c r="X2072">
        <v>6.6</v>
      </c>
      <c r="Y2072">
        <v>27</v>
      </c>
      <c r="Z2072">
        <v>6484</v>
      </c>
      <c r="AA2072">
        <v>100</v>
      </c>
      <c r="AB2072">
        <v>1000</v>
      </c>
      <c r="AC2072">
        <v>126</v>
      </c>
      <c r="AD2072">
        <v>940</v>
      </c>
      <c r="AE2072">
        <v>208</v>
      </c>
      <c r="AF2072">
        <v>202</v>
      </c>
      <c r="AG2072">
        <v>1934</v>
      </c>
      <c r="AH2072" t="s">
        <v>20932</v>
      </c>
      <c r="AI2072" t="s">
        <v>2420</v>
      </c>
      <c r="AJ2072" t="s">
        <v>20929</v>
      </c>
      <c r="AP2072">
        <f t="shared" si="64"/>
        <v>3</v>
      </c>
    </row>
    <row r="2073" spans="1:42" x14ac:dyDescent="0.3">
      <c r="A2073" s="1">
        <v>2236</v>
      </c>
      <c r="B2073" t="s">
        <v>7652</v>
      </c>
      <c r="C2073" t="s">
        <v>27</v>
      </c>
      <c r="D2073" t="s">
        <v>5863</v>
      </c>
      <c r="E2073" t="s">
        <v>1885</v>
      </c>
      <c r="F2073" t="s">
        <v>3512</v>
      </c>
      <c r="G2073" t="s">
        <v>392</v>
      </c>
      <c r="H2073" t="s">
        <v>32</v>
      </c>
      <c r="I2073">
        <v>88</v>
      </c>
      <c r="J2073">
        <v>1.85</v>
      </c>
      <c r="K2073" t="s">
        <v>33</v>
      </c>
      <c r="L2073" t="s">
        <v>15188</v>
      </c>
      <c r="M2073" t="s">
        <v>18249</v>
      </c>
      <c r="N2073" t="s">
        <v>18497</v>
      </c>
      <c r="O2073" t="s">
        <v>14703</v>
      </c>
      <c r="P2073" t="s">
        <v>14480</v>
      </c>
      <c r="Q2073">
        <v>2008</v>
      </c>
      <c r="R2073" t="s">
        <v>34</v>
      </c>
      <c r="S2073">
        <v>0</v>
      </c>
      <c r="T2073">
        <v>25000000</v>
      </c>
      <c r="U2073">
        <v>14174654</v>
      </c>
      <c r="V2073">
        <f t="shared" si="65"/>
        <v>-10825346</v>
      </c>
      <c r="W2073" t="s">
        <v>7653</v>
      </c>
      <c r="X2073">
        <v>1.9</v>
      </c>
      <c r="Y2073">
        <v>111</v>
      </c>
      <c r="Z2073">
        <v>74945</v>
      </c>
      <c r="AA2073">
        <v>359</v>
      </c>
      <c r="AB2073">
        <v>0</v>
      </c>
      <c r="AC2073">
        <v>82</v>
      </c>
      <c r="AD2073">
        <v>869</v>
      </c>
      <c r="AE2073">
        <v>624</v>
      </c>
      <c r="AF2073">
        <v>329</v>
      </c>
      <c r="AG2073">
        <v>2857</v>
      </c>
      <c r="AH2073" t="s">
        <v>1432</v>
      </c>
      <c r="AP2073">
        <f t="shared" si="64"/>
        <v>1</v>
      </c>
    </row>
    <row r="2074" spans="1:42" x14ac:dyDescent="0.3">
      <c r="A2074" s="1">
        <v>2237</v>
      </c>
      <c r="B2074" t="s">
        <v>7654</v>
      </c>
      <c r="C2074" t="s">
        <v>27</v>
      </c>
      <c r="D2074" t="s">
        <v>4536</v>
      </c>
      <c r="E2074" t="s">
        <v>4490</v>
      </c>
      <c r="F2074" t="s">
        <v>2824</v>
      </c>
      <c r="G2074" t="s">
        <v>7655</v>
      </c>
      <c r="H2074" t="s">
        <v>32</v>
      </c>
      <c r="I2074">
        <v>88</v>
      </c>
      <c r="J2074">
        <v>2.35</v>
      </c>
      <c r="K2074" t="s">
        <v>33</v>
      </c>
      <c r="L2074" t="s">
        <v>18498</v>
      </c>
      <c r="M2074" t="s">
        <v>15688</v>
      </c>
      <c r="N2074" t="s">
        <v>15504</v>
      </c>
      <c r="O2074" t="s">
        <v>16736</v>
      </c>
      <c r="P2074" t="s">
        <v>14539</v>
      </c>
      <c r="Q2074">
        <v>2009</v>
      </c>
      <c r="R2074" t="s">
        <v>34</v>
      </c>
      <c r="S2074">
        <v>6</v>
      </c>
      <c r="T2074">
        <v>27000000</v>
      </c>
      <c r="U2074">
        <v>15988876</v>
      </c>
      <c r="V2074">
        <f t="shared" si="65"/>
        <v>-11011124</v>
      </c>
      <c r="W2074" t="s">
        <v>7656</v>
      </c>
      <c r="X2074">
        <v>5.7</v>
      </c>
      <c r="Y2074">
        <v>107</v>
      </c>
      <c r="Z2074">
        <v>26236</v>
      </c>
      <c r="AA2074">
        <v>110</v>
      </c>
      <c r="AB2074">
        <v>0</v>
      </c>
      <c r="AC2074">
        <v>190</v>
      </c>
      <c r="AD2074">
        <v>137000</v>
      </c>
      <c r="AE2074">
        <v>459</v>
      </c>
      <c r="AF2074">
        <v>163</v>
      </c>
      <c r="AG2074">
        <v>137712</v>
      </c>
      <c r="AH2074" t="s">
        <v>980</v>
      </c>
      <c r="AI2074" t="s">
        <v>20931</v>
      </c>
      <c r="AJ2074" t="s">
        <v>13161</v>
      </c>
      <c r="AP2074">
        <f t="shared" si="64"/>
        <v>3</v>
      </c>
    </row>
    <row r="2075" spans="1:42" x14ac:dyDescent="0.3">
      <c r="A2075" s="1">
        <v>2238</v>
      </c>
      <c r="B2075" t="s">
        <v>7657</v>
      </c>
      <c r="C2075" t="s">
        <v>27</v>
      </c>
      <c r="D2075" t="s">
        <v>1783</v>
      </c>
      <c r="E2075" t="s">
        <v>421</v>
      </c>
      <c r="F2075" t="s">
        <v>3397</v>
      </c>
      <c r="G2075" t="s">
        <v>7658</v>
      </c>
      <c r="H2075" t="s">
        <v>32</v>
      </c>
      <c r="I2075">
        <v>94</v>
      </c>
      <c r="J2075">
        <v>1.85</v>
      </c>
      <c r="K2075" t="s">
        <v>33</v>
      </c>
      <c r="L2075" t="s">
        <v>14039</v>
      </c>
      <c r="M2075" t="s">
        <v>13972</v>
      </c>
      <c r="N2075" t="s">
        <v>18499</v>
      </c>
      <c r="O2075" t="s">
        <v>16850</v>
      </c>
      <c r="P2075" t="s">
        <v>13974</v>
      </c>
      <c r="Q2075">
        <v>1997</v>
      </c>
      <c r="R2075" t="s">
        <v>72</v>
      </c>
      <c r="S2075">
        <v>1</v>
      </c>
      <c r="T2075">
        <v>20000000</v>
      </c>
      <c r="U2075">
        <v>13801755</v>
      </c>
      <c r="V2075">
        <f t="shared" si="65"/>
        <v>-6198245</v>
      </c>
      <c r="W2075" t="s">
        <v>7659</v>
      </c>
      <c r="X2075">
        <v>6.6</v>
      </c>
      <c r="Y2075">
        <v>34</v>
      </c>
      <c r="Z2075">
        <v>23928</v>
      </c>
      <c r="AA2075">
        <v>100</v>
      </c>
      <c r="AB2075">
        <v>0</v>
      </c>
      <c r="AC2075">
        <v>36</v>
      </c>
      <c r="AD2075">
        <v>13000</v>
      </c>
      <c r="AE2075">
        <v>828</v>
      </c>
      <c r="AF2075">
        <v>507</v>
      </c>
      <c r="AG2075">
        <v>15183</v>
      </c>
      <c r="AH2075" t="s">
        <v>980</v>
      </c>
      <c r="AI2075" t="s">
        <v>1432</v>
      </c>
      <c r="AJ2075" t="s">
        <v>20931</v>
      </c>
      <c r="AK2075" t="s">
        <v>13161</v>
      </c>
      <c r="AP2075">
        <f t="shared" si="64"/>
        <v>4</v>
      </c>
    </row>
    <row r="2076" spans="1:42" x14ac:dyDescent="0.3">
      <c r="A2076" s="1">
        <v>2239</v>
      </c>
      <c r="B2076" t="s">
        <v>7660</v>
      </c>
      <c r="C2076" t="s">
        <v>27</v>
      </c>
      <c r="D2076" t="s">
        <v>7661</v>
      </c>
      <c r="E2076" t="s">
        <v>171</v>
      </c>
      <c r="F2076" t="s">
        <v>7662</v>
      </c>
      <c r="G2076" t="s">
        <v>730</v>
      </c>
      <c r="H2076" t="s">
        <v>32</v>
      </c>
      <c r="I2076">
        <v>117</v>
      </c>
      <c r="J2076">
        <v>1.85</v>
      </c>
      <c r="K2076" t="s">
        <v>33</v>
      </c>
      <c r="L2076" t="s">
        <v>18500</v>
      </c>
      <c r="M2076" t="s">
        <v>17197</v>
      </c>
      <c r="N2076" t="s">
        <v>18501</v>
      </c>
      <c r="O2076" t="s">
        <v>18502</v>
      </c>
      <c r="P2076" t="s">
        <v>16761</v>
      </c>
      <c r="Q2076">
        <v>2011</v>
      </c>
      <c r="R2076" t="s">
        <v>491</v>
      </c>
      <c r="S2076">
        <v>1</v>
      </c>
      <c r="T2076">
        <v>20000000</v>
      </c>
      <c r="U2076">
        <v>13987482</v>
      </c>
      <c r="V2076">
        <f t="shared" si="65"/>
        <v>-6012518</v>
      </c>
      <c r="W2076" t="s">
        <v>7663</v>
      </c>
      <c r="X2076">
        <v>6</v>
      </c>
      <c r="Y2076">
        <v>151</v>
      </c>
      <c r="Z2076">
        <v>58957</v>
      </c>
      <c r="AA2076">
        <v>91</v>
      </c>
      <c r="AB2076">
        <v>0</v>
      </c>
      <c r="AC2076">
        <v>20</v>
      </c>
      <c r="AD2076">
        <v>11000</v>
      </c>
      <c r="AE2076">
        <v>904</v>
      </c>
      <c r="AF2076">
        <v>783</v>
      </c>
      <c r="AG2076">
        <v>15713</v>
      </c>
      <c r="AH2076" t="s">
        <v>1432</v>
      </c>
      <c r="AI2076" t="s">
        <v>12756</v>
      </c>
      <c r="AP2076">
        <f t="shared" si="64"/>
        <v>2</v>
      </c>
    </row>
    <row r="2077" spans="1:42" x14ac:dyDescent="0.3">
      <c r="A2077" s="1">
        <v>2240</v>
      </c>
      <c r="B2077" t="s">
        <v>7664</v>
      </c>
      <c r="C2077" t="s">
        <v>27</v>
      </c>
      <c r="D2077" t="s">
        <v>7665</v>
      </c>
      <c r="E2077" t="s">
        <v>2049</v>
      </c>
      <c r="F2077" t="s">
        <v>2783</v>
      </c>
      <c r="G2077" t="s">
        <v>7666</v>
      </c>
      <c r="H2077" t="s">
        <v>1390</v>
      </c>
      <c r="I2077">
        <v>95</v>
      </c>
      <c r="J2077">
        <v>2.35</v>
      </c>
      <c r="K2077" t="s">
        <v>33</v>
      </c>
      <c r="L2077" t="s">
        <v>15956</v>
      </c>
      <c r="M2077" t="s">
        <v>14047</v>
      </c>
      <c r="N2077" t="s">
        <v>14337</v>
      </c>
      <c r="O2077" t="s">
        <v>14217</v>
      </c>
      <c r="P2077" t="s">
        <v>14048</v>
      </c>
      <c r="Q2077">
        <v>2012</v>
      </c>
      <c r="R2077" t="s">
        <v>34</v>
      </c>
      <c r="S2077">
        <v>2</v>
      </c>
      <c r="T2077">
        <v>20000000</v>
      </c>
      <c r="U2077">
        <v>14291570</v>
      </c>
      <c r="V2077">
        <f t="shared" si="65"/>
        <v>-5708430</v>
      </c>
      <c r="W2077" t="s">
        <v>7667</v>
      </c>
      <c r="X2077">
        <v>6.1</v>
      </c>
      <c r="Y2077">
        <v>289</v>
      </c>
      <c r="Z2077">
        <v>82082</v>
      </c>
      <c r="AA2077">
        <v>236</v>
      </c>
      <c r="AB2077">
        <v>10000</v>
      </c>
      <c r="AC2077">
        <v>4</v>
      </c>
      <c r="AD2077">
        <v>788</v>
      </c>
      <c r="AE2077">
        <v>447</v>
      </c>
      <c r="AF2077">
        <v>80</v>
      </c>
      <c r="AG2077">
        <v>1414</v>
      </c>
      <c r="AH2077" t="s">
        <v>980</v>
      </c>
      <c r="AI2077" t="s">
        <v>718</v>
      </c>
      <c r="AJ2077" t="s">
        <v>13700</v>
      </c>
      <c r="AK2077" t="s">
        <v>13161</v>
      </c>
      <c r="AP2077">
        <f t="shared" si="64"/>
        <v>4</v>
      </c>
    </row>
    <row r="2078" spans="1:42" x14ac:dyDescent="0.3">
      <c r="A2078" s="1">
        <v>2241</v>
      </c>
      <c r="B2078" t="s">
        <v>7668</v>
      </c>
      <c r="C2078" t="s">
        <v>27</v>
      </c>
      <c r="D2078" t="s">
        <v>2220</v>
      </c>
      <c r="E2078" t="s">
        <v>369</v>
      </c>
      <c r="F2078" t="s">
        <v>3104</v>
      </c>
      <c r="G2078" t="s">
        <v>7669</v>
      </c>
      <c r="H2078" t="s">
        <v>32</v>
      </c>
      <c r="I2078">
        <v>99</v>
      </c>
      <c r="J2078">
        <v>1.85</v>
      </c>
      <c r="K2078" t="s">
        <v>33</v>
      </c>
      <c r="L2078" t="s">
        <v>14140</v>
      </c>
      <c r="M2078" t="s">
        <v>14453</v>
      </c>
      <c r="N2078" t="s">
        <v>18503</v>
      </c>
      <c r="O2078" t="s">
        <v>15236</v>
      </c>
      <c r="P2078" t="s">
        <v>15521</v>
      </c>
      <c r="Q2078">
        <v>2004</v>
      </c>
      <c r="R2078" t="s">
        <v>34</v>
      </c>
      <c r="S2078">
        <v>1</v>
      </c>
      <c r="T2078">
        <v>40000000</v>
      </c>
      <c r="U2078">
        <v>12181484</v>
      </c>
      <c r="V2078">
        <f t="shared" si="65"/>
        <v>-27818516</v>
      </c>
      <c r="W2078" t="s">
        <v>7670</v>
      </c>
      <c r="X2078">
        <v>4.8</v>
      </c>
      <c r="Y2078">
        <v>76</v>
      </c>
      <c r="Z2078">
        <v>26390</v>
      </c>
      <c r="AA2078">
        <v>176</v>
      </c>
      <c r="AB2078">
        <v>713</v>
      </c>
      <c r="AC2078">
        <v>272</v>
      </c>
      <c r="AD2078">
        <v>1000</v>
      </c>
      <c r="AE2078">
        <v>87</v>
      </c>
      <c r="AF2078">
        <v>62</v>
      </c>
      <c r="AG2078">
        <v>1189</v>
      </c>
      <c r="AH2078" t="s">
        <v>1432</v>
      </c>
      <c r="AP2078">
        <f t="shared" si="64"/>
        <v>1</v>
      </c>
    </row>
    <row r="2079" spans="1:42" x14ac:dyDescent="0.3">
      <c r="A2079" s="1">
        <v>2242</v>
      </c>
      <c r="B2079" t="s">
        <v>7671</v>
      </c>
      <c r="C2079" t="s">
        <v>27</v>
      </c>
      <c r="D2079" t="s">
        <v>3198</v>
      </c>
      <c r="E2079" t="s">
        <v>260</v>
      </c>
      <c r="F2079" t="s">
        <v>298</v>
      </c>
      <c r="G2079" t="s">
        <v>3278</v>
      </c>
      <c r="H2079" t="s">
        <v>32</v>
      </c>
      <c r="I2079">
        <v>96</v>
      </c>
      <c r="J2079">
        <v>1.85</v>
      </c>
      <c r="K2079" t="s">
        <v>33</v>
      </c>
      <c r="L2079" t="s">
        <v>18504</v>
      </c>
      <c r="M2079" t="s">
        <v>14021</v>
      </c>
      <c r="N2079" t="s">
        <v>18505</v>
      </c>
      <c r="O2079" t="s">
        <v>16380</v>
      </c>
      <c r="P2079" t="s">
        <v>16472</v>
      </c>
      <c r="Q2079">
        <v>2009</v>
      </c>
      <c r="R2079" t="s">
        <v>491</v>
      </c>
      <c r="S2079">
        <v>0</v>
      </c>
      <c r="T2079">
        <v>20000000</v>
      </c>
      <c r="U2079">
        <v>13630226</v>
      </c>
      <c r="V2079">
        <f t="shared" si="65"/>
        <v>-6369774</v>
      </c>
      <c r="W2079" t="s">
        <v>7672</v>
      </c>
      <c r="X2079">
        <v>6.2</v>
      </c>
      <c r="Y2079">
        <v>150</v>
      </c>
      <c r="Z2079">
        <v>112516</v>
      </c>
      <c r="AA2079">
        <v>223</v>
      </c>
      <c r="AB2079">
        <v>0</v>
      </c>
      <c r="AC2079">
        <v>83</v>
      </c>
      <c r="AD2079">
        <v>26000</v>
      </c>
      <c r="AE2079">
        <v>968</v>
      </c>
      <c r="AF2079">
        <v>926</v>
      </c>
      <c r="AG2079">
        <v>30541</v>
      </c>
      <c r="AH2079" t="s">
        <v>980</v>
      </c>
      <c r="AI2079" t="s">
        <v>20931</v>
      </c>
      <c r="AJ2079" t="s">
        <v>13700</v>
      </c>
      <c r="AK2079" t="s">
        <v>13161</v>
      </c>
      <c r="AP2079">
        <f t="shared" si="64"/>
        <v>4</v>
      </c>
    </row>
    <row r="2080" spans="1:42" x14ac:dyDescent="0.3">
      <c r="A2080" s="1">
        <v>2243</v>
      </c>
      <c r="B2080" t="s">
        <v>7673</v>
      </c>
      <c r="C2080" t="s">
        <v>27</v>
      </c>
      <c r="D2080" t="s">
        <v>2838</v>
      </c>
      <c r="E2080" t="s">
        <v>308</v>
      </c>
      <c r="F2080" t="s">
        <v>1206</v>
      </c>
      <c r="G2080" t="s">
        <v>2978</v>
      </c>
      <c r="H2080" t="s">
        <v>32</v>
      </c>
      <c r="I2080">
        <v>98</v>
      </c>
      <c r="J2080">
        <v>1.85</v>
      </c>
      <c r="K2080" t="s">
        <v>33</v>
      </c>
      <c r="L2080" t="s">
        <v>16172</v>
      </c>
      <c r="M2080" t="s">
        <v>15956</v>
      </c>
      <c r="N2080" t="s">
        <v>14403</v>
      </c>
      <c r="O2080" t="s">
        <v>17474</v>
      </c>
      <c r="P2080" t="s">
        <v>17813</v>
      </c>
      <c r="Q2080">
        <v>1994</v>
      </c>
      <c r="R2080" t="s">
        <v>491</v>
      </c>
      <c r="S2080">
        <v>4</v>
      </c>
      <c r="T2080">
        <v>20000000</v>
      </c>
      <c r="U2080">
        <v>13383737</v>
      </c>
      <c r="V2080">
        <f t="shared" si="65"/>
        <v>-6616263</v>
      </c>
      <c r="W2080" t="s">
        <v>7674</v>
      </c>
      <c r="X2080">
        <v>7.5</v>
      </c>
      <c r="Y2080">
        <v>67</v>
      </c>
      <c r="Z2080">
        <v>29385</v>
      </c>
      <c r="AA2080">
        <v>86</v>
      </c>
      <c r="AB2080">
        <v>979</v>
      </c>
      <c r="AC2080">
        <v>11000</v>
      </c>
      <c r="AD2080">
        <v>1000</v>
      </c>
      <c r="AE2080">
        <v>979</v>
      </c>
      <c r="AF2080">
        <v>967</v>
      </c>
      <c r="AG2080">
        <v>4302</v>
      </c>
      <c r="AH2080" t="s">
        <v>1432</v>
      </c>
      <c r="AI2080" t="s">
        <v>20931</v>
      </c>
      <c r="AP2080">
        <f t="shared" si="64"/>
        <v>2</v>
      </c>
    </row>
    <row r="2081" spans="1:42" x14ac:dyDescent="0.3">
      <c r="A2081" s="1">
        <v>2244</v>
      </c>
      <c r="B2081" t="s">
        <v>7675</v>
      </c>
      <c r="C2081" t="s">
        <v>27</v>
      </c>
      <c r="D2081" t="s">
        <v>7676</v>
      </c>
      <c r="E2081" t="s">
        <v>7677</v>
      </c>
      <c r="F2081" t="s">
        <v>7678</v>
      </c>
      <c r="G2081" t="s">
        <v>7679</v>
      </c>
      <c r="H2081" t="s">
        <v>32</v>
      </c>
      <c r="I2081">
        <v>123</v>
      </c>
      <c r="J2081">
        <v>2.35</v>
      </c>
      <c r="K2081" t="s">
        <v>33</v>
      </c>
      <c r="L2081" t="s">
        <v>18403</v>
      </c>
      <c r="M2081" t="s">
        <v>18506</v>
      </c>
      <c r="N2081" t="s">
        <v>18507</v>
      </c>
      <c r="O2081" t="s">
        <v>14183</v>
      </c>
      <c r="P2081" t="s">
        <v>18508</v>
      </c>
      <c r="Q2081">
        <v>2006</v>
      </c>
      <c r="R2081" t="s">
        <v>72</v>
      </c>
      <c r="S2081">
        <v>0</v>
      </c>
      <c r="T2081">
        <v>20000000</v>
      </c>
      <c r="U2081">
        <v>13391174</v>
      </c>
      <c r="V2081">
        <f t="shared" si="65"/>
        <v>-6608826</v>
      </c>
      <c r="W2081" t="s">
        <v>7680</v>
      </c>
      <c r="X2081">
        <v>6.3</v>
      </c>
      <c r="Y2081">
        <v>36</v>
      </c>
      <c r="Z2081">
        <v>5796</v>
      </c>
      <c r="AA2081">
        <v>177</v>
      </c>
      <c r="AB2081">
        <v>0</v>
      </c>
      <c r="AC2081">
        <v>6</v>
      </c>
      <c r="AD2081">
        <v>541</v>
      </c>
      <c r="AE2081">
        <v>249</v>
      </c>
      <c r="AF2081">
        <v>85</v>
      </c>
      <c r="AG2081">
        <v>908</v>
      </c>
      <c r="AH2081" t="s">
        <v>20932</v>
      </c>
      <c r="AI2081" t="s">
        <v>2420</v>
      </c>
      <c r="AJ2081" t="s">
        <v>20929</v>
      </c>
      <c r="AP2081">
        <f t="shared" si="64"/>
        <v>3</v>
      </c>
    </row>
    <row r="2082" spans="1:42" x14ac:dyDescent="0.3">
      <c r="A2082" s="1">
        <v>2245</v>
      </c>
      <c r="B2082" t="s">
        <v>7681</v>
      </c>
      <c r="C2082" t="s">
        <v>27</v>
      </c>
      <c r="D2082" t="s">
        <v>892</v>
      </c>
      <c r="E2082" t="s">
        <v>386</v>
      </c>
      <c r="F2082" t="s">
        <v>326</v>
      </c>
      <c r="G2082" t="s">
        <v>5572</v>
      </c>
      <c r="H2082" t="s">
        <v>47</v>
      </c>
      <c r="I2082">
        <v>101</v>
      </c>
      <c r="J2082">
        <v>2.35</v>
      </c>
      <c r="K2082" t="s">
        <v>33</v>
      </c>
      <c r="L2082" t="s">
        <v>16053</v>
      </c>
      <c r="M2082" t="s">
        <v>14212</v>
      </c>
      <c r="N2082" t="s">
        <v>18509</v>
      </c>
      <c r="O2082" t="s">
        <v>14903</v>
      </c>
      <c r="P2082" t="s">
        <v>15636</v>
      </c>
      <c r="Q2082">
        <v>2002</v>
      </c>
      <c r="R2082" t="s">
        <v>491</v>
      </c>
      <c r="S2082">
        <v>2</v>
      </c>
      <c r="T2082">
        <v>30000000</v>
      </c>
      <c r="U2082">
        <v>12987647</v>
      </c>
      <c r="V2082">
        <f t="shared" si="65"/>
        <v>-17012353</v>
      </c>
      <c r="W2082" t="s">
        <v>7682</v>
      </c>
      <c r="X2082">
        <v>7.1</v>
      </c>
      <c r="Y2082">
        <v>149</v>
      </c>
      <c r="Z2082">
        <v>24019</v>
      </c>
      <c r="AA2082">
        <v>199</v>
      </c>
      <c r="AB2082">
        <v>983</v>
      </c>
      <c r="AC2082">
        <v>176</v>
      </c>
      <c r="AD2082">
        <v>3000</v>
      </c>
      <c r="AE2082">
        <v>268</v>
      </c>
      <c r="AF2082">
        <v>83</v>
      </c>
      <c r="AG2082">
        <v>3431</v>
      </c>
      <c r="AH2082" t="s">
        <v>2420</v>
      </c>
      <c r="AI2082" t="s">
        <v>20928</v>
      </c>
      <c r="AJ2082" t="s">
        <v>12756</v>
      </c>
      <c r="AK2082" t="s">
        <v>13161</v>
      </c>
      <c r="AL2082" t="s">
        <v>6750</v>
      </c>
      <c r="AP2082">
        <f t="shared" si="64"/>
        <v>5</v>
      </c>
    </row>
    <row r="2083" spans="1:42" x14ac:dyDescent="0.3">
      <c r="A2083" s="1">
        <v>2246</v>
      </c>
      <c r="B2083" t="s">
        <v>7683</v>
      </c>
      <c r="C2083" t="s">
        <v>27</v>
      </c>
      <c r="D2083" t="s">
        <v>37</v>
      </c>
      <c r="E2083" t="s">
        <v>524</v>
      </c>
      <c r="F2083" t="s">
        <v>5637</v>
      </c>
      <c r="G2083" t="s">
        <v>1265</v>
      </c>
      <c r="H2083" t="s">
        <v>32</v>
      </c>
      <c r="I2083">
        <v>102</v>
      </c>
      <c r="J2083">
        <v>1.85</v>
      </c>
      <c r="K2083" t="s">
        <v>33</v>
      </c>
      <c r="L2083" t="s">
        <v>18510</v>
      </c>
      <c r="M2083" t="s">
        <v>17431</v>
      </c>
      <c r="N2083" t="s">
        <v>18511</v>
      </c>
      <c r="O2083" t="s">
        <v>14403</v>
      </c>
      <c r="P2083" t="s">
        <v>15818</v>
      </c>
      <c r="Q2083">
        <v>2005</v>
      </c>
      <c r="R2083" t="s">
        <v>491</v>
      </c>
      <c r="S2083">
        <v>1</v>
      </c>
      <c r="T2083">
        <v>22000000</v>
      </c>
      <c r="U2083">
        <v>12469811</v>
      </c>
      <c r="V2083">
        <f t="shared" si="65"/>
        <v>-9530189</v>
      </c>
      <c r="W2083" t="s">
        <v>7684</v>
      </c>
      <c r="X2083">
        <v>6.6</v>
      </c>
      <c r="Y2083">
        <v>156</v>
      </c>
      <c r="Z2083">
        <v>69172</v>
      </c>
      <c r="AA2083">
        <v>316</v>
      </c>
      <c r="AB2083">
        <v>0</v>
      </c>
      <c r="AC2083">
        <v>563</v>
      </c>
      <c r="AD2083">
        <v>12000</v>
      </c>
      <c r="AE2083">
        <v>442</v>
      </c>
      <c r="AF2083">
        <v>385</v>
      </c>
      <c r="AG2083">
        <v>13156</v>
      </c>
      <c r="AH2083" t="s">
        <v>1432</v>
      </c>
      <c r="AI2083" t="s">
        <v>2420</v>
      </c>
      <c r="AP2083">
        <f t="shared" si="64"/>
        <v>2</v>
      </c>
    </row>
    <row r="2084" spans="1:42" x14ac:dyDescent="0.3">
      <c r="A2084" s="1">
        <v>2247</v>
      </c>
      <c r="B2084" t="s">
        <v>7685</v>
      </c>
      <c r="C2084" t="s">
        <v>559</v>
      </c>
      <c r="D2084" t="s">
        <v>3083</v>
      </c>
      <c r="E2084" t="s">
        <v>4315</v>
      </c>
      <c r="F2084" t="s">
        <v>31</v>
      </c>
      <c r="G2084" t="s">
        <v>3413</v>
      </c>
      <c r="H2084" t="s">
        <v>32</v>
      </c>
      <c r="I2084">
        <v>94</v>
      </c>
      <c r="J2084">
        <v>2.35</v>
      </c>
      <c r="K2084" t="s">
        <v>33</v>
      </c>
      <c r="L2084" t="s">
        <v>14829</v>
      </c>
      <c r="M2084" t="s">
        <v>14431</v>
      </c>
      <c r="N2084" t="s">
        <v>18138</v>
      </c>
      <c r="O2084" t="s">
        <v>18512</v>
      </c>
      <c r="P2084" t="s">
        <v>14048</v>
      </c>
      <c r="Q2084">
        <v>2002</v>
      </c>
      <c r="R2084" t="s">
        <v>491</v>
      </c>
      <c r="S2084">
        <v>2</v>
      </c>
      <c r="T2084">
        <v>20000000</v>
      </c>
      <c r="U2084">
        <v>12398628</v>
      </c>
      <c r="V2084">
        <f t="shared" si="65"/>
        <v>-7601372</v>
      </c>
      <c r="W2084" t="s">
        <v>7686</v>
      </c>
      <c r="X2084">
        <v>6.1</v>
      </c>
      <c r="Y2084">
        <v>64</v>
      </c>
      <c r="Z2084">
        <v>21542</v>
      </c>
      <c r="AA2084">
        <v>88</v>
      </c>
      <c r="AB2084">
        <v>977</v>
      </c>
      <c r="AC2084">
        <v>394</v>
      </c>
      <c r="AD2084">
        <v>922</v>
      </c>
      <c r="AE2084">
        <v>855</v>
      </c>
      <c r="AF2084">
        <v>565</v>
      </c>
      <c r="AG2084">
        <v>2880</v>
      </c>
      <c r="AH2084" t="s">
        <v>980</v>
      </c>
      <c r="AI2084" t="s">
        <v>20931</v>
      </c>
      <c r="AJ2084" t="s">
        <v>2420</v>
      </c>
      <c r="AK2084" t="s">
        <v>20930</v>
      </c>
      <c r="AP2084">
        <f t="shared" si="64"/>
        <v>4</v>
      </c>
    </row>
    <row r="2085" spans="1:42" x14ac:dyDescent="0.3">
      <c r="A2085" s="1">
        <v>2248</v>
      </c>
      <c r="B2085" t="s">
        <v>7687</v>
      </c>
      <c r="C2085" t="s">
        <v>27</v>
      </c>
      <c r="D2085" t="s">
        <v>3116</v>
      </c>
      <c r="E2085" t="s">
        <v>686</v>
      </c>
      <c r="F2085" t="s">
        <v>7688</v>
      </c>
      <c r="G2085" t="s">
        <v>7689</v>
      </c>
      <c r="H2085" t="s">
        <v>32</v>
      </c>
      <c r="I2085">
        <v>102</v>
      </c>
      <c r="J2085">
        <v>1.85</v>
      </c>
      <c r="K2085" t="s">
        <v>33</v>
      </c>
      <c r="L2085" t="s">
        <v>18513</v>
      </c>
      <c r="M2085" t="s">
        <v>18514</v>
      </c>
      <c r="N2085" t="s">
        <v>18515</v>
      </c>
      <c r="O2085" t="s">
        <v>14222</v>
      </c>
      <c r="P2085" t="s">
        <v>18516</v>
      </c>
      <c r="Q2085">
        <v>2008</v>
      </c>
      <c r="R2085" t="s">
        <v>34</v>
      </c>
      <c r="S2085">
        <v>3</v>
      </c>
      <c r="T2085">
        <v>20000000</v>
      </c>
      <c r="U2085">
        <v>13214030</v>
      </c>
      <c r="V2085">
        <f t="shared" si="65"/>
        <v>-6785970</v>
      </c>
      <c r="W2085" t="s">
        <v>7690</v>
      </c>
      <c r="X2085">
        <v>6.7</v>
      </c>
      <c r="Y2085">
        <v>210</v>
      </c>
      <c r="Z2085">
        <v>60516</v>
      </c>
      <c r="AA2085">
        <v>147</v>
      </c>
      <c r="AB2085">
        <v>0</v>
      </c>
      <c r="AC2085">
        <v>192</v>
      </c>
      <c r="AD2085">
        <v>346</v>
      </c>
      <c r="AE2085">
        <v>41</v>
      </c>
      <c r="AF2085">
        <v>31</v>
      </c>
      <c r="AG2085">
        <v>500</v>
      </c>
      <c r="AH2085" t="s">
        <v>1432</v>
      </c>
      <c r="AI2085" t="s">
        <v>2420</v>
      </c>
      <c r="AJ2085" t="s">
        <v>20924</v>
      </c>
      <c r="AK2085" t="s">
        <v>12756</v>
      </c>
      <c r="AP2085">
        <f t="shared" si="64"/>
        <v>4</v>
      </c>
    </row>
    <row r="2086" spans="1:42" x14ac:dyDescent="0.3">
      <c r="A2086" s="1">
        <v>2249</v>
      </c>
      <c r="B2086" t="s">
        <v>7691</v>
      </c>
      <c r="C2086" t="s">
        <v>27</v>
      </c>
      <c r="D2086" t="s">
        <v>1505</v>
      </c>
      <c r="E2086" t="s">
        <v>7692</v>
      </c>
      <c r="F2086" t="s">
        <v>3211</v>
      </c>
      <c r="G2086" t="s">
        <v>7693</v>
      </c>
      <c r="H2086" t="s">
        <v>32</v>
      </c>
      <c r="I2086">
        <v>108</v>
      </c>
      <c r="J2086">
        <v>2.35</v>
      </c>
      <c r="K2086" t="s">
        <v>33</v>
      </c>
      <c r="L2086" t="s">
        <v>15329</v>
      </c>
      <c r="M2086" t="s">
        <v>14914</v>
      </c>
      <c r="N2086" t="s">
        <v>18517</v>
      </c>
      <c r="O2086" t="s">
        <v>15248</v>
      </c>
      <c r="P2086" t="s">
        <v>13975</v>
      </c>
      <c r="Q2086">
        <v>2009</v>
      </c>
      <c r="R2086" t="s">
        <v>34</v>
      </c>
      <c r="S2086">
        <v>1</v>
      </c>
      <c r="T2086">
        <v>22000000</v>
      </c>
      <c r="U2086">
        <v>12232937</v>
      </c>
      <c r="V2086">
        <f t="shared" si="65"/>
        <v>-9767063</v>
      </c>
      <c r="W2086" t="s">
        <v>7694</v>
      </c>
      <c r="X2086">
        <v>5.6</v>
      </c>
      <c r="Y2086">
        <v>113</v>
      </c>
      <c r="Z2086">
        <v>22823</v>
      </c>
      <c r="AA2086">
        <v>113</v>
      </c>
      <c r="AB2086">
        <v>0</v>
      </c>
      <c r="AC2086">
        <v>212</v>
      </c>
      <c r="AD2086">
        <v>969</v>
      </c>
      <c r="AE2086">
        <v>794</v>
      </c>
      <c r="AF2086">
        <v>347</v>
      </c>
      <c r="AG2086">
        <v>2799</v>
      </c>
      <c r="AH2086" t="s">
        <v>980</v>
      </c>
      <c r="AI2086" t="s">
        <v>20931</v>
      </c>
      <c r="AJ2086" t="s">
        <v>13161</v>
      </c>
      <c r="AP2086">
        <f t="shared" si="64"/>
        <v>3</v>
      </c>
    </row>
    <row r="2087" spans="1:42" x14ac:dyDescent="0.3">
      <c r="A2087" s="1">
        <v>2250</v>
      </c>
      <c r="B2087" t="s">
        <v>7695</v>
      </c>
      <c r="C2087" t="s">
        <v>27</v>
      </c>
      <c r="D2087" t="s">
        <v>437</v>
      </c>
      <c r="E2087" t="s">
        <v>377</v>
      </c>
      <c r="F2087" t="s">
        <v>3149</v>
      </c>
      <c r="G2087" t="s">
        <v>438</v>
      </c>
      <c r="H2087" t="s">
        <v>47</v>
      </c>
      <c r="I2087">
        <v>116</v>
      </c>
      <c r="J2087">
        <v>2.35</v>
      </c>
      <c r="K2087" t="s">
        <v>33</v>
      </c>
      <c r="L2087" t="s">
        <v>14001</v>
      </c>
      <c r="M2087" t="s">
        <v>14325</v>
      </c>
      <c r="N2087" t="s">
        <v>16136</v>
      </c>
      <c r="O2087" t="s">
        <v>14397</v>
      </c>
      <c r="P2087" t="s">
        <v>14585</v>
      </c>
      <c r="Q2087">
        <v>2010</v>
      </c>
      <c r="R2087" t="s">
        <v>491</v>
      </c>
      <c r="S2087">
        <v>0</v>
      </c>
      <c r="T2087">
        <v>20000000</v>
      </c>
      <c r="U2087">
        <v>12134420</v>
      </c>
      <c r="V2087">
        <f t="shared" si="65"/>
        <v>-7865580</v>
      </c>
      <c r="W2087" t="s">
        <v>7696</v>
      </c>
      <c r="X2087">
        <v>7.2</v>
      </c>
      <c r="Y2087">
        <v>390</v>
      </c>
      <c r="Z2087">
        <v>92237</v>
      </c>
      <c r="AA2087">
        <v>366</v>
      </c>
      <c r="AB2087">
        <v>25000</v>
      </c>
      <c r="AC2087">
        <v>198</v>
      </c>
      <c r="AD2087">
        <v>17000</v>
      </c>
      <c r="AE2087">
        <v>1000</v>
      </c>
      <c r="AF2087">
        <v>884</v>
      </c>
      <c r="AG2087">
        <v>20258</v>
      </c>
      <c r="AH2087" t="s">
        <v>2420</v>
      </c>
      <c r="AI2087" t="s">
        <v>20924</v>
      </c>
      <c r="AJ2087" t="s">
        <v>4493</v>
      </c>
      <c r="AK2087" t="s">
        <v>20928</v>
      </c>
      <c r="AP2087">
        <f t="shared" si="64"/>
        <v>4</v>
      </c>
    </row>
    <row r="2088" spans="1:42" x14ac:dyDescent="0.3">
      <c r="A2088" s="1">
        <v>2251</v>
      </c>
      <c r="B2088" t="s">
        <v>7697</v>
      </c>
      <c r="C2088" t="s">
        <v>27</v>
      </c>
      <c r="D2088" t="s">
        <v>7698</v>
      </c>
      <c r="E2088" t="s">
        <v>2433</v>
      </c>
      <c r="F2088" t="s">
        <v>7699</v>
      </c>
      <c r="G2088" t="s">
        <v>7700</v>
      </c>
      <c r="H2088" t="s">
        <v>32</v>
      </c>
      <c r="I2088">
        <v>93</v>
      </c>
      <c r="J2088">
        <v>1.85</v>
      </c>
      <c r="K2088" t="s">
        <v>33</v>
      </c>
      <c r="L2088" t="s">
        <v>15620</v>
      </c>
      <c r="M2088" t="s">
        <v>14182</v>
      </c>
      <c r="N2088" t="s">
        <v>14543</v>
      </c>
      <c r="O2088" t="s">
        <v>18497</v>
      </c>
      <c r="P2088" t="s">
        <v>18518</v>
      </c>
      <c r="Q2088">
        <v>1994</v>
      </c>
      <c r="R2088" t="s">
        <v>72</v>
      </c>
      <c r="S2088">
        <v>0</v>
      </c>
      <c r="T2088">
        <v>20000000</v>
      </c>
      <c r="U2088">
        <v>11784000</v>
      </c>
      <c r="V2088">
        <f t="shared" si="65"/>
        <v>-8216000</v>
      </c>
      <c r="W2088" t="s">
        <v>7701</v>
      </c>
      <c r="X2088">
        <v>4.3</v>
      </c>
      <c r="Y2088">
        <v>5</v>
      </c>
      <c r="Z2088">
        <v>6701</v>
      </c>
      <c r="AA2088">
        <v>26</v>
      </c>
      <c r="AB2088">
        <v>444</v>
      </c>
      <c r="AC2088">
        <v>18</v>
      </c>
      <c r="AD2088">
        <v>400</v>
      </c>
      <c r="AE2088">
        <v>220</v>
      </c>
      <c r="AF2088">
        <v>181</v>
      </c>
      <c r="AG2088">
        <v>1151</v>
      </c>
      <c r="AH2088" t="s">
        <v>980</v>
      </c>
      <c r="AI2088" t="s">
        <v>1432</v>
      </c>
      <c r="AJ2088" t="s">
        <v>20926</v>
      </c>
      <c r="AP2088">
        <f t="shared" si="64"/>
        <v>3</v>
      </c>
    </row>
    <row r="2089" spans="1:42" x14ac:dyDescent="0.3">
      <c r="A2089" s="1">
        <v>2252</v>
      </c>
      <c r="B2089" t="s">
        <v>7702</v>
      </c>
      <c r="C2089" t="s">
        <v>27</v>
      </c>
      <c r="D2089" t="s">
        <v>1141</v>
      </c>
      <c r="E2089" t="s">
        <v>5090</v>
      </c>
      <c r="F2089" t="s">
        <v>2059</v>
      </c>
      <c r="G2089" t="s">
        <v>7703</v>
      </c>
      <c r="H2089" t="s">
        <v>47</v>
      </c>
      <c r="I2089">
        <v>102</v>
      </c>
      <c r="J2089">
        <v>2.35</v>
      </c>
      <c r="K2089" t="s">
        <v>33</v>
      </c>
      <c r="L2089" t="s">
        <v>14068</v>
      </c>
      <c r="M2089" t="s">
        <v>18519</v>
      </c>
      <c r="N2089" t="s">
        <v>14619</v>
      </c>
      <c r="O2089" t="s">
        <v>15522</v>
      </c>
      <c r="P2089" t="s">
        <v>15234</v>
      </c>
      <c r="Q2089">
        <v>2008</v>
      </c>
      <c r="R2089" t="s">
        <v>34</v>
      </c>
      <c r="S2089">
        <v>2</v>
      </c>
      <c r="T2089">
        <v>20000000</v>
      </c>
      <c r="U2089">
        <v>11169531</v>
      </c>
      <c r="V2089">
        <f t="shared" si="65"/>
        <v>-8830469</v>
      </c>
      <c r="W2089" t="s">
        <v>7704</v>
      </c>
      <c r="X2089">
        <v>6.4</v>
      </c>
      <c r="Y2089">
        <v>248</v>
      </c>
      <c r="Z2089">
        <v>79855</v>
      </c>
      <c r="AA2089">
        <v>235</v>
      </c>
      <c r="AB2089">
        <v>0</v>
      </c>
      <c r="AC2089">
        <v>1000</v>
      </c>
      <c r="AD2089">
        <v>734</v>
      </c>
      <c r="AE2089">
        <v>563</v>
      </c>
      <c r="AF2089">
        <v>270</v>
      </c>
      <c r="AG2089">
        <v>1778</v>
      </c>
      <c r="AH2089" t="s">
        <v>1432</v>
      </c>
      <c r="AP2089">
        <f t="shared" si="64"/>
        <v>1</v>
      </c>
    </row>
    <row r="2090" spans="1:42" x14ac:dyDescent="0.3">
      <c r="A2090" s="1">
        <v>2253</v>
      </c>
      <c r="B2090" t="s">
        <v>7705</v>
      </c>
      <c r="C2090" t="s">
        <v>27</v>
      </c>
      <c r="D2090" t="s">
        <v>3951</v>
      </c>
      <c r="E2090" t="s">
        <v>1740</v>
      </c>
      <c r="F2090" t="s">
        <v>7706</v>
      </c>
      <c r="G2090" t="s">
        <v>7707</v>
      </c>
      <c r="H2090" t="s">
        <v>47</v>
      </c>
      <c r="I2090">
        <v>103</v>
      </c>
      <c r="J2090">
        <v>1.85</v>
      </c>
      <c r="K2090" t="s">
        <v>33</v>
      </c>
      <c r="L2090" t="s">
        <v>17907</v>
      </c>
      <c r="M2090" t="s">
        <v>15567</v>
      </c>
      <c r="N2090" t="s">
        <v>18520</v>
      </c>
      <c r="O2090" t="s">
        <v>14068</v>
      </c>
      <c r="P2090" t="s">
        <v>17475</v>
      </c>
      <c r="Q2090">
        <v>2005</v>
      </c>
      <c r="R2090" t="s">
        <v>491</v>
      </c>
      <c r="S2090">
        <v>1</v>
      </c>
      <c r="T2090">
        <v>20000000</v>
      </c>
      <c r="U2090">
        <v>11034436</v>
      </c>
      <c r="V2090">
        <f t="shared" si="65"/>
        <v>-8965564</v>
      </c>
      <c r="W2090" t="s">
        <v>7708</v>
      </c>
      <c r="X2090">
        <v>7.1</v>
      </c>
      <c r="Y2090">
        <v>137</v>
      </c>
      <c r="Z2090">
        <v>13505</v>
      </c>
      <c r="AA2090">
        <v>180</v>
      </c>
      <c r="AB2090">
        <v>0</v>
      </c>
      <c r="AC2090">
        <v>350</v>
      </c>
      <c r="AD2090">
        <v>5000</v>
      </c>
      <c r="AE2090">
        <v>378</v>
      </c>
      <c r="AF2090">
        <v>99</v>
      </c>
      <c r="AG2090">
        <v>5637</v>
      </c>
      <c r="AH2090" t="s">
        <v>1432</v>
      </c>
      <c r="AI2090" t="s">
        <v>2420</v>
      </c>
      <c r="AJ2090" t="s">
        <v>20933</v>
      </c>
      <c r="AK2090" t="s">
        <v>6750</v>
      </c>
      <c r="AP2090">
        <f t="shared" si="64"/>
        <v>4</v>
      </c>
    </row>
    <row r="2091" spans="1:42" x14ac:dyDescent="0.3">
      <c r="A2091" s="1">
        <v>2254</v>
      </c>
      <c r="B2091" t="s">
        <v>7709</v>
      </c>
      <c r="C2091" t="s">
        <v>27</v>
      </c>
      <c r="D2091" t="s">
        <v>6872</v>
      </c>
      <c r="E2091" t="s">
        <v>166</v>
      </c>
      <c r="F2091" t="s">
        <v>3406</v>
      </c>
      <c r="G2091" t="s">
        <v>298</v>
      </c>
      <c r="H2091" t="s">
        <v>32</v>
      </c>
      <c r="I2091">
        <v>115</v>
      </c>
      <c r="J2091">
        <v>2.35</v>
      </c>
      <c r="K2091" t="s">
        <v>33</v>
      </c>
      <c r="L2091" t="s">
        <v>14633</v>
      </c>
      <c r="M2091" t="s">
        <v>17394</v>
      </c>
      <c r="N2091" t="s">
        <v>14539</v>
      </c>
      <c r="O2091" t="s">
        <v>18521</v>
      </c>
      <c r="P2091" t="s">
        <v>17234</v>
      </c>
      <c r="Q2091">
        <v>2016</v>
      </c>
      <c r="R2091" t="s">
        <v>491</v>
      </c>
      <c r="S2091">
        <v>3</v>
      </c>
      <c r="T2091">
        <v>20000000</v>
      </c>
      <c r="U2091">
        <v>12626905</v>
      </c>
      <c r="V2091">
        <f t="shared" si="65"/>
        <v>-7373095</v>
      </c>
      <c r="W2091" t="s">
        <v>7710</v>
      </c>
      <c r="X2091">
        <v>6.3</v>
      </c>
      <c r="Y2091">
        <v>214</v>
      </c>
      <c r="Z2091">
        <v>32567</v>
      </c>
      <c r="AA2091">
        <v>106</v>
      </c>
      <c r="AB2091">
        <v>0</v>
      </c>
      <c r="AC2091">
        <v>214</v>
      </c>
      <c r="AD2091">
        <v>14000</v>
      </c>
      <c r="AE2091">
        <v>12000</v>
      </c>
      <c r="AF2091">
        <v>968</v>
      </c>
      <c r="AG2091">
        <v>27214</v>
      </c>
      <c r="AH2091" t="s">
        <v>980</v>
      </c>
      <c r="AI2091" t="s">
        <v>20931</v>
      </c>
      <c r="AJ2091" t="s">
        <v>2420</v>
      </c>
      <c r="AK2091" t="s">
        <v>13161</v>
      </c>
      <c r="AP2091">
        <f t="shared" si="64"/>
        <v>4</v>
      </c>
    </row>
    <row r="2092" spans="1:42" x14ac:dyDescent="0.3">
      <c r="A2092" s="1">
        <v>2255</v>
      </c>
      <c r="B2092" t="s">
        <v>7711</v>
      </c>
      <c r="C2092" t="s">
        <v>27</v>
      </c>
      <c r="D2092" t="s">
        <v>2838</v>
      </c>
      <c r="E2092" t="s">
        <v>2838</v>
      </c>
      <c r="F2092" t="s">
        <v>7712</v>
      </c>
      <c r="G2092" t="s">
        <v>5568</v>
      </c>
      <c r="H2092" t="s">
        <v>32</v>
      </c>
      <c r="I2092">
        <v>96</v>
      </c>
      <c r="J2092">
        <v>1.85</v>
      </c>
      <c r="K2092" t="s">
        <v>33</v>
      </c>
      <c r="L2092" t="s">
        <v>14802</v>
      </c>
      <c r="M2092" t="s">
        <v>17587</v>
      </c>
      <c r="N2092" t="s">
        <v>16526</v>
      </c>
      <c r="O2092" t="s">
        <v>17661</v>
      </c>
      <c r="P2092" t="s">
        <v>16747</v>
      </c>
      <c r="Q2092">
        <v>1997</v>
      </c>
      <c r="R2092" t="s">
        <v>491</v>
      </c>
      <c r="S2092">
        <v>2</v>
      </c>
      <c r="T2092">
        <v>20000000</v>
      </c>
      <c r="U2092">
        <v>10569071</v>
      </c>
      <c r="V2092">
        <f t="shared" si="65"/>
        <v>-9430929</v>
      </c>
      <c r="W2092" t="s">
        <v>7713</v>
      </c>
      <c r="X2092">
        <v>7.4</v>
      </c>
      <c r="Y2092">
        <v>104</v>
      </c>
      <c r="Z2092">
        <v>35586</v>
      </c>
      <c r="AA2092">
        <v>131</v>
      </c>
      <c r="AB2092">
        <v>0</v>
      </c>
      <c r="AC2092">
        <v>11000</v>
      </c>
      <c r="AD2092">
        <v>11000</v>
      </c>
      <c r="AE2092">
        <v>474</v>
      </c>
      <c r="AF2092">
        <v>223</v>
      </c>
      <c r="AG2092">
        <v>11867</v>
      </c>
      <c r="AH2092" t="s">
        <v>1432</v>
      </c>
      <c r="AP2092">
        <f t="shared" si="64"/>
        <v>1</v>
      </c>
    </row>
    <row r="2093" spans="1:42" x14ac:dyDescent="0.3">
      <c r="A2093" s="1">
        <v>2256</v>
      </c>
      <c r="B2093" t="s">
        <v>7714</v>
      </c>
      <c r="C2093" t="s">
        <v>27</v>
      </c>
      <c r="D2093" t="s">
        <v>7715</v>
      </c>
      <c r="E2093" t="s">
        <v>4481</v>
      </c>
      <c r="F2093" t="s">
        <v>332</v>
      </c>
      <c r="G2093" t="s">
        <v>7716</v>
      </c>
      <c r="H2093" t="s">
        <v>287</v>
      </c>
      <c r="I2093">
        <v>98</v>
      </c>
      <c r="J2093">
        <v>1.37</v>
      </c>
      <c r="K2093" t="s">
        <v>33</v>
      </c>
      <c r="L2093" t="s">
        <v>14871</v>
      </c>
      <c r="M2093" t="s">
        <v>18522</v>
      </c>
      <c r="N2093" t="s">
        <v>17442</v>
      </c>
      <c r="O2093" t="s">
        <v>14003</v>
      </c>
      <c r="P2093" t="s">
        <v>15309</v>
      </c>
      <c r="Q2093">
        <v>1999</v>
      </c>
      <c r="R2093" t="s">
        <v>34</v>
      </c>
      <c r="S2093">
        <v>2</v>
      </c>
      <c r="T2093">
        <v>20000000</v>
      </c>
      <c r="U2093">
        <v>10544143</v>
      </c>
      <c r="V2093">
        <f t="shared" si="65"/>
        <v>-9455857</v>
      </c>
      <c r="W2093" t="s">
        <v>7717</v>
      </c>
      <c r="X2093">
        <v>6.1</v>
      </c>
      <c r="Y2093">
        <v>81</v>
      </c>
      <c r="Z2093">
        <v>16372</v>
      </c>
      <c r="AA2093">
        <v>121</v>
      </c>
      <c r="AB2093">
        <v>311</v>
      </c>
      <c r="AC2093">
        <v>4</v>
      </c>
      <c r="AD2093">
        <v>2000</v>
      </c>
      <c r="AE2093">
        <v>1000</v>
      </c>
      <c r="AF2093">
        <v>677</v>
      </c>
      <c r="AG2093">
        <v>4843</v>
      </c>
      <c r="AH2093" t="s">
        <v>1432</v>
      </c>
      <c r="AI2093" t="s">
        <v>12756</v>
      </c>
      <c r="AP2093">
        <f t="shared" si="64"/>
        <v>2</v>
      </c>
    </row>
    <row r="2094" spans="1:42" x14ac:dyDescent="0.3">
      <c r="A2094" s="1">
        <v>2257</v>
      </c>
      <c r="B2094" t="s">
        <v>7718</v>
      </c>
      <c r="C2094" t="s">
        <v>27</v>
      </c>
      <c r="D2094" t="s">
        <v>6726</v>
      </c>
      <c r="E2094" t="s">
        <v>495</v>
      </c>
      <c r="F2094" t="s">
        <v>183</v>
      </c>
      <c r="G2094" t="s">
        <v>7719</v>
      </c>
      <c r="H2094" t="s">
        <v>32</v>
      </c>
      <c r="I2094">
        <v>101</v>
      </c>
      <c r="J2094">
        <v>2.35</v>
      </c>
      <c r="K2094" t="s">
        <v>33</v>
      </c>
      <c r="L2094" t="s">
        <v>14411</v>
      </c>
      <c r="M2094" t="s">
        <v>18523</v>
      </c>
      <c r="N2094" t="s">
        <v>18524</v>
      </c>
      <c r="O2094" t="s">
        <v>14414</v>
      </c>
      <c r="P2094" t="s">
        <v>18525</v>
      </c>
      <c r="Q2094">
        <v>2015</v>
      </c>
      <c r="R2094" t="s">
        <v>491</v>
      </c>
      <c r="S2094">
        <v>1</v>
      </c>
      <c r="T2094">
        <v>20000000</v>
      </c>
      <c r="U2094">
        <v>13650738</v>
      </c>
      <c r="V2094">
        <f t="shared" si="65"/>
        <v>-6349262</v>
      </c>
      <c r="W2094" t="s">
        <v>7720</v>
      </c>
      <c r="X2094">
        <v>6.6</v>
      </c>
      <c r="Y2094">
        <v>175</v>
      </c>
      <c r="Z2094">
        <v>61360</v>
      </c>
      <c r="AA2094">
        <v>129</v>
      </c>
      <c r="AB2094">
        <v>25000</v>
      </c>
      <c r="AC2094">
        <v>53</v>
      </c>
      <c r="AD2094">
        <v>14000</v>
      </c>
      <c r="AE2094">
        <v>1000</v>
      </c>
      <c r="AF2094">
        <v>580</v>
      </c>
      <c r="AG2094">
        <v>16926</v>
      </c>
      <c r="AH2094" t="s">
        <v>1432</v>
      </c>
      <c r="AI2094" t="s">
        <v>2420</v>
      </c>
      <c r="AP2094">
        <f t="shared" si="64"/>
        <v>2</v>
      </c>
    </row>
    <row r="2095" spans="1:42" x14ac:dyDescent="0.3">
      <c r="A2095" s="1">
        <v>2258</v>
      </c>
      <c r="B2095" t="s">
        <v>7721</v>
      </c>
      <c r="C2095" t="s">
        <v>27</v>
      </c>
      <c r="D2095" t="s">
        <v>3560</v>
      </c>
      <c r="E2095" t="s">
        <v>1269</v>
      </c>
      <c r="F2095" t="s">
        <v>1015</v>
      </c>
      <c r="G2095" t="s">
        <v>7722</v>
      </c>
      <c r="H2095" t="s">
        <v>32</v>
      </c>
      <c r="I2095">
        <v>106</v>
      </c>
      <c r="J2095">
        <v>2.35</v>
      </c>
      <c r="K2095" t="s">
        <v>33</v>
      </c>
      <c r="L2095" t="s">
        <v>18526</v>
      </c>
      <c r="M2095" t="s">
        <v>15297</v>
      </c>
      <c r="N2095" t="s">
        <v>14138</v>
      </c>
      <c r="O2095" t="s">
        <v>14666</v>
      </c>
      <c r="P2095" t="s">
        <v>16043</v>
      </c>
      <c r="Q2095">
        <v>1989</v>
      </c>
      <c r="R2095" t="s">
        <v>34</v>
      </c>
      <c r="S2095">
        <v>0</v>
      </c>
      <c r="T2095">
        <v>20000000</v>
      </c>
      <c r="U2095">
        <v>10555348</v>
      </c>
      <c r="V2095">
        <f t="shared" si="65"/>
        <v>-9444652</v>
      </c>
      <c r="W2095" t="s">
        <v>7723</v>
      </c>
      <c r="X2095">
        <v>6</v>
      </c>
      <c r="Y2095">
        <v>20</v>
      </c>
      <c r="Z2095">
        <v>17349</v>
      </c>
      <c r="AA2095">
        <v>42</v>
      </c>
      <c r="AB2095">
        <v>855</v>
      </c>
      <c r="AC2095">
        <v>277</v>
      </c>
      <c r="AD2095">
        <v>22000</v>
      </c>
      <c r="AE2095">
        <v>2000</v>
      </c>
      <c r="AF2095">
        <v>383</v>
      </c>
      <c r="AG2095">
        <v>24887</v>
      </c>
      <c r="AH2095" t="s">
        <v>1432</v>
      </c>
      <c r="AI2095" t="s">
        <v>20931</v>
      </c>
      <c r="AP2095">
        <f t="shared" si="64"/>
        <v>2</v>
      </c>
    </row>
    <row r="2096" spans="1:42" x14ac:dyDescent="0.3">
      <c r="A2096" s="1">
        <v>2259</v>
      </c>
      <c r="B2096" t="s">
        <v>7724</v>
      </c>
      <c r="C2096" t="s">
        <v>27</v>
      </c>
      <c r="D2096" t="s">
        <v>2838</v>
      </c>
      <c r="E2096" t="s">
        <v>2662</v>
      </c>
      <c r="F2096" t="s">
        <v>1643</v>
      </c>
      <c r="G2096" t="s">
        <v>7725</v>
      </c>
      <c r="H2096" t="s">
        <v>32</v>
      </c>
      <c r="I2096">
        <v>101</v>
      </c>
      <c r="J2096">
        <v>1.85</v>
      </c>
      <c r="K2096" t="s">
        <v>33</v>
      </c>
      <c r="L2096" t="s">
        <v>17231</v>
      </c>
      <c r="M2096" t="s">
        <v>17670</v>
      </c>
      <c r="N2096" t="s">
        <v>17622</v>
      </c>
      <c r="O2096" t="s">
        <v>16142</v>
      </c>
      <c r="P2096" t="s">
        <v>15194</v>
      </c>
      <c r="Q2096">
        <v>1996</v>
      </c>
      <c r="R2096" t="s">
        <v>491</v>
      </c>
      <c r="S2096">
        <v>0</v>
      </c>
      <c r="T2096">
        <v>20000000</v>
      </c>
      <c r="U2096">
        <v>9714482</v>
      </c>
      <c r="V2096">
        <f t="shared" si="65"/>
        <v>-10285518</v>
      </c>
      <c r="W2096" t="s">
        <v>7726</v>
      </c>
      <c r="X2096">
        <v>6.8</v>
      </c>
      <c r="Y2096">
        <v>69</v>
      </c>
      <c r="Z2096">
        <v>30083</v>
      </c>
      <c r="AA2096">
        <v>140</v>
      </c>
      <c r="AB2096">
        <v>0</v>
      </c>
      <c r="AC2096">
        <v>11000</v>
      </c>
      <c r="AD2096">
        <v>1000</v>
      </c>
      <c r="AE2096">
        <v>612</v>
      </c>
      <c r="AF2096">
        <v>2</v>
      </c>
      <c r="AG2096">
        <v>1614</v>
      </c>
      <c r="AH2096" t="s">
        <v>1432</v>
      </c>
      <c r="AI2096" t="s">
        <v>20927</v>
      </c>
      <c r="AJ2096" t="s">
        <v>12756</v>
      </c>
      <c r="AP2096">
        <f t="shared" si="64"/>
        <v>3</v>
      </c>
    </row>
    <row r="2097" spans="1:42" x14ac:dyDescent="0.3">
      <c r="A2097" s="1">
        <v>2260</v>
      </c>
      <c r="B2097" t="s">
        <v>7727</v>
      </c>
      <c r="C2097" t="s">
        <v>27</v>
      </c>
      <c r="D2097" t="s">
        <v>259</v>
      </c>
      <c r="E2097" t="s">
        <v>2592</v>
      </c>
      <c r="F2097" t="s">
        <v>1196</v>
      </c>
      <c r="G2097" t="s">
        <v>7728</v>
      </c>
      <c r="H2097" t="s">
        <v>32</v>
      </c>
      <c r="I2097">
        <v>111</v>
      </c>
      <c r="J2097">
        <v>2.35</v>
      </c>
      <c r="K2097" t="s">
        <v>33</v>
      </c>
      <c r="L2097" t="s">
        <v>14001</v>
      </c>
      <c r="M2097" t="s">
        <v>14096</v>
      </c>
      <c r="N2097" t="s">
        <v>15082</v>
      </c>
      <c r="O2097" t="s">
        <v>14448</v>
      </c>
      <c r="P2097" t="s">
        <v>14018</v>
      </c>
      <c r="Q2097">
        <v>2007</v>
      </c>
      <c r="R2097" t="s">
        <v>491</v>
      </c>
      <c r="S2097">
        <v>0</v>
      </c>
      <c r="T2097">
        <v>20000000</v>
      </c>
      <c r="U2097">
        <v>9525276</v>
      </c>
      <c r="V2097">
        <f t="shared" si="65"/>
        <v>-10474724</v>
      </c>
      <c r="W2097" t="s">
        <v>7729</v>
      </c>
      <c r="X2097">
        <v>6.8</v>
      </c>
      <c r="Y2097">
        <v>166</v>
      </c>
      <c r="Z2097">
        <v>60156</v>
      </c>
      <c r="AA2097">
        <v>299</v>
      </c>
      <c r="AB2097">
        <v>0</v>
      </c>
      <c r="AC2097">
        <v>0</v>
      </c>
      <c r="AD2097">
        <v>856</v>
      </c>
      <c r="AE2097">
        <v>742</v>
      </c>
      <c r="AF2097">
        <v>725</v>
      </c>
      <c r="AG2097">
        <v>3309</v>
      </c>
      <c r="AH2097" t="s">
        <v>980</v>
      </c>
      <c r="AI2097" t="s">
        <v>20931</v>
      </c>
      <c r="AJ2097" t="s">
        <v>13161</v>
      </c>
      <c r="AP2097">
        <f t="shared" si="64"/>
        <v>3</v>
      </c>
    </row>
    <row r="2098" spans="1:42" x14ac:dyDescent="0.3">
      <c r="A2098" s="1">
        <v>2261</v>
      </c>
      <c r="B2098" t="s">
        <v>7730</v>
      </c>
      <c r="C2098" t="s">
        <v>27</v>
      </c>
      <c r="D2098" t="s">
        <v>4986</v>
      </c>
      <c r="E2098" t="s">
        <v>1269</v>
      </c>
      <c r="F2098" t="s">
        <v>235</v>
      </c>
      <c r="G2098" t="s">
        <v>7731</v>
      </c>
      <c r="H2098" t="s">
        <v>32</v>
      </c>
      <c r="I2098">
        <v>99</v>
      </c>
      <c r="J2098">
        <v>2.35</v>
      </c>
      <c r="K2098" t="s">
        <v>33</v>
      </c>
      <c r="L2098" t="s">
        <v>18527</v>
      </c>
      <c r="M2098" t="s">
        <v>18528</v>
      </c>
      <c r="N2098" t="s">
        <v>14243</v>
      </c>
      <c r="O2098" t="s">
        <v>18529</v>
      </c>
      <c r="P2098" t="s">
        <v>18530</v>
      </c>
      <c r="Q2098">
        <v>2009</v>
      </c>
      <c r="R2098" t="s">
        <v>34</v>
      </c>
      <c r="S2098">
        <v>1</v>
      </c>
      <c r="T2098">
        <v>21000000</v>
      </c>
      <c r="U2098">
        <v>8855646</v>
      </c>
      <c r="V2098">
        <f t="shared" si="65"/>
        <v>-12144354</v>
      </c>
      <c r="W2098" t="s">
        <v>7732</v>
      </c>
      <c r="X2098">
        <v>7.2</v>
      </c>
      <c r="Y2098">
        <v>160</v>
      </c>
      <c r="Z2098">
        <v>49855</v>
      </c>
      <c r="AA2098">
        <v>117</v>
      </c>
      <c r="AB2098">
        <v>10000</v>
      </c>
      <c r="AC2098">
        <v>52</v>
      </c>
      <c r="AD2098">
        <v>22000</v>
      </c>
      <c r="AE2098">
        <v>1000</v>
      </c>
      <c r="AF2098">
        <v>148</v>
      </c>
      <c r="AG2098">
        <v>23409</v>
      </c>
      <c r="AH2098" t="s">
        <v>718</v>
      </c>
      <c r="AI2098" t="s">
        <v>2420</v>
      </c>
      <c r="AP2098">
        <f t="shared" si="64"/>
        <v>2</v>
      </c>
    </row>
    <row r="2099" spans="1:42" x14ac:dyDescent="0.3">
      <c r="A2099" s="1">
        <v>2262</v>
      </c>
      <c r="B2099" t="s">
        <v>7733</v>
      </c>
      <c r="C2099" t="s">
        <v>27</v>
      </c>
      <c r="D2099" t="s">
        <v>7734</v>
      </c>
      <c r="E2099" t="s">
        <v>7735</v>
      </c>
      <c r="F2099" t="s">
        <v>7736</v>
      </c>
      <c r="G2099" t="s">
        <v>7737</v>
      </c>
      <c r="H2099" t="s">
        <v>572</v>
      </c>
      <c r="I2099">
        <v>88</v>
      </c>
      <c r="J2099">
        <v>2.35</v>
      </c>
      <c r="K2099" t="s">
        <v>33</v>
      </c>
      <c r="L2099" t="s">
        <v>14833</v>
      </c>
      <c r="M2099" t="s">
        <v>14035</v>
      </c>
      <c r="N2099" t="s">
        <v>14806</v>
      </c>
      <c r="O2099" t="s">
        <v>18531</v>
      </c>
      <c r="P2099" t="s">
        <v>10010</v>
      </c>
      <c r="Q2099">
        <v>2004</v>
      </c>
      <c r="R2099" t="s">
        <v>72</v>
      </c>
      <c r="S2099">
        <v>3</v>
      </c>
      <c r="T2099">
        <v>20000000</v>
      </c>
      <c r="U2099">
        <v>9109322</v>
      </c>
      <c r="V2099">
        <f t="shared" si="65"/>
        <v>-10890678</v>
      </c>
      <c r="W2099" t="s">
        <v>7738</v>
      </c>
      <c r="X2099">
        <v>1.9</v>
      </c>
      <c r="Y2099">
        <v>32</v>
      </c>
      <c r="Z2099">
        <v>25371</v>
      </c>
      <c r="AA2099">
        <v>129</v>
      </c>
      <c r="AB2099">
        <v>0</v>
      </c>
      <c r="AC2099">
        <v>84</v>
      </c>
      <c r="AD2099">
        <v>650</v>
      </c>
      <c r="AE2099">
        <v>384</v>
      </c>
      <c r="AF2099">
        <v>177</v>
      </c>
      <c r="AG2099">
        <v>1343</v>
      </c>
      <c r="AH2099" t="s">
        <v>1432</v>
      </c>
      <c r="AI2099" t="s">
        <v>20926</v>
      </c>
      <c r="AJ2099" t="s">
        <v>13700</v>
      </c>
      <c r="AP2099">
        <f t="shared" si="64"/>
        <v>3</v>
      </c>
    </row>
    <row r="2100" spans="1:42" x14ac:dyDescent="0.3">
      <c r="A2100" s="1">
        <v>2263</v>
      </c>
      <c r="B2100" t="s">
        <v>7739</v>
      </c>
      <c r="C2100" t="s">
        <v>27</v>
      </c>
      <c r="D2100" t="s">
        <v>1911</v>
      </c>
      <c r="E2100" t="s">
        <v>942</v>
      </c>
      <c r="F2100" t="s">
        <v>7740</v>
      </c>
      <c r="G2100" t="s">
        <v>7741</v>
      </c>
      <c r="H2100" t="s">
        <v>572</v>
      </c>
      <c r="I2100">
        <v>83</v>
      </c>
      <c r="J2100">
        <v>1.85</v>
      </c>
      <c r="K2100" t="s">
        <v>33</v>
      </c>
      <c r="L2100" t="s">
        <v>18532</v>
      </c>
      <c r="M2100" t="s">
        <v>14045</v>
      </c>
      <c r="N2100" t="s">
        <v>18533</v>
      </c>
      <c r="O2100" t="s">
        <v>16850</v>
      </c>
      <c r="P2100" t="s">
        <v>15919</v>
      </c>
      <c r="Q2100">
        <v>2005</v>
      </c>
      <c r="R2100" t="s">
        <v>34</v>
      </c>
      <c r="S2100">
        <v>2</v>
      </c>
      <c r="T2100">
        <v>33000000</v>
      </c>
      <c r="U2100">
        <v>8326035</v>
      </c>
      <c r="V2100">
        <f t="shared" si="65"/>
        <v>-24673965</v>
      </c>
      <c r="W2100" t="s">
        <v>7742</v>
      </c>
      <c r="X2100">
        <v>5.5</v>
      </c>
      <c r="Y2100">
        <v>72</v>
      </c>
      <c r="Z2100">
        <v>21933</v>
      </c>
      <c r="AA2100">
        <v>76</v>
      </c>
      <c r="AB2100">
        <v>676</v>
      </c>
      <c r="AC2100">
        <v>10</v>
      </c>
      <c r="AD2100">
        <v>688</v>
      </c>
      <c r="AE2100">
        <v>99</v>
      </c>
      <c r="AF2100">
        <v>69</v>
      </c>
      <c r="AG2100">
        <v>1019</v>
      </c>
      <c r="AH2100" t="s">
        <v>980</v>
      </c>
      <c r="AI2100" t="s">
        <v>1432</v>
      </c>
      <c r="AJ2100" t="s">
        <v>20931</v>
      </c>
      <c r="AP2100">
        <f t="shared" si="64"/>
        <v>3</v>
      </c>
    </row>
    <row r="2101" spans="1:42" x14ac:dyDescent="0.3">
      <c r="A2101" s="1">
        <v>2264</v>
      </c>
      <c r="B2101" t="s">
        <v>7743</v>
      </c>
      <c r="C2101" t="s">
        <v>27</v>
      </c>
      <c r="D2101" t="s">
        <v>1911</v>
      </c>
      <c r="E2101" t="s">
        <v>545</v>
      </c>
      <c r="F2101" t="s">
        <v>736</v>
      </c>
      <c r="G2101" t="s">
        <v>600</v>
      </c>
      <c r="H2101" t="s">
        <v>32</v>
      </c>
      <c r="I2101">
        <v>91</v>
      </c>
      <c r="J2101">
        <v>1.85</v>
      </c>
      <c r="K2101" t="s">
        <v>33</v>
      </c>
      <c r="L2101" t="s">
        <v>18534</v>
      </c>
      <c r="M2101" t="s">
        <v>14687</v>
      </c>
      <c r="N2101" t="s">
        <v>14482</v>
      </c>
      <c r="O2101" t="s">
        <v>18535</v>
      </c>
      <c r="P2101" t="s">
        <v>15476</v>
      </c>
      <c r="Q2101">
        <v>2007</v>
      </c>
      <c r="R2101" t="s">
        <v>34</v>
      </c>
      <c r="S2101">
        <v>3</v>
      </c>
      <c r="T2101">
        <v>20000000</v>
      </c>
      <c r="U2101">
        <v>8104069</v>
      </c>
      <c r="V2101">
        <f t="shared" si="65"/>
        <v>-11895931</v>
      </c>
      <c r="W2101" t="s">
        <v>7744</v>
      </c>
      <c r="X2101">
        <v>4.5</v>
      </c>
      <c r="Y2101">
        <v>53</v>
      </c>
      <c r="Z2101">
        <v>9785</v>
      </c>
      <c r="AA2101">
        <v>26</v>
      </c>
      <c r="AB2101">
        <v>233</v>
      </c>
      <c r="AC2101">
        <v>10</v>
      </c>
      <c r="AD2101">
        <v>716</v>
      </c>
      <c r="AE2101">
        <v>537</v>
      </c>
      <c r="AF2101">
        <v>436</v>
      </c>
      <c r="AG2101">
        <v>2700</v>
      </c>
      <c r="AH2101" t="s">
        <v>980</v>
      </c>
      <c r="AI2101" t="s">
        <v>1432</v>
      </c>
      <c r="AJ2101" t="s">
        <v>20931</v>
      </c>
      <c r="AP2101">
        <f t="shared" si="64"/>
        <v>3</v>
      </c>
    </row>
    <row r="2102" spans="1:42" x14ac:dyDescent="0.3">
      <c r="A2102" s="1">
        <v>2265</v>
      </c>
      <c r="B2102" t="s">
        <v>7745</v>
      </c>
      <c r="C2102" t="s">
        <v>27</v>
      </c>
      <c r="D2102" t="s">
        <v>2590</v>
      </c>
      <c r="E2102" t="s">
        <v>4327</v>
      </c>
      <c r="F2102" t="s">
        <v>7746</v>
      </c>
      <c r="G2102" t="s">
        <v>3487</v>
      </c>
      <c r="H2102" t="s">
        <v>32</v>
      </c>
      <c r="I2102">
        <v>108</v>
      </c>
      <c r="J2102">
        <v>1.85</v>
      </c>
      <c r="K2102" t="s">
        <v>33</v>
      </c>
      <c r="L2102" t="s">
        <v>14082</v>
      </c>
      <c r="M2102" t="s">
        <v>15606</v>
      </c>
      <c r="N2102" t="s">
        <v>17397</v>
      </c>
      <c r="O2102" t="s">
        <v>16027</v>
      </c>
      <c r="P2102" t="s">
        <v>14917</v>
      </c>
      <c r="Q2102">
        <v>2004</v>
      </c>
      <c r="R2102" t="s">
        <v>34</v>
      </c>
      <c r="S2102">
        <v>3</v>
      </c>
      <c r="T2102">
        <v>20000000</v>
      </c>
      <c r="U2102">
        <v>8054280</v>
      </c>
      <c r="V2102">
        <f t="shared" si="65"/>
        <v>-11945720</v>
      </c>
      <c r="W2102" t="s">
        <v>7747</v>
      </c>
      <c r="X2102">
        <v>6.3</v>
      </c>
      <c r="Y2102">
        <v>76</v>
      </c>
      <c r="Z2102">
        <v>6838</v>
      </c>
      <c r="AA2102">
        <v>117</v>
      </c>
      <c r="AB2102">
        <v>924</v>
      </c>
      <c r="AC2102">
        <v>54</v>
      </c>
      <c r="AD2102">
        <v>786</v>
      </c>
      <c r="AE2102">
        <v>567</v>
      </c>
      <c r="AF2102">
        <v>463</v>
      </c>
      <c r="AG2102">
        <v>2730</v>
      </c>
      <c r="AH2102" t="s">
        <v>1432</v>
      </c>
      <c r="AI2102" t="s">
        <v>20931</v>
      </c>
      <c r="AJ2102" t="s">
        <v>20933</v>
      </c>
      <c r="AP2102">
        <f t="shared" si="64"/>
        <v>3</v>
      </c>
    </row>
    <row r="2103" spans="1:42" x14ac:dyDescent="0.3">
      <c r="A2103" s="1">
        <v>2267</v>
      </c>
      <c r="B2103" t="s">
        <v>7748</v>
      </c>
      <c r="C2103" t="s">
        <v>27</v>
      </c>
      <c r="D2103" t="s">
        <v>4965</v>
      </c>
      <c r="E2103" t="s">
        <v>7749</v>
      </c>
      <c r="F2103" t="s">
        <v>7750</v>
      </c>
      <c r="G2103" t="s">
        <v>7751</v>
      </c>
      <c r="H2103" t="s">
        <v>32</v>
      </c>
      <c r="I2103">
        <v>148</v>
      </c>
      <c r="J2103">
        <v>1.85</v>
      </c>
      <c r="K2103" t="s">
        <v>33</v>
      </c>
      <c r="L2103" t="s">
        <v>15510</v>
      </c>
      <c r="M2103" t="s">
        <v>8429</v>
      </c>
      <c r="N2103" t="s">
        <v>14796</v>
      </c>
      <c r="O2103" t="s">
        <v>16681</v>
      </c>
      <c r="P2103" t="s">
        <v>18536</v>
      </c>
      <c r="Q2103">
        <v>2014</v>
      </c>
      <c r="R2103" t="s">
        <v>491</v>
      </c>
      <c r="S2103">
        <v>0</v>
      </c>
      <c r="T2103">
        <v>20000000</v>
      </c>
      <c r="U2103">
        <v>8093318</v>
      </c>
      <c r="V2103">
        <f t="shared" si="65"/>
        <v>-11906682</v>
      </c>
      <c r="W2103" t="s">
        <v>7752</v>
      </c>
      <c r="X2103">
        <v>6.7</v>
      </c>
      <c r="Y2103">
        <v>401</v>
      </c>
      <c r="Z2103">
        <v>61935</v>
      </c>
      <c r="AA2103">
        <v>242</v>
      </c>
      <c r="AB2103">
        <v>18000</v>
      </c>
      <c r="AC2103">
        <v>0</v>
      </c>
      <c r="AD2103">
        <v>204</v>
      </c>
      <c r="AE2103">
        <v>178</v>
      </c>
      <c r="AF2103">
        <v>175</v>
      </c>
      <c r="AG2103">
        <v>707</v>
      </c>
      <c r="AH2103" t="s">
        <v>1432</v>
      </c>
      <c r="AI2103" t="s">
        <v>20931</v>
      </c>
      <c r="AJ2103" t="s">
        <v>2420</v>
      </c>
      <c r="AK2103" t="s">
        <v>20928</v>
      </c>
      <c r="AL2103" t="s">
        <v>12756</v>
      </c>
      <c r="AP2103">
        <f t="shared" si="64"/>
        <v>5</v>
      </c>
    </row>
    <row r="2104" spans="1:42" x14ac:dyDescent="0.3">
      <c r="A2104" s="1">
        <v>2268</v>
      </c>
      <c r="B2104" t="s">
        <v>7753</v>
      </c>
      <c r="C2104" t="s">
        <v>27</v>
      </c>
      <c r="D2104" t="s">
        <v>7754</v>
      </c>
      <c r="E2104" t="s">
        <v>4630</v>
      </c>
      <c r="F2104" t="s">
        <v>3442</v>
      </c>
      <c r="G2104" t="s">
        <v>3527</v>
      </c>
      <c r="H2104" t="s">
        <v>32</v>
      </c>
      <c r="I2104">
        <v>77</v>
      </c>
      <c r="J2104">
        <v>1.85</v>
      </c>
      <c r="K2104" t="s">
        <v>33</v>
      </c>
      <c r="L2104" t="s">
        <v>14517</v>
      </c>
      <c r="M2104" t="s">
        <v>14786</v>
      </c>
      <c r="N2104" t="s">
        <v>14128</v>
      </c>
      <c r="O2104" t="s">
        <v>14065</v>
      </c>
      <c r="P2104" t="s">
        <v>18537</v>
      </c>
      <c r="Q2104">
        <v>2006</v>
      </c>
      <c r="R2104" t="s">
        <v>212</v>
      </c>
      <c r="S2104">
        <v>0</v>
      </c>
      <c r="T2104">
        <v>20000000</v>
      </c>
      <c r="U2104">
        <v>7382993</v>
      </c>
      <c r="V2104">
        <f t="shared" si="65"/>
        <v>-12617007</v>
      </c>
      <c r="W2104" t="s">
        <v>7755</v>
      </c>
      <c r="X2104">
        <v>2.8</v>
      </c>
      <c r="Y2104">
        <v>31</v>
      </c>
      <c r="Z2104">
        <v>3851</v>
      </c>
      <c r="AA2104">
        <v>114</v>
      </c>
      <c r="AB2104">
        <v>346</v>
      </c>
      <c r="AC2104">
        <v>3</v>
      </c>
      <c r="AD2104">
        <v>787</v>
      </c>
      <c r="AE2104">
        <v>690</v>
      </c>
      <c r="AF2104">
        <v>593</v>
      </c>
      <c r="AG2104">
        <v>2185</v>
      </c>
      <c r="AH2104" t="s">
        <v>718</v>
      </c>
      <c r="AI2104" t="s">
        <v>20925</v>
      </c>
      <c r="AJ2104" t="s">
        <v>1432</v>
      </c>
      <c r="AK2104" t="s">
        <v>20926</v>
      </c>
      <c r="AL2104" t="s">
        <v>20924</v>
      </c>
      <c r="AP2104">
        <f t="shared" si="64"/>
        <v>5</v>
      </c>
    </row>
    <row r="2105" spans="1:42" x14ac:dyDescent="0.3">
      <c r="A2105" s="1">
        <v>2269</v>
      </c>
      <c r="B2105" t="s">
        <v>7756</v>
      </c>
      <c r="C2105" t="s">
        <v>27</v>
      </c>
      <c r="D2105" t="s">
        <v>7757</v>
      </c>
      <c r="E2105" t="s">
        <v>7758</v>
      </c>
      <c r="F2105" t="s">
        <v>7759</v>
      </c>
      <c r="G2105" t="s">
        <v>4168</v>
      </c>
      <c r="H2105" t="s">
        <v>32</v>
      </c>
      <c r="I2105">
        <v>110</v>
      </c>
      <c r="J2105">
        <v>1.85</v>
      </c>
      <c r="K2105" t="s">
        <v>33</v>
      </c>
      <c r="L2105" t="s">
        <v>17403</v>
      </c>
      <c r="M2105" t="s">
        <v>14082</v>
      </c>
      <c r="N2105" t="s">
        <v>14224</v>
      </c>
      <c r="O2105" t="s">
        <v>17404</v>
      </c>
      <c r="Q2105">
        <v>2013</v>
      </c>
      <c r="R2105" t="s">
        <v>34</v>
      </c>
      <c r="S2105">
        <v>19</v>
      </c>
      <c r="T2105">
        <v>20000000</v>
      </c>
      <c r="U2105">
        <v>8888355</v>
      </c>
      <c r="V2105">
        <f t="shared" si="65"/>
        <v>-11111645</v>
      </c>
      <c r="W2105" t="s">
        <v>7760</v>
      </c>
      <c r="X2105">
        <v>5</v>
      </c>
      <c r="Y2105">
        <v>65</v>
      </c>
      <c r="Z2105">
        <v>7894</v>
      </c>
      <c r="AA2105">
        <v>25</v>
      </c>
      <c r="AB2105">
        <v>0</v>
      </c>
      <c r="AC2105">
        <v>9</v>
      </c>
      <c r="AD2105">
        <v>997</v>
      </c>
      <c r="AE2105">
        <v>941</v>
      </c>
      <c r="AF2105">
        <v>826</v>
      </c>
      <c r="AG2105">
        <v>3177</v>
      </c>
      <c r="AH2105" t="s">
        <v>2420</v>
      </c>
      <c r="AI2105" t="s">
        <v>20933</v>
      </c>
      <c r="AP2105">
        <f t="shared" si="64"/>
        <v>2</v>
      </c>
    </row>
    <row r="2106" spans="1:42" x14ac:dyDescent="0.3">
      <c r="A2106" s="1">
        <v>2271</v>
      </c>
      <c r="B2106" t="s">
        <v>7761</v>
      </c>
      <c r="C2106" t="s">
        <v>27</v>
      </c>
      <c r="D2106" t="s">
        <v>3986</v>
      </c>
      <c r="E2106" t="s">
        <v>7762</v>
      </c>
      <c r="F2106" t="s">
        <v>7763</v>
      </c>
      <c r="G2106" t="s">
        <v>7764</v>
      </c>
      <c r="H2106" t="s">
        <v>32</v>
      </c>
      <c r="I2106">
        <v>83</v>
      </c>
      <c r="J2106">
        <v>2.35</v>
      </c>
      <c r="K2106" t="s">
        <v>33</v>
      </c>
      <c r="L2106" t="s">
        <v>18393</v>
      </c>
      <c r="M2106" t="s">
        <v>14082</v>
      </c>
      <c r="N2106" t="s">
        <v>18538</v>
      </c>
      <c r="O2106" t="s">
        <v>18539</v>
      </c>
      <c r="P2106" t="s">
        <v>13975</v>
      </c>
      <c r="Q2106">
        <v>2008</v>
      </c>
      <c r="R2106" t="s">
        <v>34</v>
      </c>
      <c r="S2106">
        <v>2</v>
      </c>
      <c r="T2106">
        <v>12000000</v>
      </c>
      <c r="U2106">
        <v>7001720</v>
      </c>
      <c r="V2106">
        <f t="shared" si="65"/>
        <v>-4998280</v>
      </c>
      <c r="W2106" t="s">
        <v>7765</v>
      </c>
      <c r="X2106">
        <v>4.3</v>
      </c>
      <c r="Y2106">
        <v>45</v>
      </c>
      <c r="Z2106">
        <v>8560</v>
      </c>
      <c r="AA2106">
        <v>205</v>
      </c>
      <c r="AB2106">
        <v>797</v>
      </c>
      <c r="AC2106">
        <v>119</v>
      </c>
      <c r="AD2106">
        <v>885</v>
      </c>
      <c r="AE2106">
        <v>816</v>
      </c>
      <c r="AF2106">
        <v>633</v>
      </c>
      <c r="AG2106">
        <v>2907</v>
      </c>
      <c r="AH2106" t="s">
        <v>1432</v>
      </c>
      <c r="AI2106" t="s">
        <v>20924</v>
      </c>
      <c r="AP2106">
        <f t="shared" si="64"/>
        <v>2</v>
      </c>
    </row>
    <row r="2107" spans="1:42" x14ac:dyDescent="0.3">
      <c r="A2107" s="1">
        <v>2272</v>
      </c>
      <c r="B2107" t="s">
        <v>7766</v>
      </c>
      <c r="C2107" t="s">
        <v>27</v>
      </c>
      <c r="D2107" t="s">
        <v>3455</v>
      </c>
      <c r="E2107" t="s">
        <v>4132</v>
      </c>
      <c r="F2107" t="s">
        <v>4095</v>
      </c>
      <c r="G2107" t="s">
        <v>7767</v>
      </c>
      <c r="H2107" t="s">
        <v>7768</v>
      </c>
      <c r="I2107">
        <v>107</v>
      </c>
      <c r="J2107">
        <v>1.85</v>
      </c>
      <c r="K2107" t="s">
        <v>33</v>
      </c>
      <c r="L2107" t="s">
        <v>14487</v>
      </c>
      <c r="M2107" t="s">
        <v>14040</v>
      </c>
      <c r="N2107" t="s">
        <v>13972</v>
      </c>
      <c r="O2107" t="s">
        <v>18540</v>
      </c>
      <c r="P2107" t="s">
        <v>15389</v>
      </c>
      <c r="Q2107">
        <v>2013</v>
      </c>
      <c r="R2107" t="s">
        <v>491</v>
      </c>
      <c r="S2107">
        <v>7</v>
      </c>
      <c r="T2107">
        <v>20000000</v>
      </c>
      <c r="U2107">
        <v>7268659</v>
      </c>
      <c r="V2107">
        <f t="shared" si="65"/>
        <v>-12731341</v>
      </c>
      <c r="W2107" t="s">
        <v>7769</v>
      </c>
      <c r="X2107">
        <v>5.6</v>
      </c>
      <c r="Y2107">
        <v>260</v>
      </c>
      <c r="Z2107">
        <v>59248</v>
      </c>
      <c r="AA2107">
        <v>164</v>
      </c>
      <c r="AB2107">
        <v>48000</v>
      </c>
      <c r="AC2107">
        <v>0</v>
      </c>
      <c r="AD2107">
        <v>2000</v>
      </c>
      <c r="AE2107">
        <v>749</v>
      </c>
      <c r="AF2107">
        <v>99</v>
      </c>
      <c r="AG2107">
        <v>2848</v>
      </c>
      <c r="AH2107" t="s">
        <v>980</v>
      </c>
      <c r="AI2107" t="s">
        <v>1432</v>
      </c>
      <c r="AJ2107" t="s">
        <v>20931</v>
      </c>
      <c r="AK2107" t="s">
        <v>13161</v>
      </c>
      <c r="AP2107">
        <f t="shared" si="64"/>
        <v>4</v>
      </c>
    </row>
    <row r="2108" spans="1:42" x14ac:dyDescent="0.3">
      <c r="A2108" s="1">
        <v>2273</v>
      </c>
      <c r="B2108" t="s">
        <v>7770</v>
      </c>
      <c r="C2108" t="s">
        <v>27</v>
      </c>
      <c r="D2108" t="s">
        <v>7771</v>
      </c>
      <c r="E2108" t="s">
        <v>5017</v>
      </c>
      <c r="F2108" t="s">
        <v>6341</v>
      </c>
      <c r="G2108" t="s">
        <v>7772</v>
      </c>
      <c r="H2108" t="s">
        <v>205</v>
      </c>
      <c r="I2108">
        <v>100</v>
      </c>
      <c r="J2108">
        <v>2.35</v>
      </c>
      <c r="K2108" t="s">
        <v>33</v>
      </c>
      <c r="L2108" t="s">
        <v>18541</v>
      </c>
      <c r="M2108" t="s">
        <v>14413</v>
      </c>
      <c r="N2108" t="s">
        <v>14018</v>
      </c>
      <c r="O2108" t="s">
        <v>18542</v>
      </c>
      <c r="P2108" t="s">
        <v>16695</v>
      </c>
      <c r="Q2108">
        <v>2003</v>
      </c>
      <c r="R2108" t="s">
        <v>34</v>
      </c>
      <c r="S2108">
        <v>0</v>
      </c>
      <c r="T2108">
        <v>22000000</v>
      </c>
      <c r="U2108">
        <v>6852144</v>
      </c>
      <c r="V2108">
        <f t="shared" si="65"/>
        <v>-15147856</v>
      </c>
      <c r="W2108" t="s">
        <v>7773</v>
      </c>
      <c r="X2108">
        <v>6.2</v>
      </c>
      <c r="Y2108">
        <v>129</v>
      </c>
      <c r="Z2108">
        <v>15169</v>
      </c>
      <c r="AA2108">
        <v>213</v>
      </c>
      <c r="AB2108">
        <v>0</v>
      </c>
      <c r="AC2108">
        <v>17</v>
      </c>
      <c r="AD2108">
        <v>669</v>
      </c>
      <c r="AE2108">
        <v>429</v>
      </c>
      <c r="AF2108">
        <v>86</v>
      </c>
      <c r="AG2108">
        <v>1267</v>
      </c>
      <c r="AH2108" t="s">
        <v>2420</v>
      </c>
      <c r="AI2108" t="s">
        <v>4493</v>
      </c>
      <c r="AJ2108" t="s">
        <v>13700</v>
      </c>
      <c r="AK2108" t="s">
        <v>13161</v>
      </c>
      <c r="AP2108">
        <f t="shared" si="64"/>
        <v>4</v>
      </c>
    </row>
    <row r="2109" spans="1:42" x14ac:dyDescent="0.3">
      <c r="A2109" s="1">
        <v>2274</v>
      </c>
      <c r="B2109" t="s">
        <v>7774</v>
      </c>
      <c r="C2109" t="s">
        <v>27</v>
      </c>
      <c r="D2109" t="s">
        <v>6642</v>
      </c>
      <c r="E2109" t="s">
        <v>7775</v>
      </c>
      <c r="F2109" t="s">
        <v>3211</v>
      </c>
      <c r="G2109" t="s">
        <v>323</v>
      </c>
      <c r="H2109" t="s">
        <v>32</v>
      </c>
      <c r="I2109">
        <v>87</v>
      </c>
      <c r="J2109">
        <v>2.35</v>
      </c>
      <c r="K2109" t="s">
        <v>33</v>
      </c>
      <c r="L2109" t="s">
        <v>18543</v>
      </c>
      <c r="M2109" t="s">
        <v>14224</v>
      </c>
      <c r="N2109" t="s">
        <v>18544</v>
      </c>
      <c r="O2109" t="s">
        <v>14068</v>
      </c>
      <c r="P2109" t="s">
        <v>18545</v>
      </c>
      <c r="Q2109">
        <v>2008</v>
      </c>
      <c r="R2109" t="s">
        <v>491</v>
      </c>
      <c r="S2109">
        <v>4</v>
      </c>
      <c r="T2109">
        <v>20000000</v>
      </c>
      <c r="U2109">
        <v>6563357</v>
      </c>
      <c r="V2109">
        <f t="shared" si="65"/>
        <v>-13436643</v>
      </c>
      <c r="W2109" t="s">
        <v>7776</v>
      </c>
      <c r="X2109">
        <v>5.3</v>
      </c>
      <c r="Y2109">
        <v>58</v>
      </c>
      <c r="Z2109">
        <v>18571</v>
      </c>
      <c r="AA2109">
        <v>120</v>
      </c>
      <c r="AB2109">
        <v>847</v>
      </c>
      <c r="AC2109">
        <v>29</v>
      </c>
      <c r="AD2109">
        <v>1000</v>
      </c>
      <c r="AE2109">
        <v>794</v>
      </c>
      <c r="AF2109">
        <v>522</v>
      </c>
      <c r="AG2109">
        <v>4218</v>
      </c>
      <c r="AH2109" t="s">
        <v>718</v>
      </c>
      <c r="AI2109" t="s">
        <v>1432</v>
      </c>
      <c r="AP2109">
        <f t="shared" si="64"/>
        <v>2</v>
      </c>
    </row>
    <row r="2110" spans="1:42" x14ac:dyDescent="0.3">
      <c r="A2110" s="1">
        <v>2275</v>
      </c>
      <c r="B2110" t="s">
        <v>7777</v>
      </c>
      <c r="C2110" t="s">
        <v>27</v>
      </c>
      <c r="D2110" t="s">
        <v>7778</v>
      </c>
      <c r="E2110" t="s">
        <v>308</v>
      </c>
      <c r="F2110" t="s">
        <v>2445</v>
      </c>
      <c r="G2110" t="s">
        <v>7779</v>
      </c>
      <c r="H2110" t="s">
        <v>47</v>
      </c>
      <c r="I2110">
        <v>154</v>
      </c>
      <c r="J2110">
        <v>1.66</v>
      </c>
      <c r="K2110" t="s">
        <v>33</v>
      </c>
      <c r="L2110" t="s">
        <v>14838</v>
      </c>
      <c r="M2110" t="s">
        <v>18546</v>
      </c>
      <c r="N2110" t="s">
        <v>18547</v>
      </c>
      <c r="O2110" t="s">
        <v>18548</v>
      </c>
      <c r="P2110" t="s">
        <v>14649</v>
      </c>
      <c r="Q2110">
        <v>1999</v>
      </c>
      <c r="R2110" t="s">
        <v>491</v>
      </c>
      <c r="S2110">
        <v>1</v>
      </c>
      <c r="T2110">
        <v>10000000</v>
      </c>
      <c r="U2110">
        <v>6201757</v>
      </c>
      <c r="V2110">
        <f t="shared" si="65"/>
        <v>-3798243</v>
      </c>
      <c r="W2110" t="s">
        <v>7780</v>
      </c>
      <c r="X2110">
        <v>7.4</v>
      </c>
      <c r="Y2110">
        <v>103</v>
      </c>
      <c r="Z2110">
        <v>10037</v>
      </c>
      <c r="AA2110">
        <v>202</v>
      </c>
      <c r="AB2110">
        <v>608</v>
      </c>
      <c r="AC2110">
        <v>608</v>
      </c>
      <c r="AD2110">
        <v>1000</v>
      </c>
      <c r="AE2110">
        <v>452</v>
      </c>
      <c r="AF2110">
        <v>149</v>
      </c>
      <c r="AG2110">
        <v>1690</v>
      </c>
      <c r="AH2110" t="s">
        <v>20932</v>
      </c>
      <c r="AI2110" t="s">
        <v>1432</v>
      </c>
      <c r="AJ2110" t="s">
        <v>2420</v>
      </c>
      <c r="AK2110" t="s">
        <v>20929</v>
      </c>
      <c r="AL2110" t="s">
        <v>20933</v>
      </c>
      <c r="AM2110" t="s">
        <v>20927</v>
      </c>
      <c r="AP2110">
        <f t="shared" si="64"/>
        <v>6</v>
      </c>
    </row>
    <row r="2111" spans="1:42" x14ac:dyDescent="0.3">
      <c r="A2111" s="1">
        <v>2276</v>
      </c>
      <c r="B2111" t="s">
        <v>7781</v>
      </c>
      <c r="C2111" t="s">
        <v>27</v>
      </c>
      <c r="D2111" t="s">
        <v>7782</v>
      </c>
      <c r="E2111" t="s">
        <v>107</v>
      </c>
      <c r="F2111" t="s">
        <v>443</v>
      </c>
      <c r="G2111" t="s">
        <v>1823</v>
      </c>
      <c r="H2111" t="s">
        <v>7783</v>
      </c>
      <c r="I2111">
        <v>106</v>
      </c>
      <c r="J2111">
        <v>2.35</v>
      </c>
      <c r="K2111" t="s">
        <v>33</v>
      </c>
      <c r="L2111" t="s">
        <v>18549</v>
      </c>
      <c r="M2111" t="s">
        <v>13972</v>
      </c>
      <c r="N2111" t="s">
        <v>18550</v>
      </c>
      <c r="O2111" t="s">
        <v>18551</v>
      </c>
      <c r="P2111" t="s">
        <v>18552</v>
      </c>
      <c r="Q2111">
        <v>2015</v>
      </c>
      <c r="R2111" t="s">
        <v>34</v>
      </c>
      <c r="S2111">
        <v>0</v>
      </c>
      <c r="T2111">
        <v>20000000</v>
      </c>
      <c r="U2111">
        <v>6420319</v>
      </c>
      <c r="V2111">
        <f t="shared" si="65"/>
        <v>-13579681</v>
      </c>
      <c r="W2111" t="s">
        <v>7784</v>
      </c>
      <c r="X2111">
        <v>7.4</v>
      </c>
      <c r="Y2111">
        <v>45</v>
      </c>
      <c r="Z2111">
        <v>15978</v>
      </c>
      <c r="AA2111">
        <v>122</v>
      </c>
      <c r="AB2111">
        <v>15000</v>
      </c>
      <c r="AC2111">
        <v>38</v>
      </c>
      <c r="AD2111">
        <v>1000</v>
      </c>
      <c r="AE2111">
        <v>1000</v>
      </c>
      <c r="AF2111">
        <v>975</v>
      </c>
      <c r="AG2111">
        <v>5705</v>
      </c>
      <c r="AH2111" t="s">
        <v>2420</v>
      </c>
      <c r="AI2111" t="s">
        <v>6750</v>
      </c>
      <c r="AP2111">
        <f t="shared" si="64"/>
        <v>2</v>
      </c>
    </row>
    <row r="2112" spans="1:42" x14ac:dyDescent="0.3">
      <c r="A2112" s="1">
        <v>2277</v>
      </c>
      <c r="B2112" t="s">
        <v>7785</v>
      </c>
      <c r="C2112" t="s">
        <v>27</v>
      </c>
      <c r="D2112" t="s">
        <v>3810</v>
      </c>
      <c r="E2112" t="s">
        <v>355</v>
      </c>
      <c r="F2112" t="s">
        <v>2013</v>
      </c>
      <c r="G2112" t="s">
        <v>2423</v>
      </c>
      <c r="H2112" t="s">
        <v>47</v>
      </c>
      <c r="I2112">
        <v>99</v>
      </c>
      <c r="J2112">
        <v>1.85</v>
      </c>
      <c r="K2112" t="s">
        <v>33</v>
      </c>
      <c r="L2112" t="s">
        <v>18553</v>
      </c>
      <c r="M2112" t="s">
        <v>16049</v>
      </c>
      <c r="N2112" t="s">
        <v>18554</v>
      </c>
      <c r="O2112" t="s">
        <v>14534</v>
      </c>
      <c r="P2112" t="s">
        <v>18555</v>
      </c>
      <c r="Q2112">
        <v>2011</v>
      </c>
      <c r="R2112" t="s">
        <v>491</v>
      </c>
      <c r="S2112">
        <v>3</v>
      </c>
      <c r="T2112">
        <v>15000000</v>
      </c>
      <c r="U2112">
        <v>5702083</v>
      </c>
      <c r="V2112">
        <f t="shared" si="65"/>
        <v>-9297917</v>
      </c>
      <c r="W2112" t="s">
        <v>7786</v>
      </c>
      <c r="X2112">
        <v>6.5</v>
      </c>
      <c r="Y2112">
        <v>345</v>
      </c>
      <c r="Z2112">
        <v>80617</v>
      </c>
      <c r="AA2112">
        <v>190</v>
      </c>
      <c r="AB2112">
        <v>36000</v>
      </c>
      <c r="AC2112">
        <v>0</v>
      </c>
      <c r="AD2112">
        <v>13000</v>
      </c>
      <c r="AE2112">
        <v>10000</v>
      </c>
      <c r="AF2112">
        <v>691</v>
      </c>
      <c r="AG2112">
        <v>23755</v>
      </c>
      <c r="AH2112" t="s">
        <v>20932</v>
      </c>
      <c r="AI2112" t="s">
        <v>2420</v>
      </c>
      <c r="AJ2112" t="s">
        <v>13161</v>
      </c>
      <c r="AP2112">
        <f t="shared" si="64"/>
        <v>3</v>
      </c>
    </row>
    <row r="2113" spans="1:42" x14ac:dyDescent="0.3">
      <c r="A2113" s="1">
        <v>2278</v>
      </c>
      <c r="B2113" t="s">
        <v>7787</v>
      </c>
      <c r="C2113" t="s">
        <v>27</v>
      </c>
      <c r="D2113" t="s">
        <v>6356</v>
      </c>
      <c r="E2113" t="s">
        <v>77</v>
      </c>
      <c r="F2113" t="s">
        <v>442</v>
      </c>
      <c r="G2113" t="s">
        <v>2463</v>
      </c>
      <c r="H2113" t="s">
        <v>32</v>
      </c>
      <c r="I2113">
        <v>100</v>
      </c>
      <c r="J2113">
        <v>1.85</v>
      </c>
      <c r="K2113" t="s">
        <v>33</v>
      </c>
      <c r="L2113" t="s">
        <v>14914</v>
      </c>
      <c r="M2113" t="s">
        <v>14630</v>
      </c>
      <c r="N2113" t="s">
        <v>18556</v>
      </c>
      <c r="O2113" t="s">
        <v>14632</v>
      </c>
      <c r="P2113" t="s">
        <v>14354</v>
      </c>
      <c r="Q2113">
        <v>2006</v>
      </c>
      <c r="R2113" t="s">
        <v>491</v>
      </c>
      <c r="S2113">
        <v>0</v>
      </c>
      <c r="T2113">
        <v>8700000</v>
      </c>
      <c r="U2113">
        <v>5480996</v>
      </c>
      <c r="V2113">
        <f t="shared" si="65"/>
        <v>-3219004</v>
      </c>
      <c r="W2113" t="s">
        <v>7788</v>
      </c>
      <c r="X2113">
        <v>7.1</v>
      </c>
      <c r="Y2113">
        <v>232</v>
      </c>
      <c r="Z2113">
        <v>89383</v>
      </c>
      <c r="AA2113">
        <v>293</v>
      </c>
      <c r="AB2113">
        <v>0</v>
      </c>
      <c r="AC2113">
        <v>0</v>
      </c>
      <c r="AD2113">
        <v>21000</v>
      </c>
      <c r="AE2113">
        <v>18000</v>
      </c>
      <c r="AF2113">
        <v>407</v>
      </c>
      <c r="AG2113">
        <v>39507</v>
      </c>
      <c r="AH2113" t="s">
        <v>20925</v>
      </c>
      <c r="AI2113" t="s">
        <v>2420</v>
      </c>
      <c r="AJ2113" t="s">
        <v>20928</v>
      </c>
      <c r="AK2113" t="s">
        <v>13700</v>
      </c>
      <c r="AL2113" t="s">
        <v>13161</v>
      </c>
      <c r="AP2113">
        <f t="shared" si="64"/>
        <v>5</v>
      </c>
    </row>
    <row r="2114" spans="1:42" x14ac:dyDescent="0.3">
      <c r="A2114" s="1">
        <v>2279</v>
      </c>
      <c r="B2114" t="s">
        <v>7789</v>
      </c>
      <c r="C2114" t="s">
        <v>27</v>
      </c>
      <c r="D2114" t="s">
        <v>554</v>
      </c>
      <c r="E2114" t="s">
        <v>483</v>
      </c>
      <c r="F2114" t="s">
        <v>2657</v>
      </c>
      <c r="G2114" t="s">
        <v>1614</v>
      </c>
      <c r="H2114" t="s">
        <v>32</v>
      </c>
      <c r="I2114">
        <v>116</v>
      </c>
      <c r="J2114">
        <v>1.85</v>
      </c>
      <c r="K2114" t="s">
        <v>33</v>
      </c>
      <c r="L2114" t="s">
        <v>14082</v>
      </c>
      <c r="M2114" t="s">
        <v>14175</v>
      </c>
      <c r="N2114" t="s">
        <v>15008</v>
      </c>
      <c r="O2114" t="s">
        <v>15671</v>
      </c>
      <c r="P2114" t="s">
        <v>17550</v>
      </c>
      <c r="Q2114">
        <v>2012</v>
      </c>
      <c r="R2114" t="s">
        <v>72</v>
      </c>
      <c r="S2114">
        <v>2</v>
      </c>
      <c r="T2114">
        <v>20000000</v>
      </c>
      <c r="U2114">
        <v>6002756</v>
      </c>
      <c r="V2114">
        <f t="shared" si="65"/>
        <v>-13997244</v>
      </c>
      <c r="W2114" t="s">
        <v>7790</v>
      </c>
      <c r="X2114">
        <v>7.2</v>
      </c>
      <c r="Y2114">
        <v>116</v>
      </c>
      <c r="Z2114">
        <v>24997</v>
      </c>
      <c r="AA2114">
        <v>75</v>
      </c>
      <c r="AB2114">
        <v>13000</v>
      </c>
      <c r="AC2114">
        <v>150</v>
      </c>
      <c r="AD2114">
        <v>18000</v>
      </c>
      <c r="AE2114">
        <v>1000</v>
      </c>
      <c r="AF2114">
        <v>956</v>
      </c>
      <c r="AG2114">
        <v>21200</v>
      </c>
      <c r="AH2114" t="s">
        <v>20932</v>
      </c>
      <c r="AI2114" t="s">
        <v>2420</v>
      </c>
      <c r="AJ2114" t="s">
        <v>20930</v>
      </c>
      <c r="AP2114">
        <f t="shared" si="64"/>
        <v>3</v>
      </c>
    </row>
    <row r="2115" spans="1:42" x14ac:dyDescent="0.3">
      <c r="A2115" s="1">
        <v>2280</v>
      </c>
      <c r="B2115" t="s">
        <v>7791</v>
      </c>
      <c r="C2115" t="s">
        <v>27</v>
      </c>
      <c r="D2115" t="s">
        <v>3121</v>
      </c>
      <c r="E2115" t="s">
        <v>7792</v>
      </c>
      <c r="F2115" t="s">
        <v>7793</v>
      </c>
      <c r="G2115" t="s">
        <v>7794</v>
      </c>
      <c r="H2115" t="s">
        <v>205</v>
      </c>
      <c r="I2115">
        <v>94</v>
      </c>
      <c r="J2115">
        <v>2.35</v>
      </c>
      <c r="K2115" t="s">
        <v>33</v>
      </c>
      <c r="L2115" t="s">
        <v>18557</v>
      </c>
      <c r="M2115" t="s">
        <v>14527</v>
      </c>
      <c r="N2115" t="s">
        <v>15980</v>
      </c>
      <c r="O2115" t="s">
        <v>14528</v>
      </c>
      <c r="P2115" t="s">
        <v>14424</v>
      </c>
      <c r="Q2115">
        <v>2005</v>
      </c>
      <c r="R2115" t="s">
        <v>491</v>
      </c>
      <c r="S2115">
        <v>0</v>
      </c>
      <c r="T2115">
        <v>20000000</v>
      </c>
      <c r="U2115">
        <v>5132655</v>
      </c>
      <c r="V2115">
        <f t="shared" si="65"/>
        <v>-14867345</v>
      </c>
      <c r="W2115" t="s">
        <v>7795</v>
      </c>
      <c r="X2115">
        <v>2.2999999999999998</v>
      </c>
      <c r="Y2115">
        <v>148</v>
      </c>
      <c r="Z2115">
        <v>37626</v>
      </c>
      <c r="AA2115">
        <v>521</v>
      </c>
      <c r="AB2115">
        <v>1000</v>
      </c>
      <c r="AC2115">
        <v>892</v>
      </c>
      <c r="AD2115">
        <v>310</v>
      </c>
      <c r="AE2115">
        <v>294</v>
      </c>
      <c r="AF2115">
        <v>81</v>
      </c>
      <c r="AG2115">
        <v>838</v>
      </c>
      <c r="AH2115" t="s">
        <v>4493</v>
      </c>
      <c r="AI2115" t="s">
        <v>13700</v>
      </c>
      <c r="AP2115">
        <f t="shared" ref="AP2115:AP2178" si="66">COUNTA(AH2115:AO2115)</f>
        <v>2</v>
      </c>
    </row>
    <row r="2116" spans="1:42" x14ac:dyDescent="0.3">
      <c r="A2116" s="1">
        <v>2281</v>
      </c>
      <c r="B2116" t="s">
        <v>7796</v>
      </c>
      <c r="C2116" t="s">
        <v>27</v>
      </c>
      <c r="D2116" t="s">
        <v>2415</v>
      </c>
      <c r="E2116" t="s">
        <v>1037</v>
      </c>
      <c r="F2116" t="s">
        <v>7797</v>
      </c>
      <c r="G2116" t="s">
        <v>7798</v>
      </c>
      <c r="H2116" t="s">
        <v>32</v>
      </c>
      <c r="I2116">
        <v>111</v>
      </c>
      <c r="J2116">
        <v>2.35</v>
      </c>
      <c r="K2116" t="s">
        <v>33</v>
      </c>
      <c r="L2116" t="s">
        <v>18342</v>
      </c>
      <c r="M2116" t="s">
        <v>15251</v>
      </c>
      <c r="N2116" t="s">
        <v>18558</v>
      </c>
      <c r="O2116" t="s">
        <v>14397</v>
      </c>
      <c r="P2116" t="s">
        <v>14057</v>
      </c>
      <c r="Q2116">
        <v>2009</v>
      </c>
      <c r="R2116" t="s">
        <v>72</v>
      </c>
      <c r="S2116">
        <v>3</v>
      </c>
      <c r="T2116">
        <v>20000000</v>
      </c>
      <c r="U2116">
        <v>5205343</v>
      </c>
      <c r="V2116">
        <f t="shared" ref="V2116:V2179" si="67">U2116-T2116</f>
        <v>-14794657</v>
      </c>
      <c r="W2116" t="s">
        <v>7799</v>
      </c>
      <c r="X2116">
        <v>6.4</v>
      </c>
      <c r="Y2116">
        <v>79</v>
      </c>
      <c r="Z2116">
        <v>11958</v>
      </c>
      <c r="AA2116">
        <v>39</v>
      </c>
      <c r="AB2116">
        <v>1000</v>
      </c>
      <c r="AC2116">
        <v>650</v>
      </c>
      <c r="AD2116">
        <v>690</v>
      </c>
      <c r="AE2116">
        <v>224</v>
      </c>
      <c r="AF2116">
        <v>181</v>
      </c>
      <c r="AG2116">
        <v>1573</v>
      </c>
      <c r="AH2116" t="s">
        <v>1432</v>
      </c>
      <c r="AI2116" t="s">
        <v>2420</v>
      </c>
      <c r="AJ2116" t="s">
        <v>20926</v>
      </c>
      <c r="AK2116" t="s">
        <v>20933</v>
      </c>
      <c r="AL2116" t="s">
        <v>12756</v>
      </c>
      <c r="AP2116">
        <f t="shared" si="66"/>
        <v>5</v>
      </c>
    </row>
    <row r="2117" spans="1:42" x14ac:dyDescent="0.3">
      <c r="A2117" s="1">
        <v>2282</v>
      </c>
      <c r="B2117" t="s">
        <v>7800</v>
      </c>
      <c r="C2117" t="s">
        <v>27</v>
      </c>
      <c r="D2117" t="s">
        <v>7801</v>
      </c>
      <c r="E2117" t="s">
        <v>5957</v>
      </c>
      <c r="F2117" t="s">
        <v>1642</v>
      </c>
      <c r="G2117" t="s">
        <v>2137</v>
      </c>
      <c r="H2117" t="s">
        <v>32</v>
      </c>
      <c r="I2117">
        <v>100</v>
      </c>
      <c r="J2117">
        <v>1.85</v>
      </c>
      <c r="K2117" t="s">
        <v>33</v>
      </c>
      <c r="L2117" t="s">
        <v>14660</v>
      </c>
      <c r="M2117" t="s">
        <v>14325</v>
      </c>
      <c r="N2117" t="s">
        <v>18559</v>
      </c>
      <c r="O2117" t="s">
        <v>14096</v>
      </c>
      <c r="P2117" t="s">
        <v>15515</v>
      </c>
      <c r="Q2117">
        <v>2004</v>
      </c>
      <c r="R2117" t="s">
        <v>491</v>
      </c>
      <c r="S2117">
        <v>1</v>
      </c>
      <c r="T2117">
        <v>20000000</v>
      </c>
      <c r="U2117">
        <v>5005883</v>
      </c>
      <c r="V2117">
        <f t="shared" si="67"/>
        <v>-14994117</v>
      </c>
      <c r="W2117" t="s">
        <v>7802</v>
      </c>
      <c r="X2117">
        <v>6.1</v>
      </c>
      <c r="Y2117">
        <v>167</v>
      </c>
      <c r="Z2117">
        <v>29649</v>
      </c>
      <c r="AA2117">
        <v>361</v>
      </c>
      <c r="AB2117">
        <v>0</v>
      </c>
      <c r="AC2117">
        <v>143</v>
      </c>
      <c r="AD2117">
        <v>829</v>
      </c>
      <c r="AE2117">
        <v>681</v>
      </c>
      <c r="AF2117">
        <v>430</v>
      </c>
      <c r="AG2117">
        <v>2295</v>
      </c>
      <c r="AH2117" t="s">
        <v>2420</v>
      </c>
      <c r="AI2117" t="s">
        <v>20928</v>
      </c>
      <c r="AJ2117" t="s">
        <v>12756</v>
      </c>
      <c r="AK2117" t="s">
        <v>13161</v>
      </c>
      <c r="AP2117">
        <f t="shared" si="66"/>
        <v>4</v>
      </c>
    </row>
    <row r="2118" spans="1:42" x14ac:dyDescent="0.3">
      <c r="A2118" s="1">
        <v>2283</v>
      </c>
      <c r="B2118" t="s">
        <v>7803</v>
      </c>
      <c r="C2118" t="s">
        <v>27</v>
      </c>
      <c r="D2118" t="s">
        <v>7804</v>
      </c>
      <c r="E2118" t="s">
        <v>1484</v>
      </c>
      <c r="F2118" t="s">
        <v>5216</v>
      </c>
      <c r="G2118" t="s">
        <v>2115</v>
      </c>
      <c r="H2118" t="s">
        <v>32</v>
      </c>
      <c r="I2118">
        <v>125</v>
      </c>
      <c r="J2118">
        <v>2.35</v>
      </c>
      <c r="K2118" t="s">
        <v>33</v>
      </c>
      <c r="L2118" t="s">
        <v>17873</v>
      </c>
      <c r="M2118" t="s">
        <v>16744</v>
      </c>
      <c r="N2118" t="s">
        <v>14403</v>
      </c>
      <c r="O2118" t="s">
        <v>14579</v>
      </c>
      <c r="P2118" t="s">
        <v>15476</v>
      </c>
      <c r="Q2118">
        <v>2014</v>
      </c>
      <c r="R2118" t="s">
        <v>491</v>
      </c>
      <c r="S2118">
        <v>0</v>
      </c>
      <c r="T2118">
        <v>20000000</v>
      </c>
      <c r="U2118">
        <v>5749134</v>
      </c>
      <c r="V2118">
        <f t="shared" si="67"/>
        <v>-14250866</v>
      </c>
      <c r="W2118" t="s">
        <v>7805</v>
      </c>
      <c r="X2118">
        <v>7</v>
      </c>
      <c r="Y2118">
        <v>350</v>
      </c>
      <c r="Z2118">
        <v>45799</v>
      </c>
      <c r="AA2118">
        <v>180</v>
      </c>
      <c r="AB2118">
        <v>0</v>
      </c>
      <c r="AC2118">
        <v>78</v>
      </c>
      <c r="AD2118">
        <v>1000</v>
      </c>
      <c r="AE2118">
        <v>969</v>
      </c>
      <c r="AF2118">
        <v>745</v>
      </c>
      <c r="AG2118">
        <v>3979</v>
      </c>
      <c r="AH2118" t="s">
        <v>980</v>
      </c>
      <c r="AI2118" t="s">
        <v>20931</v>
      </c>
      <c r="AJ2118" t="s">
        <v>2420</v>
      </c>
      <c r="AK2118" t="s">
        <v>13161</v>
      </c>
      <c r="AP2118">
        <f t="shared" si="66"/>
        <v>4</v>
      </c>
    </row>
    <row r="2119" spans="1:42" x14ac:dyDescent="0.3">
      <c r="A2119" s="1">
        <v>2285</v>
      </c>
      <c r="B2119" t="s">
        <v>7806</v>
      </c>
      <c r="C2119" t="s">
        <v>27</v>
      </c>
      <c r="D2119" t="s">
        <v>7807</v>
      </c>
      <c r="E2119" t="s">
        <v>7808</v>
      </c>
      <c r="F2119" t="s">
        <v>7809</v>
      </c>
      <c r="G2119" t="s">
        <v>7810</v>
      </c>
      <c r="H2119" t="s">
        <v>32</v>
      </c>
      <c r="I2119">
        <v>119</v>
      </c>
      <c r="J2119">
        <v>2.35</v>
      </c>
      <c r="K2119" t="s">
        <v>33</v>
      </c>
      <c r="L2119" t="s">
        <v>18560</v>
      </c>
      <c r="M2119" t="s">
        <v>17423</v>
      </c>
      <c r="N2119" t="s">
        <v>16836</v>
      </c>
      <c r="O2119" t="s">
        <v>14005</v>
      </c>
      <c r="P2119" t="s">
        <v>14117</v>
      </c>
      <c r="Q2119">
        <v>2008</v>
      </c>
      <c r="R2119" t="s">
        <v>34</v>
      </c>
      <c r="S2119">
        <v>0</v>
      </c>
      <c r="T2119">
        <v>20000000</v>
      </c>
      <c r="U2119">
        <v>4234040</v>
      </c>
      <c r="V2119">
        <f t="shared" si="67"/>
        <v>-15765960</v>
      </c>
      <c r="W2119" t="s">
        <v>7811</v>
      </c>
      <c r="X2119">
        <v>7</v>
      </c>
      <c r="Y2119">
        <v>99</v>
      </c>
      <c r="Z2119">
        <v>14301</v>
      </c>
      <c r="AA2119">
        <v>45</v>
      </c>
      <c r="AB2119">
        <v>0</v>
      </c>
      <c r="AC2119">
        <v>18</v>
      </c>
      <c r="AD2119">
        <v>20</v>
      </c>
      <c r="AE2119">
        <v>18</v>
      </c>
      <c r="AF2119">
        <v>9</v>
      </c>
      <c r="AG2119">
        <v>64</v>
      </c>
      <c r="AH2119" t="s">
        <v>20932</v>
      </c>
      <c r="AI2119" t="s">
        <v>2420</v>
      </c>
      <c r="AP2119">
        <f t="shared" si="66"/>
        <v>2</v>
      </c>
    </row>
    <row r="2120" spans="1:42" x14ac:dyDescent="0.3">
      <c r="A2120" s="1">
        <v>2286</v>
      </c>
      <c r="B2120" t="s">
        <v>7812</v>
      </c>
      <c r="C2120" t="s">
        <v>559</v>
      </c>
      <c r="D2120" t="s">
        <v>7813</v>
      </c>
      <c r="E2120" t="s">
        <v>52</v>
      </c>
      <c r="F2120" t="s">
        <v>359</v>
      </c>
      <c r="G2120" t="s">
        <v>7814</v>
      </c>
      <c r="H2120" t="s">
        <v>32</v>
      </c>
      <c r="I2120">
        <v>135</v>
      </c>
      <c r="J2120">
        <v>2.35</v>
      </c>
      <c r="K2120" t="s">
        <v>33</v>
      </c>
      <c r="L2120" t="s">
        <v>15510</v>
      </c>
      <c r="M2120" t="s">
        <v>15765</v>
      </c>
      <c r="N2120" t="s">
        <v>17530</v>
      </c>
      <c r="O2120" t="s">
        <v>15270</v>
      </c>
      <c r="P2120" t="s">
        <v>18561</v>
      </c>
      <c r="Q2120">
        <v>2007</v>
      </c>
      <c r="R2120" t="s">
        <v>491</v>
      </c>
      <c r="S2120">
        <v>0</v>
      </c>
      <c r="T2120">
        <v>20000000</v>
      </c>
      <c r="U2120">
        <v>4001121</v>
      </c>
      <c r="V2120">
        <f t="shared" si="67"/>
        <v>-15998879</v>
      </c>
      <c r="W2120" t="s">
        <v>7815</v>
      </c>
      <c r="X2120">
        <v>7</v>
      </c>
      <c r="Y2120">
        <v>231</v>
      </c>
      <c r="Z2120">
        <v>48346</v>
      </c>
      <c r="AA2120">
        <v>230</v>
      </c>
      <c r="AB2120">
        <v>0</v>
      </c>
      <c r="AC2120">
        <v>162</v>
      </c>
      <c r="AD2120">
        <v>23000</v>
      </c>
      <c r="AE2120">
        <v>13000</v>
      </c>
      <c r="AF2120">
        <v>228</v>
      </c>
      <c r="AG2120">
        <v>36398</v>
      </c>
      <c r="AH2120" t="s">
        <v>20932</v>
      </c>
      <c r="AI2120" t="s">
        <v>2420</v>
      </c>
      <c r="AJ2120" t="s">
        <v>20933</v>
      </c>
      <c r="AP2120">
        <f t="shared" si="66"/>
        <v>3</v>
      </c>
    </row>
    <row r="2121" spans="1:42" x14ac:dyDescent="0.3">
      <c r="A2121" s="1">
        <v>2287</v>
      </c>
      <c r="B2121" t="s">
        <v>7816</v>
      </c>
      <c r="C2121" t="s">
        <v>27</v>
      </c>
      <c r="D2121" t="s">
        <v>7817</v>
      </c>
      <c r="E2121" t="s">
        <v>88</v>
      </c>
      <c r="F2121" t="s">
        <v>735</v>
      </c>
      <c r="G2121" t="s">
        <v>6745</v>
      </c>
      <c r="H2121" t="s">
        <v>32</v>
      </c>
      <c r="I2121">
        <v>93</v>
      </c>
      <c r="J2121">
        <v>2.35</v>
      </c>
      <c r="K2121" t="s">
        <v>33</v>
      </c>
      <c r="L2121" t="s">
        <v>18562</v>
      </c>
      <c r="M2121" t="s">
        <v>18563</v>
      </c>
      <c r="N2121" t="s">
        <v>18564</v>
      </c>
      <c r="O2121" t="s">
        <v>18521</v>
      </c>
      <c r="P2121" t="s">
        <v>18565</v>
      </c>
      <c r="Q2121">
        <v>2012</v>
      </c>
      <c r="R2121" t="s">
        <v>34</v>
      </c>
      <c r="S2121">
        <v>3</v>
      </c>
      <c r="T2121">
        <v>20000000</v>
      </c>
      <c r="U2121">
        <v>3749061</v>
      </c>
      <c r="V2121">
        <f t="shared" si="67"/>
        <v>-16250939</v>
      </c>
      <c r="W2121" t="s">
        <v>7818</v>
      </c>
      <c r="X2121">
        <v>4.9000000000000004</v>
      </c>
      <c r="Y2121">
        <v>119</v>
      </c>
      <c r="Z2121">
        <v>28629</v>
      </c>
      <c r="AA2121">
        <v>113</v>
      </c>
      <c r="AB2121">
        <v>0</v>
      </c>
      <c r="AC2121">
        <v>19</v>
      </c>
      <c r="AD2121">
        <v>15000</v>
      </c>
      <c r="AE2121">
        <v>13000</v>
      </c>
      <c r="AF2121">
        <v>619</v>
      </c>
      <c r="AG2121">
        <v>30134</v>
      </c>
      <c r="AH2121" t="s">
        <v>980</v>
      </c>
      <c r="AI2121" t="s">
        <v>13161</v>
      </c>
      <c r="AP2121">
        <f t="shared" si="66"/>
        <v>2</v>
      </c>
    </row>
    <row r="2122" spans="1:42" x14ac:dyDescent="0.3">
      <c r="A2122" s="1">
        <v>2288</v>
      </c>
      <c r="B2122" t="s">
        <v>7819</v>
      </c>
      <c r="C2122" t="s">
        <v>27</v>
      </c>
      <c r="D2122" t="s">
        <v>5742</v>
      </c>
      <c r="E2122" t="s">
        <v>7178</v>
      </c>
      <c r="F2122" t="s">
        <v>7577</v>
      </c>
      <c r="G2122" t="s">
        <v>7820</v>
      </c>
      <c r="H2122" t="s">
        <v>32</v>
      </c>
      <c r="I2122">
        <v>114</v>
      </c>
      <c r="J2122">
        <v>2.35</v>
      </c>
      <c r="K2122" t="s">
        <v>33</v>
      </c>
      <c r="L2122" t="s">
        <v>15791</v>
      </c>
      <c r="M2122" t="s">
        <v>16303</v>
      </c>
      <c r="N2122" t="s">
        <v>16132</v>
      </c>
      <c r="O2122" t="s">
        <v>14003</v>
      </c>
      <c r="P2122" t="s">
        <v>14018</v>
      </c>
      <c r="Q2122">
        <v>2008</v>
      </c>
      <c r="R2122" t="s">
        <v>34</v>
      </c>
      <c r="S2122">
        <v>4</v>
      </c>
      <c r="T2122">
        <v>20000000</v>
      </c>
      <c r="U2122">
        <v>3519627</v>
      </c>
      <c r="V2122">
        <f t="shared" si="67"/>
        <v>-16480373</v>
      </c>
      <c r="W2122" t="s">
        <v>7821</v>
      </c>
      <c r="X2122">
        <v>6.9</v>
      </c>
      <c r="Y2122">
        <v>182</v>
      </c>
      <c r="Z2122">
        <v>41737</v>
      </c>
      <c r="AA2122">
        <v>105</v>
      </c>
      <c r="AB2122">
        <v>0</v>
      </c>
      <c r="AC2122">
        <v>0</v>
      </c>
      <c r="AD2122">
        <v>975</v>
      </c>
      <c r="AE2122">
        <v>877</v>
      </c>
      <c r="AF2122">
        <v>446</v>
      </c>
      <c r="AG2122">
        <v>3014</v>
      </c>
      <c r="AH2122" t="s">
        <v>718</v>
      </c>
      <c r="AI2122" t="s">
        <v>1432</v>
      </c>
      <c r="AJ2122" t="s">
        <v>2420</v>
      </c>
      <c r="AK2122" t="s">
        <v>12756</v>
      </c>
      <c r="AP2122">
        <f t="shared" si="66"/>
        <v>4</v>
      </c>
    </row>
    <row r="2123" spans="1:42" x14ac:dyDescent="0.3">
      <c r="A2123" s="1">
        <v>2289</v>
      </c>
      <c r="B2123" t="s">
        <v>7822</v>
      </c>
      <c r="C2123" t="s">
        <v>27</v>
      </c>
      <c r="D2123" t="s">
        <v>7823</v>
      </c>
      <c r="E2123" t="s">
        <v>519</v>
      </c>
      <c r="F2123" t="s">
        <v>1889</v>
      </c>
      <c r="G2123" t="s">
        <v>58</v>
      </c>
      <c r="H2123" t="s">
        <v>32</v>
      </c>
      <c r="I2123">
        <v>124</v>
      </c>
      <c r="J2123">
        <v>2.35</v>
      </c>
      <c r="K2123" t="s">
        <v>33</v>
      </c>
      <c r="L2123" t="s">
        <v>16172</v>
      </c>
      <c r="M2123" t="s">
        <v>18014</v>
      </c>
      <c r="N2123" t="s">
        <v>17474</v>
      </c>
      <c r="O2123" t="s">
        <v>18566</v>
      </c>
      <c r="P2123" t="s">
        <v>18567</v>
      </c>
      <c r="Q2123">
        <v>2008</v>
      </c>
      <c r="R2123" t="s">
        <v>491</v>
      </c>
      <c r="S2123">
        <v>0</v>
      </c>
      <c r="T2123">
        <v>21000000</v>
      </c>
      <c r="U2123">
        <v>3081925</v>
      </c>
      <c r="V2123">
        <f t="shared" si="67"/>
        <v>-17918075</v>
      </c>
      <c r="W2123" t="s">
        <v>7824</v>
      </c>
      <c r="X2123">
        <v>7.5</v>
      </c>
      <c r="Y2123">
        <v>245</v>
      </c>
      <c r="Z2123">
        <v>55842</v>
      </c>
      <c r="AA2123">
        <v>274</v>
      </c>
      <c r="AB2123">
        <v>13000</v>
      </c>
      <c r="AC2123">
        <v>0</v>
      </c>
      <c r="AD2123">
        <v>22000</v>
      </c>
      <c r="AE2123">
        <v>1000</v>
      </c>
      <c r="AF2123">
        <v>631</v>
      </c>
      <c r="AG2123">
        <v>24732</v>
      </c>
      <c r="AH2123" t="s">
        <v>1432</v>
      </c>
      <c r="AI2123" t="s">
        <v>2420</v>
      </c>
      <c r="AJ2123" t="s">
        <v>12756</v>
      </c>
      <c r="AP2123">
        <f t="shared" si="66"/>
        <v>3</v>
      </c>
    </row>
    <row r="2124" spans="1:42" x14ac:dyDescent="0.3">
      <c r="A2124" s="1">
        <v>2290</v>
      </c>
      <c r="B2124" t="s">
        <v>7825</v>
      </c>
      <c r="C2124" t="s">
        <v>27</v>
      </c>
      <c r="D2124" t="s">
        <v>5436</v>
      </c>
      <c r="E2124" t="s">
        <v>2477</v>
      </c>
      <c r="F2124" t="s">
        <v>599</v>
      </c>
      <c r="G2124" t="s">
        <v>790</v>
      </c>
      <c r="H2124" t="s">
        <v>2116</v>
      </c>
      <c r="I2124">
        <v>134</v>
      </c>
      <c r="J2124">
        <v>1.85</v>
      </c>
      <c r="K2124" t="s">
        <v>5440</v>
      </c>
      <c r="L2124" t="s">
        <v>18181</v>
      </c>
      <c r="M2124" t="s">
        <v>15351</v>
      </c>
      <c r="N2124" t="s">
        <v>14939</v>
      </c>
      <c r="O2124" t="s">
        <v>13985</v>
      </c>
      <c r="P2124" t="s">
        <v>18568</v>
      </c>
      <c r="Q2124">
        <v>1997</v>
      </c>
      <c r="R2124" t="s">
        <v>34</v>
      </c>
      <c r="S2124">
        <v>0</v>
      </c>
      <c r="T2124">
        <v>2400000000</v>
      </c>
      <c r="U2124">
        <v>2298191</v>
      </c>
      <c r="V2124">
        <f t="shared" si="67"/>
        <v>-2397701809</v>
      </c>
      <c r="W2124" t="s">
        <v>7826</v>
      </c>
      <c r="X2124">
        <v>8.4</v>
      </c>
      <c r="Y2124">
        <v>174</v>
      </c>
      <c r="Z2124">
        <v>221552</v>
      </c>
      <c r="AA2124">
        <v>570</v>
      </c>
      <c r="AB2124">
        <v>11000</v>
      </c>
      <c r="AC2124">
        <v>6000</v>
      </c>
      <c r="AD2124">
        <v>893</v>
      </c>
      <c r="AE2124">
        <v>851</v>
      </c>
      <c r="AF2124">
        <v>745</v>
      </c>
      <c r="AG2124">
        <v>2710</v>
      </c>
      <c r="AH2124" t="s">
        <v>718</v>
      </c>
      <c r="AI2124" t="s">
        <v>20925</v>
      </c>
      <c r="AJ2124" t="s">
        <v>20924</v>
      </c>
      <c r="AP2124">
        <f t="shared" si="66"/>
        <v>3</v>
      </c>
    </row>
    <row r="2125" spans="1:42" x14ac:dyDescent="0.3">
      <c r="A2125" s="1">
        <v>2291</v>
      </c>
      <c r="B2125" t="s">
        <v>7827</v>
      </c>
      <c r="C2125" t="s">
        <v>559</v>
      </c>
      <c r="D2125" t="s">
        <v>7828</v>
      </c>
      <c r="E2125" t="s">
        <v>4738</v>
      </c>
      <c r="F2125" t="s">
        <v>2271</v>
      </c>
      <c r="G2125" t="s">
        <v>3734</v>
      </c>
      <c r="H2125" t="s">
        <v>1390</v>
      </c>
      <c r="I2125">
        <v>114</v>
      </c>
      <c r="J2125">
        <v>2.35</v>
      </c>
      <c r="K2125" t="s">
        <v>2067</v>
      </c>
      <c r="L2125" t="s">
        <v>16172</v>
      </c>
      <c r="M2125" t="s">
        <v>18569</v>
      </c>
      <c r="N2125" t="s">
        <v>15231</v>
      </c>
      <c r="O2125" t="s">
        <v>18570</v>
      </c>
      <c r="P2125" t="s">
        <v>15967</v>
      </c>
      <c r="Q2125">
        <v>2003</v>
      </c>
      <c r="R2125" t="s">
        <v>34</v>
      </c>
      <c r="S2125">
        <v>5</v>
      </c>
      <c r="T2125">
        <v>20000000</v>
      </c>
      <c r="U2125">
        <v>2353728</v>
      </c>
      <c r="V2125">
        <f t="shared" si="67"/>
        <v>-17646272</v>
      </c>
      <c r="W2125" t="s">
        <v>7829</v>
      </c>
      <c r="X2125">
        <v>6.9</v>
      </c>
      <c r="Y2125">
        <v>69</v>
      </c>
      <c r="Z2125">
        <v>4293</v>
      </c>
      <c r="AA2125">
        <v>53</v>
      </c>
      <c r="AB2125">
        <v>235</v>
      </c>
      <c r="AC2125">
        <v>22</v>
      </c>
      <c r="AD2125">
        <v>572</v>
      </c>
      <c r="AE2125">
        <v>548</v>
      </c>
      <c r="AF2125">
        <v>413</v>
      </c>
      <c r="AG2125">
        <v>1776</v>
      </c>
      <c r="AH2125" t="s">
        <v>1432</v>
      </c>
      <c r="AI2125" t="s">
        <v>2420</v>
      </c>
      <c r="AJ2125" t="s">
        <v>20928</v>
      </c>
      <c r="AK2125" t="s">
        <v>12756</v>
      </c>
      <c r="AL2125" t="s">
        <v>13161</v>
      </c>
      <c r="AM2125" t="s">
        <v>6750</v>
      </c>
      <c r="AP2125">
        <f t="shared" si="66"/>
        <v>6</v>
      </c>
    </row>
    <row r="2126" spans="1:42" x14ac:dyDescent="0.3">
      <c r="A2126" s="1">
        <v>2292</v>
      </c>
      <c r="B2126" t="s">
        <v>7830</v>
      </c>
      <c r="C2126" t="s">
        <v>27</v>
      </c>
      <c r="D2126" t="s">
        <v>7831</v>
      </c>
      <c r="E2126" t="s">
        <v>7616</v>
      </c>
      <c r="F2126" t="s">
        <v>7832</v>
      </c>
      <c r="G2126" t="s">
        <v>7833</v>
      </c>
      <c r="H2126" t="s">
        <v>32</v>
      </c>
      <c r="I2126">
        <v>124</v>
      </c>
      <c r="J2126">
        <v>2.35</v>
      </c>
      <c r="K2126" t="s">
        <v>33</v>
      </c>
      <c r="L2126" t="s">
        <v>15286</v>
      </c>
      <c r="M2126" t="s">
        <v>14563</v>
      </c>
      <c r="N2126" t="s">
        <v>14564</v>
      </c>
      <c r="O2126" t="s">
        <v>16486</v>
      </c>
      <c r="P2126" t="s">
        <v>14403</v>
      </c>
      <c r="Q2126">
        <v>1980</v>
      </c>
      <c r="R2126" t="s">
        <v>72</v>
      </c>
      <c r="S2126">
        <v>0</v>
      </c>
      <c r="T2126">
        <v>20000000</v>
      </c>
      <c r="U2126">
        <v>2000000</v>
      </c>
      <c r="V2126">
        <f t="shared" si="67"/>
        <v>-18000000</v>
      </c>
      <c r="W2126" t="s">
        <v>7834</v>
      </c>
      <c r="X2126">
        <v>4.5</v>
      </c>
      <c r="Y2126">
        <v>26</v>
      </c>
      <c r="Z2126">
        <v>2998</v>
      </c>
      <c r="AA2126">
        <v>74</v>
      </c>
      <c r="AB2126">
        <v>1000</v>
      </c>
      <c r="AC2126">
        <v>42</v>
      </c>
      <c r="AD2126">
        <v>801</v>
      </c>
      <c r="AE2126">
        <v>174</v>
      </c>
      <c r="AF2126">
        <v>161</v>
      </c>
      <c r="AG2126">
        <v>1462</v>
      </c>
      <c r="AH2126" t="s">
        <v>20932</v>
      </c>
      <c r="AI2126" t="s">
        <v>1432</v>
      </c>
      <c r="AJ2126" t="s">
        <v>20927</v>
      </c>
      <c r="AP2126">
        <f t="shared" si="66"/>
        <v>3</v>
      </c>
    </row>
    <row r="2127" spans="1:42" x14ac:dyDescent="0.3">
      <c r="A2127" s="1">
        <v>2293</v>
      </c>
      <c r="B2127" t="s">
        <v>7835</v>
      </c>
      <c r="C2127" t="s">
        <v>27</v>
      </c>
      <c r="D2127" t="s">
        <v>6872</v>
      </c>
      <c r="E2127" t="s">
        <v>307</v>
      </c>
      <c r="F2127" t="s">
        <v>403</v>
      </c>
      <c r="G2127" t="s">
        <v>2137</v>
      </c>
      <c r="H2127" t="s">
        <v>287</v>
      </c>
      <c r="I2127">
        <v>104</v>
      </c>
      <c r="J2127">
        <v>2.35</v>
      </c>
      <c r="K2127" t="s">
        <v>33</v>
      </c>
      <c r="L2127" t="s">
        <v>18448</v>
      </c>
      <c r="M2127" t="s">
        <v>18571</v>
      </c>
      <c r="N2127" t="s">
        <v>15082</v>
      </c>
      <c r="O2127" t="s">
        <v>18572</v>
      </c>
      <c r="P2127" t="s">
        <v>14025</v>
      </c>
      <c r="Q2127">
        <v>2005</v>
      </c>
      <c r="R2127" t="s">
        <v>491</v>
      </c>
      <c r="S2127">
        <v>1</v>
      </c>
      <c r="T2127">
        <v>2000000</v>
      </c>
      <c r="U2127">
        <v>1900725</v>
      </c>
      <c r="V2127">
        <f t="shared" si="67"/>
        <v>-99275</v>
      </c>
      <c r="W2127" t="s">
        <v>7836</v>
      </c>
      <c r="X2127">
        <v>7.4</v>
      </c>
      <c r="Y2127">
        <v>168</v>
      </c>
      <c r="Z2127">
        <v>43205</v>
      </c>
      <c r="AA2127">
        <v>232</v>
      </c>
      <c r="AB2127">
        <v>0</v>
      </c>
      <c r="AC2127">
        <v>214</v>
      </c>
      <c r="AD2127">
        <v>1000</v>
      </c>
      <c r="AE2127">
        <v>509</v>
      </c>
      <c r="AF2127">
        <v>430</v>
      </c>
      <c r="AG2127">
        <v>2129</v>
      </c>
      <c r="AH2127" t="s">
        <v>20931</v>
      </c>
      <c r="AI2127" t="s">
        <v>2420</v>
      </c>
      <c r="AJ2127" t="s">
        <v>10951</v>
      </c>
      <c r="AP2127">
        <f t="shared" si="66"/>
        <v>3</v>
      </c>
    </row>
    <row r="2128" spans="1:42" x14ac:dyDescent="0.3">
      <c r="A2128" s="1">
        <v>2294</v>
      </c>
      <c r="B2128" t="s">
        <v>7837</v>
      </c>
      <c r="C2128" t="s">
        <v>27</v>
      </c>
      <c r="D2128" t="s">
        <v>7838</v>
      </c>
      <c r="E2128" t="s">
        <v>7839</v>
      </c>
      <c r="F2128" t="s">
        <v>2613</v>
      </c>
      <c r="G2128" t="s">
        <v>7840</v>
      </c>
      <c r="H2128" t="s">
        <v>32</v>
      </c>
      <c r="I2128">
        <v>118</v>
      </c>
      <c r="J2128">
        <v>2.35</v>
      </c>
      <c r="K2128" t="s">
        <v>33</v>
      </c>
      <c r="L2128" t="s">
        <v>15296</v>
      </c>
      <c r="M2128" t="s">
        <v>15298</v>
      </c>
      <c r="N2128" t="s">
        <v>17138</v>
      </c>
      <c r="O2128" t="s">
        <v>15811</v>
      </c>
      <c r="P2128" t="s">
        <v>18573</v>
      </c>
      <c r="Q2128">
        <v>2015</v>
      </c>
      <c r="R2128" t="s">
        <v>72</v>
      </c>
      <c r="S2128">
        <v>4</v>
      </c>
      <c r="T2128">
        <v>20000000</v>
      </c>
      <c r="U2128">
        <v>2246000</v>
      </c>
      <c r="V2128">
        <f t="shared" si="67"/>
        <v>-17754000</v>
      </c>
      <c r="W2128" t="s">
        <v>7841</v>
      </c>
      <c r="X2128">
        <v>7</v>
      </c>
      <c r="Y2128">
        <v>27</v>
      </c>
      <c r="Z2128">
        <v>2302</v>
      </c>
      <c r="AA2128">
        <v>20</v>
      </c>
      <c r="AB2128">
        <v>0</v>
      </c>
      <c r="AC2128">
        <v>14</v>
      </c>
      <c r="AD2128">
        <v>2000</v>
      </c>
      <c r="AE2128">
        <v>769</v>
      </c>
      <c r="AF2128">
        <v>400</v>
      </c>
      <c r="AG2128">
        <v>3384</v>
      </c>
      <c r="AH2128" t="s">
        <v>20932</v>
      </c>
      <c r="AI2128" t="s">
        <v>2420</v>
      </c>
      <c r="AJ2128" t="s">
        <v>20930</v>
      </c>
      <c r="AP2128">
        <f t="shared" si="66"/>
        <v>3</v>
      </c>
    </row>
    <row r="2129" spans="1:42" x14ac:dyDescent="0.3">
      <c r="A2129" s="1">
        <v>2295</v>
      </c>
      <c r="B2129" t="s">
        <v>7842</v>
      </c>
      <c r="C2129" t="s">
        <v>27</v>
      </c>
      <c r="D2129" t="s">
        <v>6856</v>
      </c>
      <c r="E2129" t="s">
        <v>7843</v>
      </c>
      <c r="F2129" t="s">
        <v>1733</v>
      </c>
      <c r="G2129" t="s">
        <v>6442</v>
      </c>
      <c r="H2129" t="s">
        <v>32</v>
      </c>
      <c r="I2129">
        <v>80</v>
      </c>
      <c r="J2129">
        <v>1.85</v>
      </c>
      <c r="K2129" t="s">
        <v>33</v>
      </c>
      <c r="L2129" t="s">
        <v>15915</v>
      </c>
      <c r="M2129" t="s">
        <v>17621</v>
      </c>
      <c r="N2129" t="s">
        <v>18574</v>
      </c>
      <c r="O2129" t="s">
        <v>15565</v>
      </c>
      <c r="P2129" t="s">
        <v>18575</v>
      </c>
      <c r="Q2129">
        <v>2003</v>
      </c>
      <c r="R2129" t="s">
        <v>491</v>
      </c>
      <c r="S2129">
        <v>2</v>
      </c>
      <c r="T2129">
        <v>20000000</v>
      </c>
      <c r="U2129">
        <v>1646664</v>
      </c>
      <c r="V2129">
        <f t="shared" si="67"/>
        <v>-18353336</v>
      </c>
      <c r="W2129" t="s">
        <v>7844</v>
      </c>
      <c r="X2129">
        <v>2.8</v>
      </c>
      <c r="Y2129">
        <v>28</v>
      </c>
      <c r="Z2129">
        <v>4518</v>
      </c>
      <c r="AA2129">
        <v>66</v>
      </c>
      <c r="AB2129">
        <v>241</v>
      </c>
      <c r="AC2129">
        <v>121</v>
      </c>
      <c r="AD2129">
        <v>836</v>
      </c>
      <c r="AE2129">
        <v>624</v>
      </c>
      <c r="AF2129">
        <v>587</v>
      </c>
      <c r="AG2129">
        <v>2467</v>
      </c>
      <c r="AH2129" t="s">
        <v>1432</v>
      </c>
      <c r="AI2129" t="s">
        <v>20933</v>
      </c>
      <c r="AP2129">
        <f t="shared" si="66"/>
        <v>2</v>
      </c>
    </row>
    <row r="2130" spans="1:42" x14ac:dyDescent="0.3">
      <c r="A2130" s="1">
        <v>2296</v>
      </c>
      <c r="B2130" t="s">
        <v>7845</v>
      </c>
      <c r="C2130" t="s">
        <v>27</v>
      </c>
      <c r="D2130" t="s">
        <v>5956</v>
      </c>
      <c r="E2130" t="s">
        <v>52</v>
      </c>
      <c r="F2130" t="s">
        <v>2090</v>
      </c>
      <c r="G2130" t="s">
        <v>2250</v>
      </c>
      <c r="H2130" t="s">
        <v>32</v>
      </c>
      <c r="I2130">
        <v>107</v>
      </c>
      <c r="J2130">
        <v>2.35</v>
      </c>
      <c r="K2130" t="s">
        <v>33</v>
      </c>
      <c r="L2130" t="s">
        <v>18576</v>
      </c>
      <c r="M2130" t="s">
        <v>14164</v>
      </c>
      <c r="N2130" t="s">
        <v>18577</v>
      </c>
      <c r="O2130" t="s">
        <v>16751</v>
      </c>
      <c r="P2130" t="s">
        <v>14881</v>
      </c>
      <c r="Q2130">
        <v>2002</v>
      </c>
      <c r="R2130" t="s">
        <v>491</v>
      </c>
      <c r="S2130">
        <v>2</v>
      </c>
      <c r="T2130">
        <v>20000000</v>
      </c>
      <c r="U2130">
        <v>1190018</v>
      </c>
      <c r="V2130">
        <f t="shared" si="67"/>
        <v>-18809982</v>
      </c>
      <c r="W2130" t="s">
        <v>7846</v>
      </c>
      <c r="X2130">
        <v>7.5</v>
      </c>
      <c r="Y2130">
        <v>146</v>
      </c>
      <c r="Z2130">
        <v>261317</v>
      </c>
      <c r="AA2130">
        <v>1137</v>
      </c>
      <c r="AB2130">
        <v>20000</v>
      </c>
      <c r="AC2130">
        <v>110</v>
      </c>
      <c r="AD2130">
        <v>23000</v>
      </c>
      <c r="AE2130">
        <v>876</v>
      </c>
      <c r="AF2130">
        <v>722</v>
      </c>
      <c r="AG2130">
        <v>25088</v>
      </c>
      <c r="AH2130" t="s">
        <v>980</v>
      </c>
      <c r="AI2130" t="s">
        <v>2420</v>
      </c>
      <c r="AJ2130" t="s">
        <v>13700</v>
      </c>
      <c r="AK2130" t="s">
        <v>13161</v>
      </c>
      <c r="AP2130">
        <f t="shared" si="66"/>
        <v>4</v>
      </c>
    </row>
    <row r="2131" spans="1:42" x14ac:dyDescent="0.3">
      <c r="A2131" s="1">
        <v>2297</v>
      </c>
      <c r="B2131" t="s">
        <v>7847</v>
      </c>
      <c r="C2131" t="s">
        <v>27</v>
      </c>
      <c r="D2131" t="s">
        <v>1112</v>
      </c>
      <c r="E2131" t="s">
        <v>2391</v>
      </c>
      <c r="F2131" t="s">
        <v>7848</v>
      </c>
      <c r="G2131" t="s">
        <v>7849</v>
      </c>
      <c r="H2131" t="s">
        <v>287</v>
      </c>
      <c r="I2131">
        <v>125</v>
      </c>
      <c r="J2131">
        <v>2.35</v>
      </c>
      <c r="K2131" t="s">
        <v>33</v>
      </c>
      <c r="L2131" t="s">
        <v>14578</v>
      </c>
      <c r="M2131" t="s">
        <v>15594</v>
      </c>
      <c r="N2131" t="s">
        <v>15107</v>
      </c>
      <c r="O2131" t="s">
        <v>14911</v>
      </c>
      <c r="P2131" t="s">
        <v>14503</v>
      </c>
      <c r="Q2131">
        <v>2008</v>
      </c>
      <c r="R2131" t="s">
        <v>491</v>
      </c>
      <c r="S2131">
        <v>4</v>
      </c>
      <c r="T2131">
        <v>40000000</v>
      </c>
      <c r="U2131">
        <v>1027749</v>
      </c>
      <c r="V2131">
        <f t="shared" si="67"/>
        <v>-38972251</v>
      </c>
      <c r="W2131" t="s">
        <v>7850</v>
      </c>
      <c r="X2131">
        <v>7.1</v>
      </c>
      <c r="Y2131">
        <v>67</v>
      </c>
      <c r="Z2131">
        <v>8087</v>
      </c>
      <c r="AA2131">
        <v>33</v>
      </c>
      <c r="AB2131">
        <v>1000</v>
      </c>
      <c r="AC2131">
        <v>55</v>
      </c>
      <c r="AD2131">
        <v>991</v>
      </c>
      <c r="AE2131">
        <v>10</v>
      </c>
      <c r="AF2131">
        <v>2</v>
      </c>
      <c r="AG2131">
        <v>1003</v>
      </c>
      <c r="AH2131" t="s">
        <v>2420</v>
      </c>
      <c r="AI2131" t="s">
        <v>6750</v>
      </c>
      <c r="AP2131">
        <f t="shared" si="66"/>
        <v>2</v>
      </c>
    </row>
    <row r="2132" spans="1:42" x14ac:dyDescent="0.3">
      <c r="A2132" s="1">
        <v>2298</v>
      </c>
      <c r="B2132" t="s">
        <v>7851</v>
      </c>
      <c r="C2132" t="s">
        <v>27</v>
      </c>
      <c r="D2132" t="s">
        <v>6235</v>
      </c>
      <c r="E2132" t="s">
        <v>581</v>
      </c>
      <c r="F2132" t="s">
        <v>5425</v>
      </c>
      <c r="G2132" t="s">
        <v>3940</v>
      </c>
      <c r="H2132" t="s">
        <v>32</v>
      </c>
      <c r="I2132">
        <v>115</v>
      </c>
      <c r="J2132">
        <v>2.35</v>
      </c>
      <c r="K2132" t="s">
        <v>33</v>
      </c>
      <c r="L2132" t="s">
        <v>14140</v>
      </c>
      <c r="M2132" t="s">
        <v>16239</v>
      </c>
      <c r="N2132" t="s">
        <v>18578</v>
      </c>
      <c r="O2132" t="s">
        <v>14949</v>
      </c>
      <c r="P2132" t="s">
        <v>14068</v>
      </c>
      <c r="Q2132">
        <v>2000</v>
      </c>
      <c r="R2132" t="s">
        <v>491</v>
      </c>
      <c r="S2132">
        <v>2</v>
      </c>
      <c r="T2132">
        <v>24000000</v>
      </c>
      <c r="U2132">
        <v>882710</v>
      </c>
      <c r="V2132">
        <f t="shared" si="67"/>
        <v>-23117290</v>
      </c>
      <c r="W2132" t="s">
        <v>7852</v>
      </c>
      <c r="X2132">
        <v>6.4</v>
      </c>
      <c r="Y2132">
        <v>93</v>
      </c>
      <c r="Z2132">
        <v>16215</v>
      </c>
      <c r="AA2132">
        <v>138</v>
      </c>
      <c r="AB2132">
        <v>401</v>
      </c>
      <c r="AC2132">
        <v>115</v>
      </c>
      <c r="AD2132">
        <v>9000</v>
      </c>
      <c r="AE2132">
        <v>1000</v>
      </c>
      <c r="AF2132">
        <v>977</v>
      </c>
      <c r="AG2132">
        <v>11433</v>
      </c>
      <c r="AH2132" t="s">
        <v>20931</v>
      </c>
      <c r="AI2132" t="s">
        <v>2420</v>
      </c>
      <c r="AJ2132" t="s">
        <v>12756</v>
      </c>
      <c r="AK2132" t="s">
        <v>13161</v>
      </c>
      <c r="AP2132">
        <f t="shared" si="66"/>
        <v>4</v>
      </c>
    </row>
    <row r="2133" spans="1:42" x14ac:dyDescent="0.3">
      <c r="A2133" s="1">
        <v>2299</v>
      </c>
      <c r="B2133" t="s">
        <v>7853</v>
      </c>
      <c r="C2133" t="s">
        <v>27</v>
      </c>
      <c r="D2133" t="s">
        <v>7854</v>
      </c>
      <c r="E2133" t="s">
        <v>1206</v>
      </c>
      <c r="F2133" t="s">
        <v>7855</v>
      </c>
      <c r="G2133" t="s">
        <v>7856</v>
      </c>
      <c r="H2133" t="s">
        <v>32</v>
      </c>
      <c r="I2133">
        <v>88</v>
      </c>
      <c r="J2133">
        <v>2.35</v>
      </c>
      <c r="K2133" t="s">
        <v>33</v>
      </c>
      <c r="L2133" t="s">
        <v>14240</v>
      </c>
      <c r="M2133" t="s">
        <v>14660</v>
      </c>
      <c r="N2133" t="s">
        <v>14082</v>
      </c>
      <c r="O2133" t="s">
        <v>14224</v>
      </c>
      <c r="Q2133">
        <v>2012</v>
      </c>
      <c r="R2133" t="s">
        <v>212</v>
      </c>
      <c r="S2133">
        <v>0</v>
      </c>
      <c r="T2133">
        <v>20000000</v>
      </c>
      <c r="U2133">
        <v>1064277</v>
      </c>
      <c r="V2133">
        <f t="shared" si="67"/>
        <v>-18935723</v>
      </c>
      <c r="W2133" t="s">
        <v>7857</v>
      </c>
      <c r="X2133">
        <v>6.7</v>
      </c>
      <c r="Y2133">
        <v>28</v>
      </c>
      <c r="Z2133">
        <v>14015</v>
      </c>
      <c r="AA2133">
        <v>83</v>
      </c>
      <c r="AB2133">
        <v>831</v>
      </c>
      <c r="AC2133">
        <v>12</v>
      </c>
      <c r="AD2133">
        <v>979</v>
      </c>
      <c r="AE2133">
        <v>532</v>
      </c>
      <c r="AF2133">
        <v>231</v>
      </c>
      <c r="AG2133">
        <v>1978</v>
      </c>
      <c r="AH2133" t="s">
        <v>718</v>
      </c>
      <c r="AI2133" t="s">
        <v>20926</v>
      </c>
      <c r="AJ2133" t="s">
        <v>20924</v>
      </c>
      <c r="AK2133" t="s">
        <v>20927</v>
      </c>
      <c r="AP2133">
        <f t="shared" si="66"/>
        <v>4</v>
      </c>
    </row>
    <row r="2134" spans="1:42" x14ac:dyDescent="0.3">
      <c r="A2134" s="1">
        <v>2300</v>
      </c>
      <c r="B2134" t="s">
        <v>7858</v>
      </c>
      <c r="C2134" t="s">
        <v>27</v>
      </c>
      <c r="D2134" t="s">
        <v>432</v>
      </c>
      <c r="E2134" t="s">
        <v>266</v>
      </c>
      <c r="F2134" t="s">
        <v>432</v>
      </c>
      <c r="G2134" t="s">
        <v>7859</v>
      </c>
      <c r="H2134" t="s">
        <v>32</v>
      </c>
      <c r="I2134">
        <v>122</v>
      </c>
      <c r="J2134">
        <v>2.35</v>
      </c>
      <c r="K2134" t="s">
        <v>33</v>
      </c>
      <c r="L2134" t="s">
        <v>17174</v>
      </c>
      <c r="M2134" t="s">
        <v>18579</v>
      </c>
      <c r="N2134" t="s">
        <v>17574</v>
      </c>
      <c r="O2134" t="s">
        <v>14564</v>
      </c>
      <c r="P2134" t="s">
        <v>16486</v>
      </c>
      <c r="Q2134">
        <v>2015</v>
      </c>
      <c r="R2134" t="s">
        <v>491</v>
      </c>
      <c r="S2134">
        <v>0</v>
      </c>
      <c r="T2134">
        <v>10000000</v>
      </c>
      <c r="U2134">
        <v>531009</v>
      </c>
      <c r="V2134">
        <f t="shared" si="67"/>
        <v>-9468991</v>
      </c>
      <c r="W2134" t="s">
        <v>7860</v>
      </c>
      <c r="X2134">
        <v>5.3</v>
      </c>
      <c r="Y2134">
        <v>131</v>
      </c>
      <c r="Z2134">
        <v>7976</v>
      </c>
      <c r="AA2134">
        <v>61</v>
      </c>
      <c r="AB2134">
        <v>0</v>
      </c>
      <c r="AC2134">
        <v>11000</v>
      </c>
      <c r="AD2134">
        <v>11000</v>
      </c>
      <c r="AE2134">
        <v>11000</v>
      </c>
      <c r="AF2134">
        <v>188</v>
      </c>
      <c r="AG2134">
        <v>22319</v>
      </c>
      <c r="AH2134" t="s">
        <v>2420</v>
      </c>
      <c r="AI2134" t="s">
        <v>12756</v>
      </c>
      <c r="AP2134">
        <f t="shared" si="66"/>
        <v>2</v>
      </c>
    </row>
    <row r="2135" spans="1:42" x14ac:dyDescent="0.3">
      <c r="A2135" s="1">
        <v>2301</v>
      </c>
      <c r="B2135" t="s">
        <v>7861</v>
      </c>
      <c r="C2135" t="s">
        <v>27</v>
      </c>
      <c r="D2135" t="s">
        <v>7862</v>
      </c>
      <c r="E2135" t="s">
        <v>5081</v>
      </c>
      <c r="F2135" t="s">
        <v>391</v>
      </c>
      <c r="G2135" t="s">
        <v>7863</v>
      </c>
      <c r="H2135" t="s">
        <v>2116</v>
      </c>
      <c r="I2135">
        <v>103</v>
      </c>
      <c r="J2135">
        <v>1.85</v>
      </c>
      <c r="K2135" t="s">
        <v>5440</v>
      </c>
      <c r="L2135" t="s">
        <v>14838</v>
      </c>
      <c r="M2135" t="s">
        <v>15685</v>
      </c>
      <c r="N2135" t="s">
        <v>14325</v>
      </c>
      <c r="O2135" t="s">
        <v>14249</v>
      </c>
      <c r="P2135" t="s">
        <v>18580</v>
      </c>
      <c r="Q2135">
        <v>2004</v>
      </c>
      <c r="R2135" t="s">
        <v>34</v>
      </c>
      <c r="S2135">
        <v>1</v>
      </c>
      <c r="T2135">
        <v>2127519898</v>
      </c>
      <c r="U2135">
        <v>410388</v>
      </c>
      <c r="V2135">
        <f t="shared" si="67"/>
        <v>-2127109510</v>
      </c>
      <c r="W2135" t="s">
        <v>7864</v>
      </c>
      <c r="X2135">
        <v>6.9</v>
      </c>
      <c r="Y2135">
        <v>105</v>
      </c>
      <c r="Z2135">
        <v>13727</v>
      </c>
      <c r="AA2135">
        <v>79</v>
      </c>
      <c r="AB2135">
        <v>973</v>
      </c>
      <c r="AC2135">
        <v>78</v>
      </c>
      <c r="AD2135">
        <v>488</v>
      </c>
      <c r="AE2135">
        <v>336</v>
      </c>
      <c r="AF2135">
        <v>101</v>
      </c>
      <c r="AG2135">
        <v>991</v>
      </c>
      <c r="AH2135" t="s">
        <v>980</v>
      </c>
      <c r="AI2135" t="s">
        <v>718</v>
      </c>
      <c r="AJ2135" t="s">
        <v>20925</v>
      </c>
      <c r="AK2135" t="s">
        <v>20926</v>
      </c>
      <c r="AL2135" t="s">
        <v>13700</v>
      </c>
      <c r="AM2135" t="s">
        <v>13161</v>
      </c>
      <c r="AP2135">
        <f t="shared" si="66"/>
        <v>6</v>
      </c>
    </row>
    <row r="2136" spans="1:42" x14ac:dyDescent="0.3">
      <c r="A2136" s="1">
        <v>2302</v>
      </c>
      <c r="B2136" t="s">
        <v>7865</v>
      </c>
      <c r="C2136" t="s">
        <v>27</v>
      </c>
      <c r="D2136" t="s">
        <v>7866</v>
      </c>
      <c r="E2136" t="s">
        <v>483</v>
      </c>
      <c r="F2136" t="s">
        <v>4145</v>
      </c>
      <c r="G2136" t="s">
        <v>7867</v>
      </c>
      <c r="H2136" t="s">
        <v>32</v>
      </c>
      <c r="I2136">
        <v>101</v>
      </c>
      <c r="J2136">
        <v>2.35</v>
      </c>
      <c r="K2136" t="s">
        <v>33</v>
      </c>
      <c r="L2136" t="s">
        <v>16849</v>
      </c>
      <c r="M2136" t="s">
        <v>18581</v>
      </c>
      <c r="N2136" t="s">
        <v>14731</v>
      </c>
      <c r="O2136" t="s">
        <v>18582</v>
      </c>
      <c r="P2136" t="s">
        <v>18583</v>
      </c>
      <c r="Q2136">
        <v>2005</v>
      </c>
      <c r="R2136" t="s">
        <v>72</v>
      </c>
      <c r="S2136">
        <v>0</v>
      </c>
      <c r="T2136">
        <v>20000000</v>
      </c>
      <c r="U2136">
        <v>375474</v>
      </c>
      <c r="V2136">
        <f t="shared" si="67"/>
        <v>-19624526</v>
      </c>
      <c r="W2136" t="s">
        <v>7868</v>
      </c>
      <c r="X2136">
        <v>6.2</v>
      </c>
      <c r="Y2136">
        <v>21</v>
      </c>
      <c r="Z2136">
        <v>2613</v>
      </c>
      <c r="AA2136">
        <v>46</v>
      </c>
      <c r="AB2136">
        <v>445</v>
      </c>
      <c r="AC2136">
        <v>25</v>
      </c>
      <c r="AD2136">
        <v>18000</v>
      </c>
      <c r="AE2136">
        <v>723</v>
      </c>
      <c r="AF2136">
        <v>407</v>
      </c>
      <c r="AG2136">
        <v>20354</v>
      </c>
      <c r="AH2136" t="s">
        <v>2420</v>
      </c>
      <c r="AI2136" t="s">
        <v>20929</v>
      </c>
      <c r="AJ2136" t="s">
        <v>20930</v>
      </c>
      <c r="AP2136">
        <f t="shared" si="66"/>
        <v>3</v>
      </c>
    </row>
    <row r="2137" spans="1:42" x14ac:dyDescent="0.3">
      <c r="A2137" s="1">
        <v>2304</v>
      </c>
      <c r="B2137" t="s">
        <v>7869</v>
      </c>
      <c r="C2137" t="s">
        <v>27</v>
      </c>
      <c r="D2137" t="s">
        <v>406</v>
      </c>
      <c r="E2137" t="s">
        <v>7870</v>
      </c>
      <c r="F2137" t="s">
        <v>1846</v>
      </c>
      <c r="G2137" t="s">
        <v>2454</v>
      </c>
      <c r="H2137" t="s">
        <v>32</v>
      </c>
      <c r="I2137">
        <v>107</v>
      </c>
      <c r="J2137">
        <v>2.35</v>
      </c>
      <c r="K2137" t="s">
        <v>33</v>
      </c>
      <c r="L2137" t="s">
        <v>18584</v>
      </c>
      <c r="M2137" t="s">
        <v>18585</v>
      </c>
      <c r="N2137" t="s">
        <v>18586</v>
      </c>
      <c r="O2137" t="s">
        <v>18587</v>
      </c>
      <c r="P2137" t="s">
        <v>15671</v>
      </c>
      <c r="Q2137">
        <v>1994</v>
      </c>
      <c r="R2137" t="s">
        <v>491</v>
      </c>
      <c r="S2137">
        <v>1</v>
      </c>
      <c r="T2137">
        <v>20000000</v>
      </c>
      <c r="U2137">
        <v>305070</v>
      </c>
      <c r="V2137">
        <f t="shared" si="67"/>
        <v>-19694930</v>
      </c>
      <c r="W2137" t="s">
        <v>7871</v>
      </c>
      <c r="X2137">
        <v>6.4</v>
      </c>
      <c r="Y2137">
        <v>9</v>
      </c>
      <c r="Z2137">
        <v>3843</v>
      </c>
      <c r="AA2137">
        <v>25</v>
      </c>
      <c r="AB2137">
        <v>399</v>
      </c>
      <c r="AC2137">
        <v>58</v>
      </c>
      <c r="AD2137">
        <v>699</v>
      </c>
      <c r="AE2137">
        <v>533</v>
      </c>
      <c r="AF2137">
        <v>324</v>
      </c>
      <c r="AG2137">
        <v>1592</v>
      </c>
      <c r="AH2137" t="s">
        <v>980</v>
      </c>
      <c r="AI2137" t="s">
        <v>718</v>
      </c>
      <c r="AJ2137" t="s">
        <v>2420</v>
      </c>
      <c r="AK2137" t="s">
        <v>20929</v>
      </c>
      <c r="AL2137" t="s">
        <v>12756</v>
      </c>
      <c r="AP2137">
        <f t="shared" si="66"/>
        <v>5</v>
      </c>
    </row>
    <row r="2138" spans="1:42" x14ac:dyDescent="0.3">
      <c r="A2138" s="1">
        <v>2306</v>
      </c>
      <c r="B2138" t="s">
        <v>7872</v>
      </c>
      <c r="C2138" t="s">
        <v>27</v>
      </c>
      <c r="D2138" t="s">
        <v>4796</v>
      </c>
      <c r="E2138" t="s">
        <v>7873</v>
      </c>
      <c r="F2138" t="s">
        <v>7874</v>
      </c>
      <c r="G2138" t="s">
        <v>7875</v>
      </c>
      <c r="H2138" t="s">
        <v>1390</v>
      </c>
      <c r="I2138">
        <v>118</v>
      </c>
      <c r="J2138">
        <v>2.35</v>
      </c>
      <c r="K2138" t="s">
        <v>2067</v>
      </c>
      <c r="L2138" t="s">
        <v>17166</v>
      </c>
      <c r="M2138" t="s">
        <v>14856</v>
      </c>
      <c r="N2138" t="s">
        <v>18588</v>
      </c>
      <c r="O2138" t="s">
        <v>10010</v>
      </c>
      <c r="P2138" t="s">
        <v>17048</v>
      </c>
      <c r="Q2138">
        <v>1998</v>
      </c>
      <c r="R2138" t="s">
        <v>491</v>
      </c>
      <c r="S2138">
        <v>0</v>
      </c>
      <c r="T2138">
        <v>140000000</v>
      </c>
      <c r="U2138">
        <v>146072</v>
      </c>
      <c r="V2138">
        <f t="shared" si="67"/>
        <v>-139853928</v>
      </c>
      <c r="W2138" t="s">
        <v>7876</v>
      </c>
      <c r="X2138">
        <v>6</v>
      </c>
      <c r="Y2138">
        <v>8</v>
      </c>
      <c r="Z2138">
        <v>7147</v>
      </c>
      <c r="AA2138">
        <v>16</v>
      </c>
      <c r="AB2138">
        <v>136</v>
      </c>
      <c r="AC2138">
        <v>8</v>
      </c>
      <c r="AD2138">
        <v>106</v>
      </c>
      <c r="AE2138">
        <v>56</v>
      </c>
      <c r="AF2138">
        <v>11</v>
      </c>
      <c r="AG2138">
        <v>182</v>
      </c>
      <c r="AH2138" t="s">
        <v>1432</v>
      </c>
      <c r="AI2138" t="s">
        <v>20926</v>
      </c>
      <c r="AJ2138" t="s">
        <v>20924</v>
      </c>
      <c r="AK2138" t="s">
        <v>13700</v>
      </c>
      <c r="AP2138">
        <f t="shared" si="66"/>
        <v>4</v>
      </c>
    </row>
    <row r="2139" spans="1:42" x14ac:dyDescent="0.3">
      <c r="A2139" s="1">
        <v>2307</v>
      </c>
      <c r="B2139" t="s">
        <v>7877</v>
      </c>
      <c r="C2139" t="s">
        <v>27</v>
      </c>
      <c r="D2139" t="s">
        <v>5154</v>
      </c>
      <c r="E2139" t="s">
        <v>5496</v>
      </c>
      <c r="F2139" t="s">
        <v>7878</v>
      </c>
      <c r="G2139" t="s">
        <v>3997</v>
      </c>
      <c r="H2139" t="s">
        <v>32</v>
      </c>
      <c r="I2139">
        <v>107</v>
      </c>
      <c r="J2139">
        <v>2.35</v>
      </c>
      <c r="K2139" t="s">
        <v>33</v>
      </c>
      <c r="L2139" t="s">
        <v>18589</v>
      </c>
      <c r="M2139" t="s">
        <v>14023</v>
      </c>
      <c r="N2139" t="s">
        <v>18590</v>
      </c>
      <c r="O2139" t="s">
        <v>18399</v>
      </c>
      <c r="P2139" t="s">
        <v>14986</v>
      </c>
      <c r="Q2139">
        <v>2010</v>
      </c>
      <c r="R2139" t="s">
        <v>34</v>
      </c>
      <c r="S2139">
        <v>1</v>
      </c>
      <c r="T2139">
        <v>20000000</v>
      </c>
      <c r="U2139">
        <v>1183354</v>
      </c>
      <c r="V2139">
        <f t="shared" si="67"/>
        <v>-18816646</v>
      </c>
      <c r="W2139" t="s">
        <v>7879</v>
      </c>
      <c r="X2139">
        <v>5.0999999999999996</v>
      </c>
      <c r="Y2139">
        <v>138</v>
      </c>
      <c r="Z2139">
        <v>13026</v>
      </c>
      <c r="AA2139">
        <v>75</v>
      </c>
      <c r="AB2139">
        <v>0</v>
      </c>
      <c r="AC2139">
        <v>14</v>
      </c>
      <c r="AD2139">
        <v>403</v>
      </c>
      <c r="AE2139">
        <v>368</v>
      </c>
      <c r="AF2139">
        <v>311</v>
      </c>
      <c r="AG2139">
        <v>1577</v>
      </c>
      <c r="AH2139" t="s">
        <v>980</v>
      </c>
      <c r="AI2139" t="s">
        <v>1432</v>
      </c>
      <c r="AJ2139" t="s">
        <v>20931</v>
      </c>
      <c r="AK2139" t="s">
        <v>20924</v>
      </c>
      <c r="AL2139" t="s">
        <v>4493</v>
      </c>
      <c r="AM2139" t="s">
        <v>20928</v>
      </c>
      <c r="AN2139" t="s">
        <v>13700</v>
      </c>
      <c r="AO2139" t="s">
        <v>13161</v>
      </c>
      <c r="AP2139">
        <f t="shared" si="66"/>
        <v>8</v>
      </c>
    </row>
    <row r="2140" spans="1:42" x14ac:dyDescent="0.3">
      <c r="A2140" s="1">
        <v>2308</v>
      </c>
      <c r="B2140" t="s">
        <v>7880</v>
      </c>
      <c r="C2140" t="s">
        <v>27</v>
      </c>
      <c r="D2140" t="s">
        <v>7881</v>
      </c>
      <c r="E2140" t="s">
        <v>1728</v>
      </c>
      <c r="F2140" t="s">
        <v>2131</v>
      </c>
      <c r="G2140" t="s">
        <v>7882</v>
      </c>
      <c r="H2140" t="s">
        <v>32</v>
      </c>
      <c r="I2140">
        <v>100</v>
      </c>
      <c r="J2140">
        <v>1.85</v>
      </c>
      <c r="K2140" t="s">
        <v>33</v>
      </c>
      <c r="L2140" t="s">
        <v>15765</v>
      </c>
      <c r="M2140" t="s">
        <v>16333</v>
      </c>
      <c r="N2140" t="s">
        <v>14821</v>
      </c>
      <c r="O2140" t="s">
        <v>18591</v>
      </c>
      <c r="P2140" t="s">
        <v>16530</v>
      </c>
      <c r="Q2140">
        <v>2002</v>
      </c>
      <c r="R2140" t="s">
        <v>491</v>
      </c>
      <c r="S2140">
        <v>3</v>
      </c>
      <c r="T2140">
        <v>22000000</v>
      </c>
      <c r="U2140">
        <v>121972</v>
      </c>
      <c r="V2140">
        <f t="shared" si="67"/>
        <v>-21878028</v>
      </c>
      <c r="W2140" t="s">
        <v>7883</v>
      </c>
      <c r="X2140">
        <v>5.5</v>
      </c>
      <c r="Y2140">
        <v>42</v>
      </c>
      <c r="Z2140">
        <v>9868</v>
      </c>
      <c r="AA2140">
        <v>81</v>
      </c>
      <c r="AB2140">
        <v>217</v>
      </c>
      <c r="AC2140">
        <v>3</v>
      </c>
      <c r="AD2140">
        <v>14000</v>
      </c>
      <c r="AE2140">
        <v>506</v>
      </c>
      <c r="AF2140">
        <v>442</v>
      </c>
      <c r="AG2140">
        <v>15612</v>
      </c>
      <c r="AH2140" t="s">
        <v>20931</v>
      </c>
      <c r="AI2140" t="s">
        <v>2420</v>
      </c>
      <c r="AJ2140" t="s">
        <v>20928</v>
      </c>
      <c r="AP2140">
        <f t="shared" si="66"/>
        <v>3</v>
      </c>
    </row>
    <row r="2141" spans="1:42" x14ac:dyDescent="0.3">
      <c r="A2141" s="1">
        <v>2309</v>
      </c>
      <c r="B2141" t="s">
        <v>7884</v>
      </c>
      <c r="C2141" t="s">
        <v>27</v>
      </c>
      <c r="D2141" t="s">
        <v>4117</v>
      </c>
      <c r="E2141" t="s">
        <v>496</v>
      </c>
      <c r="F2141" t="s">
        <v>5052</v>
      </c>
      <c r="G2141" t="s">
        <v>7885</v>
      </c>
      <c r="H2141" t="s">
        <v>32</v>
      </c>
      <c r="I2141">
        <v>110</v>
      </c>
      <c r="J2141">
        <v>2.35</v>
      </c>
      <c r="K2141" t="s">
        <v>33</v>
      </c>
      <c r="L2141" t="s">
        <v>18592</v>
      </c>
      <c r="M2141" t="s">
        <v>18593</v>
      </c>
      <c r="N2141" t="s">
        <v>16086</v>
      </c>
      <c r="O2141" t="s">
        <v>16167</v>
      </c>
      <c r="P2141" t="s">
        <v>18594</v>
      </c>
      <c r="Q2141">
        <v>2010</v>
      </c>
      <c r="R2141" t="s">
        <v>34</v>
      </c>
      <c r="S2141">
        <v>2</v>
      </c>
      <c r="T2141">
        <v>20000000</v>
      </c>
      <c r="U2141">
        <v>263365</v>
      </c>
      <c r="V2141">
        <f t="shared" si="67"/>
        <v>-19736635</v>
      </c>
      <c r="W2141" t="s">
        <v>7886</v>
      </c>
      <c r="X2141">
        <v>5.4</v>
      </c>
      <c r="Y2141">
        <v>92</v>
      </c>
      <c r="Z2141">
        <v>6147</v>
      </c>
      <c r="AA2141">
        <v>36</v>
      </c>
      <c r="AB2141">
        <v>0</v>
      </c>
      <c r="AC2141">
        <v>278</v>
      </c>
      <c r="AD2141">
        <v>3000</v>
      </c>
      <c r="AE2141">
        <v>602</v>
      </c>
      <c r="AF2141">
        <v>181</v>
      </c>
      <c r="AG2141">
        <v>3785</v>
      </c>
      <c r="AH2141" t="s">
        <v>1432</v>
      </c>
      <c r="AI2141" t="s">
        <v>2420</v>
      </c>
      <c r="AJ2141" t="s">
        <v>20924</v>
      </c>
      <c r="AK2141" t="s">
        <v>12756</v>
      </c>
      <c r="AP2141">
        <f t="shared" si="66"/>
        <v>4</v>
      </c>
    </row>
    <row r="2142" spans="1:42" x14ac:dyDescent="0.3">
      <c r="A2142" s="1">
        <v>2320</v>
      </c>
      <c r="B2142" t="s">
        <v>7887</v>
      </c>
      <c r="C2142" t="s">
        <v>27</v>
      </c>
      <c r="D2142" t="s">
        <v>7240</v>
      </c>
      <c r="E2142" t="s">
        <v>901</v>
      </c>
      <c r="F2142" t="s">
        <v>3333</v>
      </c>
      <c r="G2142" t="s">
        <v>7888</v>
      </c>
      <c r="H2142" t="s">
        <v>665</v>
      </c>
      <c r="I2142">
        <v>125</v>
      </c>
      <c r="J2142">
        <v>2.35</v>
      </c>
      <c r="K2142" t="s">
        <v>1413</v>
      </c>
      <c r="L2142" t="s">
        <v>14259</v>
      </c>
      <c r="M2142" t="s">
        <v>18595</v>
      </c>
      <c r="N2142" t="s">
        <v>15457</v>
      </c>
      <c r="O2142" t="s">
        <v>14003</v>
      </c>
      <c r="P2142" t="s">
        <v>14802</v>
      </c>
      <c r="Q2142">
        <v>2006</v>
      </c>
      <c r="R2142" t="s">
        <v>34</v>
      </c>
      <c r="S2142">
        <v>0</v>
      </c>
      <c r="T2142">
        <v>19400000</v>
      </c>
      <c r="U2142">
        <v>8047690</v>
      </c>
      <c r="V2142">
        <f t="shared" si="67"/>
        <v>-11352310</v>
      </c>
      <c r="W2142" t="s">
        <v>7889</v>
      </c>
      <c r="X2142">
        <v>7.5</v>
      </c>
      <c r="Y2142">
        <v>143</v>
      </c>
      <c r="Z2142">
        <v>77656</v>
      </c>
      <c r="AA2142">
        <v>220</v>
      </c>
      <c r="AB2142">
        <v>0</v>
      </c>
      <c r="AC2142">
        <v>43</v>
      </c>
      <c r="AD2142">
        <v>2000</v>
      </c>
      <c r="AE2142">
        <v>594</v>
      </c>
      <c r="AF2142">
        <v>7</v>
      </c>
      <c r="AG2142">
        <v>2608</v>
      </c>
      <c r="AH2142" t="s">
        <v>2420</v>
      </c>
      <c r="AI2142" t="s">
        <v>12756</v>
      </c>
      <c r="AP2142">
        <f t="shared" si="66"/>
        <v>2</v>
      </c>
    </row>
    <row r="2143" spans="1:42" x14ac:dyDescent="0.3">
      <c r="A2143" s="1">
        <v>2321</v>
      </c>
      <c r="B2143" t="s">
        <v>7890</v>
      </c>
      <c r="C2143" t="s">
        <v>27</v>
      </c>
      <c r="D2143" t="s">
        <v>7199</v>
      </c>
      <c r="E2143" t="s">
        <v>2200</v>
      </c>
      <c r="F2143" t="s">
        <v>4997</v>
      </c>
      <c r="G2143" t="s">
        <v>7891</v>
      </c>
      <c r="H2143" t="s">
        <v>572</v>
      </c>
      <c r="I2143">
        <v>105</v>
      </c>
      <c r="J2143">
        <v>1.85</v>
      </c>
      <c r="K2143" t="s">
        <v>7892</v>
      </c>
      <c r="L2143" t="s">
        <v>18596</v>
      </c>
      <c r="M2143" t="s">
        <v>18597</v>
      </c>
      <c r="N2143" t="s">
        <v>18598</v>
      </c>
      <c r="O2143" t="s">
        <v>18599</v>
      </c>
      <c r="P2143" t="s">
        <v>13975</v>
      </c>
      <c r="Q2143">
        <v>2008</v>
      </c>
      <c r="R2143" t="s">
        <v>491</v>
      </c>
      <c r="S2143">
        <v>2</v>
      </c>
      <c r="T2143">
        <v>20000000</v>
      </c>
      <c r="U2143">
        <v>476270</v>
      </c>
      <c r="V2143">
        <f t="shared" si="67"/>
        <v>-19523730</v>
      </c>
      <c r="W2143" t="s">
        <v>7893</v>
      </c>
      <c r="X2143">
        <v>7.4</v>
      </c>
      <c r="Y2143">
        <v>160</v>
      </c>
      <c r="Z2143">
        <v>29602</v>
      </c>
      <c r="AA2143">
        <v>110</v>
      </c>
      <c r="AB2143">
        <v>0</v>
      </c>
      <c r="AC2143">
        <v>34</v>
      </c>
      <c r="AD2143">
        <v>486</v>
      </c>
      <c r="AE2143">
        <v>471</v>
      </c>
      <c r="AF2143">
        <v>155</v>
      </c>
      <c r="AG2143">
        <v>1601</v>
      </c>
      <c r="AH2143" t="s">
        <v>980</v>
      </c>
      <c r="AI2143" t="s">
        <v>20932</v>
      </c>
      <c r="AJ2143" t="s">
        <v>20931</v>
      </c>
      <c r="AK2143" t="s">
        <v>2420</v>
      </c>
      <c r="AP2143">
        <f t="shared" si="66"/>
        <v>4</v>
      </c>
    </row>
    <row r="2144" spans="1:42" x14ac:dyDescent="0.3">
      <c r="A2144" s="1">
        <v>2322</v>
      </c>
      <c r="B2144" t="s">
        <v>7894</v>
      </c>
      <c r="C2144" t="s">
        <v>27</v>
      </c>
      <c r="D2144" t="s">
        <v>2040</v>
      </c>
      <c r="E2144" t="s">
        <v>2127</v>
      </c>
      <c r="F2144" t="s">
        <v>7895</v>
      </c>
      <c r="G2144" t="s">
        <v>2555</v>
      </c>
      <c r="H2144" t="s">
        <v>32</v>
      </c>
      <c r="I2144">
        <v>105</v>
      </c>
      <c r="J2144">
        <v>2.35</v>
      </c>
      <c r="K2144" t="s">
        <v>33</v>
      </c>
      <c r="L2144" t="s">
        <v>15162</v>
      </c>
      <c r="M2144" t="s">
        <v>18600</v>
      </c>
      <c r="N2144" t="s">
        <v>14542</v>
      </c>
      <c r="O2144" t="s">
        <v>18601</v>
      </c>
      <c r="P2144" t="s">
        <v>14042</v>
      </c>
      <c r="Q2144">
        <v>1990</v>
      </c>
      <c r="R2144" t="s">
        <v>34</v>
      </c>
      <c r="S2144">
        <v>1</v>
      </c>
      <c r="T2144">
        <v>22000000</v>
      </c>
      <c r="U2144">
        <v>184208848</v>
      </c>
      <c r="V2144">
        <f t="shared" si="67"/>
        <v>162208848</v>
      </c>
      <c r="W2144" t="s">
        <v>7896</v>
      </c>
      <c r="X2144">
        <v>8</v>
      </c>
      <c r="Y2144">
        <v>92</v>
      </c>
      <c r="Z2144">
        <v>186485</v>
      </c>
      <c r="AA2144">
        <v>382</v>
      </c>
      <c r="AB2144">
        <v>0</v>
      </c>
      <c r="AC2144">
        <v>0</v>
      </c>
      <c r="AD2144">
        <v>933</v>
      </c>
      <c r="AE2144">
        <v>839</v>
      </c>
      <c r="AF2144">
        <v>232</v>
      </c>
      <c r="AG2144">
        <v>2398</v>
      </c>
      <c r="AH2144" t="s">
        <v>718</v>
      </c>
      <c r="AI2144" t="s">
        <v>2420</v>
      </c>
      <c r="AJ2144" t="s">
        <v>10951</v>
      </c>
      <c r="AP2144">
        <f t="shared" si="66"/>
        <v>3</v>
      </c>
    </row>
    <row r="2145" spans="1:42" x14ac:dyDescent="0.3">
      <c r="A2145" s="1">
        <v>2323</v>
      </c>
      <c r="B2145" t="s">
        <v>7897</v>
      </c>
      <c r="C2145" t="s">
        <v>27</v>
      </c>
      <c r="D2145" t="s">
        <v>4611</v>
      </c>
      <c r="E2145" t="s">
        <v>538</v>
      </c>
      <c r="F2145" t="s">
        <v>758</v>
      </c>
      <c r="G2145" t="s">
        <v>418</v>
      </c>
      <c r="H2145" t="s">
        <v>32</v>
      </c>
      <c r="I2145">
        <v>97</v>
      </c>
      <c r="J2145">
        <v>1.85</v>
      </c>
      <c r="K2145" t="s">
        <v>33</v>
      </c>
      <c r="L2145" t="s">
        <v>18602</v>
      </c>
      <c r="M2145" t="s">
        <v>18603</v>
      </c>
      <c r="N2145" t="s">
        <v>18604</v>
      </c>
      <c r="O2145" t="s">
        <v>18605</v>
      </c>
      <c r="P2145" t="s">
        <v>18606</v>
      </c>
      <c r="Q2145">
        <v>2011</v>
      </c>
      <c r="R2145" t="s">
        <v>491</v>
      </c>
      <c r="S2145">
        <v>0</v>
      </c>
      <c r="T2145">
        <v>20000000</v>
      </c>
      <c r="U2145">
        <v>100292856</v>
      </c>
      <c r="V2145">
        <f t="shared" si="67"/>
        <v>80292856</v>
      </c>
      <c r="W2145" t="s">
        <v>7898</v>
      </c>
      <c r="X2145">
        <v>5.7</v>
      </c>
      <c r="Y2145">
        <v>286</v>
      </c>
      <c r="Z2145">
        <v>160418</v>
      </c>
      <c r="AA2145">
        <v>296</v>
      </c>
      <c r="AB2145">
        <v>16000</v>
      </c>
      <c r="AC2145">
        <v>52</v>
      </c>
      <c r="AD2145">
        <v>3000</v>
      </c>
      <c r="AE2145">
        <v>957</v>
      </c>
      <c r="AF2145">
        <v>384</v>
      </c>
      <c r="AG2145">
        <v>5547</v>
      </c>
      <c r="AH2145" t="s">
        <v>1432</v>
      </c>
      <c r="AP2145">
        <f t="shared" si="66"/>
        <v>1</v>
      </c>
    </row>
    <row r="2146" spans="1:42" x14ac:dyDescent="0.3">
      <c r="A2146" s="1">
        <v>2324</v>
      </c>
      <c r="B2146" t="s">
        <v>7899</v>
      </c>
      <c r="C2146" t="s">
        <v>27</v>
      </c>
      <c r="D2146" t="s">
        <v>3042</v>
      </c>
      <c r="E2146" t="s">
        <v>1728</v>
      </c>
      <c r="F2146" t="s">
        <v>566</v>
      </c>
      <c r="G2146" t="s">
        <v>3363</v>
      </c>
      <c r="H2146" t="s">
        <v>32</v>
      </c>
      <c r="I2146">
        <v>113</v>
      </c>
      <c r="J2146">
        <v>1.85</v>
      </c>
      <c r="K2146" t="s">
        <v>33</v>
      </c>
      <c r="L2146" t="s">
        <v>14914</v>
      </c>
      <c r="M2146" t="s">
        <v>14003</v>
      </c>
      <c r="N2146" t="s">
        <v>17160</v>
      </c>
      <c r="O2146" t="s">
        <v>18607</v>
      </c>
      <c r="P2146" t="s">
        <v>18608</v>
      </c>
      <c r="Q2146">
        <v>1989</v>
      </c>
      <c r="R2146" t="s">
        <v>491</v>
      </c>
      <c r="S2146">
        <v>1</v>
      </c>
      <c r="T2146">
        <v>19000000</v>
      </c>
      <c r="U2146">
        <v>58571513</v>
      </c>
      <c r="V2146">
        <f t="shared" si="67"/>
        <v>39571513</v>
      </c>
      <c r="W2146" t="s">
        <v>7900</v>
      </c>
      <c r="X2146">
        <v>6.8</v>
      </c>
      <c r="Y2146">
        <v>43</v>
      </c>
      <c r="Z2146">
        <v>30213</v>
      </c>
      <c r="AA2146">
        <v>112</v>
      </c>
      <c r="AB2146">
        <v>0</v>
      </c>
      <c r="AC2146">
        <v>17</v>
      </c>
      <c r="AD2146">
        <v>14000</v>
      </c>
      <c r="AE2146">
        <v>599</v>
      </c>
      <c r="AF2146">
        <v>551</v>
      </c>
      <c r="AG2146">
        <v>15914</v>
      </c>
      <c r="AH2146" t="s">
        <v>20931</v>
      </c>
      <c r="AI2146" t="s">
        <v>2420</v>
      </c>
      <c r="AJ2146" t="s">
        <v>20928</v>
      </c>
      <c r="AK2146" t="s">
        <v>13161</v>
      </c>
      <c r="AP2146">
        <f t="shared" si="66"/>
        <v>4</v>
      </c>
    </row>
    <row r="2147" spans="1:42" x14ac:dyDescent="0.3">
      <c r="A2147" s="1">
        <v>2325</v>
      </c>
      <c r="B2147" t="s">
        <v>7901</v>
      </c>
      <c r="C2147" t="s">
        <v>27</v>
      </c>
      <c r="D2147" t="s">
        <v>7902</v>
      </c>
      <c r="E2147" t="s">
        <v>7903</v>
      </c>
      <c r="F2147" t="s">
        <v>5140</v>
      </c>
      <c r="G2147" t="s">
        <v>6392</v>
      </c>
      <c r="H2147" t="s">
        <v>32</v>
      </c>
      <c r="I2147">
        <v>95</v>
      </c>
      <c r="J2147">
        <v>1.85</v>
      </c>
      <c r="K2147" t="s">
        <v>33</v>
      </c>
      <c r="L2147" t="s">
        <v>17511</v>
      </c>
      <c r="M2147" t="s">
        <v>18609</v>
      </c>
      <c r="N2147" t="s">
        <v>18610</v>
      </c>
      <c r="O2147" t="s">
        <v>15915</v>
      </c>
      <c r="P2147" t="s">
        <v>14318</v>
      </c>
      <c r="Q2147">
        <v>2004</v>
      </c>
      <c r="R2147" t="s">
        <v>72</v>
      </c>
      <c r="S2147">
        <v>2</v>
      </c>
      <c r="T2147">
        <v>20000000</v>
      </c>
      <c r="U2147">
        <v>51431160</v>
      </c>
      <c r="V2147">
        <f t="shared" si="67"/>
        <v>31431160</v>
      </c>
      <c r="W2147" t="s">
        <v>7904</v>
      </c>
      <c r="X2147">
        <v>5.9</v>
      </c>
      <c r="Y2147">
        <v>69</v>
      </c>
      <c r="Z2147">
        <v>62861</v>
      </c>
      <c r="AA2147">
        <v>232</v>
      </c>
      <c r="AB2147">
        <v>0</v>
      </c>
      <c r="AC2147">
        <v>15</v>
      </c>
      <c r="AD2147">
        <v>1000</v>
      </c>
      <c r="AE2147">
        <v>852</v>
      </c>
      <c r="AF2147">
        <v>528</v>
      </c>
      <c r="AG2147">
        <v>3092</v>
      </c>
      <c r="AH2147" t="s">
        <v>1432</v>
      </c>
      <c r="AI2147" t="s">
        <v>20926</v>
      </c>
      <c r="AJ2147" t="s">
        <v>12756</v>
      </c>
      <c r="AP2147">
        <f t="shared" si="66"/>
        <v>3</v>
      </c>
    </row>
    <row r="2148" spans="1:42" x14ac:dyDescent="0.3">
      <c r="A2148" s="1">
        <v>2326</v>
      </c>
      <c r="B2148" t="s">
        <v>7905</v>
      </c>
      <c r="C2148" t="s">
        <v>27</v>
      </c>
      <c r="D2148" t="s">
        <v>4421</v>
      </c>
      <c r="E2148" t="s">
        <v>6983</v>
      </c>
      <c r="F2148" t="s">
        <v>7906</v>
      </c>
      <c r="G2148" t="s">
        <v>4423</v>
      </c>
      <c r="H2148" t="s">
        <v>32</v>
      </c>
      <c r="I2148">
        <v>103</v>
      </c>
      <c r="J2148">
        <v>2.35</v>
      </c>
      <c r="K2148" t="s">
        <v>33</v>
      </c>
      <c r="L2148" t="s">
        <v>14983</v>
      </c>
      <c r="M2148" t="s">
        <v>18611</v>
      </c>
      <c r="N2148" t="s">
        <v>17241</v>
      </c>
      <c r="O2148" t="s">
        <v>14318</v>
      </c>
      <c r="P2148" t="s">
        <v>18424</v>
      </c>
      <c r="Q2148">
        <v>1996</v>
      </c>
      <c r="R2148" t="s">
        <v>491</v>
      </c>
      <c r="S2148">
        <v>0</v>
      </c>
      <c r="T2148">
        <v>15000000</v>
      </c>
      <c r="U2148">
        <v>103001286</v>
      </c>
      <c r="V2148">
        <f t="shared" si="67"/>
        <v>88001286</v>
      </c>
      <c r="W2148" t="s">
        <v>7907</v>
      </c>
      <c r="X2148">
        <v>7.2</v>
      </c>
      <c r="Y2148">
        <v>242</v>
      </c>
      <c r="Z2148">
        <v>222018</v>
      </c>
      <c r="AA2148">
        <v>869</v>
      </c>
      <c r="AB2148">
        <v>11000</v>
      </c>
      <c r="AC2148">
        <v>0</v>
      </c>
      <c r="AD2148">
        <v>611</v>
      </c>
      <c r="AE2148">
        <v>422</v>
      </c>
      <c r="AF2148">
        <v>157</v>
      </c>
      <c r="AG2148">
        <v>1212</v>
      </c>
      <c r="AH2148" t="s">
        <v>4493</v>
      </c>
      <c r="AI2148" t="s">
        <v>20928</v>
      </c>
      <c r="AP2148">
        <f t="shared" si="66"/>
        <v>2</v>
      </c>
    </row>
    <row r="2149" spans="1:42" x14ac:dyDescent="0.3">
      <c r="A2149" s="1">
        <v>2327</v>
      </c>
      <c r="B2149" t="s">
        <v>7908</v>
      </c>
      <c r="C2149" t="s">
        <v>27</v>
      </c>
      <c r="D2149" t="s">
        <v>7498</v>
      </c>
      <c r="E2149" t="s">
        <v>5317</v>
      </c>
      <c r="F2149" t="s">
        <v>6518</v>
      </c>
      <c r="G2149" t="s">
        <v>1747</v>
      </c>
      <c r="H2149" t="s">
        <v>32</v>
      </c>
      <c r="I2149">
        <v>91</v>
      </c>
      <c r="J2149">
        <v>1.33</v>
      </c>
      <c r="K2149" t="s">
        <v>33</v>
      </c>
      <c r="L2149" t="s">
        <v>15078</v>
      </c>
      <c r="M2149" t="s">
        <v>14222</v>
      </c>
      <c r="N2149" t="s">
        <v>18612</v>
      </c>
      <c r="O2149" t="s">
        <v>18613</v>
      </c>
      <c r="P2149" t="s">
        <v>14120</v>
      </c>
      <c r="Q2149">
        <v>2001</v>
      </c>
      <c r="R2149" t="s">
        <v>491</v>
      </c>
      <c r="S2149">
        <v>0</v>
      </c>
      <c r="T2149">
        <v>20000000</v>
      </c>
      <c r="U2149">
        <v>41867960</v>
      </c>
      <c r="V2149">
        <f t="shared" si="67"/>
        <v>21867960</v>
      </c>
      <c r="W2149" t="s">
        <v>7909</v>
      </c>
      <c r="X2149">
        <v>5.5</v>
      </c>
      <c r="Y2149">
        <v>149</v>
      </c>
      <c r="Z2149">
        <v>65512</v>
      </c>
      <c r="AA2149">
        <v>478</v>
      </c>
      <c r="AB2149">
        <v>0</v>
      </c>
      <c r="AC2149">
        <v>17</v>
      </c>
      <c r="AD2149">
        <v>1000</v>
      </c>
      <c r="AE2149">
        <v>795</v>
      </c>
      <c r="AF2149">
        <v>670</v>
      </c>
      <c r="AG2149">
        <v>3023</v>
      </c>
      <c r="AH2149" t="s">
        <v>4493</v>
      </c>
      <c r="AP2149">
        <f t="shared" si="66"/>
        <v>1</v>
      </c>
    </row>
    <row r="2150" spans="1:42" x14ac:dyDescent="0.3">
      <c r="A2150" s="1">
        <v>2329</v>
      </c>
      <c r="B2150" t="s">
        <v>7910</v>
      </c>
      <c r="C2150" t="s">
        <v>27</v>
      </c>
      <c r="D2150" t="s">
        <v>337</v>
      </c>
      <c r="E2150" t="s">
        <v>4380</v>
      </c>
      <c r="F2150" t="s">
        <v>4382</v>
      </c>
      <c r="G2150" t="s">
        <v>7911</v>
      </c>
      <c r="H2150" t="s">
        <v>32</v>
      </c>
      <c r="I2150">
        <v>116</v>
      </c>
      <c r="J2150">
        <v>1.18</v>
      </c>
      <c r="K2150" t="s">
        <v>33</v>
      </c>
      <c r="L2150" t="s">
        <v>18614</v>
      </c>
      <c r="M2150" t="s">
        <v>18615</v>
      </c>
      <c r="N2150" t="s">
        <v>13963</v>
      </c>
      <c r="O2150" t="s">
        <v>14168</v>
      </c>
      <c r="P2150" t="s">
        <v>17048</v>
      </c>
      <c r="Q2150">
        <v>1985</v>
      </c>
      <c r="R2150" t="s">
        <v>72</v>
      </c>
      <c r="S2150">
        <v>0</v>
      </c>
      <c r="T2150">
        <v>19000000</v>
      </c>
      <c r="U2150">
        <v>210609762</v>
      </c>
      <c r="V2150">
        <f t="shared" si="67"/>
        <v>191609762</v>
      </c>
      <c r="W2150" t="s">
        <v>7912</v>
      </c>
      <c r="X2150">
        <v>8.5</v>
      </c>
      <c r="Y2150">
        <v>198</v>
      </c>
      <c r="Z2150">
        <v>732212</v>
      </c>
      <c r="AA2150">
        <v>809</v>
      </c>
      <c r="AB2150">
        <v>39000</v>
      </c>
      <c r="AC2150">
        <v>0</v>
      </c>
      <c r="AD2150">
        <v>1000</v>
      </c>
      <c r="AE2150">
        <v>690</v>
      </c>
      <c r="AF2150">
        <v>459</v>
      </c>
      <c r="AG2150">
        <v>3230</v>
      </c>
      <c r="AH2150" t="s">
        <v>718</v>
      </c>
      <c r="AI2150" t="s">
        <v>1432</v>
      </c>
      <c r="AJ2150" t="s">
        <v>13700</v>
      </c>
      <c r="AP2150">
        <f t="shared" si="66"/>
        <v>3</v>
      </c>
    </row>
    <row r="2151" spans="1:42" x14ac:dyDescent="0.3">
      <c r="A2151" s="1">
        <v>2330</v>
      </c>
      <c r="B2151" t="s">
        <v>7913</v>
      </c>
      <c r="C2151" t="s">
        <v>27</v>
      </c>
      <c r="D2151" t="s">
        <v>4771</v>
      </c>
      <c r="E2151" t="s">
        <v>4772</v>
      </c>
      <c r="F2151" t="s">
        <v>3397</v>
      </c>
      <c r="G2151" t="s">
        <v>4793</v>
      </c>
      <c r="H2151" t="s">
        <v>32</v>
      </c>
      <c r="I2151">
        <v>93</v>
      </c>
      <c r="J2151">
        <v>1.37</v>
      </c>
      <c r="K2151" t="s">
        <v>33</v>
      </c>
      <c r="L2151" t="s">
        <v>14248</v>
      </c>
      <c r="M2151" t="s">
        <v>16052</v>
      </c>
      <c r="N2151" t="s">
        <v>16303</v>
      </c>
      <c r="O2151" t="s">
        <v>18616</v>
      </c>
      <c r="P2151" t="s">
        <v>15085</v>
      </c>
      <c r="Q2151">
        <v>1999</v>
      </c>
      <c r="R2151" t="s">
        <v>491</v>
      </c>
      <c r="S2151">
        <v>0</v>
      </c>
      <c r="T2151">
        <v>19000000</v>
      </c>
      <c r="U2151">
        <v>40846082</v>
      </c>
      <c r="V2151">
        <f t="shared" si="67"/>
        <v>21846082</v>
      </c>
      <c r="W2151" t="s">
        <v>7914</v>
      </c>
      <c r="X2151">
        <v>5.6</v>
      </c>
      <c r="Y2151">
        <v>147</v>
      </c>
      <c r="Z2151">
        <v>45317</v>
      </c>
      <c r="AA2151">
        <v>536</v>
      </c>
      <c r="AB2151">
        <v>0</v>
      </c>
      <c r="AC2151">
        <v>37</v>
      </c>
      <c r="AD2151">
        <v>885</v>
      </c>
      <c r="AE2151">
        <v>828</v>
      </c>
      <c r="AF2151">
        <v>545</v>
      </c>
      <c r="AG2151">
        <v>2872</v>
      </c>
      <c r="AH2151" t="s">
        <v>4493</v>
      </c>
      <c r="AI2151" t="s">
        <v>20928</v>
      </c>
      <c r="AJ2151" t="s">
        <v>13161</v>
      </c>
      <c r="AP2151">
        <f t="shared" si="66"/>
        <v>3</v>
      </c>
    </row>
    <row r="2152" spans="1:42" x14ac:dyDescent="0.3">
      <c r="A2152" s="1">
        <v>2331</v>
      </c>
      <c r="B2152" t="s">
        <v>7915</v>
      </c>
      <c r="C2152" t="s">
        <v>27</v>
      </c>
      <c r="D2152" t="s">
        <v>6589</v>
      </c>
      <c r="E2152" t="s">
        <v>7916</v>
      </c>
      <c r="F2152" t="s">
        <v>7917</v>
      </c>
      <c r="G2152" t="s">
        <v>7918</v>
      </c>
      <c r="H2152" t="s">
        <v>32</v>
      </c>
      <c r="I2152">
        <v>113</v>
      </c>
      <c r="J2152">
        <v>1.85</v>
      </c>
      <c r="K2152" t="s">
        <v>33</v>
      </c>
      <c r="L2152" t="s">
        <v>16481</v>
      </c>
      <c r="M2152" t="s">
        <v>16744</v>
      </c>
      <c r="N2152" t="s">
        <v>18617</v>
      </c>
      <c r="O2152" t="s">
        <v>14003</v>
      </c>
      <c r="P2152" t="s">
        <v>18618</v>
      </c>
      <c r="Q2152">
        <v>2009</v>
      </c>
      <c r="R2152" t="s">
        <v>34</v>
      </c>
      <c r="S2152">
        <v>6</v>
      </c>
      <c r="T2152">
        <v>13000000</v>
      </c>
      <c r="U2152">
        <v>51697449</v>
      </c>
      <c r="V2152">
        <f t="shared" si="67"/>
        <v>38697449</v>
      </c>
      <c r="W2152" t="s">
        <v>7919</v>
      </c>
      <c r="X2152">
        <v>4.0999999999999996</v>
      </c>
      <c r="Y2152">
        <v>36</v>
      </c>
      <c r="Z2152">
        <v>8346</v>
      </c>
      <c r="AA2152">
        <v>59</v>
      </c>
      <c r="AB2152">
        <v>1000</v>
      </c>
      <c r="AC2152">
        <v>0</v>
      </c>
      <c r="AD2152">
        <v>607</v>
      </c>
      <c r="AE2152">
        <v>269</v>
      </c>
      <c r="AF2152">
        <v>256</v>
      </c>
      <c r="AG2152">
        <v>1465</v>
      </c>
      <c r="AH2152" t="s">
        <v>1432</v>
      </c>
      <c r="AI2152" t="s">
        <v>2420</v>
      </c>
      <c r="AP2152">
        <f t="shared" si="66"/>
        <v>2</v>
      </c>
    </row>
    <row r="2153" spans="1:42" x14ac:dyDescent="0.3">
      <c r="A2153" s="1">
        <v>2333</v>
      </c>
      <c r="B2153" t="s">
        <v>7920</v>
      </c>
      <c r="C2153" t="s">
        <v>27</v>
      </c>
      <c r="D2153" t="s">
        <v>2775</v>
      </c>
      <c r="E2153" t="s">
        <v>7921</v>
      </c>
      <c r="F2153" t="s">
        <v>4397</v>
      </c>
      <c r="G2153" t="s">
        <v>7922</v>
      </c>
      <c r="H2153" t="s">
        <v>32</v>
      </c>
      <c r="I2153">
        <v>101</v>
      </c>
      <c r="J2153">
        <v>2.35</v>
      </c>
      <c r="K2153" t="s">
        <v>33</v>
      </c>
      <c r="L2153" t="s">
        <v>17273</v>
      </c>
      <c r="M2153" t="s">
        <v>14140</v>
      </c>
      <c r="N2153" t="s">
        <v>14403</v>
      </c>
      <c r="O2153" t="s">
        <v>18619</v>
      </c>
      <c r="P2153" t="s">
        <v>18242</v>
      </c>
      <c r="Q2153">
        <v>2010</v>
      </c>
      <c r="R2153" t="s">
        <v>34</v>
      </c>
      <c r="S2153">
        <v>2</v>
      </c>
      <c r="T2153">
        <v>19000000</v>
      </c>
      <c r="U2153">
        <v>27758465</v>
      </c>
      <c r="V2153">
        <f t="shared" si="67"/>
        <v>8758465</v>
      </c>
      <c r="W2153" t="s">
        <v>7923</v>
      </c>
      <c r="X2153">
        <v>6.1</v>
      </c>
      <c r="Y2153">
        <v>181</v>
      </c>
      <c r="Z2153">
        <v>77987</v>
      </c>
      <c r="AA2153">
        <v>120</v>
      </c>
      <c r="AB2153">
        <v>0</v>
      </c>
      <c r="AC2153">
        <v>8</v>
      </c>
      <c r="AD2153">
        <v>544</v>
      </c>
      <c r="AE2153">
        <v>449</v>
      </c>
      <c r="AF2153">
        <v>110</v>
      </c>
      <c r="AG2153">
        <v>1292</v>
      </c>
      <c r="AH2153" t="s">
        <v>1432</v>
      </c>
      <c r="AI2153" t="s">
        <v>2420</v>
      </c>
      <c r="AJ2153" t="s">
        <v>12756</v>
      </c>
      <c r="AP2153">
        <f t="shared" si="66"/>
        <v>3</v>
      </c>
    </row>
    <row r="2154" spans="1:42" x14ac:dyDescent="0.3">
      <c r="A2154" s="1">
        <v>2334</v>
      </c>
      <c r="B2154" t="s">
        <v>7924</v>
      </c>
      <c r="C2154" t="s">
        <v>27</v>
      </c>
      <c r="D2154" t="s">
        <v>603</v>
      </c>
      <c r="E2154" t="s">
        <v>7383</v>
      </c>
      <c r="F2154" t="s">
        <v>7925</v>
      </c>
      <c r="G2154" t="s">
        <v>7926</v>
      </c>
      <c r="H2154" t="s">
        <v>32</v>
      </c>
      <c r="I2154">
        <v>95</v>
      </c>
      <c r="J2154">
        <v>1.85</v>
      </c>
      <c r="K2154" t="s">
        <v>33</v>
      </c>
      <c r="L2154" t="s">
        <v>16154</v>
      </c>
      <c r="M2154" t="s">
        <v>16759</v>
      </c>
      <c r="N2154" t="s">
        <v>14003</v>
      </c>
      <c r="O2154" t="s">
        <v>14802</v>
      </c>
      <c r="P2154" t="s">
        <v>16246</v>
      </c>
      <c r="Q2154">
        <v>2003</v>
      </c>
      <c r="R2154" t="s">
        <v>34</v>
      </c>
      <c r="S2154">
        <v>2</v>
      </c>
      <c r="T2154">
        <v>18000000</v>
      </c>
      <c r="U2154">
        <v>56127162</v>
      </c>
      <c r="V2154">
        <f t="shared" si="67"/>
        <v>38127162</v>
      </c>
      <c r="W2154" t="s">
        <v>7927</v>
      </c>
      <c r="X2154">
        <v>5.4</v>
      </c>
      <c r="Y2154">
        <v>97</v>
      </c>
      <c r="Z2154">
        <v>57479</v>
      </c>
      <c r="AA2154">
        <v>205</v>
      </c>
      <c r="AB2154">
        <v>0</v>
      </c>
      <c r="AC2154">
        <v>189</v>
      </c>
      <c r="AD2154">
        <v>500</v>
      </c>
      <c r="AE2154">
        <v>308</v>
      </c>
      <c r="AF2154">
        <v>306</v>
      </c>
      <c r="AG2154">
        <v>2020</v>
      </c>
      <c r="AH2154" t="s">
        <v>1432</v>
      </c>
      <c r="AI2154" t="s">
        <v>12756</v>
      </c>
      <c r="AP2154">
        <f t="shared" si="66"/>
        <v>2</v>
      </c>
    </row>
    <row r="2155" spans="1:42" x14ac:dyDescent="0.3">
      <c r="A2155" s="1">
        <v>2335</v>
      </c>
      <c r="B2155" t="s">
        <v>7928</v>
      </c>
      <c r="C2155" t="s">
        <v>27</v>
      </c>
      <c r="D2155" t="s">
        <v>723</v>
      </c>
      <c r="E2155" t="s">
        <v>7929</v>
      </c>
      <c r="F2155" t="s">
        <v>544</v>
      </c>
      <c r="G2155" t="s">
        <v>7245</v>
      </c>
      <c r="H2155" t="s">
        <v>5475</v>
      </c>
      <c r="I2155">
        <v>109</v>
      </c>
      <c r="J2155">
        <v>2.35</v>
      </c>
      <c r="K2155" t="s">
        <v>33</v>
      </c>
      <c r="L2155" t="s">
        <v>14633</v>
      </c>
      <c r="M2155" t="s">
        <v>18620</v>
      </c>
      <c r="N2155" t="s">
        <v>18621</v>
      </c>
      <c r="O2155" t="s">
        <v>16786</v>
      </c>
      <c r="P2155" t="s">
        <v>18622</v>
      </c>
      <c r="Q2155">
        <v>2011</v>
      </c>
      <c r="R2155" t="s">
        <v>491</v>
      </c>
      <c r="S2155">
        <v>1</v>
      </c>
      <c r="T2155">
        <v>15000000</v>
      </c>
      <c r="U2155">
        <v>1357042</v>
      </c>
      <c r="V2155">
        <f t="shared" si="67"/>
        <v>-13642958</v>
      </c>
      <c r="W2155" t="s">
        <v>7930</v>
      </c>
      <c r="X2155">
        <v>7.1</v>
      </c>
      <c r="Y2155">
        <v>167</v>
      </c>
      <c r="Z2155">
        <v>53977</v>
      </c>
      <c r="AA2155">
        <v>125</v>
      </c>
      <c r="AB2155">
        <v>14000</v>
      </c>
      <c r="AC2155">
        <v>93</v>
      </c>
      <c r="AD2155">
        <v>31000</v>
      </c>
      <c r="AE2155">
        <v>3000</v>
      </c>
      <c r="AF2155">
        <v>521</v>
      </c>
      <c r="AG2155">
        <v>35561</v>
      </c>
      <c r="AH2155" t="s">
        <v>20932</v>
      </c>
      <c r="AI2155" t="s">
        <v>2420</v>
      </c>
      <c r="AJ2155" t="s">
        <v>13161</v>
      </c>
      <c r="AP2155">
        <f t="shared" si="66"/>
        <v>3</v>
      </c>
    </row>
    <row r="2156" spans="1:42" x14ac:dyDescent="0.3">
      <c r="A2156" s="1">
        <v>2337</v>
      </c>
      <c r="B2156" t="s">
        <v>7931</v>
      </c>
      <c r="C2156" t="s">
        <v>27</v>
      </c>
      <c r="D2156" t="s">
        <v>7932</v>
      </c>
      <c r="E2156" t="s">
        <v>6261</v>
      </c>
      <c r="F2156" t="s">
        <v>2952</v>
      </c>
      <c r="G2156" t="s">
        <v>1008</v>
      </c>
      <c r="H2156" t="s">
        <v>47</v>
      </c>
      <c r="I2156">
        <v>85</v>
      </c>
      <c r="J2156">
        <v>1.85</v>
      </c>
      <c r="K2156" t="s">
        <v>33</v>
      </c>
      <c r="L2156" t="s">
        <v>18623</v>
      </c>
      <c r="M2156" t="s">
        <v>14128</v>
      </c>
      <c r="N2156" t="s">
        <v>14065</v>
      </c>
      <c r="O2156" t="s">
        <v>17344</v>
      </c>
      <c r="P2156" t="s">
        <v>18624</v>
      </c>
      <c r="Q2156">
        <v>2000</v>
      </c>
      <c r="R2156" t="s">
        <v>212</v>
      </c>
      <c r="S2156">
        <v>1</v>
      </c>
      <c r="T2156">
        <v>19000000</v>
      </c>
      <c r="U2156">
        <v>15911333</v>
      </c>
      <c r="V2156">
        <f t="shared" si="67"/>
        <v>-3088667</v>
      </c>
      <c r="W2156" t="s">
        <v>7933</v>
      </c>
      <c r="X2156">
        <v>3.6</v>
      </c>
      <c r="Y2156">
        <v>47</v>
      </c>
      <c r="Z2156">
        <v>2855</v>
      </c>
      <c r="AA2156">
        <v>119</v>
      </c>
      <c r="AB2156">
        <v>663</v>
      </c>
      <c r="AC2156">
        <v>2</v>
      </c>
      <c r="AD2156">
        <v>1000</v>
      </c>
      <c r="AE2156">
        <v>539</v>
      </c>
      <c r="AF2156">
        <v>402</v>
      </c>
      <c r="AG2156">
        <v>2429</v>
      </c>
      <c r="AH2156" t="s">
        <v>718</v>
      </c>
      <c r="AI2156" t="s">
        <v>1432</v>
      </c>
      <c r="AJ2156" t="s">
        <v>2420</v>
      </c>
      <c r="AK2156" t="s">
        <v>20926</v>
      </c>
      <c r="AL2156" t="s">
        <v>20924</v>
      </c>
      <c r="AP2156">
        <f t="shared" si="66"/>
        <v>5</v>
      </c>
    </row>
    <row r="2157" spans="1:42" x14ac:dyDescent="0.3">
      <c r="A2157" s="1">
        <v>2338</v>
      </c>
      <c r="B2157" t="s">
        <v>7934</v>
      </c>
      <c r="C2157" t="s">
        <v>27</v>
      </c>
      <c r="D2157" t="s">
        <v>809</v>
      </c>
      <c r="E2157" t="s">
        <v>2391</v>
      </c>
      <c r="F2157" t="s">
        <v>216</v>
      </c>
      <c r="G2157" t="s">
        <v>4798</v>
      </c>
      <c r="H2157" t="s">
        <v>32</v>
      </c>
      <c r="I2157">
        <v>101</v>
      </c>
      <c r="J2157">
        <v>2.35</v>
      </c>
      <c r="K2157" t="s">
        <v>33</v>
      </c>
      <c r="L2157" t="s">
        <v>16349</v>
      </c>
      <c r="M2157" t="s">
        <v>16228</v>
      </c>
      <c r="N2157" t="s">
        <v>17971</v>
      </c>
      <c r="O2157" t="s">
        <v>14606</v>
      </c>
      <c r="P2157" t="s">
        <v>14599</v>
      </c>
      <c r="Q2157">
        <v>2010</v>
      </c>
      <c r="R2157" t="s">
        <v>491</v>
      </c>
      <c r="S2157">
        <v>0</v>
      </c>
      <c r="T2157">
        <v>20000000</v>
      </c>
      <c r="U2157">
        <v>39103378</v>
      </c>
      <c r="V2157">
        <f t="shared" si="67"/>
        <v>19103378</v>
      </c>
      <c r="W2157" t="s">
        <v>7935</v>
      </c>
      <c r="X2157">
        <v>6.5</v>
      </c>
      <c r="Y2157">
        <v>308</v>
      </c>
      <c r="Z2157">
        <v>93272</v>
      </c>
      <c r="AA2157">
        <v>251</v>
      </c>
      <c r="AB2157">
        <v>0</v>
      </c>
      <c r="AC2157">
        <v>42</v>
      </c>
      <c r="AD2157">
        <v>991</v>
      </c>
      <c r="AE2157">
        <v>894</v>
      </c>
      <c r="AF2157">
        <v>219</v>
      </c>
      <c r="AG2157">
        <v>2609</v>
      </c>
      <c r="AH2157" t="s">
        <v>4493</v>
      </c>
      <c r="AI2157" t="s">
        <v>13161</v>
      </c>
      <c r="AP2157">
        <f t="shared" si="66"/>
        <v>2</v>
      </c>
    </row>
    <row r="2158" spans="1:42" x14ac:dyDescent="0.3">
      <c r="A2158" s="1">
        <v>2339</v>
      </c>
      <c r="B2158" t="s">
        <v>7936</v>
      </c>
      <c r="C2158" t="s">
        <v>27</v>
      </c>
      <c r="D2158" t="s">
        <v>5436</v>
      </c>
      <c r="E2158" t="s">
        <v>7937</v>
      </c>
      <c r="F2158" t="s">
        <v>7938</v>
      </c>
      <c r="G2158" t="s">
        <v>7939</v>
      </c>
      <c r="H2158" t="s">
        <v>2116</v>
      </c>
      <c r="I2158">
        <v>125</v>
      </c>
      <c r="J2158">
        <v>1.85</v>
      </c>
      <c r="K2158" t="s">
        <v>5440</v>
      </c>
      <c r="L2158" t="s">
        <v>18181</v>
      </c>
      <c r="M2158" t="s">
        <v>18625</v>
      </c>
      <c r="N2158" t="s">
        <v>14530</v>
      </c>
      <c r="O2158" t="s">
        <v>16086</v>
      </c>
      <c r="P2158" t="s">
        <v>16695</v>
      </c>
      <c r="Q2158">
        <v>2001</v>
      </c>
      <c r="R2158" t="s">
        <v>72</v>
      </c>
      <c r="S2158">
        <v>0</v>
      </c>
      <c r="T2158">
        <v>19000000</v>
      </c>
      <c r="U2158">
        <v>10049886</v>
      </c>
      <c r="V2158">
        <f t="shared" si="67"/>
        <v>-8950114</v>
      </c>
      <c r="W2158" t="s">
        <v>7940</v>
      </c>
      <c r="X2158">
        <v>8.6</v>
      </c>
      <c r="Y2158">
        <v>246</v>
      </c>
      <c r="Z2158">
        <v>417971</v>
      </c>
      <c r="AA2158">
        <v>902</v>
      </c>
      <c r="AB2158">
        <v>28000</v>
      </c>
      <c r="AC2158">
        <v>6000</v>
      </c>
      <c r="AD2158">
        <v>17</v>
      </c>
      <c r="AE2158">
        <v>10</v>
      </c>
      <c r="AF2158">
        <v>7</v>
      </c>
      <c r="AG2158">
        <v>44</v>
      </c>
      <c r="AH2158" t="s">
        <v>718</v>
      </c>
      <c r="AI2158" t="s">
        <v>20925</v>
      </c>
      <c r="AJ2158" t="s">
        <v>20926</v>
      </c>
      <c r="AK2158" t="s">
        <v>20924</v>
      </c>
      <c r="AP2158">
        <f t="shared" si="66"/>
        <v>4</v>
      </c>
    </row>
    <row r="2159" spans="1:42" x14ac:dyDescent="0.3">
      <c r="A2159" s="1">
        <v>2341</v>
      </c>
      <c r="B2159" t="s">
        <v>7941</v>
      </c>
      <c r="C2159" t="s">
        <v>27</v>
      </c>
      <c r="D2159" t="s">
        <v>1091</v>
      </c>
      <c r="E2159" t="s">
        <v>175</v>
      </c>
      <c r="F2159" t="s">
        <v>570</v>
      </c>
      <c r="G2159" t="s">
        <v>2493</v>
      </c>
      <c r="H2159" t="s">
        <v>47</v>
      </c>
      <c r="I2159">
        <v>132</v>
      </c>
      <c r="J2159">
        <v>2.35</v>
      </c>
      <c r="K2159" t="s">
        <v>33</v>
      </c>
      <c r="L2159" t="s">
        <v>15683</v>
      </c>
      <c r="M2159" t="s">
        <v>18626</v>
      </c>
      <c r="N2159" t="s">
        <v>16041</v>
      </c>
      <c r="O2159" t="s">
        <v>18627</v>
      </c>
      <c r="P2159" t="s">
        <v>14077</v>
      </c>
      <c r="Q2159">
        <v>1984</v>
      </c>
      <c r="R2159" t="s">
        <v>72</v>
      </c>
      <c r="S2159">
        <v>2</v>
      </c>
      <c r="T2159">
        <v>25000000</v>
      </c>
      <c r="U2159">
        <v>8600000</v>
      </c>
      <c r="V2159">
        <f t="shared" si="67"/>
        <v>-16400000</v>
      </c>
      <c r="W2159" t="s">
        <v>7942</v>
      </c>
      <c r="X2159">
        <v>7</v>
      </c>
      <c r="Y2159">
        <v>29</v>
      </c>
      <c r="Z2159">
        <v>17982</v>
      </c>
      <c r="AA2159">
        <v>95</v>
      </c>
      <c r="AB2159">
        <v>1000</v>
      </c>
      <c r="AC2159">
        <v>79</v>
      </c>
      <c r="AD2159">
        <v>14000</v>
      </c>
      <c r="AE2159">
        <v>12000</v>
      </c>
      <c r="AF2159">
        <v>1000</v>
      </c>
      <c r="AG2159">
        <v>28094</v>
      </c>
      <c r="AH2159" t="s">
        <v>980</v>
      </c>
      <c r="AI2159" t="s">
        <v>718</v>
      </c>
      <c r="AJ2159" t="s">
        <v>2420</v>
      </c>
      <c r="AK2159" t="s">
        <v>20929</v>
      </c>
      <c r="AL2159" t="s">
        <v>12756</v>
      </c>
      <c r="AP2159">
        <f t="shared" si="66"/>
        <v>5</v>
      </c>
    </row>
    <row r="2160" spans="1:42" x14ac:dyDescent="0.3">
      <c r="A2160" s="1">
        <v>2342</v>
      </c>
      <c r="B2160" t="s">
        <v>7943</v>
      </c>
      <c r="C2160" t="s">
        <v>27</v>
      </c>
      <c r="D2160" t="s">
        <v>7944</v>
      </c>
      <c r="E2160" t="s">
        <v>2090</v>
      </c>
      <c r="F2160" t="s">
        <v>7945</v>
      </c>
      <c r="G2160" t="s">
        <v>7946</v>
      </c>
      <c r="H2160" t="s">
        <v>32</v>
      </c>
      <c r="I2160">
        <v>131</v>
      </c>
      <c r="J2160">
        <v>2.35</v>
      </c>
      <c r="K2160" t="s">
        <v>33</v>
      </c>
      <c r="L2160" t="s">
        <v>18048</v>
      </c>
      <c r="M2160" t="s">
        <v>14002</v>
      </c>
      <c r="N2160" t="s">
        <v>14069</v>
      </c>
      <c r="O2160" t="s">
        <v>18058</v>
      </c>
      <c r="P2160" t="s">
        <v>18628</v>
      </c>
      <c r="Q2160">
        <v>2013</v>
      </c>
      <c r="R2160" t="s">
        <v>34</v>
      </c>
      <c r="S2160">
        <v>1</v>
      </c>
      <c r="T2160">
        <v>19000000</v>
      </c>
      <c r="U2160">
        <v>21483154</v>
      </c>
      <c r="V2160">
        <f t="shared" si="67"/>
        <v>2483154</v>
      </c>
      <c r="W2160" t="s">
        <v>7947</v>
      </c>
      <c r="X2160">
        <v>7.6</v>
      </c>
      <c r="Y2160">
        <v>252</v>
      </c>
      <c r="Z2160">
        <v>98741</v>
      </c>
      <c r="AA2160">
        <v>236</v>
      </c>
      <c r="AB2160">
        <v>53000</v>
      </c>
      <c r="AC2160">
        <v>33</v>
      </c>
      <c r="AD2160">
        <v>876</v>
      </c>
      <c r="AE2160">
        <v>526</v>
      </c>
      <c r="AF2160">
        <v>326</v>
      </c>
      <c r="AG2160">
        <v>1985</v>
      </c>
      <c r="AH2160" t="s">
        <v>2420</v>
      </c>
      <c r="AI2160" t="s">
        <v>6750</v>
      </c>
      <c r="AP2160">
        <f t="shared" si="66"/>
        <v>2</v>
      </c>
    </row>
    <row r="2161" spans="1:42" x14ac:dyDescent="0.3">
      <c r="A2161" s="1">
        <v>2343</v>
      </c>
      <c r="B2161" t="s">
        <v>7948</v>
      </c>
      <c r="C2161" t="s">
        <v>27</v>
      </c>
      <c r="D2161" t="s">
        <v>3187</v>
      </c>
      <c r="E2161" t="s">
        <v>7949</v>
      </c>
      <c r="F2161" t="s">
        <v>3691</v>
      </c>
      <c r="G2161" t="s">
        <v>3481</v>
      </c>
      <c r="H2161" t="s">
        <v>32</v>
      </c>
      <c r="I2161">
        <v>129</v>
      </c>
      <c r="J2161">
        <v>1.85</v>
      </c>
      <c r="K2161" t="s">
        <v>33</v>
      </c>
      <c r="L2161" t="s">
        <v>18034</v>
      </c>
      <c r="M2161" t="s">
        <v>14068</v>
      </c>
      <c r="N2161" t="s">
        <v>15162</v>
      </c>
      <c r="O2161" t="s">
        <v>15251</v>
      </c>
      <c r="P2161" t="s">
        <v>16211</v>
      </c>
      <c r="Q2161">
        <v>2008</v>
      </c>
      <c r="R2161" t="s">
        <v>491</v>
      </c>
      <c r="S2161">
        <v>1</v>
      </c>
      <c r="T2161">
        <v>19000000</v>
      </c>
      <c r="U2161">
        <v>8396942</v>
      </c>
      <c r="V2161">
        <f t="shared" si="67"/>
        <v>-10603058</v>
      </c>
      <c r="W2161" t="s">
        <v>7950</v>
      </c>
      <c r="X2161">
        <v>6.5</v>
      </c>
      <c r="Y2161">
        <v>102</v>
      </c>
      <c r="Z2161">
        <v>72715</v>
      </c>
      <c r="AA2161">
        <v>103</v>
      </c>
      <c r="AB2161">
        <v>0</v>
      </c>
      <c r="AC2161">
        <v>51</v>
      </c>
      <c r="AD2161">
        <v>948</v>
      </c>
      <c r="AE2161">
        <v>822</v>
      </c>
      <c r="AF2161">
        <v>630</v>
      </c>
      <c r="AG2161">
        <v>4324</v>
      </c>
      <c r="AH2161" t="s">
        <v>718</v>
      </c>
      <c r="AI2161" t="s">
        <v>1432</v>
      </c>
      <c r="AJ2161" t="s">
        <v>12756</v>
      </c>
      <c r="AP2161">
        <f t="shared" si="66"/>
        <v>3</v>
      </c>
    </row>
    <row r="2162" spans="1:42" x14ac:dyDescent="0.3">
      <c r="A2162" s="1">
        <v>2344</v>
      </c>
      <c r="B2162" t="s">
        <v>7951</v>
      </c>
      <c r="C2162" t="s">
        <v>27</v>
      </c>
      <c r="D2162" t="s">
        <v>7952</v>
      </c>
      <c r="E2162" t="s">
        <v>1132</v>
      </c>
      <c r="F2162" t="s">
        <v>7953</v>
      </c>
      <c r="G2162" t="s">
        <v>7954</v>
      </c>
      <c r="H2162" t="s">
        <v>32</v>
      </c>
      <c r="I2162">
        <v>100</v>
      </c>
      <c r="J2162">
        <v>2.35</v>
      </c>
      <c r="K2162" t="s">
        <v>33</v>
      </c>
      <c r="L2162" t="s">
        <v>18093</v>
      </c>
      <c r="M2162" t="s">
        <v>18078</v>
      </c>
      <c r="N2162" t="s">
        <v>14712</v>
      </c>
      <c r="O2162" t="s">
        <v>18629</v>
      </c>
      <c r="P2162" t="s">
        <v>14815</v>
      </c>
      <c r="Q2162">
        <v>2010</v>
      </c>
      <c r="R2162" t="s">
        <v>72</v>
      </c>
      <c r="S2162">
        <v>2</v>
      </c>
      <c r="T2162">
        <v>19000000</v>
      </c>
      <c r="U2162">
        <v>12561</v>
      </c>
      <c r="V2162">
        <f t="shared" si="67"/>
        <v>-18987439</v>
      </c>
      <c r="W2162" t="s">
        <v>7955</v>
      </c>
      <c r="X2162">
        <v>6.4</v>
      </c>
      <c r="Y2162">
        <v>134</v>
      </c>
      <c r="Z2162">
        <v>71276</v>
      </c>
      <c r="AA2162">
        <v>181</v>
      </c>
      <c r="AB2162">
        <v>13000</v>
      </c>
      <c r="AC2162">
        <v>14</v>
      </c>
      <c r="AD2162">
        <v>3000</v>
      </c>
      <c r="AE2162">
        <v>547</v>
      </c>
      <c r="AF2162">
        <v>356</v>
      </c>
      <c r="AG2162">
        <v>4094</v>
      </c>
      <c r="AH2162" t="s">
        <v>1432</v>
      </c>
      <c r="AI2162" t="s">
        <v>12756</v>
      </c>
      <c r="AP2162">
        <f t="shared" si="66"/>
        <v>2</v>
      </c>
    </row>
    <row r="2163" spans="1:42" x14ac:dyDescent="0.3">
      <c r="A2163" s="1">
        <v>2346</v>
      </c>
      <c r="B2163" t="s">
        <v>7956</v>
      </c>
      <c r="C2163" t="s">
        <v>27</v>
      </c>
      <c r="D2163" t="s">
        <v>7957</v>
      </c>
      <c r="E2163" t="s">
        <v>4537</v>
      </c>
      <c r="F2163" t="s">
        <v>2147</v>
      </c>
      <c r="G2163" t="s">
        <v>697</v>
      </c>
      <c r="H2163" t="s">
        <v>32</v>
      </c>
      <c r="I2163">
        <v>97</v>
      </c>
      <c r="J2163">
        <v>2.35</v>
      </c>
      <c r="K2163" t="s">
        <v>33</v>
      </c>
      <c r="L2163" t="s">
        <v>14068</v>
      </c>
      <c r="M2163" t="s">
        <v>16136</v>
      </c>
      <c r="N2163" t="s">
        <v>14178</v>
      </c>
      <c r="O2163" t="s">
        <v>16338</v>
      </c>
      <c r="P2163" t="s">
        <v>16495</v>
      </c>
      <c r="Q2163">
        <v>2011</v>
      </c>
      <c r="R2163" t="s">
        <v>491</v>
      </c>
      <c r="S2163">
        <v>4</v>
      </c>
      <c r="T2163">
        <v>23000000</v>
      </c>
      <c r="U2163">
        <v>6923891</v>
      </c>
      <c r="V2163">
        <f t="shared" si="67"/>
        <v>-16076109</v>
      </c>
      <c r="W2163" t="s">
        <v>7958</v>
      </c>
      <c r="X2163">
        <v>6.3</v>
      </c>
      <c r="Y2163">
        <v>136</v>
      </c>
      <c r="Z2163">
        <v>43867</v>
      </c>
      <c r="AA2163">
        <v>83</v>
      </c>
      <c r="AB2163">
        <v>0</v>
      </c>
      <c r="AC2163">
        <v>31</v>
      </c>
      <c r="AD2163">
        <v>2000</v>
      </c>
      <c r="AE2163">
        <v>2000</v>
      </c>
      <c r="AF2163">
        <v>562</v>
      </c>
      <c r="AG2163">
        <v>5519</v>
      </c>
      <c r="AH2163" t="s">
        <v>1432</v>
      </c>
      <c r="AI2163" t="s">
        <v>2420</v>
      </c>
      <c r="AJ2163" t="s">
        <v>12756</v>
      </c>
      <c r="AP2163">
        <f t="shared" si="66"/>
        <v>3</v>
      </c>
    </row>
    <row r="2164" spans="1:42" x14ac:dyDescent="0.3">
      <c r="A2164" s="1">
        <v>2348</v>
      </c>
      <c r="B2164" t="s">
        <v>7959</v>
      </c>
      <c r="C2164" t="s">
        <v>27</v>
      </c>
      <c r="D2164" t="s">
        <v>7960</v>
      </c>
      <c r="E2164" t="s">
        <v>7961</v>
      </c>
      <c r="F2164" t="s">
        <v>7962</v>
      </c>
      <c r="G2164" t="s">
        <v>7963</v>
      </c>
      <c r="H2164" t="s">
        <v>32</v>
      </c>
      <c r="I2164">
        <v>92</v>
      </c>
      <c r="J2164">
        <v>1.85</v>
      </c>
      <c r="K2164" t="s">
        <v>33</v>
      </c>
      <c r="L2164" t="s">
        <v>14220</v>
      </c>
      <c r="M2164" t="s">
        <v>18630</v>
      </c>
      <c r="N2164" t="s">
        <v>18631</v>
      </c>
      <c r="O2164" t="s">
        <v>18423</v>
      </c>
      <c r="P2164" t="s">
        <v>14608</v>
      </c>
      <c r="Q2164">
        <v>1993</v>
      </c>
      <c r="R2164" t="s">
        <v>212</v>
      </c>
      <c r="S2164">
        <v>0</v>
      </c>
      <c r="T2164">
        <v>19000000</v>
      </c>
      <c r="U2164">
        <v>2119994</v>
      </c>
      <c r="V2164">
        <f t="shared" si="67"/>
        <v>-16880006</v>
      </c>
      <c r="W2164" t="s">
        <v>7964</v>
      </c>
      <c r="X2164">
        <v>5.7</v>
      </c>
      <c r="Y2164">
        <v>10</v>
      </c>
      <c r="Z2164">
        <v>1153</v>
      </c>
      <c r="AA2164">
        <v>15</v>
      </c>
      <c r="AB2164">
        <v>238</v>
      </c>
      <c r="AC2164">
        <v>22</v>
      </c>
      <c r="AD2164">
        <v>2</v>
      </c>
      <c r="AE2164">
        <v>0</v>
      </c>
      <c r="AF2164">
        <v>0</v>
      </c>
      <c r="AG2164">
        <v>2</v>
      </c>
      <c r="AH2164" t="s">
        <v>20926</v>
      </c>
      <c r="AI2164" t="s">
        <v>20924</v>
      </c>
      <c r="AJ2164" t="s">
        <v>20933</v>
      </c>
      <c r="AP2164">
        <f t="shared" si="66"/>
        <v>3</v>
      </c>
    </row>
    <row r="2165" spans="1:42" x14ac:dyDescent="0.3">
      <c r="A2165" s="1">
        <v>2349</v>
      </c>
      <c r="B2165" t="s">
        <v>7965</v>
      </c>
      <c r="C2165" t="s">
        <v>27</v>
      </c>
      <c r="D2165" t="s">
        <v>7966</v>
      </c>
      <c r="E2165" t="s">
        <v>209</v>
      </c>
      <c r="F2165" t="s">
        <v>1889</v>
      </c>
      <c r="G2165" t="s">
        <v>3366</v>
      </c>
      <c r="H2165" t="s">
        <v>1390</v>
      </c>
      <c r="I2165">
        <v>116</v>
      </c>
      <c r="J2165">
        <v>1.85</v>
      </c>
      <c r="K2165" t="s">
        <v>33</v>
      </c>
      <c r="L2165" t="s">
        <v>14896</v>
      </c>
      <c r="M2165" t="s">
        <v>15797</v>
      </c>
      <c r="N2165" t="s">
        <v>15715</v>
      </c>
      <c r="O2165" t="s">
        <v>18151</v>
      </c>
      <c r="P2165" t="s">
        <v>15828</v>
      </c>
      <c r="Q2165">
        <v>1996</v>
      </c>
      <c r="R2165" t="s">
        <v>491</v>
      </c>
      <c r="S2165">
        <v>2</v>
      </c>
      <c r="T2165">
        <v>19000000</v>
      </c>
      <c r="U2165">
        <v>1292527</v>
      </c>
      <c r="V2165">
        <f t="shared" si="67"/>
        <v>-17707473</v>
      </c>
      <c r="W2165" t="s">
        <v>7967</v>
      </c>
      <c r="X2165">
        <v>6.3</v>
      </c>
      <c r="Y2165">
        <v>31</v>
      </c>
      <c r="Z2165">
        <v>3536</v>
      </c>
      <c r="AA2165">
        <v>44</v>
      </c>
      <c r="AB2165">
        <v>228</v>
      </c>
      <c r="AC2165">
        <v>500</v>
      </c>
      <c r="AD2165">
        <v>12000</v>
      </c>
      <c r="AE2165">
        <v>1000</v>
      </c>
      <c r="AF2165">
        <v>530</v>
      </c>
      <c r="AG2165">
        <v>14579</v>
      </c>
      <c r="AH2165" t="s">
        <v>20931</v>
      </c>
      <c r="AI2165" t="s">
        <v>2420</v>
      </c>
      <c r="AJ2165" t="s">
        <v>20933</v>
      </c>
      <c r="AK2165" t="s">
        <v>13161</v>
      </c>
      <c r="AP2165">
        <f t="shared" si="66"/>
        <v>4</v>
      </c>
    </row>
    <row r="2166" spans="1:42" x14ac:dyDescent="0.3">
      <c r="A2166" s="1">
        <v>2351</v>
      </c>
      <c r="B2166" t="s">
        <v>7968</v>
      </c>
      <c r="C2166" t="s">
        <v>27</v>
      </c>
      <c r="D2166" t="s">
        <v>7969</v>
      </c>
      <c r="E2166" t="s">
        <v>396</v>
      </c>
      <c r="F2166" t="s">
        <v>377</v>
      </c>
      <c r="G2166" t="s">
        <v>244</v>
      </c>
      <c r="H2166" t="s">
        <v>32</v>
      </c>
      <c r="I2166">
        <v>90</v>
      </c>
      <c r="J2166">
        <v>2.35</v>
      </c>
      <c r="K2166" t="s">
        <v>33</v>
      </c>
      <c r="L2166" t="s">
        <v>14222</v>
      </c>
      <c r="M2166" t="s">
        <v>15085</v>
      </c>
      <c r="N2166" t="s">
        <v>14448</v>
      </c>
      <c r="O2166" t="s">
        <v>15551</v>
      </c>
      <c r="P2166" t="s">
        <v>16043</v>
      </c>
      <c r="Q2166">
        <v>2005</v>
      </c>
      <c r="R2166" t="s">
        <v>491</v>
      </c>
      <c r="S2166">
        <v>0</v>
      </c>
      <c r="T2166">
        <v>19000000</v>
      </c>
      <c r="U2166">
        <v>64255243</v>
      </c>
      <c r="V2166">
        <f t="shared" si="67"/>
        <v>45255243</v>
      </c>
      <c r="W2166" t="s">
        <v>7970</v>
      </c>
      <c r="X2166">
        <v>6</v>
      </c>
      <c r="Y2166">
        <v>220</v>
      </c>
      <c r="Z2166">
        <v>80903</v>
      </c>
      <c r="AA2166">
        <v>518</v>
      </c>
      <c r="AB2166">
        <v>0</v>
      </c>
      <c r="AC2166">
        <v>15</v>
      </c>
      <c r="AD2166">
        <v>87000</v>
      </c>
      <c r="AE2166">
        <v>17000</v>
      </c>
      <c r="AF2166">
        <v>16000</v>
      </c>
      <c r="AG2166">
        <v>120797</v>
      </c>
      <c r="AH2166" t="s">
        <v>2420</v>
      </c>
      <c r="AI2166" t="s">
        <v>4493</v>
      </c>
      <c r="AJ2166" t="s">
        <v>20928</v>
      </c>
      <c r="AK2166" t="s">
        <v>13161</v>
      </c>
      <c r="AP2166">
        <f t="shared" si="66"/>
        <v>4</v>
      </c>
    </row>
    <row r="2167" spans="1:42" x14ac:dyDescent="0.3">
      <c r="A2167" s="1">
        <v>2352</v>
      </c>
      <c r="B2167" t="s">
        <v>7971</v>
      </c>
      <c r="C2167" t="s">
        <v>27</v>
      </c>
      <c r="D2167" t="s">
        <v>1310</v>
      </c>
      <c r="E2167" t="s">
        <v>524</v>
      </c>
      <c r="F2167" t="s">
        <v>1723</v>
      </c>
      <c r="G2167" t="s">
        <v>1074</v>
      </c>
      <c r="H2167" t="s">
        <v>32</v>
      </c>
      <c r="I2167">
        <v>81</v>
      </c>
      <c r="J2167">
        <v>1.85</v>
      </c>
      <c r="K2167" t="s">
        <v>33</v>
      </c>
      <c r="L2167" t="s">
        <v>14002</v>
      </c>
      <c r="M2167" t="s">
        <v>18017</v>
      </c>
      <c r="N2167" t="s">
        <v>18632</v>
      </c>
      <c r="O2167" t="s">
        <v>14349</v>
      </c>
      <c r="P2167" t="s">
        <v>15672</v>
      </c>
      <c r="Q2167">
        <v>2002</v>
      </c>
      <c r="R2167" t="s">
        <v>491</v>
      </c>
      <c r="S2167">
        <v>0</v>
      </c>
      <c r="T2167">
        <v>19000000</v>
      </c>
      <c r="U2167">
        <v>22245861</v>
      </c>
      <c r="V2167">
        <f t="shared" si="67"/>
        <v>3245861</v>
      </c>
      <c r="W2167" t="s">
        <v>7972</v>
      </c>
      <c r="X2167">
        <v>7.7</v>
      </c>
      <c r="Y2167">
        <v>241</v>
      </c>
      <c r="Z2167">
        <v>143251</v>
      </c>
      <c r="AA2167">
        <v>710</v>
      </c>
      <c r="AB2167">
        <v>0</v>
      </c>
      <c r="AC2167">
        <v>0</v>
      </c>
      <c r="AD2167">
        <v>12000</v>
      </c>
      <c r="AE2167">
        <v>11000</v>
      </c>
      <c r="AF2167">
        <v>836</v>
      </c>
      <c r="AG2167">
        <v>25489</v>
      </c>
      <c r="AH2167" t="s">
        <v>1432</v>
      </c>
      <c r="AI2167" t="s">
        <v>2420</v>
      </c>
      <c r="AP2167">
        <f t="shared" si="66"/>
        <v>2</v>
      </c>
    </row>
    <row r="2168" spans="1:42" x14ac:dyDescent="0.3">
      <c r="A2168" s="1">
        <v>2353</v>
      </c>
      <c r="B2168" t="s">
        <v>7973</v>
      </c>
      <c r="C2168" t="s">
        <v>559</v>
      </c>
      <c r="D2168" t="s">
        <v>7974</v>
      </c>
      <c r="E2168" t="s">
        <v>5758</v>
      </c>
      <c r="F2168" t="s">
        <v>3177</v>
      </c>
      <c r="G2168" t="s">
        <v>7975</v>
      </c>
      <c r="H2168" t="s">
        <v>205</v>
      </c>
      <c r="I2168">
        <v>97</v>
      </c>
      <c r="J2168">
        <v>2.35</v>
      </c>
      <c r="K2168" t="s">
        <v>33</v>
      </c>
      <c r="L2168" t="s">
        <v>17433</v>
      </c>
      <c r="M2168" t="s">
        <v>14974</v>
      </c>
      <c r="N2168" t="s">
        <v>16447</v>
      </c>
      <c r="O2168" t="s">
        <v>14239</v>
      </c>
      <c r="P2168" t="s">
        <v>16453</v>
      </c>
      <c r="Q2168">
        <v>2005</v>
      </c>
      <c r="R2168" t="s">
        <v>491</v>
      </c>
      <c r="S2168">
        <v>8</v>
      </c>
      <c r="T2168">
        <v>15000000</v>
      </c>
      <c r="U2168">
        <v>20433940</v>
      </c>
      <c r="V2168">
        <f t="shared" si="67"/>
        <v>5433940</v>
      </c>
      <c r="W2168" t="s">
        <v>7976</v>
      </c>
      <c r="X2168">
        <v>6.2</v>
      </c>
      <c r="Y2168">
        <v>252</v>
      </c>
      <c r="Z2168">
        <v>78883</v>
      </c>
      <c r="AA2168">
        <v>662</v>
      </c>
      <c r="AB2168">
        <v>0</v>
      </c>
      <c r="AC2168">
        <v>0</v>
      </c>
      <c r="AD2168">
        <v>654</v>
      </c>
      <c r="AE2168">
        <v>529</v>
      </c>
      <c r="AF2168">
        <v>233</v>
      </c>
      <c r="AG2168">
        <v>1876</v>
      </c>
      <c r="AH2168" t="s">
        <v>4493</v>
      </c>
      <c r="AP2168">
        <f t="shared" si="66"/>
        <v>1</v>
      </c>
    </row>
    <row r="2169" spans="1:42" x14ac:dyDescent="0.3">
      <c r="A2169" s="1">
        <v>2355</v>
      </c>
      <c r="B2169" t="s">
        <v>7977</v>
      </c>
      <c r="C2169" t="s">
        <v>27</v>
      </c>
      <c r="D2169" t="s">
        <v>2000</v>
      </c>
      <c r="E2169" t="s">
        <v>38</v>
      </c>
      <c r="F2169" t="s">
        <v>1478</v>
      </c>
      <c r="G2169" t="s">
        <v>3363</v>
      </c>
      <c r="H2169" t="s">
        <v>32</v>
      </c>
      <c r="I2169">
        <v>118</v>
      </c>
      <c r="J2169">
        <v>2.35</v>
      </c>
      <c r="K2169" t="s">
        <v>33</v>
      </c>
      <c r="L2169" t="s">
        <v>17873</v>
      </c>
      <c r="M2169" t="s">
        <v>17913</v>
      </c>
      <c r="N2169" t="s">
        <v>14630</v>
      </c>
      <c r="O2169" t="s">
        <v>15107</v>
      </c>
      <c r="P2169" t="s">
        <v>15210</v>
      </c>
      <c r="Q2169">
        <v>1998</v>
      </c>
      <c r="R2169" t="s">
        <v>491</v>
      </c>
      <c r="S2169">
        <v>0</v>
      </c>
      <c r="T2169">
        <v>18500000</v>
      </c>
      <c r="U2169">
        <v>10562387</v>
      </c>
      <c r="V2169">
        <f t="shared" si="67"/>
        <v>-7937613</v>
      </c>
      <c r="W2169" t="s">
        <v>7978</v>
      </c>
      <c r="X2169">
        <v>7.7</v>
      </c>
      <c r="Y2169">
        <v>156</v>
      </c>
      <c r="Z2169">
        <v>213226</v>
      </c>
      <c r="AA2169">
        <v>648</v>
      </c>
      <c r="AB2169">
        <v>15000</v>
      </c>
      <c r="AC2169">
        <v>0</v>
      </c>
      <c r="AD2169">
        <v>40000</v>
      </c>
      <c r="AE2169">
        <v>693</v>
      </c>
      <c r="AF2169">
        <v>551</v>
      </c>
      <c r="AG2169">
        <v>43105</v>
      </c>
      <c r="AH2169" t="s">
        <v>718</v>
      </c>
      <c r="AI2169" t="s">
        <v>1432</v>
      </c>
      <c r="AJ2169" t="s">
        <v>2420</v>
      </c>
      <c r="AP2169">
        <f t="shared" si="66"/>
        <v>3</v>
      </c>
    </row>
    <row r="2170" spans="1:42" x14ac:dyDescent="0.3">
      <c r="A2170" s="1">
        <v>2356</v>
      </c>
      <c r="B2170" t="s">
        <v>7979</v>
      </c>
      <c r="C2170" t="s">
        <v>27</v>
      </c>
      <c r="D2170" t="s">
        <v>7980</v>
      </c>
      <c r="E2170" t="s">
        <v>560</v>
      </c>
      <c r="F2170" t="s">
        <v>3389</v>
      </c>
      <c r="G2170" t="s">
        <v>6295</v>
      </c>
      <c r="H2170" t="s">
        <v>32</v>
      </c>
      <c r="I2170">
        <v>100</v>
      </c>
      <c r="J2170">
        <v>1.85</v>
      </c>
      <c r="K2170" t="s">
        <v>33</v>
      </c>
      <c r="L2170" t="s">
        <v>17189</v>
      </c>
      <c r="M2170" t="s">
        <v>15041</v>
      </c>
      <c r="N2170" t="s">
        <v>16284</v>
      </c>
      <c r="O2170" t="s">
        <v>18632</v>
      </c>
      <c r="P2170" t="s">
        <v>17623</v>
      </c>
      <c r="Q2170">
        <v>2009</v>
      </c>
      <c r="R2170" t="s">
        <v>34</v>
      </c>
      <c r="S2170">
        <v>3</v>
      </c>
      <c r="T2170">
        <v>18500000</v>
      </c>
      <c r="U2170">
        <v>18439082</v>
      </c>
      <c r="V2170">
        <f t="shared" si="67"/>
        <v>-60918</v>
      </c>
      <c r="W2170" t="s">
        <v>7981</v>
      </c>
      <c r="X2170">
        <v>6.4</v>
      </c>
      <c r="Y2170">
        <v>192</v>
      </c>
      <c r="Z2170">
        <v>94292</v>
      </c>
      <c r="AA2170">
        <v>287</v>
      </c>
      <c r="AB2170">
        <v>13000</v>
      </c>
      <c r="AC2170">
        <v>0</v>
      </c>
      <c r="AD2170">
        <v>3000</v>
      </c>
      <c r="AE2170">
        <v>2000</v>
      </c>
      <c r="AF2170">
        <v>985</v>
      </c>
      <c r="AG2170">
        <v>7252</v>
      </c>
      <c r="AH2170" t="s">
        <v>1432</v>
      </c>
      <c r="AI2170" t="s">
        <v>20924</v>
      </c>
      <c r="AJ2170" t="s">
        <v>12756</v>
      </c>
      <c r="AP2170">
        <f t="shared" si="66"/>
        <v>3</v>
      </c>
    </row>
    <row r="2171" spans="1:42" x14ac:dyDescent="0.3">
      <c r="A2171" s="1">
        <v>2357</v>
      </c>
      <c r="B2171" t="s">
        <v>7982</v>
      </c>
      <c r="C2171" t="s">
        <v>27</v>
      </c>
      <c r="D2171" t="s">
        <v>5162</v>
      </c>
      <c r="E2171" t="s">
        <v>3557</v>
      </c>
      <c r="F2171" t="s">
        <v>7983</v>
      </c>
      <c r="G2171" t="s">
        <v>392</v>
      </c>
      <c r="H2171" t="s">
        <v>32</v>
      </c>
      <c r="I2171">
        <v>97</v>
      </c>
      <c r="J2171">
        <v>2.35</v>
      </c>
      <c r="K2171" t="s">
        <v>33</v>
      </c>
      <c r="L2171" t="s">
        <v>18633</v>
      </c>
      <c r="M2171" t="s">
        <v>15162</v>
      </c>
      <c r="N2171" t="s">
        <v>16120</v>
      </c>
      <c r="O2171" t="s">
        <v>18587</v>
      </c>
      <c r="P2171" t="s">
        <v>15506</v>
      </c>
      <c r="Q2171">
        <v>2014</v>
      </c>
      <c r="R2171" t="s">
        <v>491</v>
      </c>
      <c r="S2171">
        <v>3</v>
      </c>
      <c r="T2171">
        <v>18000000</v>
      </c>
      <c r="U2171">
        <v>150056505</v>
      </c>
      <c r="V2171">
        <f t="shared" si="67"/>
        <v>132056505</v>
      </c>
      <c r="W2171" t="s">
        <v>7984</v>
      </c>
      <c r="X2171">
        <v>6.4</v>
      </c>
      <c r="Y2171">
        <v>351</v>
      </c>
      <c r="Z2171">
        <v>216581</v>
      </c>
      <c r="AA2171">
        <v>397</v>
      </c>
      <c r="AB2171">
        <v>21000</v>
      </c>
      <c r="AC2171">
        <v>89</v>
      </c>
      <c r="AD2171">
        <v>920</v>
      </c>
      <c r="AE2171">
        <v>798</v>
      </c>
      <c r="AF2171">
        <v>329</v>
      </c>
      <c r="AG2171">
        <v>2771</v>
      </c>
      <c r="AH2171" t="s">
        <v>1432</v>
      </c>
      <c r="AP2171">
        <f t="shared" si="66"/>
        <v>1</v>
      </c>
    </row>
    <row r="2172" spans="1:42" x14ac:dyDescent="0.3">
      <c r="A2172" s="1">
        <v>2358</v>
      </c>
      <c r="B2172" t="s">
        <v>7985</v>
      </c>
      <c r="C2172" t="s">
        <v>27</v>
      </c>
      <c r="D2172" t="s">
        <v>1278</v>
      </c>
      <c r="E2172" t="s">
        <v>2947</v>
      </c>
      <c r="F2172" t="s">
        <v>7986</v>
      </c>
      <c r="G2172" t="s">
        <v>1102</v>
      </c>
      <c r="H2172" t="s">
        <v>32</v>
      </c>
      <c r="I2172">
        <v>114</v>
      </c>
      <c r="J2172">
        <v>1.85</v>
      </c>
      <c r="K2172" t="s">
        <v>33</v>
      </c>
      <c r="L2172" t="s">
        <v>14897</v>
      </c>
      <c r="M2172" t="s">
        <v>18634</v>
      </c>
      <c r="N2172" t="s">
        <v>14416</v>
      </c>
      <c r="O2172" t="s">
        <v>18635</v>
      </c>
      <c r="P2172" t="s">
        <v>14983</v>
      </c>
      <c r="Q2172">
        <v>1994</v>
      </c>
      <c r="R2172" t="s">
        <v>34</v>
      </c>
      <c r="S2172">
        <v>0</v>
      </c>
      <c r="T2172">
        <v>18000000</v>
      </c>
      <c r="U2172">
        <v>119938730</v>
      </c>
      <c r="V2172">
        <f t="shared" si="67"/>
        <v>101938730</v>
      </c>
      <c r="W2172" t="s">
        <v>7987</v>
      </c>
      <c r="X2172">
        <v>6.9</v>
      </c>
      <c r="Y2172">
        <v>57</v>
      </c>
      <c r="Z2172">
        <v>265818</v>
      </c>
      <c r="AA2172">
        <v>213</v>
      </c>
      <c r="AB2172">
        <v>0</v>
      </c>
      <c r="AC2172">
        <v>55</v>
      </c>
      <c r="AD2172">
        <v>789</v>
      </c>
      <c r="AE2172">
        <v>424</v>
      </c>
      <c r="AF2172">
        <v>360</v>
      </c>
      <c r="AG2172">
        <v>2085</v>
      </c>
      <c r="AH2172" t="s">
        <v>980</v>
      </c>
      <c r="AI2172" t="s">
        <v>1432</v>
      </c>
      <c r="AJ2172" t="s">
        <v>20931</v>
      </c>
      <c r="AK2172" t="s">
        <v>20924</v>
      </c>
      <c r="AP2172">
        <f t="shared" si="66"/>
        <v>4</v>
      </c>
    </row>
    <row r="2173" spans="1:42" x14ac:dyDescent="0.3">
      <c r="A2173" s="1">
        <v>2359</v>
      </c>
      <c r="B2173" t="s">
        <v>7988</v>
      </c>
      <c r="C2173" t="s">
        <v>27</v>
      </c>
      <c r="D2173" t="s">
        <v>3943</v>
      </c>
      <c r="E2173" t="s">
        <v>250</v>
      </c>
      <c r="F2173" t="s">
        <v>1422</v>
      </c>
      <c r="G2173" t="s">
        <v>2268</v>
      </c>
      <c r="H2173" t="s">
        <v>32</v>
      </c>
      <c r="I2173">
        <v>130</v>
      </c>
      <c r="J2173">
        <v>1.85</v>
      </c>
      <c r="K2173" t="s">
        <v>33</v>
      </c>
      <c r="L2173" t="s">
        <v>14068</v>
      </c>
      <c r="M2173" t="s">
        <v>17415</v>
      </c>
      <c r="N2173" t="s">
        <v>14403</v>
      </c>
      <c r="O2173" t="s">
        <v>14152</v>
      </c>
      <c r="P2173" t="s">
        <v>16562</v>
      </c>
      <c r="Q2173">
        <v>1988</v>
      </c>
      <c r="R2173" t="s">
        <v>72</v>
      </c>
      <c r="S2173">
        <v>1</v>
      </c>
      <c r="T2173">
        <v>18000000</v>
      </c>
      <c r="U2173">
        <v>114968774</v>
      </c>
      <c r="V2173">
        <f t="shared" si="67"/>
        <v>96968774</v>
      </c>
      <c r="W2173" t="s">
        <v>7989</v>
      </c>
      <c r="X2173">
        <v>7.3</v>
      </c>
      <c r="Y2173">
        <v>99</v>
      </c>
      <c r="Z2173">
        <v>153468</v>
      </c>
      <c r="AA2173">
        <v>204</v>
      </c>
      <c r="AB2173">
        <v>0</v>
      </c>
      <c r="AC2173">
        <v>545</v>
      </c>
      <c r="AD2173">
        <v>15000</v>
      </c>
      <c r="AE2173">
        <v>11000</v>
      </c>
      <c r="AF2173">
        <v>697</v>
      </c>
      <c r="AG2173">
        <v>28018</v>
      </c>
      <c r="AH2173" t="s">
        <v>1432</v>
      </c>
      <c r="AI2173" t="s">
        <v>2420</v>
      </c>
      <c r="AJ2173" t="s">
        <v>20926</v>
      </c>
      <c r="AK2173" t="s">
        <v>20924</v>
      </c>
      <c r="AL2173" t="s">
        <v>12756</v>
      </c>
      <c r="AP2173">
        <f t="shared" si="66"/>
        <v>5</v>
      </c>
    </row>
    <row r="2174" spans="1:42" x14ac:dyDescent="0.3">
      <c r="A2174" s="1">
        <v>2360</v>
      </c>
      <c r="B2174" t="s">
        <v>7990</v>
      </c>
      <c r="C2174" t="s">
        <v>27</v>
      </c>
      <c r="D2174" t="s">
        <v>2640</v>
      </c>
      <c r="E2174" t="s">
        <v>7991</v>
      </c>
      <c r="F2174" t="s">
        <v>7992</v>
      </c>
      <c r="G2174" t="s">
        <v>7993</v>
      </c>
      <c r="H2174" t="s">
        <v>32</v>
      </c>
      <c r="I2174">
        <v>82</v>
      </c>
      <c r="J2174">
        <v>1.85</v>
      </c>
      <c r="K2174" t="s">
        <v>33</v>
      </c>
      <c r="L2174" t="s">
        <v>15372</v>
      </c>
      <c r="M2174" t="s">
        <v>14659</v>
      </c>
      <c r="N2174" t="s">
        <v>17075</v>
      </c>
      <c r="O2174" t="s">
        <v>14815</v>
      </c>
      <c r="P2174" t="s">
        <v>18636</v>
      </c>
      <c r="Q2174">
        <v>2006</v>
      </c>
      <c r="R2174" t="s">
        <v>491</v>
      </c>
      <c r="S2174">
        <v>1</v>
      </c>
      <c r="T2174">
        <v>18000000</v>
      </c>
      <c r="U2174">
        <v>128505958</v>
      </c>
      <c r="V2174">
        <f t="shared" si="67"/>
        <v>110505958</v>
      </c>
      <c r="W2174" t="s">
        <v>7994</v>
      </c>
      <c r="X2174">
        <v>7.3</v>
      </c>
      <c r="Y2174">
        <v>343</v>
      </c>
      <c r="Z2174">
        <v>297014</v>
      </c>
      <c r="AA2174">
        <v>1198</v>
      </c>
      <c r="AB2174">
        <v>0</v>
      </c>
      <c r="AC2174">
        <v>119</v>
      </c>
      <c r="AD2174">
        <v>332</v>
      </c>
      <c r="AE2174">
        <v>165</v>
      </c>
      <c r="AF2174">
        <v>6</v>
      </c>
      <c r="AG2174">
        <v>505</v>
      </c>
      <c r="AH2174" t="s">
        <v>1432</v>
      </c>
      <c r="AP2174">
        <f t="shared" si="66"/>
        <v>1</v>
      </c>
    </row>
    <row r="2175" spans="1:42" x14ac:dyDescent="0.3">
      <c r="A2175" s="1">
        <v>2361</v>
      </c>
      <c r="B2175" t="s">
        <v>7995</v>
      </c>
      <c r="C2175" t="s">
        <v>27</v>
      </c>
      <c r="D2175" t="s">
        <v>2206</v>
      </c>
      <c r="E2175" t="s">
        <v>1795</v>
      </c>
      <c r="F2175" t="s">
        <v>7996</v>
      </c>
      <c r="G2175" t="s">
        <v>7997</v>
      </c>
      <c r="H2175" t="s">
        <v>32</v>
      </c>
      <c r="I2175">
        <v>96</v>
      </c>
      <c r="J2175">
        <v>2.35</v>
      </c>
      <c r="K2175" t="s">
        <v>33</v>
      </c>
      <c r="L2175" t="s">
        <v>16026</v>
      </c>
      <c r="M2175" t="s">
        <v>18072</v>
      </c>
      <c r="N2175" t="s">
        <v>16751</v>
      </c>
      <c r="O2175" t="s">
        <v>17277</v>
      </c>
      <c r="P2175" t="s">
        <v>18005</v>
      </c>
      <c r="Q2175">
        <v>2001</v>
      </c>
      <c r="R2175" t="s">
        <v>34</v>
      </c>
      <c r="S2175">
        <v>1</v>
      </c>
      <c r="T2175">
        <v>18000000</v>
      </c>
      <c r="U2175">
        <v>95001351</v>
      </c>
      <c r="V2175">
        <f t="shared" si="67"/>
        <v>77001351</v>
      </c>
      <c r="W2175" t="s">
        <v>7998</v>
      </c>
      <c r="X2175">
        <v>6.2</v>
      </c>
      <c r="Y2175">
        <v>163</v>
      </c>
      <c r="Z2175">
        <v>131801</v>
      </c>
      <c r="AA2175">
        <v>548</v>
      </c>
      <c r="AB2175">
        <v>0</v>
      </c>
      <c r="AC2175">
        <v>126</v>
      </c>
      <c r="AD2175">
        <v>2000</v>
      </c>
      <c r="AE2175">
        <v>788</v>
      </c>
      <c r="AF2175">
        <v>584</v>
      </c>
      <c r="AG2175">
        <v>4380</v>
      </c>
      <c r="AH2175" t="s">
        <v>1432</v>
      </c>
      <c r="AI2175" t="s">
        <v>12756</v>
      </c>
      <c r="AP2175">
        <f t="shared" si="66"/>
        <v>2</v>
      </c>
    </row>
    <row r="2176" spans="1:42" x14ac:dyDescent="0.3">
      <c r="A2176" s="1">
        <v>2362</v>
      </c>
      <c r="B2176" t="s">
        <v>7999</v>
      </c>
      <c r="C2176" t="s">
        <v>27</v>
      </c>
      <c r="D2176" t="s">
        <v>772</v>
      </c>
      <c r="E2176" t="s">
        <v>772</v>
      </c>
      <c r="F2176" t="s">
        <v>5105</v>
      </c>
      <c r="G2176" t="s">
        <v>5106</v>
      </c>
      <c r="H2176" t="s">
        <v>32</v>
      </c>
      <c r="I2176">
        <v>105</v>
      </c>
      <c r="J2176">
        <v>2.35</v>
      </c>
      <c r="K2176" t="s">
        <v>33</v>
      </c>
      <c r="L2176" t="s">
        <v>18637</v>
      </c>
      <c r="M2176" t="s">
        <v>14146</v>
      </c>
      <c r="N2176" t="s">
        <v>18638</v>
      </c>
      <c r="O2176" t="s">
        <v>17107</v>
      </c>
      <c r="P2176" t="s">
        <v>18639</v>
      </c>
      <c r="Q2176">
        <v>1984</v>
      </c>
      <c r="R2176" t="s">
        <v>72</v>
      </c>
      <c r="S2176">
        <v>1</v>
      </c>
      <c r="T2176">
        <v>17000000</v>
      </c>
      <c r="U2176">
        <v>76400000</v>
      </c>
      <c r="V2176">
        <f t="shared" si="67"/>
        <v>59400000</v>
      </c>
      <c r="W2176" t="s">
        <v>8000</v>
      </c>
      <c r="X2176">
        <v>6.6</v>
      </c>
      <c r="Y2176">
        <v>110</v>
      </c>
      <c r="Z2176">
        <v>58743</v>
      </c>
      <c r="AA2176">
        <v>192</v>
      </c>
      <c r="AB2176">
        <v>0</v>
      </c>
      <c r="AC2176">
        <v>12000</v>
      </c>
      <c r="AD2176">
        <v>12000</v>
      </c>
      <c r="AE2176">
        <v>664</v>
      </c>
      <c r="AF2176">
        <v>643</v>
      </c>
      <c r="AG2176">
        <v>14762</v>
      </c>
      <c r="AH2176" t="s">
        <v>980</v>
      </c>
      <c r="AI2176" t="s">
        <v>718</v>
      </c>
      <c r="AJ2176" t="s">
        <v>13700</v>
      </c>
      <c r="AP2176">
        <f t="shared" si="66"/>
        <v>3</v>
      </c>
    </row>
    <row r="2177" spans="1:42" x14ac:dyDescent="0.3">
      <c r="A2177" s="1">
        <v>2363</v>
      </c>
      <c r="B2177" t="s">
        <v>8001</v>
      </c>
      <c r="C2177" t="s">
        <v>27</v>
      </c>
      <c r="D2177" t="s">
        <v>1929</v>
      </c>
      <c r="E2177" t="s">
        <v>107</v>
      </c>
      <c r="F2177" t="s">
        <v>2952</v>
      </c>
      <c r="G2177" t="s">
        <v>8002</v>
      </c>
      <c r="H2177" t="s">
        <v>32</v>
      </c>
      <c r="I2177">
        <v>122</v>
      </c>
      <c r="J2177">
        <v>2.35</v>
      </c>
      <c r="K2177" t="s">
        <v>33</v>
      </c>
      <c r="L2177" t="s">
        <v>14096</v>
      </c>
      <c r="M2177" t="s">
        <v>17627</v>
      </c>
      <c r="N2177" t="s">
        <v>15049</v>
      </c>
      <c r="O2177" t="s">
        <v>15210</v>
      </c>
      <c r="P2177" t="s">
        <v>16043</v>
      </c>
      <c r="Q2177">
        <v>2005</v>
      </c>
      <c r="R2177" t="s">
        <v>34</v>
      </c>
      <c r="S2177">
        <v>0</v>
      </c>
      <c r="T2177">
        <v>20000000</v>
      </c>
      <c r="U2177">
        <v>75072454</v>
      </c>
      <c r="V2177">
        <f t="shared" si="67"/>
        <v>55072454</v>
      </c>
      <c r="W2177" t="s">
        <v>8003</v>
      </c>
      <c r="X2177">
        <v>6.7</v>
      </c>
      <c r="Y2177">
        <v>233</v>
      </c>
      <c r="Z2177">
        <v>96569</v>
      </c>
      <c r="AA2177">
        <v>522</v>
      </c>
      <c r="AB2177">
        <v>0</v>
      </c>
      <c r="AC2177">
        <v>301</v>
      </c>
      <c r="AD2177">
        <v>1000</v>
      </c>
      <c r="AE2177">
        <v>539</v>
      </c>
      <c r="AF2177">
        <v>457</v>
      </c>
      <c r="AG2177">
        <v>2759</v>
      </c>
      <c r="AH2177" t="s">
        <v>2420</v>
      </c>
      <c r="AI2177" t="s">
        <v>4493</v>
      </c>
      <c r="AJ2177" t="s">
        <v>13161</v>
      </c>
      <c r="AP2177">
        <f t="shared" si="66"/>
        <v>3</v>
      </c>
    </row>
    <row r="2178" spans="1:42" x14ac:dyDescent="0.3">
      <c r="A2178" s="1">
        <v>2364</v>
      </c>
      <c r="B2178" t="s">
        <v>8004</v>
      </c>
      <c r="C2178" t="s">
        <v>27</v>
      </c>
      <c r="D2178" t="s">
        <v>450</v>
      </c>
      <c r="E2178" t="s">
        <v>369</v>
      </c>
      <c r="F2178" t="s">
        <v>6634</v>
      </c>
      <c r="G2178" t="s">
        <v>8005</v>
      </c>
      <c r="H2178" t="s">
        <v>32</v>
      </c>
      <c r="I2178">
        <v>88</v>
      </c>
      <c r="J2178">
        <v>1.85</v>
      </c>
      <c r="K2178" t="s">
        <v>33</v>
      </c>
      <c r="L2178" t="s">
        <v>18640</v>
      </c>
      <c r="M2178" t="s">
        <v>14705</v>
      </c>
      <c r="N2178" t="s">
        <v>18641</v>
      </c>
      <c r="O2178" t="s">
        <v>18239</v>
      </c>
      <c r="P2178" t="s">
        <v>18642</v>
      </c>
      <c r="Q2178">
        <v>1999</v>
      </c>
      <c r="R2178" t="s">
        <v>491</v>
      </c>
      <c r="S2178">
        <v>1</v>
      </c>
      <c r="T2178">
        <v>17000000</v>
      </c>
      <c r="U2178">
        <v>65535067</v>
      </c>
      <c r="V2178">
        <f t="shared" si="67"/>
        <v>48535067</v>
      </c>
      <c r="W2178" t="s">
        <v>8006</v>
      </c>
      <c r="X2178">
        <v>5.7</v>
      </c>
      <c r="Y2178">
        <v>91</v>
      </c>
      <c r="Z2178">
        <v>59380</v>
      </c>
      <c r="AA2178">
        <v>202</v>
      </c>
      <c r="AB2178">
        <v>0</v>
      </c>
      <c r="AC2178">
        <v>31</v>
      </c>
      <c r="AD2178">
        <v>1000</v>
      </c>
      <c r="AE2178">
        <v>489</v>
      </c>
      <c r="AF2178">
        <v>489</v>
      </c>
      <c r="AG2178">
        <v>2604</v>
      </c>
      <c r="AH2178" t="s">
        <v>1432</v>
      </c>
      <c r="AI2178" t="s">
        <v>12756</v>
      </c>
      <c r="AP2178">
        <f t="shared" si="66"/>
        <v>2</v>
      </c>
    </row>
    <row r="2179" spans="1:42" x14ac:dyDescent="0.3">
      <c r="A2179" s="1">
        <v>2365</v>
      </c>
      <c r="B2179" t="s">
        <v>8007</v>
      </c>
      <c r="C2179" t="s">
        <v>27</v>
      </c>
      <c r="D2179" t="s">
        <v>8008</v>
      </c>
      <c r="E2179" t="s">
        <v>524</v>
      </c>
      <c r="F2179" t="s">
        <v>4380</v>
      </c>
      <c r="G2179" t="s">
        <v>5090</v>
      </c>
      <c r="H2179" t="s">
        <v>32</v>
      </c>
      <c r="I2179">
        <v>110</v>
      </c>
      <c r="J2179">
        <v>2.35</v>
      </c>
      <c r="K2179" t="s">
        <v>33</v>
      </c>
      <c r="L2179" t="s">
        <v>18643</v>
      </c>
      <c r="M2179" t="s">
        <v>14159</v>
      </c>
      <c r="N2179" t="s">
        <v>14710</v>
      </c>
      <c r="O2179" t="s">
        <v>18644</v>
      </c>
      <c r="P2179" t="s">
        <v>16402</v>
      </c>
      <c r="Q2179">
        <v>2014</v>
      </c>
      <c r="R2179" t="s">
        <v>34</v>
      </c>
      <c r="S2179">
        <v>1</v>
      </c>
      <c r="T2179">
        <v>16000000</v>
      </c>
      <c r="U2179">
        <v>13998282</v>
      </c>
      <c r="V2179">
        <f t="shared" si="67"/>
        <v>-2001718</v>
      </c>
      <c r="W2179" t="s">
        <v>8009</v>
      </c>
      <c r="X2179">
        <v>3.1</v>
      </c>
      <c r="Y2179">
        <v>169</v>
      </c>
      <c r="Z2179">
        <v>24854</v>
      </c>
      <c r="AA2179">
        <v>374</v>
      </c>
      <c r="AB2179">
        <v>31000</v>
      </c>
      <c r="AC2179">
        <v>179</v>
      </c>
      <c r="AD2179">
        <v>12000</v>
      </c>
      <c r="AE2179">
        <v>1000</v>
      </c>
      <c r="AF2179">
        <v>734</v>
      </c>
      <c r="AG2179">
        <v>15044</v>
      </c>
      <c r="AH2179" t="s">
        <v>980</v>
      </c>
      <c r="AI2179" t="s">
        <v>2420</v>
      </c>
      <c r="AJ2179" t="s">
        <v>20924</v>
      </c>
      <c r="AK2179" t="s">
        <v>20928</v>
      </c>
      <c r="AL2179" t="s">
        <v>13161</v>
      </c>
      <c r="AP2179">
        <f t="shared" ref="AP2179:AP2242" si="68">COUNTA(AH2179:AO2179)</f>
        <v>5</v>
      </c>
    </row>
    <row r="2180" spans="1:42" x14ac:dyDescent="0.3">
      <c r="A2180" s="1">
        <v>2366</v>
      </c>
      <c r="B2180" t="s">
        <v>8010</v>
      </c>
      <c r="C2180" t="s">
        <v>27</v>
      </c>
      <c r="D2180" t="s">
        <v>7551</v>
      </c>
      <c r="E2180" t="s">
        <v>1501</v>
      </c>
      <c r="F2180" t="s">
        <v>8011</v>
      </c>
      <c r="G2180" t="s">
        <v>6730</v>
      </c>
      <c r="H2180" t="s">
        <v>32</v>
      </c>
      <c r="I2180">
        <v>103</v>
      </c>
      <c r="J2180">
        <v>1.85</v>
      </c>
      <c r="K2180" t="s">
        <v>33</v>
      </c>
      <c r="L2180" t="s">
        <v>14220</v>
      </c>
      <c r="M2180" t="s">
        <v>18645</v>
      </c>
      <c r="N2180" t="s">
        <v>14147</v>
      </c>
      <c r="O2180" t="s">
        <v>14676</v>
      </c>
      <c r="P2180" t="s">
        <v>18646</v>
      </c>
      <c r="Q2180">
        <v>2005</v>
      </c>
      <c r="R2180" t="s">
        <v>34</v>
      </c>
      <c r="S2180">
        <v>0</v>
      </c>
      <c r="T2180">
        <v>17000000</v>
      </c>
      <c r="U2180">
        <v>6061759</v>
      </c>
      <c r="V2180">
        <f t="shared" ref="V2180:V2243" si="69">U2180-T2180</f>
        <v>-10938241</v>
      </c>
      <c r="W2180" t="s">
        <v>8012</v>
      </c>
      <c r="X2180">
        <v>6.3</v>
      </c>
      <c r="Y2180">
        <v>142</v>
      </c>
      <c r="Z2180">
        <v>49077</v>
      </c>
      <c r="AA2180">
        <v>475</v>
      </c>
      <c r="AB2180">
        <v>0</v>
      </c>
      <c r="AC2180">
        <v>15</v>
      </c>
      <c r="AD2180">
        <v>723</v>
      </c>
      <c r="AE2180">
        <v>552</v>
      </c>
      <c r="AF2180">
        <v>172</v>
      </c>
      <c r="AG2180">
        <v>1615</v>
      </c>
      <c r="AH2180" t="s">
        <v>1432</v>
      </c>
      <c r="AI2180" t="s">
        <v>2420</v>
      </c>
      <c r="AJ2180" t="s">
        <v>12756</v>
      </c>
      <c r="AP2180">
        <f t="shared" si="68"/>
        <v>3</v>
      </c>
    </row>
    <row r="2181" spans="1:42" x14ac:dyDescent="0.3">
      <c r="A2181" s="1">
        <v>2367</v>
      </c>
      <c r="B2181" t="s">
        <v>8013</v>
      </c>
      <c r="C2181" t="s">
        <v>559</v>
      </c>
      <c r="D2181" t="s">
        <v>5120</v>
      </c>
      <c r="E2181" t="s">
        <v>111</v>
      </c>
      <c r="F2181" t="s">
        <v>8014</v>
      </c>
      <c r="G2181" t="s">
        <v>5064</v>
      </c>
      <c r="H2181" t="s">
        <v>32</v>
      </c>
      <c r="I2181">
        <v>106</v>
      </c>
      <c r="J2181">
        <v>1.85</v>
      </c>
      <c r="K2181" t="s">
        <v>33</v>
      </c>
      <c r="L2181" t="s">
        <v>18647</v>
      </c>
      <c r="M2181" t="s">
        <v>18648</v>
      </c>
      <c r="N2181" t="s">
        <v>16252</v>
      </c>
      <c r="O2181" t="s">
        <v>14802</v>
      </c>
      <c r="P2181" t="s">
        <v>15638</v>
      </c>
      <c r="Q2181">
        <v>2004</v>
      </c>
      <c r="R2181" t="s">
        <v>34</v>
      </c>
      <c r="S2181">
        <v>4</v>
      </c>
      <c r="T2181">
        <v>18000000</v>
      </c>
      <c r="U2181">
        <v>64955956</v>
      </c>
      <c r="V2181">
        <f t="shared" si="69"/>
        <v>46955956</v>
      </c>
      <c r="W2181" t="s">
        <v>8015</v>
      </c>
      <c r="X2181">
        <v>5.7</v>
      </c>
      <c r="Y2181">
        <v>50</v>
      </c>
      <c r="Z2181">
        <v>10104</v>
      </c>
      <c r="AA2181">
        <v>69</v>
      </c>
      <c r="AB2181">
        <v>265</v>
      </c>
      <c r="AC2181">
        <v>8</v>
      </c>
      <c r="AD2181">
        <v>748</v>
      </c>
      <c r="AE2181">
        <v>656</v>
      </c>
      <c r="AF2181">
        <v>521</v>
      </c>
      <c r="AG2181">
        <v>3956</v>
      </c>
      <c r="AH2181" t="s">
        <v>1432</v>
      </c>
      <c r="AI2181" t="s">
        <v>2420</v>
      </c>
      <c r="AP2181">
        <f t="shared" si="68"/>
        <v>2</v>
      </c>
    </row>
    <row r="2182" spans="1:42" x14ac:dyDescent="0.3">
      <c r="A2182" s="1">
        <v>2368</v>
      </c>
      <c r="B2182" t="s">
        <v>8016</v>
      </c>
      <c r="C2182" t="s">
        <v>27</v>
      </c>
      <c r="D2182" t="s">
        <v>8017</v>
      </c>
      <c r="E2182" t="s">
        <v>598</v>
      </c>
      <c r="F2182" t="s">
        <v>3512</v>
      </c>
      <c r="G2182" t="s">
        <v>1353</v>
      </c>
      <c r="H2182" t="s">
        <v>32</v>
      </c>
      <c r="I2182">
        <v>98</v>
      </c>
      <c r="J2182">
        <v>1.85</v>
      </c>
      <c r="K2182" t="s">
        <v>33</v>
      </c>
      <c r="L2182" t="s">
        <v>18649</v>
      </c>
      <c r="M2182" t="s">
        <v>14220</v>
      </c>
      <c r="N2182" t="s">
        <v>14221</v>
      </c>
      <c r="O2182" t="s">
        <v>18650</v>
      </c>
      <c r="P2182" t="s">
        <v>18077</v>
      </c>
      <c r="Q2182">
        <v>2003</v>
      </c>
      <c r="R2182" t="s">
        <v>491</v>
      </c>
      <c r="S2182">
        <v>2</v>
      </c>
      <c r="T2182">
        <v>18000000</v>
      </c>
      <c r="U2182">
        <v>60057639</v>
      </c>
      <c r="V2182">
        <f t="shared" si="69"/>
        <v>42057639</v>
      </c>
      <c r="W2182" t="s">
        <v>8018</v>
      </c>
      <c r="X2182">
        <v>7.1</v>
      </c>
      <c r="Y2182">
        <v>195</v>
      </c>
      <c r="Z2182">
        <v>107815</v>
      </c>
      <c r="AA2182">
        <v>485</v>
      </c>
      <c r="AB2182">
        <v>10000</v>
      </c>
      <c r="AC2182">
        <v>72</v>
      </c>
      <c r="AD2182">
        <v>1000</v>
      </c>
      <c r="AE2182">
        <v>624</v>
      </c>
      <c r="AF2182">
        <v>566</v>
      </c>
      <c r="AG2182">
        <v>3151</v>
      </c>
      <c r="AH2182" t="s">
        <v>1432</v>
      </c>
      <c r="AI2182" t="s">
        <v>20931</v>
      </c>
      <c r="AJ2182" t="s">
        <v>2420</v>
      </c>
      <c r="AP2182">
        <f t="shared" si="68"/>
        <v>3</v>
      </c>
    </row>
    <row r="2183" spans="1:42" x14ac:dyDescent="0.3">
      <c r="A2183" s="1">
        <v>2369</v>
      </c>
      <c r="B2183" t="s">
        <v>8019</v>
      </c>
      <c r="C2183" t="s">
        <v>27</v>
      </c>
      <c r="D2183" t="s">
        <v>1428</v>
      </c>
      <c r="E2183" t="s">
        <v>922</v>
      </c>
      <c r="F2183" t="s">
        <v>1949</v>
      </c>
      <c r="G2183" t="s">
        <v>2730</v>
      </c>
      <c r="H2183" t="s">
        <v>32</v>
      </c>
      <c r="I2183">
        <v>68</v>
      </c>
      <c r="J2183">
        <v>2.35</v>
      </c>
      <c r="K2183" t="s">
        <v>33</v>
      </c>
      <c r="L2183" t="s">
        <v>14467</v>
      </c>
      <c r="M2183" t="s">
        <v>18651</v>
      </c>
      <c r="N2183" t="s">
        <v>18652</v>
      </c>
      <c r="O2183" t="s">
        <v>16899</v>
      </c>
      <c r="P2183" t="s">
        <v>15140</v>
      </c>
      <c r="Q2183">
        <v>1997</v>
      </c>
      <c r="R2183" t="s">
        <v>34</v>
      </c>
      <c r="S2183">
        <v>2</v>
      </c>
      <c r="T2183">
        <v>17000000</v>
      </c>
      <c r="U2183">
        <v>53868030</v>
      </c>
      <c r="V2183">
        <f t="shared" si="69"/>
        <v>36868030</v>
      </c>
      <c r="W2183" t="s">
        <v>8020</v>
      </c>
      <c r="X2183">
        <v>7</v>
      </c>
      <c r="Y2183">
        <v>129</v>
      </c>
      <c r="Z2183">
        <v>183425</v>
      </c>
      <c r="AA2183">
        <v>425</v>
      </c>
      <c r="AB2183">
        <v>0</v>
      </c>
      <c r="AC2183">
        <v>116</v>
      </c>
      <c r="AD2183">
        <v>8000</v>
      </c>
      <c r="AE2183">
        <v>503</v>
      </c>
      <c r="AF2183">
        <v>481</v>
      </c>
      <c r="AG2183">
        <v>10557</v>
      </c>
      <c r="AH2183" t="s">
        <v>1432</v>
      </c>
      <c r="AI2183" t="s">
        <v>20931</v>
      </c>
      <c r="AP2183">
        <f t="shared" si="68"/>
        <v>2</v>
      </c>
    </row>
    <row r="2184" spans="1:42" x14ac:dyDescent="0.3">
      <c r="A2184" s="1">
        <v>2370</v>
      </c>
      <c r="B2184" t="s">
        <v>8021</v>
      </c>
      <c r="C2184" t="s">
        <v>27</v>
      </c>
      <c r="D2184" t="s">
        <v>4986</v>
      </c>
      <c r="E2184" t="s">
        <v>7746</v>
      </c>
      <c r="F2184" t="s">
        <v>8022</v>
      </c>
      <c r="G2184" t="s">
        <v>8023</v>
      </c>
      <c r="H2184" t="s">
        <v>32</v>
      </c>
      <c r="I2184">
        <v>94</v>
      </c>
      <c r="J2184">
        <v>2.35</v>
      </c>
      <c r="K2184" t="s">
        <v>33</v>
      </c>
      <c r="L2184" t="s">
        <v>18653</v>
      </c>
      <c r="M2184" t="s">
        <v>14395</v>
      </c>
      <c r="N2184" t="s">
        <v>18654</v>
      </c>
      <c r="O2184" t="s">
        <v>14540</v>
      </c>
      <c r="P2184" t="s">
        <v>15289</v>
      </c>
      <c r="Q2184">
        <v>2016</v>
      </c>
      <c r="R2184" t="s">
        <v>34</v>
      </c>
      <c r="S2184">
        <v>10</v>
      </c>
      <c r="T2184">
        <v>18000000</v>
      </c>
      <c r="U2184">
        <v>59573085</v>
      </c>
      <c r="V2184">
        <f t="shared" si="69"/>
        <v>41573085</v>
      </c>
      <c r="W2184" t="s">
        <v>8024</v>
      </c>
      <c r="X2184">
        <v>6.1</v>
      </c>
      <c r="Y2184">
        <v>156</v>
      </c>
      <c r="Z2184">
        <v>13562</v>
      </c>
      <c r="AA2184">
        <v>103</v>
      </c>
      <c r="AB2184">
        <v>19000</v>
      </c>
      <c r="AC2184">
        <v>52</v>
      </c>
      <c r="AD2184">
        <v>567</v>
      </c>
      <c r="AE2184">
        <v>312</v>
      </c>
      <c r="AF2184">
        <v>261</v>
      </c>
      <c r="AG2184">
        <v>2259</v>
      </c>
      <c r="AH2184" t="s">
        <v>1432</v>
      </c>
      <c r="AI2184" t="s">
        <v>20926</v>
      </c>
      <c r="AJ2184" t="s">
        <v>12756</v>
      </c>
      <c r="AP2184">
        <f t="shared" si="68"/>
        <v>3</v>
      </c>
    </row>
    <row r="2185" spans="1:42" x14ac:dyDescent="0.3">
      <c r="A2185" s="1">
        <v>2371</v>
      </c>
      <c r="B2185" t="s">
        <v>8025</v>
      </c>
      <c r="C2185" t="s">
        <v>27</v>
      </c>
      <c r="D2185" t="s">
        <v>701</v>
      </c>
      <c r="E2185" t="s">
        <v>7178</v>
      </c>
      <c r="F2185" t="s">
        <v>1594</v>
      </c>
      <c r="G2185" t="s">
        <v>8026</v>
      </c>
      <c r="H2185" t="s">
        <v>32</v>
      </c>
      <c r="I2185">
        <v>99</v>
      </c>
      <c r="J2185">
        <v>2.35</v>
      </c>
      <c r="K2185" t="s">
        <v>33</v>
      </c>
      <c r="L2185" t="s">
        <v>14875</v>
      </c>
      <c r="M2185" t="s">
        <v>18200</v>
      </c>
      <c r="N2185" t="s">
        <v>14175</v>
      </c>
      <c r="O2185" t="s">
        <v>18655</v>
      </c>
      <c r="P2185" t="s">
        <v>14397</v>
      </c>
      <c r="Q2185">
        <v>2011</v>
      </c>
      <c r="R2185" t="s">
        <v>72</v>
      </c>
      <c r="S2185">
        <v>2</v>
      </c>
      <c r="T2185">
        <v>21000000</v>
      </c>
      <c r="U2185">
        <v>52691009</v>
      </c>
      <c r="V2185">
        <f t="shared" si="69"/>
        <v>31691009</v>
      </c>
      <c r="W2185" t="s">
        <v>8027</v>
      </c>
      <c r="X2185">
        <v>6.6</v>
      </c>
      <c r="Y2185">
        <v>103</v>
      </c>
      <c r="Z2185">
        <v>18727</v>
      </c>
      <c r="AA2185">
        <v>45</v>
      </c>
      <c r="AB2185">
        <v>0</v>
      </c>
      <c r="AC2185">
        <v>42</v>
      </c>
      <c r="AD2185">
        <v>975</v>
      </c>
      <c r="AE2185">
        <v>569</v>
      </c>
      <c r="AF2185">
        <v>557</v>
      </c>
      <c r="AG2185">
        <v>3567</v>
      </c>
      <c r="AH2185" t="s">
        <v>1432</v>
      </c>
      <c r="AI2185" t="s">
        <v>20926</v>
      </c>
      <c r="AP2185">
        <f t="shared" si="68"/>
        <v>2</v>
      </c>
    </row>
    <row r="2186" spans="1:42" x14ac:dyDescent="0.3">
      <c r="A2186" s="1">
        <v>2372</v>
      </c>
      <c r="B2186" t="s">
        <v>8028</v>
      </c>
      <c r="C2186" t="s">
        <v>27</v>
      </c>
      <c r="D2186" t="s">
        <v>966</v>
      </c>
      <c r="E2186" t="s">
        <v>192</v>
      </c>
      <c r="F2186" t="s">
        <v>3583</v>
      </c>
      <c r="G2186" t="s">
        <v>8029</v>
      </c>
      <c r="H2186" t="s">
        <v>32</v>
      </c>
      <c r="I2186">
        <v>107</v>
      </c>
      <c r="J2186">
        <v>1.85</v>
      </c>
      <c r="K2186" t="s">
        <v>33</v>
      </c>
      <c r="L2186" t="s">
        <v>14019</v>
      </c>
      <c r="M2186" t="s">
        <v>14429</v>
      </c>
      <c r="N2186" t="s">
        <v>18656</v>
      </c>
      <c r="O2186" t="s">
        <v>14229</v>
      </c>
      <c r="P2186" t="s">
        <v>18657</v>
      </c>
      <c r="Q2186">
        <v>1987</v>
      </c>
      <c r="R2186" t="s">
        <v>491</v>
      </c>
      <c r="S2186">
        <v>1</v>
      </c>
      <c r="T2186">
        <v>15000000</v>
      </c>
      <c r="U2186">
        <v>59735548</v>
      </c>
      <c r="V2186">
        <f t="shared" si="69"/>
        <v>44735548</v>
      </c>
      <c r="W2186" t="s">
        <v>8030</v>
      </c>
      <c r="X2186">
        <v>7.8</v>
      </c>
      <c r="Y2186">
        <v>217</v>
      </c>
      <c r="Z2186">
        <v>290949</v>
      </c>
      <c r="AA2186">
        <v>629</v>
      </c>
      <c r="AB2186">
        <v>13000</v>
      </c>
      <c r="AC2186">
        <v>323</v>
      </c>
      <c r="AD2186">
        <v>1000</v>
      </c>
      <c r="AE2186">
        <v>1000</v>
      </c>
      <c r="AF2186">
        <v>794</v>
      </c>
      <c r="AG2186">
        <v>4223</v>
      </c>
      <c r="AH2186" t="s">
        <v>980</v>
      </c>
      <c r="AI2186" t="s">
        <v>4493</v>
      </c>
      <c r="AJ2186" t="s">
        <v>13700</v>
      </c>
      <c r="AP2186">
        <f t="shared" si="68"/>
        <v>3</v>
      </c>
    </row>
    <row r="2187" spans="1:42" x14ac:dyDescent="0.3">
      <c r="A2187" s="1">
        <v>2373</v>
      </c>
      <c r="B2187" t="s">
        <v>8031</v>
      </c>
      <c r="C2187" t="s">
        <v>27</v>
      </c>
      <c r="D2187" t="s">
        <v>3494</v>
      </c>
      <c r="E2187" t="s">
        <v>1207</v>
      </c>
      <c r="F2187" t="s">
        <v>1747</v>
      </c>
      <c r="G2187" t="s">
        <v>1812</v>
      </c>
      <c r="H2187" t="s">
        <v>32</v>
      </c>
      <c r="I2187">
        <v>105</v>
      </c>
      <c r="J2187">
        <v>2.35</v>
      </c>
      <c r="K2187" t="s">
        <v>33</v>
      </c>
      <c r="L2187" t="s">
        <v>14581</v>
      </c>
      <c r="M2187" t="s">
        <v>18658</v>
      </c>
      <c r="N2187" t="s">
        <v>14963</v>
      </c>
      <c r="O2187" t="s">
        <v>17486</v>
      </c>
      <c r="P2187" t="s">
        <v>16207</v>
      </c>
      <c r="Q2187">
        <v>1984</v>
      </c>
      <c r="R2187" t="s">
        <v>491</v>
      </c>
      <c r="S2187">
        <v>0</v>
      </c>
      <c r="T2187">
        <v>18000000</v>
      </c>
      <c r="U2187">
        <v>51600000</v>
      </c>
      <c r="V2187">
        <f t="shared" si="69"/>
        <v>33600000</v>
      </c>
      <c r="W2187" t="s">
        <v>8032</v>
      </c>
      <c r="X2187">
        <v>8.3000000000000007</v>
      </c>
      <c r="Y2187">
        <v>134</v>
      </c>
      <c r="Z2187">
        <v>270790</v>
      </c>
      <c r="AA2187">
        <v>549</v>
      </c>
      <c r="AB2187">
        <v>16000</v>
      </c>
      <c r="AC2187">
        <v>869</v>
      </c>
      <c r="AD2187">
        <v>692</v>
      </c>
      <c r="AE2187">
        <v>670</v>
      </c>
      <c r="AF2187">
        <v>521</v>
      </c>
      <c r="AG2187">
        <v>3076</v>
      </c>
      <c r="AH2187" t="s">
        <v>20932</v>
      </c>
      <c r="AI2187" t="s">
        <v>2420</v>
      </c>
      <c r="AJ2187" t="s">
        <v>20929</v>
      </c>
      <c r="AK2187" t="s">
        <v>20933</v>
      </c>
      <c r="AP2187">
        <f t="shared" si="68"/>
        <v>4</v>
      </c>
    </row>
    <row r="2188" spans="1:42" x14ac:dyDescent="0.3">
      <c r="A2188" s="1">
        <v>2374</v>
      </c>
      <c r="B2188" t="s">
        <v>8033</v>
      </c>
      <c r="C2188" t="s">
        <v>27</v>
      </c>
      <c r="D2188" t="s">
        <v>8034</v>
      </c>
      <c r="E2188" t="s">
        <v>813</v>
      </c>
      <c r="F2188" t="s">
        <v>1037</v>
      </c>
      <c r="G2188" t="s">
        <v>8035</v>
      </c>
      <c r="H2188" t="s">
        <v>32</v>
      </c>
      <c r="I2188">
        <v>89</v>
      </c>
      <c r="J2188">
        <v>2.35</v>
      </c>
      <c r="K2188" t="s">
        <v>33</v>
      </c>
      <c r="L2188" t="s">
        <v>14068</v>
      </c>
      <c r="M2188" t="s">
        <v>15207</v>
      </c>
      <c r="N2188" t="s">
        <v>18066</v>
      </c>
      <c r="O2188" t="s">
        <v>14448</v>
      </c>
      <c r="P2188" t="s">
        <v>17604</v>
      </c>
      <c r="Q2188">
        <v>2008</v>
      </c>
      <c r="R2188" t="s">
        <v>34</v>
      </c>
      <c r="S2188">
        <v>0</v>
      </c>
      <c r="T2188">
        <v>20000000</v>
      </c>
      <c r="U2188">
        <v>43818159</v>
      </c>
      <c r="V2188">
        <f t="shared" si="69"/>
        <v>23818159</v>
      </c>
      <c r="W2188" t="s">
        <v>8036</v>
      </c>
      <c r="X2188">
        <v>3.9</v>
      </c>
      <c r="Y2188">
        <v>146</v>
      </c>
      <c r="Z2188">
        <v>27664</v>
      </c>
      <c r="AA2188">
        <v>260</v>
      </c>
      <c r="AB2188">
        <v>1000</v>
      </c>
      <c r="AC2188">
        <v>29</v>
      </c>
      <c r="AD2188">
        <v>2000</v>
      </c>
      <c r="AE2188">
        <v>690</v>
      </c>
      <c r="AF2188">
        <v>458</v>
      </c>
      <c r="AG2188">
        <v>4867</v>
      </c>
      <c r="AH2188" t="s">
        <v>4493</v>
      </c>
      <c r="AI2188" t="s">
        <v>20928</v>
      </c>
      <c r="AP2188">
        <f t="shared" si="68"/>
        <v>2</v>
      </c>
    </row>
    <row r="2189" spans="1:42" x14ac:dyDescent="0.3">
      <c r="A2189" s="1">
        <v>2375</v>
      </c>
      <c r="B2189" t="s">
        <v>8037</v>
      </c>
      <c r="C2189" t="s">
        <v>27</v>
      </c>
      <c r="D2189" t="s">
        <v>1487</v>
      </c>
      <c r="E2189" t="s">
        <v>3389</v>
      </c>
      <c r="F2189" t="s">
        <v>369</v>
      </c>
      <c r="G2189" t="s">
        <v>5001</v>
      </c>
      <c r="H2189" t="s">
        <v>32</v>
      </c>
      <c r="I2189">
        <v>97</v>
      </c>
      <c r="J2189">
        <v>1.85</v>
      </c>
      <c r="K2189" t="s">
        <v>33</v>
      </c>
      <c r="L2189" t="s">
        <v>16459</v>
      </c>
      <c r="M2189" t="s">
        <v>18659</v>
      </c>
      <c r="N2189" t="s">
        <v>15251</v>
      </c>
      <c r="O2189" t="s">
        <v>18660</v>
      </c>
      <c r="P2189" t="s">
        <v>14676</v>
      </c>
      <c r="Q2189">
        <v>2004</v>
      </c>
      <c r="R2189" t="s">
        <v>34</v>
      </c>
      <c r="S2189">
        <v>4</v>
      </c>
      <c r="T2189">
        <v>17000000</v>
      </c>
      <c r="U2189">
        <v>86049418</v>
      </c>
      <c r="V2189">
        <f t="shared" si="69"/>
        <v>69049418</v>
      </c>
      <c r="W2189" t="s">
        <v>8038</v>
      </c>
      <c r="X2189">
        <v>7</v>
      </c>
      <c r="Y2189">
        <v>159</v>
      </c>
      <c r="Z2189">
        <v>245989</v>
      </c>
      <c r="AA2189">
        <v>554</v>
      </c>
      <c r="AB2189">
        <v>0</v>
      </c>
      <c r="AC2189">
        <v>70</v>
      </c>
      <c r="AD2189">
        <v>2000</v>
      </c>
      <c r="AE2189">
        <v>1000</v>
      </c>
      <c r="AF2189">
        <v>625</v>
      </c>
      <c r="AG2189">
        <v>5032</v>
      </c>
      <c r="AH2189" t="s">
        <v>1432</v>
      </c>
      <c r="AP2189">
        <f t="shared" si="68"/>
        <v>1</v>
      </c>
    </row>
    <row r="2190" spans="1:42" x14ac:dyDescent="0.3">
      <c r="A2190" s="1">
        <v>2376</v>
      </c>
      <c r="B2190" t="s">
        <v>8039</v>
      </c>
      <c r="C2190" t="s">
        <v>27</v>
      </c>
      <c r="D2190" t="s">
        <v>8040</v>
      </c>
      <c r="E2190" t="s">
        <v>2381</v>
      </c>
      <c r="F2190" t="s">
        <v>8041</v>
      </c>
      <c r="G2190" t="s">
        <v>8042</v>
      </c>
      <c r="H2190" t="s">
        <v>32</v>
      </c>
      <c r="I2190">
        <v>113</v>
      </c>
      <c r="J2190">
        <v>1.85</v>
      </c>
      <c r="K2190" t="s">
        <v>33</v>
      </c>
      <c r="L2190" t="s">
        <v>16940</v>
      </c>
      <c r="M2190" t="s">
        <v>14002</v>
      </c>
      <c r="N2190" t="s">
        <v>15084</v>
      </c>
      <c r="O2190" t="s">
        <v>18661</v>
      </c>
      <c r="P2190" t="s">
        <v>14218</v>
      </c>
      <c r="Q2190">
        <v>2003</v>
      </c>
      <c r="R2190" t="s">
        <v>34</v>
      </c>
      <c r="S2190">
        <v>1</v>
      </c>
      <c r="T2190">
        <v>18000000</v>
      </c>
      <c r="U2190">
        <v>43601508</v>
      </c>
      <c r="V2190">
        <f t="shared" si="69"/>
        <v>25601508</v>
      </c>
      <c r="W2190" t="s">
        <v>8043</v>
      </c>
      <c r="X2190">
        <v>6.7</v>
      </c>
      <c r="Y2190">
        <v>111</v>
      </c>
      <c r="Z2190">
        <v>35718</v>
      </c>
      <c r="AA2190">
        <v>317</v>
      </c>
      <c r="AB2190">
        <v>0</v>
      </c>
      <c r="AC2190">
        <v>22</v>
      </c>
      <c r="AD2190">
        <v>727</v>
      </c>
      <c r="AE2190">
        <v>171</v>
      </c>
      <c r="AF2190">
        <v>148</v>
      </c>
      <c r="AG2190">
        <v>1310</v>
      </c>
      <c r="AH2190" t="s">
        <v>1432</v>
      </c>
      <c r="AI2190" t="s">
        <v>2420</v>
      </c>
      <c r="AJ2190" t="s">
        <v>12756</v>
      </c>
      <c r="AP2190">
        <f t="shared" si="68"/>
        <v>3</v>
      </c>
    </row>
    <row r="2191" spans="1:42" x14ac:dyDescent="0.3">
      <c r="A2191" s="1">
        <v>2377</v>
      </c>
      <c r="B2191" t="s">
        <v>8044</v>
      </c>
      <c r="C2191" t="s">
        <v>27</v>
      </c>
      <c r="D2191" t="s">
        <v>7966</v>
      </c>
      <c r="E2191" t="s">
        <v>157</v>
      </c>
      <c r="F2191" t="s">
        <v>2378</v>
      </c>
      <c r="G2191" t="s">
        <v>7636</v>
      </c>
      <c r="H2191" t="s">
        <v>47</v>
      </c>
      <c r="I2191">
        <v>131</v>
      </c>
      <c r="J2191">
        <v>2.35</v>
      </c>
      <c r="K2191" t="s">
        <v>33</v>
      </c>
      <c r="L2191" t="s">
        <v>18662</v>
      </c>
      <c r="M2191" t="s">
        <v>14448</v>
      </c>
      <c r="N2191" t="s">
        <v>16065</v>
      </c>
      <c r="O2191" t="s">
        <v>16587</v>
      </c>
      <c r="P2191" t="s">
        <v>18663</v>
      </c>
      <c r="Q2191">
        <v>2001</v>
      </c>
      <c r="R2191" t="s">
        <v>491</v>
      </c>
      <c r="S2191">
        <v>0</v>
      </c>
      <c r="T2191">
        <v>19800000</v>
      </c>
      <c r="U2191">
        <v>41300105</v>
      </c>
      <c r="V2191">
        <f t="shared" si="69"/>
        <v>21500105</v>
      </c>
      <c r="W2191" t="s">
        <v>8045</v>
      </c>
      <c r="X2191">
        <v>7.3</v>
      </c>
      <c r="Y2191">
        <v>187</v>
      </c>
      <c r="Z2191">
        <v>65201</v>
      </c>
      <c r="AA2191">
        <v>651</v>
      </c>
      <c r="AB2191">
        <v>0</v>
      </c>
      <c r="AC2191">
        <v>500</v>
      </c>
      <c r="AD2191">
        <v>1000</v>
      </c>
      <c r="AE2191">
        <v>559</v>
      </c>
      <c r="AF2191">
        <v>555</v>
      </c>
      <c r="AG2191">
        <v>3261</v>
      </c>
      <c r="AH2191" t="s">
        <v>2420</v>
      </c>
      <c r="AI2191" t="s">
        <v>20928</v>
      </c>
      <c r="AP2191">
        <f t="shared" si="68"/>
        <v>2</v>
      </c>
    </row>
    <row r="2192" spans="1:42" x14ac:dyDescent="0.3">
      <c r="A2192" s="1">
        <v>2379</v>
      </c>
      <c r="B2192" t="s">
        <v>8046</v>
      </c>
      <c r="C2192" t="s">
        <v>27</v>
      </c>
      <c r="D2192" t="s">
        <v>3416</v>
      </c>
      <c r="E2192" t="s">
        <v>524</v>
      </c>
      <c r="F2192" t="s">
        <v>2790</v>
      </c>
      <c r="G2192" t="s">
        <v>1685</v>
      </c>
      <c r="H2192" t="s">
        <v>32</v>
      </c>
      <c r="I2192">
        <v>103</v>
      </c>
      <c r="J2192">
        <v>1.85</v>
      </c>
      <c r="K2192" t="s">
        <v>33</v>
      </c>
      <c r="L2192" t="s">
        <v>17045</v>
      </c>
      <c r="M2192" t="s">
        <v>14381</v>
      </c>
      <c r="N2192" t="s">
        <v>15189</v>
      </c>
      <c r="O2192" t="s">
        <v>15251</v>
      </c>
      <c r="P2192" t="s">
        <v>17035</v>
      </c>
      <c r="Q2192">
        <v>1986</v>
      </c>
      <c r="R2192" t="s">
        <v>34</v>
      </c>
      <c r="S2192">
        <v>0</v>
      </c>
      <c r="T2192">
        <v>18000000</v>
      </c>
      <c r="U2192">
        <v>41382841</v>
      </c>
      <c r="V2192">
        <f t="shared" si="69"/>
        <v>23382841</v>
      </c>
      <c r="W2192" t="s">
        <v>8047</v>
      </c>
      <c r="X2192">
        <v>6.3</v>
      </c>
      <c r="Y2192">
        <v>44</v>
      </c>
      <c r="Z2192">
        <v>27149</v>
      </c>
      <c r="AA2192">
        <v>96</v>
      </c>
      <c r="AB2192">
        <v>0</v>
      </c>
      <c r="AC2192">
        <v>0</v>
      </c>
      <c r="AD2192">
        <v>12000</v>
      </c>
      <c r="AE2192">
        <v>899</v>
      </c>
      <c r="AF2192">
        <v>805</v>
      </c>
      <c r="AG2192">
        <v>14672</v>
      </c>
      <c r="AH2192" t="s">
        <v>1432</v>
      </c>
      <c r="AI2192" t="s">
        <v>2420</v>
      </c>
      <c r="AJ2192" t="s">
        <v>20924</v>
      </c>
      <c r="AK2192" t="s">
        <v>12756</v>
      </c>
      <c r="AP2192">
        <f t="shared" si="68"/>
        <v>4</v>
      </c>
    </row>
    <row r="2193" spans="1:42" x14ac:dyDescent="0.3">
      <c r="A2193" s="1">
        <v>2380</v>
      </c>
      <c r="B2193" t="s">
        <v>8048</v>
      </c>
      <c r="C2193" t="s">
        <v>27</v>
      </c>
      <c r="D2193" t="s">
        <v>844</v>
      </c>
      <c r="E2193" t="s">
        <v>141</v>
      </c>
      <c r="F2193" t="s">
        <v>160</v>
      </c>
      <c r="G2193" t="s">
        <v>2335</v>
      </c>
      <c r="H2193" t="s">
        <v>32</v>
      </c>
      <c r="I2193">
        <v>119</v>
      </c>
      <c r="J2193">
        <v>1.85</v>
      </c>
      <c r="K2193" t="s">
        <v>33</v>
      </c>
      <c r="L2193" t="s">
        <v>15765</v>
      </c>
      <c r="M2193" t="s">
        <v>14076</v>
      </c>
      <c r="N2193" t="s">
        <v>18664</v>
      </c>
      <c r="O2193" t="s">
        <v>17646</v>
      </c>
      <c r="P2193" t="s">
        <v>16230</v>
      </c>
      <c r="Q2193">
        <v>2014</v>
      </c>
      <c r="R2193" t="s">
        <v>491</v>
      </c>
      <c r="S2193">
        <v>8</v>
      </c>
      <c r="T2193">
        <v>18000000</v>
      </c>
      <c r="U2193">
        <v>42335698</v>
      </c>
      <c r="V2193">
        <f t="shared" si="69"/>
        <v>24335698</v>
      </c>
      <c r="W2193" t="s">
        <v>8049</v>
      </c>
      <c r="X2193">
        <v>7.8</v>
      </c>
      <c r="Y2193">
        <v>588</v>
      </c>
      <c r="Z2193">
        <v>395087</v>
      </c>
      <c r="AA2193">
        <v>1101</v>
      </c>
      <c r="AB2193">
        <v>114000</v>
      </c>
      <c r="AC2193">
        <v>0</v>
      </c>
      <c r="AD2193">
        <v>15000</v>
      </c>
      <c r="AE2193">
        <v>6000</v>
      </c>
      <c r="AF2193">
        <v>529</v>
      </c>
      <c r="AG2193">
        <v>21668</v>
      </c>
      <c r="AH2193" t="s">
        <v>1432</v>
      </c>
      <c r="AI2193" t="s">
        <v>2420</v>
      </c>
      <c r="AJ2193" t="s">
        <v>12756</v>
      </c>
      <c r="AP2193">
        <f t="shared" si="68"/>
        <v>3</v>
      </c>
    </row>
    <row r="2194" spans="1:42" x14ac:dyDescent="0.3">
      <c r="A2194" s="1">
        <v>2381</v>
      </c>
      <c r="B2194" t="s">
        <v>8050</v>
      </c>
      <c r="C2194" t="s">
        <v>27</v>
      </c>
      <c r="D2194" t="s">
        <v>2838</v>
      </c>
      <c r="E2194" t="s">
        <v>3333</v>
      </c>
      <c r="F2194" t="s">
        <v>4253</v>
      </c>
      <c r="G2194" t="s">
        <v>8051</v>
      </c>
      <c r="H2194" t="s">
        <v>32</v>
      </c>
      <c r="I2194">
        <v>98</v>
      </c>
      <c r="J2194">
        <v>2.35</v>
      </c>
      <c r="K2194" t="s">
        <v>33</v>
      </c>
      <c r="L2194" t="s">
        <v>18665</v>
      </c>
      <c r="M2194" t="s">
        <v>18473</v>
      </c>
      <c r="N2194" t="s">
        <v>18666</v>
      </c>
      <c r="O2194" t="s">
        <v>18667</v>
      </c>
      <c r="P2194" t="s">
        <v>18668</v>
      </c>
      <c r="Q2194">
        <v>2013</v>
      </c>
      <c r="R2194" t="s">
        <v>34</v>
      </c>
      <c r="S2194">
        <v>1</v>
      </c>
      <c r="T2194">
        <v>18000000</v>
      </c>
      <c r="U2194">
        <v>33404871</v>
      </c>
      <c r="V2194">
        <f t="shared" si="69"/>
        <v>15404871</v>
      </c>
      <c r="W2194" t="s">
        <v>8052</v>
      </c>
      <c r="X2194">
        <v>7.3</v>
      </c>
      <c r="Y2194">
        <v>415</v>
      </c>
      <c r="Z2194">
        <v>150082</v>
      </c>
      <c r="AA2194">
        <v>384</v>
      </c>
      <c r="AB2194">
        <v>36000</v>
      </c>
      <c r="AC2194">
        <v>11000</v>
      </c>
      <c r="AD2194">
        <v>594</v>
      </c>
      <c r="AE2194">
        <v>268</v>
      </c>
      <c r="AF2194">
        <v>218</v>
      </c>
      <c r="AG2194">
        <v>1353</v>
      </c>
      <c r="AH2194" t="s">
        <v>2420</v>
      </c>
      <c r="AP2194">
        <f t="shared" si="68"/>
        <v>1</v>
      </c>
    </row>
    <row r="2195" spans="1:42" x14ac:dyDescent="0.3">
      <c r="A2195" s="1">
        <v>2382</v>
      </c>
      <c r="B2195" t="s">
        <v>8053</v>
      </c>
      <c r="C2195" t="s">
        <v>27</v>
      </c>
      <c r="D2195" t="s">
        <v>860</v>
      </c>
      <c r="E2195" t="s">
        <v>8054</v>
      </c>
      <c r="F2195" t="s">
        <v>8055</v>
      </c>
      <c r="G2195" t="s">
        <v>8056</v>
      </c>
      <c r="H2195" t="s">
        <v>32</v>
      </c>
      <c r="I2195">
        <v>111</v>
      </c>
      <c r="J2195">
        <v>2.35</v>
      </c>
      <c r="K2195" t="s">
        <v>33</v>
      </c>
      <c r="L2195" t="s">
        <v>16150</v>
      </c>
      <c r="M2195" t="s">
        <v>14372</v>
      </c>
      <c r="N2195" t="s">
        <v>15120</v>
      </c>
      <c r="O2195" t="s">
        <v>18669</v>
      </c>
      <c r="P2195" t="s">
        <v>13975</v>
      </c>
      <c r="Q2195">
        <v>2006</v>
      </c>
      <c r="R2195" t="s">
        <v>491</v>
      </c>
      <c r="S2195">
        <v>0</v>
      </c>
      <c r="T2195">
        <v>15000000</v>
      </c>
      <c r="U2195">
        <v>31471430</v>
      </c>
      <c r="V2195">
        <f t="shared" si="69"/>
        <v>16471430</v>
      </c>
      <c r="W2195" t="s">
        <v>8057</v>
      </c>
      <c r="X2195">
        <v>7.6</v>
      </c>
      <c r="Y2195">
        <v>279</v>
      </c>
      <c r="Z2195">
        <v>83374</v>
      </c>
      <c r="AA2195">
        <v>828</v>
      </c>
      <c r="AB2195">
        <v>0</v>
      </c>
      <c r="AC2195">
        <v>521</v>
      </c>
      <c r="AD2195">
        <v>97</v>
      </c>
      <c r="AE2195">
        <v>68</v>
      </c>
      <c r="AF2195">
        <v>64</v>
      </c>
      <c r="AG2195">
        <v>313</v>
      </c>
      <c r="AH2195" t="s">
        <v>2420</v>
      </c>
      <c r="AI2195" t="s">
        <v>20929</v>
      </c>
      <c r="AJ2195" t="s">
        <v>13161</v>
      </c>
      <c r="AP2195">
        <f t="shared" si="68"/>
        <v>3</v>
      </c>
    </row>
    <row r="2196" spans="1:42" x14ac:dyDescent="0.3">
      <c r="A2196" s="1">
        <v>2383</v>
      </c>
      <c r="B2196" t="s">
        <v>8058</v>
      </c>
      <c r="C2196" t="s">
        <v>27</v>
      </c>
      <c r="D2196" t="s">
        <v>8059</v>
      </c>
      <c r="E2196" t="s">
        <v>8060</v>
      </c>
      <c r="F2196" t="s">
        <v>1129</v>
      </c>
      <c r="G2196" t="s">
        <v>7397</v>
      </c>
      <c r="H2196" t="s">
        <v>32</v>
      </c>
      <c r="I2196">
        <v>94</v>
      </c>
      <c r="J2196">
        <v>1.85</v>
      </c>
      <c r="K2196" t="s">
        <v>33</v>
      </c>
      <c r="L2196" t="s">
        <v>18670</v>
      </c>
      <c r="M2196" t="s">
        <v>15192</v>
      </c>
      <c r="N2196" t="s">
        <v>16227</v>
      </c>
      <c r="O2196" t="s">
        <v>17404</v>
      </c>
      <c r="P2196" t="s">
        <v>17621</v>
      </c>
      <c r="Q2196">
        <v>2003</v>
      </c>
      <c r="R2196" t="s">
        <v>34</v>
      </c>
      <c r="S2196">
        <v>2</v>
      </c>
      <c r="T2196">
        <v>25000000</v>
      </c>
      <c r="U2196">
        <v>30222640</v>
      </c>
      <c r="V2196">
        <f t="shared" si="69"/>
        <v>5222640</v>
      </c>
      <c r="W2196" t="s">
        <v>8061</v>
      </c>
      <c r="X2196">
        <v>5.3</v>
      </c>
      <c r="Y2196">
        <v>97</v>
      </c>
      <c r="Z2196">
        <v>36666</v>
      </c>
      <c r="AA2196">
        <v>144</v>
      </c>
      <c r="AB2196">
        <v>0</v>
      </c>
      <c r="AC2196">
        <v>23</v>
      </c>
      <c r="AD2196">
        <v>2000</v>
      </c>
      <c r="AE2196">
        <v>1000</v>
      </c>
      <c r="AF2196">
        <v>582</v>
      </c>
      <c r="AG2196">
        <v>4868</v>
      </c>
      <c r="AH2196" t="s">
        <v>2420</v>
      </c>
      <c r="AI2196" t="s">
        <v>20933</v>
      </c>
      <c r="AJ2196" t="s">
        <v>12756</v>
      </c>
      <c r="AP2196">
        <f t="shared" si="68"/>
        <v>3</v>
      </c>
    </row>
    <row r="2197" spans="1:42" x14ac:dyDescent="0.3">
      <c r="A2197" s="1">
        <v>2384</v>
      </c>
      <c r="B2197" t="s">
        <v>8062</v>
      </c>
      <c r="C2197" t="s">
        <v>27</v>
      </c>
      <c r="D2197" t="s">
        <v>8063</v>
      </c>
      <c r="E2197" t="s">
        <v>8064</v>
      </c>
      <c r="F2197" t="s">
        <v>8065</v>
      </c>
      <c r="G2197" t="s">
        <v>8066</v>
      </c>
      <c r="H2197" t="s">
        <v>32</v>
      </c>
      <c r="I2197">
        <v>81</v>
      </c>
      <c r="J2197">
        <v>1.85</v>
      </c>
      <c r="K2197" t="s">
        <v>33</v>
      </c>
      <c r="L2197" t="s">
        <v>15620</v>
      </c>
      <c r="M2197" t="s">
        <v>17426</v>
      </c>
      <c r="N2197" t="s">
        <v>18671</v>
      </c>
      <c r="O2197" t="s">
        <v>14320</v>
      </c>
      <c r="P2197" t="s">
        <v>14424</v>
      </c>
      <c r="Q2197">
        <v>1996</v>
      </c>
      <c r="R2197" t="s">
        <v>34</v>
      </c>
      <c r="S2197">
        <v>2</v>
      </c>
      <c r="T2197">
        <v>18000000</v>
      </c>
      <c r="U2197">
        <v>26906039</v>
      </c>
      <c r="V2197">
        <f t="shared" si="69"/>
        <v>8906039</v>
      </c>
      <c r="W2197" t="s">
        <v>8067</v>
      </c>
      <c r="X2197">
        <v>5.3</v>
      </c>
      <c r="Y2197">
        <v>27</v>
      </c>
      <c r="Z2197">
        <v>29621</v>
      </c>
      <c r="AA2197">
        <v>76</v>
      </c>
      <c r="AB2197">
        <v>588</v>
      </c>
      <c r="AC2197">
        <v>8</v>
      </c>
      <c r="AD2197">
        <v>844</v>
      </c>
      <c r="AE2197">
        <v>456</v>
      </c>
      <c r="AF2197">
        <v>341</v>
      </c>
      <c r="AG2197">
        <v>2653</v>
      </c>
      <c r="AH2197" t="s">
        <v>980</v>
      </c>
      <c r="AI2197" t="s">
        <v>1432</v>
      </c>
      <c r="AP2197">
        <f t="shared" si="68"/>
        <v>2</v>
      </c>
    </row>
    <row r="2198" spans="1:42" x14ac:dyDescent="0.3">
      <c r="A2198" s="1">
        <v>2385</v>
      </c>
      <c r="B2198" t="s">
        <v>8068</v>
      </c>
      <c r="C2198" t="s">
        <v>27</v>
      </c>
      <c r="D2198" t="s">
        <v>3788</v>
      </c>
      <c r="E2198" t="s">
        <v>1259</v>
      </c>
      <c r="F2198" t="s">
        <v>2316</v>
      </c>
      <c r="G2198" t="s">
        <v>7581</v>
      </c>
      <c r="H2198" t="s">
        <v>32</v>
      </c>
      <c r="I2198">
        <v>89</v>
      </c>
      <c r="J2198">
        <v>2.35</v>
      </c>
      <c r="K2198" t="s">
        <v>33</v>
      </c>
      <c r="L2198" t="s">
        <v>15372</v>
      </c>
      <c r="M2198" t="s">
        <v>18672</v>
      </c>
      <c r="N2198" t="s">
        <v>18673</v>
      </c>
      <c r="O2198" t="s">
        <v>15461</v>
      </c>
      <c r="P2198" t="s">
        <v>14077</v>
      </c>
      <c r="Q2198">
        <v>1980</v>
      </c>
      <c r="R2198" t="s">
        <v>491</v>
      </c>
      <c r="S2198">
        <v>0</v>
      </c>
      <c r="T2198">
        <v>1000000</v>
      </c>
      <c r="U2198">
        <v>21378000</v>
      </c>
      <c r="V2198">
        <f t="shared" si="69"/>
        <v>20378000</v>
      </c>
      <c r="W2198" t="s">
        <v>8069</v>
      </c>
      <c r="X2198">
        <v>6.8</v>
      </c>
      <c r="Y2198">
        <v>212</v>
      </c>
      <c r="Z2198">
        <v>46492</v>
      </c>
      <c r="AA2198">
        <v>335</v>
      </c>
      <c r="AB2198">
        <v>7000</v>
      </c>
      <c r="AC2198">
        <v>0</v>
      </c>
      <c r="AD2198">
        <v>2000</v>
      </c>
      <c r="AE2198">
        <v>826</v>
      </c>
      <c r="AF2198">
        <v>606</v>
      </c>
      <c r="AG2198">
        <v>4877</v>
      </c>
      <c r="AH2198" t="s">
        <v>20924</v>
      </c>
      <c r="AI2198" t="s">
        <v>4493</v>
      </c>
      <c r="AP2198">
        <f t="shared" si="68"/>
        <v>2</v>
      </c>
    </row>
    <row r="2199" spans="1:42" x14ac:dyDescent="0.3">
      <c r="A2199" s="1">
        <v>2386</v>
      </c>
      <c r="B2199" t="s">
        <v>8070</v>
      </c>
      <c r="C2199" t="s">
        <v>27</v>
      </c>
      <c r="D2199" t="s">
        <v>8071</v>
      </c>
      <c r="E2199" t="s">
        <v>413</v>
      </c>
      <c r="F2199" t="s">
        <v>8072</v>
      </c>
      <c r="G2199" t="s">
        <v>1501</v>
      </c>
      <c r="H2199" t="s">
        <v>32</v>
      </c>
      <c r="I2199">
        <v>106</v>
      </c>
      <c r="J2199">
        <v>2.35</v>
      </c>
      <c r="K2199" t="s">
        <v>33</v>
      </c>
      <c r="L2199" t="s">
        <v>15707</v>
      </c>
      <c r="M2199" t="s">
        <v>18674</v>
      </c>
      <c r="N2199" t="s">
        <v>15046</v>
      </c>
      <c r="O2199" t="s">
        <v>16537</v>
      </c>
      <c r="P2199" t="s">
        <v>15008</v>
      </c>
      <c r="Q2199">
        <v>2011</v>
      </c>
      <c r="R2199" t="s">
        <v>72</v>
      </c>
      <c r="S2199">
        <v>1</v>
      </c>
      <c r="T2199">
        <v>18000000</v>
      </c>
      <c r="U2199">
        <v>43853424</v>
      </c>
      <c r="V2199">
        <f t="shared" si="69"/>
        <v>25853424</v>
      </c>
      <c r="W2199" t="s">
        <v>8073</v>
      </c>
      <c r="X2199">
        <v>7.1</v>
      </c>
      <c r="Y2199">
        <v>110</v>
      </c>
      <c r="Z2199">
        <v>35514</v>
      </c>
      <c r="AA2199">
        <v>114</v>
      </c>
      <c r="AB2199">
        <v>15000</v>
      </c>
      <c r="AC2199">
        <v>80</v>
      </c>
      <c r="AD2199">
        <v>2000</v>
      </c>
      <c r="AE2199">
        <v>795</v>
      </c>
      <c r="AF2199">
        <v>723</v>
      </c>
      <c r="AG2199">
        <v>5024</v>
      </c>
      <c r="AH2199" t="s">
        <v>20932</v>
      </c>
      <c r="AI2199" t="s">
        <v>2420</v>
      </c>
      <c r="AJ2199" t="s">
        <v>20926</v>
      </c>
      <c r="AK2199" t="s">
        <v>20930</v>
      </c>
      <c r="AP2199">
        <f t="shared" si="68"/>
        <v>4</v>
      </c>
    </row>
    <row r="2200" spans="1:42" x14ac:dyDescent="0.3">
      <c r="A2200" s="1">
        <v>2388</v>
      </c>
      <c r="B2200" t="s">
        <v>8074</v>
      </c>
      <c r="C2200" t="s">
        <v>27</v>
      </c>
      <c r="D2200" t="s">
        <v>8075</v>
      </c>
      <c r="E2200" t="s">
        <v>5037</v>
      </c>
      <c r="F2200" t="s">
        <v>802</v>
      </c>
      <c r="G2200" t="s">
        <v>8076</v>
      </c>
      <c r="H2200" t="s">
        <v>32</v>
      </c>
      <c r="I2200">
        <v>86</v>
      </c>
      <c r="J2200">
        <v>2.35</v>
      </c>
      <c r="K2200" t="s">
        <v>33</v>
      </c>
      <c r="L2200" t="s">
        <v>16505</v>
      </c>
      <c r="M2200" t="s">
        <v>17747</v>
      </c>
      <c r="N2200" t="s">
        <v>17234</v>
      </c>
      <c r="O2200" t="s">
        <v>15287</v>
      </c>
      <c r="P2200" t="s">
        <v>14425</v>
      </c>
      <c r="Q2200">
        <v>2009</v>
      </c>
      <c r="R2200" t="s">
        <v>491</v>
      </c>
      <c r="S2200">
        <v>1</v>
      </c>
      <c r="T2200">
        <v>18000000</v>
      </c>
      <c r="U2200">
        <v>23993605</v>
      </c>
      <c r="V2200">
        <f t="shared" si="69"/>
        <v>5993605</v>
      </c>
      <c r="W2200" t="s">
        <v>8077</v>
      </c>
      <c r="X2200">
        <v>5.8</v>
      </c>
      <c r="Y2200">
        <v>190</v>
      </c>
      <c r="Z2200">
        <v>52467</v>
      </c>
      <c r="AA2200">
        <v>248</v>
      </c>
      <c r="AB2200">
        <v>0</v>
      </c>
      <c r="AC2200">
        <v>62</v>
      </c>
      <c r="AD2200">
        <v>390</v>
      </c>
      <c r="AE2200">
        <v>258</v>
      </c>
      <c r="AF2200">
        <v>59</v>
      </c>
      <c r="AG2200">
        <v>727</v>
      </c>
      <c r="AH2200" t="s">
        <v>1432</v>
      </c>
      <c r="AI2200" t="s">
        <v>20931</v>
      </c>
      <c r="AJ2200" t="s">
        <v>2420</v>
      </c>
      <c r="AP2200">
        <f t="shared" si="68"/>
        <v>3</v>
      </c>
    </row>
    <row r="2201" spans="1:42" x14ac:dyDescent="0.3">
      <c r="A2201" s="1">
        <v>2389</v>
      </c>
      <c r="B2201" t="s">
        <v>8078</v>
      </c>
      <c r="C2201" t="s">
        <v>27</v>
      </c>
      <c r="D2201" t="s">
        <v>6699</v>
      </c>
      <c r="E2201" t="s">
        <v>562</v>
      </c>
      <c r="F2201" t="s">
        <v>8079</v>
      </c>
      <c r="G2201" t="s">
        <v>8080</v>
      </c>
      <c r="H2201" t="s">
        <v>32</v>
      </c>
      <c r="I2201">
        <v>103</v>
      </c>
      <c r="J2201">
        <v>2.35</v>
      </c>
      <c r="K2201" t="s">
        <v>33</v>
      </c>
      <c r="L2201" t="s">
        <v>18675</v>
      </c>
      <c r="M2201" t="s">
        <v>13985</v>
      </c>
      <c r="N2201" t="s">
        <v>14107</v>
      </c>
      <c r="O2201" t="s">
        <v>14154</v>
      </c>
      <c r="P2201" t="s">
        <v>14350</v>
      </c>
      <c r="Q2201">
        <v>1984</v>
      </c>
      <c r="R2201" t="s">
        <v>72</v>
      </c>
      <c r="S2201">
        <v>1</v>
      </c>
      <c r="T2201">
        <v>18000000</v>
      </c>
      <c r="U2201">
        <v>26400000</v>
      </c>
      <c r="V2201">
        <f t="shared" si="69"/>
        <v>8400000</v>
      </c>
      <c r="W2201" t="s">
        <v>8081</v>
      </c>
      <c r="X2201">
        <v>5.8</v>
      </c>
      <c r="Y2201">
        <v>77</v>
      </c>
      <c r="Z2201">
        <v>62009</v>
      </c>
      <c r="AA2201">
        <v>109</v>
      </c>
      <c r="AB2201">
        <v>2000</v>
      </c>
      <c r="AC2201">
        <v>130</v>
      </c>
      <c r="AD2201">
        <v>691</v>
      </c>
      <c r="AE2201">
        <v>476</v>
      </c>
      <c r="AF2201">
        <v>406</v>
      </c>
      <c r="AG2201">
        <v>2481</v>
      </c>
      <c r="AH2201" t="s">
        <v>980</v>
      </c>
      <c r="AI2201" t="s">
        <v>718</v>
      </c>
      <c r="AJ2201" t="s">
        <v>20924</v>
      </c>
      <c r="AP2201">
        <f t="shared" si="68"/>
        <v>3</v>
      </c>
    </row>
    <row r="2202" spans="1:42" x14ac:dyDescent="0.3">
      <c r="A2202" s="1">
        <v>2390</v>
      </c>
      <c r="B2202" t="s">
        <v>8082</v>
      </c>
      <c r="C2202" t="s">
        <v>559</v>
      </c>
      <c r="D2202" t="s">
        <v>376</v>
      </c>
      <c r="E2202" t="s">
        <v>1269</v>
      </c>
      <c r="F2202" t="s">
        <v>3036</v>
      </c>
      <c r="G2202" t="s">
        <v>8083</v>
      </c>
      <c r="H2202" t="s">
        <v>32</v>
      </c>
      <c r="I2202">
        <v>121</v>
      </c>
      <c r="J2202">
        <v>1.85</v>
      </c>
      <c r="K2202" t="s">
        <v>33</v>
      </c>
      <c r="L2202" t="s">
        <v>14829</v>
      </c>
      <c r="M2202" t="s">
        <v>16926</v>
      </c>
      <c r="N2202" t="s">
        <v>18676</v>
      </c>
      <c r="O2202" t="s">
        <v>15236</v>
      </c>
      <c r="P2202" t="s">
        <v>17575</v>
      </c>
      <c r="Q2202">
        <v>1980</v>
      </c>
      <c r="R2202" t="s">
        <v>491</v>
      </c>
      <c r="S2202">
        <v>1</v>
      </c>
      <c r="T2202">
        <v>18000000</v>
      </c>
      <c r="U2202">
        <v>45250</v>
      </c>
      <c r="V2202">
        <f t="shared" si="69"/>
        <v>-17954750</v>
      </c>
      <c r="W2202" t="s">
        <v>8084</v>
      </c>
      <c r="X2202">
        <v>8.3000000000000007</v>
      </c>
      <c r="Y2202">
        <v>151</v>
      </c>
      <c r="Z2202">
        <v>235133</v>
      </c>
      <c r="AA2202">
        <v>494</v>
      </c>
      <c r="AB2202">
        <v>0</v>
      </c>
      <c r="AC2202">
        <v>17000</v>
      </c>
      <c r="AD2202">
        <v>22000</v>
      </c>
      <c r="AE2202">
        <v>394</v>
      </c>
      <c r="AF2202">
        <v>356</v>
      </c>
      <c r="AG2202">
        <v>23008</v>
      </c>
      <c r="AH2202" t="s">
        <v>20932</v>
      </c>
      <c r="AI2202" t="s">
        <v>2420</v>
      </c>
      <c r="AJ2202" t="s">
        <v>20930</v>
      </c>
      <c r="AP2202">
        <f t="shared" si="68"/>
        <v>3</v>
      </c>
    </row>
    <row r="2203" spans="1:42" x14ac:dyDescent="0.3">
      <c r="A2203" s="1">
        <v>2391</v>
      </c>
      <c r="B2203" t="s">
        <v>8085</v>
      </c>
      <c r="C2203" t="s">
        <v>27</v>
      </c>
      <c r="D2203" t="s">
        <v>8086</v>
      </c>
      <c r="E2203" t="s">
        <v>182</v>
      </c>
      <c r="F2203" t="s">
        <v>8087</v>
      </c>
      <c r="G2203" t="s">
        <v>1133</v>
      </c>
      <c r="H2203" t="s">
        <v>32</v>
      </c>
      <c r="I2203">
        <v>109</v>
      </c>
      <c r="J2203">
        <v>1.85</v>
      </c>
      <c r="K2203" t="s">
        <v>33</v>
      </c>
      <c r="L2203" t="s">
        <v>17597</v>
      </c>
      <c r="M2203" t="s">
        <v>18677</v>
      </c>
      <c r="N2203" t="s">
        <v>16871</v>
      </c>
      <c r="O2203" t="s">
        <v>18678</v>
      </c>
      <c r="P2203" t="s">
        <v>15855</v>
      </c>
      <c r="Q2203">
        <v>2009</v>
      </c>
      <c r="R2203" t="s">
        <v>34</v>
      </c>
      <c r="S2203">
        <v>0</v>
      </c>
      <c r="T2203">
        <v>18000000</v>
      </c>
      <c r="U2203">
        <v>22927390</v>
      </c>
      <c r="V2203">
        <f t="shared" si="69"/>
        <v>4927390</v>
      </c>
      <c r="W2203" t="s">
        <v>8088</v>
      </c>
      <c r="X2203">
        <v>5.6</v>
      </c>
      <c r="Y2203">
        <v>111</v>
      </c>
      <c r="Z2203">
        <v>25344</v>
      </c>
      <c r="AA2203">
        <v>77</v>
      </c>
      <c r="AB2203">
        <v>0</v>
      </c>
      <c r="AC2203">
        <v>7</v>
      </c>
      <c r="AD2203">
        <v>2000</v>
      </c>
      <c r="AE2203">
        <v>980</v>
      </c>
      <c r="AF2203">
        <v>827</v>
      </c>
      <c r="AG2203">
        <v>4947</v>
      </c>
      <c r="AH2203" t="s">
        <v>2420</v>
      </c>
      <c r="AI2203" t="s">
        <v>12756</v>
      </c>
      <c r="AP2203">
        <f t="shared" si="68"/>
        <v>2</v>
      </c>
    </row>
    <row r="2204" spans="1:42" x14ac:dyDescent="0.3">
      <c r="A2204" s="1">
        <v>2392</v>
      </c>
      <c r="B2204" t="s">
        <v>8089</v>
      </c>
      <c r="C2204" t="s">
        <v>27</v>
      </c>
      <c r="D2204" t="s">
        <v>2220</v>
      </c>
      <c r="E2204" t="s">
        <v>8090</v>
      </c>
      <c r="F2204" t="s">
        <v>8091</v>
      </c>
      <c r="G2204" t="s">
        <v>8092</v>
      </c>
      <c r="H2204" t="s">
        <v>32</v>
      </c>
      <c r="I2204">
        <v>109</v>
      </c>
      <c r="J2204">
        <v>1.85</v>
      </c>
      <c r="K2204" t="s">
        <v>33</v>
      </c>
      <c r="L2204" t="s">
        <v>15178</v>
      </c>
      <c r="M2204" t="s">
        <v>14096</v>
      </c>
      <c r="N2204" t="s">
        <v>18679</v>
      </c>
      <c r="O2204" t="s">
        <v>14069</v>
      </c>
      <c r="P2204" t="s">
        <v>14685</v>
      </c>
      <c r="Q2204">
        <v>1985</v>
      </c>
      <c r="R2204" t="s">
        <v>34</v>
      </c>
      <c r="S2204">
        <v>1</v>
      </c>
      <c r="T2204">
        <v>18000000</v>
      </c>
      <c r="U2204">
        <v>4250320</v>
      </c>
      <c r="V2204">
        <f t="shared" si="69"/>
        <v>-13749680</v>
      </c>
      <c r="W2204" t="s">
        <v>8093</v>
      </c>
      <c r="X2204">
        <v>6.8</v>
      </c>
      <c r="Y2204">
        <v>64</v>
      </c>
      <c r="Z2204">
        <v>14870</v>
      </c>
      <c r="AA2204">
        <v>86</v>
      </c>
      <c r="AB2204">
        <v>0</v>
      </c>
      <c r="AC2204">
        <v>272</v>
      </c>
      <c r="AD2204">
        <v>155</v>
      </c>
      <c r="AE2204">
        <v>144</v>
      </c>
      <c r="AF2204">
        <v>124</v>
      </c>
      <c r="AG2204">
        <v>605</v>
      </c>
      <c r="AH2204" t="s">
        <v>718</v>
      </c>
      <c r="AI2204" t="s">
        <v>20924</v>
      </c>
      <c r="AJ2204" t="s">
        <v>20928</v>
      </c>
      <c r="AK2204" t="s">
        <v>13161</v>
      </c>
      <c r="AP2204">
        <f t="shared" si="68"/>
        <v>4</v>
      </c>
    </row>
    <row r="2205" spans="1:42" x14ac:dyDescent="0.3">
      <c r="A2205" s="1">
        <v>2393</v>
      </c>
      <c r="B2205" t="s">
        <v>8094</v>
      </c>
      <c r="C2205" t="s">
        <v>27</v>
      </c>
      <c r="D2205" t="s">
        <v>8095</v>
      </c>
      <c r="E2205" t="s">
        <v>203</v>
      </c>
      <c r="F2205" t="s">
        <v>7538</v>
      </c>
      <c r="G2205" t="s">
        <v>2255</v>
      </c>
      <c r="H2205" t="s">
        <v>32</v>
      </c>
      <c r="I2205">
        <v>123</v>
      </c>
      <c r="J2205">
        <v>2.35</v>
      </c>
      <c r="K2205" t="s">
        <v>33</v>
      </c>
      <c r="L2205" t="s">
        <v>14821</v>
      </c>
      <c r="M2205" t="s">
        <v>18680</v>
      </c>
      <c r="N2205" t="s">
        <v>14397</v>
      </c>
      <c r="O2205" t="s">
        <v>15407</v>
      </c>
      <c r="P2205" t="s">
        <v>14398</v>
      </c>
      <c r="Q2205">
        <v>2009</v>
      </c>
      <c r="R2205" t="s">
        <v>72</v>
      </c>
      <c r="S2205">
        <v>0</v>
      </c>
      <c r="T2205">
        <v>18000000</v>
      </c>
      <c r="U2205">
        <v>22452209</v>
      </c>
      <c r="V2205">
        <f t="shared" si="69"/>
        <v>4452209</v>
      </c>
      <c r="W2205" t="s">
        <v>8096</v>
      </c>
      <c r="X2205">
        <v>5</v>
      </c>
      <c r="Y2205">
        <v>134</v>
      </c>
      <c r="Z2205">
        <v>14062</v>
      </c>
      <c r="AA2205">
        <v>82</v>
      </c>
      <c r="AB2205">
        <v>0</v>
      </c>
      <c r="AC2205">
        <v>64</v>
      </c>
      <c r="AD2205">
        <v>808</v>
      </c>
      <c r="AE2205">
        <v>720</v>
      </c>
      <c r="AF2205">
        <v>637</v>
      </c>
      <c r="AG2205">
        <v>5734</v>
      </c>
      <c r="AH2205" t="s">
        <v>1432</v>
      </c>
      <c r="AI2205" t="s">
        <v>2420</v>
      </c>
      <c r="AJ2205" t="s">
        <v>20927</v>
      </c>
      <c r="AK2205" t="s">
        <v>12756</v>
      </c>
      <c r="AP2205">
        <f t="shared" si="68"/>
        <v>4</v>
      </c>
    </row>
    <row r="2206" spans="1:42" x14ac:dyDescent="0.3">
      <c r="A2206" s="1">
        <v>2394</v>
      </c>
      <c r="B2206" t="s">
        <v>8097</v>
      </c>
      <c r="C2206" t="s">
        <v>27</v>
      </c>
      <c r="D2206" t="s">
        <v>3733</v>
      </c>
      <c r="E2206" t="s">
        <v>64</v>
      </c>
      <c r="F2206" t="s">
        <v>2986</v>
      </c>
      <c r="G2206" t="s">
        <v>6829</v>
      </c>
      <c r="H2206" t="s">
        <v>32</v>
      </c>
      <c r="I2206">
        <v>94</v>
      </c>
      <c r="J2206">
        <v>1.85</v>
      </c>
      <c r="K2206" t="s">
        <v>33</v>
      </c>
      <c r="L2206" t="s">
        <v>18681</v>
      </c>
      <c r="M2206" t="s">
        <v>18682</v>
      </c>
      <c r="N2206" t="s">
        <v>18683</v>
      </c>
      <c r="O2206" t="s">
        <v>18684</v>
      </c>
      <c r="P2206" t="s">
        <v>14599</v>
      </c>
      <c r="Q2206">
        <v>2010</v>
      </c>
      <c r="R2206" t="s">
        <v>491</v>
      </c>
      <c r="S2206">
        <v>0</v>
      </c>
      <c r="T2206">
        <v>18000000</v>
      </c>
      <c r="U2206">
        <v>18329466</v>
      </c>
      <c r="V2206">
        <f t="shared" si="69"/>
        <v>329466</v>
      </c>
      <c r="W2206" t="s">
        <v>8098</v>
      </c>
      <c r="X2206">
        <v>7.6</v>
      </c>
      <c r="Y2206">
        <v>450</v>
      </c>
      <c r="Z2206">
        <v>279179</v>
      </c>
      <c r="AA2206">
        <v>440</v>
      </c>
      <c r="AB2206">
        <v>63000</v>
      </c>
      <c r="AC2206">
        <v>0</v>
      </c>
      <c r="AD2206">
        <v>11000</v>
      </c>
      <c r="AE2206">
        <v>642</v>
      </c>
      <c r="AF2206">
        <v>223</v>
      </c>
      <c r="AG2206">
        <v>11984</v>
      </c>
      <c r="AH2206" t="s">
        <v>718</v>
      </c>
      <c r="AI2206" t="s">
        <v>20932</v>
      </c>
      <c r="AJ2206" t="s">
        <v>2420</v>
      </c>
      <c r="AK2206" t="s">
        <v>13161</v>
      </c>
      <c r="AP2206">
        <f t="shared" si="68"/>
        <v>4</v>
      </c>
    </row>
    <row r="2207" spans="1:42" x14ac:dyDescent="0.3">
      <c r="A2207" s="1">
        <v>2395</v>
      </c>
      <c r="B2207" t="s">
        <v>8099</v>
      </c>
      <c r="C2207" t="s">
        <v>27</v>
      </c>
      <c r="D2207" t="s">
        <v>2838</v>
      </c>
      <c r="E2207" t="s">
        <v>2838</v>
      </c>
      <c r="F2207" t="s">
        <v>1422</v>
      </c>
      <c r="G2207" t="s">
        <v>1823</v>
      </c>
      <c r="H2207" t="s">
        <v>32</v>
      </c>
      <c r="I2207">
        <v>94</v>
      </c>
      <c r="J2207">
        <v>1.85</v>
      </c>
      <c r="K2207" t="s">
        <v>33</v>
      </c>
      <c r="L2207" t="s">
        <v>18685</v>
      </c>
      <c r="M2207" t="s">
        <v>18686</v>
      </c>
      <c r="N2207" t="s">
        <v>14403</v>
      </c>
      <c r="O2207" t="s">
        <v>13491</v>
      </c>
      <c r="P2207" t="s">
        <v>13955</v>
      </c>
      <c r="Q2207">
        <v>2000</v>
      </c>
      <c r="R2207" t="s">
        <v>72</v>
      </c>
      <c r="S2207">
        <v>0</v>
      </c>
      <c r="T2207">
        <v>18000000</v>
      </c>
      <c r="U2207">
        <v>17071230</v>
      </c>
      <c r="V2207">
        <f t="shared" si="69"/>
        <v>-928770</v>
      </c>
      <c r="W2207" t="s">
        <v>8100</v>
      </c>
      <c r="X2207">
        <v>6.7</v>
      </c>
      <c r="Y2207">
        <v>128</v>
      </c>
      <c r="Z2207">
        <v>31169</v>
      </c>
      <c r="AA2207">
        <v>192</v>
      </c>
      <c r="AB2207">
        <v>812</v>
      </c>
      <c r="AC2207">
        <v>11000</v>
      </c>
      <c r="AD2207">
        <v>11000</v>
      </c>
      <c r="AE2207">
        <v>11000</v>
      </c>
      <c r="AF2207">
        <v>975</v>
      </c>
      <c r="AG2207">
        <v>23283</v>
      </c>
      <c r="AH2207" t="s">
        <v>1432</v>
      </c>
      <c r="AI2207" t="s">
        <v>20931</v>
      </c>
      <c r="AP2207">
        <f t="shared" si="68"/>
        <v>2</v>
      </c>
    </row>
    <row r="2208" spans="1:42" x14ac:dyDescent="0.3">
      <c r="A2208" s="1">
        <v>2396</v>
      </c>
      <c r="B2208" t="s">
        <v>8101</v>
      </c>
      <c r="C2208" t="s">
        <v>27</v>
      </c>
      <c r="D2208" t="s">
        <v>8102</v>
      </c>
      <c r="E2208" t="s">
        <v>8103</v>
      </c>
      <c r="F2208" t="s">
        <v>8104</v>
      </c>
      <c r="G2208" t="s">
        <v>8105</v>
      </c>
      <c r="H2208" t="s">
        <v>32</v>
      </c>
      <c r="I2208">
        <v>115</v>
      </c>
      <c r="J2208">
        <v>2.35</v>
      </c>
      <c r="K2208" t="s">
        <v>33</v>
      </c>
      <c r="L2208" t="s">
        <v>18398</v>
      </c>
      <c r="M2208" t="s">
        <v>15192</v>
      </c>
      <c r="N2208" t="s">
        <v>16227</v>
      </c>
      <c r="O2208" t="s">
        <v>17404</v>
      </c>
      <c r="P2208" t="s">
        <v>14003</v>
      </c>
      <c r="Q2208">
        <v>2000</v>
      </c>
      <c r="R2208" t="s">
        <v>34</v>
      </c>
      <c r="S2208">
        <v>2</v>
      </c>
      <c r="T2208">
        <v>18000000</v>
      </c>
      <c r="U2208">
        <v>17174870</v>
      </c>
      <c r="V2208">
        <f t="shared" si="69"/>
        <v>-825130</v>
      </c>
      <c r="W2208" t="s">
        <v>8106</v>
      </c>
      <c r="X2208">
        <v>6.7</v>
      </c>
      <c r="Y2208">
        <v>68</v>
      </c>
      <c r="Z2208">
        <v>15817</v>
      </c>
      <c r="AA2208">
        <v>210</v>
      </c>
      <c r="AB2208">
        <v>0</v>
      </c>
      <c r="AC2208">
        <v>13</v>
      </c>
      <c r="AD2208">
        <v>757</v>
      </c>
      <c r="AE2208">
        <v>220</v>
      </c>
      <c r="AF2208">
        <v>111</v>
      </c>
      <c r="AG2208">
        <v>1201</v>
      </c>
      <c r="AH2208" t="s">
        <v>2420</v>
      </c>
      <c r="AI2208" t="s">
        <v>20933</v>
      </c>
      <c r="AJ2208" t="s">
        <v>12756</v>
      </c>
      <c r="AP2208">
        <f t="shared" si="68"/>
        <v>3</v>
      </c>
    </row>
    <row r="2209" spans="1:42" x14ac:dyDescent="0.3">
      <c r="A2209" s="1">
        <v>2397</v>
      </c>
      <c r="B2209" t="s">
        <v>8107</v>
      </c>
      <c r="C2209" t="s">
        <v>27</v>
      </c>
      <c r="D2209" t="s">
        <v>7147</v>
      </c>
      <c r="E2209" t="s">
        <v>234</v>
      </c>
      <c r="F2209" t="s">
        <v>1353</v>
      </c>
      <c r="G2209" t="s">
        <v>8108</v>
      </c>
      <c r="H2209" t="s">
        <v>32</v>
      </c>
      <c r="I2209">
        <v>107</v>
      </c>
      <c r="J2209">
        <v>2.35</v>
      </c>
      <c r="K2209" t="s">
        <v>33</v>
      </c>
      <c r="L2209" t="s">
        <v>14220</v>
      </c>
      <c r="M2209" t="s">
        <v>18687</v>
      </c>
      <c r="N2209" t="s">
        <v>18688</v>
      </c>
      <c r="O2209" t="s">
        <v>18689</v>
      </c>
      <c r="P2209" t="s">
        <v>18690</v>
      </c>
      <c r="Q2209">
        <v>2015</v>
      </c>
      <c r="R2209" t="s">
        <v>34</v>
      </c>
      <c r="S2209">
        <v>13</v>
      </c>
      <c r="T2209">
        <v>17000000</v>
      </c>
      <c r="U2209">
        <v>26284475</v>
      </c>
      <c r="V2209">
        <f t="shared" si="69"/>
        <v>9284475</v>
      </c>
      <c r="W2209" t="s">
        <v>8109</v>
      </c>
      <c r="X2209">
        <v>5.7</v>
      </c>
      <c r="Y2209">
        <v>97</v>
      </c>
      <c r="Z2209">
        <v>9051</v>
      </c>
      <c r="AA2209">
        <v>68</v>
      </c>
      <c r="AB2209">
        <v>0</v>
      </c>
      <c r="AC2209">
        <v>24</v>
      </c>
      <c r="AD2209">
        <v>10000</v>
      </c>
      <c r="AE2209">
        <v>566</v>
      </c>
      <c r="AF2209">
        <v>85</v>
      </c>
      <c r="AG2209">
        <v>10691</v>
      </c>
      <c r="AH2209" t="s">
        <v>1432</v>
      </c>
      <c r="AP2209">
        <f t="shared" si="68"/>
        <v>1</v>
      </c>
    </row>
    <row r="2210" spans="1:42" x14ac:dyDescent="0.3">
      <c r="A2210" s="1">
        <v>2398</v>
      </c>
      <c r="B2210" t="s">
        <v>8110</v>
      </c>
      <c r="C2210" t="s">
        <v>27</v>
      </c>
      <c r="D2210" t="s">
        <v>8111</v>
      </c>
      <c r="E2210" t="s">
        <v>428</v>
      </c>
      <c r="F2210" t="s">
        <v>8112</v>
      </c>
      <c r="G2210" t="s">
        <v>8113</v>
      </c>
      <c r="H2210" t="s">
        <v>32</v>
      </c>
      <c r="I2210">
        <v>91</v>
      </c>
      <c r="J2210">
        <v>1.85</v>
      </c>
      <c r="K2210" t="s">
        <v>33</v>
      </c>
      <c r="L2210" t="s">
        <v>18691</v>
      </c>
      <c r="M2210" t="s">
        <v>18692</v>
      </c>
      <c r="N2210" t="s">
        <v>14453</v>
      </c>
      <c r="O2210" t="s">
        <v>14539</v>
      </c>
      <c r="P2210" t="s">
        <v>18693</v>
      </c>
      <c r="Q2210">
        <v>2004</v>
      </c>
      <c r="R2210" t="s">
        <v>72</v>
      </c>
      <c r="S2210">
        <v>0</v>
      </c>
      <c r="T2210">
        <v>18000000</v>
      </c>
      <c r="U2210">
        <v>16702864</v>
      </c>
      <c r="V2210">
        <f t="shared" si="69"/>
        <v>-1297136</v>
      </c>
      <c r="W2210" t="s">
        <v>8114</v>
      </c>
      <c r="X2210">
        <v>5.2</v>
      </c>
      <c r="Y2210">
        <v>54</v>
      </c>
      <c r="Z2210">
        <v>8023</v>
      </c>
      <c r="AA2210">
        <v>49</v>
      </c>
      <c r="AB2210">
        <v>591</v>
      </c>
      <c r="AC2210">
        <v>38</v>
      </c>
      <c r="AD2210">
        <v>17000</v>
      </c>
      <c r="AE2210">
        <v>632</v>
      </c>
      <c r="AF2210">
        <v>362</v>
      </c>
      <c r="AG2210">
        <v>18711</v>
      </c>
      <c r="AH2210" t="s">
        <v>1432</v>
      </c>
      <c r="AI2210" t="s">
        <v>20931</v>
      </c>
      <c r="AP2210">
        <f t="shared" si="68"/>
        <v>2</v>
      </c>
    </row>
    <row r="2211" spans="1:42" x14ac:dyDescent="0.3">
      <c r="A2211" s="1">
        <v>2399</v>
      </c>
      <c r="B2211" t="s">
        <v>8115</v>
      </c>
      <c r="C2211" t="s">
        <v>27</v>
      </c>
      <c r="D2211" t="s">
        <v>4706</v>
      </c>
      <c r="E2211" t="s">
        <v>7326</v>
      </c>
      <c r="F2211" t="s">
        <v>1056</v>
      </c>
      <c r="G2211" t="s">
        <v>157</v>
      </c>
      <c r="H2211" t="s">
        <v>32</v>
      </c>
      <c r="I2211">
        <v>125</v>
      </c>
      <c r="J2211">
        <v>2.35</v>
      </c>
      <c r="K2211" t="s">
        <v>33</v>
      </c>
      <c r="L2211" t="s">
        <v>16367</v>
      </c>
      <c r="M2211" t="s">
        <v>16701</v>
      </c>
      <c r="N2211" t="s">
        <v>14241</v>
      </c>
      <c r="O2211" t="s">
        <v>18694</v>
      </c>
      <c r="P2211" t="s">
        <v>15521</v>
      </c>
      <c r="Q2211">
        <v>2001</v>
      </c>
      <c r="R2211" t="s">
        <v>491</v>
      </c>
      <c r="S2211">
        <v>0</v>
      </c>
      <c r="T2211">
        <v>18000000</v>
      </c>
      <c r="U2211">
        <v>15561627</v>
      </c>
      <c r="V2211">
        <f t="shared" si="69"/>
        <v>-2438373</v>
      </c>
      <c r="W2211" t="s">
        <v>8116</v>
      </c>
      <c r="X2211">
        <v>7.5</v>
      </c>
      <c r="Y2211">
        <v>99</v>
      </c>
      <c r="Z2211">
        <v>39105</v>
      </c>
      <c r="AA2211">
        <v>359</v>
      </c>
      <c r="AB2211">
        <v>0</v>
      </c>
      <c r="AC2211">
        <v>34</v>
      </c>
      <c r="AD2211">
        <v>16000</v>
      </c>
      <c r="AE2211">
        <v>4000</v>
      </c>
      <c r="AF2211">
        <v>1000</v>
      </c>
      <c r="AG2211">
        <v>21622</v>
      </c>
      <c r="AH2211" t="s">
        <v>2420</v>
      </c>
      <c r="AP2211">
        <f t="shared" si="68"/>
        <v>1</v>
      </c>
    </row>
    <row r="2212" spans="1:42" x14ac:dyDescent="0.3">
      <c r="A2212" s="1">
        <v>2400</v>
      </c>
      <c r="B2212" t="s">
        <v>8117</v>
      </c>
      <c r="C2212" t="s">
        <v>27</v>
      </c>
      <c r="D2212" t="s">
        <v>3733</v>
      </c>
      <c r="E2212" t="s">
        <v>166</v>
      </c>
      <c r="F2212" t="s">
        <v>355</v>
      </c>
      <c r="G2212" t="s">
        <v>129</v>
      </c>
      <c r="H2212" t="s">
        <v>47</v>
      </c>
      <c r="I2212">
        <v>122</v>
      </c>
      <c r="J2212">
        <v>2.35</v>
      </c>
      <c r="K2212" t="s">
        <v>33</v>
      </c>
      <c r="L2212" t="s">
        <v>18695</v>
      </c>
      <c r="M2212" t="s">
        <v>14082</v>
      </c>
      <c r="N2212" t="s">
        <v>14833</v>
      </c>
      <c r="O2212" t="s">
        <v>18696</v>
      </c>
      <c r="P2212" t="s">
        <v>11383</v>
      </c>
      <c r="Q2212">
        <v>2015</v>
      </c>
      <c r="R2212" t="s">
        <v>491</v>
      </c>
      <c r="S2212">
        <v>0</v>
      </c>
      <c r="T2212">
        <v>30000000</v>
      </c>
      <c r="U2212">
        <v>17750583</v>
      </c>
      <c r="V2212">
        <f t="shared" si="69"/>
        <v>-12249417</v>
      </c>
      <c r="W2212" t="s">
        <v>8118</v>
      </c>
      <c r="X2212">
        <v>7.2</v>
      </c>
      <c r="Y2212">
        <v>412</v>
      </c>
      <c r="Z2212">
        <v>93548</v>
      </c>
      <c r="AA2212">
        <v>307</v>
      </c>
      <c r="AB2212">
        <v>23000</v>
      </c>
      <c r="AC2212">
        <v>0</v>
      </c>
      <c r="AD2212">
        <v>14000</v>
      </c>
      <c r="AE2212">
        <v>13000</v>
      </c>
      <c r="AF2212">
        <v>816</v>
      </c>
      <c r="AG2212">
        <v>28933</v>
      </c>
      <c r="AH2212" t="s">
        <v>20932</v>
      </c>
      <c r="AI2212" t="s">
        <v>2420</v>
      </c>
      <c r="AP2212">
        <f t="shared" si="68"/>
        <v>2</v>
      </c>
    </row>
    <row r="2213" spans="1:42" x14ac:dyDescent="0.3">
      <c r="A2213" s="1">
        <v>2401</v>
      </c>
      <c r="B2213" t="s">
        <v>8119</v>
      </c>
      <c r="C2213" t="s">
        <v>27</v>
      </c>
      <c r="D2213" t="s">
        <v>925</v>
      </c>
      <c r="E2213" t="s">
        <v>1674</v>
      </c>
      <c r="F2213" t="s">
        <v>8120</v>
      </c>
      <c r="G2213" t="s">
        <v>3177</v>
      </c>
      <c r="H2213" t="s">
        <v>205</v>
      </c>
      <c r="I2213">
        <v>102</v>
      </c>
      <c r="J2213">
        <v>1.85</v>
      </c>
      <c r="K2213" t="s">
        <v>33</v>
      </c>
      <c r="L2213" t="s">
        <v>16500</v>
      </c>
      <c r="M2213" t="s">
        <v>14178</v>
      </c>
      <c r="N2213" t="s">
        <v>18697</v>
      </c>
      <c r="O2213" t="s">
        <v>18310</v>
      </c>
      <c r="P2213" t="s">
        <v>18698</v>
      </c>
      <c r="Q2213">
        <v>2009</v>
      </c>
      <c r="R2213" t="s">
        <v>34</v>
      </c>
      <c r="S2213">
        <v>1</v>
      </c>
      <c r="T2213">
        <v>18000000</v>
      </c>
      <c r="U2213">
        <v>14793904</v>
      </c>
      <c r="V2213">
        <f t="shared" si="69"/>
        <v>-3206096</v>
      </c>
      <c r="W2213" t="s">
        <v>8121</v>
      </c>
      <c r="X2213">
        <v>5.3</v>
      </c>
      <c r="Y2213">
        <v>107</v>
      </c>
      <c r="Z2213">
        <v>28209</v>
      </c>
      <c r="AA2213">
        <v>80</v>
      </c>
      <c r="AB2213">
        <v>0</v>
      </c>
      <c r="AC2213">
        <v>0</v>
      </c>
      <c r="AD2213">
        <v>946</v>
      </c>
      <c r="AE2213">
        <v>800</v>
      </c>
      <c r="AF2213">
        <v>529</v>
      </c>
      <c r="AG2213">
        <v>4072</v>
      </c>
      <c r="AH2213" t="s">
        <v>1432</v>
      </c>
      <c r="AI2213" t="s">
        <v>12756</v>
      </c>
      <c r="AP2213">
        <f t="shared" si="68"/>
        <v>2</v>
      </c>
    </row>
    <row r="2214" spans="1:42" x14ac:dyDescent="0.3">
      <c r="A2214" s="1">
        <v>2402</v>
      </c>
      <c r="B2214" t="s">
        <v>8122</v>
      </c>
      <c r="C2214" t="s">
        <v>27</v>
      </c>
      <c r="D2214" t="s">
        <v>6219</v>
      </c>
      <c r="E2214" t="s">
        <v>209</v>
      </c>
      <c r="F2214" t="s">
        <v>7662</v>
      </c>
      <c r="G2214" t="s">
        <v>322</v>
      </c>
      <c r="H2214" t="s">
        <v>32</v>
      </c>
      <c r="I2214">
        <v>90</v>
      </c>
      <c r="J2214">
        <v>1.85</v>
      </c>
      <c r="K2214" t="s">
        <v>33</v>
      </c>
      <c r="L2214" t="s">
        <v>15256</v>
      </c>
      <c r="M2214" t="s">
        <v>18699</v>
      </c>
      <c r="N2214" t="s">
        <v>14003</v>
      </c>
      <c r="O2214" t="s">
        <v>18271</v>
      </c>
      <c r="P2214" t="s">
        <v>18700</v>
      </c>
      <c r="Q2214">
        <v>2009</v>
      </c>
      <c r="R2214" t="s">
        <v>491</v>
      </c>
      <c r="S2214">
        <v>2</v>
      </c>
      <c r="T2214">
        <v>18000000</v>
      </c>
      <c r="U2214">
        <v>15281286</v>
      </c>
      <c r="V2214">
        <f t="shared" si="69"/>
        <v>-2718714</v>
      </c>
      <c r="W2214" t="s">
        <v>8123</v>
      </c>
      <c r="X2214">
        <v>6.5</v>
      </c>
      <c r="Y2214">
        <v>192</v>
      </c>
      <c r="Z2214">
        <v>64646</v>
      </c>
      <c r="AA2214">
        <v>105</v>
      </c>
      <c r="AB2214">
        <v>0</v>
      </c>
      <c r="AC2214">
        <v>44</v>
      </c>
      <c r="AD2214">
        <v>12000</v>
      </c>
      <c r="AE2214">
        <v>904</v>
      </c>
      <c r="AF2214">
        <v>729</v>
      </c>
      <c r="AG2214">
        <v>16004</v>
      </c>
      <c r="AH2214" t="s">
        <v>1432</v>
      </c>
      <c r="AI2214" t="s">
        <v>2420</v>
      </c>
      <c r="AJ2214" t="s">
        <v>12756</v>
      </c>
      <c r="AP2214">
        <f t="shared" si="68"/>
        <v>3</v>
      </c>
    </row>
    <row r="2215" spans="1:42" x14ac:dyDescent="0.3">
      <c r="A2215" s="1">
        <v>2403</v>
      </c>
      <c r="B2215" t="s">
        <v>8124</v>
      </c>
      <c r="C2215" t="s">
        <v>27</v>
      </c>
      <c r="D2215" t="s">
        <v>8125</v>
      </c>
      <c r="E2215" t="s">
        <v>4780</v>
      </c>
      <c r="F2215" t="s">
        <v>8126</v>
      </c>
      <c r="G2215" t="s">
        <v>8127</v>
      </c>
      <c r="H2215" t="s">
        <v>32</v>
      </c>
      <c r="I2215">
        <v>98</v>
      </c>
      <c r="J2215">
        <v>2.35</v>
      </c>
      <c r="K2215" t="s">
        <v>33</v>
      </c>
      <c r="L2215" t="s">
        <v>18385</v>
      </c>
      <c r="M2215" t="s">
        <v>14635</v>
      </c>
      <c r="N2215" t="s">
        <v>18701</v>
      </c>
      <c r="O2215" t="s">
        <v>14025</v>
      </c>
      <c r="P2215" t="s">
        <v>14027</v>
      </c>
      <c r="Q2215">
        <v>1981</v>
      </c>
      <c r="R2215" t="s">
        <v>72</v>
      </c>
      <c r="S2215">
        <v>0</v>
      </c>
      <c r="T2215">
        <v>18000000</v>
      </c>
      <c r="U2215">
        <v>8000000</v>
      </c>
      <c r="V2215">
        <f t="shared" si="69"/>
        <v>-10000000</v>
      </c>
      <c r="W2215" t="s">
        <v>8128</v>
      </c>
      <c r="X2215">
        <v>5</v>
      </c>
      <c r="Y2215">
        <v>25</v>
      </c>
      <c r="Z2215">
        <v>1400</v>
      </c>
      <c r="AA2215">
        <v>41</v>
      </c>
      <c r="AB2215">
        <v>346</v>
      </c>
      <c r="AC2215">
        <v>28</v>
      </c>
      <c r="AD2215">
        <v>372</v>
      </c>
      <c r="AE2215">
        <v>262</v>
      </c>
      <c r="AF2215">
        <v>102</v>
      </c>
      <c r="AG2215">
        <v>927</v>
      </c>
      <c r="AH2215" t="s">
        <v>980</v>
      </c>
      <c r="AI2215" t="s">
        <v>718</v>
      </c>
      <c r="AJ2215" t="s">
        <v>10951</v>
      </c>
      <c r="AP2215">
        <f t="shared" si="68"/>
        <v>3</v>
      </c>
    </row>
    <row r="2216" spans="1:42" x14ac:dyDescent="0.3">
      <c r="A2216" s="1">
        <v>2404</v>
      </c>
      <c r="B2216" t="s">
        <v>8129</v>
      </c>
      <c r="C2216" t="s">
        <v>27</v>
      </c>
      <c r="D2216" t="s">
        <v>8130</v>
      </c>
      <c r="E2216" t="s">
        <v>83</v>
      </c>
      <c r="F2216" t="s">
        <v>1259</v>
      </c>
      <c r="G2216" t="s">
        <v>1326</v>
      </c>
      <c r="H2216" t="s">
        <v>32</v>
      </c>
      <c r="I2216">
        <v>109</v>
      </c>
      <c r="J2216">
        <v>2.35</v>
      </c>
      <c r="K2216" t="s">
        <v>33</v>
      </c>
      <c r="L2216" t="s">
        <v>18702</v>
      </c>
      <c r="M2216" t="s">
        <v>16493</v>
      </c>
      <c r="N2216" t="s">
        <v>14217</v>
      </c>
      <c r="O2216" t="s">
        <v>13974</v>
      </c>
      <c r="P2216" t="s">
        <v>18703</v>
      </c>
      <c r="Q2216">
        <v>2001</v>
      </c>
      <c r="R2216" t="s">
        <v>491</v>
      </c>
      <c r="S2216">
        <v>0</v>
      </c>
      <c r="T2216">
        <v>18000000</v>
      </c>
      <c r="U2216">
        <v>13491653</v>
      </c>
      <c r="V2216">
        <f t="shared" si="69"/>
        <v>-4508347</v>
      </c>
      <c r="W2216" t="s">
        <v>8131</v>
      </c>
      <c r="X2216">
        <v>6.1</v>
      </c>
      <c r="Y2216">
        <v>104</v>
      </c>
      <c r="Z2216">
        <v>23728</v>
      </c>
      <c r="AA2216">
        <v>213</v>
      </c>
      <c r="AB2216">
        <v>813</v>
      </c>
      <c r="AC2216">
        <v>128</v>
      </c>
      <c r="AD2216">
        <v>11000</v>
      </c>
      <c r="AE2216">
        <v>2000</v>
      </c>
      <c r="AF2216">
        <v>1000</v>
      </c>
      <c r="AG2216">
        <v>14995</v>
      </c>
      <c r="AH2216" t="s">
        <v>2420</v>
      </c>
      <c r="AI2216" t="s">
        <v>13161</v>
      </c>
      <c r="AP2216">
        <f t="shared" si="68"/>
        <v>2</v>
      </c>
    </row>
    <row r="2217" spans="1:42" x14ac:dyDescent="0.3">
      <c r="A2217" s="1">
        <v>2406</v>
      </c>
      <c r="B2217" t="s">
        <v>8132</v>
      </c>
      <c r="C2217" t="s">
        <v>27</v>
      </c>
      <c r="D2217" t="s">
        <v>8133</v>
      </c>
      <c r="E2217" t="s">
        <v>8134</v>
      </c>
      <c r="F2217" t="s">
        <v>8135</v>
      </c>
      <c r="G2217" t="s">
        <v>8136</v>
      </c>
      <c r="H2217" t="s">
        <v>32</v>
      </c>
      <c r="I2217">
        <v>90</v>
      </c>
      <c r="J2217">
        <v>2.35</v>
      </c>
      <c r="K2217" t="s">
        <v>33</v>
      </c>
      <c r="L2217" t="s">
        <v>15504</v>
      </c>
      <c r="M2217" t="s">
        <v>18704</v>
      </c>
      <c r="N2217" t="s">
        <v>14533</v>
      </c>
      <c r="O2217" t="s">
        <v>15597</v>
      </c>
      <c r="P2217" t="s">
        <v>15019</v>
      </c>
      <c r="Q2217">
        <v>2013</v>
      </c>
      <c r="R2217" t="s">
        <v>34</v>
      </c>
      <c r="S2217">
        <v>1</v>
      </c>
      <c r="T2217">
        <v>18000000</v>
      </c>
      <c r="U2217">
        <v>10494494</v>
      </c>
      <c r="V2217">
        <f t="shared" si="69"/>
        <v>-7505506</v>
      </c>
      <c r="W2217" t="s">
        <v>8137</v>
      </c>
      <c r="X2217">
        <v>4.4000000000000004</v>
      </c>
      <c r="Y2217">
        <v>146</v>
      </c>
      <c r="Z2217">
        <v>19586</v>
      </c>
      <c r="AA2217">
        <v>109</v>
      </c>
      <c r="AB2217">
        <v>4000</v>
      </c>
      <c r="AC2217">
        <v>31</v>
      </c>
      <c r="AD2217">
        <v>210</v>
      </c>
      <c r="AE2217">
        <v>193</v>
      </c>
      <c r="AF2217">
        <v>179</v>
      </c>
      <c r="AG2217">
        <v>676</v>
      </c>
      <c r="AH2217" t="s">
        <v>980</v>
      </c>
      <c r="AI2217" t="s">
        <v>20931</v>
      </c>
      <c r="AJ2217" t="s">
        <v>13161</v>
      </c>
      <c r="AP2217">
        <f t="shared" si="68"/>
        <v>3</v>
      </c>
    </row>
    <row r="2218" spans="1:42" x14ac:dyDescent="0.3">
      <c r="A2218" s="1">
        <v>2407</v>
      </c>
      <c r="B2218" t="s">
        <v>8138</v>
      </c>
      <c r="C2218" t="s">
        <v>27</v>
      </c>
      <c r="D2218" t="s">
        <v>799</v>
      </c>
      <c r="E2218" t="s">
        <v>1685</v>
      </c>
      <c r="F2218" t="s">
        <v>6829</v>
      </c>
      <c r="G2218" t="s">
        <v>1925</v>
      </c>
      <c r="H2218" t="s">
        <v>32</v>
      </c>
      <c r="I2218">
        <v>112</v>
      </c>
      <c r="J2218">
        <v>1.85</v>
      </c>
      <c r="K2218" t="s">
        <v>33</v>
      </c>
      <c r="L2218" t="s">
        <v>15269</v>
      </c>
      <c r="M2218" t="s">
        <v>18705</v>
      </c>
      <c r="N2218" t="s">
        <v>14626</v>
      </c>
      <c r="O2218" t="s">
        <v>16169</v>
      </c>
      <c r="P2218" t="s">
        <v>16211</v>
      </c>
      <c r="Q2218">
        <v>1997</v>
      </c>
      <c r="R2218" t="s">
        <v>491</v>
      </c>
      <c r="S2218">
        <v>0</v>
      </c>
      <c r="T2218">
        <v>18000000</v>
      </c>
      <c r="U2218">
        <v>7837632</v>
      </c>
      <c r="V2218">
        <f t="shared" si="69"/>
        <v>-10162368</v>
      </c>
      <c r="W2218" t="s">
        <v>8139</v>
      </c>
      <c r="X2218">
        <v>7.5</v>
      </c>
      <c r="Y2218">
        <v>124</v>
      </c>
      <c r="Z2218">
        <v>46396</v>
      </c>
      <c r="AA2218">
        <v>287</v>
      </c>
      <c r="AB2218">
        <v>0</v>
      </c>
      <c r="AC2218">
        <v>0</v>
      </c>
      <c r="AD2218">
        <v>805</v>
      </c>
      <c r="AE2218">
        <v>223</v>
      </c>
      <c r="AF2218">
        <v>177</v>
      </c>
      <c r="AG2218">
        <v>1466</v>
      </c>
      <c r="AH2218" t="s">
        <v>2420</v>
      </c>
      <c r="AP2218">
        <f t="shared" si="68"/>
        <v>1</v>
      </c>
    </row>
    <row r="2219" spans="1:42" x14ac:dyDescent="0.3">
      <c r="A2219" s="1">
        <v>2408</v>
      </c>
      <c r="B2219" t="s">
        <v>8140</v>
      </c>
      <c r="C2219" t="s">
        <v>27</v>
      </c>
      <c r="D2219" t="s">
        <v>2760</v>
      </c>
      <c r="E2219" t="s">
        <v>5891</v>
      </c>
      <c r="F2219" t="s">
        <v>1302</v>
      </c>
      <c r="G2219" t="s">
        <v>8141</v>
      </c>
      <c r="H2219" t="s">
        <v>32</v>
      </c>
      <c r="I2219">
        <v>94</v>
      </c>
      <c r="J2219">
        <v>2.35</v>
      </c>
      <c r="K2219" t="s">
        <v>33</v>
      </c>
      <c r="L2219" t="s">
        <v>16485</v>
      </c>
      <c r="M2219" t="s">
        <v>18706</v>
      </c>
      <c r="N2219" t="s">
        <v>18707</v>
      </c>
      <c r="O2219" t="s">
        <v>18708</v>
      </c>
      <c r="P2219" t="s">
        <v>15512</v>
      </c>
      <c r="Q2219">
        <v>2014</v>
      </c>
      <c r="R2219" t="s">
        <v>34</v>
      </c>
      <c r="S2219">
        <v>2</v>
      </c>
      <c r="T2219">
        <v>18000000</v>
      </c>
      <c r="U2219">
        <v>15155772</v>
      </c>
      <c r="V2219">
        <f t="shared" si="69"/>
        <v>-2844228</v>
      </c>
      <c r="W2219" t="s">
        <v>8142</v>
      </c>
      <c r="X2219">
        <v>5.7</v>
      </c>
      <c r="Y2219">
        <v>107</v>
      </c>
      <c r="Z2219">
        <v>8895</v>
      </c>
      <c r="AA2219">
        <v>48</v>
      </c>
      <c r="AB2219">
        <v>3000</v>
      </c>
      <c r="AC2219">
        <v>0</v>
      </c>
      <c r="AD2219">
        <v>712</v>
      </c>
      <c r="AE2219">
        <v>341</v>
      </c>
      <c r="AF2219">
        <v>197</v>
      </c>
      <c r="AG2219">
        <v>1673</v>
      </c>
      <c r="AH2219" t="s">
        <v>1432</v>
      </c>
      <c r="AI2219" t="s">
        <v>2420</v>
      </c>
      <c r="AJ2219" t="s">
        <v>12756</v>
      </c>
      <c r="AP2219">
        <f t="shared" si="68"/>
        <v>3</v>
      </c>
    </row>
    <row r="2220" spans="1:42" x14ac:dyDescent="0.3">
      <c r="A2220" s="1">
        <v>2409</v>
      </c>
      <c r="B2220" t="s">
        <v>8143</v>
      </c>
      <c r="C2220" t="s">
        <v>27</v>
      </c>
      <c r="D2220" t="s">
        <v>8144</v>
      </c>
      <c r="E2220" t="s">
        <v>1501</v>
      </c>
      <c r="F2220" t="s">
        <v>8145</v>
      </c>
      <c r="G2220" t="s">
        <v>8146</v>
      </c>
      <c r="H2220" t="s">
        <v>32</v>
      </c>
      <c r="I2220">
        <v>105</v>
      </c>
      <c r="J2220">
        <v>1.37</v>
      </c>
      <c r="K2220" t="s">
        <v>33</v>
      </c>
      <c r="L2220" t="s">
        <v>18709</v>
      </c>
      <c r="M2220" t="s">
        <v>15189</v>
      </c>
      <c r="N2220" t="s">
        <v>14069</v>
      </c>
      <c r="O2220" t="s">
        <v>18710</v>
      </c>
      <c r="P2220" t="s">
        <v>17974</v>
      </c>
      <c r="Q2220">
        <v>1989</v>
      </c>
      <c r="R2220" t="s">
        <v>72</v>
      </c>
      <c r="S2220">
        <v>1</v>
      </c>
      <c r="T2220">
        <v>18000000</v>
      </c>
      <c r="U2220">
        <v>8508843</v>
      </c>
      <c r="V2220">
        <f t="shared" si="69"/>
        <v>-9491157</v>
      </c>
      <c r="W2220" t="s">
        <v>8147</v>
      </c>
      <c r="X2220">
        <v>5.5</v>
      </c>
      <c r="Y2220">
        <v>11</v>
      </c>
      <c r="Z2220">
        <v>7470</v>
      </c>
      <c r="AA2220">
        <v>35</v>
      </c>
      <c r="AB2220">
        <v>0</v>
      </c>
      <c r="AC2220">
        <v>6</v>
      </c>
      <c r="AD2220">
        <v>723</v>
      </c>
      <c r="AE2220">
        <v>422</v>
      </c>
      <c r="AF2220">
        <v>371</v>
      </c>
      <c r="AG2220">
        <v>2368</v>
      </c>
      <c r="AH2220" t="s">
        <v>718</v>
      </c>
      <c r="AI2220" t="s">
        <v>1432</v>
      </c>
      <c r="AP2220">
        <f t="shared" si="68"/>
        <v>2</v>
      </c>
    </row>
    <row r="2221" spans="1:42" x14ac:dyDescent="0.3">
      <c r="A2221" s="1">
        <v>2410</v>
      </c>
      <c r="B2221" t="s">
        <v>8148</v>
      </c>
      <c r="C2221" t="s">
        <v>27</v>
      </c>
      <c r="D2221" t="s">
        <v>8149</v>
      </c>
      <c r="E2221" t="s">
        <v>2828</v>
      </c>
      <c r="F2221" t="s">
        <v>8150</v>
      </c>
      <c r="G2221" t="s">
        <v>8151</v>
      </c>
      <c r="H2221" t="s">
        <v>205</v>
      </c>
      <c r="I2221">
        <v>104</v>
      </c>
      <c r="J2221">
        <v>1.85</v>
      </c>
      <c r="K2221" t="s">
        <v>33</v>
      </c>
      <c r="L2221" t="s">
        <v>18711</v>
      </c>
      <c r="M2221" t="s">
        <v>14802</v>
      </c>
      <c r="N2221" t="s">
        <v>18712</v>
      </c>
      <c r="O2221" t="s">
        <v>14018</v>
      </c>
      <c r="P2221" t="s">
        <v>18713</v>
      </c>
      <c r="Q2221">
        <v>2004</v>
      </c>
      <c r="R2221" t="s">
        <v>491</v>
      </c>
      <c r="S2221">
        <v>2</v>
      </c>
      <c r="T2221">
        <v>18000000</v>
      </c>
      <c r="U2221">
        <v>7739049</v>
      </c>
      <c r="V2221">
        <f t="shared" si="69"/>
        <v>-10260951</v>
      </c>
      <c r="W2221" t="s">
        <v>8152</v>
      </c>
      <c r="X2221">
        <v>7.1</v>
      </c>
      <c r="Y2221">
        <v>93</v>
      </c>
      <c r="Z2221">
        <v>10680</v>
      </c>
      <c r="AA2221">
        <v>112</v>
      </c>
      <c r="AB2221">
        <v>562</v>
      </c>
      <c r="AC2221">
        <v>109</v>
      </c>
      <c r="AD2221">
        <v>405</v>
      </c>
      <c r="AE2221">
        <v>204</v>
      </c>
      <c r="AF2221">
        <v>202</v>
      </c>
      <c r="AG2221">
        <v>847</v>
      </c>
      <c r="AH2221" t="s">
        <v>1432</v>
      </c>
      <c r="AI2221" t="s">
        <v>2420</v>
      </c>
      <c r="AJ2221" t="s">
        <v>12756</v>
      </c>
      <c r="AP2221">
        <f t="shared" si="68"/>
        <v>3</v>
      </c>
    </row>
    <row r="2222" spans="1:42" x14ac:dyDescent="0.3">
      <c r="A2222" s="1">
        <v>2411</v>
      </c>
      <c r="B2222" t="s">
        <v>8153</v>
      </c>
      <c r="C2222" t="s">
        <v>27</v>
      </c>
      <c r="D2222" t="s">
        <v>3644</v>
      </c>
      <c r="E2222" t="s">
        <v>8154</v>
      </c>
      <c r="F2222" t="s">
        <v>8155</v>
      </c>
      <c r="G2222" t="s">
        <v>8156</v>
      </c>
      <c r="H2222" t="s">
        <v>32</v>
      </c>
      <c r="I2222">
        <v>112</v>
      </c>
      <c r="J2222">
        <v>1.85</v>
      </c>
      <c r="K2222" t="s">
        <v>33</v>
      </c>
      <c r="L2222" t="s">
        <v>18714</v>
      </c>
      <c r="M2222" t="s">
        <v>18715</v>
      </c>
      <c r="N2222" t="s">
        <v>18716</v>
      </c>
      <c r="O2222" t="s">
        <v>18717</v>
      </c>
      <c r="P2222" t="s">
        <v>18718</v>
      </c>
      <c r="Q2222">
        <v>1986</v>
      </c>
      <c r="R2222" t="s">
        <v>491</v>
      </c>
      <c r="S2222">
        <v>0</v>
      </c>
      <c r="T2222">
        <v>17000000</v>
      </c>
      <c r="U2222">
        <v>6734844</v>
      </c>
      <c r="V2222">
        <f t="shared" si="69"/>
        <v>-10265156</v>
      </c>
      <c r="W2222" t="s">
        <v>8157</v>
      </c>
      <c r="X2222">
        <v>5.9</v>
      </c>
      <c r="Y2222">
        <v>38</v>
      </c>
      <c r="Z2222">
        <v>29591</v>
      </c>
      <c r="AA2222">
        <v>118</v>
      </c>
      <c r="AB2222">
        <v>0</v>
      </c>
      <c r="AC2222">
        <v>213</v>
      </c>
      <c r="AD2222">
        <v>567</v>
      </c>
      <c r="AE2222">
        <v>67</v>
      </c>
      <c r="AF2222">
        <v>45</v>
      </c>
      <c r="AG2222">
        <v>711</v>
      </c>
      <c r="AH2222" t="s">
        <v>2420</v>
      </c>
      <c r="AI2222" t="s">
        <v>12756</v>
      </c>
      <c r="AP2222">
        <f t="shared" si="68"/>
        <v>2</v>
      </c>
    </row>
    <row r="2223" spans="1:42" x14ac:dyDescent="0.3">
      <c r="A2223" s="1">
        <v>2412</v>
      </c>
      <c r="B2223" t="s">
        <v>8158</v>
      </c>
      <c r="C2223" t="s">
        <v>27</v>
      </c>
      <c r="D2223" t="s">
        <v>8159</v>
      </c>
      <c r="E2223" t="s">
        <v>1068</v>
      </c>
      <c r="F2223" t="s">
        <v>8160</v>
      </c>
      <c r="G2223" t="s">
        <v>8161</v>
      </c>
      <c r="H2223" t="s">
        <v>32</v>
      </c>
      <c r="I2223">
        <v>108</v>
      </c>
      <c r="J2223">
        <v>2.35</v>
      </c>
      <c r="K2223" t="s">
        <v>33</v>
      </c>
      <c r="L2223" t="s">
        <v>15048</v>
      </c>
      <c r="M2223" t="s">
        <v>14330</v>
      </c>
      <c r="N2223" t="s">
        <v>14036</v>
      </c>
      <c r="O2223" t="s">
        <v>14299</v>
      </c>
      <c r="P2223" t="s">
        <v>14350</v>
      </c>
      <c r="Q2223">
        <v>1981</v>
      </c>
      <c r="R2223" t="s">
        <v>72</v>
      </c>
      <c r="S2223">
        <v>0</v>
      </c>
      <c r="T2223">
        <v>18000000</v>
      </c>
      <c r="U2223">
        <v>6000000</v>
      </c>
      <c r="V2223">
        <f t="shared" si="69"/>
        <v>-12000000</v>
      </c>
      <c r="W2223" t="s">
        <v>8162</v>
      </c>
      <c r="X2223">
        <v>6.7</v>
      </c>
      <c r="Y2223">
        <v>60</v>
      </c>
      <c r="Z2223">
        <v>10832</v>
      </c>
      <c r="AA2223">
        <v>102</v>
      </c>
      <c r="AB2223">
        <v>0</v>
      </c>
      <c r="AC2223">
        <v>25</v>
      </c>
      <c r="AD2223">
        <v>1000</v>
      </c>
      <c r="AE2223">
        <v>115</v>
      </c>
      <c r="AF2223">
        <v>94</v>
      </c>
      <c r="AG2223">
        <v>1263</v>
      </c>
      <c r="AH2223" t="s">
        <v>980</v>
      </c>
      <c r="AI2223" t="s">
        <v>718</v>
      </c>
      <c r="AJ2223" t="s">
        <v>20924</v>
      </c>
      <c r="AP2223">
        <f t="shared" si="68"/>
        <v>3</v>
      </c>
    </row>
    <row r="2224" spans="1:42" x14ac:dyDescent="0.3">
      <c r="A2224" s="1">
        <v>2413</v>
      </c>
      <c r="B2224" t="s">
        <v>8163</v>
      </c>
      <c r="C2224" t="s">
        <v>27</v>
      </c>
      <c r="D2224" t="s">
        <v>6511</v>
      </c>
      <c r="E2224" t="s">
        <v>8164</v>
      </c>
      <c r="F2224" t="s">
        <v>8165</v>
      </c>
      <c r="G2224" t="s">
        <v>7237</v>
      </c>
      <c r="H2224" t="s">
        <v>572</v>
      </c>
      <c r="I2224">
        <v>112</v>
      </c>
      <c r="J2224">
        <v>2.35</v>
      </c>
      <c r="K2224" t="s">
        <v>33</v>
      </c>
      <c r="L2224" t="s">
        <v>17377</v>
      </c>
      <c r="M2224" t="s">
        <v>18719</v>
      </c>
      <c r="N2224" t="s">
        <v>14534</v>
      </c>
      <c r="O2224" t="s">
        <v>15244</v>
      </c>
      <c r="P2224" t="s">
        <v>16747</v>
      </c>
      <c r="Q2224">
        <v>2009</v>
      </c>
      <c r="R2224" t="s">
        <v>491</v>
      </c>
      <c r="S2224">
        <v>2</v>
      </c>
      <c r="T2224">
        <v>13000000</v>
      </c>
      <c r="U2224">
        <v>6615578</v>
      </c>
      <c r="V2224">
        <f t="shared" si="69"/>
        <v>-6384422</v>
      </c>
      <c r="W2224" t="s">
        <v>8166</v>
      </c>
      <c r="X2224">
        <v>7</v>
      </c>
      <c r="Y2224">
        <v>184</v>
      </c>
      <c r="Z2224">
        <v>15352</v>
      </c>
      <c r="AA2224">
        <v>82</v>
      </c>
      <c r="AB2224">
        <v>0</v>
      </c>
      <c r="AC2224">
        <v>97</v>
      </c>
      <c r="AD2224">
        <v>577</v>
      </c>
      <c r="AE2224">
        <v>416</v>
      </c>
      <c r="AF2224">
        <v>231</v>
      </c>
      <c r="AG2224">
        <v>1341</v>
      </c>
      <c r="AH2224" t="s">
        <v>20932</v>
      </c>
      <c r="AI2224" t="s">
        <v>2420</v>
      </c>
      <c r="AJ2224" t="s">
        <v>12756</v>
      </c>
      <c r="AP2224">
        <f t="shared" si="68"/>
        <v>3</v>
      </c>
    </row>
    <row r="2225" spans="1:42" x14ac:dyDescent="0.3">
      <c r="A2225" s="1">
        <v>2414</v>
      </c>
      <c r="B2225" t="s">
        <v>8167</v>
      </c>
      <c r="C2225" t="s">
        <v>559</v>
      </c>
      <c r="D2225" t="s">
        <v>197</v>
      </c>
      <c r="E2225" t="s">
        <v>38</v>
      </c>
      <c r="F2225" t="s">
        <v>421</v>
      </c>
      <c r="G2225" t="s">
        <v>2315</v>
      </c>
      <c r="H2225" t="s">
        <v>32</v>
      </c>
      <c r="I2225">
        <v>127</v>
      </c>
      <c r="J2225">
        <v>1.85</v>
      </c>
      <c r="K2225" t="s">
        <v>33</v>
      </c>
      <c r="L2225" t="s">
        <v>16849</v>
      </c>
      <c r="M2225" t="s">
        <v>18014</v>
      </c>
      <c r="N2225" t="s">
        <v>14068</v>
      </c>
      <c r="O2225" t="s">
        <v>15162</v>
      </c>
      <c r="P2225" t="s">
        <v>17954</v>
      </c>
      <c r="Q2225">
        <v>1994</v>
      </c>
      <c r="R2225" t="s">
        <v>491</v>
      </c>
      <c r="S2225">
        <v>1</v>
      </c>
      <c r="T2225">
        <v>18000000</v>
      </c>
      <c r="U2225">
        <v>5887457</v>
      </c>
      <c r="V2225">
        <f t="shared" si="69"/>
        <v>-12112543</v>
      </c>
      <c r="W2225" t="s">
        <v>8168</v>
      </c>
      <c r="X2225">
        <v>7.9</v>
      </c>
      <c r="Y2225">
        <v>148</v>
      </c>
      <c r="Z2225">
        <v>142416</v>
      </c>
      <c r="AA2225">
        <v>420</v>
      </c>
      <c r="AB2225">
        <v>0</v>
      </c>
      <c r="AC2225">
        <v>13000</v>
      </c>
      <c r="AD2225">
        <v>40000</v>
      </c>
      <c r="AE2225">
        <v>13000</v>
      </c>
      <c r="AF2225">
        <v>940</v>
      </c>
      <c r="AG2225">
        <v>56585</v>
      </c>
      <c r="AH2225" t="s">
        <v>20932</v>
      </c>
      <c r="AI2225" t="s">
        <v>1432</v>
      </c>
      <c r="AJ2225" t="s">
        <v>2420</v>
      </c>
      <c r="AP2225">
        <f t="shared" si="68"/>
        <v>3</v>
      </c>
    </row>
    <row r="2226" spans="1:42" x14ac:dyDescent="0.3">
      <c r="A2226" s="1">
        <v>2415</v>
      </c>
      <c r="B2226" t="s">
        <v>8169</v>
      </c>
      <c r="C2226" t="s">
        <v>27</v>
      </c>
      <c r="D2226" t="s">
        <v>5727</v>
      </c>
      <c r="E2226" t="s">
        <v>63</v>
      </c>
      <c r="F2226" t="s">
        <v>166</v>
      </c>
      <c r="G2226" t="s">
        <v>2439</v>
      </c>
      <c r="H2226" t="s">
        <v>32</v>
      </c>
      <c r="I2226">
        <v>111</v>
      </c>
      <c r="J2226">
        <v>2.35</v>
      </c>
      <c r="K2226" t="s">
        <v>33</v>
      </c>
      <c r="L2226" t="s">
        <v>16201</v>
      </c>
      <c r="M2226" t="s">
        <v>18720</v>
      </c>
      <c r="N2226" t="s">
        <v>18721</v>
      </c>
      <c r="O2226" t="s">
        <v>15521</v>
      </c>
      <c r="P2226" t="s">
        <v>17038</v>
      </c>
      <c r="Q2226">
        <v>2013</v>
      </c>
      <c r="R2226" t="s">
        <v>34</v>
      </c>
      <c r="S2226">
        <v>1</v>
      </c>
      <c r="T2226">
        <v>18000000</v>
      </c>
      <c r="U2226">
        <v>13362308</v>
      </c>
      <c r="V2226">
        <f t="shared" si="69"/>
        <v>-4637692</v>
      </c>
      <c r="W2226" t="s">
        <v>8170</v>
      </c>
      <c r="X2226">
        <v>6.9</v>
      </c>
      <c r="Y2226">
        <v>217</v>
      </c>
      <c r="Z2226">
        <v>31898</v>
      </c>
      <c r="AA2226">
        <v>111</v>
      </c>
      <c r="AB2226">
        <v>0</v>
      </c>
      <c r="AC2226">
        <v>655</v>
      </c>
      <c r="AD2226">
        <v>24000</v>
      </c>
      <c r="AE2226">
        <v>14000</v>
      </c>
      <c r="AF2226">
        <v>405</v>
      </c>
      <c r="AG2226">
        <v>39307</v>
      </c>
      <c r="AH2226" t="s">
        <v>2420</v>
      </c>
      <c r="AP2226">
        <f t="shared" si="68"/>
        <v>1</v>
      </c>
    </row>
    <row r="2227" spans="1:42" x14ac:dyDescent="0.3">
      <c r="A2227" s="1">
        <v>2416</v>
      </c>
      <c r="B2227" t="s">
        <v>8171</v>
      </c>
      <c r="C2227" t="s">
        <v>27</v>
      </c>
      <c r="D2227" t="s">
        <v>1468</v>
      </c>
      <c r="E2227" t="s">
        <v>177</v>
      </c>
      <c r="F2227" t="s">
        <v>8172</v>
      </c>
      <c r="G2227" t="s">
        <v>8173</v>
      </c>
      <c r="H2227" t="s">
        <v>7768</v>
      </c>
      <c r="I2227">
        <v>126</v>
      </c>
      <c r="J2227">
        <v>2.35</v>
      </c>
      <c r="K2227" t="s">
        <v>8174</v>
      </c>
      <c r="L2227" t="s">
        <v>14010</v>
      </c>
      <c r="M2227" t="s">
        <v>18722</v>
      </c>
      <c r="N2227" t="s">
        <v>15102</v>
      </c>
      <c r="O2227" t="s">
        <v>15427</v>
      </c>
      <c r="P2227" t="s">
        <v>18723</v>
      </c>
      <c r="Q2227">
        <v>2007</v>
      </c>
      <c r="R2227" t="s">
        <v>491</v>
      </c>
      <c r="S2227">
        <v>0</v>
      </c>
      <c r="T2227">
        <v>20000000</v>
      </c>
      <c r="U2227">
        <v>5701643</v>
      </c>
      <c r="V2227">
        <f t="shared" si="69"/>
        <v>-14298357</v>
      </c>
      <c r="W2227" t="s">
        <v>8175</v>
      </c>
      <c r="X2227">
        <v>7.3</v>
      </c>
      <c r="Y2227">
        <v>160</v>
      </c>
      <c r="Z2227">
        <v>37635</v>
      </c>
      <c r="AA2227">
        <v>165</v>
      </c>
      <c r="AB2227">
        <v>0</v>
      </c>
      <c r="AC2227">
        <v>44</v>
      </c>
      <c r="AD2227">
        <v>627</v>
      </c>
      <c r="AE2227">
        <v>12</v>
      </c>
      <c r="AF2227">
        <v>9</v>
      </c>
      <c r="AG2227">
        <v>653</v>
      </c>
      <c r="AH2227" t="s">
        <v>718</v>
      </c>
      <c r="AI2227" t="s">
        <v>20932</v>
      </c>
      <c r="AJ2227" t="s">
        <v>2420</v>
      </c>
      <c r="AK2227" t="s">
        <v>20929</v>
      </c>
      <c r="AL2227" t="s">
        <v>6750</v>
      </c>
      <c r="AP2227">
        <f t="shared" si="68"/>
        <v>5</v>
      </c>
    </row>
    <row r="2228" spans="1:42" x14ac:dyDescent="0.3">
      <c r="A2228" s="1">
        <v>2417</v>
      </c>
      <c r="B2228" t="s">
        <v>8176</v>
      </c>
      <c r="C2228" t="s">
        <v>27</v>
      </c>
      <c r="D2228" t="s">
        <v>953</v>
      </c>
      <c r="E2228" t="s">
        <v>51</v>
      </c>
      <c r="F2228" t="s">
        <v>483</v>
      </c>
      <c r="G2228" t="s">
        <v>107</v>
      </c>
      <c r="H2228" t="s">
        <v>47</v>
      </c>
      <c r="I2228">
        <v>114</v>
      </c>
      <c r="J2228">
        <v>2.35</v>
      </c>
      <c r="K2228" t="s">
        <v>33</v>
      </c>
      <c r="L2228" t="s">
        <v>16363</v>
      </c>
      <c r="M2228" t="s">
        <v>18724</v>
      </c>
      <c r="N2228" t="s">
        <v>17497</v>
      </c>
      <c r="O2228" t="s">
        <v>17589</v>
      </c>
      <c r="P2228" t="s">
        <v>16579</v>
      </c>
      <c r="Q2228">
        <v>2008</v>
      </c>
      <c r="R2228" t="s">
        <v>491</v>
      </c>
      <c r="S2228">
        <v>4</v>
      </c>
      <c r="T2228">
        <v>18000000</v>
      </c>
      <c r="U2228">
        <v>5694401</v>
      </c>
      <c r="V2228">
        <f t="shared" si="69"/>
        <v>-12305599</v>
      </c>
      <c r="W2228" t="s">
        <v>8177</v>
      </c>
      <c r="X2228">
        <v>7.3</v>
      </c>
      <c r="Y2228">
        <v>209</v>
      </c>
      <c r="Z2228">
        <v>194489</v>
      </c>
      <c r="AA2228">
        <v>192</v>
      </c>
      <c r="AB2228">
        <v>12000</v>
      </c>
      <c r="AC2228">
        <v>0</v>
      </c>
      <c r="AD2228">
        <v>27000</v>
      </c>
      <c r="AE2228">
        <v>18000</v>
      </c>
      <c r="AF2228">
        <v>1000</v>
      </c>
      <c r="AG2228">
        <v>46944</v>
      </c>
      <c r="AH2228" t="s">
        <v>980</v>
      </c>
      <c r="AI2228" t="s">
        <v>20931</v>
      </c>
      <c r="AJ2228" t="s">
        <v>13161</v>
      </c>
      <c r="AP2228">
        <f t="shared" si="68"/>
        <v>3</v>
      </c>
    </row>
    <row r="2229" spans="1:42" x14ac:dyDescent="0.3">
      <c r="A2229" s="1">
        <v>2418</v>
      </c>
      <c r="B2229" t="s">
        <v>8178</v>
      </c>
      <c r="C2229" t="s">
        <v>27</v>
      </c>
      <c r="D2229" t="s">
        <v>8179</v>
      </c>
      <c r="E2229" t="s">
        <v>8065</v>
      </c>
      <c r="F2229" t="s">
        <v>8180</v>
      </c>
      <c r="G2229" t="s">
        <v>8181</v>
      </c>
      <c r="H2229" t="s">
        <v>32</v>
      </c>
      <c r="I2229">
        <v>99</v>
      </c>
      <c r="J2229">
        <v>1.85</v>
      </c>
      <c r="K2229" t="s">
        <v>33</v>
      </c>
      <c r="L2229" t="s">
        <v>14573</v>
      </c>
      <c r="M2229" t="s">
        <v>18725</v>
      </c>
      <c r="N2229" t="s">
        <v>15102</v>
      </c>
      <c r="O2229" t="s">
        <v>18726</v>
      </c>
      <c r="P2229" t="s">
        <v>14042</v>
      </c>
      <c r="Q2229">
        <v>1982</v>
      </c>
      <c r="R2229" t="s">
        <v>72</v>
      </c>
      <c r="S2229">
        <v>2</v>
      </c>
      <c r="T2229">
        <v>20000000</v>
      </c>
      <c r="U2229">
        <v>5333658</v>
      </c>
      <c r="V2229">
        <f t="shared" si="69"/>
        <v>-14666342</v>
      </c>
      <c r="W2229" t="s">
        <v>8182</v>
      </c>
      <c r="X2229">
        <v>3.5</v>
      </c>
      <c r="Y2229">
        <v>40</v>
      </c>
      <c r="Z2229">
        <v>2541</v>
      </c>
      <c r="AA2229">
        <v>54</v>
      </c>
      <c r="AB2229">
        <v>0</v>
      </c>
      <c r="AC2229">
        <v>379</v>
      </c>
      <c r="AD2229">
        <v>456</v>
      </c>
      <c r="AE2229">
        <v>278</v>
      </c>
      <c r="AF2229">
        <v>251</v>
      </c>
      <c r="AG2229">
        <v>1356</v>
      </c>
      <c r="AH2229" t="s">
        <v>980</v>
      </c>
      <c r="AI2229" t="s">
        <v>13700</v>
      </c>
      <c r="AP2229">
        <f t="shared" si="68"/>
        <v>2</v>
      </c>
    </row>
    <row r="2230" spans="1:42" x14ac:dyDescent="0.3">
      <c r="A2230" s="1">
        <v>2419</v>
      </c>
      <c r="B2230" t="s">
        <v>8183</v>
      </c>
      <c r="C2230" t="s">
        <v>27</v>
      </c>
      <c r="D2230" t="s">
        <v>641</v>
      </c>
      <c r="E2230" t="s">
        <v>8184</v>
      </c>
      <c r="F2230" t="s">
        <v>571</v>
      </c>
      <c r="G2230" t="s">
        <v>6706</v>
      </c>
      <c r="H2230" t="s">
        <v>47</v>
      </c>
      <c r="I2230">
        <v>150</v>
      </c>
      <c r="J2230">
        <v>2.2000000000000002</v>
      </c>
      <c r="K2230" t="s">
        <v>33</v>
      </c>
      <c r="L2230" t="s">
        <v>18727</v>
      </c>
      <c r="M2230" t="s">
        <v>18728</v>
      </c>
      <c r="N2230" t="s">
        <v>15937</v>
      </c>
      <c r="O2230" t="s">
        <v>18729</v>
      </c>
      <c r="P2230" t="s">
        <v>14376</v>
      </c>
      <c r="Q2230">
        <v>1996</v>
      </c>
      <c r="R2230" t="s">
        <v>34</v>
      </c>
      <c r="S2230">
        <v>0</v>
      </c>
      <c r="T2230">
        <v>18000000</v>
      </c>
      <c r="U2230">
        <v>4414535</v>
      </c>
      <c r="V2230">
        <f t="shared" si="69"/>
        <v>-13585465</v>
      </c>
      <c r="W2230" t="s">
        <v>8185</v>
      </c>
      <c r="X2230">
        <v>7.8</v>
      </c>
      <c r="Y2230">
        <v>85</v>
      </c>
      <c r="Z2230">
        <v>30618</v>
      </c>
      <c r="AA2230">
        <v>224</v>
      </c>
      <c r="AB2230">
        <v>0</v>
      </c>
      <c r="AC2230">
        <v>0</v>
      </c>
      <c r="AD2230">
        <v>597</v>
      </c>
      <c r="AE2230">
        <v>591</v>
      </c>
      <c r="AF2230">
        <v>401</v>
      </c>
      <c r="AG2230">
        <v>1645</v>
      </c>
      <c r="AH2230" t="s">
        <v>2420</v>
      </c>
      <c r="AP2230">
        <f t="shared" si="68"/>
        <v>1</v>
      </c>
    </row>
    <row r="2231" spans="1:42" x14ac:dyDescent="0.3">
      <c r="A2231" s="1">
        <v>2421</v>
      </c>
      <c r="B2231" t="s">
        <v>8186</v>
      </c>
      <c r="C2231" t="s">
        <v>27</v>
      </c>
      <c r="D2231" t="s">
        <v>8187</v>
      </c>
      <c r="E2231" t="s">
        <v>65</v>
      </c>
      <c r="F2231" t="s">
        <v>784</v>
      </c>
      <c r="G2231" t="s">
        <v>8188</v>
      </c>
      <c r="H2231" t="s">
        <v>8189</v>
      </c>
      <c r="I2231">
        <v>112</v>
      </c>
      <c r="J2231">
        <v>2.35</v>
      </c>
      <c r="K2231" t="s">
        <v>33</v>
      </c>
      <c r="L2231" t="s">
        <v>15178</v>
      </c>
      <c r="M2231" t="s">
        <v>14505</v>
      </c>
      <c r="N2231" t="s">
        <v>16756</v>
      </c>
      <c r="O2231" t="s">
        <v>14445</v>
      </c>
      <c r="P2231" t="s">
        <v>18730</v>
      </c>
      <c r="Q2231">
        <v>2016</v>
      </c>
      <c r="R2231" t="s">
        <v>34</v>
      </c>
      <c r="S2231">
        <v>0</v>
      </c>
      <c r="T2231">
        <v>18000000</v>
      </c>
      <c r="U2231">
        <v>3707794</v>
      </c>
      <c r="V2231">
        <f t="shared" si="69"/>
        <v>-14292206</v>
      </c>
      <c r="W2231" t="s">
        <v>8190</v>
      </c>
      <c r="X2231">
        <v>6.7</v>
      </c>
      <c r="Y2231">
        <v>263</v>
      </c>
      <c r="Z2231">
        <v>31359</v>
      </c>
      <c r="AA2231">
        <v>156</v>
      </c>
      <c r="AB2231">
        <v>0</v>
      </c>
      <c r="AC2231">
        <v>337</v>
      </c>
      <c r="AD2231">
        <v>4000</v>
      </c>
      <c r="AE2231">
        <v>820</v>
      </c>
      <c r="AF2231">
        <v>201</v>
      </c>
      <c r="AG2231">
        <v>5671</v>
      </c>
      <c r="AH2231" t="s">
        <v>718</v>
      </c>
      <c r="AI2231" t="s">
        <v>2420</v>
      </c>
      <c r="AJ2231" t="s">
        <v>13700</v>
      </c>
      <c r="AK2231" t="s">
        <v>13161</v>
      </c>
      <c r="AP2231">
        <f t="shared" si="68"/>
        <v>4</v>
      </c>
    </row>
    <row r="2232" spans="1:42" x14ac:dyDescent="0.3">
      <c r="A2232" s="1">
        <v>2422</v>
      </c>
      <c r="B2232" t="s">
        <v>8191</v>
      </c>
      <c r="C2232" t="s">
        <v>27</v>
      </c>
      <c r="D2232" t="s">
        <v>2838</v>
      </c>
      <c r="E2232" t="s">
        <v>2838</v>
      </c>
      <c r="F2232" t="s">
        <v>2936</v>
      </c>
      <c r="G2232" t="s">
        <v>4315</v>
      </c>
      <c r="H2232" t="s">
        <v>32</v>
      </c>
      <c r="I2232">
        <v>108</v>
      </c>
      <c r="J2232">
        <v>2.35</v>
      </c>
      <c r="K2232" t="s">
        <v>33</v>
      </c>
      <c r="L2232" t="s">
        <v>16326</v>
      </c>
      <c r="M2232" t="s">
        <v>14403</v>
      </c>
      <c r="N2232" t="s">
        <v>15545</v>
      </c>
      <c r="O2232" t="s">
        <v>14398</v>
      </c>
      <c r="P2232" t="s">
        <v>14218</v>
      </c>
      <c r="Q2232">
        <v>2003</v>
      </c>
      <c r="R2232" t="s">
        <v>491</v>
      </c>
      <c r="S2232">
        <v>2</v>
      </c>
      <c r="T2232">
        <v>18000000</v>
      </c>
      <c r="U2232">
        <v>3203044</v>
      </c>
      <c r="V2232">
        <f t="shared" si="69"/>
        <v>-14796956</v>
      </c>
      <c r="W2232" t="s">
        <v>8192</v>
      </c>
      <c r="X2232">
        <v>6.4</v>
      </c>
      <c r="Y2232">
        <v>128</v>
      </c>
      <c r="Z2232">
        <v>25165</v>
      </c>
      <c r="AA2232">
        <v>155</v>
      </c>
      <c r="AB2232">
        <v>827</v>
      </c>
      <c r="AC2232">
        <v>11000</v>
      </c>
      <c r="AD2232">
        <v>11000</v>
      </c>
      <c r="AE2232">
        <v>944</v>
      </c>
      <c r="AF2232">
        <v>922</v>
      </c>
      <c r="AG2232">
        <v>14843</v>
      </c>
      <c r="AH2232" t="s">
        <v>1432</v>
      </c>
      <c r="AI2232" t="s">
        <v>12756</v>
      </c>
      <c r="AP2232">
        <f t="shared" si="68"/>
        <v>2</v>
      </c>
    </row>
    <row r="2233" spans="1:42" x14ac:dyDescent="0.3">
      <c r="A2233" s="1">
        <v>2423</v>
      </c>
      <c r="B2233" t="s">
        <v>8193</v>
      </c>
      <c r="C2233" t="s">
        <v>27</v>
      </c>
      <c r="D2233" t="s">
        <v>8194</v>
      </c>
      <c r="E2233" t="s">
        <v>2409</v>
      </c>
      <c r="F2233" t="s">
        <v>339</v>
      </c>
      <c r="G2233" t="s">
        <v>8195</v>
      </c>
      <c r="H2233" t="s">
        <v>287</v>
      </c>
      <c r="I2233">
        <v>116</v>
      </c>
      <c r="J2233">
        <v>2.35</v>
      </c>
      <c r="K2233" t="s">
        <v>33</v>
      </c>
      <c r="L2233" t="s">
        <v>16268</v>
      </c>
      <c r="M2233" t="s">
        <v>18731</v>
      </c>
      <c r="N2233" t="s">
        <v>18732</v>
      </c>
      <c r="O2233" t="s">
        <v>15771</v>
      </c>
      <c r="P2233" t="s">
        <v>18733</v>
      </c>
      <c r="Q2233">
        <v>2013</v>
      </c>
      <c r="R2233" t="s">
        <v>491</v>
      </c>
      <c r="S2233">
        <v>2</v>
      </c>
      <c r="T2233">
        <v>18000000</v>
      </c>
      <c r="U2233">
        <v>4435083</v>
      </c>
      <c r="V2233">
        <f t="shared" si="69"/>
        <v>-13564917</v>
      </c>
      <c r="W2233" t="s">
        <v>8196</v>
      </c>
      <c r="X2233">
        <v>7.1</v>
      </c>
      <c r="Y2233">
        <v>186</v>
      </c>
      <c r="Z2233">
        <v>27882</v>
      </c>
      <c r="AA2233">
        <v>119</v>
      </c>
      <c r="AB2233">
        <v>18000</v>
      </c>
      <c r="AC2233">
        <v>6</v>
      </c>
      <c r="AD2233">
        <v>25000</v>
      </c>
      <c r="AE2233">
        <v>14000</v>
      </c>
      <c r="AF2233">
        <v>212</v>
      </c>
      <c r="AG2233">
        <v>39463</v>
      </c>
      <c r="AH2233" t="s">
        <v>20932</v>
      </c>
      <c r="AI2233" t="s">
        <v>2420</v>
      </c>
      <c r="AJ2233" t="s">
        <v>12756</v>
      </c>
      <c r="AK2233" t="s">
        <v>6750</v>
      </c>
      <c r="AP2233">
        <f t="shared" si="68"/>
        <v>4</v>
      </c>
    </row>
    <row r="2234" spans="1:42" x14ac:dyDescent="0.3">
      <c r="A2234" s="1">
        <v>2424</v>
      </c>
      <c r="B2234" t="s">
        <v>8197</v>
      </c>
      <c r="C2234" t="s">
        <v>559</v>
      </c>
      <c r="D2234" t="s">
        <v>8198</v>
      </c>
      <c r="E2234" t="s">
        <v>8199</v>
      </c>
      <c r="F2234" t="s">
        <v>8200</v>
      </c>
      <c r="G2234" t="s">
        <v>8201</v>
      </c>
      <c r="H2234" t="s">
        <v>572</v>
      </c>
      <c r="I2234">
        <v>144</v>
      </c>
      <c r="J2234">
        <v>1.85</v>
      </c>
      <c r="K2234" t="s">
        <v>7892</v>
      </c>
      <c r="L2234" t="s">
        <v>14067</v>
      </c>
      <c r="M2234" t="s">
        <v>14097</v>
      </c>
      <c r="N2234" t="s">
        <v>18734</v>
      </c>
      <c r="O2234" t="s">
        <v>16463</v>
      </c>
      <c r="P2234" t="s">
        <v>18735</v>
      </c>
      <c r="Q2234">
        <v>2009</v>
      </c>
      <c r="R2234" t="s">
        <v>491</v>
      </c>
      <c r="S2234">
        <v>0</v>
      </c>
      <c r="T2234">
        <v>12000000</v>
      </c>
      <c r="U2234">
        <v>2222647</v>
      </c>
      <c r="V2234">
        <f t="shared" si="69"/>
        <v>-9777353</v>
      </c>
      <c r="W2234" t="s">
        <v>8202</v>
      </c>
      <c r="X2234">
        <v>7.8</v>
      </c>
      <c r="Y2234">
        <v>292</v>
      </c>
      <c r="Z2234">
        <v>52958</v>
      </c>
      <c r="AA2234">
        <v>193</v>
      </c>
      <c r="AB2234">
        <v>0</v>
      </c>
      <c r="AC2234">
        <v>0</v>
      </c>
      <c r="AD2234">
        <v>63</v>
      </c>
      <c r="AE2234">
        <v>43</v>
      </c>
      <c r="AF2234">
        <v>16</v>
      </c>
      <c r="AG2234">
        <v>167</v>
      </c>
      <c r="AH2234" t="s">
        <v>2420</v>
      </c>
      <c r="AI2234" t="s">
        <v>20928</v>
      </c>
      <c r="AP2234">
        <f t="shared" si="68"/>
        <v>2</v>
      </c>
    </row>
    <row r="2235" spans="1:42" x14ac:dyDescent="0.3">
      <c r="A2235" s="1">
        <v>2426</v>
      </c>
      <c r="B2235" t="s">
        <v>8203</v>
      </c>
      <c r="C2235" t="s">
        <v>27</v>
      </c>
      <c r="D2235" t="s">
        <v>8204</v>
      </c>
      <c r="E2235" t="s">
        <v>982</v>
      </c>
      <c r="F2235" t="s">
        <v>1384</v>
      </c>
      <c r="G2235" t="s">
        <v>4484</v>
      </c>
      <c r="H2235" t="s">
        <v>32</v>
      </c>
      <c r="I2235">
        <v>93</v>
      </c>
      <c r="J2235">
        <v>1.85</v>
      </c>
      <c r="K2235" t="s">
        <v>33</v>
      </c>
      <c r="L2235" t="s">
        <v>18736</v>
      </c>
      <c r="M2235" t="s">
        <v>14096</v>
      </c>
      <c r="N2235" t="s">
        <v>15082</v>
      </c>
      <c r="O2235" t="s">
        <v>14666</v>
      </c>
      <c r="P2235" t="s">
        <v>14606</v>
      </c>
      <c r="Q2235">
        <v>1986</v>
      </c>
      <c r="R2235" t="s">
        <v>491</v>
      </c>
      <c r="S2235">
        <v>2</v>
      </c>
      <c r="T2235">
        <v>2700000</v>
      </c>
      <c r="U2235">
        <v>3500000</v>
      </c>
      <c r="V2235">
        <f t="shared" si="69"/>
        <v>800000</v>
      </c>
      <c r="W2235" t="s">
        <v>8205</v>
      </c>
      <c r="X2235">
        <v>5.9</v>
      </c>
      <c r="Y2235">
        <v>70</v>
      </c>
      <c r="Z2235">
        <v>10082</v>
      </c>
      <c r="AA2235">
        <v>100</v>
      </c>
      <c r="AB2235">
        <v>0</v>
      </c>
      <c r="AC2235">
        <v>28</v>
      </c>
      <c r="AD2235">
        <v>1000</v>
      </c>
      <c r="AE2235">
        <v>695</v>
      </c>
      <c r="AF2235">
        <v>415</v>
      </c>
      <c r="AG2235">
        <v>2319</v>
      </c>
      <c r="AH2235" t="s">
        <v>980</v>
      </c>
      <c r="AI2235" t="s">
        <v>4493</v>
      </c>
      <c r="AJ2235" t="s">
        <v>12756</v>
      </c>
      <c r="AK2235" t="s">
        <v>13700</v>
      </c>
      <c r="AL2235" t="s">
        <v>13161</v>
      </c>
      <c r="AP2235">
        <f t="shared" si="68"/>
        <v>5</v>
      </c>
    </row>
    <row r="2236" spans="1:42" x14ac:dyDescent="0.3">
      <c r="A2236" s="1">
        <v>2427</v>
      </c>
      <c r="B2236" t="s">
        <v>8206</v>
      </c>
      <c r="C2236" t="s">
        <v>27</v>
      </c>
      <c r="D2236" t="s">
        <v>1900</v>
      </c>
      <c r="E2236" t="s">
        <v>2045</v>
      </c>
      <c r="F2236" t="s">
        <v>2687</v>
      </c>
      <c r="G2236" t="s">
        <v>1348</v>
      </c>
      <c r="H2236" t="s">
        <v>32</v>
      </c>
      <c r="I2236">
        <v>103</v>
      </c>
      <c r="J2236">
        <v>1.85</v>
      </c>
      <c r="K2236" t="s">
        <v>33</v>
      </c>
      <c r="L2236" t="s">
        <v>17574</v>
      </c>
      <c r="M2236" t="s">
        <v>14448</v>
      </c>
      <c r="N2236" t="s">
        <v>18737</v>
      </c>
      <c r="O2236" t="s">
        <v>18738</v>
      </c>
      <c r="P2236" t="s">
        <v>16338</v>
      </c>
      <c r="Q2236">
        <v>2002</v>
      </c>
      <c r="R2236" t="s">
        <v>491</v>
      </c>
      <c r="S2236">
        <v>0</v>
      </c>
      <c r="T2236">
        <v>18000000</v>
      </c>
      <c r="U2236">
        <v>676698</v>
      </c>
      <c r="V2236">
        <f t="shared" si="69"/>
        <v>-17323302</v>
      </c>
      <c r="W2236" t="s">
        <v>8207</v>
      </c>
      <c r="X2236">
        <v>7.2</v>
      </c>
      <c r="Y2236">
        <v>79</v>
      </c>
      <c r="Z2236">
        <v>26730</v>
      </c>
      <c r="AA2236">
        <v>180</v>
      </c>
      <c r="AB2236">
        <v>2000</v>
      </c>
      <c r="AC2236">
        <v>154</v>
      </c>
      <c r="AD2236">
        <v>1000</v>
      </c>
      <c r="AE2236">
        <v>783</v>
      </c>
      <c r="AF2236">
        <v>576</v>
      </c>
      <c r="AG2236">
        <v>4094</v>
      </c>
      <c r="AH2236" t="s">
        <v>20931</v>
      </c>
      <c r="AI2236" t="s">
        <v>2420</v>
      </c>
      <c r="AJ2236" t="s">
        <v>20928</v>
      </c>
      <c r="AK2236" t="s">
        <v>13161</v>
      </c>
      <c r="AP2236">
        <f t="shared" si="68"/>
        <v>4</v>
      </c>
    </row>
    <row r="2237" spans="1:42" x14ac:dyDescent="0.3">
      <c r="A2237" s="1">
        <v>2432</v>
      </c>
      <c r="B2237" t="s">
        <v>8208</v>
      </c>
      <c r="C2237" t="s">
        <v>27</v>
      </c>
      <c r="D2237" t="s">
        <v>8209</v>
      </c>
      <c r="E2237" t="s">
        <v>4019</v>
      </c>
      <c r="F2237" t="s">
        <v>4497</v>
      </c>
      <c r="G2237" t="s">
        <v>8210</v>
      </c>
      <c r="H2237" t="s">
        <v>2536</v>
      </c>
      <c r="I2237">
        <v>121</v>
      </c>
      <c r="J2237">
        <v>2.35</v>
      </c>
      <c r="K2237" t="s">
        <v>33</v>
      </c>
      <c r="L2237" t="s">
        <v>16053</v>
      </c>
      <c r="M2237" t="s">
        <v>18739</v>
      </c>
      <c r="N2237" t="s">
        <v>17436</v>
      </c>
      <c r="O2237" t="s">
        <v>17131</v>
      </c>
      <c r="P2237" t="s">
        <v>15547</v>
      </c>
      <c r="Q2237">
        <v>1999</v>
      </c>
      <c r="R2237" t="s">
        <v>491</v>
      </c>
      <c r="S2237">
        <v>2</v>
      </c>
      <c r="T2237">
        <v>11350000</v>
      </c>
      <c r="U2237">
        <v>229311</v>
      </c>
      <c r="V2237">
        <f t="shared" si="69"/>
        <v>-11120689</v>
      </c>
      <c r="W2237" t="s">
        <v>8211</v>
      </c>
      <c r="X2237">
        <v>6.2</v>
      </c>
      <c r="Y2237">
        <v>10</v>
      </c>
      <c r="Z2237">
        <v>899</v>
      </c>
      <c r="AA2237">
        <v>42</v>
      </c>
      <c r="AB2237">
        <v>271</v>
      </c>
      <c r="AC2237">
        <v>0</v>
      </c>
      <c r="AD2237">
        <v>854</v>
      </c>
      <c r="AE2237">
        <v>578</v>
      </c>
      <c r="AF2237">
        <v>353</v>
      </c>
      <c r="AG2237">
        <v>2705</v>
      </c>
      <c r="AH2237" t="s">
        <v>980</v>
      </c>
      <c r="AI2237" t="s">
        <v>2420</v>
      </c>
      <c r="AJ2237" t="s">
        <v>20929</v>
      </c>
      <c r="AK2237" t="s">
        <v>12756</v>
      </c>
      <c r="AL2237" t="s">
        <v>6750</v>
      </c>
      <c r="AM2237" t="s">
        <v>10951</v>
      </c>
      <c r="AP2237">
        <f t="shared" si="68"/>
        <v>6</v>
      </c>
    </row>
    <row r="2238" spans="1:42" x14ac:dyDescent="0.3">
      <c r="A2238" s="1">
        <v>2435</v>
      </c>
      <c r="B2238" t="s">
        <v>8212</v>
      </c>
      <c r="C2238" t="s">
        <v>27</v>
      </c>
      <c r="D2238" t="s">
        <v>8213</v>
      </c>
      <c r="E2238" t="s">
        <v>7100</v>
      </c>
      <c r="F2238" t="s">
        <v>1628</v>
      </c>
      <c r="G2238" t="s">
        <v>8214</v>
      </c>
      <c r="H2238" t="s">
        <v>1390</v>
      </c>
      <c r="I2238">
        <v>105</v>
      </c>
      <c r="J2238">
        <v>2.35</v>
      </c>
      <c r="K2238" t="s">
        <v>33</v>
      </c>
      <c r="L2238" t="s">
        <v>13963</v>
      </c>
      <c r="M2238" t="s">
        <v>15957</v>
      </c>
      <c r="N2238" t="s">
        <v>18740</v>
      </c>
      <c r="O2238" t="s">
        <v>16943</v>
      </c>
      <c r="P2238" t="s">
        <v>14883</v>
      </c>
      <c r="Q2238">
        <v>2006</v>
      </c>
      <c r="R2238" t="s">
        <v>491</v>
      </c>
      <c r="S2238">
        <v>0</v>
      </c>
      <c r="T2238">
        <v>14000000</v>
      </c>
      <c r="U2238">
        <v>63260</v>
      </c>
      <c r="V2238">
        <f t="shared" si="69"/>
        <v>-13936740</v>
      </c>
      <c r="W2238" t="s">
        <v>8215</v>
      </c>
      <c r="X2238">
        <v>6.7</v>
      </c>
      <c r="Y2238">
        <v>112</v>
      </c>
      <c r="Z2238">
        <v>14325</v>
      </c>
      <c r="AA2238">
        <v>90</v>
      </c>
      <c r="AB2238">
        <v>0</v>
      </c>
      <c r="AC2238">
        <v>2</v>
      </c>
      <c r="AD2238">
        <v>805</v>
      </c>
      <c r="AE2238">
        <v>306</v>
      </c>
      <c r="AF2238">
        <v>69</v>
      </c>
      <c r="AG2238">
        <v>1185</v>
      </c>
      <c r="AH2238" t="s">
        <v>980</v>
      </c>
      <c r="AI2238" t="s">
        <v>20925</v>
      </c>
      <c r="AJ2238" t="s">
        <v>13700</v>
      </c>
      <c r="AK2238" t="s">
        <v>13161</v>
      </c>
      <c r="AP2238">
        <f t="shared" si="68"/>
        <v>4</v>
      </c>
    </row>
    <row r="2239" spans="1:42" x14ac:dyDescent="0.3">
      <c r="A2239" s="1">
        <v>2438</v>
      </c>
      <c r="B2239" t="s">
        <v>8216</v>
      </c>
      <c r="C2239" t="s">
        <v>27</v>
      </c>
      <c r="D2239" t="s">
        <v>4592</v>
      </c>
      <c r="E2239" t="s">
        <v>141</v>
      </c>
      <c r="F2239" t="s">
        <v>470</v>
      </c>
      <c r="G2239" t="s">
        <v>3091</v>
      </c>
      <c r="H2239" t="s">
        <v>32</v>
      </c>
      <c r="I2239">
        <v>119</v>
      </c>
      <c r="J2239">
        <v>1.85</v>
      </c>
      <c r="K2239" t="s">
        <v>33</v>
      </c>
      <c r="L2239" t="s">
        <v>17213</v>
      </c>
      <c r="M2239" t="s">
        <v>16866</v>
      </c>
      <c r="N2239" t="s">
        <v>14178</v>
      </c>
      <c r="O2239" t="s">
        <v>14397</v>
      </c>
      <c r="P2239" t="s">
        <v>18741</v>
      </c>
      <c r="Q2239">
        <v>2007</v>
      </c>
      <c r="R2239" t="s">
        <v>491</v>
      </c>
      <c r="S2239">
        <v>2</v>
      </c>
      <c r="T2239">
        <v>20000000</v>
      </c>
      <c r="U2239">
        <v>121463226</v>
      </c>
      <c r="V2239">
        <f t="shared" si="69"/>
        <v>101463226</v>
      </c>
      <c r="W2239" t="s">
        <v>8217</v>
      </c>
      <c r="X2239">
        <v>7.6</v>
      </c>
      <c r="Y2239">
        <v>256</v>
      </c>
      <c r="Z2239">
        <v>422606</v>
      </c>
      <c r="AA2239">
        <v>555</v>
      </c>
      <c r="AB2239">
        <v>0</v>
      </c>
      <c r="AC2239">
        <v>99</v>
      </c>
      <c r="AD2239">
        <v>15000</v>
      </c>
      <c r="AE2239">
        <v>833</v>
      </c>
      <c r="AF2239">
        <v>778</v>
      </c>
      <c r="AG2239">
        <v>17584</v>
      </c>
      <c r="AH2239" t="s">
        <v>1432</v>
      </c>
      <c r="AP2239">
        <f t="shared" si="68"/>
        <v>1</v>
      </c>
    </row>
    <row r="2240" spans="1:42" x14ac:dyDescent="0.3">
      <c r="A2240" s="1">
        <v>2441</v>
      </c>
      <c r="B2240" t="s">
        <v>8218</v>
      </c>
      <c r="C2240" t="s">
        <v>27</v>
      </c>
      <c r="D2240" t="s">
        <v>805</v>
      </c>
      <c r="E2240" t="s">
        <v>8219</v>
      </c>
      <c r="F2240" t="s">
        <v>8220</v>
      </c>
      <c r="G2240" t="s">
        <v>8221</v>
      </c>
      <c r="H2240" t="s">
        <v>32</v>
      </c>
      <c r="I2240">
        <v>98</v>
      </c>
      <c r="J2240">
        <v>1.85</v>
      </c>
      <c r="K2240" t="s">
        <v>33</v>
      </c>
      <c r="L2240" t="s">
        <v>15485</v>
      </c>
      <c r="M2240" t="s">
        <v>15192</v>
      </c>
      <c r="N2240" t="s">
        <v>18742</v>
      </c>
      <c r="O2240" t="s">
        <v>15407</v>
      </c>
      <c r="P2240" t="s">
        <v>14909</v>
      </c>
      <c r="Q2240">
        <v>2008</v>
      </c>
      <c r="R2240" t="s">
        <v>34</v>
      </c>
      <c r="S2240">
        <v>2</v>
      </c>
      <c r="T2240">
        <v>23000000</v>
      </c>
      <c r="U2240">
        <v>58006147</v>
      </c>
      <c r="V2240">
        <f t="shared" si="69"/>
        <v>35006147</v>
      </c>
      <c r="W2240" t="s">
        <v>8222</v>
      </c>
      <c r="X2240">
        <v>6.2</v>
      </c>
      <c r="Y2240">
        <v>97</v>
      </c>
      <c r="Z2240">
        <v>67653</v>
      </c>
      <c r="AA2240">
        <v>108</v>
      </c>
      <c r="AB2240">
        <v>0</v>
      </c>
      <c r="AC2240">
        <v>209</v>
      </c>
      <c r="AD2240">
        <v>158</v>
      </c>
      <c r="AE2240">
        <v>152</v>
      </c>
      <c r="AF2240">
        <v>129</v>
      </c>
      <c r="AG2240">
        <v>816</v>
      </c>
      <c r="AH2240" t="s">
        <v>2420</v>
      </c>
      <c r="AI2240" t="s">
        <v>20933</v>
      </c>
      <c r="AJ2240" t="s">
        <v>20927</v>
      </c>
      <c r="AK2240" t="s">
        <v>12756</v>
      </c>
      <c r="AP2240">
        <f t="shared" si="68"/>
        <v>4</v>
      </c>
    </row>
    <row r="2241" spans="1:42" x14ac:dyDescent="0.3">
      <c r="A2241" s="1">
        <v>2442</v>
      </c>
      <c r="B2241" t="s">
        <v>8223</v>
      </c>
      <c r="C2241" t="s">
        <v>27</v>
      </c>
      <c r="D2241" t="s">
        <v>8224</v>
      </c>
      <c r="E2241" t="s">
        <v>198</v>
      </c>
      <c r="F2241" t="s">
        <v>1206</v>
      </c>
      <c r="G2241" t="s">
        <v>2485</v>
      </c>
      <c r="H2241" t="s">
        <v>32</v>
      </c>
      <c r="I2241">
        <v>80</v>
      </c>
      <c r="J2241">
        <v>1.85</v>
      </c>
      <c r="K2241" t="s">
        <v>33</v>
      </c>
      <c r="L2241" t="s">
        <v>14510</v>
      </c>
      <c r="M2241" t="s">
        <v>18485</v>
      </c>
      <c r="N2241" t="s">
        <v>17674</v>
      </c>
      <c r="O2241" t="s">
        <v>14288</v>
      </c>
      <c r="P2241" t="s">
        <v>18743</v>
      </c>
      <c r="Q2241">
        <v>2005</v>
      </c>
      <c r="R2241" t="s">
        <v>72</v>
      </c>
      <c r="S2241">
        <v>1</v>
      </c>
      <c r="T2241">
        <v>17500000</v>
      </c>
      <c r="U2241">
        <v>51053787</v>
      </c>
      <c r="V2241">
        <f t="shared" si="69"/>
        <v>33553787</v>
      </c>
      <c r="W2241" t="s">
        <v>8225</v>
      </c>
      <c r="X2241">
        <v>6.5</v>
      </c>
      <c r="Y2241">
        <v>142</v>
      </c>
      <c r="Z2241">
        <v>45900</v>
      </c>
      <c r="AA2241">
        <v>247</v>
      </c>
      <c r="AB2241">
        <v>0</v>
      </c>
      <c r="AC2241">
        <v>19</v>
      </c>
      <c r="AD2241">
        <v>11000</v>
      </c>
      <c r="AE2241">
        <v>979</v>
      </c>
      <c r="AF2241">
        <v>854</v>
      </c>
      <c r="AG2241">
        <v>14385</v>
      </c>
      <c r="AH2241" t="s">
        <v>980</v>
      </c>
      <c r="AI2241" t="s">
        <v>20925</v>
      </c>
      <c r="AJ2241" t="s">
        <v>1432</v>
      </c>
      <c r="AK2241" t="s">
        <v>20931</v>
      </c>
      <c r="AL2241" t="s">
        <v>20926</v>
      </c>
      <c r="AP2241">
        <f t="shared" si="68"/>
        <v>5</v>
      </c>
    </row>
    <row r="2242" spans="1:42" x14ac:dyDescent="0.3">
      <c r="A2242" s="1">
        <v>2443</v>
      </c>
      <c r="B2242" t="s">
        <v>8226</v>
      </c>
      <c r="C2242" t="s">
        <v>27</v>
      </c>
      <c r="D2242" t="s">
        <v>8227</v>
      </c>
      <c r="E2242" t="s">
        <v>194</v>
      </c>
      <c r="F2242" t="s">
        <v>2930</v>
      </c>
      <c r="G2242" t="s">
        <v>8228</v>
      </c>
      <c r="H2242" t="s">
        <v>47</v>
      </c>
      <c r="I2242">
        <v>121</v>
      </c>
      <c r="J2242">
        <v>2.35</v>
      </c>
      <c r="K2242" t="s">
        <v>33</v>
      </c>
      <c r="L2242" t="s">
        <v>18744</v>
      </c>
      <c r="M2242" t="s">
        <v>18745</v>
      </c>
      <c r="N2242" t="s">
        <v>18746</v>
      </c>
      <c r="O2242" t="s">
        <v>18747</v>
      </c>
      <c r="P2242" t="s">
        <v>18748</v>
      </c>
      <c r="Q2242">
        <v>2004</v>
      </c>
      <c r="R2242" t="s">
        <v>34</v>
      </c>
      <c r="S2242">
        <v>1</v>
      </c>
      <c r="T2242">
        <v>17500000</v>
      </c>
      <c r="U2242">
        <v>23472900</v>
      </c>
      <c r="V2242">
        <f t="shared" si="69"/>
        <v>5972900</v>
      </c>
      <c r="W2242" t="s">
        <v>8229</v>
      </c>
      <c r="X2242">
        <v>8.1</v>
      </c>
      <c r="Y2242">
        <v>187</v>
      </c>
      <c r="Z2242">
        <v>264533</v>
      </c>
      <c r="AA2242">
        <v>609</v>
      </c>
      <c r="AB2242">
        <v>12000</v>
      </c>
      <c r="AC2242">
        <v>83</v>
      </c>
      <c r="AD2242">
        <v>3000</v>
      </c>
      <c r="AE2242">
        <v>460</v>
      </c>
      <c r="AF2242">
        <v>242</v>
      </c>
      <c r="AG2242">
        <v>4142</v>
      </c>
      <c r="AH2242" t="s">
        <v>2420</v>
      </c>
      <c r="AI2242" t="s">
        <v>20929</v>
      </c>
      <c r="AJ2242" t="s">
        <v>6750</v>
      </c>
      <c r="AP2242">
        <f t="shared" si="68"/>
        <v>3</v>
      </c>
    </row>
    <row r="2243" spans="1:42" x14ac:dyDescent="0.3">
      <c r="A2243" s="1">
        <v>2444</v>
      </c>
      <c r="B2243" t="s">
        <v>8230</v>
      </c>
      <c r="C2243" t="s">
        <v>27</v>
      </c>
      <c r="D2243" t="s">
        <v>8231</v>
      </c>
      <c r="E2243" t="s">
        <v>8232</v>
      </c>
      <c r="F2243" t="s">
        <v>990</v>
      </c>
      <c r="G2243" t="s">
        <v>3118</v>
      </c>
      <c r="H2243" t="s">
        <v>1390</v>
      </c>
      <c r="I2243">
        <v>94</v>
      </c>
      <c r="J2243">
        <v>2.35</v>
      </c>
      <c r="K2243" t="s">
        <v>33</v>
      </c>
      <c r="L2243" t="s">
        <v>16726</v>
      </c>
      <c r="M2243" t="s">
        <v>18749</v>
      </c>
      <c r="N2243" t="s">
        <v>18750</v>
      </c>
      <c r="O2243" t="s">
        <v>18587</v>
      </c>
      <c r="P2243" t="s">
        <v>18304</v>
      </c>
      <c r="Q2243">
        <v>2007</v>
      </c>
      <c r="R2243" t="s">
        <v>491</v>
      </c>
      <c r="S2243">
        <v>1</v>
      </c>
      <c r="T2243">
        <v>24000000</v>
      </c>
      <c r="U2243">
        <v>39687528</v>
      </c>
      <c r="V2243">
        <f t="shared" si="69"/>
        <v>15687528</v>
      </c>
      <c r="W2243" t="s">
        <v>8233</v>
      </c>
      <c r="X2243">
        <v>6.3</v>
      </c>
      <c r="Y2243">
        <v>193</v>
      </c>
      <c r="Z2243">
        <v>140780</v>
      </c>
      <c r="AA2243">
        <v>376</v>
      </c>
      <c r="AB2243">
        <v>0</v>
      </c>
      <c r="AC2243">
        <v>87</v>
      </c>
      <c r="AD2243">
        <v>866</v>
      </c>
      <c r="AE2243">
        <v>794</v>
      </c>
      <c r="AF2243">
        <v>280</v>
      </c>
      <c r="AG2243">
        <v>2124</v>
      </c>
      <c r="AH2243" t="s">
        <v>980</v>
      </c>
      <c r="AI2243" t="s">
        <v>20931</v>
      </c>
      <c r="AJ2243" t="s">
        <v>2420</v>
      </c>
      <c r="AK2243" t="s">
        <v>13161</v>
      </c>
      <c r="AP2243">
        <f t="shared" ref="AP2243:AP2306" si="70">COUNTA(AH2243:AO2243)</f>
        <v>4</v>
      </c>
    </row>
    <row r="2244" spans="1:42" x14ac:dyDescent="0.3">
      <c r="A2244" s="1">
        <v>2445</v>
      </c>
      <c r="B2244" t="s">
        <v>8234</v>
      </c>
      <c r="C2244" t="s">
        <v>27</v>
      </c>
      <c r="D2244" t="s">
        <v>8235</v>
      </c>
      <c r="E2244" t="s">
        <v>2193</v>
      </c>
      <c r="F2244" t="s">
        <v>7917</v>
      </c>
      <c r="G2244" t="s">
        <v>8236</v>
      </c>
      <c r="H2244" t="s">
        <v>32</v>
      </c>
      <c r="I2244">
        <v>93</v>
      </c>
      <c r="J2244">
        <v>2.35</v>
      </c>
      <c r="K2244" t="s">
        <v>33</v>
      </c>
      <c r="L2244" t="s">
        <v>16374</v>
      </c>
      <c r="M2244" t="s">
        <v>18751</v>
      </c>
      <c r="N2244" t="s">
        <v>14220</v>
      </c>
      <c r="O2244" t="s">
        <v>10123</v>
      </c>
      <c r="P2244" t="s">
        <v>18752</v>
      </c>
      <c r="Q2244">
        <v>2013</v>
      </c>
      <c r="R2244" t="s">
        <v>72</v>
      </c>
      <c r="S2244">
        <v>5</v>
      </c>
      <c r="T2244">
        <v>17500000</v>
      </c>
      <c r="U2244">
        <v>7017178</v>
      </c>
      <c r="V2244">
        <f t="shared" ref="V2244:V2307" si="71">U2244-T2244</f>
        <v>-10482822</v>
      </c>
      <c r="W2244" t="s">
        <v>8237</v>
      </c>
      <c r="X2244">
        <v>4.4000000000000004</v>
      </c>
      <c r="Y2244">
        <v>40</v>
      </c>
      <c r="Z2244">
        <v>1633</v>
      </c>
      <c r="AA2244">
        <v>17</v>
      </c>
      <c r="AB2244">
        <v>0</v>
      </c>
      <c r="AC2244">
        <v>148</v>
      </c>
      <c r="AD2244">
        <v>549</v>
      </c>
      <c r="AE2244">
        <v>269</v>
      </c>
      <c r="AF2244">
        <v>170</v>
      </c>
      <c r="AG2244">
        <v>1373</v>
      </c>
      <c r="AH2244" t="s">
        <v>2420</v>
      </c>
      <c r="AI2244" t="s">
        <v>20926</v>
      </c>
      <c r="AJ2244" t="s">
        <v>20933</v>
      </c>
      <c r="AK2244" t="s">
        <v>20927</v>
      </c>
      <c r="AP2244">
        <f t="shared" si="70"/>
        <v>4</v>
      </c>
    </row>
    <row r="2245" spans="1:42" x14ac:dyDescent="0.3">
      <c r="A2245" s="1">
        <v>2447</v>
      </c>
      <c r="B2245" t="s">
        <v>8238</v>
      </c>
      <c r="C2245" t="s">
        <v>27</v>
      </c>
      <c r="D2245" t="s">
        <v>8239</v>
      </c>
      <c r="E2245" t="s">
        <v>8240</v>
      </c>
      <c r="F2245" t="s">
        <v>8241</v>
      </c>
      <c r="G2245" t="s">
        <v>8242</v>
      </c>
      <c r="H2245" t="s">
        <v>32</v>
      </c>
      <c r="I2245">
        <v>116</v>
      </c>
      <c r="J2245">
        <v>1.85</v>
      </c>
      <c r="K2245" t="s">
        <v>33</v>
      </c>
      <c r="L2245" t="s">
        <v>18753</v>
      </c>
      <c r="M2245" t="s">
        <v>18754</v>
      </c>
      <c r="N2245" t="s">
        <v>18755</v>
      </c>
      <c r="O2245" t="s">
        <v>17127</v>
      </c>
      <c r="P2245" t="s">
        <v>14989</v>
      </c>
      <c r="Q2245">
        <v>2002</v>
      </c>
      <c r="R2245" t="s">
        <v>491</v>
      </c>
      <c r="S2245">
        <v>0</v>
      </c>
      <c r="T2245">
        <v>17500000</v>
      </c>
      <c r="U2245">
        <v>325491</v>
      </c>
      <c r="V2245">
        <f t="shared" si="71"/>
        <v>-17174509</v>
      </c>
      <c r="W2245" t="s">
        <v>8243</v>
      </c>
      <c r="X2245">
        <v>6</v>
      </c>
      <c r="Y2245">
        <v>38</v>
      </c>
      <c r="Z2245">
        <v>4387</v>
      </c>
      <c r="AA2245">
        <v>67</v>
      </c>
      <c r="AB2245">
        <v>204</v>
      </c>
      <c r="AC2245">
        <v>0</v>
      </c>
      <c r="AD2245">
        <v>109</v>
      </c>
      <c r="AE2245">
        <v>67</v>
      </c>
      <c r="AF2245">
        <v>50</v>
      </c>
      <c r="AG2245">
        <v>245</v>
      </c>
      <c r="AH2245" t="s">
        <v>20931</v>
      </c>
      <c r="AI2245" t="s">
        <v>2420</v>
      </c>
      <c r="AJ2245" t="s">
        <v>13161</v>
      </c>
      <c r="AP2245">
        <f t="shared" si="70"/>
        <v>3</v>
      </c>
    </row>
    <row r="2246" spans="1:42" x14ac:dyDescent="0.3">
      <c r="A2246" s="1">
        <v>2448</v>
      </c>
      <c r="B2246" t="s">
        <v>8244</v>
      </c>
      <c r="C2246" t="s">
        <v>27</v>
      </c>
      <c r="D2246" t="s">
        <v>2532</v>
      </c>
      <c r="E2246" t="s">
        <v>5759</v>
      </c>
      <c r="F2246" t="s">
        <v>8245</v>
      </c>
      <c r="G2246" t="s">
        <v>8246</v>
      </c>
      <c r="H2246" t="s">
        <v>32</v>
      </c>
      <c r="I2246">
        <v>101</v>
      </c>
      <c r="J2246">
        <v>1.85</v>
      </c>
      <c r="K2246" t="s">
        <v>33</v>
      </c>
      <c r="L2246" t="s">
        <v>18756</v>
      </c>
      <c r="M2246" t="s">
        <v>17266</v>
      </c>
      <c r="N2246" t="s">
        <v>14177</v>
      </c>
      <c r="O2246" t="s">
        <v>16972</v>
      </c>
      <c r="P2246" t="s">
        <v>18757</v>
      </c>
      <c r="Q2246">
        <v>2001</v>
      </c>
      <c r="R2246" t="s">
        <v>34</v>
      </c>
      <c r="S2246">
        <v>0</v>
      </c>
      <c r="T2246">
        <v>17000000</v>
      </c>
      <c r="U2246">
        <v>96471845</v>
      </c>
      <c r="V2246">
        <f t="shared" si="71"/>
        <v>79471845</v>
      </c>
      <c r="W2246" t="s">
        <v>8247</v>
      </c>
      <c r="X2246">
        <v>7.6</v>
      </c>
      <c r="Y2246">
        <v>239</v>
      </c>
      <c r="Z2246">
        <v>268581</v>
      </c>
      <c r="AA2246">
        <v>1109</v>
      </c>
      <c r="AB2246">
        <v>20000</v>
      </c>
      <c r="AC2246">
        <v>448</v>
      </c>
      <c r="AD2246">
        <v>482</v>
      </c>
      <c r="AE2246">
        <v>203</v>
      </c>
      <c r="AF2246">
        <v>83</v>
      </c>
      <c r="AG2246">
        <v>956</v>
      </c>
      <c r="AH2246" t="s">
        <v>20924</v>
      </c>
      <c r="AI2246" t="s">
        <v>4493</v>
      </c>
      <c r="AJ2246" t="s">
        <v>13161</v>
      </c>
      <c r="AP2246">
        <f t="shared" si="70"/>
        <v>3</v>
      </c>
    </row>
    <row r="2247" spans="1:42" x14ac:dyDescent="0.3">
      <c r="A2247" s="1">
        <v>2449</v>
      </c>
      <c r="B2247" t="s">
        <v>8248</v>
      </c>
      <c r="C2247" t="s">
        <v>27</v>
      </c>
      <c r="D2247" t="s">
        <v>28</v>
      </c>
      <c r="E2247" t="s">
        <v>2147</v>
      </c>
      <c r="F2247" t="s">
        <v>8249</v>
      </c>
      <c r="G2247" t="s">
        <v>1248</v>
      </c>
      <c r="H2247" t="s">
        <v>32</v>
      </c>
      <c r="I2247">
        <v>154</v>
      </c>
      <c r="J2247">
        <v>1.85</v>
      </c>
      <c r="K2247" t="s">
        <v>33</v>
      </c>
      <c r="L2247" t="s">
        <v>13981</v>
      </c>
      <c r="M2247" t="s">
        <v>18758</v>
      </c>
      <c r="N2247" t="s">
        <v>14023</v>
      </c>
      <c r="O2247" t="s">
        <v>15279</v>
      </c>
      <c r="P2247" t="s">
        <v>18759</v>
      </c>
      <c r="Q2247">
        <v>1986</v>
      </c>
      <c r="R2247" t="s">
        <v>491</v>
      </c>
      <c r="S2247">
        <v>1</v>
      </c>
      <c r="T2247">
        <v>18500000</v>
      </c>
      <c r="U2247">
        <v>85200000</v>
      </c>
      <c r="V2247">
        <f t="shared" si="71"/>
        <v>66700000</v>
      </c>
      <c r="W2247" t="s">
        <v>8250</v>
      </c>
      <c r="X2247">
        <v>8.4</v>
      </c>
      <c r="Y2247">
        <v>250</v>
      </c>
      <c r="Z2247">
        <v>488537</v>
      </c>
      <c r="AA2247">
        <v>1076</v>
      </c>
      <c r="AB2247">
        <v>18000</v>
      </c>
      <c r="AC2247">
        <v>0</v>
      </c>
      <c r="AD2247">
        <v>2000</v>
      </c>
      <c r="AE2247">
        <v>626</v>
      </c>
      <c r="AF2247">
        <v>604</v>
      </c>
      <c r="AG2247">
        <v>4228</v>
      </c>
      <c r="AH2247" t="s">
        <v>980</v>
      </c>
      <c r="AI2247" t="s">
        <v>718</v>
      </c>
      <c r="AJ2247" t="s">
        <v>13700</v>
      </c>
      <c r="AP2247">
        <f t="shared" si="70"/>
        <v>3</v>
      </c>
    </row>
    <row r="2248" spans="1:42" x14ac:dyDescent="0.3">
      <c r="A2248" s="1">
        <v>2450</v>
      </c>
      <c r="B2248" t="s">
        <v>8251</v>
      </c>
      <c r="C2248" t="s">
        <v>27</v>
      </c>
      <c r="D2248" t="s">
        <v>8252</v>
      </c>
      <c r="E2248" t="s">
        <v>8253</v>
      </c>
      <c r="F2248" t="s">
        <v>8254</v>
      </c>
      <c r="G2248" t="s">
        <v>8255</v>
      </c>
      <c r="H2248" t="s">
        <v>32</v>
      </c>
      <c r="I2248">
        <v>105</v>
      </c>
      <c r="J2248">
        <v>2.2000000000000002</v>
      </c>
      <c r="K2248" t="s">
        <v>33</v>
      </c>
      <c r="L2248" t="s">
        <v>14516</v>
      </c>
      <c r="M2248" t="s">
        <v>18760</v>
      </c>
      <c r="N2248" t="s">
        <v>14005</v>
      </c>
      <c r="O2248" t="s">
        <v>18761</v>
      </c>
      <c r="P2248" t="s">
        <v>16354</v>
      </c>
      <c r="Q2248">
        <v>1964</v>
      </c>
      <c r="R2248" t="s">
        <v>4220</v>
      </c>
      <c r="S2248">
        <v>1</v>
      </c>
      <c r="T2248">
        <v>17000000</v>
      </c>
      <c r="U2248">
        <v>72000000</v>
      </c>
      <c r="V2248">
        <f t="shared" si="71"/>
        <v>55000000</v>
      </c>
      <c r="W2248" t="s">
        <v>8256</v>
      </c>
      <c r="X2248">
        <v>7.9</v>
      </c>
      <c r="Y2248">
        <v>82</v>
      </c>
      <c r="Z2248">
        <v>66959</v>
      </c>
      <c r="AA2248">
        <v>258</v>
      </c>
      <c r="AB2248">
        <v>0</v>
      </c>
      <c r="AC2248">
        <v>165</v>
      </c>
      <c r="AD2248">
        <v>453</v>
      </c>
      <c r="AE2248">
        <v>272</v>
      </c>
      <c r="AF2248">
        <v>244</v>
      </c>
      <c r="AG2248">
        <v>1164</v>
      </c>
      <c r="AH2248" t="s">
        <v>2420</v>
      </c>
      <c r="AI2248" t="s">
        <v>20926</v>
      </c>
      <c r="AJ2248" t="s">
        <v>20927</v>
      </c>
      <c r="AK2248" t="s">
        <v>12756</v>
      </c>
      <c r="AP2248">
        <f t="shared" si="70"/>
        <v>4</v>
      </c>
    </row>
    <row r="2249" spans="1:42" x14ac:dyDescent="0.3">
      <c r="A2249" s="1">
        <v>2451</v>
      </c>
      <c r="B2249" t="s">
        <v>8257</v>
      </c>
      <c r="C2249" t="s">
        <v>27</v>
      </c>
      <c r="D2249" t="s">
        <v>8258</v>
      </c>
      <c r="E2249" t="s">
        <v>3761</v>
      </c>
      <c r="F2249" t="s">
        <v>1794</v>
      </c>
      <c r="G2249" t="s">
        <v>1642</v>
      </c>
      <c r="H2249" t="s">
        <v>32</v>
      </c>
      <c r="I2249">
        <v>99</v>
      </c>
      <c r="J2249">
        <v>2.35</v>
      </c>
      <c r="K2249" t="s">
        <v>33</v>
      </c>
      <c r="L2249" t="s">
        <v>14572</v>
      </c>
      <c r="M2249" t="s">
        <v>16052</v>
      </c>
      <c r="N2249" t="s">
        <v>18762</v>
      </c>
      <c r="O2249" t="s">
        <v>15502</v>
      </c>
      <c r="P2249" t="s">
        <v>14018</v>
      </c>
      <c r="Q2249">
        <v>1997</v>
      </c>
      <c r="R2249" t="s">
        <v>491</v>
      </c>
      <c r="S2249">
        <v>1</v>
      </c>
      <c r="T2249">
        <v>17000000</v>
      </c>
      <c r="U2249">
        <v>72219395</v>
      </c>
      <c r="V2249">
        <f t="shared" si="71"/>
        <v>55219395</v>
      </c>
      <c r="W2249" t="s">
        <v>8259</v>
      </c>
      <c r="X2249">
        <v>5.6</v>
      </c>
      <c r="Y2249">
        <v>140</v>
      </c>
      <c r="Z2249">
        <v>105585</v>
      </c>
      <c r="AA2249">
        <v>419</v>
      </c>
      <c r="AB2249">
        <v>0</v>
      </c>
      <c r="AC2249">
        <v>13</v>
      </c>
      <c r="AD2249">
        <v>45000</v>
      </c>
      <c r="AE2249">
        <v>4000</v>
      </c>
      <c r="AF2249">
        <v>681</v>
      </c>
      <c r="AG2249">
        <v>50284</v>
      </c>
      <c r="AH2249" t="s">
        <v>4493</v>
      </c>
      <c r="AI2249" t="s">
        <v>20928</v>
      </c>
      <c r="AJ2249" t="s">
        <v>13161</v>
      </c>
      <c r="AP2249">
        <f t="shared" si="70"/>
        <v>3</v>
      </c>
    </row>
    <row r="2250" spans="1:42" x14ac:dyDescent="0.3">
      <c r="A2250" s="1">
        <v>2452</v>
      </c>
      <c r="B2250" t="s">
        <v>8260</v>
      </c>
      <c r="C2250" t="s">
        <v>27</v>
      </c>
      <c r="D2250" t="s">
        <v>5215</v>
      </c>
      <c r="E2250" t="s">
        <v>3174</v>
      </c>
      <c r="F2250" t="s">
        <v>462</v>
      </c>
      <c r="G2250" t="s">
        <v>824</v>
      </c>
      <c r="H2250" t="s">
        <v>32</v>
      </c>
      <c r="I2250">
        <v>104</v>
      </c>
      <c r="J2250">
        <v>1.85</v>
      </c>
      <c r="K2250" t="s">
        <v>33</v>
      </c>
      <c r="L2250" t="s">
        <v>18455</v>
      </c>
      <c r="M2250" t="s">
        <v>18763</v>
      </c>
      <c r="N2250" t="s">
        <v>15508</v>
      </c>
      <c r="O2250" t="s">
        <v>14178</v>
      </c>
      <c r="P2250" t="s">
        <v>13979</v>
      </c>
      <c r="Q2250">
        <v>2014</v>
      </c>
      <c r="R2250" t="s">
        <v>491</v>
      </c>
      <c r="S2250">
        <v>1</v>
      </c>
      <c r="T2250">
        <v>17000000</v>
      </c>
      <c r="U2250">
        <v>82389560</v>
      </c>
      <c r="V2250">
        <f t="shared" si="71"/>
        <v>65389560</v>
      </c>
      <c r="W2250" t="s">
        <v>8261</v>
      </c>
      <c r="X2250">
        <v>6.5</v>
      </c>
      <c r="Y2250">
        <v>129</v>
      </c>
      <c r="Z2250">
        <v>106820</v>
      </c>
      <c r="AA2250">
        <v>147</v>
      </c>
      <c r="AB2250">
        <v>14000</v>
      </c>
      <c r="AC2250">
        <v>42</v>
      </c>
      <c r="AD2250">
        <v>839</v>
      </c>
      <c r="AE2250">
        <v>756</v>
      </c>
      <c r="AF2250">
        <v>613</v>
      </c>
      <c r="AG2250">
        <v>3627</v>
      </c>
      <c r="AH2250" t="s">
        <v>1432</v>
      </c>
      <c r="AP2250">
        <f t="shared" si="70"/>
        <v>1</v>
      </c>
    </row>
    <row r="2251" spans="1:42" x14ac:dyDescent="0.3">
      <c r="A2251" s="1">
        <v>2453</v>
      </c>
      <c r="B2251" t="s">
        <v>8262</v>
      </c>
      <c r="C2251" t="s">
        <v>27</v>
      </c>
      <c r="D2251" t="s">
        <v>5731</v>
      </c>
      <c r="E2251" t="s">
        <v>1917</v>
      </c>
      <c r="F2251" t="s">
        <v>8263</v>
      </c>
      <c r="G2251" t="s">
        <v>71</v>
      </c>
      <c r="H2251" t="s">
        <v>32</v>
      </c>
      <c r="I2251">
        <v>126</v>
      </c>
      <c r="J2251">
        <v>1.85</v>
      </c>
      <c r="K2251" t="s">
        <v>33</v>
      </c>
      <c r="L2251" t="s">
        <v>15765</v>
      </c>
      <c r="M2251" t="s">
        <v>15372</v>
      </c>
      <c r="N2251" t="s">
        <v>14398</v>
      </c>
      <c r="O2251" t="s">
        <v>17362</v>
      </c>
      <c r="P2251" t="s">
        <v>14218</v>
      </c>
      <c r="Q2251">
        <v>2004</v>
      </c>
      <c r="R2251" t="s">
        <v>491</v>
      </c>
      <c r="S2251">
        <v>0</v>
      </c>
      <c r="T2251">
        <v>12000000</v>
      </c>
      <c r="U2251">
        <v>71502303</v>
      </c>
      <c r="V2251">
        <f t="shared" si="71"/>
        <v>59502303</v>
      </c>
      <c r="W2251" t="s">
        <v>8264</v>
      </c>
      <c r="X2251">
        <v>7.5</v>
      </c>
      <c r="Y2251">
        <v>285</v>
      </c>
      <c r="Z2251">
        <v>149966</v>
      </c>
      <c r="AA2251">
        <v>835</v>
      </c>
      <c r="AB2251">
        <v>0</v>
      </c>
      <c r="AC2251">
        <v>729</v>
      </c>
      <c r="AD2251">
        <v>912</v>
      </c>
      <c r="AE2251">
        <v>306</v>
      </c>
      <c r="AF2251">
        <v>284</v>
      </c>
      <c r="AG2251">
        <v>2170</v>
      </c>
      <c r="AH2251" t="s">
        <v>718</v>
      </c>
      <c r="AI2251" t="s">
        <v>1432</v>
      </c>
      <c r="AJ2251" t="s">
        <v>2420</v>
      </c>
      <c r="AK2251" t="s">
        <v>12756</v>
      </c>
      <c r="AP2251">
        <f t="shared" si="70"/>
        <v>4</v>
      </c>
    </row>
    <row r="2252" spans="1:42" x14ac:dyDescent="0.3">
      <c r="A2252" s="1">
        <v>2454</v>
      </c>
      <c r="B2252" t="s">
        <v>8265</v>
      </c>
      <c r="C2252" t="s">
        <v>27</v>
      </c>
      <c r="D2252" t="s">
        <v>3480</v>
      </c>
      <c r="E2252" t="s">
        <v>8266</v>
      </c>
      <c r="F2252" t="s">
        <v>8267</v>
      </c>
      <c r="G2252" t="s">
        <v>3480</v>
      </c>
      <c r="H2252" t="s">
        <v>32</v>
      </c>
      <c r="I2252">
        <v>110</v>
      </c>
      <c r="J2252">
        <v>2.35</v>
      </c>
      <c r="K2252" t="s">
        <v>33</v>
      </c>
      <c r="L2252" t="s">
        <v>18764</v>
      </c>
      <c r="M2252" t="s">
        <v>15007</v>
      </c>
      <c r="N2252" t="s">
        <v>18765</v>
      </c>
      <c r="O2252" t="s">
        <v>18766</v>
      </c>
      <c r="P2252" t="s">
        <v>16380</v>
      </c>
      <c r="Q2252">
        <v>2006</v>
      </c>
      <c r="R2252" t="s">
        <v>491</v>
      </c>
      <c r="S2252">
        <v>2</v>
      </c>
      <c r="T2252">
        <v>17500000</v>
      </c>
      <c r="U2252">
        <v>19179969</v>
      </c>
      <c r="V2252">
        <f t="shared" si="71"/>
        <v>1679969</v>
      </c>
      <c r="W2252" t="s">
        <v>8268</v>
      </c>
      <c r="X2252">
        <v>6.3</v>
      </c>
      <c r="Y2252">
        <v>91</v>
      </c>
      <c r="Z2252">
        <v>54710</v>
      </c>
      <c r="AA2252">
        <v>177</v>
      </c>
      <c r="AB2252">
        <v>0</v>
      </c>
      <c r="AC2252">
        <v>422</v>
      </c>
      <c r="AD2252">
        <v>33000</v>
      </c>
      <c r="AE2252">
        <v>459</v>
      </c>
      <c r="AF2252">
        <v>422</v>
      </c>
      <c r="AG2252">
        <v>35345</v>
      </c>
      <c r="AH2252" t="s">
        <v>1432</v>
      </c>
      <c r="AP2252">
        <f t="shared" si="70"/>
        <v>1</v>
      </c>
    </row>
    <row r="2253" spans="1:42" x14ac:dyDescent="0.3">
      <c r="A2253" s="1">
        <v>2455</v>
      </c>
      <c r="B2253" t="s">
        <v>8269</v>
      </c>
      <c r="C2253" t="s">
        <v>27</v>
      </c>
      <c r="D2253" t="s">
        <v>3788</v>
      </c>
      <c r="E2253" t="s">
        <v>1259</v>
      </c>
      <c r="F2253" t="s">
        <v>7011</v>
      </c>
      <c r="G2253" t="s">
        <v>8270</v>
      </c>
      <c r="H2253" t="s">
        <v>32</v>
      </c>
      <c r="I2253">
        <v>101</v>
      </c>
      <c r="J2253">
        <v>2.35</v>
      </c>
      <c r="K2253" t="s">
        <v>33</v>
      </c>
      <c r="L2253" t="s">
        <v>15529</v>
      </c>
      <c r="M2253" t="s">
        <v>18767</v>
      </c>
      <c r="N2253" t="s">
        <v>18768</v>
      </c>
      <c r="O2253" t="s">
        <v>17241</v>
      </c>
      <c r="P2253" t="s">
        <v>18769</v>
      </c>
      <c r="Q2253">
        <v>1978</v>
      </c>
      <c r="R2253" t="s">
        <v>491</v>
      </c>
      <c r="S2253">
        <v>0</v>
      </c>
      <c r="T2253">
        <v>300000</v>
      </c>
      <c r="U2253">
        <v>47000000</v>
      </c>
      <c r="V2253">
        <f t="shared" si="71"/>
        <v>46700000</v>
      </c>
      <c r="W2253" t="s">
        <v>8271</v>
      </c>
      <c r="X2253">
        <v>7.9</v>
      </c>
      <c r="Y2253">
        <v>318</v>
      </c>
      <c r="Z2253">
        <v>157857</v>
      </c>
      <c r="AA2253">
        <v>1191</v>
      </c>
      <c r="AB2253">
        <v>12000</v>
      </c>
      <c r="AC2253">
        <v>0</v>
      </c>
      <c r="AD2253">
        <v>2000</v>
      </c>
      <c r="AE2253">
        <v>742</v>
      </c>
      <c r="AF2253">
        <v>598</v>
      </c>
      <c r="AG2253">
        <v>4400</v>
      </c>
      <c r="AH2253" t="s">
        <v>4493</v>
      </c>
      <c r="AI2253" t="s">
        <v>13161</v>
      </c>
      <c r="AP2253">
        <f t="shared" si="70"/>
        <v>2</v>
      </c>
    </row>
    <row r="2254" spans="1:42" x14ac:dyDescent="0.3">
      <c r="A2254" s="1">
        <v>2456</v>
      </c>
      <c r="B2254" t="s">
        <v>8272</v>
      </c>
      <c r="C2254" t="s">
        <v>27</v>
      </c>
      <c r="D2254" t="s">
        <v>8273</v>
      </c>
      <c r="E2254" t="s">
        <v>1890</v>
      </c>
      <c r="F2254" t="s">
        <v>984</v>
      </c>
      <c r="G2254" t="s">
        <v>1584</v>
      </c>
      <c r="H2254" t="s">
        <v>32</v>
      </c>
      <c r="I2254">
        <v>87</v>
      </c>
      <c r="J2254">
        <v>1.85</v>
      </c>
      <c r="K2254" t="s">
        <v>33</v>
      </c>
      <c r="L2254" t="s">
        <v>14453</v>
      </c>
      <c r="M2254" t="s">
        <v>14068</v>
      </c>
      <c r="N2254" t="s">
        <v>18247</v>
      </c>
      <c r="O2254" t="s">
        <v>14146</v>
      </c>
      <c r="P2254" t="s">
        <v>17472</v>
      </c>
      <c r="Q2254">
        <v>2003</v>
      </c>
      <c r="R2254" t="s">
        <v>72</v>
      </c>
      <c r="S2254">
        <v>1</v>
      </c>
      <c r="T2254">
        <v>17000000</v>
      </c>
      <c r="U2254">
        <v>37566230</v>
      </c>
      <c r="V2254">
        <f t="shared" si="71"/>
        <v>20566230</v>
      </c>
      <c r="W2254" t="s">
        <v>8274</v>
      </c>
      <c r="X2254">
        <v>5.0999999999999996</v>
      </c>
      <c r="Y2254">
        <v>52</v>
      </c>
      <c r="Z2254">
        <v>3407</v>
      </c>
      <c r="AA2254">
        <v>48</v>
      </c>
      <c r="AB2254">
        <v>309</v>
      </c>
      <c r="AC2254">
        <v>9</v>
      </c>
      <c r="AD2254">
        <v>818</v>
      </c>
      <c r="AE2254">
        <v>636</v>
      </c>
      <c r="AF2254">
        <v>503</v>
      </c>
      <c r="AG2254">
        <v>2164</v>
      </c>
      <c r="AH2254" t="s">
        <v>1432</v>
      </c>
      <c r="AI2254" t="s">
        <v>2420</v>
      </c>
      <c r="AJ2254" t="s">
        <v>20926</v>
      </c>
      <c r="AK2254" t="s">
        <v>20924</v>
      </c>
      <c r="AL2254" t="s">
        <v>13700</v>
      </c>
      <c r="AP2254">
        <f t="shared" si="70"/>
        <v>5</v>
      </c>
    </row>
    <row r="2255" spans="1:42" x14ac:dyDescent="0.3">
      <c r="A2255" s="1">
        <v>2457</v>
      </c>
      <c r="B2255" t="s">
        <v>8275</v>
      </c>
      <c r="C2255" t="s">
        <v>27</v>
      </c>
      <c r="D2255" t="s">
        <v>6302</v>
      </c>
      <c r="E2255" t="s">
        <v>3468</v>
      </c>
      <c r="F2255" t="s">
        <v>1619</v>
      </c>
      <c r="G2255" t="s">
        <v>5998</v>
      </c>
      <c r="H2255" t="s">
        <v>32</v>
      </c>
      <c r="I2255">
        <v>123</v>
      </c>
      <c r="J2255">
        <v>2.35</v>
      </c>
      <c r="K2255" t="s">
        <v>33</v>
      </c>
      <c r="L2255" t="s">
        <v>17301</v>
      </c>
      <c r="M2255" t="s">
        <v>14220</v>
      </c>
      <c r="N2255" t="s">
        <v>16872</v>
      </c>
      <c r="O2255" t="s">
        <v>15570</v>
      </c>
      <c r="P2255" t="s">
        <v>18770</v>
      </c>
      <c r="Q2255">
        <v>2013</v>
      </c>
      <c r="R2255" t="s">
        <v>491</v>
      </c>
      <c r="S2255">
        <v>5</v>
      </c>
      <c r="T2255">
        <v>17000000</v>
      </c>
      <c r="U2255">
        <v>70492685</v>
      </c>
      <c r="V2255">
        <f t="shared" si="71"/>
        <v>53492685</v>
      </c>
      <c r="W2255" t="s">
        <v>8276</v>
      </c>
      <c r="X2255">
        <v>6.7</v>
      </c>
      <c r="Y2255">
        <v>56</v>
      </c>
      <c r="Z2255">
        <v>11600</v>
      </c>
      <c r="AA2255">
        <v>64</v>
      </c>
      <c r="AB2255">
        <v>7000</v>
      </c>
      <c r="AC2255">
        <v>92</v>
      </c>
      <c r="AD2255">
        <v>1000</v>
      </c>
      <c r="AE2255">
        <v>886</v>
      </c>
      <c r="AF2255">
        <v>849</v>
      </c>
      <c r="AG2255">
        <v>5306</v>
      </c>
      <c r="AH2255" t="s">
        <v>1432</v>
      </c>
      <c r="AI2255" t="s">
        <v>2420</v>
      </c>
      <c r="AP2255">
        <f t="shared" si="70"/>
        <v>2</v>
      </c>
    </row>
    <row r="2256" spans="1:42" x14ac:dyDescent="0.3">
      <c r="A2256" s="1">
        <v>2458</v>
      </c>
      <c r="B2256" t="s">
        <v>8277</v>
      </c>
      <c r="C2256" t="s">
        <v>27</v>
      </c>
      <c r="D2256" t="s">
        <v>6593</v>
      </c>
      <c r="E2256" t="s">
        <v>244</v>
      </c>
      <c r="F2256" t="s">
        <v>256</v>
      </c>
      <c r="G2256" t="s">
        <v>6172</v>
      </c>
      <c r="H2256" t="s">
        <v>47</v>
      </c>
      <c r="I2256">
        <v>109</v>
      </c>
      <c r="J2256">
        <v>2.35</v>
      </c>
      <c r="K2256" t="s">
        <v>33</v>
      </c>
      <c r="L2256" t="s">
        <v>14888</v>
      </c>
      <c r="M2256" t="s">
        <v>14720</v>
      </c>
      <c r="N2256" t="s">
        <v>16027</v>
      </c>
      <c r="O2256" t="s">
        <v>16240</v>
      </c>
      <c r="P2256" t="s">
        <v>15232</v>
      </c>
      <c r="Q2256">
        <v>2006</v>
      </c>
      <c r="R2256" t="s">
        <v>491</v>
      </c>
      <c r="S2256">
        <v>0</v>
      </c>
      <c r="T2256">
        <v>17000000</v>
      </c>
      <c r="U2256">
        <v>35635046</v>
      </c>
      <c r="V2256">
        <f t="shared" si="71"/>
        <v>18635046</v>
      </c>
      <c r="W2256" t="s">
        <v>8278</v>
      </c>
      <c r="X2256">
        <v>6.7</v>
      </c>
      <c r="Y2256">
        <v>186</v>
      </c>
      <c r="Z2256">
        <v>121058</v>
      </c>
      <c r="AA2256">
        <v>482</v>
      </c>
      <c r="AB2256">
        <v>3000</v>
      </c>
      <c r="AC2256">
        <v>248</v>
      </c>
      <c r="AD2256">
        <v>16000</v>
      </c>
      <c r="AE2256">
        <v>988</v>
      </c>
      <c r="AF2256">
        <v>968</v>
      </c>
      <c r="AG2256">
        <v>19410</v>
      </c>
      <c r="AH2256" t="s">
        <v>980</v>
      </c>
      <c r="AI2256" t="s">
        <v>20931</v>
      </c>
      <c r="AJ2256" t="s">
        <v>2420</v>
      </c>
      <c r="AK2256" t="s">
        <v>13161</v>
      </c>
      <c r="AP2256">
        <f t="shared" si="70"/>
        <v>4</v>
      </c>
    </row>
    <row r="2257" spans="1:42" x14ac:dyDescent="0.3">
      <c r="A2257" s="1">
        <v>2459</v>
      </c>
      <c r="B2257" t="s">
        <v>8279</v>
      </c>
      <c r="C2257" t="s">
        <v>27</v>
      </c>
      <c r="D2257" t="s">
        <v>8280</v>
      </c>
      <c r="E2257" t="s">
        <v>4145</v>
      </c>
      <c r="F2257" t="s">
        <v>6577</v>
      </c>
      <c r="G2257" t="s">
        <v>8281</v>
      </c>
      <c r="H2257" t="s">
        <v>205</v>
      </c>
      <c r="I2257">
        <v>90</v>
      </c>
      <c r="J2257">
        <v>1.85</v>
      </c>
      <c r="K2257" t="s">
        <v>33</v>
      </c>
      <c r="L2257" t="s">
        <v>15688</v>
      </c>
      <c r="M2257" t="s">
        <v>16871</v>
      </c>
      <c r="N2257" t="s">
        <v>10010</v>
      </c>
      <c r="O2257" t="s">
        <v>18428</v>
      </c>
      <c r="P2257" t="s">
        <v>15548</v>
      </c>
      <c r="Q2257">
        <v>2010</v>
      </c>
      <c r="R2257" t="s">
        <v>491</v>
      </c>
      <c r="S2257">
        <v>0</v>
      </c>
      <c r="T2257">
        <v>20000000</v>
      </c>
      <c r="U2257">
        <v>45670855</v>
      </c>
      <c r="V2257">
        <f t="shared" si="71"/>
        <v>25670855</v>
      </c>
      <c r="W2257" t="s">
        <v>8282</v>
      </c>
      <c r="X2257">
        <v>5.6</v>
      </c>
      <c r="Y2257">
        <v>178</v>
      </c>
      <c r="Z2257">
        <v>67978</v>
      </c>
      <c r="AA2257">
        <v>279</v>
      </c>
      <c r="AB2257">
        <v>12000</v>
      </c>
      <c r="AC2257">
        <v>52</v>
      </c>
      <c r="AD2257">
        <v>723</v>
      </c>
      <c r="AE2257">
        <v>346</v>
      </c>
      <c r="AF2257">
        <v>298</v>
      </c>
      <c r="AG2257">
        <v>1978</v>
      </c>
      <c r="AH2257" t="s">
        <v>4493</v>
      </c>
      <c r="AI2257" t="s">
        <v>20928</v>
      </c>
      <c r="AP2257">
        <f t="shared" si="70"/>
        <v>2</v>
      </c>
    </row>
    <row r="2258" spans="1:42" x14ac:dyDescent="0.3">
      <c r="A2258" s="1">
        <v>2460</v>
      </c>
      <c r="B2258" t="s">
        <v>8283</v>
      </c>
      <c r="C2258" t="s">
        <v>27</v>
      </c>
      <c r="D2258" t="s">
        <v>2694</v>
      </c>
      <c r="E2258" t="s">
        <v>5843</v>
      </c>
      <c r="F2258" t="s">
        <v>2645</v>
      </c>
      <c r="G2258" t="s">
        <v>7193</v>
      </c>
      <c r="H2258" t="s">
        <v>32</v>
      </c>
      <c r="I2258">
        <v>96</v>
      </c>
      <c r="J2258">
        <v>1.85</v>
      </c>
      <c r="K2258" t="s">
        <v>33</v>
      </c>
      <c r="L2258" t="s">
        <v>18771</v>
      </c>
      <c r="M2258" t="s">
        <v>18772</v>
      </c>
      <c r="N2258" t="s">
        <v>16486</v>
      </c>
      <c r="O2258" t="s">
        <v>18271</v>
      </c>
      <c r="P2258" t="s">
        <v>15545</v>
      </c>
      <c r="Q2258">
        <v>2002</v>
      </c>
      <c r="R2258" t="s">
        <v>491</v>
      </c>
      <c r="S2258">
        <v>0</v>
      </c>
      <c r="T2258">
        <v>17000000</v>
      </c>
      <c r="U2258">
        <v>37939782</v>
      </c>
      <c r="V2258">
        <f t="shared" si="71"/>
        <v>20939782</v>
      </c>
      <c r="W2258" t="s">
        <v>8284</v>
      </c>
      <c r="X2258">
        <v>5.6</v>
      </c>
      <c r="Y2258">
        <v>140</v>
      </c>
      <c r="Z2258">
        <v>62272</v>
      </c>
      <c r="AA2258">
        <v>207</v>
      </c>
      <c r="AB2258">
        <v>2000</v>
      </c>
      <c r="AC2258">
        <v>36</v>
      </c>
      <c r="AD2258">
        <v>1000</v>
      </c>
      <c r="AE2258">
        <v>580</v>
      </c>
      <c r="AF2258">
        <v>486</v>
      </c>
      <c r="AG2258">
        <v>3294</v>
      </c>
      <c r="AH2258" t="s">
        <v>1432</v>
      </c>
      <c r="AI2258" t="s">
        <v>12756</v>
      </c>
      <c r="AP2258">
        <f t="shared" si="70"/>
        <v>2</v>
      </c>
    </row>
    <row r="2259" spans="1:42" x14ac:dyDescent="0.3">
      <c r="A2259" s="1">
        <v>2461</v>
      </c>
      <c r="B2259" t="s">
        <v>8285</v>
      </c>
      <c r="C2259" t="s">
        <v>27</v>
      </c>
      <c r="D2259" t="s">
        <v>8286</v>
      </c>
      <c r="E2259" t="s">
        <v>922</v>
      </c>
      <c r="F2259" t="s">
        <v>8287</v>
      </c>
      <c r="G2259" t="s">
        <v>7065</v>
      </c>
      <c r="H2259" t="s">
        <v>32</v>
      </c>
      <c r="I2259">
        <v>82</v>
      </c>
      <c r="J2259">
        <v>1.85</v>
      </c>
      <c r="K2259" t="s">
        <v>33</v>
      </c>
      <c r="L2259" t="s">
        <v>15620</v>
      </c>
      <c r="M2259" t="s">
        <v>16237</v>
      </c>
      <c r="N2259" t="s">
        <v>16337</v>
      </c>
      <c r="O2259" t="s">
        <v>14989</v>
      </c>
      <c r="P2259" t="s">
        <v>18773</v>
      </c>
      <c r="Q2259">
        <v>1998</v>
      </c>
      <c r="R2259" t="s">
        <v>34</v>
      </c>
      <c r="S2259">
        <v>2</v>
      </c>
      <c r="T2259">
        <v>17000000</v>
      </c>
      <c r="U2259">
        <v>30324946</v>
      </c>
      <c r="V2259">
        <f t="shared" si="71"/>
        <v>13324946</v>
      </c>
      <c r="W2259" t="s">
        <v>8288</v>
      </c>
      <c r="X2259">
        <v>6.2</v>
      </c>
      <c r="Y2259">
        <v>63</v>
      </c>
      <c r="Z2259">
        <v>48458</v>
      </c>
      <c r="AA2259">
        <v>239</v>
      </c>
      <c r="AB2259">
        <v>0</v>
      </c>
      <c r="AC2259">
        <v>12</v>
      </c>
      <c r="AD2259">
        <v>8000</v>
      </c>
      <c r="AE2259">
        <v>357</v>
      </c>
      <c r="AF2259">
        <v>281</v>
      </c>
      <c r="AG2259">
        <v>9271</v>
      </c>
      <c r="AH2259" t="s">
        <v>1432</v>
      </c>
      <c r="AI2259" t="s">
        <v>20933</v>
      </c>
      <c r="AJ2259" t="s">
        <v>12756</v>
      </c>
      <c r="AP2259">
        <f t="shared" si="70"/>
        <v>3</v>
      </c>
    </row>
    <row r="2260" spans="1:42" x14ac:dyDescent="0.3">
      <c r="A2260" s="1">
        <v>2462</v>
      </c>
      <c r="B2260" t="s">
        <v>8289</v>
      </c>
      <c r="C2260" t="s">
        <v>27</v>
      </c>
      <c r="D2260" t="s">
        <v>8290</v>
      </c>
      <c r="E2260" t="s">
        <v>3650</v>
      </c>
      <c r="F2260" t="s">
        <v>4755</v>
      </c>
      <c r="G2260" t="s">
        <v>8291</v>
      </c>
      <c r="H2260" t="s">
        <v>32</v>
      </c>
      <c r="I2260">
        <v>86</v>
      </c>
      <c r="J2260">
        <v>2.35</v>
      </c>
      <c r="K2260" t="s">
        <v>33</v>
      </c>
      <c r="L2260" t="s">
        <v>14003</v>
      </c>
      <c r="M2260" t="s">
        <v>16142</v>
      </c>
      <c r="N2260" t="s">
        <v>15978</v>
      </c>
      <c r="O2260" t="s">
        <v>15407</v>
      </c>
      <c r="P2260" t="s">
        <v>18774</v>
      </c>
      <c r="Q2260">
        <v>2011</v>
      </c>
      <c r="R2260" t="s">
        <v>34</v>
      </c>
      <c r="S2260">
        <v>1</v>
      </c>
      <c r="T2260">
        <v>17000000</v>
      </c>
      <c r="U2260">
        <v>27854896</v>
      </c>
      <c r="V2260">
        <f t="shared" si="71"/>
        <v>10854896</v>
      </c>
      <c r="W2260" t="s">
        <v>8292</v>
      </c>
      <c r="X2260">
        <v>5.6</v>
      </c>
      <c r="Y2260">
        <v>148</v>
      </c>
      <c r="Z2260">
        <v>64190</v>
      </c>
      <c r="AA2260">
        <v>129</v>
      </c>
      <c r="AB2260">
        <v>16000</v>
      </c>
      <c r="AC2260">
        <v>33</v>
      </c>
      <c r="AD2260">
        <v>15000</v>
      </c>
      <c r="AE2260">
        <v>976</v>
      </c>
      <c r="AF2260">
        <v>583</v>
      </c>
      <c r="AG2260">
        <v>17396</v>
      </c>
      <c r="AH2260" t="s">
        <v>2420</v>
      </c>
      <c r="AI2260" t="s">
        <v>20924</v>
      </c>
      <c r="AJ2260" t="s">
        <v>12756</v>
      </c>
      <c r="AP2260">
        <f t="shared" si="70"/>
        <v>3</v>
      </c>
    </row>
    <row r="2261" spans="1:42" x14ac:dyDescent="0.3">
      <c r="A2261" s="1">
        <v>2463</v>
      </c>
      <c r="B2261" t="s">
        <v>8293</v>
      </c>
      <c r="C2261" t="s">
        <v>27</v>
      </c>
      <c r="D2261" t="s">
        <v>5248</v>
      </c>
      <c r="E2261" t="s">
        <v>7903</v>
      </c>
      <c r="F2261" t="s">
        <v>8294</v>
      </c>
      <c r="G2261" t="s">
        <v>2645</v>
      </c>
      <c r="H2261" t="s">
        <v>32</v>
      </c>
      <c r="I2261">
        <v>108</v>
      </c>
      <c r="J2261">
        <v>2.35</v>
      </c>
      <c r="K2261" t="s">
        <v>33</v>
      </c>
      <c r="L2261" t="s">
        <v>14444</v>
      </c>
      <c r="M2261" t="s">
        <v>15347</v>
      </c>
      <c r="N2261" t="s">
        <v>18775</v>
      </c>
      <c r="O2261" t="s">
        <v>14689</v>
      </c>
      <c r="P2261" t="s">
        <v>17241</v>
      </c>
      <c r="Q2261">
        <v>2006</v>
      </c>
      <c r="R2261" t="s">
        <v>491</v>
      </c>
      <c r="S2261">
        <v>0</v>
      </c>
      <c r="T2261">
        <v>15000000</v>
      </c>
      <c r="U2261">
        <v>41777564</v>
      </c>
      <c r="V2261">
        <f t="shared" si="71"/>
        <v>26777564</v>
      </c>
      <c r="W2261" t="s">
        <v>8295</v>
      </c>
      <c r="X2261">
        <v>6.4</v>
      </c>
      <c r="Y2261">
        <v>265</v>
      </c>
      <c r="Z2261">
        <v>129719</v>
      </c>
      <c r="AA2261">
        <v>855</v>
      </c>
      <c r="AB2261">
        <v>0</v>
      </c>
      <c r="AC2261">
        <v>192</v>
      </c>
      <c r="AD2261">
        <v>1000</v>
      </c>
      <c r="AE2261">
        <v>1000</v>
      </c>
      <c r="AF2261">
        <v>580</v>
      </c>
      <c r="AG2261">
        <v>4500</v>
      </c>
      <c r="AH2261" t="s">
        <v>4493</v>
      </c>
      <c r="AP2261">
        <f t="shared" si="70"/>
        <v>1</v>
      </c>
    </row>
    <row r="2262" spans="1:42" x14ac:dyDescent="0.3">
      <c r="A2262" s="1">
        <v>2464</v>
      </c>
      <c r="B2262" t="s">
        <v>8296</v>
      </c>
      <c r="C2262" t="s">
        <v>27</v>
      </c>
      <c r="D2262" t="s">
        <v>3236</v>
      </c>
      <c r="E2262" t="s">
        <v>2702</v>
      </c>
      <c r="F2262" t="s">
        <v>3341</v>
      </c>
      <c r="G2262" t="s">
        <v>6253</v>
      </c>
      <c r="H2262" t="s">
        <v>32</v>
      </c>
      <c r="I2262">
        <v>98</v>
      </c>
      <c r="J2262">
        <v>2.35</v>
      </c>
      <c r="K2262" t="s">
        <v>33</v>
      </c>
      <c r="L2262" t="s">
        <v>18776</v>
      </c>
      <c r="M2262" t="s">
        <v>18777</v>
      </c>
      <c r="N2262" t="s">
        <v>18778</v>
      </c>
      <c r="O2262" t="s">
        <v>15681</v>
      </c>
      <c r="P2262" t="s">
        <v>17893</v>
      </c>
      <c r="Q2262">
        <v>2003</v>
      </c>
      <c r="R2262" t="s">
        <v>34</v>
      </c>
      <c r="S2262">
        <v>1</v>
      </c>
      <c r="T2262">
        <v>17000000</v>
      </c>
      <c r="U2262">
        <v>22734486</v>
      </c>
      <c r="V2262">
        <f t="shared" si="71"/>
        <v>5734486</v>
      </c>
      <c r="W2262" t="s">
        <v>8297</v>
      </c>
      <c r="X2262">
        <v>5.6</v>
      </c>
      <c r="Y2262">
        <v>75</v>
      </c>
      <c r="Z2262">
        <v>11815</v>
      </c>
      <c r="AA2262">
        <v>117</v>
      </c>
      <c r="AB2262">
        <v>320</v>
      </c>
      <c r="AC2262">
        <v>39</v>
      </c>
      <c r="AD2262">
        <v>593</v>
      </c>
      <c r="AE2262">
        <v>517</v>
      </c>
      <c r="AF2262">
        <v>428</v>
      </c>
      <c r="AG2262">
        <v>2713</v>
      </c>
      <c r="AH2262" t="s">
        <v>1432</v>
      </c>
      <c r="AP2262">
        <f t="shared" si="70"/>
        <v>1</v>
      </c>
    </row>
    <row r="2263" spans="1:42" x14ac:dyDescent="0.3">
      <c r="A2263" s="1">
        <v>2465</v>
      </c>
      <c r="B2263" t="s">
        <v>8298</v>
      </c>
      <c r="C2263" t="s">
        <v>27</v>
      </c>
      <c r="D2263" t="s">
        <v>5979</v>
      </c>
      <c r="E2263" t="s">
        <v>8299</v>
      </c>
      <c r="F2263" t="s">
        <v>8300</v>
      </c>
      <c r="G2263" t="s">
        <v>8301</v>
      </c>
      <c r="H2263" t="s">
        <v>32</v>
      </c>
      <c r="I2263">
        <v>129</v>
      </c>
      <c r="J2263">
        <v>2.35</v>
      </c>
      <c r="K2263" t="s">
        <v>33</v>
      </c>
      <c r="L2263" t="s">
        <v>15296</v>
      </c>
      <c r="M2263" t="s">
        <v>15251</v>
      </c>
      <c r="N2263" t="s">
        <v>16143</v>
      </c>
      <c r="O2263" t="s">
        <v>14397</v>
      </c>
      <c r="P2263" t="s">
        <v>15407</v>
      </c>
      <c r="Q2263">
        <v>2015</v>
      </c>
      <c r="R2263" t="s">
        <v>72</v>
      </c>
      <c r="S2263">
        <v>0</v>
      </c>
      <c r="T2263">
        <v>17000000</v>
      </c>
      <c r="U2263">
        <v>44469602</v>
      </c>
      <c r="V2263">
        <f t="shared" si="71"/>
        <v>27469602</v>
      </c>
      <c r="W2263" t="s">
        <v>8302</v>
      </c>
      <c r="X2263">
        <v>7.4</v>
      </c>
      <c r="Y2263">
        <v>113</v>
      </c>
      <c r="Z2263">
        <v>23480</v>
      </c>
      <c r="AA2263">
        <v>83</v>
      </c>
      <c r="AB2263">
        <v>21000</v>
      </c>
      <c r="AC2263">
        <v>51</v>
      </c>
      <c r="AD2263">
        <v>427</v>
      </c>
      <c r="AE2263">
        <v>234</v>
      </c>
      <c r="AF2263">
        <v>89</v>
      </c>
      <c r="AG2263">
        <v>952</v>
      </c>
      <c r="AH2263" t="s">
        <v>20932</v>
      </c>
      <c r="AI2263" t="s">
        <v>2420</v>
      </c>
      <c r="AJ2263" t="s">
        <v>20930</v>
      </c>
      <c r="AP2263">
        <f t="shared" si="70"/>
        <v>3</v>
      </c>
    </row>
    <row r="2264" spans="1:42" x14ac:dyDescent="0.3">
      <c r="A2264" s="1">
        <v>2468</v>
      </c>
      <c r="B2264" t="s">
        <v>8303</v>
      </c>
      <c r="C2264" t="s">
        <v>27</v>
      </c>
      <c r="D2264" t="s">
        <v>8304</v>
      </c>
      <c r="E2264" t="s">
        <v>1778</v>
      </c>
      <c r="F2264" t="s">
        <v>6100</v>
      </c>
      <c r="G2264" t="s">
        <v>8305</v>
      </c>
      <c r="H2264" t="s">
        <v>32</v>
      </c>
      <c r="I2264">
        <v>112</v>
      </c>
      <c r="J2264">
        <v>1.85</v>
      </c>
      <c r="K2264" t="s">
        <v>33</v>
      </c>
      <c r="L2264" t="s">
        <v>17706</v>
      </c>
      <c r="M2264" t="s">
        <v>15007</v>
      </c>
      <c r="N2264" t="s">
        <v>18779</v>
      </c>
      <c r="O2264" t="s">
        <v>15915</v>
      </c>
      <c r="P2264" t="s">
        <v>16249</v>
      </c>
      <c r="Q2264">
        <v>2012</v>
      </c>
      <c r="R2264" t="s">
        <v>34</v>
      </c>
      <c r="S2264">
        <v>4</v>
      </c>
      <c r="T2264">
        <v>17000000</v>
      </c>
      <c r="U2264">
        <v>64998368</v>
      </c>
      <c r="V2264">
        <f t="shared" si="71"/>
        <v>47998368</v>
      </c>
      <c r="W2264" t="s">
        <v>8306</v>
      </c>
      <c r="X2264">
        <v>7.2</v>
      </c>
      <c r="Y2264">
        <v>223</v>
      </c>
      <c r="Z2264">
        <v>213898</v>
      </c>
      <c r="AA2264">
        <v>250</v>
      </c>
      <c r="AB2264">
        <v>36000</v>
      </c>
      <c r="AC2264">
        <v>36</v>
      </c>
      <c r="AD2264">
        <v>10000</v>
      </c>
      <c r="AE2264">
        <v>751</v>
      </c>
      <c r="AF2264">
        <v>746</v>
      </c>
      <c r="AG2264">
        <v>12676</v>
      </c>
      <c r="AH2264" t="s">
        <v>1432</v>
      </c>
      <c r="AI2264" t="s">
        <v>20933</v>
      </c>
      <c r="AJ2264" t="s">
        <v>12756</v>
      </c>
      <c r="AP2264">
        <f t="shared" si="70"/>
        <v>3</v>
      </c>
    </row>
    <row r="2265" spans="1:42" x14ac:dyDescent="0.3">
      <c r="A2265" s="1">
        <v>2469</v>
      </c>
      <c r="B2265" t="s">
        <v>8307</v>
      </c>
      <c r="C2265" t="s">
        <v>27</v>
      </c>
      <c r="D2265" t="s">
        <v>5157</v>
      </c>
      <c r="E2265" t="s">
        <v>1049</v>
      </c>
      <c r="F2265" t="s">
        <v>592</v>
      </c>
      <c r="G2265" t="s">
        <v>947</v>
      </c>
      <c r="H2265" t="s">
        <v>32</v>
      </c>
      <c r="I2265">
        <v>108</v>
      </c>
      <c r="J2265">
        <v>1.85</v>
      </c>
      <c r="K2265" t="s">
        <v>33</v>
      </c>
      <c r="L2265" t="s">
        <v>16201</v>
      </c>
      <c r="M2265" t="s">
        <v>16846</v>
      </c>
      <c r="N2265" t="s">
        <v>16136</v>
      </c>
      <c r="O2265" t="s">
        <v>15792</v>
      </c>
      <c r="P2265" t="s">
        <v>17902</v>
      </c>
      <c r="Q2265">
        <v>2001</v>
      </c>
      <c r="R2265" t="s">
        <v>34</v>
      </c>
      <c r="S2265">
        <v>2</v>
      </c>
      <c r="T2265">
        <v>34000000</v>
      </c>
      <c r="U2265">
        <v>19693891</v>
      </c>
      <c r="V2265">
        <f t="shared" si="71"/>
        <v>-14306109</v>
      </c>
      <c r="W2265" t="s">
        <v>8308</v>
      </c>
      <c r="X2265">
        <v>4.9000000000000004</v>
      </c>
      <c r="Y2265">
        <v>50</v>
      </c>
      <c r="Z2265">
        <v>12993</v>
      </c>
      <c r="AA2265">
        <v>107</v>
      </c>
      <c r="AB2265">
        <v>476</v>
      </c>
      <c r="AC2265">
        <v>19</v>
      </c>
      <c r="AD2265">
        <v>973</v>
      </c>
      <c r="AE2265">
        <v>954</v>
      </c>
      <c r="AF2265">
        <v>505</v>
      </c>
      <c r="AG2265">
        <v>3344</v>
      </c>
      <c r="AH2265" t="s">
        <v>1432</v>
      </c>
      <c r="AI2265" t="s">
        <v>2420</v>
      </c>
      <c r="AJ2265" t="s">
        <v>12756</v>
      </c>
      <c r="AK2265" t="s">
        <v>20930</v>
      </c>
      <c r="AP2265">
        <f t="shared" si="70"/>
        <v>4</v>
      </c>
    </row>
    <row r="2266" spans="1:42" x14ac:dyDescent="0.3">
      <c r="A2266" s="1">
        <v>2470</v>
      </c>
      <c r="B2266" t="s">
        <v>8309</v>
      </c>
      <c r="C2266" t="s">
        <v>27</v>
      </c>
      <c r="D2266" t="s">
        <v>62</v>
      </c>
      <c r="E2266" t="s">
        <v>2291</v>
      </c>
      <c r="F2266" t="s">
        <v>2254</v>
      </c>
      <c r="G2266" t="s">
        <v>2436</v>
      </c>
      <c r="H2266" t="s">
        <v>47</v>
      </c>
      <c r="I2266">
        <v>121</v>
      </c>
      <c r="J2266">
        <v>1.85</v>
      </c>
      <c r="K2266" t="s">
        <v>33</v>
      </c>
      <c r="L2266" t="s">
        <v>18780</v>
      </c>
      <c r="M2266" t="s">
        <v>18781</v>
      </c>
      <c r="N2266" t="s">
        <v>15168</v>
      </c>
      <c r="O2266" t="s">
        <v>18782</v>
      </c>
      <c r="P2266" t="s">
        <v>14234</v>
      </c>
      <c r="Q2266">
        <v>1998</v>
      </c>
      <c r="R2266" t="s">
        <v>491</v>
      </c>
      <c r="S2266">
        <v>1</v>
      </c>
      <c r="T2266">
        <v>17000000</v>
      </c>
      <c r="U2266">
        <v>16311763</v>
      </c>
      <c r="V2266">
        <f t="shared" si="71"/>
        <v>-688237</v>
      </c>
      <c r="W2266" t="s">
        <v>8310</v>
      </c>
      <c r="X2266">
        <v>7.5</v>
      </c>
      <c r="Y2266">
        <v>125</v>
      </c>
      <c r="Z2266">
        <v>50656</v>
      </c>
      <c r="AA2266">
        <v>416</v>
      </c>
      <c r="AB2266">
        <v>0</v>
      </c>
      <c r="AC2266">
        <v>0</v>
      </c>
      <c r="AD2266">
        <v>989</v>
      </c>
      <c r="AE2266">
        <v>888</v>
      </c>
      <c r="AF2266">
        <v>244</v>
      </c>
      <c r="AG2266">
        <v>2365</v>
      </c>
      <c r="AH2266" t="s">
        <v>20931</v>
      </c>
      <c r="AI2266" t="s">
        <v>2420</v>
      </c>
      <c r="AJ2266" t="s">
        <v>13161</v>
      </c>
      <c r="AP2266">
        <f t="shared" si="70"/>
        <v>3</v>
      </c>
    </row>
    <row r="2267" spans="1:42" x14ac:dyDescent="0.3">
      <c r="A2267" s="1">
        <v>2471</v>
      </c>
      <c r="B2267" t="s">
        <v>8311</v>
      </c>
      <c r="C2267" t="s">
        <v>27</v>
      </c>
      <c r="D2267" t="s">
        <v>8312</v>
      </c>
      <c r="E2267" t="s">
        <v>1460</v>
      </c>
      <c r="F2267" t="s">
        <v>1901</v>
      </c>
      <c r="G2267" t="s">
        <v>1049</v>
      </c>
      <c r="H2267" t="s">
        <v>32</v>
      </c>
      <c r="I2267">
        <v>89</v>
      </c>
      <c r="J2267">
        <v>2.35</v>
      </c>
      <c r="K2267" t="s">
        <v>33</v>
      </c>
      <c r="L2267" t="s">
        <v>15980</v>
      </c>
      <c r="M2267" t="s">
        <v>14068</v>
      </c>
      <c r="N2267" t="s">
        <v>16757</v>
      </c>
      <c r="O2267" t="s">
        <v>15551</v>
      </c>
      <c r="P2267" t="s">
        <v>15383</v>
      </c>
      <c r="Q2267">
        <v>2002</v>
      </c>
      <c r="R2267" t="s">
        <v>34</v>
      </c>
      <c r="S2267">
        <v>0</v>
      </c>
      <c r="T2267">
        <v>17000000</v>
      </c>
      <c r="U2267">
        <v>12693621</v>
      </c>
      <c r="V2267">
        <f t="shared" si="71"/>
        <v>-4306379</v>
      </c>
      <c r="W2267" t="s">
        <v>8313</v>
      </c>
      <c r="X2267">
        <v>4.8</v>
      </c>
      <c r="Y2267">
        <v>81</v>
      </c>
      <c r="Z2267">
        <v>10885</v>
      </c>
      <c r="AA2267">
        <v>271</v>
      </c>
      <c r="AB2267">
        <v>814</v>
      </c>
      <c r="AC2267">
        <v>11</v>
      </c>
      <c r="AD2267">
        <v>1000</v>
      </c>
      <c r="AE2267">
        <v>982</v>
      </c>
      <c r="AF2267">
        <v>973</v>
      </c>
      <c r="AG2267">
        <v>4060</v>
      </c>
      <c r="AH2267" t="s">
        <v>4493</v>
      </c>
      <c r="AI2267" t="s">
        <v>20928</v>
      </c>
      <c r="AJ2267" t="s">
        <v>13161</v>
      </c>
      <c r="AP2267">
        <f t="shared" si="70"/>
        <v>3</v>
      </c>
    </row>
    <row r="2268" spans="1:42" x14ac:dyDescent="0.3">
      <c r="A2268" s="1">
        <v>2472</v>
      </c>
      <c r="B2268" t="s">
        <v>8314</v>
      </c>
      <c r="C2268" t="s">
        <v>27</v>
      </c>
      <c r="D2268" t="s">
        <v>8315</v>
      </c>
      <c r="E2268" t="s">
        <v>4382</v>
      </c>
      <c r="F2268" t="s">
        <v>6590</v>
      </c>
      <c r="G2268" t="s">
        <v>8316</v>
      </c>
      <c r="H2268" t="s">
        <v>32</v>
      </c>
      <c r="I2268">
        <v>89</v>
      </c>
      <c r="J2268">
        <v>1.33</v>
      </c>
      <c r="K2268" t="s">
        <v>33</v>
      </c>
      <c r="L2268" t="s">
        <v>17169</v>
      </c>
      <c r="M2268" t="s">
        <v>18783</v>
      </c>
      <c r="N2268" t="s">
        <v>18784</v>
      </c>
      <c r="O2268" t="s">
        <v>14414</v>
      </c>
      <c r="P2268" t="s">
        <v>14632</v>
      </c>
      <c r="Q2268">
        <v>2006</v>
      </c>
      <c r="R2268" t="s">
        <v>34</v>
      </c>
      <c r="S2268">
        <v>2</v>
      </c>
      <c r="T2268">
        <v>4000000</v>
      </c>
      <c r="U2268">
        <v>15655665</v>
      </c>
      <c r="V2268">
        <f t="shared" si="71"/>
        <v>11655665</v>
      </c>
      <c r="W2268" t="s">
        <v>8317</v>
      </c>
      <c r="X2268">
        <v>3.1</v>
      </c>
      <c r="Y2268">
        <v>37</v>
      </c>
      <c r="Z2268">
        <v>9104</v>
      </c>
      <c r="AA2268">
        <v>112</v>
      </c>
      <c r="AB2268">
        <v>110</v>
      </c>
      <c r="AC2268">
        <v>0</v>
      </c>
      <c r="AD2268">
        <v>690</v>
      </c>
      <c r="AE2268">
        <v>400</v>
      </c>
      <c r="AF2268">
        <v>323</v>
      </c>
      <c r="AG2268">
        <v>2135</v>
      </c>
      <c r="AH2268" t="s">
        <v>1432</v>
      </c>
      <c r="AI2268" t="s">
        <v>12756</v>
      </c>
      <c r="AP2268">
        <f t="shared" si="70"/>
        <v>2</v>
      </c>
    </row>
    <row r="2269" spans="1:42" x14ac:dyDescent="0.3">
      <c r="A2269" s="1">
        <v>2473</v>
      </c>
      <c r="B2269" t="s">
        <v>8318</v>
      </c>
      <c r="C2269" t="s">
        <v>27</v>
      </c>
      <c r="D2269" t="s">
        <v>8319</v>
      </c>
      <c r="E2269" t="s">
        <v>1279</v>
      </c>
      <c r="F2269" t="s">
        <v>8320</v>
      </c>
      <c r="G2269" t="s">
        <v>8321</v>
      </c>
      <c r="H2269" t="s">
        <v>32</v>
      </c>
      <c r="I2269">
        <v>73</v>
      </c>
      <c r="J2269">
        <v>1.85</v>
      </c>
      <c r="K2269" t="s">
        <v>33</v>
      </c>
      <c r="L2269" t="s">
        <v>15368</v>
      </c>
      <c r="M2269" t="s">
        <v>16217</v>
      </c>
      <c r="N2269" t="s">
        <v>14082</v>
      </c>
      <c r="O2269" t="s">
        <v>14154</v>
      </c>
      <c r="P2269" t="s">
        <v>18785</v>
      </c>
      <c r="Q2269">
        <v>1999</v>
      </c>
      <c r="R2269" t="s">
        <v>212</v>
      </c>
      <c r="S2269">
        <v>0</v>
      </c>
      <c r="T2269">
        <v>17000000</v>
      </c>
      <c r="U2269">
        <v>11634458</v>
      </c>
      <c r="V2269">
        <f t="shared" si="71"/>
        <v>-5365542</v>
      </c>
      <c r="W2269" t="s">
        <v>8322</v>
      </c>
      <c r="X2269">
        <v>5.8</v>
      </c>
      <c r="Y2269">
        <v>44</v>
      </c>
      <c r="Z2269">
        <v>2045</v>
      </c>
      <c r="AA2269">
        <v>37</v>
      </c>
      <c r="AB2269">
        <v>339</v>
      </c>
      <c r="AC2269">
        <v>11</v>
      </c>
      <c r="AD2269">
        <v>1000</v>
      </c>
      <c r="AE2269">
        <v>436</v>
      </c>
      <c r="AF2269">
        <v>142</v>
      </c>
      <c r="AG2269">
        <v>2020</v>
      </c>
      <c r="AH2269" t="s">
        <v>718</v>
      </c>
      <c r="AI2269" t="s">
        <v>1432</v>
      </c>
      <c r="AJ2269" t="s">
        <v>20926</v>
      </c>
      <c r="AK2269" t="s">
        <v>20924</v>
      </c>
      <c r="AL2269" t="s">
        <v>20927</v>
      </c>
      <c r="AP2269">
        <f t="shared" si="70"/>
        <v>5</v>
      </c>
    </row>
    <row r="2270" spans="1:42" x14ac:dyDescent="0.3">
      <c r="A2270" s="1">
        <v>2474</v>
      </c>
      <c r="B2270" t="s">
        <v>8323</v>
      </c>
      <c r="C2270" t="s">
        <v>27</v>
      </c>
      <c r="D2270" t="s">
        <v>2203</v>
      </c>
      <c r="E2270" t="s">
        <v>194</v>
      </c>
      <c r="F2270" t="s">
        <v>1916</v>
      </c>
      <c r="G2270" t="s">
        <v>1301</v>
      </c>
      <c r="H2270" t="s">
        <v>32</v>
      </c>
      <c r="I2270">
        <v>132</v>
      </c>
      <c r="J2270">
        <v>2.35</v>
      </c>
      <c r="K2270" t="s">
        <v>33</v>
      </c>
      <c r="L2270" t="s">
        <v>17436</v>
      </c>
      <c r="M2270" t="s">
        <v>17394</v>
      </c>
      <c r="N2270" t="s">
        <v>14403</v>
      </c>
      <c r="O2270" t="s">
        <v>17234</v>
      </c>
      <c r="P2270" t="s">
        <v>18786</v>
      </c>
      <c r="Q2270">
        <v>2009</v>
      </c>
      <c r="R2270" t="s">
        <v>491</v>
      </c>
      <c r="S2270">
        <v>1</v>
      </c>
      <c r="T2270">
        <v>17000000</v>
      </c>
      <c r="U2270">
        <v>27154426</v>
      </c>
      <c r="V2270">
        <f t="shared" si="71"/>
        <v>10154426</v>
      </c>
      <c r="W2270" t="s">
        <v>8324</v>
      </c>
      <c r="X2270">
        <v>6.7</v>
      </c>
      <c r="Y2270">
        <v>197</v>
      </c>
      <c r="Z2270">
        <v>52852</v>
      </c>
      <c r="AA2270">
        <v>138</v>
      </c>
      <c r="AB2270">
        <v>4000</v>
      </c>
      <c r="AC2270">
        <v>847</v>
      </c>
      <c r="AD2270">
        <v>3000</v>
      </c>
      <c r="AE2270">
        <v>960</v>
      </c>
      <c r="AF2270">
        <v>625</v>
      </c>
      <c r="AG2270">
        <v>6317</v>
      </c>
      <c r="AH2270" t="s">
        <v>20931</v>
      </c>
      <c r="AI2270" t="s">
        <v>2420</v>
      </c>
      <c r="AJ2270" t="s">
        <v>13161</v>
      </c>
      <c r="AP2270">
        <f t="shared" si="70"/>
        <v>3</v>
      </c>
    </row>
    <row r="2271" spans="1:42" x14ac:dyDescent="0.3">
      <c r="A2271" s="1">
        <v>2476</v>
      </c>
      <c r="B2271" t="s">
        <v>8325</v>
      </c>
      <c r="C2271" t="s">
        <v>27</v>
      </c>
      <c r="D2271" t="s">
        <v>8326</v>
      </c>
      <c r="E2271" t="s">
        <v>8327</v>
      </c>
      <c r="F2271" t="s">
        <v>8328</v>
      </c>
      <c r="G2271" t="s">
        <v>8329</v>
      </c>
      <c r="H2271" t="s">
        <v>32</v>
      </c>
      <c r="I2271">
        <v>96</v>
      </c>
      <c r="J2271">
        <v>2.35</v>
      </c>
      <c r="K2271" t="s">
        <v>33</v>
      </c>
      <c r="L2271" t="s">
        <v>18787</v>
      </c>
      <c r="M2271" t="s">
        <v>14528</v>
      </c>
      <c r="N2271" t="s">
        <v>18788</v>
      </c>
      <c r="O2271" t="s">
        <v>18362</v>
      </c>
      <c r="P2271" t="s">
        <v>14242</v>
      </c>
      <c r="Q2271">
        <v>2013</v>
      </c>
      <c r="R2271" t="s">
        <v>491</v>
      </c>
      <c r="S2271">
        <v>0</v>
      </c>
      <c r="T2271">
        <v>17000000</v>
      </c>
      <c r="U2271">
        <v>54239856</v>
      </c>
      <c r="V2271">
        <f t="shared" si="71"/>
        <v>37239856</v>
      </c>
      <c r="W2271" t="s">
        <v>8330</v>
      </c>
      <c r="X2271">
        <v>6.5</v>
      </c>
      <c r="Y2271">
        <v>543</v>
      </c>
      <c r="Z2271">
        <v>125016</v>
      </c>
      <c r="AA2271">
        <v>789</v>
      </c>
      <c r="AB2271">
        <v>70000</v>
      </c>
      <c r="AC2271">
        <v>201</v>
      </c>
      <c r="AD2271">
        <v>394</v>
      </c>
      <c r="AE2271">
        <v>150</v>
      </c>
      <c r="AF2271">
        <v>58</v>
      </c>
      <c r="AG2271">
        <v>673</v>
      </c>
      <c r="AH2271" t="s">
        <v>4493</v>
      </c>
      <c r="AP2271">
        <f t="shared" si="70"/>
        <v>1</v>
      </c>
    </row>
    <row r="2272" spans="1:42" x14ac:dyDescent="0.3">
      <c r="A2272" s="1">
        <v>2477</v>
      </c>
      <c r="B2272" t="s">
        <v>8331</v>
      </c>
      <c r="C2272" t="s">
        <v>27</v>
      </c>
      <c r="D2272" t="s">
        <v>3006</v>
      </c>
      <c r="E2272" t="s">
        <v>7746</v>
      </c>
      <c r="F2272" t="s">
        <v>8332</v>
      </c>
      <c r="G2272" t="s">
        <v>8333</v>
      </c>
      <c r="H2272" t="s">
        <v>32</v>
      </c>
      <c r="I2272">
        <v>98</v>
      </c>
      <c r="J2272">
        <v>1.85</v>
      </c>
      <c r="K2272" t="s">
        <v>33</v>
      </c>
      <c r="L2272" t="s">
        <v>15871</v>
      </c>
      <c r="M2272" t="s">
        <v>14395</v>
      </c>
      <c r="N2272" t="s">
        <v>18789</v>
      </c>
      <c r="O2272" t="s">
        <v>18790</v>
      </c>
      <c r="P2272" t="s">
        <v>14944</v>
      </c>
      <c r="Q2272">
        <v>2009</v>
      </c>
      <c r="R2272" t="s">
        <v>34</v>
      </c>
      <c r="S2272">
        <v>1</v>
      </c>
      <c r="T2272">
        <v>17000000</v>
      </c>
      <c r="U2272">
        <v>8662318</v>
      </c>
      <c r="V2272">
        <f t="shared" si="71"/>
        <v>-8337682</v>
      </c>
      <c r="W2272" t="s">
        <v>8334</v>
      </c>
      <c r="X2272">
        <v>5.9</v>
      </c>
      <c r="Y2272">
        <v>112</v>
      </c>
      <c r="Z2272">
        <v>15033</v>
      </c>
      <c r="AA2272">
        <v>75</v>
      </c>
      <c r="AB2272">
        <v>0</v>
      </c>
      <c r="AC2272">
        <v>80</v>
      </c>
      <c r="AD2272">
        <v>567</v>
      </c>
      <c r="AE2272">
        <v>503</v>
      </c>
      <c r="AF2272">
        <v>399</v>
      </c>
      <c r="AG2272">
        <v>2016</v>
      </c>
      <c r="AH2272" t="s">
        <v>1432</v>
      </c>
      <c r="AI2272" t="s">
        <v>12756</v>
      </c>
      <c r="AP2272">
        <f t="shared" si="70"/>
        <v>2</v>
      </c>
    </row>
    <row r="2273" spans="1:42" x14ac:dyDescent="0.3">
      <c r="A2273" s="1">
        <v>2478</v>
      </c>
      <c r="B2273" t="s">
        <v>8335</v>
      </c>
      <c r="C2273" t="s">
        <v>27</v>
      </c>
      <c r="D2273" t="s">
        <v>1268</v>
      </c>
      <c r="E2273" t="s">
        <v>182</v>
      </c>
      <c r="F2273" t="s">
        <v>413</v>
      </c>
      <c r="G2273" t="s">
        <v>2388</v>
      </c>
      <c r="H2273" t="s">
        <v>32</v>
      </c>
      <c r="I2273">
        <v>107</v>
      </c>
      <c r="J2273">
        <v>1.85</v>
      </c>
      <c r="K2273" t="s">
        <v>33</v>
      </c>
      <c r="L2273" t="s">
        <v>18791</v>
      </c>
      <c r="M2273" t="s">
        <v>16799</v>
      </c>
      <c r="N2273" t="s">
        <v>14217</v>
      </c>
      <c r="O2273" t="s">
        <v>16377</v>
      </c>
      <c r="P2273" t="s">
        <v>13975</v>
      </c>
      <c r="Q2273">
        <v>2006</v>
      </c>
      <c r="R2273" t="s">
        <v>34</v>
      </c>
      <c r="S2273">
        <v>6</v>
      </c>
      <c r="T2273">
        <v>19000000</v>
      </c>
      <c r="U2273">
        <v>7156725</v>
      </c>
      <c r="V2273">
        <f t="shared" si="71"/>
        <v>-11843275</v>
      </c>
      <c r="W2273" t="s">
        <v>8336</v>
      </c>
      <c r="X2273">
        <v>5.5</v>
      </c>
      <c r="Y2273">
        <v>153</v>
      </c>
      <c r="Z2273">
        <v>22639</v>
      </c>
      <c r="AA2273">
        <v>217</v>
      </c>
      <c r="AB2273">
        <v>300</v>
      </c>
      <c r="AC2273">
        <v>80</v>
      </c>
      <c r="AD2273">
        <v>2000</v>
      </c>
      <c r="AE2273">
        <v>2000</v>
      </c>
      <c r="AF2273">
        <v>841</v>
      </c>
      <c r="AG2273">
        <v>5992</v>
      </c>
      <c r="AH2273" t="s">
        <v>1432</v>
      </c>
      <c r="AI2273" t="s">
        <v>20933</v>
      </c>
      <c r="AP2273">
        <f t="shared" si="70"/>
        <v>2</v>
      </c>
    </row>
    <row r="2274" spans="1:42" x14ac:dyDescent="0.3">
      <c r="A2274" s="1">
        <v>2479</v>
      </c>
      <c r="B2274" t="s">
        <v>8337</v>
      </c>
      <c r="C2274" t="s">
        <v>27</v>
      </c>
      <c r="D2274" t="s">
        <v>8338</v>
      </c>
      <c r="E2274" t="s">
        <v>308</v>
      </c>
      <c r="F2274" t="s">
        <v>3229</v>
      </c>
      <c r="G2274" t="s">
        <v>5081</v>
      </c>
      <c r="H2274" t="s">
        <v>47</v>
      </c>
      <c r="I2274">
        <v>134</v>
      </c>
      <c r="J2274">
        <v>2.35</v>
      </c>
      <c r="K2274" t="s">
        <v>33</v>
      </c>
      <c r="L2274" t="s">
        <v>14082</v>
      </c>
      <c r="M2274" t="s">
        <v>14237</v>
      </c>
      <c r="N2274" t="s">
        <v>18792</v>
      </c>
      <c r="O2274" t="s">
        <v>18793</v>
      </c>
      <c r="P2274" t="s">
        <v>14008</v>
      </c>
      <c r="Q2274">
        <v>1987</v>
      </c>
      <c r="R2274" t="s">
        <v>72</v>
      </c>
      <c r="S2274">
        <v>6</v>
      </c>
      <c r="T2274">
        <v>17000000</v>
      </c>
      <c r="U2274">
        <v>15681020</v>
      </c>
      <c r="V2274">
        <f t="shared" si="71"/>
        <v>-1318980</v>
      </c>
      <c r="W2274" t="s">
        <v>8339</v>
      </c>
      <c r="X2274">
        <v>3.6</v>
      </c>
      <c r="Y2274">
        <v>94</v>
      </c>
      <c r="Z2274">
        <v>33570</v>
      </c>
      <c r="AA2274">
        <v>259</v>
      </c>
      <c r="AB2274">
        <v>1000</v>
      </c>
      <c r="AC2274">
        <v>22</v>
      </c>
      <c r="AD2274">
        <v>1000</v>
      </c>
      <c r="AE2274">
        <v>593</v>
      </c>
      <c r="AF2274">
        <v>488</v>
      </c>
      <c r="AG2274">
        <v>3007</v>
      </c>
      <c r="AH2274" t="s">
        <v>980</v>
      </c>
      <c r="AI2274" t="s">
        <v>718</v>
      </c>
      <c r="AJ2274" t="s">
        <v>20926</v>
      </c>
      <c r="AK2274" t="s">
        <v>13700</v>
      </c>
      <c r="AP2274">
        <f t="shared" si="70"/>
        <v>4</v>
      </c>
    </row>
    <row r="2275" spans="1:42" x14ac:dyDescent="0.3">
      <c r="A2275" s="1">
        <v>2481</v>
      </c>
      <c r="B2275" t="s">
        <v>8340</v>
      </c>
      <c r="C2275" t="s">
        <v>27</v>
      </c>
      <c r="D2275" t="s">
        <v>8341</v>
      </c>
      <c r="E2275" t="s">
        <v>261</v>
      </c>
      <c r="F2275" t="s">
        <v>1206</v>
      </c>
      <c r="G2275" t="s">
        <v>1241</v>
      </c>
      <c r="H2275" t="s">
        <v>572</v>
      </c>
      <c r="I2275">
        <v>122</v>
      </c>
      <c r="J2275">
        <v>2.35</v>
      </c>
      <c r="K2275" t="s">
        <v>33</v>
      </c>
      <c r="L2275" t="s">
        <v>18794</v>
      </c>
      <c r="M2275" t="s">
        <v>17394</v>
      </c>
      <c r="N2275" t="s">
        <v>17991</v>
      </c>
      <c r="O2275" t="s">
        <v>14416</v>
      </c>
      <c r="P2275" t="s">
        <v>16250</v>
      </c>
      <c r="Q2275">
        <v>2006</v>
      </c>
      <c r="R2275" t="s">
        <v>491</v>
      </c>
      <c r="S2275">
        <v>2</v>
      </c>
      <c r="T2275">
        <v>17000000</v>
      </c>
      <c r="U2275">
        <v>6855137</v>
      </c>
      <c r="V2275">
        <f t="shared" si="71"/>
        <v>-10144863</v>
      </c>
      <c r="W2275" t="s">
        <v>8342</v>
      </c>
      <c r="X2275">
        <v>7.4</v>
      </c>
      <c r="Y2275">
        <v>157</v>
      </c>
      <c r="Z2275">
        <v>88590</v>
      </c>
      <c r="AA2275">
        <v>419</v>
      </c>
      <c r="AB2275">
        <v>0</v>
      </c>
      <c r="AC2275">
        <v>47</v>
      </c>
      <c r="AD2275">
        <v>23000</v>
      </c>
      <c r="AE2275">
        <v>979</v>
      </c>
      <c r="AF2275">
        <v>834</v>
      </c>
      <c r="AG2275">
        <v>27381</v>
      </c>
      <c r="AH2275" t="s">
        <v>980</v>
      </c>
      <c r="AI2275" t="s">
        <v>20931</v>
      </c>
      <c r="AJ2275" t="s">
        <v>2420</v>
      </c>
      <c r="AK2275" t="s">
        <v>13161</v>
      </c>
      <c r="AP2275">
        <f t="shared" si="70"/>
        <v>4</v>
      </c>
    </row>
    <row r="2276" spans="1:42" x14ac:dyDescent="0.3">
      <c r="A2276" s="1">
        <v>2483</v>
      </c>
      <c r="B2276" t="s">
        <v>8343</v>
      </c>
      <c r="C2276" t="s">
        <v>27</v>
      </c>
      <c r="D2276" t="s">
        <v>8344</v>
      </c>
      <c r="E2276" t="s">
        <v>2433</v>
      </c>
      <c r="F2276" t="s">
        <v>8135</v>
      </c>
      <c r="G2276" t="s">
        <v>8345</v>
      </c>
      <c r="H2276" t="s">
        <v>47</v>
      </c>
      <c r="I2276">
        <v>97</v>
      </c>
      <c r="J2276">
        <v>1.85</v>
      </c>
      <c r="K2276" t="s">
        <v>33</v>
      </c>
      <c r="L2276" t="s">
        <v>14259</v>
      </c>
      <c r="M2276" t="s">
        <v>16991</v>
      </c>
      <c r="N2276" t="s">
        <v>16658</v>
      </c>
      <c r="O2276" t="s">
        <v>13990</v>
      </c>
      <c r="P2276" t="s">
        <v>18795</v>
      </c>
      <c r="Q2276">
        <v>1986</v>
      </c>
      <c r="R2276" t="s">
        <v>34</v>
      </c>
      <c r="S2276">
        <v>0</v>
      </c>
      <c r="T2276">
        <v>17000000</v>
      </c>
      <c r="U2276">
        <v>2315683</v>
      </c>
      <c r="V2276">
        <f t="shared" si="71"/>
        <v>-14684317</v>
      </c>
      <c r="W2276" t="s">
        <v>8346</v>
      </c>
      <c r="X2276">
        <v>3</v>
      </c>
      <c r="Y2276">
        <v>21</v>
      </c>
      <c r="Z2276">
        <v>4081</v>
      </c>
      <c r="AA2276">
        <v>28</v>
      </c>
      <c r="AB2276">
        <v>154</v>
      </c>
      <c r="AC2276">
        <v>3</v>
      </c>
      <c r="AD2276">
        <v>400</v>
      </c>
      <c r="AE2276">
        <v>193</v>
      </c>
      <c r="AF2276">
        <v>161</v>
      </c>
      <c r="AG2276">
        <v>805</v>
      </c>
      <c r="AH2276" t="s">
        <v>718</v>
      </c>
      <c r="AI2276" t="s">
        <v>20931</v>
      </c>
      <c r="AJ2276" t="s">
        <v>2420</v>
      </c>
      <c r="AK2276" t="s">
        <v>12756</v>
      </c>
      <c r="AP2276">
        <f t="shared" si="70"/>
        <v>4</v>
      </c>
    </row>
    <row r="2277" spans="1:42" x14ac:dyDescent="0.3">
      <c r="A2277" s="1">
        <v>2484</v>
      </c>
      <c r="B2277" t="s">
        <v>8347</v>
      </c>
      <c r="C2277" t="s">
        <v>27</v>
      </c>
      <c r="D2277" t="s">
        <v>1736</v>
      </c>
      <c r="E2277" t="s">
        <v>1322</v>
      </c>
      <c r="F2277" t="s">
        <v>279</v>
      </c>
      <c r="G2277" t="s">
        <v>8348</v>
      </c>
      <c r="H2277" t="s">
        <v>32</v>
      </c>
      <c r="I2277">
        <v>110</v>
      </c>
      <c r="J2277">
        <v>1.85</v>
      </c>
      <c r="K2277" t="s">
        <v>33</v>
      </c>
      <c r="L2277" t="s">
        <v>17830</v>
      </c>
      <c r="M2277" t="s">
        <v>18796</v>
      </c>
      <c r="N2277" t="s">
        <v>14129</v>
      </c>
      <c r="O2277" t="s">
        <v>14376</v>
      </c>
      <c r="P2277" t="s">
        <v>14166</v>
      </c>
      <c r="Q2277">
        <v>2006</v>
      </c>
      <c r="R2277" t="s">
        <v>34</v>
      </c>
      <c r="S2277">
        <v>3</v>
      </c>
      <c r="T2277">
        <v>16000000</v>
      </c>
      <c r="U2277">
        <v>39825798</v>
      </c>
      <c r="V2277">
        <f t="shared" si="71"/>
        <v>23825798</v>
      </c>
      <c r="W2277" t="s">
        <v>8349</v>
      </c>
      <c r="X2277">
        <v>7.6</v>
      </c>
      <c r="Y2277">
        <v>236</v>
      </c>
      <c r="Z2277">
        <v>295375</v>
      </c>
      <c r="AA2277">
        <v>645</v>
      </c>
      <c r="AB2277">
        <v>15000</v>
      </c>
      <c r="AC2277">
        <v>168</v>
      </c>
      <c r="AD2277">
        <v>3000</v>
      </c>
      <c r="AE2277">
        <v>979</v>
      </c>
      <c r="AF2277">
        <v>96</v>
      </c>
      <c r="AG2277">
        <v>4210</v>
      </c>
      <c r="AH2277" t="s">
        <v>2420</v>
      </c>
      <c r="AI2277" t="s">
        <v>20928</v>
      </c>
      <c r="AJ2277" t="s">
        <v>12756</v>
      </c>
      <c r="AK2277" t="s">
        <v>13161</v>
      </c>
      <c r="AP2277">
        <f t="shared" si="70"/>
        <v>4</v>
      </c>
    </row>
    <row r="2278" spans="1:42" x14ac:dyDescent="0.3">
      <c r="A2278" s="1">
        <v>2485</v>
      </c>
      <c r="B2278" t="s">
        <v>8350</v>
      </c>
      <c r="C2278" t="s">
        <v>27</v>
      </c>
      <c r="D2278" t="s">
        <v>8351</v>
      </c>
      <c r="E2278" t="s">
        <v>8352</v>
      </c>
      <c r="F2278" t="s">
        <v>1022</v>
      </c>
      <c r="G2278" t="s">
        <v>409</v>
      </c>
      <c r="H2278" t="s">
        <v>32</v>
      </c>
      <c r="I2278">
        <v>102</v>
      </c>
      <c r="J2278">
        <v>2.35</v>
      </c>
      <c r="K2278" t="s">
        <v>33</v>
      </c>
      <c r="L2278" t="s">
        <v>14718</v>
      </c>
      <c r="M2278" t="s">
        <v>18797</v>
      </c>
      <c r="N2278" t="s">
        <v>14229</v>
      </c>
      <c r="O2278" t="s">
        <v>18798</v>
      </c>
      <c r="P2278" t="s">
        <v>18799</v>
      </c>
      <c r="Q2278">
        <v>1981</v>
      </c>
      <c r="R2278" t="s">
        <v>72</v>
      </c>
      <c r="S2278">
        <v>0</v>
      </c>
      <c r="T2278">
        <v>17000000</v>
      </c>
      <c r="U2278">
        <v>2000000</v>
      </c>
      <c r="V2278">
        <f t="shared" si="71"/>
        <v>-15000000</v>
      </c>
      <c r="W2278" t="s">
        <v>8353</v>
      </c>
      <c r="X2278">
        <v>6.4</v>
      </c>
      <c r="Y2278">
        <v>50</v>
      </c>
      <c r="Z2278">
        <v>1275</v>
      </c>
      <c r="AA2278">
        <v>27</v>
      </c>
      <c r="AB2278">
        <v>0</v>
      </c>
      <c r="AC2278">
        <v>4</v>
      </c>
      <c r="AD2278">
        <v>634</v>
      </c>
      <c r="AE2278">
        <v>537</v>
      </c>
      <c r="AF2278">
        <v>60</v>
      </c>
      <c r="AG2278">
        <v>1262</v>
      </c>
      <c r="AH2278" t="s">
        <v>718</v>
      </c>
      <c r="AI2278" t="s">
        <v>4493</v>
      </c>
      <c r="AJ2278" t="s">
        <v>13161</v>
      </c>
      <c r="AP2278">
        <f t="shared" si="70"/>
        <v>3</v>
      </c>
    </row>
    <row r="2279" spans="1:42" x14ac:dyDescent="0.3">
      <c r="A2279" s="1">
        <v>2486</v>
      </c>
      <c r="B2279" t="s">
        <v>8354</v>
      </c>
      <c r="C2279" t="s">
        <v>27</v>
      </c>
      <c r="D2279" t="s">
        <v>976</v>
      </c>
      <c r="E2279" t="s">
        <v>8355</v>
      </c>
      <c r="F2279" t="s">
        <v>8356</v>
      </c>
      <c r="G2279" t="s">
        <v>8357</v>
      </c>
      <c r="H2279" t="s">
        <v>5586</v>
      </c>
      <c r="I2279">
        <v>98</v>
      </c>
      <c r="J2279">
        <v>2.35</v>
      </c>
      <c r="K2279" t="s">
        <v>33</v>
      </c>
      <c r="L2279" t="s">
        <v>14045</v>
      </c>
      <c r="M2279" t="s">
        <v>14680</v>
      </c>
      <c r="N2279" t="s">
        <v>18800</v>
      </c>
      <c r="O2279" t="s">
        <v>18078</v>
      </c>
      <c r="P2279" t="s">
        <v>15107</v>
      </c>
      <c r="Q2279">
        <v>2003</v>
      </c>
      <c r="R2279" t="s">
        <v>491</v>
      </c>
      <c r="S2279">
        <v>1</v>
      </c>
      <c r="T2279">
        <v>17000000</v>
      </c>
      <c r="U2279">
        <v>1569918</v>
      </c>
      <c r="V2279">
        <f t="shared" si="71"/>
        <v>-15430082</v>
      </c>
      <c r="W2279" t="s">
        <v>8358</v>
      </c>
      <c r="X2279">
        <v>6.9</v>
      </c>
      <c r="Y2279">
        <v>106</v>
      </c>
      <c r="Z2279">
        <v>16234</v>
      </c>
      <c r="AA2279">
        <v>113</v>
      </c>
      <c r="AB2279">
        <v>0</v>
      </c>
      <c r="AC2279">
        <v>541</v>
      </c>
      <c r="AD2279">
        <v>214</v>
      </c>
      <c r="AE2279">
        <v>96</v>
      </c>
      <c r="AF2279">
        <v>71</v>
      </c>
      <c r="AG2279">
        <v>409</v>
      </c>
      <c r="AH2279" t="s">
        <v>20932</v>
      </c>
      <c r="AI2279" t="s">
        <v>20931</v>
      </c>
      <c r="AJ2279" t="s">
        <v>2420</v>
      </c>
      <c r="AK2279" t="s">
        <v>13161</v>
      </c>
      <c r="AP2279">
        <f t="shared" si="70"/>
        <v>4</v>
      </c>
    </row>
    <row r="2280" spans="1:42" x14ac:dyDescent="0.3">
      <c r="A2280" s="1">
        <v>2487</v>
      </c>
      <c r="B2280" t="s">
        <v>8359</v>
      </c>
      <c r="C2280" t="s">
        <v>27</v>
      </c>
      <c r="D2280" t="s">
        <v>2035</v>
      </c>
      <c r="E2280" t="s">
        <v>520</v>
      </c>
      <c r="F2280" t="s">
        <v>3393</v>
      </c>
      <c r="G2280" t="s">
        <v>8360</v>
      </c>
      <c r="H2280" t="s">
        <v>1390</v>
      </c>
      <c r="I2280">
        <v>120</v>
      </c>
      <c r="J2280">
        <v>2.35</v>
      </c>
      <c r="K2280" t="s">
        <v>33</v>
      </c>
      <c r="L2280" t="s">
        <v>15247</v>
      </c>
      <c r="M2280" t="s">
        <v>14347</v>
      </c>
      <c r="N2280" t="s">
        <v>14003</v>
      </c>
      <c r="O2280" t="s">
        <v>16537</v>
      </c>
      <c r="P2280" t="s">
        <v>14333</v>
      </c>
      <c r="Q2280">
        <v>2014</v>
      </c>
      <c r="R2280" t="s">
        <v>491</v>
      </c>
      <c r="S2280">
        <v>1</v>
      </c>
      <c r="T2280">
        <v>17000000</v>
      </c>
      <c r="U2280">
        <v>106869</v>
      </c>
      <c r="V2280">
        <f t="shared" si="71"/>
        <v>-16893131</v>
      </c>
      <c r="W2280" t="s">
        <v>8361</v>
      </c>
      <c r="X2280">
        <v>6.6</v>
      </c>
      <c r="Y2280">
        <v>106</v>
      </c>
      <c r="Z2280">
        <v>13762</v>
      </c>
      <c r="AA2280">
        <v>39</v>
      </c>
      <c r="AB2280">
        <v>0</v>
      </c>
      <c r="AC2280">
        <v>30</v>
      </c>
      <c r="AD2280">
        <v>14000</v>
      </c>
      <c r="AE2280">
        <v>287</v>
      </c>
      <c r="AF2280">
        <v>55</v>
      </c>
      <c r="AG2280">
        <v>14492</v>
      </c>
      <c r="AH2280" t="s">
        <v>20931</v>
      </c>
      <c r="AI2280" t="s">
        <v>2420</v>
      </c>
      <c r="AJ2280" t="s">
        <v>12756</v>
      </c>
      <c r="AK2280" t="s">
        <v>13161</v>
      </c>
      <c r="AP2280">
        <f t="shared" si="70"/>
        <v>4</v>
      </c>
    </row>
    <row r="2281" spans="1:42" x14ac:dyDescent="0.3">
      <c r="A2281" s="1">
        <v>2488</v>
      </c>
      <c r="B2281" t="s">
        <v>8362</v>
      </c>
      <c r="C2281" t="s">
        <v>27</v>
      </c>
      <c r="D2281" t="s">
        <v>6779</v>
      </c>
      <c r="E2281" t="s">
        <v>591</v>
      </c>
      <c r="F2281" t="s">
        <v>4454</v>
      </c>
      <c r="G2281" t="s">
        <v>8363</v>
      </c>
      <c r="H2281" t="s">
        <v>1390</v>
      </c>
      <c r="I2281">
        <v>105</v>
      </c>
      <c r="J2281">
        <v>2.35</v>
      </c>
      <c r="K2281" t="s">
        <v>33</v>
      </c>
      <c r="L2281" t="s">
        <v>15593</v>
      </c>
      <c r="M2281" t="s">
        <v>15180</v>
      </c>
      <c r="N2281" t="s">
        <v>14142</v>
      </c>
      <c r="O2281" t="s">
        <v>14666</v>
      </c>
      <c r="P2281" t="s">
        <v>18801</v>
      </c>
      <c r="Q2281">
        <v>2006</v>
      </c>
      <c r="R2281" t="s">
        <v>491</v>
      </c>
      <c r="S2281">
        <v>6</v>
      </c>
      <c r="T2281">
        <v>17000000</v>
      </c>
      <c r="U2281">
        <v>273420</v>
      </c>
      <c r="V2281">
        <f t="shared" si="71"/>
        <v>-16726580</v>
      </c>
      <c r="W2281" t="s">
        <v>8364</v>
      </c>
      <c r="X2281">
        <v>5.5</v>
      </c>
      <c r="Y2281">
        <v>173</v>
      </c>
      <c r="Z2281">
        <v>32671</v>
      </c>
      <c r="AA2281">
        <v>238</v>
      </c>
      <c r="AB2281">
        <v>0</v>
      </c>
      <c r="AC2281">
        <v>219</v>
      </c>
      <c r="AD2281">
        <v>1000</v>
      </c>
      <c r="AE2281">
        <v>876</v>
      </c>
      <c r="AF2281">
        <v>215</v>
      </c>
      <c r="AG2281">
        <v>2340</v>
      </c>
      <c r="AH2281" t="s">
        <v>1432</v>
      </c>
      <c r="AI2281" t="s">
        <v>20928</v>
      </c>
      <c r="AJ2281" t="s">
        <v>13700</v>
      </c>
      <c r="AK2281" t="s">
        <v>13161</v>
      </c>
      <c r="AP2281">
        <f t="shared" si="70"/>
        <v>4</v>
      </c>
    </row>
    <row r="2282" spans="1:42" x14ac:dyDescent="0.3">
      <c r="A2282" s="1">
        <v>2491</v>
      </c>
      <c r="B2282" t="s">
        <v>8365</v>
      </c>
      <c r="C2282" t="s">
        <v>27</v>
      </c>
      <c r="D2282" t="s">
        <v>8366</v>
      </c>
      <c r="E2282" t="s">
        <v>8367</v>
      </c>
      <c r="F2282" t="s">
        <v>8368</v>
      </c>
      <c r="G2282" t="s">
        <v>8369</v>
      </c>
      <c r="H2282" t="s">
        <v>32</v>
      </c>
      <c r="I2282">
        <v>83</v>
      </c>
      <c r="J2282">
        <v>2.35</v>
      </c>
      <c r="K2282" t="s">
        <v>33</v>
      </c>
      <c r="L2282" t="s">
        <v>18318</v>
      </c>
      <c r="M2282" t="s">
        <v>18802</v>
      </c>
      <c r="N2282" t="s">
        <v>15139</v>
      </c>
      <c r="O2282" t="s">
        <v>14651</v>
      </c>
      <c r="P2282" t="s">
        <v>18399</v>
      </c>
      <c r="Q2282">
        <v>2012</v>
      </c>
      <c r="R2282" t="s">
        <v>34</v>
      </c>
      <c r="S2282">
        <v>1</v>
      </c>
      <c r="T2282">
        <v>17000000</v>
      </c>
      <c r="U2282">
        <v>4930798</v>
      </c>
      <c r="V2282">
        <f t="shared" si="71"/>
        <v>-12069202</v>
      </c>
      <c r="W2282" t="s">
        <v>8370</v>
      </c>
      <c r="X2282">
        <v>4.0999999999999996</v>
      </c>
      <c r="Y2282">
        <v>145</v>
      </c>
      <c r="Z2282">
        <v>16268</v>
      </c>
      <c r="AA2282">
        <v>108</v>
      </c>
      <c r="AB2282">
        <v>0</v>
      </c>
      <c r="AC2282">
        <v>57</v>
      </c>
      <c r="AD2282">
        <v>465</v>
      </c>
      <c r="AE2282">
        <v>152</v>
      </c>
      <c r="AF2282">
        <v>62</v>
      </c>
      <c r="AG2282">
        <v>730</v>
      </c>
      <c r="AH2282" t="s">
        <v>4493</v>
      </c>
      <c r="AI2282" t="s">
        <v>13161</v>
      </c>
      <c r="AP2282">
        <f t="shared" si="70"/>
        <v>2</v>
      </c>
    </row>
    <row r="2283" spans="1:42" x14ac:dyDescent="0.3">
      <c r="A2283" s="1">
        <v>2492</v>
      </c>
      <c r="B2283" t="s">
        <v>8371</v>
      </c>
      <c r="C2283" t="s">
        <v>27</v>
      </c>
      <c r="D2283" t="s">
        <v>8372</v>
      </c>
      <c r="E2283" t="s">
        <v>4585</v>
      </c>
      <c r="F2283" t="s">
        <v>1259</v>
      </c>
      <c r="G2283" t="s">
        <v>2977</v>
      </c>
      <c r="H2283" t="s">
        <v>32</v>
      </c>
      <c r="I2283">
        <v>102</v>
      </c>
      <c r="J2283">
        <v>1.85</v>
      </c>
      <c r="K2283" t="s">
        <v>33</v>
      </c>
      <c r="L2283" t="s">
        <v>14140</v>
      </c>
      <c r="M2283" t="s">
        <v>15937</v>
      </c>
      <c r="N2283" t="s">
        <v>14069</v>
      </c>
      <c r="O2283" t="s">
        <v>15502</v>
      </c>
      <c r="P2283" t="s">
        <v>17902</v>
      </c>
      <c r="Q2283">
        <v>1991</v>
      </c>
      <c r="R2283" t="s">
        <v>34</v>
      </c>
      <c r="S2283">
        <v>1</v>
      </c>
      <c r="T2283">
        <v>16500000</v>
      </c>
      <c r="U2283">
        <v>59847242</v>
      </c>
      <c r="V2283">
        <f t="shared" si="71"/>
        <v>43347242</v>
      </c>
      <c r="W2283" t="s">
        <v>8373</v>
      </c>
      <c r="X2283">
        <v>6.8</v>
      </c>
      <c r="Y2283">
        <v>31</v>
      </c>
      <c r="Z2283">
        <v>55895</v>
      </c>
      <c r="AA2283">
        <v>115</v>
      </c>
      <c r="AB2283">
        <v>0</v>
      </c>
      <c r="AC2283">
        <v>6</v>
      </c>
      <c r="AD2283">
        <v>3000</v>
      </c>
      <c r="AE2283">
        <v>2000</v>
      </c>
      <c r="AF2283">
        <v>165</v>
      </c>
      <c r="AG2283">
        <v>5433</v>
      </c>
      <c r="AH2283" t="s">
        <v>1432</v>
      </c>
      <c r="AI2283" t="s">
        <v>2420</v>
      </c>
      <c r="AJ2283" t="s">
        <v>20926</v>
      </c>
      <c r="AK2283" t="s">
        <v>12756</v>
      </c>
      <c r="AP2283">
        <f t="shared" si="70"/>
        <v>4</v>
      </c>
    </row>
    <row r="2284" spans="1:42" x14ac:dyDescent="0.3">
      <c r="A2284" s="1">
        <v>2493</v>
      </c>
      <c r="B2284" t="s">
        <v>8374</v>
      </c>
      <c r="C2284" t="s">
        <v>27</v>
      </c>
      <c r="D2284" t="s">
        <v>8375</v>
      </c>
      <c r="E2284" t="s">
        <v>77</v>
      </c>
      <c r="F2284" t="s">
        <v>711</v>
      </c>
      <c r="G2284" t="s">
        <v>8376</v>
      </c>
      <c r="H2284" t="s">
        <v>32</v>
      </c>
      <c r="I2284">
        <v>122</v>
      </c>
      <c r="J2284">
        <v>1.85</v>
      </c>
      <c r="K2284" t="s">
        <v>33</v>
      </c>
      <c r="L2284" t="s">
        <v>15821</v>
      </c>
      <c r="M2284" t="s">
        <v>18803</v>
      </c>
      <c r="N2284" t="s">
        <v>14563</v>
      </c>
      <c r="O2284" t="s">
        <v>15096</v>
      </c>
      <c r="P2284" t="s">
        <v>15287</v>
      </c>
      <c r="Q2284">
        <v>2006</v>
      </c>
      <c r="R2284" t="s">
        <v>491</v>
      </c>
      <c r="S2284">
        <v>2</v>
      </c>
      <c r="T2284">
        <v>16800000</v>
      </c>
      <c r="U2284">
        <v>220914</v>
      </c>
      <c r="V2284">
        <f t="shared" si="71"/>
        <v>-16579086</v>
      </c>
      <c r="W2284" t="s">
        <v>8377</v>
      </c>
      <c r="X2284">
        <v>6.5</v>
      </c>
      <c r="Y2284">
        <v>105</v>
      </c>
      <c r="Z2284">
        <v>13239</v>
      </c>
      <c r="AA2284">
        <v>97</v>
      </c>
      <c r="AB2284">
        <v>0</v>
      </c>
      <c r="AC2284">
        <v>30</v>
      </c>
      <c r="AD2284">
        <v>21000</v>
      </c>
      <c r="AE2284">
        <v>3000</v>
      </c>
      <c r="AF2284">
        <v>260</v>
      </c>
      <c r="AG2284">
        <v>25173</v>
      </c>
      <c r="AH2284" t="s">
        <v>20932</v>
      </c>
      <c r="AI2284" t="s">
        <v>2420</v>
      </c>
      <c r="AJ2284" t="s">
        <v>12756</v>
      </c>
      <c r="AP2284">
        <f t="shared" si="70"/>
        <v>3</v>
      </c>
    </row>
    <row r="2285" spans="1:42" x14ac:dyDescent="0.3">
      <c r="A2285" s="1">
        <v>2494</v>
      </c>
      <c r="B2285" t="s">
        <v>8378</v>
      </c>
      <c r="C2285" t="s">
        <v>27</v>
      </c>
      <c r="D2285" t="s">
        <v>569</v>
      </c>
      <c r="E2285" t="s">
        <v>2316</v>
      </c>
      <c r="F2285" t="s">
        <v>8379</v>
      </c>
      <c r="G2285" t="s">
        <v>3266</v>
      </c>
      <c r="H2285" t="s">
        <v>32</v>
      </c>
      <c r="I2285">
        <v>126</v>
      </c>
      <c r="J2285">
        <v>1.85</v>
      </c>
      <c r="K2285" t="s">
        <v>33</v>
      </c>
      <c r="L2285" t="s">
        <v>14567</v>
      </c>
      <c r="M2285" t="s">
        <v>16105</v>
      </c>
      <c r="N2285" t="s">
        <v>18804</v>
      </c>
      <c r="O2285" t="s">
        <v>15706</v>
      </c>
      <c r="P2285" t="s">
        <v>18805</v>
      </c>
      <c r="Q2285">
        <v>1987</v>
      </c>
      <c r="R2285" t="s">
        <v>491</v>
      </c>
      <c r="S2285">
        <v>2</v>
      </c>
      <c r="T2285">
        <v>15000000</v>
      </c>
      <c r="U2285">
        <v>43848100</v>
      </c>
      <c r="V2285">
        <f t="shared" si="71"/>
        <v>28848100</v>
      </c>
      <c r="W2285" t="s">
        <v>8380</v>
      </c>
      <c r="X2285">
        <v>7.4</v>
      </c>
      <c r="Y2285">
        <v>114</v>
      </c>
      <c r="Z2285">
        <v>119150</v>
      </c>
      <c r="AA2285">
        <v>219</v>
      </c>
      <c r="AB2285">
        <v>0</v>
      </c>
      <c r="AC2285">
        <v>0</v>
      </c>
      <c r="AD2285">
        <v>826</v>
      </c>
      <c r="AE2285">
        <v>508</v>
      </c>
      <c r="AF2285">
        <v>168</v>
      </c>
      <c r="AG2285">
        <v>1607</v>
      </c>
      <c r="AH2285" t="s">
        <v>20931</v>
      </c>
      <c r="AI2285" t="s">
        <v>2420</v>
      </c>
      <c r="AP2285">
        <f t="shared" si="70"/>
        <v>2</v>
      </c>
    </row>
    <row r="2286" spans="1:42" x14ac:dyDescent="0.3">
      <c r="A2286" s="1">
        <v>2495</v>
      </c>
      <c r="B2286" t="s">
        <v>8381</v>
      </c>
      <c r="C2286" t="s">
        <v>27</v>
      </c>
      <c r="D2286" t="s">
        <v>799</v>
      </c>
      <c r="E2286" t="s">
        <v>82</v>
      </c>
      <c r="F2286" t="s">
        <v>166</v>
      </c>
      <c r="G2286" t="s">
        <v>107</v>
      </c>
      <c r="H2286" t="s">
        <v>32</v>
      </c>
      <c r="I2286">
        <v>136</v>
      </c>
      <c r="J2286">
        <v>1.85</v>
      </c>
      <c r="K2286" t="s">
        <v>33</v>
      </c>
      <c r="L2286" t="s">
        <v>18806</v>
      </c>
      <c r="M2286" t="s">
        <v>15915</v>
      </c>
      <c r="N2286" t="s">
        <v>17530</v>
      </c>
      <c r="O2286" t="s">
        <v>17360</v>
      </c>
      <c r="P2286" t="s">
        <v>13491</v>
      </c>
      <c r="Q2286">
        <v>1995</v>
      </c>
      <c r="R2286" t="s">
        <v>72</v>
      </c>
      <c r="S2286">
        <v>2</v>
      </c>
      <c r="T2286">
        <v>16500000</v>
      </c>
      <c r="U2286">
        <v>42700000</v>
      </c>
      <c r="V2286">
        <f t="shared" si="71"/>
        <v>26200000</v>
      </c>
      <c r="W2286" t="s">
        <v>8382</v>
      </c>
      <c r="X2286">
        <v>7.7</v>
      </c>
      <c r="Y2286">
        <v>69</v>
      </c>
      <c r="Z2286">
        <v>78392</v>
      </c>
      <c r="AA2286">
        <v>196</v>
      </c>
      <c r="AB2286">
        <v>0</v>
      </c>
      <c r="AC2286">
        <v>0</v>
      </c>
      <c r="AD2286">
        <v>25000</v>
      </c>
      <c r="AE2286">
        <v>14000</v>
      </c>
      <c r="AF2286">
        <v>1000</v>
      </c>
      <c r="AG2286">
        <v>41059</v>
      </c>
      <c r="AH2286" t="s">
        <v>2420</v>
      </c>
      <c r="AI2286" t="s">
        <v>12756</v>
      </c>
      <c r="AP2286">
        <f t="shared" si="70"/>
        <v>2</v>
      </c>
    </row>
    <row r="2287" spans="1:42" x14ac:dyDescent="0.3">
      <c r="A2287" s="1">
        <v>2496</v>
      </c>
      <c r="B2287" t="s">
        <v>8383</v>
      </c>
      <c r="C2287" t="s">
        <v>27</v>
      </c>
      <c r="D2287" t="s">
        <v>8384</v>
      </c>
      <c r="E2287" t="s">
        <v>198</v>
      </c>
      <c r="F2287" t="s">
        <v>313</v>
      </c>
      <c r="G2287" t="s">
        <v>8385</v>
      </c>
      <c r="H2287" t="s">
        <v>47</v>
      </c>
      <c r="I2287">
        <v>120</v>
      </c>
      <c r="J2287">
        <v>2.35</v>
      </c>
      <c r="K2287" t="s">
        <v>33</v>
      </c>
      <c r="L2287" t="s">
        <v>18807</v>
      </c>
      <c r="M2287" t="s">
        <v>18808</v>
      </c>
      <c r="N2287" t="s">
        <v>18809</v>
      </c>
      <c r="O2287" t="s">
        <v>14003</v>
      </c>
      <c r="P2287" t="s">
        <v>16747</v>
      </c>
      <c r="Q2287">
        <v>2007</v>
      </c>
      <c r="R2287" t="s">
        <v>72</v>
      </c>
      <c r="S2287">
        <v>1</v>
      </c>
      <c r="T2287">
        <v>16500000</v>
      </c>
      <c r="U2287">
        <v>18663911</v>
      </c>
      <c r="V2287">
        <f t="shared" si="71"/>
        <v>2163911</v>
      </c>
      <c r="W2287" t="s">
        <v>8386</v>
      </c>
      <c r="X2287">
        <v>7.1</v>
      </c>
      <c r="Y2287">
        <v>150</v>
      </c>
      <c r="Z2287">
        <v>46204</v>
      </c>
      <c r="AA2287">
        <v>151</v>
      </c>
      <c r="AB2287">
        <v>0</v>
      </c>
      <c r="AC2287">
        <v>11</v>
      </c>
      <c r="AD2287">
        <v>11000</v>
      </c>
      <c r="AE2287">
        <v>838</v>
      </c>
      <c r="AF2287">
        <v>281</v>
      </c>
      <c r="AG2287">
        <v>12554</v>
      </c>
      <c r="AH2287" t="s">
        <v>20932</v>
      </c>
      <c r="AI2287" t="s">
        <v>2420</v>
      </c>
      <c r="AJ2287" t="s">
        <v>12756</v>
      </c>
      <c r="AP2287">
        <f t="shared" si="70"/>
        <v>3</v>
      </c>
    </row>
    <row r="2288" spans="1:42" x14ac:dyDescent="0.3">
      <c r="A2288" s="1">
        <v>2497</v>
      </c>
      <c r="B2288" t="s">
        <v>8387</v>
      </c>
      <c r="C2288" t="s">
        <v>27</v>
      </c>
      <c r="D2288" t="s">
        <v>8388</v>
      </c>
      <c r="E2288" t="s">
        <v>8389</v>
      </c>
      <c r="F2288" t="s">
        <v>1007</v>
      </c>
      <c r="G2288" t="s">
        <v>8390</v>
      </c>
      <c r="H2288" t="s">
        <v>32</v>
      </c>
      <c r="I2288">
        <v>108</v>
      </c>
      <c r="J2288">
        <v>2.35</v>
      </c>
      <c r="K2288" t="s">
        <v>33</v>
      </c>
      <c r="L2288" t="s">
        <v>14149</v>
      </c>
      <c r="M2288" t="s">
        <v>17318</v>
      </c>
      <c r="N2288" t="s">
        <v>15915</v>
      </c>
      <c r="O2288" t="s">
        <v>18005</v>
      </c>
      <c r="P2288" t="s">
        <v>18810</v>
      </c>
      <c r="Q2288">
        <v>2007</v>
      </c>
      <c r="R2288" t="s">
        <v>34</v>
      </c>
      <c r="S2288">
        <v>2</v>
      </c>
      <c r="T2288">
        <v>16500000</v>
      </c>
      <c r="U2288">
        <v>11702090</v>
      </c>
      <c r="V2288">
        <f t="shared" si="71"/>
        <v>-4797910</v>
      </c>
      <c r="W2288" t="s">
        <v>8391</v>
      </c>
      <c r="X2288">
        <v>6.3</v>
      </c>
      <c r="Y2288">
        <v>72</v>
      </c>
      <c r="Z2288">
        <v>37700</v>
      </c>
      <c r="AA2288">
        <v>50</v>
      </c>
      <c r="AB2288">
        <v>0</v>
      </c>
      <c r="AC2288">
        <v>18</v>
      </c>
      <c r="AD2288">
        <v>714</v>
      </c>
      <c r="AE2288">
        <v>701</v>
      </c>
      <c r="AF2288">
        <v>433</v>
      </c>
      <c r="AG2288">
        <v>2785</v>
      </c>
      <c r="AH2288" t="s">
        <v>1432</v>
      </c>
      <c r="AI2288" t="s">
        <v>12756</v>
      </c>
      <c r="AP2288">
        <f t="shared" si="70"/>
        <v>2</v>
      </c>
    </row>
    <row r="2289" spans="1:42" x14ac:dyDescent="0.3">
      <c r="A2289" s="1">
        <v>2498</v>
      </c>
      <c r="B2289" t="s">
        <v>8392</v>
      </c>
      <c r="C2289" t="s">
        <v>27</v>
      </c>
      <c r="D2289" t="s">
        <v>8393</v>
      </c>
      <c r="E2289" t="s">
        <v>2287</v>
      </c>
      <c r="F2289" t="s">
        <v>1603</v>
      </c>
      <c r="G2289" t="s">
        <v>6254</v>
      </c>
      <c r="H2289" t="s">
        <v>32</v>
      </c>
      <c r="I2289">
        <v>126</v>
      </c>
      <c r="J2289">
        <v>1.85</v>
      </c>
      <c r="K2289" t="s">
        <v>33</v>
      </c>
      <c r="L2289" t="s">
        <v>18811</v>
      </c>
      <c r="M2289" t="s">
        <v>17732</v>
      </c>
      <c r="N2289" t="s">
        <v>14241</v>
      </c>
      <c r="O2289" t="s">
        <v>18812</v>
      </c>
      <c r="P2289" t="s">
        <v>14802</v>
      </c>
      <c r="Q2289">
        <v>2003</v>
      </c>
      <c r="R2289" t="s">
        <v>491</v>
      </c>
      <c r="S2289">
        <v>0</v>
      </c>
      <c r="T2289">
        <v>15000000</v>
      </c>
      <c r="U2289">
        <v>13005485</v>
      </c>
      <c r="V2289">
        <f t="shared" si="71"/>
        <v>-1994515</v>
      </c>
      <c r="W2289" t="s">
        <v>8394</v>
      </c>
      <c r="X2289">
        <v>7.6</v>
      </c>
      <c r="Y2289">
        <v>158</v>
      </c>
      <c r="Z2289">
        <v>56665</v>
      </c>
      <c r="AA2289">
        <v>469</v>
      </c>
      <c r="AB2289">
        <v>0</v>
      </c>
      <c r="AC2289">
        <v>26</v>
      </c>
      <c r="AD2289">
        <v>638</v>
      </c>
      <c r="AE2289">
        <v>624</v>
      </c>
      <c r="AF2289">
        <v>385</v>
      </c>
      <c r="AG2289">
        <v>2282</v>
      </c>
      <c r="AH2289" t="s">
        <v>2420</v>
      </c>
      <c r="AP2289">
        <f t="shared" si="70"/>
        <v>1</v>
      </c>
    </row>
    <row r="2290" spans="1:42" x14ac:dyDescent="0.3">
      <c r="A2290" s="1">
        <v>2499</v>
      </c>
      <c r="B2290" t="s">
        <v>8395</v>
      </c>
      <c r="C2290" t="s">
        <v>27</v>
      </c>
      <c r="D2290" t="s">
        <v>823</v>
      </c>
      <c r="E2290" t="s">
        <v>604</v>
      </c>
      <c r="F2290" t="s">
        <v>2371</v>
      </c>
      <c r="G2290" t="s">
        <v>3160</v>
      </c>
      <c r="H2290" t="s">
        <v>32</v>
      </c>
      <c r="I2290">
        <v>128</v>
      </c>
      <c r="J2290">
        <v>1.85</v>
      </c>
      <c r="K2290" t="s">
        <v>33</v>
      </c>
      <c r="L2290" t="s">
        <v>18813</v>
      </c>
      <c r="M2290" t="s">
        <v>18814</v>
      </c>
      <c r="N2290" t="s">
        <v>18815</v>
      </c>
      <c r="O2290" t="s">
        <v>14005</v>
      </c>
      <c r="P2290" t="s">
        <v>15407</v>
      </c>
      <c r="Q2290">
        <v>1989</v>
      </c>
      <c r="R2290" t="s">
        <v>72</v>
      </c>
      <c r="S2290">
        <v>0</v>
      </c>
      <c r="T2290">
        <v>16400000</v>
      </c>
      <c r="U2290">
        <v>95860116</v>
      </c>
      <c r="V2290">
        <f t="shared" si="71"/>
        <v>79460116</v>
      </c>
      <c r="W2290" t="s">
        <v>8396</v>
      </c>
      <c r="X2290">
        <v>8</v>
      </c>
      <c r="Y2290">
        <v>96</v>
      </c>
      <c r="Z2290">
        <v>277451</v>
      </c>
      <c r="AA2290">
        <v>491</v>
      </c>
      <c r="AB2290">
        <v>23000</v>
      </c>
      <c r="AC2290">
        <v>608</v>
      </c>
      <c r="AD2290">
        <v>49000</v>
      </c>
      <c r="AE2290">
        <v>1000</v>
      </c>
      <c r="AF2290">
        <v>1000</v>
      </c>
      <c r="AG2290">
        <v>51609</v>
      </c>
      <c r="AH2290" t="s">
        <v>1432</v>
      </c>
      <c r="AI2290" t="s">
        <v>2420</v>
      </c>
      <c r="AP2290">
        <f t="shared" si="70"/>
        <v>2</v>
      </c>
    </row>
    <row r="2291" spans="1:42" x14ac:dyDescent="0.3">
      <c r="A2291" s="1">
        <v>2500</v>
      </c>
      <c r="B2291" t="s">
        <v>8397</v>
      </c>
      <c r="C2291" t="s">
        <v>27</v>
      </c>
      <c r="D2291" t="s">
        <v>8398</v>
      </c>
      <c r="E2291" t="s">
        <v>3383</v>
      </c>
      <c r="F2291" t="s">
        <v>2267</v>
      </c>
      <c r="G2291" t="s">
        <v>7322</v>
      </c>
      <c r="H2291" t="s">
        <v>32</v>
      </c>
      <c r="I2291">
        <v>113</v>
      </c>
      <c r="J2291">
        <v>1.85</v>
      </c>
      <c r="K2291" t="s">
        <v>33</v>
      </c>
      <c r="L2291" t="s">
        <v>18816</v>
      </c>
      <c r="M2291" t="s">
        <v>18817</v>
      </c>
      <c r="N2291" t="s">
        <v>18818</v>
      </c>
      <c r="O2291" t="s">
        <v>15162</v>
      </c>
      <c r="P2291" t="s">
        <v>18819</v>
      </c>
      <c r="Q2291">
        <v>1994</v>
      </c>
      <c r="R2291" t="s">
        <v>34</v>
      </c>
      <c r="S2291">
        <v>2</v>
      </c>
      <c r="T2291">
        <v>16000000</v>
      </c>
      <c r="U2291">
        <v>127175354</v>
      </c>
      <c r="V2291">
        <f t="shared" si="71"/>
        <v>111175354</v>
      </c>
      <c r="W2291" t="s">
        <v>8399</v>
      </c>
      <c r="X2291">
        <v>7.3</v>
      </c>
      <c r="Y2291">
        <v>84</v>
      </c>
      <c r="Z2291">
        <v>288451</v>
      </c>
      <c r="AA2291">
        <v>438</v>
      </c>
      <c r="AB2291">
        <v>0</v>
      </c>
      <c r="AC2291">
        <v>137</v>
      </c>
      <c r="AD2291">
        <v>879</v>
      </c>
      <c r="AE2291">
        <v>854</v>
      </c>
      <c r="AF2291">
        <v>481</v>
      </c>
      <c r="AG2291">
        <v>2985</v>
      </c>
      <c r="AH2291" t="s">
        <v>1432</v>
      </c>
      <c r="AP2291">
        <f t="shared" si="70"/>
        <v>1</v>
      </c>
    </row>
    <row r="2292" spans="1:42" x14ac:dyDescent="0.3">
      <c r="A2292" s="1">
        <v>2501</v>
      </c>
      <c r="B2292" t="s">
        <v>8400</v>
      </c>
      <c r="C2292" t="s">
        <v>27</v>
      </c>
      <c r="D2292" t="s">
        <v>2760</v>
      </c>
      <c r="E2292" t="s">
        <v>8401</v>
      </c>
      <c r="F2292" t="s">
        <v>8402</v>
      </c>
      <c r="G2292" t="s">
        <v>8403</v>
      </c>
      <c r="H2292" t="s">
        <v>32</v>
      </c>
      <c r="I2292">
        <v>89</v>
      </c>
      <c r="J2292">
        <v>1.85</v>
      </c>
      <c r="K2292" t="s">
        <v>33</v>
      </c>
      <c r="L2292" t="s">
        <v>15162</v>
      </c>
      <c r="M2292" t="s">
        <v>14003</v>
      </c>
      <c r="N2292" t="s">
        <v>16588</v>
      </c>
      <c r="O2292" t="s">
        <v>14821</v>
      </c>
      <c r="P2292" t="s">
        <v>15545</v>
      </c>
      <c r="Q2292">
        <v>1989</v>
      </c>
      <c r="R2292" t="s">
        <v>491</v>
      </c>
      <c r="S2292">
        <v>0</v>
      </c>
      <c r="T2292">
        <v>16000000</v>
      </c>
      <c r="U2292">
        <v>92823600</v>
      </c>
      <c r="V2292">
        <f t="shared" si="71"/>
        <v>76823600</v>
      </c>
      <c r="W2292" t="s">
        <v>8404</v>
      </c>
      <c r="X2292">
        <v>7.6</v>
      </c>
      <c r="Y2292">
        <v>114</v>
      </c>
      <c r="Z2292">
        <v>149108</v>
      </c>
      <c r="AA2292">
        <v>273</v>
      </c>
      <c r="AB2292">
        <v>0</v>
      </c>
      <c r="AC2292">
        <v>0</v>
      </c>
      <c r="AD2292">
        <v>227</v>
      </c>
      <c r="AE2292">
        <v>73</v>
      </c>
      <c r="AF2292">
        <v>62</v>
      </c>
      <c r="AG2292">
        <v>485</v>
      </c>
      <c r="AH2292" t="s">
        <v>1432</v>
      </c>
      <c r="AI2292" t="s">
        <v>2420</v>
      </c>
      <c r="AJ2292" t="s">
        <v>12756</v>
      </c>
      <c r="AP2292">
        <f t="shared" si="70"/>
        <v>3</v>
      </c>
    </row>
    <row r="2293" spans="1:42" x14ac:dyDescent="0.3">
      <c r="A2293" s="1">
        <v>2502</v>
      </c>
      <c r="B2293" t="s">
        <v>8405</v>
      </c>
      <c r="C2293" t="s">
        <v>27</v>
      </c>
      <c r="D2293" t="s">
        <v>6986</v>
      </c>
      <c r="E2293" t="s">
        <v>2497</v>
      </c>
      <c r="F2293" t="s">
        <v>8406</v>
      </c>
      <c r="G2293" t="s">
        <v>8407</v>
      </c>
      <c r="H2293" t="s">
        <v>32</v>
      </c>
      <c r="I2293">
        <v>129</v>
      </c>
      <c r="J2293">
        <v>1.85</v>
      </c>
      <c r="K2293" t="s">
        <v>33</v>
      </c>
      <c r="L2293" t="s">
        <v>18820</v>
      </c>
      <c r="M2293" t="s">
        <v>16208</v>
      </c>
      <c r="N2293" t="s">
        <v>14157</v>
      </c>
      <c r="O2293" t="s">
        <v>15210</v>
      </c>
      <c r="P2293" t="s">
        <v>18821</v>
      </c>
      <c r="Q2293">
        <v>1982</v>
      </c>
      <c r="R2293" t="s">
        <v>491</v>
      </c>
      <c r="S2293">
        <v>0</v>
      </c>
      <c r="T2293">
        <v>16000000</v>
      </c>
      <c r="U2293">
        <v>54000000</v>
      </c>
      <c r="V2293">
        <f t="shared" si="71"/>
        <v>38000000</v>
      </c>
      <c r="W2293" t="s">
        <v>8408</v>
      </c>
      <c r="X2293">
        <v>7.8</v>
      </c>
      <c r="Y2293">
        <v>79</v>
      </c>
      <c r="Z2293">
        <v>26310</v>
      </c>
      <c r="AA2293">
        <v>154</v>
      </c>
      <c r="AB2293">
        <v>0</v>
      </c>
      <c r="AC2293">
        <v>0</v>
      </c>
      <c r="AD2293">
        <v>844</v>
      </c>
      <c r="AE2293">
        <v>617</v>
      </c>
      <c r="AF2293">
        <v>359</v>
      </c>
      <c r="AG2293">
        <v>2330</v>
      </c>
      <c r="AH2293" t="s">
        <v>2420</v>
      </c>
      <c r="AP2293">
        <f t="shared" si="70"/>
        <v>1</v>
      </c>
    </row>
    <row r="2294" spans="1:42" x14ac:dyDescent="0.3">
      <c r="A2294" s="1">
        <v>2503</v>
      </c>
      <c r="B2294" t="s">
        <v>8409</v>
      </c>
      <c r="C2294" t="s">
        <v>27</v>
      </c>
      <c r="D2294" t="s">
        <v>1836</v>
      </c>
      <c r="E2294" t="s">
        <v>1517</v>
      </c>
      <c r="F2294" t="s">
        <v>5488</v>
      </c>
      <c r="G2294" t="s">
        <v>7193</v>
      </c>
      <c r="H2294" t="s">
        <v>32</v>
      </c>
      <c r="I2294">
        <v>94</v>
      </c>
      <c r="J2294">
        <v>1.85</v>
      </c>
      <c r="K2294" t="s">
        <v>33</v>
      </c>
      <c r="L2294" t="s">
        <v>16026</v>
      </c>
      <c r="M2294" t="s">
        <v>14149</v>
      </c>
      <c r="N2294" t="s">
        <v>14068</v>
      </c>
      <c r="O2294" t="s">
        <v>15118</v>
      </c>
      <c r="P2294" t="s">
        <v>16852</v>
      </c>
      <c r="Q2294">
        <v>2000</v>
      </c>
      <c r="R2294" t="s">
        <v>491</v>
      </c>
      <c r="S2294">
        <v>5</v>
      </c>
      <c r="T2294">
        <v>15600000</v>
      </c>
      <c r="U2294">
        <v>68525609</v>
      </c>
      <c r="V2294">
        <f t="shared" si="71"/>
        <v>52925609</v>
      </c>
      <c r="W2294" t="s">
        <v>8410</v>
      </c>
      <c r="X2294">
        <v>6.5</v>
      </c>
      <c r="Y2294">
        <v>103</v>
      </c>
      <c r="Z2294">
        <v>132963</v>
      </c>
      <c r="AA2294">
        <v>302</v>
      </c>
      <c r="AB2294">
        <v>0</v>
      </c>
      <c r="AC2294">
        <v>480</v>
      </c>
      <c r="AD2294">
        <v>1000</v>
      </c>
      <c r="AE2294">
        <v>490</v>
      </c>
      <c r="AF2294">
        <v>486</v>
      </c>
      <c r="AG2294">
        <v>3889</v>
      </c>
      <c r="AH2294" t="s">
        <v>1432</v>
      </c>
      <c r="AP2294">
        <f t="shared" si="70"/>
        <v>1</v>
      </c>
    </row>
    <row r="2295" spans="1:42" x14ac:dyDescent="0.3">
      <c r="A2295" s="1">
        <v>2504</v>
      </c>
      <c r="B2295" t="s">
        <v>8411</v>
      </c>
      <c r="C2295" t="s">
        <v>27</v>
      </c>
      <c r="D2295" t="s">
        <v>2909</v>
      </c>
      <c r="E2295" t="s">
        <v>261</v>
      </c>
      <c r="F2295" t="s">
        <v>8412</v>
      </c>
      <c r="G2295" t="s">
        <v>8413</v>
      </c>
      <c r="H2295" t="s">
        <v>32</v>
      </c>
      <c r="I2295">
        <v>106</v>
      </c>
      <c r="J2295">
        <v>1.85</v>
      </c>
      <c r="K2295" t="s">
        <v>33</v>
      </c>
      <c r="L2295" t="s">
        <v>15296</v>
      </c>
      <c r="M2295" t="s">
        <v>18822</v>
      </c>
      <c r="N2295" t="s">
        <v>18823</v>
      </c>
      <c r="O2295" t="s">
        <v>18824</v>
      </c>
      <c r="P2295" t="s">
        <v>14026</v>
      </c>
      <c r="Q2295">
        <v>1999</v>
      </c>
      <c r="R2295" t="s">
        <v>491</v>
      </c>
      <c r="S2295">
        <v>0</v>
      </c>
      <c r="T2295">
        <v>16000000</v>
      </c>
      <c r="U2295">
        <v>52885587</v>
      </c>
      <c r="V2295">
        <f t="shared" si="71"/>
        <v>36885587</v>
      </c>
      <c r="W2295" t="s">
        <v>8414</v>
      </c>
      <c r="X2295">
        <v>6.4</v>
      </c>
      <c r="Y2295">
        <v>67</v>
      </c>
      <c r="Z2295">
        <v>35312</v>
      </c>
      <c r="AA2295">
        <v>267</v>
      </c>
      <c r="AB2295">
        <v>0</v>
      </c>
      <c r="AC2295">
        <v>48</v>
      </c>
      <c r="AD2295">
        <v>23000</v>
      </c>
      <c r="AE2295">
        <v>255</v>
      </c>
      <c r="AF2295">
        <v>35</v>
      </c>
      <c r="AG2295">
        <v>23369</v>
      </c>
      <c r="AH2295" t="s">
        <v>1432</v>
      </c>
      <c r="AI2295" t="s">
        <v>2420</v>
      </c>
      <c r="AJ2295" t="s">
        <v>12756</v>
      </c>
      <c r="AK2295" t="s">
        <v>20930</v>
      </c>
      <c r="AP2295">
        <f t="shared" si="70"/>
        <v>4</v>
      </c>
    </row>
    <row r="2296" spans="1:42" x14ac:dyDescent="0.3">
      <c r="A2296" s="1">
        <v>2505</v>
      </c>
      <c r="B2296" t="s">
        <v>8415</v>
      </c>
      <c r="C2296" t="s">
        <v>559</v>
      </c>
      <c r="D2296" t="s">
        <v>8416</v>
      </c>
      <c r="E2296" t="s">
        <v>4346</v>
      </c>
      <c r="F2296" t="s">
        <v>5564</v>
      </c>
      <c r="G2296" t="s">
        <v>4932</v>
      </c>
      <c r="H2296" t="s">
        <v>1390</v>
      </c>
      <c r="I2296">
        <v>100</v>
      </c>
      <c r="J2296">
        <v>1.33</v>
      </c>
      <c r="K2296" t="s">
        <v>33</v>
      </c>
      <c r="L2296" t="s">
        <v>14809</v>
      </c>
      <c r="M2296" t="s">
        <v>18825</v>
      </c>
      <c r="N2296" t="s">
        <v>18826</v>
      </c>
      <c r="O2296" t="s">
        <v>16589</v>
      </c>
      <c r="P2296" t="s">
        <v>18827</v>
      </c>
      <c r="Q2296">
        <v>2011</v>
      </c>
      <c r="R2296" t="s">
        <v>34</v>
      </c>
      <c r="S2296">
        <v>0</v>
      </c>
      <c r="T2296">
        <v>15000000</v>
      </c>
      <c r="U2296">
        <v>44667095</v>
      </c>
      <c r="V2296">
        <f t="shared" si="71"/>
        <v>29667095</v>
      </c>
      <c r="W2296" t="s">
        <v>8417</v>
      </c>
      <c r="X2296">
        <v>8</v>
      </c>
      <c r="Y2296">
        <v>576</v>
      </c>
      <c r="Z2296">
        <v>190030</v>
      </c>
      <c r="AA2296">
        <v>583</v>
      </c>
      <c r="AB2296">
        <v>30000</v>
      </c>
      <c r="AC2296">
        <v>405</v>
      </c>
      <c r="AD2296">
        <v>996</v>
      </c>
      <c r="AE2296">
        <v>897</v>
      </c>
      <c r="AF2296">
        <v>628</v>
      </c>
      <c r="AG2296">
        <v>4606</v>
      </c>
      <c r="AH2296" t="s">
        <v>1432</v>
      </c>
      <c r="AI2296" t="s">
        <v>2420</v>
      </c>
      <c r="AJ2296" t="s">
        <v>12756</v>
      </c>
      <c r="AP2296">
        <f t="shared" si="70"/>
        <v>3</v>
      </c>
    </row>
    <row r="2297" spans="1:42" x14ac:dyDescent="0.3">
      <c r="A2297" s="1">
        <v>2506</v>
      </c>
      <c r="B2297" t="s">
        <v>8418</v>
      </c>
      <c r="C2297" t="s">
        <v>27</v>
      </c>
      <c r="D2297" t="s">
        <v>2661</v>
      </c>
      <c r="E2297" t="s">
        <v>340</v>
      </c>
      <c r="F2297" t="s">
        <v>4864</v>
      </c>
      <c r="G2297" t="s">
        <v>8419</v>
      </c>
      <c r="H2297" t="s">
        <v>32</v>
      </c>
      <c r="I2297">
        <v>89</v>
      </c>
      <c r="J2297">
        <v>2.35</v>
      </c>
      <c r="K2297" t="s">
        <v>33</v>
      </c>
      <c r="L2297" t="s">
        <v>18828</v>
      </c>
      <c r="M2297" t="s">
        <v>15139</v>
      </c>
      <c r="N2297" t="s">
        <v>15551</v>
      </c>
      <c r="O2297" t="s">
        <v>18829</v>
      </c>
      <c r="P2297" t="s">
        <v>15672</v>
      </c>
      <c r="Q2297">
        <v>2009</v>
      </c>
      <c r="R2297" t="s">
        <v>34</v>
      </c>
      <c r="S2297">
        <v>1</v>
      </c>
      <c r="T2297">
        <v>16000000</v>
      </c>
      <c r="U2297">
        <v>42638165</v>
      </c>
      <c r="V2297">
        <f t="shared" si="71"/>
        <v>26638165</v>
      </c>
      <c r="W2297" t="s">
        <v>8420</v>
      </c>
      <c r="X2297">
        <v>4.8</v>
      </c>
      <c r="Y2297">
        <v>178</v>
      </c>
      <c r="Z2297">
        <v>42182</v>
      </c>
      <c r="AA2297">
        <v>230</v>
      </c>
      <c r="AB2297">
        <v>0</v>
      </c>
      <c r="AC2297">
        <v>687</v>
      </c>
      <c r="AD2297">
        <v>10000</v>
      </c>
      <c r="AE2297">
        <v>787</v>
      </c>
      <c r="AF2297">
        <v>389</v>
      </c>
      <c r="AG2297">
        <v>12183</v>
      </c>
      <c r="AH2297" t="s">
        <v>2420</v>
      </c>
      <c r="AI2297" t="s">
        <v>20924</v>
      </c>
      <c r="AJ2297" t="s">
        <v>4493</v>
      </c>
      <c r="AK2297" t="s">
        <v>20928</v>
      </c>
      <c r="AL2297" t="s">
        <v>13161</v>
      </c>
      <c r="AP2297">
        <f t="shared" si="70"/>
        <v>5</v>
      </c>
    </row>
    <row r="2298" spans="1:42" x14ac:dyDescent="0.3">
      <c r="A2298" s="1">
        <v>2507</v>
      </c>
      <c r="B2298" t="s">
        <v>8421</v>
      </c>
      <c r="C2298" t="s">
        <v>27</v>
      </c>
      <c r="D2298" t="s">
        <v>3796</v>
      </c>
      <c r="E2298" t="s">
        <v>735</v>
      </c>
      <c r="F2298" t="s">
        <v>421</v>
      </c>
      <c r="G2298" t="s">
        <v>2378</v>
      </c>
      <c r="H2298" t="s">
        <v>32</v>
      </c>
      <c r="I2298">
        <v>94</v>
      </c>
      <c r="J2298">
        <v>1.85</v>
      </c>
      <c r="K2298" t="s">
        <v>33</v>
      </c>
      <c r="L2298" t="s">
        <v>15510</v>
      </c>
      <c r="M2298" t="s">
        <v>18830</v>
      </c>
      <c r="N2298" t="s">
        <v>18831</v>
      </c>
      <c r="O2298" t="s">
        <v>14198</v>
      </c>
      <c r="P2298" t="s">
        <v>16922</v>
      </c>
      <c r="Q2298">
        <v>2012</v>
      </c>
      <c r="R2298" t="s">
        <v>34</v>
      </c>
      <c r="S2298">
        <v>2</v>
      </c>
      <c r="T2298">
        <v>16000000</v>
      </c>
      <c r="U2298">
        <v>45507053</v>
      </c>
      <c r="V2298">
        <f t="shared" si="71"/>
        <v>29507053</v>
      </c>
      <c r="W2298" t="s">
        <v>8422</v>
      </c>
      <c r="X2298">
        <v>7.8</v>
      </c>
      <c r="Y2298">
        <v>487</v>
      </c>
      <c r="Z2298">
        <v>237848</v>
      </c>
      <c r="AA2298">
        <v>377</v>
      </c>
      <c r="AB2298">
        <v>71000</v>
      </c>
      <c r="AC2298">
        <v>0</v>
      </c>
      <c r="AD2298">
        <v>13000</v>
      </c>
      <c r="AE2298">
        <v>13000</v>
      </c>
      <c r="AF2298">
        <v>559</v>
      </c>
      <c r="AG2298">
        <v>27911</v>
      </c>
      <c r="AH2298" t="s">
        <v>718</v>
      </c>
      <c r="AI2298" t="s">
        <v>1432</v>
      </c>
      <c r="AJ2298" t="s">
        <v>2420</v>
      </c>
      <c r="AK2298" t="s">
        <v>12756</v>
      </c>
      <c r="AP2298">
        <f t="shared" si="70"/>
        <v>4</v>
      </c>
    </row>
    <row r="2299" spans="1:42" x14ac:dyDescent="0.3">
      <c r="A2299" s="1">
        <v>2508</v>
      </c>
      <c r="B2299" t="s">
        <v>8423</v>
      </c>
      <c r="C2299" t="s">
        <v>27</v>
      </c>
      <c r="D2299" t="s">
        <v>655</v>
      </c>
      <c r="E2299" t="s">
        <v>3090</v>
      </c>
      <c r="F2299" t="s">
        <v>507</v>
      </c>
      <c r="G2299" t="s">
        <v>6357</v>
      </c>
      <c r="H2299" t="s">
        <v>32</v>
      </c>
      <c r="I2299">
        <v>83</v>
      </c>
      <c r="J2299">
        <v>1.85</v>
      </c>
      <c r="K2299" t="s">
        <v>33</v>
      </c>
      <c r="L2299" t="s">
        <v>14593</v>
      </c>
      <c r="M2299" t="s">
        <v>16337</v>
      </c>
      <c r="N2299" t="s">
        <v>18832</v>
      </c>
      <c r="O2299" t="s">
        <v>14238</v>
      </c>
      <c r="P2299" t="s">
        <v>18833</v>
      </c>
      <c r="Q2299">
        <v>2006</v>
      </c>
      <c r="R2299" t="s">
        <v>491</v>
      </c>
      <c r="S2299">
        <v>0</v>
      </c>
      <c r="T2299">
        <v>16000000</v>
      </c>
      <c r="U2299">
        <v>39511038</v>
      </c>
      <c r="V2299">
        <f t="shared" si="71"/>
        <v>23511038</v>
      </c>
      <c r="W2299" t="s">
        <v>8424</v>
      </c>
      <c r="X2299">
        <v>5.9</v>
      </c>
      <c r="Y2299">
        <v>196</v>
      </c>
      <c r="Z2299">
        <v>56269</v>
      </c>
      <c r="AA2299">
        <v>366</v>
      </c>
      <c r="AB2299">
        <v>0</v>
      </c>
      <c r="AC2299">
        <v>473</v>
      </c>
      <c r="AD2299">
        <v>20000</v>
      </c>
      <c r="AE2299">
        <v>4000</v>
      </c>
      <c r="AF2299">
        <v>597</v>
      </c>
      <c r="AG2299">
        <v>26402</v>
      </c>
      <c r="AH2299" t="s">
        <v>4493</v>
      </c>
      <c r="AP2299">
        <f t="shared" si="70"/>
        <v>1</v>
      </c>
    </row>
    <row r="2300" spans="1:42" x14ac:dyDescent="0.3">
      <c r="A2300" s="1">
        <v>2509</v>
      </c>
      <c r="B2300" t="s">
        <v>8425</v>
      </c>
      <c r="C2300" t="s">
        <v>27</v>
      </c>
      <c r="D2300" t="s">
        <v>8426</v>
      </c>
      <c r="E2300" t="s">
        <v>968</v>
      </c>
      <c r="F2300" t="s">
        <v>8427</v>
      </c>
      <c r="G2300" t="s">
        <v>8428</v>
      </c>
      <c r="H2300" t="s">
        <v>32</v>
      </c>
      <c r="I2300">
        <v>111</v>
      </c>
      <c r="J2300">
        <v>2.35</v>
      </c>
      <c r="K2300" t="s">
        <v>33</v>
      </c>
      <c r="L2300" t="s">
        <v>8429</v>
      </c>
      <c r="Q2300">
        <v>2016</v>
      </c>
      <c r="R2300" t="s">
        <v>34</v>
      </c>
      <c r="S2300">
        <v>0</v>
      </c>
      <c r="T2300">
        <v>18500000</v>
      </c>
      <c r="U2300">
        <v>6462576</v>
      </c>
      <c r="V2300">
        <f t="shared" si="71"/>
        <v>-12037424</v>
      </c>
      <c r="W2300" t="s">
        <v>8430</v>
      </c>
      <c r="X2300">
        <v>5.4</v>
      </c>
      <c r="Y2300">
        <v>24</v>
      </c>
      <c r="Z2300">
        <v>1449</v>
      </c>
      <c r="AA2300">
        <v>30</v>
      </c>
      <c r="AB2300">
        <v>0</v>
      </c>
      <c r="AC2300">
        <v>19</v>
      </c>
      <c r="AD2300">
        <v>241</v>
      </c>
      <c r="AE2300">
        <v>118</v>
      </c>
      <c r="AF2300">
        <v>107</v>
      </c>
      <c r="AG2300">
        <v>824</v>
      </c>
      <c r="AH2300" t="s">
        <v>2420</v>
      </c>
      <c r="AP2300">
        <f t="shared" si="70"/>
        <v>1</v>
      </c>
    </row>
    <row r="2301" spans="1:42" x14ac:dyDescent="0.3">
      <c r="A2301" s="1">
        <v>2510</v>
      </c>
      <c r="B2301" t="s">
        <v>8431</v>
      </c>
      <c r="C2301" t="s">
        <v>27</v>
      </c>
      <c r="D2301" t="s">
        <v>8432</v>
      </c>
      <c r="E2301" t="s">
        <v>3636</v>
      </c>
      <c r="F2301" t="s">
        <v>5064</v>
      </c>
      <c r="G2301" t="s">
        <v>4827</v>
      </c>
      <c r="H2301" t="s">
        <v>32</v>
      </c>
      <c r="I2301">
        <v>80</v>
      </c>
      <c r="J2301">
        <v>1.85</v>
      </c>
      <c r="K2301" t="s">
        <v>33</v>
      </c>
      <c r="L2301" t="s">
        <v>15157</v>
      </c>
      <c r="M2301" t="s">
        <v>14983</v>
      </c>
      <c r="N2301" t="s">
        <v>18834</v>
      </c>
      <c r="O2301" t="s">
        <v>14414</v>
      </c>
      <c r="P2301" t="s">
        <v>18835</v>
      </c>
      <c r="Q2301">
        <v>2002</v>
      </c>
      <c r="R2301" t="s">
        <v>72</v>
      </c>
      <c r="S2301">
        <v>2</v>
      </c>
      <c r="T2301">
        <v>16000000</v>
      </c>
      <c r="U2301">
        <v>40363530</v>
      </c>
      <c r="V2301">
        <f t="shared" si="71"/>
        <v>24363530</v>
      </c>
      <c r="W2301" t="s">
        <v>8433</v>
      </c>
      <c r="X2301">
        <v>3.3</v>
      </c>
      <c r="Y2301">
        <v>56</v>
      </c>
      <c r="Z2301">
        <v>18254</v>
      </c>
      <c r="AA2301">
        <v>307</v>
      </c>
      <c r="AB2301">
        <v>1000</v>
      </c>
      <c r="AC2301">
        <v>11</v>
      </c>
      <c r="AD2301">
        <v>911</v>
      </c>
      <c r="AE2301">
        <v>521</v>
      </c>
      <c r="AF2301">
        <v>499</v>
      </c>
      <c r="AG2301">
        <v>3058</v>
      </c>
      <c r="AH2301" t="s">
        <v>1432</v>
      </c>
      <c r="AI2301" t="s">
        <v>20926</v>
      </c>
      <c r="AP2301">
        <f t="shared" si="70"/>
        <v>2</v>
      </c>
    </row>
    <row r="2302" spans="1:42" x14ac:dyDescent="0.3">
      <c r="A2302" s="1">
        <v>2511</v>
      </c>
      <c r="B2302" t="s">
        <v>8434</v>
      </c>
      <c r="C2302" t="s">
        <v>27</v>
      </c>
      <c r="D2302" t="s">
        <v>296</v>
      </c>
      <c r="E2302" t="s">
        <v>8435</v>
      </c>
      <c r="F2302" t="s">
        <v>8436</v>
      </c>
      <c r="G2302" t="s">
        <v>8437</v>
      </c>
      <c r="H2302" t="s">
        <v>2536</v>
      </c>
      <c r="I2302">
        <v>112</v>
      </c>
      <c r="J2302">
        <v>1.85</v>
      </c>
      <c r="K2302" t="s">
        <v>1988</v>
      </c>
      <c r="L2302" t="s">
        <v>14298</v>
      </c>
      <c r="M2302" t="s">
        <v>14294</v>
      </c>
      <c r="N2302" t="s">
        <v>18836</v>
      </c>
      <c r="O2302" t="s">
        <v>13985</v>
      </c>
      <c r="P2302" t="s">
        <v>16210</v>
      </c>
      <c r="Q2302">
        <v>2006</v>
      </c>
      <c r="R2302" t="s">
        <v>491</v>
      </c>
      <c r="S2302">
        <v>0</v>
      </c>
      <c r="T2302">
        <v>13500000</v>
      </c>
      <c r="U2302">
        <v>37623143</v>
      </c>
      <c r="V2302">
        <f t="shared" si="71"/>
        <v>24123143</v>
      </c>
      <c r="W2302" t="s">
        <v>8438</v>
      </c>
      <c r="X2302">
        <v>8.1999999999999993</v>
      </c>
      <c r="Y2302">
        <v>406</v>
      </c>
      <c r="Z2302">
        <v>467234</v>
      </c>
      <c r="AA2302">
        <v>1083</v>
      </c>
      <c r="AB2302">
        <v>27000</v>
      </c>
      <c r="AC2302">
        <v>0</v>
      </c>
      <c r="AD2302">
        <v>634</v>
      </c>
      <c r="AE2302">
        <v>269</v>
      </c>
      <c r="AF2302">
        <v>250</v>
      </c>
      <c r="AG2302">
        <v>1322</v>
      </c>
      <c r="AH2302" t="s">
        <v>2420</v>
      </c>
      <c r="AI2302" t="s">
        <v>20924</v>
      </c>
      <c r="AJ2302" t="s">
        <v>6750</v>
      </c>
      <c r="AP2302">
        <f t="shared" si="70"/>
        <v>3</v>
      </c>
    </row>
    <row r="2303" spans="1:42" x14ac:dyDescent="0.3">
      <c r="A2303" s="1">
        <v>2513</v>
      </c>
      <c r="B2303" t="s">
        <v>8439</v>
      </c>
      <c r="C2303" t="s">
        <v>27</v>
      </c>
      <c r="D2303" t="s">
        <v>4474</v>
      </c>
      <c r="E2303" t="s">
        <v>1953</v>
      </c>
      <c r="F2303" t="s">
        <v>7127</v>
      </c>
      <c r="G2303" t="s">
        <v>5368</v>
      </c>
      <c r="H2303" t="s">
        <v>32</v>
      </c>
      <c r="I2303">
        <v>94</v>
      </c>
      <c r="J2303">
        <v>1.85</v>
      </c>
      <c r="K2303" t="s">
        <v>33</v>
      </c>
      <c r="L2303" t="s">
        <v>14325</v>
      </c>
      <c r="M2303" t="s">
        <v>14720</v>
      </c>
      <c r="N2303" t="s">
        <v>18837</v>
      </c>
      <c r="O2303" t="s">
        <v>17350</v>
      </c>
      <c r="P2303" t="s">
        <v>14721</v>
      </c>
      <c r="Q2303">
        <v>2001</v>
      </c>
      <c r="R2303" t="s">
        <v>72</v>
      </c>
      <c r="S2303">
        <v>0</v>
      </c>
      <c r="T2303">
        <v>35000000</v>
      </c>
      <c r="U2303">
        <v>33357476</v>
      </c>
      <c r="V2303">
        <f t="shared" si="71"/>
        <v>-1642524</v>
      </c>
      <c r="W2303" t="s">
        <v>8440</v>
      </c>
      <c r="X2303">
        <v>5.4</v>
      </c>
      <c r="Y2303">
        <v>51</v>
      </c>
      <c r="Z2303">
        <v>7392</v>
      </c>
      <c r="AA2303">
        <v>53</v>
      </c>
      <c r="AB2303">
        <v>393</v>
      </c>
      <c r="AC2303">
        <v>14</v>
      </c>
      <c r="AD2303">
        <v>1000</v>
      </c>
      <c r="AE2303">
        <v>1000</v>
      </c>
      <c r="AF2303">
        <v>635</v>
      </c>
      <c r="AG2303">
        <v>4194</v>
      </c>
      <c r="AH2303" t="s">
        <v>980</v>
      </c>
      <c r="AI2303" t="s">
        <v>1432</v>
      </c>
      <c r="AJ2303" t="s">
        <v>20931</v>
      </c>
      <c r="AK2303" t="s">
        <v>20926</v>
      </c>
      <c r="AP2303">
        <f t="shared" si="70"/>
        <v>4</v>
      </c>
    </row>
    <row r="2304" spans="1:42" x14ac:dyDescent="0.3">
      <c r="A2304" s="1">
        <v>2514</v>
      </c>
      <c r="B2304" t="s">
        <v>8441</v>
      </c>
      <c r="C2304" t="s">
        <v>559</v>
      </c>
      <c r="D2304" t="s">
        <v>2098</v>
      </c>
      <c r="E2304" t="s">
        <v>3844</v>
      </c>
      <c r="F2304" t="s">
        <v>849</v>
      </c>
      <c r="G2304" t="s">
        <v>8442</v>
      </c>
      <c r="H2304" t="s">
        <v>32</v>
      </c>
      <c r="I2304">
        <v>130</v>
      </c>
      <c r="J2304">
        <v>1.85</v>
      </c>
      <c r="K2304" t="s">
        <v>33</v>
      </c>
      <c r="L2304" t="s">
        <v>14467</v>
      </c>
      <c r="M2304" t="s">
        <v>15065</v>
      </c>
      <c r="N2304" t="s">
        <v>17363</v>
      </c>
      <c r="O2304" t="s">
        <v>18838</v>
      </c>
      <c r="P2304" t="s">
        <v>15671</v>
      </c>
      <c r="Q2304">
        <v>2001</v>
      </c>
      <c r="R2304" t="s">
        <v>491</v>
      </c>
      <c r="S2304">
        <v>2</v>
      </c>
      <c r="T2304">
        <v>16000000</v>
      </c>
      <c r="U2304">
        <v>28734552</v>
      </c>
      <c r="V2304">
        <f t="shared" si="71"/>
        <v>12734552</v>
      </c>
      <c r="W2304" t="s">
        <v>8443</v>
      </c>
      <c r="X2304">
        <v>6.4</v>
      </c>
      <c r="Y2304">
        <v>41</v>
      </c>
      <c r="Z2304">
        <v>9566</v>
      </c>
      <c r="AA2304">
        <v>81</v>
      </c>
      <c r="AB2304">
        <v>1000</v>
      </c>
      <c r="AC2304">
        <v>309</v>
      </c>
      <c r="AD2304">
        <v>939</v>
      </c>
      <c r="AE2304">
        <v>881</v>
      </c>
      <c r="AF2304">
        <v>522</v>
      </c>
      <c r="AG2304">
        <v>3107</v>
      </c>
      <c r="AH2304" t="s">
        <v>20931</v>
      </c>
      <c r="AI2304" t="s">
        <v>2420</v>
      </c>
      <c r="AJ2304" t="s">
        <v>12756</v>
      </c>
      <c r="AK2304" t="s">
        <v>13161</v>
      </c>
      <c r="AP2304">
        <f t="shared" si="70"/>
        <v>4</v>
      </c>
    </row>
    <row r="2305" spans="1:42" x14ac:dyDescent="0.3">
      <c r="A2305" s="1">
        <v>2515</v>
      </c>
      <c r="B2305" t="s">
        <v>8444</v>
      </c>
      <c r="C2305" t="s">
        <v>27</v>
      </c>
      <c r="D2305" t="s">
        <v>8445</v>
      </c>
      <c r="E2305" t="s">
        <v>3188</v>
      </c>
      <c r="F2305" t="s">
        <v>5210</v>
      </c>
      <c r="G2305" t="s">
        <v>2287</v>
      </c>
      <c r="H2305" t="s">
        <v>32</v>
      </c>
      <c r="I2305">
        <v>91</v>
      </c>
      <c r="J2305">
        <v>2.35</v>
      </c>
      <c r="K2305" t="s">
        <v>33</v>
      </c>
      <c r="L2305" t="s">
        <v>18839</v>
      </c>
      <c r="M2305" t="s">
        <v>18840</v>
      </c>
      <c r="N2305" t="s">
        <v>14149</v>
      </c>
      <c r="O2305" t="s">
        <v>18841</v>
      </c>
      <c r="P2305" t="s">
        <v>18842</v>
      </c>
      <c r="Q2305">
        <v>2011</v>
      </c>
      <c r="R2305" t="s">
        <v>34</v>
      </c>
      <c r="S2305">
        <v>1</v>
      </c>
      <c r="T2305">
        <v>16000000</v>
      </c>
      <c r="U2305">
        <v>37300107</v>
      </c>
      <c r="V2305">
        <f t="shared" si="71"/>
        <v>21300107</v>
      </c>
      <c r="W2305" t="s">
        <v>8446</v>
      </c>
      <c r="X2305">
        <v>4.8</v>
      </c>
      <c r="Y2305">
        <v>138</v>
      </c>
      <c r="Z2305">
        <v>29147</v>
      </c>
      <c r="AA2305">
        <v>115</v>
      </c>
      <c r="AB2305">
        <v>0</v>
      </c>
      <c r="AC2305">
        <v>26</v>
      </c>
      <c r="AD2305">
        <v>3000</v>
      </c>
      <c r="AE2305">
        <v>1000</v>
      </c>
      <c r="AF2305">
        <v>638</v>
      </c>
      <c r="AG2305">
        <v>5349</v>
      </c>
      <c r="AH2305" t="s">
        <v>2420</v>
      </c>
      <c r="AI2305" t="s">
        <v>4493</v>
      </c>
      <c r="AJ2305" t="s">
        <v>13161</v>
      </c>
      <c r="AP2305">
        <f t="shared" si="70"/>
        <v>3</v>
      </c>
    </row>
    <row r="2306" spans="1:42" x14ac:dyDescent="0.3">
      <c r="A2306" s="1">
        <v>2516</v>
      </c>
      <c r="B2306" t="s">
        <v>8447</v>
      </c>
      <c r="C2306" t="s">
        <v>27</v>
      </c>
      <c r="D2306" t="s">
        <v>4754</v>
      </c>
      <c r="E2306" t="s">
        <v>2753</v>
      </c>
      <c r="F2306" t="s">
        <v>3646</v>
      </c>
      <c r="G2306" t="s">
        <v>2824</v>
      </c>
      <c r="H2306" t="s">
        <v>32</v>
      </c>
      <c r="I2306">
        <v>91</v>
      </c>
      <c r="J2306">
        <v>1.85</v>
      </c>
      <c r="K2306" t="s">
        <v>33</v>
      </c>
      <c r="L2306" t="s">
        <v>14858</v>
      </c>
      <c r="M2306" t="s">
        <v>18843</v>
      </c>
      <c r="N2306" t="s">
        <v>15118</v>
      </c>
      <c r="O2306" t="s">
        <v>18844</v>
      </c>
      <c r="P2306" t="s">
        <v>16877</v>
      </c>
      <c r="Q2306">
        <v>2001</v>
      </c>
      <c r="R2306" t="s">
        <v>34</v>
      </c>
      <c r="S2306">
        <v>0</v>
      </c>
      <c r="T2306">
        <v>17700000</v>
      </c>
      <c r="U2306">
        <v>27087695</v>
      </c>
      <c r="V2306">
        <f t="shared" si="71"/>
        <v>9387695</v>
      </c>
      <c r="W2306" t="s">
        <v>8448</v>
      </c>
      <c r="X2306">
        <v>5.9</v>
      </c>
      <c r="Y2306">
        <v>78</v>
      </c>
      <c r="Z2306">
        <v>41664</v>
      </c>
      <c r="AA2306">
        <v>205</v>
      </c>
      <c r="AB2306">
        <v>0</v>
      </c>
      <c r="AC2306">
        <v>29</v>
      </c>
      <c r="AD2306">
        <v>861</v>
      </c>
      <c r="AE2306">
        <v>593</v>
      </c>
      <c r="AF2306">
        <v>459</v>
      </c>
      <c r="AG2306">
        <v>2543</v>
      </c>
      <c r="AH2306" t="s">
        <v>718</v>
      </c>
      <c r="AI2306" t="s">
        <v>1432</v>
      </c>
      <c r="AJ2306" t="s">
        <v>2420</v>
      </c>
      <c r="AP2306">
        <f t="shared" si="70"/>
        <v>3</v>
      </c>
    </row>
    <row r="2307" spans="1:42" x14ac:dyDescent="0.3">
      <c r="A2307" s="1">
        <v>2517</v>
      </c>
      <c r="B2307" t="s">
        <v>8449</v>
      </c>
      <c r="C2307" t="s">
        <v>27</v>
      </c>
      <c r="D2307" t="s">
        <v>8450</v>
      </c>
      <c r="E2307" t="s">
        <v>8451</v>
      </c>
      <c r="F2307" t="s">
        <v>8452</v>
      </c>
      <c r="G2307" t="s">
        <v>8453</v>
      </c>
      <c r="H2307" t="s">
        <v>32</v>
      </c>
      <c r="I2307">
        <v>110</v>
      </c>
      <c r="J2307">
        <v>1.85</v>
      </c>
      <c r="K2307" t="s">
        <v>33</v>
      </c>
      <c r="L2307" t="s">
        <v>14496</v>
      </c>
      <c r="M2307" t="s">
        <v>15083</v>
      </c>
      <c r="N2307" t="s">
        <v>14448</v>
      </c>
      <c r="O2307" t="s">
        <v>15392</v>
      </c>
      <c r="P2307" t="s">
        <v>15448</v>
      </c>
      <c r="Q2307">
        <v>1991</v>
      </c>
      <c r="R2307" t="s">
        <v>491</v>
      </c>
      <c r="S2307">
        <v>2</v>
      </c>
      <c r="T2307">
        <v>15000000</v>
      </c>
      <c r="U2307">
        <v>30102717</v>
      </c>
      <c r="V2307">
        <f t="shared" si="71"/>
        <v>15102717</v>
      </c>
      <c r="W2307" t="s">
        <v>8454</v>
      </c>
      <c r="X2307">
        <v>5.5</v>
      </c>
      <c r="Y2307">
        <v>40</v>
      </c>
      <c r="Z2307">
        <v>28736</v>
      </c>
      <c r="AA2307">
        <v>72</v>
      </c>
      <c r="AB2307">
        <v>0</v>
      </c>
      <c r="AC2307">
        <v>23</v>
      </c>
      <c r="AD2307">
        <v>633</v>
      </c>
      <c r="AE2307">
        <v>67</v>
      </c>
      <c r="AF2307">
        <v>51</v>
      </c>
      <c r="AG2307">
        <v>874</v>
      </c>
      <c r="AH2307" t="s">
        <v>980</v>
      </c>
      <c r="AI2307" t="s">
        <v>20931</v>
      </c>
      <c r="AP2307">
        <f t="shared" ref="AP2307:AP2370" si="72">COUNTA(AH2307:AO2307)</f>
        <v>2</v>
      </c>
    </row>
    <row r="2308" spans="1:42" x14ac:dyDescent="0.3">
      <c r="A2308" s="1">
        <v>2518</v>
      </c>
      <c r="B2308" t="s">
        <v>8455</v>
      </c>
      <c r="C2308" t="s">
        <v>27</v>
      </c>
      <c r="D2308" t="s">
        <v>1777</v>
      </c>
      <c r="E2308" t="s">
        <v>5277</v>
      </c>
      <c r="F2308" t="s">
        <v>8456</v>
      </c>
      <c r="G2308" t="s">
        <v>8457</v>
      </c>
      <c r="H2308" t="s">
        <v>47</v>
      </c>
      <c r="I2308">
        <v>121</v>
      </c>
      <c r="J2308">
        <v>2.35</v>
      </c>
      <c r="K2308" t="s">
        <v>33</v>
      </c>
      <c r="L2308" t="s">
        <v>14600</v>
      </c>
      <c r="M2308" t="s">
        <v>14142</v>
      </c>
      <c r="N2308" t="s">
        <v>14666</v>
      </c>
      <c r="O2308" t="s">
        <v>13979</v>
      </c>
      <c r="P2308" t="s">
        <v>14333</v>
      </c>
      <c r="Q2308">
        <v>2007</v>
      </c>
      <c r="R2308" t="s">
        <v>491</v>
      </c>
      <c r="S2308">
        <v>1</v>
      </c>
      <c r="T2308">
        <v>8000000</v>
      </c>
      <c r="U2308">
        <v>23618786</v>
      </c>
      <c r="V2308">
        <f t="shared" ref="V2308:V2371" si="73">U2308-T2308</f>
        <v>15618786</v>
      </c>
      <c r="W2308" t="s">
        <v>8458</v>
      </c>
      <c r="X2308">
        <v>7.9</v>
      </c>
      <c r="Y2308">
        <v>285</v>
      </c>
      <c r="Z2308">
        <v>352695</v>
      </c>
      <c r="AA2308">
        <v>687</v>
      </c>
      <c r="AB2308">
        <v>17000</v>
      </c>
      <c r="AC2308">
        <v>1000</v>
      </c>
      <c r="AD2308">
        <v>175</v>
      </c>
      <c r="AE2308">
        <v>115</v>
      </c>
      <c r="AF2308">
        <v>108</v>
      </c>
      <c r="AG2308">
        <v>485</v>
      </c>
      <c r="AH2308" t="s">
        <v>980</v>
      </c>
      <c r="AI2308" t="s">
        <v>1432</v>
      </c>
      <c r="AJ2308" t="s">
        <v>20928</v>
      </c>
      <c r="AP2308">
        <f t="shared" si="72"/>
        <v>3</v>
      </c>
    </row>
    <row r="2309" spans="1:42" x14ac:dyDescent="0.3">
      <c r="A2309" s="1">
        <v>2519</v>
      </c>
      <c r="B2309" t="s">
        <v>8459</v>
      </c>
      <c r="C2309" t="s">
        <v>27</v>
      </c>
      <c r="D2309" t="s">
        <v>8460</v>
      </c>
      <c r="E2309" t="s">
        <v>599</v>
      </c>
      <c r="F2309" t="s">
        <v>1336</v>
      </c>
      <c r="G2309" t="s">
        <v>1732</v>
      </c>
      <c r="H2309" t="s">
        <v>32</v>
      </c>
      <c r="I2309">
        <v>114</v>
      </c>
      <c r="J2309">
        <v>1.85</v>
      </c>
      <c r="K2309" t="s">
        <v>33</v>
      </c>
      <c r="L2309" t="s">
        <v>18845</v>
      </c>
      <c r="M2309" t="s">
        <v>15189</v>
      </c>
      <c r="N2309" t="s">
        <v>16531</v>
      </c>
      <c r="O2309" t="s">
        <v>14821</v>
      </c>
      <c r="P2309" t="s">
        <v>15833</v>
      </c>
      <c r="Q2309">
        <v>2008</v>
      </c>
      <c r="R2309" t="s">
        <v>34</v>
      </c>
      <c r="S2309">
        <v>4</v>
      </c>
      <c r="T2309">
        <v>16500000</v>
      </c>
      <c r="U2309">
        <v>26896744</v>
      </c>
      <c r="V2309">
        <f t="shared" si="73"/>
        <v>10396744</v>
      </c>
      <c r="W2309" t="s">
        <v>8461</v>
      </c>
      <c r="X2309">
        <v>4.9000000000000004</v>
      </c>
      <c r="Y2309">
        <v>124</v>
      </c>
      <c r="Z2309">
        <v>16582</v>
      </c>
      <c r="AA2309">
        <v>125</v>
      </c>
      <c r="AB2309">
        <v>0</v>
      </c>
      <c r="AC2309">
        <v>15</v>
      </c>
      <c r="AD2309">
        <v>851</v>
      </c>
      <c r="AE2309">
        <v>680</v>
      </c>
      <c r="AF2309">
        <v>650</v>
      </c>
      <c r="AG2309">
        <v>3485</v>
      </c>
      <c r="AH2309" t="s">
        <v>1432</v>
      </c>
      <c r="AI2309" t="s">
        <v>2420</v>
      </c>
      <c r="AP2309">
        <f t="shared" si="72"/>
        <v>2</v>
      </c>
    </row>
    <row r="2310" spans="1:42" x14ac:dyDescent="0.3">
      <c r="A2310" s="1">
        <v>2520</v>
      </c>
      <c r="B2310" t="s">
        <v>8462</v>
      </c>
      <c r="C2310" t="s">
        <v>27</v>
      </c>
      <c r="D2310" t="s">
        <v>2838</v>
      </c>
      <c r="E2310" t="s">
        <v>78</v>
      </c>
      <c r="F2310" t="s">
        <v>217</v>
      </c>
      <c r="G2310" t="s">
        <v>6863</v>
      </c>
      <c r="H2310" t="s">
        <v>2536</v>
      </c>
      <c r="I2310">
        <v>96</v>
      </c>
      <c r="J2310">
        <v>1.85</v>
      </c>
      <c r="K2310" t="s">
        <v>33</v>
      </c>
      <c r="L2310" t="s">
        <v>15651</v>
      </c>
      <c r="M2310" t="s">
        <v>14076</v>
      </c>
      <c r="N2310" t="s">
        <v>18207</v>
      </c>
      <c r="O2310" t="s">
        <v>15545</v>
      </c>
      <c r="P2310" t="s">
        <v>17902</v>
      </c>
      <c r="Q2310">
        <v>2008</v>
      </c>
      <c r="R2310" t="s">
        <v>34</v>
      </c>
      <c r="S2310">
        <v>0</v>
      </c>
      <c r="T2310">
        <v>15500000</v>
      </c>
      <c r="U2310">
        <v>23213577</v>
      </c>
      <c r="V2310">
        <f t="shared" si="73"/>
        <v>7713577</v>
      </c>
      <c r="W2310" t="s">
        <v>8463</v>
      </c>
      <c r="X2310">
        <v>7.2</v>
      </c>
      <c r="Y2310">
        <v>275</v>
      </c>
      <c r="Z2310">
        <v>198111</v>
      </c>
      <c r="AA2310">
        <v>365</v>
      </c>
      <c r="AB2310">
        <v>14000</v>
      </c>
      <c r="AC2310">
        <v>11000</v>
      </c>
      <c r="AD2310">
        <v>19000</v>
      </c>
      <c r="AE2310">
        <v>581</v>
      </c>
      <c r="AF2310">
        <v>252</v>
      </c>
      <c r="AG2310">
        <v>19894</v>
      </c>
      <c r="AH2310" t="s">
        <v>2420</v>
      </c>
      <c r="AI2310" t="s">
        <v>12756</v>
      </c>
      <c r="AP2310">
        <f t="shared" si="72"/>
        <v>2</v>
      </c>
    </row>
    <row r="2311" spans="1:42" x14ac:dyDescent="0.3">
      <c r="A2311" s="1">
        <v>2522</v>
      </c>
      <c r="B2311" t="s">
        <v>8464</v>
      </c>
      <c r="C2311" t="s">
        <v>27</v>
      </c>
      <c r="D2311" t="s">
        <v>8465</v>
      </c>
      <c r="E2311" t="s">
        <v>3241</v>
      </c>
      <c r="F2311" t="s">
        <v>3423</v>
      </c>
      <c r="G2311" t="s">
        <v>8466</v>
      </c>
      <c r="H2311" t="s">
        <v>32</v>
      </c>
      <c r="I2311">
        <v>94</v>
      </c>
      <c r="J2311">
        <v>1.85</v>
      </c>
      <c r="K2311" t="s">
        <v>33</v>
      </c>
      <c r="L2311" t="s">
        <v>14140</v>
      </c>
      <c r="M2311" t="s">
        <v>16286</v>
      </c>
      <c r="N2311" t="s">
        <v>15162</v>
      </c>
      <c r="O2311" t="s">
        <v>15222</v>
      </c>
      <c r="P2311" t="s">
        <v>18846</v>
      </c>
      <c r="Q2311">
        <v>2000</v>
      </c>
      <c r="R2311" t="s">
        <v>34</v>
      </c>
      <c r="S2311">
        <v>3</v>
      </c>
      <c r="T2311">
        <v>16000000</v>
      </c>
      <c r="U2311">
        <v>20627372</v>
      </c>
      <c r="V2311">
        <f t="shared" si="73"/>
        <v>4627372</v>
      </c>
      <c r="W2311" t="s">
        <v>8467</v>
      </c>
      <c r="X2311">
        <v>5.3</v>
      </c>
      <c r="Y2311">
        <v>67</v>
      </c>
      <c r="Z2311">
        <v>13661</v>
      </c>
      <c r="AA2311">
        <v>134</v>
      </c>
      <c r="AB2311">
        <v>487</v>
      </c>
      <c r="AC2311">
        <v>7</v>
      </c>
      <c r="AD2311">
        <v>3000</v>
      </c>
      <c r="AE2311">
        <v>240</v>
      </c>
      <c r="AF2311">
        <v>95</v>
      </c>
      <c r="AG2311">
        <v>3451</v>
      </c>
      <c r="AH2311" t="s">
        <v>1432</v>
      </c>
      <c r="AI2311" t="s">
        <v>2420</v>
      </c>
      <c r="AJ2311" t="s">
        <v>12756</v>
      </c>
      <c r="AP2311">
        <f t="shared" si="72"/>
        <v>3</v>
      </c>
    </row>
    <row r="2312" spans="1:42" x14ac:dyDescent="0.3">
      <c r="A2312" s="1">
        <v>2523</v>
      </c>
      <c r="B2312" t="s">
        <v>8468</v>
      </c>
      <c r="C2312" t="s">
        <v>27</v>
      </c>
      <c r="D2312" t="s">
        <v>8469</v>
      </c>
      <c r="E2312" t="s">
        <v>2798</v>
      </c>
      <c r="F2312" t="s">
        <v>1493</v>
      </c>
      <c r="G2312" t="s">
        <v>8470</v>
      </c>
      <c r="H2312" t="s">
        <v>32</v>
      </c>
      <c r="I2312">
        <v>109</v>
      </c>
      <c r="J2312">
        <v>1.85</v>
      </c>
      <c r="K2312" t="s">
        <v>33</v>
      </c>
      <c r="L2312" t="s">
        <v>15372</v>
      </c>
      <c r="M2312" t="s">
        <v>15501</v>
      </c>
      <c r="N2312" t="s">
        <v>14003</v>
      </c>
      <c r="O2312" t="s">
        <v>18847</v>
      </c>
      <c r="P2312" t="s">
        <v>14048</v>
      </c>
      <c r="Q2312">
        <v>2002</v>
      </c>
      <c r="R2312" t="s">
        <v>34</v>
      </c>
      <c r="S2312">
        <v>0</v>
      </c>
      <c r="T2312">
        <v>16000000</v>
      </c>
      <c r="U2312">
        <v>16346122</v>
      </c>
      <c r="V2312">
        <f t="shared" si="73"/>
        <v>346122</v>
      </c>
      <c r="W2312" t="s">
        <v>8471</v>
      </c>
      <c r="X2312">
        <v>7.2</v>
      </c>
      <c r="Y2312">
        <v>103</v>
      </c>
      <c r="Z2312">
        <v>25549</v>
      </c>
      <c r="AA2312">
        <v>171</v>
      </c>
      <c r="AB2312">
        <v>0</v>
      </c>
      <c r="AC2312">
        <v>7</v>
      </c>
      <c r="AD2312">
        <v>835</v>
      </c>
      <c r="AE2312">
        <v>787</v>
      </c>
      <c r="AF2312">
        <v>450</v>
      </c>
      <c r="AG2312">
        <v>2572</v>
      </c>
      <c r="AH2312" t="s">
        <v>2420</v>
      </c>
      <c r="AP2312">
        <f t="shared" si="72"/>
        <v>1</v>
      </c>
    </row>
    <row r="2313" spans="1:42" x14ac:dyDescent="0.3">
      <c r="A2313" s="1">
        <v>2524</v>
      </c>
      <c r="B2313" t="s">
        <v>8472</v>
      </c>
      <c r="C2313" t="s">
        <v>27</v>
      </c>
      <c r="D2313" t="s">
        <v>3372</v>
      </c>
      <c r="E2313" t="s">
        <v>63</v>
      </c>
      <c r="F2313" t="s">
        <v>889</v>
      </c>
      <c r="G2313" t="s">
        <v>8473</v>
      </c>
      <c r="H2313" t="s">
        <v>32</v>
      </c>
      <c r="I2313">
        <v>107</v>
      </c>
      <c r="J2313">
        <v>1.85</v>
      </c>
      <c r="K2313" t="s">
        <v>33</v>
      </c>
      <c r="L2313" t="s">
        <v>16482</v>
      </c>
      <c r="M2313" t="s">
        <v>16500</v>
      </c>
      <c r="N2313" t="s">
        <v>18848</v>
      </c>
      <c r="O2313" t="s">
        <v>18849</v>
      </c>
      <c r="P2313" t="s">
        <v>18850</v>
      </c>
      <c r="Q2313">
        <v>2009</v>
      </c>
      <c r="R2313" t="s">
        <v>491</v>
      </c>
      <c r="S2313">
        <v>1</v>
      </c>
      <c r="T2313">
        <v>16000000</v>
      </c>
      <c r="U2313">
        <v>16204793</v>
      </c>
      <c r="V2313">
        <f t="shared" si="73"/>
        <v>204793</v>
      </c>
      <c r="W2313" t="s">
        <v>8474</v>
      </c>
      <c r="X2313">
        <v>5.0999999999999996</v>
      </c>
      <c r="Y2313">
        <v>300</v>
      </c>
      <c r="Z2313">
        <v>92712</v>
      </c>
      <c r="AA2313">
        <v>294</v>
      </c>
      <c r="AB2313">
        <v>6000</v>
      </c>
      <c r="AC2313">
        <v>45</v>
      </c>
      <c r="AD2313">
        <v>24000</v>
      </c>
      <c r="AE2313">
        <v>396</v>
      </c>
      <c r="AF2313">
        <v>271</v>
      </c>
      <c r="AG2313">
        <v>24805</v>
      </c>
      <c r="AH2313" t="s">
        <v>1432</v>
      </c>
      <c r="AI2313" t="s">
        <v>20924</v>
      </c>
      <c r="AJ2313" t="s">
        <v>4493</v>
      </c>
      <c r="AP2313">
        <f t="shared" si="72"/>
        <v>3</v>
      </c>
    </row>
    <row r="2314" spans="1:42" x14ac:dyDescent="0.3">
      <c r="A2314" s="1">
        <v>2525</v>
      </c>
      <c r="B2314" t="s">
        <v>8475</v>
      </c>
      <c r="C2314" t="s">
        <v>27</v>
      </c>
      <c r="D2314" t="s">
        <v>7693</v>
      </c>
      <c r="E2314" t="s">
        <v>922</v>
      </c>
      <c r="F2314" t="s">
        <v>1259</v>
      </c>
      <c r="G2314" t="s">
        <v>8476</v>
      </c>
      <c r="H2314" t="s">
        <v>32</v>
      </c>
      <c r="I2314">
        <v>96</v>
      </c>
      <c r="J2314">
        <v>1.85</v>
      </c>
      <c r="K2314" t="s">
        <v>33</v>
      </c>
      <c r="L2314" t="s">
        <v>18851</v>
      </c>
      <c r="M2314" t="s">
        <v>18852</v>
      </c>
      <c r="N2314" t="s">
        <v>18607</v>
      </c>
      <c r="O2314" t="s">
        <v>14862</v>
      </c>
      <c r="P2314" t="s">
        <v>18853</v>
      </c>
      <c r="Q2314">
        <v>2000</v>
      </c>
      <c r="R2314" t="s">
        <v>34</v>
      </c>
      <c r="S2314">
        <v>0</v>
      </c>
      <c r="T2314">
        <v>16000000</v>
      </c>
      <c r="U2314">
        <v>15427192</v>
      </c>
      <c r="V2314">
        <f t="shared" si="73"/>
        <v>-572808</v>
      </c>
      <c r="W2314" t="s">
        <v>8477</v>
      </c>
      <c r="X2314">
        <v>5.6</v>
      </c>
      <c r="Y2314">
        <v>84</v>
      </c>
      <c r="Z2314">
        <v>11768</v>
      </c>
      <c r="AA2314">
        <v>148</v>
      </c>
      <c r="AB2314">
        <v>492</v>
      </c>
      <c r="AC2314">
        <v>22</v>
      </c>
      <c r="AD2314">
        <v>8000</v>
      </c>
      <c r="AE2314">
        <v>2000</v>
      </c>
      <c r="AF2314">
        <v>324</v>
      </c>
      <c r="AG2314">
        <v>11078</v>
      </c>
      <c r="AH2314" t="s">
        <v>1432</v>
      </c>
      <c r="AI2314" t="s">
        <v>20931</v>
      </c>
      <c r="AJ2314" t="s">
        <v>20928</v>
      </c>
      <c r="AP2314">
        <f t="shared" si="72"/>
        <v>3</v>
      </c>
    </row>
    <row r="2315" spans="1:42" x14ac:dyDescent="0.3">
      <c r="A2315" s="1">
        <v>2526</v>
      </c>
      <c r="B2315" t="s">
        <v>8478</v>
      </c>
      <c r="C2315" t="s">
        <v>27</v>
      </c>
      <c r="D2315" t="s">
        <v>2838</v>
      </c>
      <c r="E2315" t="s">
        <v>2267</v>
      </c>
      <c r="F2315" t="s">
        <v>8479</v>
      </c>
      <c r="G2315" t="s">
        <v>1806</v>
      </c>
      <c r="H2315" t="s">
        <v>32</v>
      </c>
      <c r="I2315">
        <v>88</v>
      </c>
      <c r="J2315">
        <v>1.85</v>
      </c>
      <c r="K2315" t="s">
        <v>33</v>
      </c>
      <c r="L2315" t="s">
        <v>14572</v>
      </c>
      <c r="M2315" t="s">
        <v>18854</v>
      </c>
      <c r="N2315" t="s">
        <v>16147</v>
      </c>
      <c r="O2315" t="s">
        <v>18855</v>
      </c>
      <c r="P2315" t="s">
        <v>16581</v>
      </c>
      <c r="Q2315">
        <v>1987</v>
      </c>
      <c r="R2315" t="s">
        <v>72</v>
      </c>
      <c r="S2315">
        <v>0</v>
      </c>
      <c r="T2315">
        <v>16000000</v>
      </c>
      <c r="U2315">
        <v>14792779</v>
      </c>
      <c r="V2315">
        <f t="shared" si="73"/>
        <v>-1207221</v>
      </c>
      <c r="W2315" t="s">
        <v>8480</v>
      </c>
      <c r="X2315">
        <v>7.6</v>
      </c>
      <c r="Y2315">
        <v>64</v>
      </c>
      <c r="Z2315">
        <v>24256</v>
      </c>
      <c r="AA2315">
        <v>91</v>
      </c>
      <c r="AB2315">
        <v>0</v>
      </c>
      <c r="AC2315">
        <v>11000</v>
      </c>
      <c r="AD2315">
        <v>854</v>
      </c>
      <c r="AE2315">
        <v>410</v>
      </c>
      <c r="AF2315">
        <v>233</v>
      </c>
      <c r="AG2315">
        <v>1653</v>
      </c>
      <c r="AH2315" t="s">
        <v>1432</v>
      </c>
      <c r="AP2315">
        <f t="shared" si="72"/>
        <v>1</v>
      </c>
    </row>
    <row r="2316" spans="1:42" x14ac:dyDescent="0.3">
      <c r="A2316" s="1">
        <v>2527</v>
      </c>
      <c r="B2316" t="s">
        <v>8481</v>
      </c>
      <c r="C2316" t="s">
        <v>27</v>
      </c>
      <c r="D2316" t="s">
        <v>8482</v>
      </c>
      <c r="E2316" t="s">
        <v>575</v>
      </c>
      <c r="F2316" t="s">
        <v>2247</v>
      </c>
      <c r="G2316" t="s">
        <v>8483</v>
      </c>
      <c r="H2316" t="s">
        <v>32</v>
      </c>
      <c r="I2316">
        <v>113</v>
      </c>
      <c r="J2316">
        <v>1.85</v>
      </c>
      <c r="K2316" t="s">
        <v>33</v>
      </c>
      <c r="L2316" t="s">
        <v>18856</v>
      </c>
      <c r="M2316" t="s">
        <v>14821</v>
      </c>
      <c r="N2316" t="s">
        <v>14403</v>
      </c>
      <c r="O2316" t="s">
        <v>18669</v>
      </c>
      <c r="P2316" t="s">
        <v>15383</v>
      </c>
      <c r="Q2316">
        <v>2010</v>
      </c>
      <c r="R2316" t="s">
        <v>34</v>
      </c>
      <c r="S2316">
        <v>0</v>
      </c>
      <c r="T2316">
        <v>16000000</v>
      </c>
      <c r="U2316">
        <v>19057024</v>
      </c>
      <c r="V2316">
        <f t="shared" si="73"/>
        <v>3057024</v>
      </c>
      <c r="W2316" t="s">
        <v>8484</v>
      </c>
      <c r="X2316">
        <v>7.2</v>
      </c>
      <c r="Y2316">
        <v>158</v>
      </c>
      <c r="Z2316">
        <v>113963</v>
      </c>
      <c r="AA2316">
        <v>361</v>
      </c>
      <c r="AB2316">
        <v>24000</v>
      </c>
      <c r="AC2316">
        <v>47</v>
      </c>
      <c r="AD2316">
        <v>21000</v>
      </c>
      <c r="AE2316">
        <v>541</v>
      </c>
      <c r="AF2316">
        <v>238</v>
      </c>
      <c r="AG2316">
        <v>22088</v>
      </c>
      <c r="AH2316" t="s">
        <v>2420</v>
      </c>
      <c r="AI2316" t="s">
        <v>12756</v>
      </c>
      <c r="AP2316">
        <f t="shared" si="72"/>
        <v>2</v>
      </c>
    </row>
    <row r="2317" spans="1:42" x14ac:dyDescent="0.3">
      <c r="A2317" s="1">
        <v>2528</v>
      </c>
      <c r="B2317" t="s">
        <v>8485</v>
      </c>
      <c r="C2317" t="s">
        <v>27</v>
      </c>
      <c r="D2317" t="s">
        <v>8486</v>
      </c>
      <c r="E2317" t="s">
        <v>3273</v>
      </c>
      <c r="F2317" t="s">
        <v>8487</v>
      </c>
      <c r="G2317" t="s">
        <v>8488</v>
      </c>
      <c r="H2317" t="s">
        <v>32</v>
      </c>
      <c r="I2317">
        <v>101</v>
      </c>
      <c r="J2317">
        <v>1.85</v>
      </c>
      <c r="K2317" t="s">
        <v>33</v>
      </c>
      <c r="L2317" t="s">
        <v>14140</v>
      </c>
      <c r="M2317" t="s">
        <v>15251</v>
      </c>
      <c r="N2317" t="s">
        <v>18857</v>
      </c>
      <c r="O2317" t="s">
        <v>16495</v>
      </c>
      <c r="P2317" t="s">
        <v>15289</v>
      </c>
      <c r="Q2317">
        <v>2003</v>
      </c>
      <c r="R2317" t="s">
        <v>34</v>
      </c>
      <c r="S2317">
        <v>1</v>
      </c>
      <c r="T2317">
        <v>16000000</v>
      </c>
      <c r="U2317">
        <v>14108518</v>
      </c>
      <c r="V2317">
        <f t="shared" si="73"/>
        <v>-1891482</v>
      </c>
      <c r="W2317" t="s">
        <v>8489</v>
      </c>
      <c r="X2317">
        <v>5.7</v>
      </c>
      <c r="Y2317">
        <v>46</v>
      </c>
      <c r="Z2317">
        <v>8215</v>
      </c>
      <c r="AA2317">
        <v>95</v>
      </c>
      <c r="AB2317">
        <v>371</v>
      </c>
      <c r="AC2317">
        <v>6</v>
      </c>
      <c r="AD2317">
        <v>812</v>
      </c>
      <c r="AE2317">
        <v>326</v>
      </c>
      <c r="AF2317">
        <v>258</v>
      </c>
      <c r="AG2317">
        <v>1882</v>
      </c>
      <c r="AH2317" t="s">
        <v>1432</v>
      </c>
      <c r="AI2317" t="s">
        <v>2420</v>
      </c>
      <c r="AJ2317" t="s">
        <v>12756</v>
      </c>
      <c r="AP2317">
        <f t="shared" si="72"/>
        <v>3</v>
      </c>
    </row>
    <row r="2318" spans="1:42" x14ac:dyDescent="0.3">
      <c r="A2318" s="1">
        <v>2529</v>
      </c>
      <c r="B2318" t="s">
        <v>8490</v>
      </c>
      <c r="C2318" t="s">
        <v>27</v>
      </c>
      <c r="D2318" t="s">
        <v>6856</v>
      </c>
      <c r="E2318" t="s">
        <v>1422</v>
      </c>
      <c r="F2318" t="s">
        <v>3241</v>
      </c>
      <c r="G2318" t="s">
        <v>7414</v>
      </c>
      <c r="H2318" t="s">
        <v>32</v>
      </c>
      <c r="I2318">
        <v>105</v>
      </c>
      <c r="J2318">
        <v>1.85</v>
      </c>
      <c r="K2318" t="s">
        <v>33</v>
      </c>
      <c r="L2318" t="s">
        <v>13981</v>
      </c>
      <c r="M2318" t="s">
        <v>14205</v>
      </c>
      <c r="N2318" t="s">
        <v>18858</v>
      </c>
      <c r="O2318" t="s">
        <v>14171</v>
      </c>
      <c r="P2318" t="s">
        <v>14676</v>
      </c>
      <c r="Q2318">
        <v>1988</v>
      </c>
      <c r="R2318" t="s">
        <v>34</v>
      </c>
      <c r="S2318">
        <v>0</v>
      </c>
      <c r="T2318">
        <v>20000000</v>
      </c>
      <c r="U2318">
        <v>13854000</v>
      </c>
      <c r="V2318">
        <f t="shared" si="73"/>
        <v>-6146000</v>
      </c>
      <c r="W2318" t="s">
        <v>8491</v>
      </c>
      <c r="X2318">
        <v>5.2</v>
      </c>
      <c r="Y2318">
        <v>15</v>
      </c>
      <c r="Z2318">
        <v>21079</v>
      </c>
      <c r="AA2318">
        <v>55</v>
      </c>
      <c r="AB2318">
        <v>818</v>
      </c>
      <c r="AC2318">
        <v>121</v>
      </c>
      <c r="AD2318">
        <v>11000</v>
      </c>
      <c r="AE2318">
        <v>3000</v>
      </c>
      <c r="AF2318">
        <v>384</v>
      </c>
      <c r="AG2318">
        <v>14677</v>
      </c>
      <c r="AH2318" t="s">
        <v>1432</v>
      </c>
      <c r="AI2318" t="s">
        <v>12756</v>
      </c>
      <c r="AJ2318" t="s">
        <v>13700</v>
      </c>
      <c r="AP2318">
        <f t="shared" si="72"/>
        <v>3</v>
      </c>
    </row>
    <row r="2319" spans="1:42" x14ac:dyDescent="0.3">
      <c r="A2319" s="1">
        <v>2530</v>
      </c>
      <c r="B2319" t="s">
        <v>8492</v>
      </c>
      <c r="C2319" t="s">
        <v>27</v>
      </c>
      <c r="D2319" t="s">
        <v>1961</v>
      </c>
      <c r="E2319" t="s">
        <v>1254</v>
      </c>
      <c r="F2319" t="s">
        <v>250</v>
      </c>
      <c r="G2319" t="s">
        <v>4780</v>
      </c>
      <c r="H2319" t="s">
        <v>32</v>
      </c>
      <c r="I2319">
        <v>125</v>
      </c>
      <c r="J2319">
        <v>1.85</v>
      </c>
      <c r="K2319" t="s">
        <v>33</v>
      </c>
      <c r="L2319" t="s">
        <v>16979</v>
      </c>
      <c r="M2319" t="s">
        <v>18859</v>
      </c>
      <c r="N2319" t="s">
        <v>17237</v>
      </c>
      <c r="O2319" t="s">
        <v>18860</v>
      </c>
      <c r="P2319" t="s">
        <v>15210</v>
      </c>
      <c r="Q2319">
        <v>1993</v>
      </c>
      <c r="R2319" t="s">
        <v>34</v>
      </c>
      <c r="S2319">
        <v>2</v>
      </c>
      <c r="T2319">
        <v>26000000</v>
      </c>
      <c r="U2319">
        <v>77324422</v>
      </c>
      <c r="V2319">
        <f t="shared" si="73"/>
        <v>51324422</v>
      </c>
      <c r="W2319" t="s">
        <v>8493</v>
      </c>
      <c r="X2319">
        <v>7.7</v>
      </c>
      <c r="Y2319">
        <v>68</v>
      </c>
      <c r="Z2319">
        <v>178731</v>
      </c>
      <c r="AA2319">
        <v>261</v>
      </c>
      <c r="AB2319">
        <v>0</v>
      </c>
      <c r="AC2319">
        <v>438</v>
      </c>
      <c r="AD2319">
        <v>18000</v>
      </c>
      <c r="AE2319">
        <v>15000</v>
      </c>
      <c r="AF2319">
        <v>372</v>
      </c>
      <c r="AG2319">
        <v>33865</v>
      </c>
      <c r="AH2319" t="s">
        <v>2420</v>
      </c>
      <c r="AP2319">
        <f t="shared" si="72"/>
        <v>1</v>
      </c>
    </row>
    <row r="2320" spans="1:42" x14ac:dyDescent="0.3">
      <c r="A2320" s="1">
        <v>2531</v>
      </c>
      <c r="B2320" t="s">
        <v>8494</v>
      </c>
      <c r="C2320" t="s">
        <v>27</v>
      </c>
      <c r="D2320" t="s">
        <v>8495</v>
      </c>
      <c r="E2320" t="s">
        <v>3924</v>
      </c>
      <c r="F2320" t="s">
        <v>2675</v>
      </c>
      <c r="G2320" t="s">
        <v>8496</v>
      </c>
      <c r="H2320" t="s">
        <v>572</v>
      </c>
      <c r="I2320">
        <v>100</v>
      </c>
      <c r="J2320">
        <v>2.35</v>
      </c>
      <c r="K2320" t="s">
        <v>33</v>
      </c>
      <c r="L2320" t="s">
        <v>15593</v>
      </c>
      <c r="M2320" t="s">
        <v>15757</v>
      </c>
      <c r="N2320" t="s">
        <v>14964</v>
      </c>
      <c r="O2320" t="s">
        <v>15052</v>
      </c>
      <c r="P2320" t="s">
        <v>16823</v>
      </c>
      <c r="Q2320">
        <v>1999</v>
      </c>
      <c r="R2320" t="s">
        <v>491</v>
      </c>
      <c r="S2320">
        <v>0</v>
      </c>
      <c r="T2320">
        <v>16000000</v>
      </c>
      <c r="U2320">
        <v>15500000</v>
      </c>
      <c r="V2320">
        <f t="shared" si="73"/>
        <v>-500000</v>
      </c>
      <c r="W2320" t="s">
        <v>8497</v>
      </c>
      <c r="X2320">
        <v>7</v>
      </c>
      <c r="Y2320">
        <v>111</v>
      </c>
      <c r="Z2320">
        <v>51996</v>
      </c>
      <c r="AA2320">
        <v>302</v>
      </c>
      <c r="AB2320">
        <v>0</v>
      </c>
      <c r="AC2320">
        <v>9</v>
      </c>
      <c r="AD2320">
        <v>599</v>
      </c>
      <c r="AE2320">
        <v>380</v>
      </c>
      <c r="AF2320">
        <v>363</v>
      </c>
      <c r="AG2320">
        <v>2389</v>
      </c>
      <c r="AH2320" t="s">
        <v>20928</v>
      </c>
      <c r="AI2320" t="s">
        <v>13700</v>
      </c>
      <c r="AJ2320" t="s">
        <v>13161</v>
      </c>
      <c r="AP2320">
        <f t="shared" si="72"/>
        <v>3</v>
      </c>
    </row>
    <row r="2321" spans="1:42" x14ac:dyDescent="0.3">
      <c r="A2321" s="1">
        <v>2534</v>
      </c>
      <c r="B2321" t="s">
        <v>8498</v>
      </c>
      <c r="C2321" t="s">
        <v>27</v>
      </c>
      <c r="D2321" t="s">
        <v>8499</v>
      </c>
      <c r="E2321" t="s">
        <v>7641</v>
      </c>
      <c r="F2321" t="s">
        <v>2637</v>
      </c>
      <c r="G2321" t="s">
        <v>2273</v>
      </c>
      <c r="H2321" t="s">
        <v>32</v>
      </c>
      <c r="I2321">
        <v>112</v>
      </c>
      <c r="J2321">
        <v>1.85</v>
      </c>
      <c r="K2321" t="s">
        <v>33</v>
      </c>
      <c r="L2321" t="s">
        <v>15297</v>
      </c>
      <c r="M2321" t="s">
        <v>15763</v>
      </c>
      <c r="N2321" t="s">
        <v>18861</v>
      </c>
      <c r="O2321" t="s">
        <v>15919</v>
      </c>
      <c r="P2321" t="s">
        <v>15512</v>
      </c>
      <c r="Q2321">
        <v>2000</v>
      </c>
      <c r="R2321" t="s">
        <v>491</v>
      </c>
      <c r="S2321">
        <v>0</v>
      </c>
      <c r="T2321">
        <v>15000000</v>
      </c>
      <c r="U2321">
        <v>4734235</v>
      </c>
      <c r="V2321">
        <f t="shared" si="73"/>
        <v>-10265765</v>
      </c>
      <c r="W2321" t="s">
        <v>8500</v>
      </c>
      <c r="X2321">
        <v>6</v>
      </c>
      <c r="Y2321">
        <v>65</v>
      </c>
      <c r="Z2321">
        <v>8217</v>
      </c>
      <c r="AA2321">
        <v>123</v>
      </c>
      <c r="AB2321">
        <v>573</v>
      </c>
      <c r="AC2321">
        <v>28</v>
      </c>
      <c r="AD2321">
        <v>555</v>
      </c>
      <c r="AE2321">
        <v>403</v>
      </c>
      <c r="AF2321">
        <v>215</v>
      </c>
      <c r="AG2321">
        <v>1227</v>
      </c>
      <c r="AH2321" t="s">
        <v>1432</v>
      </c>
      <c r="AI2321" t="s">
        <v>2420</v>
      </c>
      <c r="AJ2321" t="s">
        <v>20933</v>
      </c>
      <c r="AP2321">
        <f t="shared" si="72"/>
        <v>3</v>
      </c>
    </row>
    <row r="2322" spans="1:42" x14ac:dyDescent="0.3">
      <c r="A2322" s="1">
        <v>2535</v>
      </c>
      <c r="B2322" t="s">
        <v>8501</v>
      </c>
      <c r="C2322" t="s">
        <v>27</v>
      </c>
      <c r="D2322" t="s">
        <v>2838</v>
      </c>
      <c r="E2322" t="s">
        <v>2838</v>
      </c>
      <c r="F2322" t="s">
        <v>1732</v>
      </c>
      <c r="G2322" t="s">
        <v>2986</v>
      </c>
      <c r="H2322" t="s">
        <v>32</v>
      </c>
      <c r="I2322">
        <v>112</v>
      </c>
      <c r="J2322">
        <v>1.85</v>
      </c>
      <c r="K2322" t="s">
        <v>33</v>
      </c>
      <c r="L2322" t="s">
        <v>15343</v>
      </c>
      <c r="M2322" t="s">
        <v>18014</v>
      </c>
      <c r="N2322" t="s">
        <v>18862</v>
      </c>
      <c r="O2322" t="s">
        <v>18863</v>
      </c>
      <c r="P2322" t="s">
        <v>18864</v>
      </c>
      <c r="Q2322">
        <v>2002</v>
      </c>
      <c r="R2322" t="s">
        <v>34</v>
      </c>
      <c r="S2322">
        <v>0</v>
      </c>
      <c r="T2322">
        <v>16000000</v>
      </c>
      <c r="U2322">
        <v>4839383</v>
      </c>
      <c r="V2322">
        <f t="shared" si="73"/>
        <v>-11160617</v>
      </c>
      <c r="W2322" t="s">
        <v>8502</v>
      </c>
      <c r="X2322">
        <v>6.6</v>
      </c>
      <c r="Y2322">
        <v>109</v>
      </c>
      <c r="Z2322">
        <v>21613</v>
      </c>
      <c r="AA2322">
        <v>148</v>
      </c>
      <c r="AB2322">
        <v>762</v>
      </c>
      <c r="AC2322">
        <v>11000</v>
      </c>
      <c r="AD2322">
        <v>11000</v>
      </c>
      <c r="AE2322">
        <v>650</v>
      </c>
      <c r="AF2322">
        <v>642</v>
      </c>
      <c r="AG2322">
        <v>12766</v>
      </c>
      <c r="AH2322" t="s">
        <v>1432</v>
      </c>
      <c r="AI2322" t="s">
        <v>12756</v>
      </c>
      <c r="AP2322">
        <f t="shared" si="72"/>
        <v>2</v>
      </c>
    </row>
    <row r="2323" spans="1:42" x14ac:dyDescent="0.3">
      <c r="A2323" s="1">
        <v>2536</v>
      </c>
      <c r="B2323" t="s">
        <v>8503</v>
      </c>
      <c r="C2323" t="s">
        <v>27</v>
      </c>
      <c r="D2323" t="s">
        <v>8504</v>
      </c>
      <c r="E2323" t="s">
        <v>2662</v>
      </c>
      <c r="F2323" t="s">
        <v>5140</v>
      </c>
      <c r="G2323" t="s">
        <v>8505</v>
      </c>
      <c r="H2323" t="s">
        <v>32</v>
      </c>
      <c r="I2323">
        <v>95</v>
      </c>
      <c r="J2323">
        <v>2.35</v>
      </c>
      <c r="K2323" t="s">
        <v>33</v>
      </c>
      <c r="L2323" t="s">
        <v>15249</v>
      </c>
      <c r="M2323" t="s">
        <v>15514</v>
      </c>
      <c r="N2323" t="s">
        <v>15251</v>
      </c>
      <c r="O2323" t="s">
        <v>16757</v>
      </c>
      <c r="P2323" t="s">
        <v>14057</v>
      </c>
      <c r="Q2323">
        <v>1999</v>
      </c>
      <c r="R2323" t="s">
        <v>491</v>
      </c>
      <c r="S2323">
        <v>0</v>
      </c>
      <c r="T2323">
        <v>15000000</v>
      </c>
      <c r="U2323">
        <v>4193025</v>
      </c>
      <c r="V2323">
        <f t="shared" si="73"/>
        <v>-10806975</v>
      </c>
      <c r="W2323" t="s">
        <v>8506</v>
      </c>
      <c r="X2323">
        <v>6.8</v>
      </c>
      <c r="Y2323">
        <v>42</v>
      </c>
      <c r="Z2323">
        <v>30682</v>
      </c>
      <c r="AA2323">
        <v>194</v>
      </c>
      <c r="AB2323">
        <v>0</v>
      </c>
      <c r="AC2323">
        <v>89</v>
      </c>
      <c r="AD2323">
        <v>1000</v>
      </c>
      <c r="AE2323">
        <v>852</v>
      </c>
      <c r="AF2323">
        <v>322</v>
      </c>
      <c r="AG2323">
        <v>2518</v>
      </c>
      <c r="AH2323" t="s">
        <v>1432</v>
      </c>
      <c r="AI2323" t="s">
        <v>20933</v>
      </c>
      <c r="AP2323">
        <f t="shared" si="72"/>
        <v>2</v>
      </c>
    </row>
    <row r="2324" spans="1:42" x14ac:dyDescent="0.3">
      <c r="A2324" s="1">
        <v>2537</v>
      </c>
      <c r="B2324" t="s">
        <v>8507</v>
      </c>
      <c r="C2324" t="s">
        <v>27</v>
      </c>
      <c r="D2324" t="s">
        <v>4080</v>
      </c>
      <c r="E2324" t="s">
        <v>3200</v>
      </c>
      <c r="F2324" t="s">
        <v>8508</v>
      </c>
      <c r="G2324" t="s">
        <v>3718</v>
      </c>
      <c r="H2324" t="s">
        <v>47</v>
      </c>
      <c r="I2324">
        <v>110</v>
      </c>
      <c r="J2324">
        <v>1.85</v>
      </c>
      <c r="K2324" t="s">
        <v>33</v>
      </c>
      <c r="L2324" t="s">
        <v>14268</v>
      </c>
      <c r="M2324" t="s">
        <v>18865</v>
      </c>
      <c r="N2324" t="s">
        <v>17896</v>
      </c>
      <c r="O2324" t="s">
        <v>15583</v>
      </c>
      <c r="P2324" t="s">
        <v>16987</v>
      </c>
      <c r="Q2324">
        <v>1986</v>
      </c>
      <c r="R2324" t="s">
        <v>491</v>
      </c>
      <c r="S2324">
        <v>1</v>
      </c>
      <c r="T2324">
        <v>16000000</v>
      </c>
      <c r="U2324">
        <v>5900000</v>
      </c>
      <c r="V2324">
        <f t="shared" si="73"/>
        <v>-10100000</v>
      </c>
      <c r="W2324" t="s">
        <v>8509</v>
      </c>
      <c r="X2324">
        <v>7.2</v>
      </c>
      <c r="Y2324">
        <v>112</v>
      </c>
      <c r="Z2324">
        <v>98629</v>
      </c>
      <c r="AA2324">
        <v>316</v>
      </c>
      <c r="AB2324">
        <v>0</v>
      </c>
      <c r="AC2324">
        <v>85</v>
      </c>
      <c r="AD2324">
        <v>1000</v>
      </c>
      <c r="AE2324">
        <v>309</v>
      </c>
      <c r="AF2324">
        <v>186</v>
      </c>
      <c r="AG2324">
        <v>1852</v>
      </c>
      <c r="AH2324" t="s">
        <v>980</v>
      </c>
      <c r="AI2324" t="s">
        <v>718</v>
      </c>
      <c r="AJ2324" t="s">
        <v>20924</v>
      </c>
      <c r="AP2324">
        <f t="shared" si="72"/>
        <v>3</v>
      </c>
    </row>
    <row r="2325" spans="1:42" x14ac:dyDescent="0.3">
      <c r="A2325" s="1">
        <v>2538</v>
      </c>
      <c r="B2325" t="s">
        <v>8510</v>
      </c>
      <c r="C2325" t="s">
        <v>27</v>
      </c>
      <c r="D2325" t="s">
        <v>8511</v>
      </c>
      <c r="E2325" t="s">
        <v>2401</v>
      </c>
      <c r="F2325" t="s">
        <v>525</v>
      </c>
      <c r="G2325" t="s">
        <v>8512</v>
      </c>
      <c r="H2325" t="s">
        <v>32</v>
      </c>
      <c r="I2325">
        <v>118</v>
      </c>
      <c r="J2325">
        <v>2.35</v>
      </c>
      <c r="K2325" t="s">
        <v>33</v>
      </c>
      <c r="L2325" t="s">
        <v>14140</v>
      </c>
      <c r="M2325" t="s">
        <v>16310</v>
      </c>
      <c r="N2325" t="s">
        <v>14749</v>
      </c>
      <c r="O2325" t="s">
        <v>18866</v>
      </c>
      <c r="P2325" t="s">
        <v>18867</v>
      </c>
      <c r="Q2325">
        <v>2007</v>
      </c>
      <c r="R2325" t="s">
        <v>491</v>
      </c>
      <c r="S2325">
        <v>1</v>
      </c>
      <c r="T2325">
        <v>16000000</v>
      </c>
      <c r="U2325">
        <v>2849142</v>
      </c>
      <c r="V2325">
        <f t="shared" si="73"/>
        <v>-13150858</v>
      </c>
      <c r="W2325" t="s">
        <v>8513</v>
      </c>
      <c r="X2325">
        <v>7.2</v>
      </c>
      <c r="Y2325">
        <v>146</v>
      </c>
      <c r="Z2325">
        <v>24104</v>
      </c>
      <c r="AA2325">
        <v>88</v>
      </c>
      <c r="AB2325">
        <v>0</v>
      </c>
      <c r="AC2325">
        <v>369</v>
      </c>
      <c r="AD2325">
        <v>1000</v>
      </c>
      <c r="AE2325">
        <v>418</v>
      </c>
      <c r="AF2325">
        <v>295</v>
      </c>
      <c r="AG2325">
        <v>1889</v>
      </c>
      <c r="AH2325" t="s">
        <v>2420</v>
      </c>
      <c r="AP2325">
        <f t="shared" si="72"/>
        <v>1</v>
      </c>
    </row>
    <row r="2326" spans="1:42" x14ac:dyDescent="0.3">
      <c r="A2326" s="1">
        <v>2539</v>
      </c>
      <c r="B2326" t="s">
        <v>8514</v>
      </c>
      <c r="C2326" t="s">
        <v>27</v>
      </c>
      <c r="D2326" t="s">
        <v>8515</v>
      </c>
      <c r="E2326" t="s">
        <v>1949</v>
      </c>
      <c r="F2326" t="s">
        <v>4376</v>
      </c>
      <c r="G2326" t="s">
        <v>3459</v>
      </c>
      <c r="H2326" t="s">
        <v>32</v>
      </c>
      <c r="I2326">
        <v>97</v>
      </c>
      <c r="J2326">
        <v>1.85</v>
      </c>
      <c r="K2326" t="s">
        <v>33</v>
      </c>
      <c r="L2326" t="s">
        <v>14431</v>
      </c>
      <c r="M2326" t="s">
        <v>15082</v>
      </c>
      <c r="N2326" t="s">
        <v>16670</v>
      </c>
      <c r="O2326" t="s">
        <v>14290</v>
      </c>
      <c r="P2326" t="s">
        <v>14042</v>
      </c>
      <c r="Q2326">
        <v>1997</v>
      </c>
      <c r="R2326" t="s">
        <v>34</v>
      </c>
      <c r="S2326">
        <v>1</v>
      </c>
      <c r="T2326">
        <v>16000000</v>
      </c>
      <c r="U2326">
        <v>1686429</v>
      </c>
      <c r="V2326">
        <f t="shared" si="73"/>
        <v>-14313571</v>
      </c>
      <c r="W2326" t="s">
        <v>8516</v>
      </c>
      <c r="X2326">
        <v>2.8</v>
      </c>
      <c r="Y2326">
        <v>36</v>
      </c>
      <c r="Z2326">
        <v>8687</v>
      </c>
      <c r="AA2326">
        <v>62</v>
      </c>
      <c r="AB2326">
        <v>0</v>
      </c>
      <c r="AC2326">
        <v>34</v>
      </c>
      <c r="AD2326">
        <v>503</v>
      </c>
      <c r="AE2326">
        <v>489</v>
      </c>
      <c r="AF2326">
        <v>465</v>
      </c>
      <c r="AG2326">
        <v>3100</v>
      </c>
      <c r="AH2326" t="s">
        <v>980</v>
      </c>
      <c r="AI2326" t="s">
        <v>20931</v>
      </c>
      <c r="AJ2326" t="s">
        <v>13700</v>
      </c>
      <c r="AP2326">
        <f t="shared" si="72"/>
        <v>3</v>
      </c>
    </row>
    <row r="2327" spans="1:42" x14ac:dyDescent="0.3">
      <c r="A2327" s="1">
        <v>2540</v>
      </c>
      <c r="B2327" t="s">
        <v>8517</v>
      </c>
      <c r="C2327" t="s">
        <v>27</v>
      </c>
      <c r="D2327" t="s">
        <v>6235</v>
      </c>
      <c r="E2327" t="s">
        <v>663</v>
      </c>
      <c r="F2327" t="s">
        <v>4933</v>
      </c>
      <c r="G2327" t="s">
        <v>8518</v>
      </c>
      <c r="H2327" t="s">
        <v>32</v>
      </c>
      <c r="I2327">
        <v>120</v>
      </c>
      <c r="J2327">
        <v>2.35</v>
      </c>
      <c r="K2327" t="s">
        <v>33</v>
      </c>
      <c r="L2327" t="s">
        <v>16744</v>
      </c>
      <c r="M2327" t="s">
        <v>18868</v>
      </c>
      <c r="N2327" t="s">
        <v>14129</v>
      </c>
      <c r="O2327" t="s">
        <v>14631</v>
      </c>
      <c r="P2327" t="s">
        <v>15559</v>
      </c>
      <c r="Q2327">
        <v>2013</v>
      </c>
      <c r="R2327" t="s">
        <v>491</v>
      </c>
      <c r="S2327">
        <v>3</v>
      </c>
      <c r="T2327">
        <v>16000000</v>
      </c>
      <c r="U2327">
        <v>1984743</v>
      </c>
      <c r="V2327">
        <f t="shared" si="73"/>
        <v>-14015257</v>
      </c>
      <c r="W2327" t="s">
        <v>8519</v>
      </c>
      <c r="X2327">
        <v>6.6</v>
      </c>
      <c r="Y2327">
        <v>230</v>
      </c>
      <c r="Z2327">
        <v>20616</v>
      </c>
      <c r="AA2327">
        <v>70</v>
      </c>
      <c r="AB2327">
        <v>0</v>
      </c>
      <c r="AC2327">
        <v>115</v>
      </c>
      <c r="AD2327">
        <v>10000</v>
      </c>
      <c r="AE2327">
        <v>316</v>
      </c>
      <c r="AF2327">
        <v>310</v>
      </c>
      <c r="AG2327">
        <v>11019</v>
      </c>
      <c r="AH2327" t="s">
        <v>2420</v>
      </c>
      <c r="AI2327" t="s">
        <v>12756</v>
      </c>
      <c r="AP2327">
        <f t="shared" si="72"/>
        <v>2</v>
      </c>
    </row>
    <row r="2328" spans="1:42" x14ac:dyDescent="0.3">
      <c r="A2328" s="1">
        <v>2541</v>
      </c>
      <c r="B2328" t="s">
        <v>8520</v>
      </c>
      <c r="C2328" t="s">
        <v>27</v>
      </c>
      <c r="D2328" t="s">
        <v>8521</v>
      </c>
      <c r="E2328" t="s">
        <v>1830</v>
      </c>
      <c r="F2328" t="s">
        <v>3258</v>
      </c>
      <c r="G2328" t="s">
        <v>8522</v>
      </c>
      <c r="H2328" t="s">
        <v>47</v>
      </c>
      <c r="I2328">
        <v>135</v>
      </c>
      <c r="J2328">
        <v>1.66</v>
      </c>
      <c r="K2328" t="s">
        <v>33</v>
      </c>
      <c r="L2328" t="s">
        <v>17377</v>
      </c>
      <c r="M2328" t="s">
        <v>17906</v>
      </c>
      <c r="N2328" t="s">
        <v>14649</v>
      </c>
      <c r="O2328" t="s">
        <v>14534</v>
      </c>
      <c r="P2328" t="s">
        <v>18869</v>
      </c>
      <c r="Q2328">
        <v>2005</v>
      </c>
      <c r="R2328" t="s">
        <v>34</v>
      </c>
      <c r="S2328">
        <v>0</v>
      </c>
      <c r="T2328">
        <v>16000000</v>
      </c>
      <c r="U2328">
        <v>1666262</v>
      </c>
      <c r="V2328">
        <f t="shared" si="73"/>
        <v>-14333738</v>
      </c>
      <c r="W2328" t="s">
        <v>8523</v>
      </c>
      <c r="X2328">
        <v>6.7</v>
      </c>
      <c r="Y2328">
        <v>64</v>
      </c>
      <c r="Z2328">
        <v>5321</v>
      </c>
      <c r="AA2328">
        <v>78</v>
      </c>
      <c r="AB2328">
        <v>356</v>
      </c>
      <c r="AC2328">
        <v>133</v>
      </c>
      <c r="AD2328">
        <v>898</v>
      </c>
      <c r="AE2328">
        <v>708</v>
      </c>
      <c r="AF2328">
        <v>258</v>
      </c>
      <c r="AG2328">
        <v>2096</v>
      </c>
      <c r="AH2328" t="s">
        <v>2420</v>
      </c>
      <c r="AI2328" t="s">
        <v>20929</v>
      </c>
      <c r="AJ2328" t="s">
        <v>12756</v>
      </c>
      <c r="AK2328" t="s">
        <v>6750</v>
      </c>
      <c r="AP2328">
        <f t="shared" si="72"/>
        <v>4</v>
      </c>
    </row>
    <row r="2329" spans="1:42" x14ac:dyDescent="0.3">
      <c r="A2329" s="1">
        <v>2542</v>
      </c>
      <c r="B2329" t="s">
        <v>8524</v>
      </c>
      <c r="C2329" t="s">
        <v>27</v>
      </c>
      <c r="D2329" t="s">
        <v>3733</v>
      </c>
      <c r="E2329" t="s">
        <v>739</v>
      </c>
      <c r="F2329" t="s">
        <v>3199</v>
      </c>
      <c r="G2329" t="s">
        <v>8525</v>
      </c>
      <c r="H2329" t="s">
        <v>47</v>
      </c>
      <c r="I2329">
        <v>101</v>
      </c>
      <c r="J2329">
        <v>2.35</v>
      </c>
      <c r="K2329" t="s">
        <v>33</v>
      </c>
      <c r="L2329" t="s">
        <v>15593</v>
      </c>
      <c r="M2329" t="s">
        <v>14045</v>
      </c>
      <c r="N2329" t="s">
        <v>14539</v>
      </c>
      <c r="O2329" t="s">
        <v>18870</v>
      </c>
      <c r="P2329" t="s">
        <v>18871</v>
      </c>
      <c r="Q2329">
        <v>2013</v>
      </c>
      <c r="R2329" t="s">
        <v>491</v>
      </c>
      <c r="S2329">
        <v>0</v>
      </c>
      <c r="T2329">
        <v>20000000</v>
      </c>
      <c r="U2329">
        <v>2319187</v>
      </c>
      <c r="V2329">
        <f t="shared" si="73"/>
        <v>-17680813</v>
      </c>
      <c r="W2329" t="s">
        <v>8526</v>
      </c>
      <c r="X2329">
        <v>7</v>
      </c>
      <c r="Y2329">
        <v>393</v>
      </c>
      <c r="Z2329">
        <v>92640</v>
      </c>
      <c r="AA2329">
        <v>212</v>
      </c>
      <c r="AB2329">
        <v>23000</v>
      </c>
      <c r="AC2329">
        <v>0</v>
      </c>
      <c r="AD2329">
        <v>3000</v>
      </c>
      <c r="AE2329">
        <v>1000</v>
      </c>
      <c r="AF2329">
        <v>888</v>
      </c>
      <c r="AG2329">
        <v>5056</v>
      </c>
      <c r="AH2329" t="s">
        <v>20931</v>
      </c>
      <c r="AI2329" t="s">
        <v>2420</v>
      </c>
      <c r="AJ2329" t="s">
        <v>20928</v>
      </c>
      <c r="AK2329" t="s">
        <v>13161</v>
      </c>
      <c r="AP2329">
        <f t="shared" si="72"/>
        <v>4</v>
      </c>
    </row>
    <row r="2330" spans="1:42" x14ac:dyDescent="0.3">
      <c r="A2330" s="1">
        <v>2543</v>
      </c>
      <c r="B2330" t="s">
        <v>8527</v>
      </c>
      <c r="C2330" t="s">
        <v>27</v>
      </c>
      <c r="D2330" t="s">
        <v>8528</v>
      </c>
      <c r="E2330" t="s">
        <v>3844</v>
      </c>
      <c r="F2330" t="s">
        <v>849</v>
      </c>
      <c r="G2330" t="s">
        <v>1261</v>
      </c>
      <c r="H2330" t="s">
        <v>32</v>
      </c>
      <c r="I2330">
        <v>92</v>
      </c>
      <c r="J2330">
        <v>1.85</v>
      </c>
      <c r="K2330" t="s">
        <v>33</v>
      </c>
      <c r="L2330" t="s">
        <v>17484</v>
      </c>
      <c r="M2330" t="s">
        <v>15308</v>
      </c>
      <c r="N2330" t="s">
        <v>18872</v>
      </c>
      <c r="O2330" t="s">
        <v>15545</v>
      </c>
      <c r="P2330" t="s">
        <v>18491</v>
      </c>
      <c r="Q2330">
        <v>2004</v>
      </c>
      <c r="R2330" t="s">
        <v>491</v>
      </c>
      <c r="S2330">
        <v>9</v>
      </c>
      <c r="T2330">
        <v>16000000</v>
      </c>
      <c r="U2330">
        <v>13922211</v>
      </c>
      <c r="V2330">
        <f t="shared" si="73"/>
        <v>-2077789</v>
      </c>
      <c r="W2330" t="s">
        <v>8529</v>
      </c>
      <c r="X2330">
        <v>4.4000000000000004</v>
      </c>
      <c r="Y2330">
        <v>75</v>
      </c>
      <c r="Z2330">
        <v>18271</v>
      </c>
      <c r="AA2330">
        <v>150</v>
      </c>
      <c r="AB2330">
        <v>0</v>
      </c>
      <c r="AC2330">
        <v>29</v>
      </c>
      <c r="AD2330">
        <v>939</v>
      </c>
      <c r="AE2330">
        <v>881</v>
      </c>
      <c r="AF2330">
        <v>618</v>
      </c>
      <c r="AG2330">
        <v>3935</v>
      </c>
      <c r="AH2330" t="s">
        <v>1432</v>
      </c>
      <c r="AP2330">
        <f t="shared" si="72"/>
        <v>1</v>
      </c>
    </row>
    <row r="2331" spans="1:42" x14ac:dyDescent="0.3">
      <c r="A2331" s="1">
        <v>2545</v>
      </c>
      <c r="B2331" t="s">
        <v>8530</v>
      </c>
      <c r="C2331" t="s">
        <v>27</v>
      </c>
      <c r="D2331" t="s">
        <v>8531</v>
      </c>
      <c r="E2331" t="s">
        <v>2013</v>
      </c>
      <c r="F2331" t="s">
        <v>8532</v>
      </c>
      <c r="G2331" t="s">
        <v>5179</v>
      </c>
      <c r="H2331" t="s">
        <v>47</v>
      </c>
      <c r="I2331">
        <v>92</v>
      </c>
      <c r="J2331">
        <v>2.35</v>
      </c>
      <c r="K2331" t="s">
        <v>33</v>
      </c>
      <c r="L2331" t="s">
        <v>18873</v>
      </c>
      <c r="M2331" t="s">
        <v>14067</v>
      </c>
      <c r="N2331" t="s">
        <v>16052</v>
      </c>
      <c r="O2331" t="s">
        <v>18874</v>
      </c>
      <c r="P2331" t="s">
        <v>17909</v>
      </c>
      <c r="Q2331">
        <v>2008</v>
      </c>
      <c r="R2331" t="s">
        <v>491</v>
      </c>
      <c r="S2331">
        <v>1</v>
      </c>
      <c r="T2331">
        <v>15000000</v>
      </c>
      <c r="U2331">
        <v>23091</v>
      </c>
      <c r="V2331">
        <f t="shared" si="73"/>
        <v>-14976909</v>
      </c>
      <c r="W2331" t="s">
        <v>8533</v>
      </c>
      <c r="X2331">
        <v>6.2</v>
      </c>
      <c r="Y2331">
        <v>67</v>
      </c>
      <c r="Z2331">
        <v>5664</v>
      </c>
      <c r="AA2331">
        <v>42</v>
      </c>
      <c r="AB2331">
        <v>921</v>
      </c>
      <c r="AC2331">
        <v>6</v>
      </c>
      <c r="AD2331">
        <v>10000</v>
      </c>
      <c r="AE2331">
        <v>304</v>
      </c>
      <c r="AF2331">
        <v>227</v>
      </c>
      <c r="AG2331">
        <v>11091</v>
      </c>
      <c r="AH2331" t="s">
        <v>2420</v>
      </c>
      <c r="AI2331" t="s">
        <v>12756</v>
      </c>
      <c r="AJ2331" t="s">
        <v>6750</v>
      </c>
      <c r="AP2331">
        <f t="shared" si="72"/>
        <v>3</v>
      </c>
    </row>
    <row r="2332" spans="1:42" x14ac:dyDescent="0.3">
      <c r="A2332" s="1">
        <v>2546</v>
      </c>
      <c r="B2332" t="s">
        <v>8534</v>
      </c>
      <c r="C2332" t="s">
        <v>27</v>
      </c>
      <c r="D2332" t="s">
        <v>8535</v>
      </c>
      <c r="E2332" t="s">
        <v>8536</v>
      </c>
      <c r="F2332" t="s">
        <v>8537</v>
      </c>
      <c r="G2332" t="s">
        <v>1138</v>
      </c>
      <c r="H2332" t="s">
        <v>1390</v>
      </c>
      <c r="I2332">
        <v>105</v>
      </c>
      <c r="J2332">
        <v>2.35</v>
      </c>
      <c r="K2332" t="s">
        <v>33</v>
      </c>
      <c r="L2332" t="s">
        <v>18875</v>
      </c>
      <c r="M2332" t="s">
        <v>14630</v>
      </c>
      <c r="N2332" t="s">
        <v>18876</v>
      </c>
      <c r="O2332" t="s">
        <v>14003</v>
      </c>
      <c r="P2332" t="s">
        <v>16472</v>
      </c>
      <c r="Q2332">
        <v>2009</v>
      </c>
      <c r="R2332" t="s">
        <v>6921</v>
      </c>
      <c r="S2332">
        <v>0</v>
      </c>
      <c r="T2332">
        <v>13000000</v>
      </c>
      <c r="U2332">
        <v>336467</v>
      </c>
      <c r="V2332">
        <f t="shared" si="73"/>
        <v>-12663533</v>
      </c>
      <c r="W2332" t="s">
        <v>8538</v>
      </c>
      <c r="X2332">
        <v>7.3</v>
      </c>
      <c r="Y2332">
        <v>216</v>
      </c>
      <c r="Z2332">
        <v>45449</v>
      </c>
      <c r="AA2332">
        <v>192</v>
      </c>
      <c r="AB2332">
        <v>23000</v>
      </c>
      <c r="AC2332">
        <v>929</v>
      </c>
      <c r="AD2332">
        <v>488</v>
      </c>
      <c r="AE2332">
        <v>289</v>
      </c>
      <c r="AF2332">
        <v>116</v>
      </c>
      <c r="AG2332">
        <v>943</v>
      </c>
      <c r="AH2332" t="s">
        <v>2420</v>
      </c>
      <c r="AI2332" t="s">
        <v>20924</v>
      </c>
      <c r="AP2332">
        <f t="shared" si="72"/>
        <v>2</v>
      </c>
    </row>
    <row r="2333" spans="1:42" x14ac:dyDescent="0.3">
      <c r="A2333" s="1">
        <v>2547</v>
      </c>
      <c r="B2333" t="s">
        <v>8539</v>
      </c>
      <c r="C2333" t="s">
        <v>27</v>
      </c>
      <c r="D2333" t="s">
        <v>7644</v>
      </c>
      <c r="E2333" t="s">
        <v>3156</v>
      </c>
      <c r="F2333" t="s">
        <v>8540</v>
      </c>
      <c r="G2333" t="s">
        <v>8541</v>
      </c>
      <c r="H2333" t="s">
        <v>32</v>
      </c>
      <c r="I2333">
        <v>92</v>
      </c>
      <c r="J2333">
        <v>1.78</v>
      </c>
      <c r="K2333" t="s">
        <v>33</v>
      </c>
      <c r="L2333" t="s">
        <v>14448</v>
      </c>
      <c r="M2333" t="s">
        <v>14403</v>
      </c>
      <c r="N2333" t="s">
        <v>15102</v>
      </c>
      <c r="O2333" t="s">
        <v>14585</v>
      </c>
      <c r="P2333" t="s">
        <v>15795</v>
      </c>
      <c r="Q2333">
        <v>2012</v>
      </c>
      <c r="R2333" t="s">
        <v>34</v>
      </c>
      <c r="S2333">
        <v>2</v>
      </c>
      <c r="T2333">
        <v>16000000</v>
      </c>
      <c r="U2333">
        <v>2964</v>
      </c>
      <c r="V2333">
        <f t="shared" si="73"/>
        <v>-15997036</v>
      </c>
      <c r="W2333" t="s">
        <v>8542</v>
      </c>
      <c r="X2333">
        <v>5.0999999999999996</v>
      </c>
      <c r="Y2333">
        <v>54</v>
      </c>
      <c r="Z2333">
        <v>7444</v>
      </c>
      <c r="AA2333">
        <v>42</v>
      </c>
      <c r="AB2333">
        <v>0</v>
      </c>
      <c r="AC2333">
        <v>143</v>
      </c>
      <c r="AD2333">
        <v>1000</v>
      </c>
      <c r="AE2333">
        <v>945</v>
      </c>
      <c r="AF2333">
        <v>613</v>
      </c>
      <c r="AG2333">
        <v>3086</v>
      </c>
      <c r="AH2333" t="s">
        <v>1432</v>
      </c>
      <c r="AI2333" t="s">
        <v>4493</v>
      </c>
      <c r="AJ2333" t="s">
        <v>12756</v>
      </c>
      <c r="AP2333">
        <f t="shared" si="72"/>
        <v>3</v>
      </c>
    </row>
    <row r="2334" spans="1:42" x14ac:dyDescent="0.3">
      <c r="A2334" s="1">
        <v>2550</v>
      </c>
      <c r="B2334" t="s">
        <v>8543</v>
      </c>
      <c r="C2334" t="s">
        <v>27</v>
      </c>
      <c r="D2334" t="s">
        <v>8544</v>
      </c>
      <c r="E2334" t="s">
        <v>6548</v>
      </c>
      <c r="F2334" t="s">
        <v>1101</v>
      </c>
      <c r="G2334" t="s">
        <v>1526</v>
      </c>
      <c r="H2334" t="s">
        <v>32</v>
      </c>
      <c r="I2334">
        <v>122</v>
      </c>
      <c r="J2334">
        <v>2.35</v>
      </c>
      <c r="K2334" t="s">
        <v>33</v>
      </c>
      <c r="L2334" t="s">
        <v>18877</v>
      </c>
      <c r="M2334" t="s">
        <v>16463</v>
      </c>
      <c r="N2334" t="s">
        <v>18878</v>
      </c>
      <c r="O2334" t="s">
        <v>18879</v>
      </c>
      <c r="P2334" t="s">
        <v>18880</v>
      </c>
      <c r="Q2334">
        <v>2014</v>
      </c>
      <c r="R2334" t="s">
        <v>491</v>
      </c>
      <c r="S2334">
        <v>1</v>
      </c>
      <c r="T2334">
        <v>16000000</v>
      </c>
      <c r="U2334">
        <v>2428883</v>
      </c>
      <c r="V2334">
        <f t="shared" si="73"/>
        <v>-13571117</v>
      </c>
      <c r="W2334" t="s">
        <v>8545</v>
      </c>
      <c r="X2334">
        <v>6.6</v>
      </c>
      <c r="Y2334">
        <v>208</v>
      </c>
      <c r="Z2334">
        <v>21370</v>
      </c>
      <c r="AA2334">
        <v>132</v>
      </c>
      <c r="AB2334">
        <v>0</v>
      </c>
      <c r="AC2334">
        <v>0</v>
      </c>
      <c r="AD2334">
        <v>883</v>
      </c>
      <c r="AE2334">
        <v>596</v>
      </c>
      <c r="AF2334">
        <v>567</v>
      </c>
      <c r="AG2334">
        <v>2896</v>
      </c>
      <c r="AH2334" t="s">
        <v>2420</v>
      </c>
      <c r="AI2334" t="s">
        <v>10951</v>
      </c>
      <c r="AP2334">
        <f t="shared" si="72"/>
        <v>2</v>
      </c>
    </row>
    <row r="2335" spans="1:42" x14ac:dyDescent="0.3">
      <c r="A2335" s="1">
        <v>2551</v>
      </c>
      <c r="B2335" t="s">
        <v>8546</v>
      </c>
      <c r="C2335" t="s">
        <v>27</v>
      </c>
      <c r="D2335" t="s">
        <v>8547</v>
      </c>
      <c r="E2335" t="s">
        <v>477</v>
      </c>
      <c r="F2335" t="s">
        <v>1211</v>
      </c>
      <c r="G2335" t="s">
        <v>2296</v>
      </c>
      <c r="H2335" t="s">
        <v>32</v>
      </c>
      <c r="I2335">
        <v>91</v>
      </c>
      <c r="J2335">
        <v>1.85</v>
      </c>
      <c r="K2335" t="s">
        <v>33</v>
      </c>
      <c r="L2335" t="s">
        <v>15349</v>
      </c>
      <c r="M2335" t="s">
        <v>17638</v>
      </c>
      <c r="N2335" t="s">
        <v>16424</v>
      </c>
      <c r="O2335" t="s">
        <v>14564</v>
      </c>
      <c r="P2335" t="s">
        <v>18881</v>
      </c>
      <c r="Q2335">
        <v>2002</v>
      </c>
      <c r="R2335" t="s">
        <v>34</v>
      </c>
      <c r="S2335">
        <v>3</v>
      </c>
      <c r="T2335">
        <v>15600000</v>
      </c>
      <c r="U2335">
        <v>13571817</v>
      </c>
      <c r="V2335">
        <f t="shared" si="73"/>
        <v>-2028183</v>
      </c>
      <c r="W2335" t="s">
        <v>8548</v>
      </c>
      <c r="X2335">
        <v>4.5</v>
      </c>
      <c r="Y2335">
        <v>32</v>
      </c>
      <c r="Z2335">
        <v>5312</v>
      </c>
      <c r="AA2335">
        <v>40</v>
      </c>
      <c r="AB2335">
        <v>939</v>
      </c>
      <c r="AC2335">
        <v>10</v>
      </c>
      <c r="AD2335">
        <v>890</v>
      </c>
      <c r="AE2335">
        <v>578</v>
      </c>
      <c r="AF2335">
        <v>574</v>
      </c>
      <c r="AG2335">
        <v>3104</v>
      </c>
      <c r="AH2335" t="s">
        <v>1432</v>
      </c>
      <c r="AI2335" t="s">
        <v>2420</v>
      </c>
      <c r="AJ2335" t="s">
        <v>12756</v>
      </c>
      <c r="AK2335" t="s">
        <v>20930</v>
      </c>
      <c r="AP2335">
        <f t="shared" si="72"/>
        <v>4</v>
      </c>
    </row>
    <row r="2336" spans="1:42" x14ac:dyDescent="0.3">
      <c r="A2336" s="1">
        <v>2555</v>
      </c>
      <c r="B2336" t="s">
        <v>8549</v>
      </c>
      <c r="C2336" t="s">
        <v>27</v>
      </c>
      <c r="D2336" t="s">
        <v>8550</v>
      </c>
      <c r="E2336" t="s">
        <v>1129</v>
      </c>
      <c r="F2336" t="s">
        <v>1544</v>
      </c>
      <c r="G2336" t="s">
        <v>4315</v>
      </c>
      <c r="H2336" t="s">
        <v>32</v>
      </c>
      <c r="I2336">
        <v>93</v>
      </c>
      <c r="J2336">
        <v>1.85</v>
      </c>
      <c r="K2336" t="s">
        <v>33</v>
      </c>
      <c r="L2336" t="s">
        <v>16270</v>
      </c>
      <c r="M2336" t="s">
        <v>16522</v>
      </c>
      <c r="N2336" t="s">
        <v>14448</v>
      </c>
      <c r="O2336" t="s">
        <v>18882</v>
      </c>
      <c r="P2336" t="s">
        <v>15270</v>
      </c>
      <c r="Q2336">
        <v>2005</v>
      </c>
      <c r="R2336" t="s">
        <v>491</v>
      </c>
      <c r="S2336">
        <v>0</v>
      </c>
      <c r="T2336">
        <v>15500000</v>
      </c>
      <c r="U2336">
        <v>1181197</v>
      </c>
      <c r="V2336">
        <f t="shared" si="73"/>
        <v>-14318803</v>
      </c>
      <c r="W2336" t="s">
        <v>8551</v>
      </c>
      <c r="X2336">
        <v>5.9</v>
      </c>
      <c r="Y2336">
        <v>40</v>
      </c>
      <c r="Z2336">
        <v>3299</v>
      </c>
      <c r="AA2336">
        <v>24</v>
      </c>
      <c r="AB2336">
        <v>191</v>
      </c>
      <c r="AC2336">
        <v>7</v>
      </c>
      <c r="AD2336">
        <v>1000</v>
      </c>
      <c r="AE2336">
        <v>1000</v>
      </c>
      <c r="AF2336">
        <v>922</v>
      </c>
      <c r="AG2336">
        <v>4329</v>
      </c>
      <c r="AH2336" t="s">
        <v>2420</v>
      </c>
      <c r="AI2336" t="s">
        <v>20928</v>
      </c>
      <c r="AJ2336" t="s">
        <v>13161</v>
      </c>
      <c r="AP2336">
        <f t="shared" si="72"/>
        <v>3</v>
      </c>
    </row>
    <row r="2337" spans="1:42" x14ac:dyDescent="0.3">
      <c r="A2337" s="1">
        <v>2556</v>
      </c>
      <c r="B2337" t="s">
        <v>8552</v>
      </c>
      <c r="C2337" t="s">
        <v>27</v>
      </c>
      <c r="D2337" t="s">
        <v>8553</v>
      </c>
      <c r="E2337" t="s">
        <v>8554</v>
      </c>
      <c r="F2337" t="s">
        <v>8555</v>
      </c>
      <c r="G2337" t="s">
        <v>8556</v>
      </c>
      <c r="H2337" t="s">
        <v>1390</v>
      </c>
      <c r="I2337">
        <v>94</v>
      </c>
      <c r="J2337">
        <v>2.35</v>
      </c>
      <c r="K2337" t="s">
        <v>2067</v>
      </c>
      <c r="L2337" t="s">
        <v>14212</v>
      </c>
      <c r="M2337" t="s">
        <v>17360</v>
      </c>
      <c r="N2337" t="s">
        <v>14543</v>
      </c>
      <c r="O2337" t="s">
        <v>14964</v>
      </c>
      <c r="P2337" t="s">
        <v>18883</v>
      </c>
      <c r="Q2337">
        <v>2001</v>
      </c>
      <c r="R2337" t="s">
        <v>491</v>
      </c>
      <c r="S2337">
        <v>1</v>
      </c>
      <c r="T2337">
        <v>15300000</v>
      </c>
      <c r="U2337">
        <v>81525</v>
      </c>
      <c r="V2337">
        <f t="shared" si="73"/>
        <v>-15218475</v>
      </c>
      <c r="W2337" t="s">
        <v>8557</v>
      </c>
      <c r="X2337">
        <v>6.6</v>
      </c>
      <c r="Y2337">
        <v>40</v>
      </c>
      <c r="Z2337">
        <v>29392</v>
      </c>
      <c r="AA2337">
        <v>91</v>
      </c>
      <c r="AB2337">
        <v>0</v>
      </c>
      <c r="AC2337">
        <v>7</v>
      </c>
      <c r="AD2337">
        <v>235</v>
      </c>
      <c r="AE2337">
        <v>46</v>
      </c>
      <c r="AF2337">
        <v>17</v>
      </c>
      <c r="AG2337">
        <v>303</v>
      </c>
      <c r="AH2337" t="s">
        <v>980</v>
      </c>
      <c r="AI2337" t="s">
        <v>1432</v>
      </c>
      <c r="AJ2337" t="s">
        <v>20931</v>
      </c>
      <c r="AK2337" t="s">
        <v>2420</v>
      </c>
      <c r="AL2337" t="s">
        <v>13161</v>
      </c>
      <c r="AP2337">
        <f t="shared" si="72"/>
        <v>5</v>
      </c>
    </row>
    <row r="2338" spans="1:42" x14ac:dyDescent="0.3">
      <c r="A2338" s="1">
        <v>2557</v>
      </c>
      <c r="B2338" t="s">
        <v>8558</v>
      </c>
      <c r="C2338" t="s">
        <v>27</v>
      </c>
      <c r="D2338" t="s">
        <v>494</v>
      </c>
      <c r="E2338" t="s">
        <v>8559</v>
      </c>
      <c r="F2338" t="s">
        <v>2473</v>
      </c>
      <c r="G2338" t="s">
        <v>3123</v>
      </c>
      <c r="H2338" t="s">
        <v>205</v>
      </c>
      <c r="I2338">
        <v>95</v>
      </c>
      <c r="J2338">
        <v>1.85</v>
      </c>
      <c r="K2338" t="s">
        <v>33</v>
      </c>
      <c r="L2338" t="s">
        <v>13981</v>
      </c>
      <c r="M2338" t="s">
        <v>18884</v>
      </c>
      <c r="N2338" t="s">
        <v>15545</v>
      </c>
      <c r="O2338" t="s">
        <v>18885</v>
      </c>
      <c r="P2338" t="s">
        <v>15595</v>
      </c>
      <c r="Q2338">
        <v>2006</v>
      </c>
      <c r="R2338" t="s">
        <v>491</v>
      </c>
      <c r="S2338">
        <v>0</v>
      </c>
      <c r="T2338">
        <v>15500000</v>
      </c>
      <c r="U2338">
        <v>7774730</v>
      </c>
      <c r="V2338">
        <f t="shared" si="73"/>
        <v>-7725270</v>
      </c>
      <c r="W2338" t="s">
        <v>8560</v>
      </c>
      <c r="X2338">
        <v>6.5</v>
      </c>
      <c r="Y2338">
        <v>251</v>
      </c>
      <c r="Z2338">
        <v>61912</v>
      </c>
      <c r="AA2338">
        <v>352</v>
      </c>
      <c r="AB2338">
        <v>0</v>
      </c>
      <c r="AC2338">
        <v>571</v>
      </c>
      <c r="AD2338">
        <v>499</v>
      </c>
      <c r="AE2338">
        <v>298</v>
      </c>
      <c r="AF2338">
        <v>102</v>
      </c>
      <c r="AG2338">
        <v>1120</v>
      </c>
      <c r="AH2338" t="s">
        <v>1432</v>
      </c>
      <c r="AI2338" t="s">
        <v>4493</v>
      </c>
      <c r="AJ2338" t="s">
        <v>13700</v>
      </c>
      <c r="AP2338">
        <f t="shared" si="72"/>
        <v>3</v>
      </c>
    </row>
    <row r="2339" spans="1:42" x14ac:dyDescent="0.3">
      <c r="A2339" s="1">
        <v>2558</v>
      </c>
      <c r="B2339" t="s">
        <v>8561</v>
      </c>
      <c r="C2339" t="s">
        <v>27</v>
      </c>
      <c r="D2339" t="s">
        <v>1765</v>
      </c>
      <c r="E2339" t="s">
        <v>2591</v>
      </c>
      <c r="F2339" t="s">
        <v>961</v>
      </c>
      <c r="G2339" t="s">
        <v>7722</v>
      </c>
      <c r="H2339" t="s">
        <v>32</v>
      </c>
      <c r="I2339">
        <v>105</v>
      </c>
      <c r="J2339">
        <v>1.85</v>
      </c>
      <c r="K2339" t="s">
        <v>33</v>
      </c>
      <c r="L2339" t="s">
        <v>14663</v>
      </c>
      <c r="M2339" t="s">
        <v>14630</v>
      </c>
      <c r="N2339" t="s">
        <v>14448</v>
      </c>
      <c r="O2339" t="s">
        <v>17018</v>
      </c>
      <c r="P2339" t="s">
        <v>18886</v>
      </c>
      <c r="Q2339">
        <v>1984</v>
      </c>
      <c r="R2339" t="s">
        <v>491</v>
      </c>
      <c r="S2339">
        <v>1</v>
      </c>
      <c r="T2339">
        <v>14000000</v>
      </c>
      <c r="U2339">
        <v>234760500</v>
      </c>
      <c r="V2339">
        <f t="shared" si="73"/>
        <v>220760500</v>
      </c>
      <c r="W2339" t="s">
        <v>8562</v>
      </c>
      <c r="X2339">
        <v>7.3</v>
      </c>
      <c r="Y2339">
        <v>94</v>
      </c>
      <c r="Z2339">
        <v>126464</v>
      </c>
      <c r="AA2339">
        <v>175</v>
      </c>
      <c r="AB2339">
        <v>0</v>
      </c>
      <c r="AC2339">
        <v>102</v>
      </c>
      <c r="AD2339">
        <v>901</v>
      </c>
      <c r="AE2339">
        <v>605</v>
      </c>
      <c r="AF2339">
        <v>383</v>
      </c>
      <c r="AG2339">
        <v>3464</v>
      </c>
      <c r="AH2339" t="s">
        <v>980</v>
      </c>
      <c r="AI2339" t="s">
        <v>1432</v>
      </c>
      <c r="AJ2339" t="s">
        <v>20931</v>
      </c>
      <c r="AP2339">
        <f t="shared" si="72"/>
        <v>3</v>
      </c>
    </row>
    <row r="2340" spans="1:42" x14ac:dyDescent="0.3">
      <c r="A2340" s="1">
        <v>2559</v>
      </c>
      <c r="B2340" t="s">
        <v>8563</v>
      </c>
      <c r="C2340" t="s">
        <v>27</v>
      </c>
      <c r="D2340" t="s">
        <v>925</v>
      </c>
      <c r="E2340" t="s">
        <v>4585</v>
      </c>
      <c r="F2340" t="s">
        <v>2005</v>
      </c>
      <c r="G2340" t="s">
        <v>1311</v>
      </c>
      <c r="H2340" t="s">
        <v>32</v>
      </c>
      <c r="I2340">
        <v>103</v>
      </c>
      <c r="J2340">
        <v>1.85</v>
      </c>
      <c r="K2340" t="s">
        <v>33</v>
      </c>
      <c r="L2340" t="s">
        <v>15319</v>
      </c>
      <c r="M2340" t="s">
        <v>18887</v>
      </c>
      <c r="N2340" t="s">
        <v>18888</v>
      </c>
      <c r="O2340" t="s">
        <v>14220</v>
      </c>
      <c r="P2340" t="s">
        <v>14846</v>
      </c>
      <c r="Q2340">
        <v>1990</v>
      </c>
      <c r="R2340" t="s">
        <v>72</v>
      </c>
      <c r="S2340">
        <v>5</v>
      </c>
      <c r="T2340">
        <v>18000000</v>
      </c>
      <c r="U2340">
        <v>285761243</v>
      </c>
      <c r="V2340">
        <f t="shared" si="73"/>
        <v>267761243</v>
      </c>
      <c r="W2340" t="s">
        <v>8564</v>
      </c>
      <c r="X2340">
        <v>7.5</v>
      </c>
      <c r="Y2340">
        <v>102</v>
      </c>
      <c r="Z2340">
        <v>311075</v>
      </c>
      <c r="AA2340">
        <v>305</v>
      </c>
      <c r="AB2340">
        <v>20000</v>
      </c>
      <c r="AC2340">
        <v>0</v>
      </c>
      <c r="AD2340">
        <v>3000</v>
      </c>
      <c r="AE2340">
        <v>1000</v>
      </c>
      <c r="AF2340">
        <v>925</v>
      </c>
      <c r="AG2340">
        <v>7521</v>
      </c>
      <c r="AH2340" t="s">
        <v>1432</v>
      </c>
      <c r="AI2340" t="s">
        <v>20926</v>
      </c>
      <c r="AP2340">
        <f t="shared" si="72"/>
        <v>2</v>
      </c>
    </row>
    <row r="2341" spans="1:42" x14ac:dyDescent="0.3">
      <c r="A2341" s="1">
        <v>2560</v>
      </c>
      <c r="B2341" t="s">
        <v>8565</v>
      </c>
      <c r="C2341" t="s">
        <v>27</v>
      </c>
      <c r="D2341" t="s">
        <v>772</v>
      </c>
      <c r="E2341" t="s">
        <v>2207</v>
      </c>
      <c r="F2341" t="s">
        <v>4763</v>
      </c>
      <c r="G2341" t="s">
        <v>7616</v>
      </c>
      <c r="H2341" t="s">
        <v>32</v>
      </c>
      <c r="I2341">
        <v>102</v>
      </c>
      <c r="J2341">
        <v>1.85</v>
      </c>
      <c r="K2341" t="s">
        <v>33</v>
      </c>
      <c r="L2341" t="s">
        <v>14567</v>
      </c>
      <c r="M2341" t="s">
        <v>14981</v>
      </c>
      <c r="N2341" t="s">
        <v>14900</v>
      </c>
      <c r="O2341" t="s">
        <v>18889</v>
      </c>
      <c r="P2341" t="s">
        <v>18890</v>
      </c>
      <c r="Q2341">
        <v>1987</v>
      </c>
      <c r="R2341" t="s">
        <v>72</v>
      </c>
      <c r="S2341">
        <v>4</v>
      </c>
      <c r="T2341">
        <v>11000000</v>
      </c>
      <c r="U2341">
        <v>167780960</v>
      </c>
      <c r="V2341">
        <f t="shared" si="73"/>
        <v>156780960</v>
      </c>
      <c r="W2341" t="s">
        <v>8566</v>
      </c>
      <c r="X2341">
        <v>5.9</v>
      </c>
      <c r="Y2341">
        <v>21</v>
      </c>
      <c r="Z2341">
        <v>36918</v>
      </c>
      <c r="AA2341">
        <v>42</v>
      </c>
      <c r="AB2341">
        <v>3000</v>
      </c>
      <c r="AC2341">
        <v>12000</v>
      </c>
      <c r="AD2341">
        <v>19000</v>
      </c>
      <c r="AE2341">
        <v>875</v>
      </c>
      <c r="AF2341">
        <v>801</v>
      </c>
      <c r="AG2341">
        <v>21499</v>
      </c>
      <c r="AH2341" t="s">
        <v>1432</v>
      </c>
      <c r="AI2341" t="s">
        <v>2420</v>
      </c>
      <c r="AJ2341" t="s">
        <v>20926</v>
      </c>
      <c r="AP2341">
        <f t="shared" si="72"/>
        <v>3</v>
      </c>
    </row>
    <row r="2342" spans="1:42" x14ac:dyDescent="0.3">
      <c r="A2342" s="1">
        <v>2561</v>
      </c>
      <c r="B2342" t="s">
        <v>8567</v>
      </c>
      <c r="C2342" t="s">
        <v>27</v>
      </c>
      <c r="D2342" t="s">
        <v>1606</v>
      </c>
      <c r="E2342" t="s">
        <v>421</v>
      </c>
      <c r="F2342" t="s">
        <v>1606</v>
      </c>
      <c r="G2342" t="s">
        <v>7322</v>
      </c>
      <c r="H2342" t="s">
        <v>32</v>
      </c>
      <c r="I2342">
        <v>116</v>
      </c>
      <c r="J2342">
        <v>2.35</v>
      </c>
      <c r="K2342" t="s">
        <v>33</v>
      </c>
      <c r="L2342" t="s">
        <v>15765</v>
      </c>
      <c r="M2342" t="s">
        <v>16172</v>
      </c>
      <c r="N2342" t="s">
        <v>14068</v>
      </c>
      <c r="O2342" t="s">
        <v>14003</v>
      </c>
      <c r="P2342" t="s">
        <v>18891</v>
      </c>
      <c r="Q2342">
        <v>1982</v>
      </c>
      <c r="R2342" t="s">
        <v>72</v>
      </c>
      <c r="S2342">
        <v>1</v>
      </c>
      <c r="T2342">
        <v>22000000</v>
      </c>
      <c r="U2342">
        <v>177200000</v>
      </c>
      <c r="V2342">
        <f t="shared" si="73"/>
        <v>155200000</v>
      </c>
      <c r="W2342" t="s">
        <v>8568</v>
      </c>
      <c r="X2342">
        <v>7.4</v>
      </c>
      <c r="Y2342">
        <v>94</v>
      </c>
      <c r="Z2342">
        <v>77366</v>
      </c>
      <c r="AA2342">
        <v>194</v>
      </c>
      <c r="AB2342">
        <v>0</v>
      </c>
      <c r="AC2342">
        <v>521</v>
      </c>
      <c r="AD2342">
        <v>13000</v>
      </c>
      <c r="AE2342">
        <v>521</v>
      </c>
      <c r="AF2342">
        <v>481</v>
      </c>
      <c r="AG2342">
        <v>14701</v>
      </c>
      <c r="AH2342" t="s">
        <v>1432</v>
      </c>
      <c r="AI2342" t="s">
        <v>2420</v>
      </c>
      <c r="AJ2342" t="s">
        <v>12756</v>
      </c>
      <c r="AP2342">
        <f t="shared" si="72"/>
        <v>3</v>
      </c>
    </row>
    <row r="2343" spans="1:42" x14ac:dyDescent="0.3">
      <c r="A2343" s="1">
        <v>2562</v>
      </c>
      <c r="B2343" t="s">
        <v>8569</v>
      </c>
      <c r="C2343" t="s">
        <v>27</v>
      </c>
      <c r="D2343" t="s">
        <v>1264</v>
      </c>
      <c r="E2343" t="s">
        <v>401</v>
      </c>
      <c r="F2343" t="s">
        <v>1598</v>
      </c>
      <c r="G2343" t="s">
        <v>8570</v>
      </c>
      <c r="H2343" t="s">
        <v>32</v>
      </c>
      <c r="I2343">
        <v>110</v>
      </c>
      <c r="J2343">
        <v>1.33</v>
      </c>
      <c r="K2343" t="s">
        <v>33</v>
      </c>
      <c r="L2343" t="s">
        <v>16785</v>
      </c>
      <c r="M2343" t="s">
        <v>18160</v>
      </c>
      <c r="N2343" t="s">
        <v>15544</v>
      </c>
      <c r="O2343" t="s">
        <v>14230</v>
      </c>
      <c r="P2343" t="s">
        <v>14186</v>
      </c>
      <c r="Q2343">
        <v>1986</v>
      </c>
      <c r="R2343" t="s">
        <v>72</v>
      </c>
      <c r="S2343">
        <v>2</v>
      </c>
      <c r="T2343">
        <v>15000000</v>
      </c>
      <c r="U2343">
        <v>176781728</v>
      </c>
      <c r="V2343">
        <f t="shared" si="73"/>
        <v>161781728</v>
      </c>
      <c r="W2343" t="s">
        <v>8571</v>
      </c>
      <c r="X2343">
        <v>6.9</v>
      </c>
      <c r="Y2343">
        <v>173</v>
      </c>
      <c r="Z2343">
        <v>219171</v>
      </c>
      <c r="AA2343">
        <v>388</v>
      </c>
      <c r="AB2343">
        <v>19000</v>
      </c>
      <c r="AC2343">
        <v>12000</v>
      </c>
      <c r="AD2343">
        <v>10000</v>
      </c>
      <c r="AE2343">
        <v>1000</v>
      </c>
      <c r="AF2343">
        <v>555</v>
      </c>
      <c r="AG2343">
        <v>13069</v>
      </c>
      <c r="AH2343" t="s">
        <v>980</v>
      </c>
      <c r="AI2343" t="s">
        <v>2420</v>
      </c>
      <c r="AJ2343" t="s">
        <v>12756</v>
      </c>
      <c r="AP2343">
        <f t="shared" si="72"/>
        <v>3</v>
      </c>
    </row>
    <row r="2344" spans="1:42" x14ac:dyDescent="0.3">
      <c r="A2344" s="1">
        <v>2563</v>
      </c>
      <c r="B2344" t="s">
        <v>8572</v>
      </c>
      <c r="C2344" t="s">
        <v>27</v>
      </c>
      <c r="D2344" t="s">
        <v>799</v>
      </c>
      <c r="E2344" t="s">
        <v>8573</v>
      </c>
      <c r="F2344" t="s">
        <v>8574</v>
      </c>
      <c r="G2344" t="s">
        <v>8575</v>
      </c>
      <c r="H2344" t="s">
        <v>8576</v>
      </c>
      <c r="I2344">
        <v>120</v>
      </c>
      <c r="J2344">
        <v>2.35</v>
      </c>
      <c r="K2344" t="s">
        <v>1413</v>
      </c>
      <c r="L2344" t="s">
        <v>18892</v>
      </c>
      <c r="M2344" t="s">
        <v>14259</v>
      </c>
      <c r="N2344" t="s">
        <v>17029</v>
      </c>
      <c r="O2344" t="s">
        <v>14320</v>
      </c>
      <c r="P2344" t="s">
        <v>15847</v>
      </c>
      <c r="Q2344">
        <v>2000</v>
      </c>
      <c r="R2344" t="s">
        <v>34</v>
      </c>
      <c r="S2344">
        <v>3</v>
      </c>
      <c r="T2344">
        <v>15000000</v>
      </c>
      <c r="U2344">
        <v>128067808</v>
      </c>
      <c r="V2344">
        <f t="shared" si="73"/>
        <v>113067808</v>
      </c>
      <c r="W2344" t="s">
        <v>8577</v>
      </c>
      <c r="X2344">
        <v>7.9</v>
      </c>
      <c r="Y2344">
        <v>287</v>
      </c>
      <c r="Z2344">
        <v>217740</v>
      </c>
      <c r="AA2344">
        <v>1641</v>
      </c>
      <c r="AB2344">
        <v>0</v>
      </c>
      <c r="AC2344">
        <v>0</v>
      </c>
      <c r="AD2344">
        <v>103</v>
      </c>
      <c r="AE2344">
        <v>21</v>
      </c>
      <c r="AF2344">
        <v>5</v>
      </c>
      <c r="AG2344">
        <v>129</v>
      </c>
      <c r="AH2344" t="s">
        <v>980</v>
      </c>
      <c r="AI2344" t="s">
        <v>2420</v>
      </c>
      <c r="AJ2344" t="s">
        <v>12756</v>
      </c>
      <c r="AP2344">
        <f t="shared" si="72"/>
        <v>3</v>
      </c>
    </row>
    <row r="2345" spans="1:42" x14ac:dyDescent="0.3">
      <c r="A2345" s="1">
        <v>2564</v>
      </c>
      <c r="B2345" t="s">
        <v>8578</v>
      </c>
      <c r="C2345" t="s">
        <v>27</v>
      </c>
      <c r="D2345" t="s">
        <v>43</v>
      </c>
      <c r="E2345" t="s">
        <v>94</v>
      </c>
      <c r="F2345" t="s">
        <v>3397</v>
      </c>
      <c r="G2345" t="s">
        <v>8579</v>
      </c>
      <c r="H2345" t="s">
        <v>32</v>
      </c>
      <c r="I2345">
        <v>122</v>
      </c>
      <c r="J2345">
        <v>2.35</v>
      </c>
      <c r="K2345" t="s">
        <v>33</v>
      </c>
      <c r="L2345" t="s">
        <v>16926</v>
      </c>
      <c r="M2345" t="s">
        <v>14663</v>
      </c>
      <c r="N2345" t="s">
        <v>16873</v>
      </c>
      <c r="O2345" t="s">
        <v>17319</v>
      </c>
      <c r="P2345" t="s">
        <v>15920</v>
      </c>
      <c r="Q2345">
        <v>1999</v>
      </c>
      <c r="R2345" t="s">
        <v>491</v>
      </c>
      <c r="S2345">
        <v>0</v>
      </c>
      <c r="T2345">
        <v>15000000</v>
      </c>
      <c r="U2345">
        <v>130058047</v>
      </c>
      <c r="V2345">
        <f t="shared" si="73"/>
        <v>115058047</v>
      </c>
      <c r="W2345" t="s">
        <v>8580</v>
      </c>
      <c r="X2345">
        <v>8.4</v>
      </c>
      <c r="Y2345">
        <v>176</v>
      </c>
      <c r="Z2345">
        <v>822500</v>
      </c>
      <c r="AA2345">
        <v>2715</v>
      </c>
      <c r="AB2345">
        <v>22000</v>
      </c>
      <c r="AC2345">
        <v>0</v>
      </c>
      <c r="AD2345">
        <v>18000</v>
      </c>
      <c r="AE2345">
        <v>828</v>
      </c>
      <c r="AF2345">
        <v>158</v>
      </c>
      <c r="AG2345">
        <v>19078</v>
      </c>
      <c r="AH2345" t="s">
        <v>2420</v>
      </c>
      <c r="AP2345">
        <f t="shared" si="72"/>
        <v>1</v>
      </c>
    </row>
    <row r="2346" spans="1:42" x14ac:dyDescent="0.3">
      <c r="A2346" s="1">
        <v>2565</v>
      </c>
      <c r="B2346" t="s">
        <v>8581</v>
      </c>
      <c r="C2346" t="s">
        <v>27</v>
      </c>
      <c r="D2346" t="s">
        <v>2596</v>
      </c>
      <c r="E2346" t="s">
        <v>339</v>
      </c>
      <c r="F2346" t="s">
        <v>1034</v>
      </c>
      <c r="G2346" t="s">
        <v>1453</v>
      </c>
      <c r="H2346" t="s">
        <v>47</v>
      </c>
      <c r="I2346">
        <v>118</v>
      </c>
      <c r="J2346">
        <v>1.85</v>
      </c>
      <c r="K2346" t="s">
        <v>33</v>
      </c>
      <c r="L2346" t="s">
        <v>14036</v>
      </c>
      <c r="M2346" t="s">
        <v>18893</v>
      </c>
      <c r="N2346" t="s">
        <v>18310</v>
      </c>
      <c r="O2346" t="s">
        <v>18894</v>
      </c>
      <c r="P2346" t="s">
        <v>14451</v>
      </c>
      <c r="Q2346">
        <v>2010</v>
      </c>
      <c r="R2346" t="s">
        <v>491</v>
      </c>
      <c r="S2346">
        <v>0</v>
      </c>
      <c r="T2346">
        <v>15000000</v>
      </c>
      <c r="U2346">
        <v>138795342</v>
      </c>
      <c r="V2346">
        <f t="shared" si="73"/>
        <v>123795342</v>
      </c>
      <c r="W2346" t="s">
        <v>8582</v>
      </c>
      <c r="X2346">
        <v>8</v>
      </c>
      <c r="Y2346">
        <v>479</v>
      </c>
      <c r="Z2346">
        <v>503631</v>
      </c>
      <c r="AA2346">
        <v>636</v>
      </c>
      <c r="AB2346">
        <v>64000</v>
      </c>
      <c r="AC2346">
        <v>0</v>
      </c>
      <c r="AD2346">
        <v>14000</v>
      </c>
      <c r="AE2346">
        <v>1000</v>
      </c>
      <c r="AF2346">
        <v>520</v>
      </c>
      <c r="AG2346">
        <v>15732</v>
      </c>
      <c r="AH2346" t="s">
        <v>20932</v>
      </c>
      <c r="AI2346" t="s">
        <v>2420</v>
      </c>
      <c r="AJ2346" t="s">
        <v>20929</v>
      </c>
      <c r="AK2346" t="s">
        <v>12756</v>
      </c>
      <c r="AP2346">
        <f t="shared" si="72"/>
        <v>4</v>
      </c>
    </row>
    <row r="2347" spans="1:42" x14ac:dyDescent="0.3">
      <c r="A2347" s="1">
        <v>2566</v>
      </c>
      <c r="B2347" t="s">
        <v>8583</v>
      </c>
      <c r="C2347" t="s">
        <v>27</v>
      </c>
      <c r="D2347" t="s">
        <v>1940</v>
      </c>
      <c r="E2347" t="s">
        <v>1196</v>
      </c>
      <c r="F2347" t="s">
        <v>7414</v>
      </c>
      <c r="G2347" t="s">
        <v>8584</v>
      </c>
      <c r="H2347" t="s">
        <v>32</v>
      </c>
      <c r="I2347">
        <v>107</v>
      </c>
      <c r="J2347">
        <v>1.85</v>
      </c>
      <c r="K2347" t="s">
        <v>33</v>
      </c>
      <c r="L2347" t="s">
        <v>17248</v>
      </c>
      <c r="M2347" t="s">
        <v>14875</v>
      </c>
      <c r="N2347" t="s">
        <v>18895</v>
      </c>
      <c r="O2347" t="s">
        <v>18896</v>
      </c>
      <c r="P2347" t="s">
        <v>15448</v>
      </c>
      <c r="Q2347">
        <v>1988</v>
      </c>
      <c r="R2347" t="s">
        <v>72</v>
      </c>
      <c r="S2347">
        <v>1</v>
      </c>
      <c r="T2347">
        <v>15000000</v>
      </c>
      <c r="U2347">
        <v>111936400</v>
      </c>
      <c r="V2347">
        <f t="shared" si="73"/>
        <v>96936400</v>
      </c>
      <c r="W2347" t="s">
        <v>8585</v>
      </c>
      <c r="X2347">
        <v>6</v>
      </c>
      <c r="Y2347">
        <v>27</v>
      </c>
      <c r="Z2347">
        <v>87538</v>
      </c>
      <c r="AA2347">
        <v>79</v>
      </c>
      <c r="AB2347">
        <v>0</v>
      </c>
      <c r="AC2347">
        <v>425</v>
      </c>
      <c r="AD2347">
        <v>742</v>
      </c>
      <c r="AE2347">
        <v>384</v>
      </c>
      <c r="AF2347">
        <v>247</v>
      </c>
      <c r="AG2347">
        <v>2151</v>
      </c>
      <c r="AH2347" t="s">
        <v>1432</v>
      </c>
      <c r="AI2347" t="s">
        <v>20931</v>
      </c>
      <c r="AP2347">
        <f t="shared" si="72"/>
        <v>2</v>
      </c>
    </row>
    <row r="2348" spans="1:42" x14ac:dyDescent="0.3">
      <c r="A2348" s="1">
        <v>2568</v>
      </c>
      <c r="B2348" t="s">
        <v>8586</v>
      </c>
      <c r="C2348" t="s">
        <v>27</v>
      </c>
      <c r="D2348" t="s">
        <v>8587</v>
      </c>
      <c r="E2348" t="s">
        <v>428</v>
      </c>
      <c r="F2348" t="s">
        <v>345</v>
      </c>
      <c r="G2348" t="s">
        <v>148</v>
      </c>
      <c r="H2348" t="s">
        <v>32</v>
      </c>
      <c r="I2348">
        <v>102</v>
      </c>
      <c r="J2348">
        <v>2.35</v>
      </c>
      <c r="K2348" t="s">
        <v>33</v>
      </c>
      <c r="L2348" t="s">
        <v>16251</v>
      </c>
      <c r="M2348" t="s">
        <v>15502</v>
      </c>
      <c r="N2348" t="s">
        <v>16852</v>
      </c>
      <c r="O2348" t="s">
        <v>15883</v>
      </c>
      <c r="P2348" t="s">
        <v>16441</v>
      </c>
      <c r="Q2348">
        <v>2008</v>
      </c>
      <c r="R2348" t="s">
        <v>34</v>
      </c>
      <c r="S2348">
        <v>1</v>
      </c>
      <c r="T2348">
        <v>15500000</v>
      </c>
      <c r="U2348">
        <v>317040</v>
      </c>
      <c r="V2348">
        <f t="shared" si="73"/>
        <v>-15182960</v>
      </c>
      <c r="W2348" t="s">
        <v>8588</v>
      </c>
      <c r="X2348">
        <v>6.8</v>
      </c>
      <c r="Y2348">
        <v>60</v>
      </c>
      <c r="Z2348">
        <v>6723</v>
      </c>
      <c r="AA2348">
        <v>36</v>
      </c>
      <c r="AB2348">
        <v>1000</v>
      </c>
      <c r="AC2348">
        <v>4</v>
      </c>
      <c r="AD2348">
        <v>17000</v>
      </c>
      <c r="AE2348">
        <v>13000</v>
      </c>
      <c r="AF2348">
        <v>882</v>
      </c>
      <c r="AG2348">
        <v>30978</v>
      </c>
      <c r="AH2348" t="s">
        <v>2420</v>
      </c>
      <c r="AI2348" t="s">
        <v>12756</v>
      </c>
      <c r="AP2348">
        <f t="shared" si="72"/>
        <v>2</v>
      </c>
    </row>
    <row r="2349" spans="1:42" x14ac:dyDescent="0.3">
      <c r="A2349" s="1">
        <v>2569</v>
      </c>
      <c r="B2349" t="s">
        <v>8589</v>
      </c>
      <c r="C2349" t="s">
        <v>27</v>
      </c>
      <c r="D2349" t="s">
        <v>305</v>
      </c>
      <c r="E2349" t="s">
        <v>675</v>
      </c>
      <c r="F2349" t="s">
        <v>8590</v>
      </c>
      <c r="G2349" t="s">
        <v>327</v>
      </c>
      <c r="H2349" t="s">
        <v>32</v>
      </c>
      <c r="I2349">
        <v>154</v>
      </c>
      <c r="J2349">
        <v>1.85</v>
      </c>
      <c r="K2349" t="s">
        <v>33</v>
      </c>
      <c r="L2349" t="s">
        <v>18897</v>
      </c>
      <c r="M2349" t="s">
        <v>14069</v>
      </c>
      <c r="N2349" t="s">
        <v>17439</v>
      </c>
      <c r="O2349" t="s">
        <v>18898</v>
      </c>
      <c r="P2349" t="s">
        <v>18899</v>
      </c>
      <c r="Q2349">
        <v>1985</v>
      </c>
      <c r="R2349" t="s">
        <v>34</v>
      </c>
      <c r="S2349">
        <v>0</v>
      </c>
      <c r="T2349">
        <v>15000000</v>
      </c>
      <c r="U2349">
        <v>94175854</v>
      </c>
      <c r="V2349">
        <f t="shared" si="73"/>
        <v>79175854</v>
      </c>
      <c r="W2349" t="s">
        <v>8591</v>
      </c>
      <c r="X2349">
        <v>7.8</v>
      </c>
      <c r="Y2349">
        <v>70</v>
      </c>
      <c r="Z2349">
        <v>60988</v>
      </c>
      <c r="AA2349">
        <v>199</v>
      </c>
      <c r="AB2349">
        <v>6000</v>
      </c>
      <c r="AC2349">
        <v>14000</v>
      </c>
      <c r="AD2349">
        <v>852</v>
      </c>
      <c r="AE2349">
        <v>581</v>
      </c>
      <c r="AF2349">
        <v>271</v>
      </c>
      <c r="AG2349">
        <v>2592</v>
      </c>
      <c r="AH2349" t="s">
        <v>2420</v>
      </c>
      <c r="AP2349">
        <f t="shared" si="72"/>
        <v>1</v>
      </c>
    </row>
    <row r="2350" spans="1:42" x14ac:dyDescent="0.3">
      <c r="A2350" s="1">
        <v>2571</v>
      </c>
      <c r="B2350" t="s">
        <v>8592</v>
      </c>
      <c r="C2350" t="s">
        <v>27</v>
      </c>
      <c r="D2350" t="s">
        <v>8593</v>
      </c>
      <c r="E2350" t="s">
        <v>274</v>
      </c>
      <c r="F2350" t="s">
        <v>45</v>
      </c>
      <c r="G2350" t="s">
        <v>8594</v>
      </c>
      <c r="H2350" t="s">
        <v>47</v>
      </c>
      <c r="I2350">
        <v>114</v>
      </c>
      <c r="J2350">
        <v>2.35</v>
      </c>
      <c r="K2350" t="s">
        <v>33</v>
      </c>
      <c r="L2350" t="s">
        <v>18900</v>
      </c>
      <c r="M2350" t="s">
        <v>15428</v>
      </c>
      <c r="N2350" t="s">
        <v>18901</v>
      </c>
      <c r="O2350" t="s">
        <v>16773</v>
      </c>
      <c r="P2350" t="s">
        <v>15654</v>
      </c>
      <c r="Q2350">
        <v>2014</v>
      </c>
      <c r="R2350" t="s">
        <v>34</v>
      </c>
      <c r="S2350">
        <v>1</v>
      </c>
      <c r="T2350">
        <v>14000000</v>
      </c>
      <c r="U2350">
        <v>91121452</v>
      </c>
      <c r="V2350">
        <f t="shared" si="73"/>
        <v>77121452</v>
      </c>
      <c r="W2350" t="s">
        <v>8595</v>
      </c>
      <c r="X2350">
        <v>8.1</v>
      </c>
      <c r="Y2350">
        <v>454</v>
      </c>
      <c r="Z2350">
        <v>467613</v>
      </c>
      <c r="AA2350">
        <v>608</v>
      </c>
      <c r="AB2350">
        <v>165000</v>
      </c>
      <c r="AC2350">
        <v>77</v>
      </c>
      <c r="AD2350">
        <v>19000</v>
      </c>
      <c r="AE2350">
        <v>393</v>
      </c>
      <c r="AF2350">
        <v>305</v>
      </c>
      <c r="AG2350">
        <v>20295</v>
      </c>
      <c r="AH2350" t="s">
        <v>20932</v>
      </c>
      <c r="AI2350" t="s">
        <v>2420</v>
      </c>
      <c r="AJ2350" t="s">
        <v>13161</v>
      </c>
      <c r="AK2350" t="s">
        <v>6750</v>
      </c>
      <c r="AP2350">
        <f t="shared" si="72"/>
        <v>4</v>
      </c>
    </row>
    <row r="2351" spans="1:42" x14ac:dyDescent="0.3">
      <c r="A2351" s="1">
        <v>2572</v>
      </c>
      <c r="B2351" t="s">
        <v>8596</v>
      </c>
      <c r="C2351" t="s">
        <v>27</v>
      </c>
      <c r="D2351" t="s">
        <v>8372</v>
      </c>
      <c r="E2351" t="s">
        <v>2985</v>
      </c>
      <c r="F2351" t="s">
        <v>2115</v>
      </c>
      <c r="G2351" t="s">
        <v>5902</v>
      </c>
      <c r="H2351" t="s">
        <v>32</v>
      </c>
      <c r="I2351">
        <v>109</v>
      </c>
      <c r="J2351">
        <v>1.85</v>
      </c>
      <c r="K2351" t="s">
        <v>33</v>
      </c>
      <c r="L2351" t="s">
        <v>14466</v>
      </c>
      <c r="M2351" t="s">
        <v>14468</v>
      </c>
      <c r="N2351" t="s">
        <v>18902</v>
      </c>
      <c r="O2351" t="s">
        <v>15741</v>
      </c>
      <c r="P2351" t="s">
        <v>18903</v>
      </c>
      <c r="Q2351">
        <v>1980</v>
      </c>
      <c r="R2351" t="s">
        <v>491</v>
      </c>
      <c r="S2351">
        <v>1</v>
      </c>
      <c r="T2351">
        <v>10000000</v>
      </c>
      <c r="U2351">
        <v>69800000</v>
      </c>
      <c r="V2351">
        <f t="shared" si="73"/>
        <v>59800000</v>
      </c>
      <c r="W2351" t="s">
        <v>8597</v>
      </c>
      <c r="X2351">
        <v>6.1</v>
      </c>
      <c r="Y2351">
        <v>25</v>
      </c>
      <c r="Z2351">
        <v>18140</v>
      </c>
      <c r="AA2351">
        <v>60</v>
      </c>
      <c r="AB2351">
        <v>855</v>
      </c>
      <c r="AC2351">
        <v>6</v>
      </c>
      <c r="AD2351">
        <v>1000</v>
      </c>
      <c r="AE2351">
        <v>745</v>
      </c>
      <c r="AF2351">
        <v>271</v>
      </c>
      <c r="AG2351">
        <v>2419</v>
      </c>
      <c r="AH2351" t="s">
        <v>1432</v>
      </c>
      <c r="AI2351" t="s">
        <v>6750</v>
      </c>
      <c r="AP2351">
        <f t="shared" si="72"/>
        <v>2</v>
      </c>
    </row>
    <row r="2352" spans="1:42" x14ac:dyDescent="0.3">
      <c r="A2352" s="1">
        <v>2574</v>
      </c>
      <c r="B2352" t="s">
        <v>8598</v>
      </c>
      <c r="C2352" t="s">
        <v>27</v>
      </c>
      <c r="D2352" t="s">
        <v>1613</v>
      </c>
      <c r="E2352" t="s">
        <v>377</v>
      </c>
      <c r="F2352" t="s">
        <v>7178</v>
      </c>
      <c r="G2352" t="s">
        <v>1594</v>
      </c>
      <c r="H2352" t="s">
        <v>32</v>
      </c>
      <c r="I2352">
        <v>94</v>
      </c>
      <c r="J2352">
        <v>1.85</v>
      </c>
      <c r="K2352" t="s">
        <v>33</v>
      </c>
      <c r="L2352" t="s">
        <v>17274</v>
      </c>
      <c r="M2352" t="s">
        <v>14356</v>
      </c>
      <c r="N2352" t="s">
        <v>14068</v>
      </c>
      <c r="O2352" t="s">
        <v>18200</v>
      </c>
      <c r="P2352" t="s">
        <v>14397</v>
      </c>
      <c r="Q2352">
        <v>2010</v>
      </c>
      <c r="R2352" t="s">
        <v>72</v>
      </c>
      <c r="S2352">
        <v>1</v>
      </c>
      <c r="T2352">
        <v>15000000</v>
      </c>
      <c r="U2352">
        <v>64001297</v>
      </c>
      <c r="V2352">
        <f t="shared" si="73"/>
        <v>49001297</v>
      </c>
      <c r="W2352" t="s">
        <v>8599</v>
      </c>
      <c r="X2352">
        <v>6.2</v>
      </c>
      <c r="Y2352">
        <v>111</v>
      </c>
      <c r="Z2352">
        <v>32002</v>
      </c>
      <c r="AA2352">
        <v>103</v>
      </c>
      <c r="AB2352">
        <v>0</v>
      </c>
      <c r="AC2352">
        <v>87</v>
      </c>
      <c r="AD2352">
        <v>17000</v>
      </c>
      <c r="AE2352">
        <v>975</v>
      </c>
      <c r="AF2352">
        <v>569</v>
      </c>
      <c r="AG2352">
        <v>20154</v>
      </c>
      <c r="AH2352" t="s">
        <v>1432</v>
      </c>
      <c r="AI2352" t="s">
        <v>20926</v>
      </c>
      <c r="AP2352">
        <f t="shared" si="72"/>
        <v>2</v>
      </c>
    </row>
    <row r="2353" spans="1:42" x14ac:dyDescent="0.3">
      <c r="A2353" s="1">
        <v>2575</v>
      </c>
      <c r="B2353" t="s">
        <v>8600</v>
      </c>
      <c r="C2353" t="s">
        <v>27</v>
      </c>
      <c r="D2353" t="s">
        <v>8601</v>
      </c>
      <c r="E2353" t="s">
        <v>4405</v>
      </c>
      <c r="F2353" t="s">
        <v>8602</v>
      </c>
      <c r="G2353" t="s">
        <v>8603</v>
      </c>
      <c r="H2353" t="s">
        <v>205</v>
      </c>
      <c r="I2353">
        <v>100</v>
      </c>
      <c r="J2353">
        <v>1.85</v>
      </c>
      <c r="K2353" t="s">
        <v>33</v>
      </c>
      <c r="L2353" t="s">
        <v>16481</v>
      </c>
      <c r="M2353" t="s">
        <v>14067</v>
      </c>
      <c r="N2353" t="s">
        <v>14363</v>
      </c>
      <c r="O2353" t="s">
        <v>14939</v>
      </c>
      <c r="P2353" t="s">
        <v>18904</v>
      </c>
      <c r="Q2353">
        <v>2013</v>
      </c>
      <c r="R2353" t="s">
        <v>34</v>
      </c>
      <c r="S2353">
        <v>1</v>
      </c>
      <c r="T2353">
        <v>20000000</v>
      </c>
      <c r="U2353">
        <v>71588220</v>
      </c>
      <c r="V2353">
        <f t="shared" si="73"/>
        <v>51588220</v>
      </c>
      <c r="W2353" t="s">
        <v>8604</v>
      </c>
      <c r="X2353">
        <v>6.2</v>
      </c>
      <c r="Y2353">
        <v>393</v>
      </c>
      <c r="Z2353">
        <v>134869</v>
      </c>
      <c r="AA2353">
        <v>304</v>
      </c>
      <c r="AB2353">
        <v>57000</v>
      </c>
      <c r="AC2353">
        <v>127</v>
      </c>
      <c r="AD2353">
        <v>1000</v>
      </c>
      <c r="AE2353">
        <v>340</v>
      </c>
      <c r="AF2353">
        <v>250</v>
      </c>
      <c r="AG2353">
        <v>1949</v>
      </c>
      <c r="AH2353" t="s">
        <v>20924</v>
      </c>
      <c r="AI2353" t="s">
        <v>4493</v>
      </c>
      <c r="AP2353">
        <f t="shared" si="72"/>
        <v>2</v>
      </c>
    </row>
    <row r="2354" spans="1:42" x14ac:dyDescent="0.3">
      <c r="A2354" s="1">
        <v>2576</v>
      </c>
      <c r="B2354" t="s">
        <v>8605</v>
      </c>
      <c r="C2354" t="s">
        <v>27</v>
      </c>
      <c r="D2354" t="s">
        <v>2996</v>
      </c>
      <c r="E2354" t="s">
        <v>5647</v>
      </c>
      <c r="F2354" t="s">
        <v>1384</v>
      </c>
      <c r="G2354" t="s">
        <v>1733</v>
      </c>
      <c r="H2354" t="s">
        <v>32</v>
      </c>
      <c r="I2354">
        <v>98</v>
      </c>
      <c r="J2354">
        <v>1.85</v>
      </c>
      <c r="K2354" t="s">
        <v>33</v>
      </c>
      <c r="L2354" t="s">
        <v>15258</v>
      </c>
      <c r="M2354" t="s">
        <v>14453</v>
      </c>
      <c r="N2354" t="s">
        <v>18905</v>
      </c>
      <c r="O2354" t="s">
        <v>18906</v>
      </c>
      <c r="P2354" t="s">
        <v>15084</v>
      </c>
      <c r="Q2354">
        <v>1983</v>
      </c>
      <c r="R2354" t="s">
        <v>491</v>
      </c>
      <c r="S2354">
        <v>1</v>
      </c>
      <c r="T2354">
        <v>15000000</v>
      </c>
      <c r="U2354">
        <v>61400000</v>
      </c>
      <c r="V2354">
        <f t="shared" si="73"/>
        <v>46400000</v>
      </c>
      <c r="W2354" t="s">
        <v>8606</v>
      </c>
      <c r="X2354">
        <v>7.4</v>
      </c>
      <c r="Y2354">
        <v>55</v>
      </c>
      <c r="Z2354">
        <v>71183</v>
      </c>
      <c r="AA2354">
        <v>183</v>
      </c>
      <c r="AB2354">
        <v>0</v>
      </c>
      <c r="AC2354">
        <v>11000</v>
      </c>
      <c r="AD2354">
        <v>816</v>
      </c>
      <c r="AE2354">
        <v>695</v>
      </c>
      <c r="AF2354">
        <v>624</v>
      </c>
      <c r="AG2354">
        <v>3617</v>
      </c>
      <c r="AH2354" t="s">
        <v>718</v>
      </c>
      <c r="AI2354" t="s">
        <v>1432</v>
      </c>
      <c r="AP2354">
        <f t="shared" si="72"/>
        <v>2</v>
      </c>
    </row>
    <row r="2355" spans="1:42" x14ac:dyDescent="0.3">
      <c r="A2355" s="1">
        <v>2577</v>
      </c>
      <c r="B2355" t="s">
        <v>8607</v>
      </c>
      <c r="C2355" t="s">
        <v>27</v>
      </c>
      <c r="D2355" t="s">
        <v>7340</v>
      </c>
      <c r="E2355" t="s">
        <v>8608</v>
      </c>
      <c r="F2355" t="s">
        <v>8609</v>
      </c>
      <c r="G2355" t="s">
        <v>8610</v>
      </c>
      <c r="H2355" t="s">
        <v>32</v>
      </c>
      <c r="I2355">
        <v>102</v>
      </c>
      <c r="J2355">
        <v>1.85</v>
      </c>
      <c r="K2355" t="s">
        <v>33</v>
      </c>
      <c r="L2355" t="s">
        <v>18907</v>
      </c>
      <c r="M2355" t="s">
        <v>17003</v>
      </c>
      <c r="N2355" t="s">
        <v>15894</v>
      </c>
      <c r="O2355" t="s">
        <v>18908</v>
      </c>
      <c r="P2355" t="s">
        <v>16852</v>
      </c>
      <c r="Q2355">
        <v>2013</v>
      </c>
      <c r="R2355" t="s">
        <v>491</v>
      </c>
      <c r="S2355">
        <v>0</v>
      </c>
      <c r="T2355">
        <v>15000000</v>
      </c>
      <c r="U2355">
        <v>101978840</v>
      </c>
      <c r="V2355">
        <f t="shared" si="73"/>
        <v>86978840</v>
      </c>
      <c r="W2355" t="s">
        <v>8611</v>
      </c>
      <c r="X2355">
        <v>6.6</v>
      </c>
      <c r="Y2355">
        <v>157</v>
      </c>
      <c r="Z2355">
        <v>77724</v>
      </c>
      <c r="AA2355">
        <v>162</v>
      </c>
      <c r="AB2355">
        <v>26000</v>
      </c>
      <c r="AC2355">
        <v>79</v>
      </c>
      <c r="AD2355">
        <v>925</v>
      </c>
      <c r="AE2355">
        <v>38</v>
      </c>
      <c r="AF2355">
        <v>27</v>
      </c>
      <c r="AG2355">
        <v>1018</v>
      </c>
      <c r="AH2355" t="s">
        <v>1432</v>
      </c>
      <c r="AP2355">
        <f t="shared" si="72"/>
        <v>1</v>
      </c>
    </row>
    <row r="2356" spans="1:42" x14ac:dyDescent="0.3">
      <c r="A2356" s="1">
        <v>2578</v>
      </c>
      <c r="B2356" t="s">
        <v>8612</v>
      </c>
      <c r="C2356" t="s">
        <v>27</v>
      </c>
      <c r="D2356" t="s">
        <v>3951</v>
      </c>
      <c r="E2356" t="s">
        <v>7946</v>
      </c>
      <c r="F2356" t="s">
        <v>8613</v>
      </c>
      <c r="G2356" t="s">
        <v>5329</v>
      </c>
      <c r="H2356" t="s">
        <v>47</v>
      </c>
      <c r="I2356">
        <v>94</v>
      </c>
      <c r="J2356">
        <v>1.85</v>
      </c>
      <c r="K2356" t="s">
        <v>33</v>
      </c>
      <c r="L2356" t="s">
        <v>18909</v>
      </c>
      <c r="M2356" t="s">
        <v>16653</v>
      </c>
      <c r="N2356" t="s">
        <v>18910</v>
      </c>
      <c r="O2356" t="s">
        <v>14107</v>
      </c>
      <c r="P2356" t="s">
        <v>18310</v>
      </c>
      <c r="Q2356">
        <v>2006</v>
      </c>
      <c r="R2356" t="s">
        <v>34</v>
      </c>
      <c r="S2356">
        <v>0</v>
      </c>
      <c r="T2356">
        <v>9800000</v>
      </c>
      <c r="U2356">
        <v>56437947</v>
      </c>
      <c r="V2356">
        <f t="shared" si="73"/>
        <v>46637947</v>
      </c>
      <c r="W2356" t="s">
        <v>8614</v>
      </c>
      <c r="X2356">
        <v>7.3</v>
      </c>
      <c r="Y2356">
        <v>280</v>
      </c>
      <c r="Z2356">
        <v>85333</v>
      </c>
      <c r="AA2356">
        <v>421</v>
      </c>
      <c r="AB2356">
        <v>0</v>
      </c>
      <c r="AC2356">
        <v>350</v>
      </c>
      <c r="AD2356">
        <v>326</v>
      </c>
      <c r="AE2356">
        <v>48</v>
      </c>
      <c r="AF2356">
        <v>39</v>
      </c>
      <c r="AG2356">
        <v>486</v>
      </c>
      <c r="AH2356" t="s">
        <v>20932</v>
      </c>
      <c r="AI2356" t="s">
        <v>2420</v>
      </c>
      <c r="AP2356">
        <f t="shared" si="72"/>
        <v>2</v>
      </c>
    </row>
    <row r="2357" spans="1:42" x14ac:dyDescent="0.3">
      <c r="A2357" s="1">
        <v>2579</v>
      </c>
      <c r="B2357" t="s">
        <v>8615</v>
      </c>
      <c r="C2357" t="s">
        <v>27</v>
      </c>
      <c r="D2357" t="s">
        <v>197</v>
      </c>
      <c r="E2357" t="s">
        <v>1311</v>
      </c>
      <c r="F2357" t="s">
        <v>1207</v>
      </c>
      <c r="G2357" t="s">
        <v>8616</v>
      </c>
      <c r="H2357" t="s">
        <v>32</v>
      </c>
      <c r="I2357">
        <v>92</v>
      </c>
      <c r="J2357">
        <v>1.85</v>
      </c>
      <c r="K2357" t="s">
        <v>33</v>
      </c>
      <c r="L2357" t="s">
        <v>16704</v>
      </c>
      <c r="M2357" t="s">
        <v>14222</v>
      </c>
      <c r="N2357" t="s">
        <v>15140</v>
      </c>
      <c r="O2357" t="s">
        <v>14318</v>
      </c>
      <c r="P2357" t="s">
        <v>18911</v>
      </c>
      <c r="Q2357">
        <v>1988</v>
      </c>
      <c r="R2357" t="s">
        <v>72</v>
      </c>
      <c r="S2357">
        <v>3</v>
      </c>
      <c r="T2357">
        <v>15000000</v>
      </c>
      <c r="U2357">
        <v>73326666</v>
      </c>
      <c r="V2357">
        <f t="shared" si="73"/>
        <v>58326666</v>
      </c>
      <c r="W2357" t="s">
        <v>8617</v>
      </c>
      <c r="X2357">
        <v>7.5</v>
      </c>
      <c r="Y2357">
        <v>109</v>
      </c>
      <c r="Z2357">
        <v>189413</v>
      </c>
      <c r="AA2357">
        <v>306</v>
      </c>
      <c r="AB2357">
        <v>15000</v>
      </c>
      <c r="AC2357">
        <v>13000</v>
      </c>
      <c r="AD2357">
        <v>925</v>
      </c>
      <c r="AE2357">
        <v>692</v>
      </c>
      <c r="AF2357">
        <v>217</v>
      </c>
      <c r="AG2357">
        <v>1953</v>
      </c>
      <c r="AH2357" t="s">
        <v>1432</v>
      </c>
      <c r="AI2357" t="s">
        <v>20924</v>
      </c>
      <c r="AP2357">
        <f t="shared" si="72"/>
        <v>2</v>
      </c>
    </row>
    <row r="2358" spans="1:42" x14ac:dyDescent="0.3">
      <c r="A2358" s="1">
        <v>2580</v>
      </c>
      <c r="B2358" t="s">
        <v>8618</v>
      </c>
      <c r="C2358" t="s">
        <v>27</v>
      </c>
      <c r="D2358" t="s">
        <v>6589</v>
      </c>
      <c r="E2358" t="s">
        <v>4507</v>
      </c>
      <c r="F2358" t="s">
        <v>2843</v>
      </c>
      <c r="G2358" t="s">
        <v>8619</v>
      </c>
      <c r="H2358" t="s">
        <v>32</v>
      </c>
      <c r="I2358">
        <v>113</v>
      </c>
      <c r="J2358">
        <v>1.85</v>
      </c>
      <c r="K2358" t="s">
        <v>33</v>
      </c>
      <c r="L2358" t="s">
        <v>14802</v>
      </c>
      <c r="M2358" t="s">
        <v>16126</v>
      </c>
      <c r="N2358" t="s">
        <v>17576</v>
      </c>
      <c r="O2358" t="s">
        <v>14676</v>
      </c>
      <c r="P2358" t="s">
        <v>16695</v>
      </c>
      <c r="Q2358">
        <v>2007</v>
      </c>
      <c r="R2358" t="s">
        <v>34</v>
      </c>
      <c r="S2358">
        <v>8</v>
      </c>
      <c r="T2358">
        <v>15000000</v>
      </c>
      <c r="U2358">
        <v>55184721</v>
      </c>
      <c r="V2358">
        <f t="shared" si="73"/>
        <v>40184721</v>
      </c>
      <c r="W2358" t="s">
        <v>8620</v>
      </c>
      <c r="X2358">
        <v>5.6</v>
      </c>
      <c r="Y2358">
        <v>41</v>
      </c>
      <c r="Z2358">
        <v>9811</v>
      </c>
      <c r="AA2358">
        <v>100</v>
      </c>
      <c r="AB2358">
        <v>1000</v>
      </c>
      <c r="AC2358">
        <v>0</v>
      </c>
      <c r="AD2358">
        <v>2000</v>
      </c>
      <c r="AE2358">
        <v>721</v>
      </c>
      <c r="AF2358">
        <v>607</v>
      </c>
      <c r="AG2358">
        <v>6510</v>
      </c>
      <c r="AH2358" t="s">
        <v>1432</v>
      </c>
      <c r="AI2358" t="s">
        <v>2420</v>
      </c>
      <c r="AP2358">
        <f t="shared" si="72"/>
        <v>2</v>
      </c>
    </row>
    <row r="2359" spans="1:42" x14ac:dyDescent="0.3">
      <c r="A2359" s="1">
        <v>2581</v>
      </c>
      <c r="B2359" t="s">
        <v>8621</v>
      </c>
      <c r="C2359" t="s">
        <v>27</v>
      </c>
      <c r="D2359" t="s">
        <v>8622</v>
      </c>
      <c r="E2359" t="s">
        <v>52</v>
      </c>
      <c r="F2359" t="s">
        <v>65</v>
      </c>
      <c r="G2359" t="s">
        <v>4045</v>
      </c>
      <c r="H2359" t="s">
        <v>32</v>
      </c>
      <c r="I2359">
        <v>115</v>
      </c>
      <c r="J2359">
        <v>1.85</v>
      </c>
      <c r="K2359" t="s">
        <v>33</v>
      </c>
      <c r="L2359" t="s">
        <v>14427</v>
      </c>
      <c r="M2359" t="s">
        <v>15915</v>
      </c>
      <c r="N2359" t="s">
        <v>18912</v>
      </c>
      <c r="O2359" t="s">
        <v>18913</v>
      </c>
      <c r="P2359" t="s">
        <v>16499</v>
      </c>
      <c r="Q2359">
        <v>1994</v>
      </c>
      <c r="R2359" t="s">
        <v>72</v>
      </c>
      <c r="S2359">
        <v>4</v>
      </c>
      <c r="T2359">
        <v>15000000</v>
      </c>
      <c r="U2359">
        <v>50003300</v>
      </c>
      <c r="V2359">
        <f t="shared" si="73"/>
        <v>35003300</v>
      </c>
      <c r="W2359" t="s">
        <v>8623</v>
      </c>
      <c r="X2359">
        <v>7.3</v>
      </c>
      <c r="Y2359">
        <v>27</v>
      </c>
      <c r="Z2359">
        <v>36624</v>
      </c>
      <c r="AA2359">
        <v>132</v>
      </c>
      <c r="AB2359">
        <v>0</v>
      </c>
      <c r="AC2359">
        <v>44</v>
      </c>
      <c r="AD2359">
        <v>23000</v>
      </c>
      <c r="AE2359">
        <v>4000</v>
      </c>
      <c r="AF2359">
        <v>902</v>
      </c>
      <c r="AG2359">
        <v>29370</v>
      </c>
      <c r="AH2359" t="s">
        <v>2420</v>
      </c>
      <c r="AI2359" t="s">
        <v>20926</v>
      </c>
      <c r="AJ2359" t="s">
        <v>12756</v>
      </c>
      <c r="AP2359">
        <f t="shared" si="72"/>
        <v>3</v>
      </c>
    </row>
    <row r="2360" spans="1:42" x14ac:dyDescent="0.3">
      <c r="A2360" s="1">
        <v>2582</v>
      </c>
      <c r="B2360" t="s">
        <v>8624</v>
      </c>
      <c r="C2360" t="s">
        <v>27</v>
      </c>
      <c r="D2360" t="s">
        <v>8625</v>
      </c>
      <c r="E2360" t="s">
        <v>83</v>
      </c>
      <c r="F2360" t="s">
        <v>7946</v>
      </c>
      <c r="G2360" t="s">
        <v>8626</v>
      </c>
      <c r="H2360" t="s">
        <v>47</v>
      </c>
      <c r="I2360">
        <v>95</v>
      </c>
      <c r="J2360">
        <v>2.35</v>
      </c>
      <c r="K2360" t="s">
        <v>33</v>
      </c>
      <c r="L2360" t="s">
        <v>15040</v>
      </c>
      <c r="M2360" t="s">
        <v>16517</v>
      </c>
      <c r="N2360" t="s">
        <v>18914</v>
      </c>
      <c r="O2360" t="s">
        <v>14222</v>
      </c>
      <c r="P2360" t="s">
        <v>18915</v>
      </c>
      <c r="Q2360">
        <v>2012</v>
      </c>
      <c r="R2360" t="s">
        <v>34</v>
      </c>
      <c r="S2360">
        <v>0</v>
      </c>
      <c r="T2360">
        <v>17000000</v>
      </c>
      <c r="U2360">
        <v>54322273</v>
      </c>
      <c r="V2360">
        <f t="shared" si="73"/>
        <v>37322273</v>
      </c>
      <c r="W2360" t="s">
        <v>8627</v>
      </c>
      <c r="X2360">
        <v>6.4</v>
      </c>
      <c r="Y2360">
        <v>462</v>
      </c>
      <c r="Z2360">
        <v>139749</v>
      </c>
      <c r="AA2360">
        <v>509</v>
      </c>
      <c r="AB2360">
        <v>29000</v>
      </c>
      <c r="AC2360">
        <v>43</v>
      </c>
      <c r="AD2360">
        <v>11000</v>
      </c>
      <c r="AE2360">
        <v>326</v>
      </c>
      <c r="AF2360">
        <v>259</v>
      </c>
      <c r="AG2360">
        <v>11946</v>
      </c>
      <c r="AH2360" t="s">
        <v>2420</v>
      </c>
      <c r="AI2360" t="s">
        <v>20924</v>
      </c>
      <c r="AJ2360" t="s">
        <v>4493</v>
      </c>
      <c r="AK2360" t="s">
        <v>13161</v>
      </c>
      <c r="AP2360">
        <f t="shared" si="72"/>
        <v>4</v>
      </c>
    </row>
    <row r="2361" spans="1:42" x14ac:dyDescent="0.3">
      <c r="A2361" s="1">
        <v>2583</v>
      </c>
      <c r="B2361" t="s">
        <v>8628</v>
      </c>
      <c r="C2361" t="s">
        <v>27</v>
      </c>
      <c r="D2361" t="s">
        <v>1297</v>
      </c>
      <c r="E2361" t="s">
        <v>3302</v>
      </c>
      <c r="F2361" t="s">
        <v>8629</v>
      </c>
      <c r="G2361" t="s">
        <v>2305</v>
      </c>
      <c r="H2361" t="s">
        <v>32</v>
      </c>
      <c r="I2361">
        <v>87</v>
      </c>
      <c r="J2361">
        <v>2.35</v>
      </c>
      <c r="K2361" t="s">
        <v>33</v>
      </c>
      <c r="L2361" t="s">
        <v>18828</v>
      </c>
      <c r="M2361" t="s">
        <v>16682</v>
      </c>
      <c r="N2361" t="s">
        <v>15251</v>
      </c>
      <c r="O2361" t="s">
        <v>15551</v>
      </c>
      <c r="P2361" t="s">
        <v>14057</v>
      </c>
      <c r="Q2361">
        <v>2006</v>
      </c>
      <c r="R2361" t="s">
        <v>34</v>
      </c>
      <c r="S2361">
        <v>0</v>
      </c>
      <c r="T2361">
        <v>15000000</v>
      </c>
      <c r="U2361">
        <v>47860214</v>
      </c>
      <c r="V2361">
        <f t="shared" si="73"/>
        <v>32860214</v>
      </c>
      <c r="W2361" t="s">
        <v>8630</v>
      </c>
      <c r="X2361">
        <v>5</v>
      </c>
      <c r="Y2361">
        <v>152</v>
      </c>
      <c r="Z2361">
        <v>34711</v>
      </c>
      <c r="AA2361">
        <v>468</v>
      </c>
      <c r="AB2361">
        <v>0</v>
      </c>
      <c r="AC2361">
        <v>165</v>
      </c>
      <c r="AD2361">
        <v>1000</v>
      </c>
      <c r="AE2361">
        <v>431</v>
      </c>
      <c r="AF2361">
        <v>383</v>
      </c>
      <c r="AG2361">
        <v>2452</v>
      </c>
      <c r="AH2361" t="s">
        <v>4493</v>
      </c>
      <c r="AI2361" t="s">
        <v>13161</v>
      </c>
      <c r="AP2361">
        <f t="shared" si="72"/>
        <v>2</v>
      </c>
    </row>
    <row r="2362" spans="1:42" x14ac:dyDescent="0.3">
      <c r="A2362" s="1">
        <v>2584</v>
      </c>
      <c r="B2362" t="s">
        <v>8631</v>
      </c>
      <c r="C2362" t="s">
        <v>27</v>
      </c>
      <c r="D2362" t="s">
        <v>603</v>
      </c>
      <c r="E2362" t="s">
        <v>6453</v>
      </c>
      <c r="F2362" t="s">
        <v>6284</v>
      </c>
      <c r="G2362" t="s">
        <v>8632</v>
      </c>
      <c r="H2362" t="s">
        <v>32</v>
      </c>
      <c r="I2362">
        <v>88</v>
      </c>
      <c r="J2362">
        <v>1.85</v>
      </c>
      <c r="K2362" t="s">
        <v>33</v>
      </c>
      <c r="L2362" t="s">
        <v>18916</v>
      </c>
      <c r="M2362" t="s">
        <v>18917</v>
      </c>
      <c r="N2362" t="s">
        <v>17051</v>
      </c>
      <c r="O2362" t="s">
        <v>16737</v>
      </c>
      <c r="P2362" t="s">
        <v>18918</v>
      </c>
      <c r="Q2362">
        <v>2002</v>
      </c>
      <c r="R2362" t="s">
        <v>72</v>
      </c>
      <c r="S2362">
        <v>1</v>
      </c>
      <c r="T2362">
        <v>15000000</v>
      </c>
      <c r="U2362">
        <v>47811275</v>
      </c>
      <c r="V2362">
        <f t="shared" si="73"/>
        <v>32811275</v>
      </c>
      <c r="W2362" t="s">
        <v>8633</v>
      </c>
      <c r="X2362">
        <v>5.4</v>
      </c>
      <c r="Y2362">
        <v>69</v>
      </c>
      <c r="Z2362">
        <v>29008</v>
      </c>
      <c r="AA2362">
        <v>99</v>
      </c>
      <c r="AB2362">
        <v>896</v>
      </c>
      <c r="AC2362">
        <v>189</v>
      </c>
      <c r="AD2362">
        <v>934</v>
      </c>
      <c r="AE2362">
        <v>927</v>
      </c>
      <c r="AF2362">
        <v>799</v>
      </c>
      <c r="AG2362">
        <v>3707</v>
      </c>
      <c r="AH2362" t="s">
        <v>718</v>
      </c>
      <c r="AI2362" t="s">
        <v>1432</v>
      </c>
      <c r="AJ2362" t="s">
        <v>20926</v>
      </c>
      <c r="AP2362">
        <f t="shared" si="72"/>
        <v>3</v>
      </c>
    </row>
    <row r="2363" spans="1:42" x14ac:dyDescent="0.3">
      <c r="A2363" s="1">
        <v>2586</v>
      </c>
      <c r="B2363" t="s">
        <v>8634</v>
      </c>
      <c r="C2363" t="s">
        <v>27</v>
      </c>
      <c r="D2363" t="s">
        <v>2220</v>
      </c>
      <c r="E2363" t="s">
        <v>1269</v>
      </c>
      <c r="F2363" t="s">
        <v>65</v>
      </c>
      <c r="G2363" t="s">
        <v>758</v>
      </c>
      <c r="H2363" t="s">
        <v>32</v>
      </c>
      <c r="I2363">
        <v>97</v>
      </c>
      <c r="J2363">
        <v>1.85</v>
      </c>
      <c r="K2363" t="s">
        <v>33</v>
      </c>
      <c r="L2363" t="s">
        <v>14096</v>
      </c>
      <c r="M2363" t="s">
        <v>15797</v>
      </c>
      <c r="N2363" t="s">
        <v>17471</v>
      </c>
      <c r="O2363" t="s">
        <v>14217</v>
      </c>
      <c r="P2363" t="s">
        <v>16530</v>
      </c>
      <c r="Q2363">
        <v>1997</v>
      </c>
      <c r="R2363" t="s">
        <v>491</v>
      </c>
      <c r="S2363">
        <v>0</v>
      </c>
      <c r="T2363">
        <v>15000000</v>
      </c>
      <c r="U2363">
        <v>43022524</v>
      </c>
      <c r="V2363">
        <f t="shared" si="73"/>
        <v>28022524</v>
      </c>
      <c r="W2363" t="s">
        <v>8635</v>
      </c>
      <c r="X2363">
        <v>7.1</v>
      </c>
      <c r="Y2363">
        <v>130</v>
      </c>
      <c r="Z2363">
        <v>67604</v>
      </c>
      <c r="AA2363">
        <v>218</v>
      </c>
      <c r="AB2363">
        <v>12000</v>
      </c>
      <c r="AC2363">
        <v>272</v>
      </c>
      <c r="AD2363">
        <v>22000</v>
      </c>
      <c r="AE2363">
        <v>4000</v>
      </c>
      <c r="AF2363">
        <v>957</v>
      </c>
      <c r="AG2363">
        <v>29252</v>
      </c>
      <c r="AH2363" t="s">
        <v>1432</v>
      </c>
      <c r="AI2363" t="s">
        <v>2420</v>
      </c>
      <c r="AP2363">
        <f t="shared" si="72"/>
        <v>2</v>
      </c>
    </row>
    <row r="2364" spans="1:42" x14ac:dyDescent="0.3">
      <c r="A2364" s="1">
        <v>2587</v>
      </c>
      <c r="B2364" t="s">
        <v>8636</v>
      </c>
      <c r="C2364" t="s">
        <v>27</v>
      </c>
      <c r="D2364" t="s">
        <v>8637</v>
      </c>
      <c r="E2364" t="s">
        <v>8638</v>
      </c>
      <c r="F2364" t="s">
        <v>8639</v>
      </c>
      <c r="G2364" t="s">
        <v>1353</v>
      </c>
      <c r="H2364" t="s">
        <v>32</v>
      </c>
      <c r="I2364">
        <v>94</v>
      </c>
      <c r="J2364">
        <v>2.35</v>
      </c>
      <c r="K2364" t="s">
        <v>33</v>
      </c>
      <c r="L2364" t="s">
        <v>14140</v>
      </c>
      <c r="M2364" t="s">
        <v>18919</v>
      </c>
      <c r="N2364" t="s">
        <v>15512</v>
      </c>
      <c r="O2364" t="s">
        <v>18920</v>
      </c>
      <c r="P2364" t="s">
        <v>14057</v>
      </c>
      <c r="Q2364">
        <v>2003</v>
      </c>
      <c r="R2364" t="s">
        <v>72</v>
      </c>
      <c r="S2364">
        <v>1</v>
      </c>
      <c r="T2364">
        <v>17000000</v>
      </c>
      <c r="U2364">
        <v>42672630</v>
      </c>
      <c r="V2364">
        <f t="shared" si="73"/>
        <v>25672630</v>
      </c>
      <c r="W2364" t="s">
        <v>8640</v>
      </c>
      <c r="X2364">
        <v>5.3</v>
      </c>
      <c r="Y2364">
        <v>66</v>
      </c>
      <c r="Z2364">
        <v>27580</v>
      </c>
      <c r="AA2364">
        <v>172</v>
      </c>
      <c r="AB2364">
        <v>0</v>
      </c>
      <c r="AC2364">
        <v>13</v>
      </c>
      <c r="AD2364">
        <v>925</v>
      </c>
      <c r="AE2364">
        <v>738</v>
      </c>
      <c r="AF2364">
        <v>566</v>
      </c>
      <c r="AG2364">
        <v>3423</v>
      </c>
      <c r="AH2364" t="s">
        <v>718</v>
      </c>
      <c r="AI2364" t="s">
        <v>1432</v>
      </c>
      <c r="AJ2364" t="s">
        <v>20926</v>
      </c>
      <c r="AK2364" t="s">
        <v>20933</v>
      </c>
      <c r="AL2364" t="s">
        <v>12756</v>
      </c>
      <c r="AP2364">
        <f t="shared" si="72"/>
        <v>5</v>
      </c>
    </row>
    <row r="2365" spans="1:42" x14ac:dyDescent="0.3">
      <c r="A2365" s="1">
        <v>2588</v>
      </c>
      <c r="B2365" t="s">
        <v>8641</v>
      </c>
      <c r="C2365" t="s">
        <v>27</v>
      </c>
      <c r="D2365" t="s">
        <v>8642</v>
      </c>
      <c r="E2365" t="s">
        <v>806</v>
      </c>
      <c r="F2365" t="s">
        <v>3468</v>
      </c>
      <c r="G2365" t="s">
        <v>4447</v>
      </c>
      <c r="H2365" t="s">
        <v>32</v>
      </c>
      <c r="I2365">
        <v>112</v>
      </c>
      <c r="J2365">
        <v>2.35</v>
      </c>
      <c r="K2365" t="s">
        <v>33</v>
      </c>
      <c r="L2365" t="s">
        <v>18579</v>
      </c>
      <c r="M2365" t="s">
        <v>14629</v>
      </c>
      <c r="N2365" t="s">
        <v>14630</v>
      </c>
      <c r="O2365" t="s">
        <v>18921</v>
      </c>
      <c r="P2365" t="s">
        <v>14632</v>
      </c>
      <c r="Q2365">
        <v>2013</v>
      </c>
      <c r="R2365" t="s">
        <v>34</v>
      </c>
      <c r="S2365">
        <v>1</v>
      </c>
      <c r="T2365">
        <v>15000000</v>
      </c>
      <c r="U2365">
        <v>42919096</v>
      </c>
      <c r="V2365">
        <f t="shared" si="73"/>
        <v>27919096</v>
      </c>
      <c r="W2365" t="s">
        <v>8643</v>
      </c>
      <c r="X2365">
        <v>6.5</v>
      </c>
      <c r="Y2365">
        <v>238</v>
      </c>
      <c r="Z2365">
        <v>64747</v>
      </c>
      <c r="AA2365">
        <v>122</v>
      </c>
      <c r="AB2365">
        <v>12000</v>
      </c>
      <c r="AC2365">
        <v>29</v>
      </c>
      <c r="AD2365">
        <v>12000</v>
      </c>
      <c r="AE2365">
        <v>1000</v>
      </c>
      <c r="AF2365">
        <v>874</v>
      </c>
      <c r="AG2365">
        <v>15800</v>
      </c>
      <c r="AH2365" t="s">
        <v>980</v>
      </c>
      <c r="AI2365" t="s">
        <v>2420</v>
      </c>
      <c r="AJ2365" t="s">
        <v>13161</v>
      </c>
      <c r="AP2365">
        <f t="shared" si="72"/>
        <v>3</v>
      </c>
    </row>
    <row r="2366" spans="1:42" x14ac:dyDescent="0.3">
      <c r="A2366" s="1">
        <v>2589</v>
      </c>
      <c r="B2366" t="s">
        <v>8644</v>
      </c>
      <c r="C2366" t="s">
        <v>27</v>
      </c>
      <c r="D2366" t="s">
        <v>8645</v>
      </c>
      <c r="E2366" t="s">
        <v>1132</v>
      </c>
      <c r="F2366" t="s">
        <v>3551</v>
      </c>
      <c r="G2366" t="s">
        <v>8646</v>
      </c>
      <c r="H2366" t="s">
        <v>32</v>
      </c>
      <c r="I2366">
        <v>98</v>
      </c>
      <c r="J2366">
        <v>2.35</v>
      </c>
      <c r="K2366" t="s">
        <v>33</v>
      </c>
      <c r="L2366" t="s">
        <v>14220</v>
      </c>
      <c r="M2366" t="s">
        <v>15231</v>
      </c>
      <c r="N2366" t="s">
        <v>17969</v>
      </c>
      <c r="O2366" t="s">
        <v>18922</v>
      </c>
      <c r="P2366" t="s">
        <v>15756</v>
      </c>
      <c r="Q2366">
        <v>2015</v>
      </c>
      <c r="R2366" t="s">
        <v>34</v>
      </c>
      <c r="S2366">
        <v>0</v>
      </c>
      <c r="T2366">
        <v>15000000</v>
      </c>
      <c r="U2366">
        <v>42592530</v>
      </c>
      <c r="V2366">
        <f t="shared" si="73"/>
        <v>27592530</v>
      </c>
      <c r="W2366" t="s">
        <v>8647</v>
      </c>
      <c r="X2366">
        <v>6.2</v>
      </c>
      <c r="Y2366">
        <v>198</v>
      </c>
      <c r="Z2366">
        <v>29867</v>
      </c>
      <c r="AA2366">
        <v>181</v>
      </c>
      <c r="AB2366">
        <v>27000</v>
      </c>
      <c r="AC2366">
        <v>66</v>
      </c>
      <c r="AD2366">
        <v>3000</v>
      </c>
      <c r="AE2366">
        <v>658</v>
      </c>
      <c r="AF2366">
        <v>562</v>
      </c>
      <c r="AG2366">
        <v>4567</v>
      </c>
      <c r="AH2366" t="s">
        <v>1432</v>
      </c>
      <c r="AI2366" t="s">
        <v>20924</v>
      </c>
      <c r="AJ2366" t="s">
        <v>4493</v>
      </c>
      <c r="AP2366">
        <f t="shared" si="72"/>
        <v>3</v>
      </c>
    </row>
    <row r="2367" spans="1:42" x14ac:dyDescent="0.3">
      <c r="A2367" s="1">
        <v>2590</v>
      </c>
      <c r="B2367" t="s">
        <v>8648</v>
      </c>
      <c r="C2367" t="s">
        <v>27</v>
      </c>
      <c r="D2367" t="s">
        <v>3455</v>
      </c>
      <c r="E2367" t="s">
        <v>507</v>
      </c>
      <c r="F2367" t="s">
        <v>380</v>
      </c>
      <c r="G2367" t="s">
        <v>4199</v>
      </c>
      <c r="H2367" t="s">
        <v>32</v>
      </c>
      <c r="I2367">
        <v>104</v>
      </c>
      <c r="J2367">
        <v>1.85</v>
      </c>
      <c r="K2367" t="s">
        <v>33</v>
      </c>
      <c r="L2367" t="s">
        <v>13981</v>
      </c>
      <c r="M2367" t="s">
        <v>15251</v>
      </c>
      <c r="N2367" t="s">
        <v>16182</v>
      </c>
      <c r="O2367" t="s">
        <v>15096</v>
      </c>
      <c r="P2367" t="s">
        <v>14275</v>
      </c>
      <c r="Q2367">
        <v>1998</v>
      </c>
      <c r="R2367" t="s">
        <v>491</v>
      </c>
      <c r="S2367">
        <v>1</v>
      </c>
      <c r="T2367">
        <v>15000000</v>
      </c>
      <c r="U2367">
        <v>40064955</v>
      </c>
      <c r="V2367">
        <f t="shared" si="73"/>
        <v>25064955</v>
      </c>
      <c r="W2367" t="s">
        <v>8649</v>
      </c>
      <c r="X2367">
        <v>6.4</v>
      </c>
      <c r="Y2367">
        <v>154</v>
      </c>
      <c r="Z2367">
        <v>92074</v>
      </c>
      <c r="AA2367">
        <v>502</v>
      </c>
      <c r="AB2367">
        <v>0</v>
      </c>
      <c r="AC2367">
        <v>0</v>
      </c>
      <c r="AD2367">
        <v>4000</v>
      </c>
      <c r="AE2367">
        <v>4000</v>
      </c>
      <c r="AF2367">
        <v>1000</v>
      </c>
      <c r="AG2367">
        <v>12170</v>
      </c>
      <c r="AH2367" t="s">
        <v>4493</v>
      </c>
      <c r="AI2367" t="s">
        <v>20928</v>
      </c>
      <c r="AJ2367" t="s">
        <v>13700</v>
      </c>
      <c r="AP2367">
        <f t="shared" si="72"/>
        <v>3</v>
      </c>
    </row>
    <row r="2368" spans="1:42" x14ac:dyDescent="0.3">
      <c r="A2368" s="1">
        <v>2592</v>
      </c>
      <c r="B2368" t="s">
        <v>8650</v>
      </c>
      <c r="C2368" t="s">
        <v>27</v>
      </c>
      <c r="D2368" t="s">
        <v>1048</v>
      </c>
      <c r="E2368" t="s">
        <v>1269</v>
      </c>
      <c r="F2368" t="s">
        <v>1298</v>
      </c>
      <c r="G2368" t="s">
        <v>591</v>
      </c>
      <c r="H2368" t="s">
        <v>32</v>
      </c>
      <c r="I2368">
        <v>120</v>
      </c>
      <c r="J2368">
        <v>1.85</v>
      </c>
      <c r="K2368" t="s">
        <v>33</v>
      </c>
      <c r="L2368" t="s">
        <v>16239</v>
      </c>
      <c r="M2368" t="s">
        <v>16483</v>
      </c>
      <c r="N2368" t="s">
        <v>18923</v>
      </c>
      <c r="O2368" t="s">
        <v>17208</v>
      </c>
      <c r="P2368" t="s">
        <v>16028</v>
      </c>
      <c r="Q2368">
        <v>1997</v>
      </c>
      <c r="R2368" t="s">
        <v>491</v>
      </c>
      <c r="S2368">
        <v>3</v>
      </c>
      <c r="T2368">
        <v>10000000</v>
      </c>
      <c r="U2368">
        <v>44886089</v>
      </c>
      <c r="V2368">
        <f t="shared" si="73"/>
        <v>34886089</v>
      </c>
      <c r="W2368" t="s">
        <v>8651</v>
      </c>
      <c r="X2368">
        <v>6.9</v>
      </c>
      <c r="Y2368">
        <v>131</v>
      </c>
      <c r="Z2368">
        <v>69576</v>
      </c>
      <c r="AA2368">
        <v>207</v>
      </c>
      <c r="AB2368">
        <v>2000</v>
      </c>
      <c r="AC2368">
        <v>446</v>
      </c>
      <c r="AD2368">
        <v>22000</v>
      </c>
      <c r="AE2368">
        <v>13000</v>
      </c>
      <c r="AF2368">
        <v>1000</v>
      </c>
      <c r="AG2368">
        <v>40117</v>
      </c>
      <c r="AH2368" t="s">
        <v>20931</v>
      </c>
      <c r="AI2368" t="s">
        <v>2420</v>
      </c>
      <c r="AJ2368" t="s">
        <v>13161</v>
      </c>
      <c r="AP2368">
        <f t="shared" si="72"/>
        <v>3</v>
      </c>
    </row>
    <row r="2369" spans="1:42" x14ac:dyDescent="0.3">
      <c r="A2369" s="1">
        <v>2593</v>
      </c>
      <c r="B2369" t="s">
        <v>8652</v>
      </c>
      <c r="C2369" t="s">
        <v>27</v>
      </c>
      <c r="D2369" t="s">
        <v>8653</v>
      </c>
      <c r="E2369" t="s">
        <v>171</v>
      </c>
      <c r="F2369" t="s">
        <v>8654</v>
      </c>
      <c r="G2369" t="s">
        <v>3072</v>
      </c>
      <c r="H2369" t="s">
        <v>32</v>
      </c>
      <c r="I2369">
        <v>99</v>
      </c>
      <c r="J2369">
        <v>1.85</v>
      </c>
      <c r="K2369" t="s">
        <v>33</v>
      </c>
      <c r="L2369" t="s">
        <v>16500</v>
      </c>
      <c r="M2369" t="s">
        <v>18924</v>
      </c>
      <c r="N2369" t="s">
        <v>18925</v>
      </c>
      <c r="O2369" t="s">
        <v>18926</v>
      </c>
      <c r="P2369" t="s">
        <v>17604</v>
      </c>
      <c r="Q2369">
        <v>2001</v>
      </c>
      <c r="R2369" t="s">
        <v>491</v>
      </c>
      <c r="S2369">
        <v>0</v>
      </c>
      <c r="T2369">
        <v>16000000</v>
      </c>
      <c r="U2369">
        <v>37882551</v>
      </c>
      <c r="V2369">
        <f t="shared" si="73"/>
        <v>21882551</v>
      </c>
      <c r="W2369" t="s">
        <v>8655</v>
      </c>
      <c r="X2369">
        <v>5.7</v>
      </c>
      <c r="Y2369">
        <v>97</v>
      </c>
      <c r="Z2369">
        <v>80305</v>
      </c>
      <c r="AA2369">
        <v>393</v>
      </c>
      <c r="AB2369">
        <v>0</v>
      </c>
      <c r="AC2369">
        <v>11</v>
      </c>
      <c r="AD2369">
        <v>11000</v>
      </c>
      <c r="AE2369">
        <v>983</v>
      </c>
      <c r="AF2369">
        <v>971</v>
      </c>
      <c r="AG2369">
        <v>15369</v>
      </c>
      <c r="AH2369" t="s">
        <v>1432</v>
      </c>
      <c r="AP2369">
        <f t="shared" si="72"/>
        <v>1</v>
      </c>
    </row>
    <row r="2370" spans="1:42" x14ac:dyDescent="0.3">
      <c r="A2370" s="1">
        <v>2594</v>
      </c>
      <c r="B2370" t="s">
        <v>8656</v>
      </c>
      <c r="C2370" t="s">
        <v>27</v>
      </c>
      <c r="D2370" t="s">
        <v>390</v>
      </c>
      <c r="E2370" t="s">
        <v>291</v>
      </c>
      <c r="F2370" t="s">
        <v>1778</v>
      </c>
      <c r="G2370" t="s">
        <v>484</v>
      </c>
      <c r="H2370" t="s">
        <v>32</v>
      </c>
      <c r="I2370">
        <v>109</v>
      </c>
      <c r="J2370">
        <v>1.85</v>
      </c>
      <c r="K2370" t="s">
        <v>33</v>
      </c>
      <c r="L2370" t="s">
        <v>14565</v>
      </c>
      <c r="M2370" t="s">
        <v>14666</v>
      </c>
      <c r="N2370" t="s">
        <v>13979</v>
      </c>
      <c r="O2370" t="s">
        <v>18927</v>
      </c>
      <c r="P2370" t="s">
        <v>18928</v>
      </c>
      <c r="Q2370">
        <v>2012</v>
      </c>
      <c r="R2370" t="s">
        <v>491</v>
      </c>
      <c r="S2370">
        <v>2</v>
      </c>
      <c r="T2370">
        <v>7000000</v>
      </c>
      <c r="U2370">
        <v>40983001</v>
      </c>
      <c r="V2370">
        <f t="shared" si="73"/>
        <v>33983001</v>
      </c>
      <c r="W2370" t="s">
        <v>8657</v>
      </c>
      <c r="X2370">
        <v>7.7</v>
      </c>
      <c r="Y2370">
        <v>355</v>
      </c>
      <c r="Z2370">
        <v>181025</v>
      </c>
      <c r="AA2370">
        <v>336</v>
      </c>
      <c r="AB2370">
        <v>38000</v>
      </c>
      <c r="AC2370">
        <v>453</v>
      </c>
      <c r="AD2370">
        <v>15000</v>
      </c>
      <c r="AE2370">
        <v>10000</v>
      </c>
      <c r="AF2370">
        <v>953</v>
      </c>
      <c r="AG2370">
        <v>27788</v>
      </c>
      <c r="AH2370" t="s">
        <v>20931</v>
      </c>
      <c r="AI2370" t="s">
        <v>2420</v>
      </c>
      <c r="AJ2370" t="s">
        <v>13161</v>
      </c>
      <c r="AP2370">
        <f t="shared" si="72"/>
        <v>3</v>
      </c>
    </row>
    <row r="2371" spans="1:42" x14ac:dyDescent="0.3">
      <c r="A2371" s="1">
        <v>2595</v>
      </c>
      <c r="B2371" t="s">
        <v>8658</v>
      </c>
      <c r="C2371" t="s">
        <v>27</v>
      </c>
      <c r="D2371" t="s">
        <v>384</v>
      </c>
      <c r="E2371" t="s">
        <v>261</v>
      </c>
      <c r="F2371" t="s">
        <v>1953</v>
      </c>
      <c r="G2371" t="s">
        <v>8659</v>
      </c>
      <c r="H2371" t="s">
        <v>32</v>
      </c>
      <c r="I2371">
        <v>106</v>
      </c>
      <c r="J2371">
        <v>1.85</v>
      </c>
      <c r="K2371" t="s">
        <v>33</v>
      </c>
      <c r="L2371" t="s">
        <v>14149</v>
      </c>
      <c r="M2371" t="s">
        <v>14068</v>
      </c>
      <c r="N2371" t="s">
        <v>18929</v>
      </c>
      <c r="O2371" t="s">
        <v>14932</v>
      </c>
      <c r="P2371" t="s">
        <v>15383</v>
      </c>
      <c r="Q2371">
        <v>2000</v>
      </c>
      <c r="R2371" t="s">
        <v>34</v>
      </c>
      <c r="S2371">
        <v>0</v>
      </c>
      <c r="T2371">
        <v>15000000</v>
      </c>
      <c r="U2371">
        <v>35007180</v>
      </c>
      <c r="V2371">
        <f t="shared" si="73"/>
        <v>20007180</v>
      </c>
      <c r="W2371" t="s">
        <v>8660</v>
      </c>
      <c r="X2371">
        <v>5.6</v>
      </c>
      <c r="Y2371">
        <v>102</v>
      </c>
      <c r="Z2371">
        <v>26846</v>
      </c>
      <c r="AA2371">
        <v>193</v>
      </c>
      <c r="AB2371">
        <v>0</v>
      </c>
      <c r="AC2371">
        <v>357</v>
      </c>
      <c r="AD2371">
        <v>23000</v>
      </c>
      <c r="AE2371">
        <v>1000</v>
      </c>
      <c r="AF2371">
        <v>883</v>
      </c>
      <c r="AG2371">
        <v>26652</v>
      </c>
      <c r="AH2371" t="s">
        <v>980</v>
      </c>
      <c r="AI2371" t="s">
        <v>20931</v>
      </c>
      <c r="AJ2371" t="s">
        <v>2420</v>
      </c>
      <c r="AK2371" t="s">
        <v>13161</v>
      </c>
      <c r="AP2371">
        <f t="shared" ref="AP2371:AP2434" si="74">COUNTA(AH2371:AO2371)</f>
        <v>4</v>
      </c>
    </row>
    <row r="2372" spans="1:42" x14ac:dyDescent="0.3">
      <c r="A2372" s="1">
        <v>2596</v>
      </c>
      <c r="B2372" t="s">
        <v>8661</v>
      </c>
      <c r="C2372" t="s">
        <v>27</v>
      </c>
      <c r="D2372" t="s">
        <v>8662</v>
      </c>
      <c r="E2372" t="s">
        <v>345</v>
      </c>
      <c r="F2372" t="s">
        <v>2090</v>
      </c>
      <c r="G2372" t="s">
        <v>2548</v>
      </c>
      <c r="H2372" t="s">
        <v>47</v>
      </c>
      <c r="I2372">
        <v>123</v>
      </c>
      <c r="J2372">
        <v>2.35</v>
      </c>
      <c r="K2372" t="s">
        <v>33</v>
      </c>
      <c r="L2372" t="s">
        <v>18930</v>
      </c>
      <c r="M2372" t="s">
        <v>18931</v>
      </c>
      <c r="N2372" t="s">
        <v>14553</v>
      </c>
      <c r="O2372" t="s">
        <v>18932</v>
      </c>
      <c r="P2372" t="s">
        <v>18933</v>
      </c>
      <c r="Q2372">
        <v>2014</v>
      </c>
      <c r="R2372" t="s">
        <v>34</v>
      </c>
      <c r="S2372">
        <v>0</v>
      </c>
      <c r="T2372">
        <v>15000000</v>
      </c>
      <c r="U2372">
        <v>35887263</v>
      </c>
      <c r="V2372">
        <f t="shared" ref="V2372:V2435" si="75">U2372-T2372</f>
        <v>20887263</v>
      </c>
      <c r="W2372" t="s">
        <v>8663</v>
      </c>
      <c r="X2372">
        <v>7.7</v>
      </c>
      <c r="Y2372">
        <v>419</v>
      </c>
      <c r="Z2372">
        <v>265507</v>
      </c>
      <c r="AA2372">
        <v>388</v>
      </c>
      <c r="AB2372">
        <v>90000</v>
      </c>
      <c r="AC2372">
        <v>120</v>
      </c>
      <c r="AD2372">
        <v>13000</v>
      </c>
      <c r="AE2372">
        <v>876</v>
      </c>
      <c r="AF2372">
        <v>149</v>
      </c>
      <c r="AG2372">
        <v>14100</v>
      </c>
      <c r="AH2372" t="s">
        <v>20932</v>
      </c>
      <c r="AI2372" t="s">
        <v>2420</v>
      </c>
      <c r="AJ2372" t="s">
        <v>12756</v>
      </c>
      <c r="AP2372">
        <f t="shared" si="74"/>
        <v>3</v>
      </c>
    </row>
    <row r="2373" spans="1:42" x14ac:dyDescent="0.3">
      <c r="A2373" s="1">
        <v>2597</v>
      </c>
      <c r="B2373" t="s">
        <v>8664</v>
      </c>
      <c r="C2373" t="s">
        <v>27</v>
      </c>
      <c r="D2373" t="s">
        <v>4474</v>
      </c>
      <c r="E2373" t="s">
        <v>1602</v>
      </c>
      <c r="F2373" t="s">
        <v>3987</v>
      </c>
      <c r="G2373" t="s">
        <v>5058</v>
      </c>
      <c r="H2373" t="s">
        <v>32</v>
      </c>
      <c r="I2373">
        <v>86</v>
      </c>
      <c r="J2373">
        <v>2.35</v>
      </c>
      <c r="K2373" t="s">
        <v>33</v>
      </c>
      <c r="L2373" t="s">
        <v>15932</v>
      </c>
      <c r="M2373" t="s">
        <v>18934</v>
      </c>
      <c r="N2373" t="s">
        <v>18935</v>
      </c>
      <c r="O2373" t="s">
        <v>18936</v>
      </c>
      <c r="P2373" t="s">
        <v>18928</v>
      </c>
      <c r="Q2373">
        <v>2003</v>
      </c>
      <c r="R2373" t="s">
        <v>34</v>
      </c>
      <c r="S2373">
        <v>3</v>
      </c>
      <c r="T2373">
        <v>16000000</v>
      </c>
      <c r="U2373">
        <v>34308901</v>
      </c>
      <c r="V2373">
        <f t="shared" si="75"/>
        <v>18308901</v>
      </c>
      <c r="W2373" t="s">
        <v>8665</v>
      </c>
      <c r="X2373">
        <v>5.0999999999999996</v>
      </c>
      <c r="Y2373">
        <v>37</v>
      </c>
      <c r="Z2373">
        <v>15939</v>
      </c>
      <c r="AA2373">
        <v>87</v>
      </c>
      <c r="AB2373">
        <v>0</v>
      </c>
      <c r="AC2373">
        <v>14</v>
      </c>
      <c r="AD2373">
        <v>833</v>
      </c>
      <c r="AE2373">
        <v>807</v>
      </c>
      <c r="AF2373">
        <v>685</v>
      </c>
      <c r="AG2373">
        <v>4435</v>
      </c>
      <c r="AH2373" t="s">
        <v>1432</v>
      </c>
      <c r="AI2373" t="s">
        <v>20931</v>
      </c>
      <c r="AP2373">
        <f t="shared" si="74"/>
        <v>2</v>
      </c>
    </row>
    <row r="2374" spans="1:42" x14ac:dyDescent="0.3">
      <c r="A2374" s="1">
        <v>2598</v>
      </c>
      <c r="B2374" t="s">
        <v>8666</v>
      </c>
      <c r="C2374" t="s">
        <v>27</v>
      </c>
      <c r="D2374" t="s">
        <v>8667</v>
      </c>
      <c r="E2374" t="s">
        <v>629</v>
      </c>
      <c r="F2374" t="s">
        <v>235</v>
      </c>
      <c r="G2374" t="s">
        <v>2936</v>
      </c>
      <c r="H2374" t="s">
        <v>32</v>
      </c>
      <c r="I2374">
        <v>120</v>
      </c>
      <c r="J2374">
        <v>1.85</v>
      </c>
      <c r="K2374" t="s">
        <v>33</v>
      </c>
      <c r="L2374" t="s">
        <v>15767</v>
      </c>
      <c r="M2374" t="s">
        <v>16541</v>
      </c>
      <c r="N2374" t="s">
        <v>15096</v>
      </c>
      <c r="O2374" t="s">
        <v>18937</v>
      </c>
      <c r="P2374" t="s">
        <v>18938</v>
      </c>
      <c r="Q2374">
        <v>2000</v>
      </c>
      <c r="R2374" t="s">
        <v>34</v>
      </c>
      <c r="S2374">
        <v>2</v>
      </c>
      <c r="T2374">
        <v>15000000</v>
      </c>
      <c r="U2374">
        <v>33771174</v>
      </c>
      <c r="V2374">
        <f t="shared" si="75"/>
        <v>18771174</v>
      </c>
      <c r="W2374" t="s">
        <v>8668</v>
      </c>
      <c r="X2374">
        <v>6.8</v>
      </c>
      <c r="Y2374">
        <v>78</v>
      </c>
      <c r="Z2374">
        <v>27044</v>
      </c>
      <c r="AA2374">
        <v>240</v>
      </c>
      <c r="AB2374">
        <v>0</v>
      </c>
      <c r="AC2374">
        <v>18</v>
      </c>
      <c r="AD2374">
        <v>20000</v>
      </c>
      <c r="AE2374">
        <v>1000</v>
      </c>
      <c r="AF2374">
        <v>944</v>
      </c>
      <c r="AG2374">
        <v>22383</v>
      </c>
      <c r="AH2374" t="s">
        <v>1432</v>
      </c>
      <c r="AI2374" t="s">
        <v>2420</v>
      </c>
      <c r="AJ2374" t="s">
        <v>12756</v>
      </c>
      <c r="AP2374">
        <f t="shared" si="74"/>
        <v>3</v>
      </c>
    </row>
    <row r="2375" spans="1:42" x14ac:dyDescent="0.3">
      <c r="A2375" s="1">
        <v>2599</v>
      </c>
      <c r="B2375" t="s">
        <v>8669</v>
      </c>
      <c r="C2375" t="s">
        <v>27</v>
      </c>
      <c r="D2375" t="s">
        <v>6305</v>
      </c>
      <c r="E2375" t="s">
        <v>8670</v>
      </c>
      <c r="F2375" t="s">
        <v>4114</v>
      </c>
      <c r="G2375" t="s">
        <v>8671</v>
      </c>
      <c r="H2375" t="s">
        <v>47</v>
      </c>
      <c r="I2375">
        <v>105</v>
      </c>
      <c r="J2375">
        <v>2.2000000000000002</v>
      </c>
      <c r="K2375" t="s">
        <v>33</v>
      </c>
      <c r="L2375" t="s">
        <v>14693</v>
      </c>
      <c r="M2375" t="s">
        <v>18939</v>
      </c>
      <c r="N2375" t="s">
        <v>14444</v>
      </c>
      <c r="O2375" t="s">
        <v>18940</v>
      </c>
      <c r="P2375" t="s">
        <v>18941</v>
      </c>
      <c r="Q2375">
        <v>1962</v>
      </c>
      <c r="R2375" t="s">
        <v>72</v>
      </c>
      <c r="S2375">
        <v>8</v>
      </c>
      <c r="T2375">
        <v>15000000</v>
      </c>
      <c r="U2375">
        <v>6000000</v>
      </c>
      <c r="V2375">
        <f t="shared" si="75"/>
        <v>-9000000</v>
      </c>
      <c r="W2375" t="s">
        <v>8672</v>
      </c>
      <c r="X2375">
        <v>8.4</v>
      </c>
      <c r="Y2375">
        <v>181</v>
      </c>
      <c r="Z2375">
        <v>192775</v>
      </c>
      <c r="AA2375">
        <v>559</v>
      </c>
      <c r="AB2375">
        <v>11000</v>
      </c>
      <c r="AC2375">
        <v>767</v>
      </c>
      <c r="AD2375">
        <v>607</v>
      </c>
      <c r="AE2375">
        <v>202</v>
      </c>
      <c r="AF2375">
        <v>87</v>
      </c>
      <c r="AG2375">
        <v>1076</v>
      </c>
      <c r="AH2375" t="s">
        <v>718</v>
      </c>
      <c r="AI2375" t="s">
        <v>20932</v>
      </c>
      <c r="AJ2375" t="s">
        <v>2420</v>
      </c>
      <c r="AK2375" t="s">
        <v>20929</v>
      </c>
      <c r="AL2375" t="s">
        <v>6750</v>
      </c>
      <c r="AP2375">
        <f t="shared" si="74"/>
        <v>5</v>
      </c>
    </row>
    <row r="2376" spans="1:42" x14ac:dyDescent="0.3">
      <c r="A2376" s="1">
        <v>2600</v>
      </c>
      <c r="B2376" t="s">
        <v>8673</v>
      </c>
      <c r="C2376" t="s">
        <v>27</v>
      </c>
      <c r="D2376" t="s">
        <v>8674</v>
      </c>
      <c r="E2376" t="s">
        <v>6924</v>
      </c>
      <c r="F2376" t="s">
        <v>2141</v>
      </c>
      <c r="G2376" t="s">
        <v>3229</v>
      </c>
      <c r="H2376" t="s">
        <v>32</v>
      </c>
      <c r="I2376">
        <v>119</v>
      </c>
      <c r="J2376">
        <v>1.85</v>
      </c>
      <c r="K2376" t="s">
        <v>33</v>
      </c>
      <c r="L2376" t="s">
        <v>15529</v>
      </c>
      <c r="M2376" t="s">
        <v>14157</v>
      </c>
      <c r="N2376" t="s">
        <v>18768</v>
      </c>
      <c r="O2376" t="s">
        <v>18942</v>
      </c>
      <c r="P2376" t="s">
        <v>14986</v>
      </c>
      <c r="Q2376">
        <v>2009</v>
      </c>
      <c r="R2376" t="s">
        <v>491</v>
      </c>
      <c r="S2376">
        <v>0</v>
      </c>
      <c r="T2376">
        <v>15000000</v>
      </c>
      <c r="U2376">
        <v>33386128</v>
      </c>
      <c r="V2376">
        <f t="shared" si="75"/>
        <v>18386128</v>
      </c>
      <c r="W2376" t="s">
        <v>8675</v>
      </c>
      <c r="X2376">
        <v>4.9000000000000004</v>
      </c>
      <c r="Y2376">
        <v>220</v>
      </c>
      <c r="Z2376">
        <v>36372</v>
      </c>
      <c r="AA2376">
        <v>491</v>
      </c>
      <c r="AB2376">
        <v>3000</v>
      </c>
      <c r="AC2376">
        <v>0</v>
      </c>
      <c r="AD2376">
        <v>908</v>
      </c>
      <c r="AE2376">
        <v>764</v>
      </c>
      <c r="AF2376">
        <v>593</v>
      </c>
      <c r="AG2376">
        <v>3226</v>
      </c>
      <c r="AH2376" t="s">
        <v>4493</v>
      </c>
      <c r="AP2376">
        <f t="shared" si="74"/>
        <v>1</v>
      </c>
    </row>
    <row r="2377" spans="1:42" x14ac:dyDescent="0.3">
      <c r="A2377" s="1">
        <v>2601</v>
      </c>
      <c r="B2377" t="s">
        <v>8676</v>
      </c>
      <c r="C2377" t="s">
        <v>27</v>
      </c>
      <c r="D2377" t="s">
        <v>5357</v>
      </c>
      <c r="E2377" t="s">
        <v>5358</v>
      </c>
      <c r="F2377" t="s">
        <v>800</v>
      </c>
      <c r="G2377" t="s">
        <v>1643</v>
      </c>
      <c r="H2377" t="s">
        <v>32</v>
      </c>
      <c r="I2377">
        <v>115</v>
      </c>
      <c r="J2377">
        <v>2.35</v>
      </c>
      <c r="K2377" t="s">
        <v>33</v>
      </c>
      <c r="L2377" t="s">
        <v>15915</v>
      </c>
      <c r="M2377" t="s">
        <v>18472</v>
      </c>
      <c r="N2377" t="s">
        <v>18943</v>
      </c>
      <c r="O2377" t="s">
        <v>18944</v>
      </c>
      <c r="P2377" t="s">
        <v>14625</v>
      </c>
      <c r="Q2377">
        <v>2014</v>
      </c>
      <c r="R2377" t="s">
        <v>491</v>
      </c>
      <c r="S2377">
        <v>1</v>
      </c>
      <c r="T2377">
        <v>15000000</v>
      </c>
      <c r="U2377">
        <v>37877959</v>
      </c>
      <c r="V2377">
        <f t="shared" si="75"/>
        <v>22877959</v>
      </c>
      <c r="W2377" t="s">
        <v>8677</v>
      </c>
      <c r="X2377">
        <v>7.1</v>
      </c>
      <c r="Y2377">
        <v>349</v>
      </c>
      <c r="Z2377">
        <v>86664</v>
      </c>
      <c r="AA2377">
        <v>252</v>
      </c>
      <c r="AB2377">
        <v>38000</v>
      </c>
      <c r="AC2377">
        <v>212</v>
      </c>
      <c r="AD2377">
        <v>2000</v>
      </c>
      <c r="AE2377">
        <v>820</v>
      </c>
      <c r="AF2377">
        <v>612</v>
      </c>
      <c r="AG2377">
        <v>4896</v>
      </c>
      <c r="AH2377" t="s">
        <v>718</v>
      </c>
      <c r="AI2377" t="s">
        <v>20932</v>
      </c>
      <c r="AJ2377" t="s">
        <v>2420</v>
      </c>
      <c r="AP2377">
        <f t="shared" si="74"/>
        <v>3</v>
      </c>
    </row>
    <row r="2378" spans="1:42" x14ac:dyDescent="0.3">
      <c r="A2378" s="1">
        <v>2602</v>
      </c>
      <c r="B2378" t="s">
        <v>8678</v>
      </c>
      <c r="C2378" t="s">
        <v>27</v>
      </c>
      <c r="D2378" t="s">
        <v>8679</v>
      </c>
      <c r="E2378" t="s">
        <v>764</v>
      </c>
      <c r="F2378" t="s">
        <v>1896</v>
      </c>
      <c r="G2378" t="s">
        <v>8680</v>
      </c>
      <c r="H2378" t="s">
        <v>32</v>
      </c>
      <c r="I2378">
        <v>114</v>
      </c>
      <c r="J2378">
        <v>1.85</v>
      </c>
      <c r="K2378" t="s">
        <v>33</v>
      </c>
      <c r="L2378" t="s">
        <v>15957</v>
      </c>
      <c r="M2378" t="s">
        <v>15591</v>
      </c>
      <c r="N2378" t="s">
        <v>18945</v>
      </c>
      <c r="O2378" t="s">
        <v>14238</v>
      </c>
      <c r="P2378" t="s">
        <v>15602</v>
      </c>
      <c r="Q2378">
        <v>2009</v>
      </c>
      <c r="R2378" t="s">
        <v>491</v>
      </c>
      <c r="S2378">
        <v>0</v>
      </c>
      <c r="T2378">
        <v>15000000</v>
      </c>
      <c r="U2378">
        <v>32721635</v>
      </c>
      <c r="V2378">
        <f t="shared" si="75"/>
        <v>17721635</v>
      </c>
      <c r="W2378" t="s">
        <v>8681</v>
      </c>
      <c r="X2378">
        <v>6.6</v>
      </c>
      <c r="Y2378">
        <v>241</v>
      </c>
      <c r="Z2378">
        <v>67822</v>
      </c>
      <c r="AA2378">
        <v>279</v>
      </c>
      <c r="AB2378">
        <v>0</v>
      </c>
      <c r="AC2378">
        <v>29</v>
      </c>
      <c r="AD2378">
        <v>956</v>
      </c>
      <c r="AE2378">
        <v>878</v>
      </c>
      <c r="AF2378">
        <v>616</v>
      </c>
      <c r="AG2378">
        <v>3861</v>
      </c>
      <c r="AH2378" t="s">
        <v>20931</v>
      </c>
      <c r="AI2378" t="s">
        <v>4493</v>
      </c>
      <c r="AJ2378" t="s">
        <v>13161</v>
      </c>
      <c r="AP2378">
        <f t="shared" si="74"/>
        <v>3</v>
      </c>
    </row>
    <row r="2379" spans="1:42" x14ac:dyDescent="0.3">
      <c r="A2379" s="1">
        <v>2603</v>
      </c>
      <c r="B2379" t="s">
        <v>8682</v>
      </c>
      <c r="C2379" t="s">
        <v>27</v>
      </c>
      <c r="D2379" t="s">
        <v>8486</v>
      </c>
      <c r="E2379" t="s">
        <v>40</v>
      </c>
      <c r="F2379" t="s">
        <v>1732</v>
      </c>
      <c r="G2379" t="s">
        <v>3237</v>
      </c>
      <c r="H2379" t="s">
        <v>32</v>
      </c>
      <c r="I2379">
        <v>90</v>
      </c>
      <c r="J2379">
        <v>1.85</v>
      </c>
      <c r="K2379" t="s">
        <v>33</v>
      </c>
      <c r="L2379" t="s">
        <v>15334</v>
      </c>
      <c r="M2379" t="s">
        <v>18946</v>
      </c>
      <c r="N2379" t="s">
        <v>18947</v>
      </c>
      <c r="O2379" t="s">
        <v>15289</v>
      </c>
      <c r="P2379" t="s">
        <v>18948</v>
      </c>
      <c r="Q2379">
        <v>2005</v>
      </c>
      <c r="R2379" t="s">
        <v>34</v>
      </c>
      <c r="S2379">
        <v>0</v>
      </c>
      <c r="T2379">
        <v>15000000</v>
      </c>
      <c r="U2379">
        <v>31585300</v>
      </c>
      <c r="V2379">
        <f t="shared" si="75"/>
        <v>16585300</v>
      </c>
      <c r="W2379" t="s">
        <v>8683</v>
      </c>
      <c r="X2379">
        <v>6.1</v>
      </c>
      <c r="Y2379">
        <v>103</v>
      </c>
      <c r="Z2379">
        <v>38248</v>
      </c>
      <c r="AA2379">
        <v>250</v>
      </c>
      <c r="AB2379">
        <v>0</v>
      </c>
      <c r="AC2379">
        <v>6</v>
      </c>
      <c r="AD2379">
        <v>1000</v>
      </c>
      <c r="AE2379">
        <v>650</v>
      </c>
      <c r="AF2379">
        <v>458</v>
      </c>
      <c r="AG2379">
        <v>2666</v>
      </c>
      <c r="AH2379" t="s">
        <v>1432</v>
      </c>
      <c r="AI2379" t="s">
        <v>12756</v>
      </c>
      <c r="AP2379">
        <f t="shared" si="74"/>
        <v>2</v>
      </c>
    </row>
    <row r="2380" spans="1:42" x14ac:dyDescent="0.3">
      <c r="A2380" s="1">
        <v>2604</v>
      </c>
      <c r="B2380" t="s">
        <v>8684</v>
      </c>
      <c r="C2380" t="s">
        <v>27</v>
      </c>
      <c r="D2380" t="s">
        <v>8685</v>
      </c>
      <c r="E2380" t="s">
        <v>1259</v>
      </c>
      <c r="F2380" t="s">
        <v>3242</v>
      </c>
      <c r="G2380" t="s">
        <v>6212</v>
      </c>
      <c r="H2380" t="s">
        <v>32</v>
      </c>
      <c r="I2380">
        <v>94</v>
      </c>
      <c r="J2380">
        <v>2.35</v>
      </c>
      <c r="K2380" t="s">
        <v>33</v>
      </c>
      <c r="L2380" t="s">
        <v>15351</v>
      </c>
      <c r="M2380" t="s">
        <v>15529</v>
      </c>
      <c r="N2380" t="s">
        <v>18066</v>
      </c>
      <c r="O2380" t="s">
        <v>18768</v>
      </c>
      <c r="P2380" t="s">
        <v>14644</v>
      </c>
      <c r="Q2380">
        <v>2002</v>
      </c>
      <c r="R2380" t="s">
        <v>491</v>
      </c>
      <c r="S2380">
        <v>5</v>
      </c>
      <c r="T2380">
        <v>15000000</v>
      </c>
      <c r="U2380">
        <v>30259652</v>
      </c>
      <c r="V2380">
        <f t="shared" si="75"/>
        <v>15259652</v>
      </c>
      <c r="W2380" t="s">
        <v>8686</v>
      </c>
      <c r="X2380">
        <v>4.0999999999999996</v>
      </c>
      <c r="Y2380">
        <v>151</v>
      </c>
      <c r="Z2380">
        <v>26905</v>
      </c>
      <c r="AA2380">
        <v>614</v>
      </c>
      <c r="AB2380">
        <v>0</v>
      </c>
      <c r="AC2380">
        <v>28</v>
      </c>
      <c r="AD2380">
        <v>2000</v>
      </c>
      <c r="AE2380">
        <v>864</v>
      </c>
      <c r="AF2380">
        <v>731</v>
      </c>
      <c r="AG2380">
        <v>5440</v>
      </c>
      <c r="AH2380" t="s">
        <v>1432</v>
      </c>
      <c r="AI2380" t="s">
        <v>4493</v>
      </c>
      <c r="AJ2380" t="s">
        <v>13161</v>
      </c>
      <c r="AP2380">
        <f t="shared" si="74"/>
        <v>3</v>
      </c>
    </row>
    <row r="2381" spans="1:42" x14ac:dyDescent="0.3">
      <c r="A2381" s="1">
        <v>2605</v>
      </c>
      <c r="B2381" t="s">
        <v>8687</v>
      </c>
      <c r="C2381" t="s">
        <v>27</v>
      </c>
      <c r="D2381" t="s">
        <v>2760</v>
      </c>
      <c r="E2381" t="s">
        <v>338</v>
      </c>
      <c r="F2381" t="s">
        <v>4737</v>
      </c>
      <c r="G2381" t="s">
        <v>8688</v>
      </c>
      <c r="H2381" t="s">
        <v>32</v>
      </c>
      <c r="I2381">
        <v>98</v>
      </c>
      <c r="J2381">
        <v>1.85</v>
      </c>
      <c r="K2381" t="s">
        <v>33</v>
      </c>
      <c r="L2381" t="s">
        <v>14294</v>
      </c>
      <c r="M2381" t="s">
        <v>14174</v>
      </c>
      <c r="N2381" t="s">
        <v>13970</v>
      </c>
      <c r="O2381" t="s">
        <v>13985</v>
      </c>
      <c r="P2381" t="s">
        <v>14315</v>
      </c>
      <c r="Q2381">
        <v>1987</v>
      </c>
      <c r="R2381" t="s">
        <v>72</v>
      </c>
      <c r="S2381">
        <v>0</v>
      </c>
      <c r="T2381">
        <v>16000000</v>
      </c>
      <c r="U2381">
        <v>30857814</v>
      </c>
      <c r="V2381">
        <f t="shared" si="75"/>
        <v>14857814</v>
      </c>
      <c r="W2381" t="s">
        <v>8689</v>
      </c>
      <c r="X2381">
        <v>8.1</v>
      </c>
      <c r="Y2381">
        <v>185</v>
      </c>
      <c r="Z2381">
        <v>294163</v>
      </c>
      <c r="AA2381">
        <v>718</v>
      </c>
      <c r="AB2381">
        <v>33000</v>
      </c>
      <c r="AC2381">
        <v>0</v>
      </c>
      <c r="AD2381">
        <v>18000</v>
      </c>
      <c r="AE2381">
        <v>636</v>
      </c>
      <c r="AF2381">
        <v>594</v>
      </c>
      <c r="AG2381">
        <v>20060</v>
      </c>
      <c r="AH2381" t="s">
        <v>718</v>
      </c>
      <c r="AI2381" t="s">
        <v>20926</v>
      </c>
      <c r="AJ2381" t="s">
        <v>20924</v>
      </c>
      <c r="AK2381" t="s">
        <v>12756</v>
      </c>
      <c r="AP2381">
        <f t="shared" si="74"/>
        <v>4</v>
      </c>
    </row>
    <row r="2382" spans="1:42" x14ac:dyDescent="0.3">
      <c r="A2382" s="1">
        <v>2606</v>
      </c>
      <c r="B2382" t="s">
        <v>8690</v>
      </c>
      <c r="C2382" t="s">
        <v>27</v>
      </c>
      <c r="D2382" t="s">
        <v>1254</v>
      </c>
      <c r="E2382" t="s">
        <v>1254</v>
      </c>
      <c r="F2382" t="s">
        <v>5896</v>
      </c>
      <c r="G2382" t="s">
        <v>2268</v>
      </c>
      <c r="H2382" t="s">
        <v>32</v>
      </c>
      <c r="I2382">
        <v>126</v>
      </c>
      <c r="J2382">
        <v>2.35</v>
      </c>
      <c r="K2382" t="s">
        <v>33</v>
      </c>
      <c r="L2382" t="s">
        <v>14149</v>
      </c>
      <c r="M2382" t="s">
        <v>18949</v>
      </c>
      <c r="N2382" t="s">
        <v>15407</v>
      </c>
      <c r="O2382" t="s">
        <v>14026</v>
      </c>
      <c r="P2382" t="s">
        <v>18950</v>
      </c>
      <c r="Q2382">
        <v>2007</v>
      </c>
      <c r="R2382" t="s">
        <v>34</v>
      </c>
      <c r="S2382">
        <v>1</v>
      </c>
      <c r="T2382">
        <v>15000000</v>
      </c>
      <c r="U2382">
        <v>30226144</v>
      </c>
      <c r="V2382">
        <f t="shared" si="75"/>
        <v>15226144</v>
      </c>
      <c r="W2382" t="s">
        <v>8691</v>
      </c>
      <c r="X2382">
        <v>7.6</v>
      </c>
      <c r="Y2382">
        <v>112</v>
      </c>
      <c r="Z2382">
        <v>47626</v>
      </c>
      <c r="AA2382">
        <v>118</v>
      </c>
      <c r="AB2382">
        <v>0</v>
      </c>
      <c r="AC2382">
        <v>18000</v>
      </c>
      <c r="AD2382">
        <v>18000</v>
      </c>
      <c r="AE2382">
        <v>2000</v>
      </c>
      <c r="AF2382">
        <v>697</v>
      </c>
      <c r="AG2382">
        <v>22745</v>
      </c>
      <c r="AH2382" t="s">
        <v>20932</v>
      </c>
      <c r="AI2382" t="s">
        <v>2420</v>
      </c>
      <c r="AP2382">
        <f t="shared" si="74"/>
        <v>2</v>
      </c>
    </row>
    <row r="2383" spans="1:42" x14ac:dyDescent="0.3">
      <c r="A2383" s="1">
        <v>2607</v>
      </c>
      <c r="B2383" t="s">
        <v>8692</v>
      </c>
      <c r="C2383" t="s">
        <v>27</v>
      </c>
      <c r="D2383" t="s">
        <v>8693</v>
      </c>
      <c r="E2383" t="s">
        <v>2992</v>
      </c>
      <c r="F2383" t="s">
        <v>2115</v>
      </c>
      <c r="G2383" t="s">
        <v>8694</v>
      </c>
      <c r="H2383" t="s">
        <v>32</v>
      </c>
      <c r="I2383">
        <v>100</v>
      </c>
      <c r="J2383">
        <v>2.35</v>
      </c>
      <c r="K2383" t="s">
        <v>33</v>
      </c>
      <c r="L2383" t="s">
        <v>18951</v>
      </c>
      <c r="M2383" t="s">
        <v>18952</v>
      </c>
      <c r="N2383" t="s">
        <v>14881</v>
      </c>
      <c r="O2383" t="s">
        <v>15447</v>
      </c>
      <c r="P2383" t="s">
        <v>18953</v>
      </c>
      <c r="Q2383">
        <v>2011</v>
      </c>
      <c r="R2383" t="s">
        <v>491</v>
      </c>
      <c r="S2383">
        <v>0</v>
      </c>
      <c r="T2383">
        <v>15000000</v>
      </c>
      <c r="U2383">
        <v>35054909</v>
      </c>
      <c r="V2383">
        <f t="shared" si="75"/>
        <v>20054909</v>
      </c>
      <c r="W2383" t="s">
        <v>8695</v>
      </c>
      <c r="X2383">
        <v>7.8</v>
      </c>
      <c r="Y2383">
        <v>676</v>
      </c>
      <c r="Z2383">
        <v>431578</v>
      </c>
      <c r="AA2383">
        <v>1264</v>
      </c>
      <c r="AB2383">
        <v>81000</v>
      </c>
      <c r="AC2383">
        <v>0</v>
      </c>
      <c r="AD2383">
        <v>33000</v>
      </c>
      <c r="AE2383">
        <v>745</v>
      </c>
      <c r="AF2383">
        <v>228</v>
      </c>
      <c r="AG2383">
        <v>34337</v>
      </c>
      <c r="AH2383" t="s">
        <v>20931</v>
      </c>
      <c r="AI2383" t="s">
        <v>2420</v>
      </c>
      <c r="AP2383">
        <f t="shared" si="74"/>
        <v>2</v>
      </c>
    </row>
    <row r="2384" spans="1:42" x14ac:dyDescent="0.3">
      <c r="A2384" s="1">
        <v>2608</v>
      </c>
      <c r="B2384" t="s">
        <v>8696</v>
      </c>
      <c r="C2384" t="s">
        <v>27</v>
      </c>
      <c r="D2384" t="s">
        <v>8697</v>
      </c>
      <c r="E2384" t="s">
        <v>3944</v>
      </c>
      <c r="F2384" t="s">
        <v>4737</v>
      </c>
      <c r="G2384" t="s">
        <v>2046</v>
      </c>
      <c r="H2384" t="s">
        <v>572</v>
      </c>
      <c r="I2384">
        <v>89</v>
      </c>
      <c r="J2384">
        <v>1.85</v>
      </c>
      <c r="K2384" t="s">
        <v>33</v>
      </c>
      <c r="L2384" t="s">
        <v>15249</v>
      </c>
      <c r="M2384" t="s">
        <v>14068</v>
      </c>
      <c r="N2384" t="s">
        <v>14403</v>
      </c>
      <c r="O2384" t="s">
        <v>14540</v>
      </c>
      <c r="P2384" t="s">
        <v>14057</v>
      </c>
      <c r="Q2384">
        <v>2004</v>
      </c>
      <c r="R2384" t="s">
        <v>72</v>
      </c>
      <c r="S2384">
        <v>8</v>
      </c>
      <c r="T2384">
        <v>15000000</v>
      </c>
      <c r="U2384">
        <v>29302097</v>
      </c>
      <c r="V2384">
        <f t="shared" si="75"/>
        <v>14302097</v>
      </c>
      <c r="W2384" t="s">
        <v>8698</v>
      </c>
      <c r="X2384">
        <v>4.5999999999999996</v>
      </c>
      <c r="Y2384">
        <v>74</v>
      </c>
      <c r="Z2384">
        <v>23408</v>
      </c>
      <c r="AA2384">
        <v>105</v>
      </c>
      <c r="AB2384">
        <v>810</v>
      </c>
      <c r="AC2384">
        <v>10</v>
      </c>
      <c r="AD2384">
        <v>811</v>
      </c>
      <c r="AE2384">
        <v>636</v>
      </c>
      <c r="AF2384">
        <v>231</v>
      </c>
      <c r="AG2384">
        <v>2167</v>
      </c>
      <c r="AH2384" t="s">
        <v>1432</v>
      </c>
      <c r="AI2384" t="s">
        <v>20926</v>
      </c>
      <c r="AJ2384" t="s">
        <v>20933</v>
      </c>
      <c r="AK2384" t="s">
        <v>12756</v>
      </c>
      <c r="AP2384">
        <f t="shared" si="74"/>
        <v>4</v>
      </c>
    </row>
    <row r="2385" spans="1:42" x14ac:dyDescent="0.3">
      <c r="A2385" s="1">
        <v>2609</v>
      </c>
      <c r="B2385" t="s">
        <v>8699</v>
      </c>
      <c r="C2385" t="s">
        <v>27</v>
      </c>
      <c r="D2385" t="s">
        <v>8102</v>
      </c>
      <c r="E2385" t="s">
        <v>1890</v>
      </c>
      <c r="F2385" t="s">
        <v>3780</v>
      </c>
      <c r="G2385" t="s">
        <v>8700</v>
      </c>
      <c r="H2385" t="s">
        <v>32</v>
      </c>
      <c r="I2385">
        <v>111</v>
      </c>
      <c r="J2385">
        <v>1.85</v>
      </c>
      <c r="K2385" t="s">
        <v>33</v>
      </c>
      <c r="L2385" t="s">
        <v>14981</v>
      </c>
      <c r="M2385" t="s">
        <v>17404</v>
      </c>
      <c r="N2385" t="s">
        <v>17237</v>
      </c>
      <c r="O2385" t="s">
        <v>15840</v>
      </c>
      <c r="P2385" t="s">
        <v>15841</v>
      </c>
      <c r="Q2385">
        <v>1998</v>
      </c>
      <c r="R2385" t="s">
        <v>491</v>
      </c>
      <c r="S2385">
        <v>0</v>
      </c>
      <c r="T2385">
        <v>15000000</v>
      </c>
      <c r="U2385">
        <v>29106737</v>
      </c>
      <c r="V2385">
        <f t="shared" si="75"/>
        <v>14106737</v>
      </c>
      <c r="W2385" t="s">
        <v>8701</v>
      </c>
      <c r="X2385">
        <v>6</v>
      </c>
      <c r="Y2385">
        <v>65</v>
      </c>
      <c r="Z2385">
        <v>15582</v>
      </c>
      <c r="AA2385">
        <v>132</v>
      </c>
      <c r="AB2385">
        <v>849</v>
      </c>
      <c r="AC2385">
        <v>13</v>
      </c>
      <c r="AD2385">
        <v>818</v>
      </c>
      <c r="AE2385">
        <v>511</v>
      </c>
      <c r="AF2385">
        <v>106</v>
      </c>
      <c r="AG2385">
        <v>1450</v>
      </c>
      <c r="AH2385" t="s">
        <v>1432</v>
      </c>
      <c r="AI2385" t="s">
        <v>2420</v>
      </c>
      <c r="AJ2385" t="s">
        <v>12756</v>
      </c>
      <c r="AP2385">
        <f t="shared" si="74"/>
        <v>3</v>
      </c>
    </row>
    <row r="2386" spans="1:42" x14ac:dyDescent="0.3">
      <c r="A2386" s="1">
        <v>2610</v>
      </c>
      <c r="B2386" t="s">
        <v>8702</v>
      </c>
      <c r="C2386" t="s">
        <v>27</v>
      </c>
      <c r="D2386" t="s">
        <v>8703</v>
      </c>
      <c r="E2386" t="s">
        <v>663</v>
      </c>
      <c r="F2386" t="s">
        <v>3468</v>
      </c>
      <c r="G2386" t="s">
        <v>1628</v>
      </c>
      <c r="H2386" t="s">
        <v>47</v>
      </c>
      <c r="I2386">
        <v>100</v>
      </c>
      <c r="J2386">
        <v>1.85</v>
      </c>
      <c r="K2386" t="s">
        <v>33</v>
      </c>
      <c r="L2386" t="s">
        <v>16943</v>
      </c>
      <c r="M2386" t="s">
        <v>17575</v>
      </c>
      <c r="N2386" t="s">
        <v>15232</v>
      </c>
      <c r="O2386" t="s">
        <v>16997</v>
      </c>
      <c r="P2386" t="s">
        <v>16453</v>
      </c>
      <c r="Q2386">
        <v>2007</v>
      </c>
      <c r="R2386" t="s">
        <v>491</v>
      </c>
      <c r="S2386">
        <v>1</v>
      </c>
      <c r="T2386">
        <v>15000000</v>
      </c>
      <c r="U2386">
        <v>28637507</v>
      </c>
      <c r="V2386">
        <f t="shared" si="75"/>
        <v>13637507</v>
      </c>
      <c r="W2386" t="s">
        <v>8704</v>
      </c>
      <c r="X2386">
        <v>7</v>
      </c>
      <c r="Y2386">
        <v>274</v>
      </c>
      <c r="Z2386">
        <v>212167</v>
      </c>
      <c r="AA2386">
        <v>713</v>
      </c>
      <c r="AB2386">
        <v>0</v>
      </c>
      <c r="AC2386">
        <v>35</v>
      </c>
      <c r="AD2386">
        <v>10000</v>
      </c>
      <c r="AE2386">
        <v>1000</v>
      </c>
      <c r="AF2386">
        <v>306</v>
      </c>
      <c r="AG2386">
        <v>11471</v>
      </c>
      <c r="AH2386" t="s">
        <v>2420</v>
      </c>
      <c r="AI2386" t="s">
        <v>4493</v>
      </c>
      <c r="AJ2386" t="s">
        <v>13700</v>
      </c>
      <c r="AP2386">
        <f t="shared" si="74"/>
        <v>3</v>
      </c>
    </row>
    <row r="2387" spans="1:42" x14ac:dyDescent="0.3">
      <c r="A2387" s="1">
        <v>2611</v>
      </c>
      <c r="B2387" t="s">
        <v>8705</v>
      </c>
      <c r="C2387" t="s">
        <v>27</v>
      </c>
      <c r="D2387" t="s">
        <v>4035</v>
      </c>
      <c r="E2387" t="s">
        <v>8706</v>
      </c>
      <c r="F2387" t="s">
        <v>7171</v>
      </c>
      <c r="G2387" t="s">
        <v>8707</v>
      </c>
      <c r="H2387" t="s">
        <v>32</v>
      </c>
      <c r="I2387">
        <v>115</v>
      </c>
      <c r="J2387">
        <v>1.85</v>
      </c>
      <c r="K2387" t="s">
        <v>33</v>
      </c>
      <c r="L2387" t="s">
        <v>15296</v>
      </c>
      <c r="M2387" t="s">
        <v>17211</v>
      </c>
      <c r="Q2387">
        <v>2014</v>
      </c>
      <c r="R2387" t="s">
        <v>72</v>
      </c>
      <c r="S2387">
        <v>0</v>
      </c>
      <c r="T2387">
        <v>15000000</v>
      </c>
      <c r="U2387">
        <v>30127963</v>
      </c>
      <c r="V2387">
        <f t="shared" si="75"/>
        <v>15127963</v>
      </c>
      <c r="W2387" t="s">
        <v>8708</v>
      </c>
      <c r="X2387">
        <v>6.7</v>
      </c>
      <c r="Y2387">
        <v>50</v>
      </c>
      <c r="Z2387">
        <v>12596</v>
      </c>
      <c r="AA2387">
        <v>64</v>
      </c>
      <c r="AB2387">
        <v>0</v>
      </c>
      <c r="AC2387">
        <v>49</v>
      </c>
      <c r="AD2387">
        <v>116</v>
      </c>
      <c r="AE2387">
        <v>110</v>
      </c>
      <c r="AF2387">
        <v>100</v>
      </c>
      <c r="AG2387">
        <v>525</v>
      </c>
      <c r="AH2387" t="s">
        <v>2420</v>
      </c>
      <c r="AI2387" t="s">
        <v>20926</v>
      </c>
      <c r="AJ2387" t="s">
        <v>20930</v>
      </c>
      <c r="AP2387">
        <f t="shared" si="74"/>
        <v>3</v>
      </c>
    </row>
    <row r="2388" spans="1:42" x14ac:dyDescent="0.3">
      <c r="A2388" s="1">
        <v>2612</v>
      </c>
      <c r="B2388" t="s">
        <v>8709</v>
      </c>
      <c r="C2388" t="s">
        <v>27</v>
      </c>
      <c r="D2388" t="s">
        <v>3257</v>
      </c>
      <c r="E2388" t="s">
        <v>5269</v>
      </c>
      <c r="F2388" t="s">
        <v>8710</v>
      </c>
      <c r="G2388" t="s">
        <v>5453</v>
      </c>
      <c r="H2388" t="s">
        <v>32</v>
      </c>
      <c r="I2388">
        <v>106</v>
      </c>
      <c r="J2388">
        <v>1.85</v>
      </c>
      <c r="K2388" t="s">
        <v>33</v>
      </c>
      <c r="L2388" t="s">
        <v>18954</v>
      </c>
      <c r="M2388" t="s">
        <v>14453</v>
      </c>
      <c r="N2388" t="s">
        <v>15878</v>
      </c>
      <c r="O2388" t="s">
        <v>14069</v>
      </c>
      <c r="P2388" t="s">
        <v>18955</v>
      </c>
      <c r="Q2388">
        <v>2005</v>
      </c>
      <c r="R2388" t="s">
        <v>72</v>
      </c>
      <c r="S2388">
        <v>5</v>
      </c>
      <c r="T2388">
        <v>14000000</v>
      </c>
      <c r="U2388">
        <v>32645546</v>
      </c>
      <c r="V2388">
        <f t="shared" si="75"/>
        <v>18645546</v>
      </c>
      <c r="W2388" t="s">
        <v>8711</v>
      </c>
      <c r="X2388">
        <v>6.4</v>
      </c>
      <c r="Y2388">
        <v>96</v>
      </c>
      <c r="Z2388">
        <v>8427</v>
      </c>
      <c r="AA2388">
        <v>88</v>
      </c>
      <c r="AB2388">
        <v>1000</v>
      </c>
      <c r="AC2388">
        <v>61</v>
      </c>
      <c r="AD2388">
        <v>907</v>
      </c>
      <c r="AE2388">
        <v>807</v>
      </c>
      <c r="AF2388">
        <v>649</v>
      </c>
      <c r="AG2388">
        <v>3462</v>
      </c>
      <c r="AH2388" t="s">
        <v>1432</v>
      </c>
      <c r="AI2388" t="s">
        <v>2420</v>
      </c>
      <c r="AJ2388" t="s">
        <v>20926</v>
      </c>
      <c r="AP2388">
        <f t="shared" si="74"/>
        <v>3</v>
      </c>
    </row>
    <row r="2389" spans="1:42" x14ac:dyDescent="0.3">
      <c r="A2389" s="1">
        <v>2613</v>
      </c>
      <c r="B2389" t="s">
        <v>8712</v>
      </c>
      <c r="C2389" t="s">
        <v>27</v>
      </c>
      <c r="D2389" t="s">
        <v>8713</v>
      </c>
      <c r="E2389" t="s">
        <v>914</v>
      </c>
      <c r="F2389" t="s">
        <v>1619</v>
      </c>
      <c r="G2389" t="s">
        <v>4180</v>
      </c>
      <c r="H2389" t="s">
        <v>32</v>
      </c>
      <c r="I2389">
        <v>124</v>
      </c>
      <c r="J2389">
        <v>1.85</v>
      </c>
      <c r="K2389" t="s">
        <v>33</v>
      </c>
      <c r="L2389" t="s">
        <v>18956</v>
      </c>
      <c r="M2389" t="s">
        <v>18957</v>
      </c>
      <c r="N2389" t="s">
        <v>15251</v>
      </c>
      <c r="O2389" t="s">
        <v>16191</v>
      </c>
      <c r="P2389" t="s">
        <v>15898</v>
      </c>
      <c r="Q2389">
        <v>2000</v>
      </c>
      <c r="R2389" t="s">
        <v>34</v>
      </c>
      <c r="S2389">
        <v>0</v>
      </c>
      <c r="T2389">
        <v>15000000</v>
      </c>
      <c r="U2389">
        <v>27441122</v>
      </c>
      <c r="V2389">
        <f t="shared" si="75"/>
        <v>12441122</v>
      </c>
      <c r="W2389" t="s">
        <v>8714</v>
      </c>
      <c r="X2389">
        <v>7.2</v>
      </c>
      <c r="Y2389">
        <v>68</v>
      </c>
      <c r="Z2389">
        <v>14322</v>
      </c>
      <c r="AA2389">
        <v>116</v>
      </c>
      <c r="AB2389">
        <v>0</v>
      </c>
      <c r="AC2389">
        <v>107</v>
      </c>
      <c r="AD2389">
        <v>1000</v>
      </c>
      <c r="AE2389">
        <v>886</v>
      </c>
      <c r="AF2389">
        <v>865</v>
      </c>
      <c r="AG2389">
        <v>5135</v>
      </c>
      <c r="AH2389" t="s">
        <v>2420</v>
      </c>
      <c r="AI2389" t="s">
        <v>12756</v>
      </c>
      <c r="AJ2389" t="s">
        <v>20930</v>
      </c>
      <c r="AP2389">
        <f t="shared" si="74"/>
        <v>3</v>
      </c>
    </row>
    <row r="2390" spans="1:42" x14ac:dyDescent="0.3">
      <c r="A2390" s="1">
        <v>2614</v>
      </c>
      <c r="B2390" t="s">
        <v>8715</v>
      </c>
      <c r="C2390" t="s">
        <v>27</v>
      </c>
      <c r="D2390" t="s">
        <v>3862</v>
      </c>
      <c r="E2390" t="s">
        <v>2477</v>
      </c>
      <c r="F2390" t="s">
        <v>3691</v>
      </c>
      <c r="G2390" t="s">
        <v>8716</v>
      </c>
      <c r="H2390" t="s">
        <v>32</v>
      </c>
      <c r="I2390">
        <v>107</v>
      </c>
      <c r="J2390">
        <v>1.85</v>
      </c>
      <c r="K2390" t="s">
        <v>33</v>
      </c>
      <c r="L2390" t="s">
        <v>14039</v>
      </c>
      <c r="M2390" t="s">
        <v>15251</v>
      </c>
      <c r="N2390" t="s">
        <v>16366</v>
      </c>
      <c r="O2390" t="s">
        <v>17035</v>
      </c>
      <c r="P2390" t="s">
        <v>14540</v>
      </c>
      <c r="Q2390">
        <v>1997</v>
      </c>
      <c r="R2390" t="s">
        <v>491</v>
      </c>
      <c r="S2390">
        <v>1</v>
      </c>
      <c r="T2390">
        <v>15000000</v>
      </c>
      <c r="U2390">
        <v>28014536</v>
      </c>
      <c r="V2390">
        <f t="shared" si="75"/>
        <v>13014536</v>
      </c>
      <c r="W2390" t="s">
        <v>8717</v>
      </c>
      <c r="X2390">
        <v>7.4</v>
      </c>
      <c r="Y2390">
        <v>111</v>
      </c>
      <c r="Z2390">
        <v>73347</v>
      </c>
      <c r="AA2390">
        <v>296</v>
      </c>
      <c r="AB2390">
        <v>0</v>
      </c>
      <c r="AC2390">
        <v>5</v>
      </c>
      <c r="AD2390">
        <v>893</v>
      </c>
      <c r="AE2390">
        <v>822</v>
      </c>
      <c r="AF2390">
        <v>141</v>
      </c>
      <c r="AG2390">
        <v>2044</v>
      </c>
      <c r="AH2390" t="s">
        <v>980</v>
      </c>
      <c r="AI2390" t="s">
        <v>1432</v>
      </c>
      <c r="AJ2390" t="s">
        <v>20931</v>
      </c>
      <c r="AK2390" t="s">
        <v>12756</v>
      </c>
      <c r="AL2390" t="s">
        <v>13161</v>
      </c>
      <c r="AP2390">
        <f t="shared" si="74"/>
        <v>5</v>
      </c>
    </row>
    <row r="2391" spans="1:42" x14ac:dyDescent="0.3">
      <c r="A2391" s="1">
        <v>2615</v>
      </c>
      <c r="B2391" t="s">
        <v>8718</v>
      </c>
      <c r="C2391" t="s">
        <v>27</v>
      </c>
      <c r="D2391" t="s">
        <v>8719</v>
      </c>
      <c r="E2391" t="s">
        <v>495</v>
      </c>
      <c r="F2391" t="s">
        <v>1875</v>
      </c>
      <c r="G2391" t="s">
        <v>4932</v>
      </c>
      <c r="H2391" t="s">
        <v>32</v>
      </c>
      <c r="I2391">
        <v>99</v>
      </c>
      <c r="J2391">
        <v>1.85</v>
      </c>
      <c r="K2391" t="s">
        <v>33</v>
      </c>
      <c r="L2391" t="s">
        <v>16673</v>
      </c>
      <c r="M2391" t="s">
        <v>18900</v>
      </c>
      <c r="N2391" t="s">
        <v>16303</v>
      </c>
      <c r="O2391" t="s">
        <v>16154</v>
      </c>
      <c r="P2391" t="s">
        <v>18958</v>
      </c>
      <c r="Q2391">
        <v>2009</v>
      </c>
      <c r="R2391" t="s">
        <v>34</v>
      </c>
      <c r="S2391">
        <v>3</v>
      </c>
      <c r="T2391">
        <v>15000000</v>
      </c>
      <c r="U2391">
        <v>33860010</v>
      </c>
      <c r="V2391">
        <f t="shared" si="75"/>
        <v>18860010</v>
      </c>
      <c r="W2391" t="s">
        <v>8720</v>
      </c>
      <c r="X2391">
        <v>4.8</v>
      </c>
      <c r="Y2391">
        <v>128</v>
      </c>
      <c r="Z2391">
        <v>33088</v>
      </c>
      <c r="AA2391">
        <v>143</v>
      </c>
      <c r="AB2391">
        <v>0</v>
      </c>
      <c r="AC2391">
        <v>3</v>
      </c>
      <c r="AD2391">
        <v>14000</v>
      </c>
      <c r="AE2391">
        <v>982</v>
      </c>
      <c r="AF2391">
        <v>628</v>
      </c>
      <c r="AG2391">
        <v>16461</v>
      </c>
      <c r="AH2391" t="s">
        <v>1432</v>
      </c>
      <c r="AI2391" t="s">
        <v>12756</v>
      </c>
      <c r="AP2391">
        <f t="shared" si="74"/>
        <v>2</v>
      </c>
    </row>
    <row r="2392" spans="1:42" x14ac:dyDescent="0.3">
      <c r="A2392" s="1">
        <v>2616</v>
      </c>
      <c r="B2392" t="s">
        <v>8721</v>
      </c>
      <c r="C2392" t="s">
        <v>27</v>
      </c>
      <c r="D2392" t="s">
        <v>8722</v>
      </c>
      <c r="E2392" t="s">
        <v>8723</v>
      </c>
      <c r="F2392" t="s">
        <v>8724</v>
      </c>
      <c r="G2392" t="s">
        <v>8725</v>
      </c>
      <c r="H2392" t="s">
        <v>32</v>
      </c>
      <c r="I2392">
        <v>90</v>
      </c>
      <c r="J2392">
        <v>1.85</v>
      </c>
      <c r="K2392" t="s">
        <v>33</v>
      </c>
      <c r="L2392" t="s">
        <v>18959</v>
      </c>
      <c r="M2392" t="s">
        <v>18960</v>
      </c>
      <c r="N2392" t="s">
        <v>16584</v>
      </c>
      <c r="O2392" t="s">
        <v>15476</v>
      </c>
      <c r="P2392" t="s">
        <v>14131</v>
      </c>
      <c r="Q2392">
        <v>2000</v>
      </c>
      <c r="R2392" t="s">
        <v>491</v>
      </c>
      <c r="S2392">
        <v>0</v>
      </c>
      <c r="T2392">
        <v>15000000</v>
      </c>
      <c r="U2392">
        <v>26421314</v>
      </c>
      <c r="V2392">
        <f t="shared" si="75"/>
        <v>11421314</v>
      </c>
      <c r="W2392" t="s">
        <v>8726</v>
      </c>
      <c r="X2392">
        <v>4</v>
      </c>
      <c r="Y2392">
        <v>160</v>
      </c>
      <c r="Z2392">
        <v>28964</v>
      </c>
      <c r="AA2392">
        <v>457</v>
      </c>
      <c r="AB2392">
        <v>949</v>
      </c>
      <c r="AC2392">
        <v>31</v>
      </c>
      <c r="AD2392">
        <v>193</v>
      </c>
      <c r="AE2392">
        <v>184</v>
      </c>
      <c r="AF2392">
        <v>162</v>
      </c>
      <c r="AG2392">
        <v>608</v>
      </c>
      <c r="AH2392" t="s">
        <v>718</v>
      </c>
      <c r="AI2392" t="s">
        <v>20924</v>
      </c>
      <c r="AJ2392" t="s">
        <v>4493</v>
      </c>
      <c r="AK2392" t="s">
        <v>20928</v>
      </c>
      <c r="AL2392" t="s">
        <v>13161</v>
      </c>
      <c r="AP2392">
        <f t="shared" si="74"/>
        <v>5</v>
      </c>
    </row>
    <row r="2393" spans="1:42" x14ac:dyDescent="0.3">
      <c r="A2393" s="1">
        <v>2617</v>
      </c>
      <c r="B2393" t="s">
        <v>8727</v>
      </c>
      <c r="C2393" t="s">
        <v>27</v>
      </c>
      <c r="D2393" t="s">
        <v>7537</v>
      </c>
      <c r="E2393" t="s">
        <v>5182</v>
      </c>
      <c r="F2393" t="s">
        <v>8728</v>
      </c>
      <c r="G2393" t="s">
        <v>8729</v>
      </c>
      <c r="H2393" t="s">
        <v>32</v>
      </c>
      <c r="I2393">
        <v>101</v>
      </c>
      <c r="J2393">
        <v>1.85</v>
      </c>
      <c r="K2393" t="s">
        <v>33</v>
      </c>
      <c r="L2393" t="s">
        <v>18961</v>
      </c>
      <c r="M2393" t="s">
        <v>18962</v>
      </c>
      <c r="N2393" t="s">
        <v>14055</v>
      </c>
      <c r="O2393" t="s">
        <v>14369</v>
      </c>
      <c r="P2393" t="s">
        <v>14131</v>
      </c>
      <c r="Q2393">
        <v>1996</v>
      </c>
      <c r="R2393" t="s">
        <v>491</v>
      </c>
      <c r="S2393">
        <v>0</v>
      </c>
      <c r="T2393">
        <v>15000000</v>
      </c>
      <c r="U2393">
        <v>24881000</v>
      </c>
      <c r="V2393">
        <f t="shared" si="75"/>
        <v>9881000</v>
      </c>
      <c r="W2393" t="s">
        <v>8730</v>
      </c>
      <c r="X2393">
        <v>6.2</v>
      </c>
      <c r="Y2393">
        <v>93</v>
      </c>
      <c r="Z2393">
        <v>57140</v>
      </c>
      <c r="AA2393">
        <v>195</v>
      </c>
      <c r="AB2393">
        <v>6000</v>
      </c>
      <c r="AC2393">
        <v>26</v>
      </c>
      <c r="AD2393">
        <v>838</v>
      </c>
      <c r="AE2393">
        <v>328</v>
      </c>
      <c r="AF2393">
        <v>266</v>
      </c>
      <c r="AG2393">
        <v>1812</v>
      </c>
      <c r="AH2393" t="s">
        <v>2420</v>
      </c>
      <c r="AI2393" t="s">
        <v>20924</v>
      </c>
      <c r="AJ2393" t="s">
        <v>4493</v>
      </c>
      <c r="AK2393" t="s">
        <v>13161</v>
      </c>
      <c r="AP2393">
        <f t="shared" si="74"/>
        <v>4</v>
      </c>
    </row>
    <row r="2394" spans="1:42" x14ac:dyDescent="0.3">
      <c r="A2394" s="1">
        <v>2618</v>
      </c>
      <c r="B2394" t="s">
        <v>8731</v>
      </c>
      <c r="C2394" t="s">
        <v>27</v>
      </c>
      <c r="D2394" t="s">
        <v>2838</v>
      </c>
      <c r="E2394" t="s">
        <v>78</v>
      </c>
      <c r="F2394" t="s">
        <v>5808</v>
      </c>
      <c r="G2394" t="s">
        <v>840</v>
      </c>
      <c r="H2394" t="s">
        <v>47</v>
      </c>
      <c r="I2394">
        <v>119</v>
      </c>
      <c r="J2394">
        <v>1.85</v>
      </c>
      <c r="K2394" t="s">
        <v>33</v>
      </c>
      <c r="L2394" t="s">
        <v>16913</v>
      </c>
      <c r="M2394" t="s">
        <v>15570</v>
      </c>
      <c r="N2394" t="s">
        <v>17268</v>
      </c>
      <c r="O2394" t="s">
        <v>15317</v>
      </c>
      <c r="P2394" t="s">
        <v>17333</v>
      </c>
      <c r="Q2394">
        <v>2005</v>
      </c>
      <c r="R2394" t="s">
        <v>491</v>
      </c>
      <c r="S2394">
        <v>3</v>
      </c>
      <c r="T2394">
        <v>15000000</v>
      </c>
      <c r="U2394">
        <v>23089926</v>
      </c>
      <c r="V2394">
        <f t="shared" si="75"/>
        <v>8089926</v>
      </c>
      <c r="W2394" t="s">
        <v>8732</v>
      </c>
      <c r="X2394">
        <v>7.7</v>
      </c>
      <c r="Y2394">
        <v>278</v>
      </c>
      <c r="Z2394">
        <v>166269</v>
      </c>
      <c r="AA2394">
        <v>735</v>
      </c>
      <c r="AB2394">
        <v>0</v>
      </c>
      <c r="AC2394">
        <v>11000</v>
      </c>
      <c r="AD2394">
        <v>19000</v>
      </c>
      <c r="AE2394">
        <v>567</v>
      </c>
      <c r="AF2394">
        <v>400</v>
      </c>
      <c r="AG2394">
        <v>20391</v>
      </c>
      <c r="AH2394" t="s">
        <v>2420</v>
      </c>
      <c r="AI2394" t="s">
        <v>12756</v>
      </c>
      <c r="AJ2394" t="s">
        <v>13161</v>
      </c>
      <c r="AP2394">
        <f t="shared" si="74"/>
        <v>3</v>
      </c>
    </row>
    <row r="2395" spans="1:42" x14ac:dyDescent="0.3">
      <c r="A2395" s="1">
        <v>2619</v>
      </c>
      <c r="B2395" t="s">
        <v>8733</v>
      </c>
      <c r="C2395" t="s">
        <v>27</v>
      </c>
      <c r="D2395" t="s">
        <v>8734</v>
      </c>
      <c r="E2395" t="s">
        <v>8735</v>
      </c>
      <c r="F2395" t="s">
        <v>8736</v>
      </c>
      <c r="G2395" t="s">
        <v>8737</v>
      </c>
      <c r="H2395" t="s">
        <v>32</v>
      </c>
      <c r="I2395">
        <v>103</v>
      </c>
      <c r="J2395">
        <v>2.35</v>
      </c>
      <c r="K2395" t="s">
        <v>33</v>
      </c>
      <c r="L2395" t="s">
        <v>16481</v>
      </c>
      <c r="M2395" t="s">
        <v>14452</v>
      </c>
      <c r="N2395" t="s">
        <v>18963</v>
      </c>
      <c r="O2395" t="s">
        <v>14069</v>
      </c>
      <c r="P2395" t="s">
        <v>14175</v>
      </c>
      <c r="Q2395">
        <v>2010</v>
      </c>
      <c r="R2395" t="s">
        <v>212</v>
      </c>
      <c r="S2395">
        <v>2</v>
      </c>
      <c r="T2395">
        <v>15000000</v>
      </c>
      <c r="U2395">
        <v>26161406</v>
      </c>
      <c r="V2395">
        <f t="shared" si="75"/>
        <v>11161406</v>
      </c>
      <c r="W2395" t="s">
        <v>8738</v>
      </c>
      <c r="X2395">
        <v>6.7</v>
      </c>
      <c r="Y2395">
        <v>81</v>
      </c>
      <c r="Z2395">
        <v>13874</v>
      </c>
      <c r="AA2395">
        <v>52</v>
      </c>
      <c r="AB2395">
        <v>0</v>
      </c>
      <c r="AC2395">
        <v>20</v>
      </c>
      <c r="AD2395">
        <v>512</v>
      </c>
      <c r="AE2395">
        <v>316</v>
      </c>
      <c r="AF2395">
        <v>125</v>
      </c>
      <c r="AG2395">
        <v>1002</v>
      </c>
      <c r="AH2395" t="s">
        <v>718</v>
      </c>
      <c r="AI2395" t="s">
        <v>1432</v>
      </c>
      <c r="AJ2395" t="s">
        <v>20926</v>
      </c>
      <c r="AK2395" t="s">
        <v>20924</v>
      </c>
      <c r="AP2395">
        <f t="shared" si="74"/>
        <v>4</v>
      </c>
    </row>
    <row r="2396" spans="1:42" x14ac:dyDescent="0.3">
      <c r="A2396" s="1">
        <v>2620</v>
      </c>
      <c r="B2396" t="s">
        <v>8739</v>
      </c>
      <c r="C2396" t="s">
        <v>27</v>
      </c>
      <c r="D2396" t="s">
        <v>8521</v>
      </c>
      <c r="E2396" t="s">
        <v>570</v>
      </c>
      <c r="F2396" t="s">
        <v>8740</v>
      </c>
      <c r="G2396" t="s">
        <v>6242</v>
      </c>
      <c r="H2396" t="s">
        <v>47</v>
      </c>
      <c r="I2396">
        <v>134</v>
      </c>
      <c r="J2396">
        <v>2.35</v>
      </c>
      <c r="K2396" t="s">
        <v>33</v>
      </c>
      <c r="L2396" t="s">
        <v>14696</v>
      </c>
      <c r="M2396" t="s">
        <v>15526</v>
      </c>
      <c r="N2396" t="s">
        <v>18964</v>
      </c>
      <c r="O2396" t="s">
        <v>16587</v>
      </c>
      <c r="P2396" t="s">
        <v>18965</v>
      </c>
      <c r="Q2396">
        <v>1993</v>
      </c>
      <c r="R2396" t="s">
        <v>72</v>
      </c>
      <c r="S2396">
        <v>1</v>
      </c>
      <c r="T2396">
        <v>11500000</v>
      </c>
      <c r="U2396">
        <v>22954968</v>
      </c>
      <c r="V2396">
        <f t="shared" si="75"/>
        <v>11454968</v>
      </c>
      <c r="W2396" t="s">
        <v>8741</v>
      </c>
      <c r="X2396">
        <v>7.9</v>
      </c>
      <c r="Y2396">
        <v>58</v>
      </c>
      <c r="Z2396">
        <v>45703</v>
      </c>
      <c r="AA2396">
        <v>156</v>
      </c>
      <c r="AB2396">
        <v>0</v>
      </c>
      <c r="AC2396">
        <v>133</v>
      </c>
      <c r="AD2396">
        <v>12000</v>
      </c>
      <c r="AE2396">
        <v>310</v>
      </c>
      <c r="AF2396">
        <v>258</v>
      </c>
      <c r="AG2396">
        <v>12749</v>
      </c>
      <c r="AH2396" t="s">
        <v>2420</v>
      </c>
      <c r="AI2396" t="s">
        <v>12756</v>
      </c>
      <c r="AP2396">
        <f t="shared" si="74"/>
        <v>2</v>
      </c>
    </row>
    <row r="2397" spans="1:42" x14ac:dyDescent="0.3">
      <c r="A2397" s="1">
        <v>2621</v>
      </c>
      <c r="B2397" t="s">
        <v>8742</v>
      </c>
      <c r="C2397" t="s">
        <v>27</v>
      </c>
      <c r="D2397" t="s">
        <v>4965</v>
      </c>
      <c r="E2397" t="s">
        <v>194</v>
      </c>
      <c r="F2397" t="s">
        <v>8743</v>
      </c>
      <c r="G2397" t="s">
        <v>8744</v>
      </c>
      <c r="H2397" t="s">
        <v>32</v>
      </c>
      <c r="I2397">
        <v>155</v>
      </c>
      <c r="J2397">
        <v>2.35</v>
      </c>
      <c r="K2397" t="s">
        <v>33</v>
      </c>
      <c r="L2397" t="s">
        <v>15039</v>
      </c>
      <c r="M2397" t="s">
        <v>18966</v>
      </c>
      <c r="N2397" t="s">
        <v>14989</v>
      </c>
      <c r="O2397" t="s">
        <v>18967</v>
      </c>
      <c r="P2397" t="s">
        <v>18968</v>
      </c>
      <c r="Q2397">
        <v>1997</v>
      </c>
      <c r="R2397" t="s">
        <v>491</v>
      </c>
      <c r="S2397">
        <v>15</v>
      </c>
      <c r="T2397">
        <v>15000000</v>
      </c>
      <c r="U2397">
        <v>26384919</v>
      </c>
      <c r="V2397">
        <f t="shared" si="75"/>
        <v>11384919</v>
      </c>
      <c r="W2397" t="s">
        <v>8745</v>
      </c>
      <c r="X2397">
        <v>7.9</v>
      </c>
      <c r="Y2397">
        <v>153</v>
      </c>
      <c r="Z2397">
        <v>189032</v>
      </c>
      <c r="AA2397">
        <v>560</v>
      </c>
      <c r="AB2397">
        <v>0</v>
      </c>
      <c r="AC2397">
        <v>0</v>
      </c>
      <c r="AD2397">
        <v>3000</v>
      </c>
      <c r="AE2397">
        <v>360</v>
      </c>
      <c r="AF2397">
        <v>170</v>
      </c>
      <c r="AG2397">
        <v>3677</v>
      </c>
      <c r="AH2397" t="s">
        <v>2420</v>
      </c>
      <c r="AP2397">
        <f t="shared" si="74"/>
        <v>1</v>
      </c>
    </row>
    <row r="2398" spans="1:42" x14ac:dyDescent="0.3">
      <c r="A2398" s="1">
        <v>2622</v>
      </c>
      <c r="B2398" t="s">
        <v>8746</v>
      </c>
      <c r="C2398" t="s">
        <v>27</v>
      </c>
      <c r="D2398" t="s">
        <v>8312</v>
      </c>
      <c r="E2398" t="s">
        <v>1779</v>
      </c>
      <c r="F2398" t="s">
        <v>5344</v>
      </c>
      <c r="G2398" t="s">
        <v>8747</v>
      </c>
      <c r="H2398" t="s">
        <v>32</v>
      </c>
      <c r="I2398">
        <v>94</v>
      </c>
      <c r="J2398">
        <v>1.85</v>
      </c>
      <c r="K2398" t="s">
        <v>33</v>
      </c>
      <c r="L2398" t="s">
        <v>17716</v>
      </c>
      <c r="M2398" t="s">
        <v>18721</v>
      </c>
      <c r="N2398" t="s">
        <v>14825</v>
      </c>
      <c r="O2398" t="s">
        <v>14423</v>
      </c>
      <c r="P2398" t="s">
        <v>15515</v>
      </c>
      <c r="Q2398">
        <v>1993</v>
      </c>
      <c r="R2398" t="s">
        <v>491</v>
      </c>
      <c r="S2398">
        <v>0</v>
      </c>
      <c r="T2398">
        <v>15000000</v>
      </c>
      <c r="U2398">
        <v>22189039</v>
      </c>
      <c r="V2398">
        <f t="shared" si="75"/>
        <v>7189039</v>
      </c>
      <c r="W2398" t="s">
        <v>8748</v>
      </c>
      <c r="X2398">
        <v>5.5</v>
      </c>
      <c r="Y2398">
        <v>25</v>
      </c>
      <c r="Z2398">
        <v>17074</v>
      </c>
      <c r="AA2398">
        <v>55</v>
      </c>
      <c r="AB2398">
        <v>466</v>
      </c>
      <c r="AC2398">
        <v>11</v>
      </c>
      <c r="AD2398">
        <v>1000</v>
      </c>
      <c r="AE2398">
        <v>605</v>
      </c>
      <c r="AF2398">
        <v>232</v>
      </c>
      <c r="AG2398">
        <v>2210</v>
      </c>
      <c r="AH2398" t="s">
        <v>980</v>
      </c>
      <c r="AI2398" t="s">
        <v>20931</v>
      </c>
      <c r="AJ2398" t="s">
        <v>2420</v>
      </c>
      <c r="AK2398" t="s">
        <v>12756</v>
      </c>
      <c r="AL2398" t="s">
        <v>13161</v>
      </c>
      <c r="AP2398">
        <f t="shared" si="74"/>
        <v>5</v>
      </c>
    </row>
    <row r="2399" spans="1:42" x14ac:dyDescent="0.3">
      <c r="A2399" s="1">
        <v>2623</v>
      </c>
      <c r="B2399" t="s">
        <v>8749</v>
      </c>
      <c r="C2399" t="s">
        <v>27</v>
      </c>
      <c r="D2399" t="s">
        <v>8750</v>
      </c>
      <c r="E2399" t="s">
        <v>2401</v>
      </c>
      <c r="F2399" t="s">
        <v>8751</v>
      </c>
      <c r="G2399" t="s">
        <v>2288</v>
      </c>
      <c r="H2399" t="s">
        <v>32</v>
      </c>
      <c r="I2399">
        <v>95</v>
      </c>
      <c r="J2399">
        <v>2.35</v>
      </c>
      <c r="K2399" t="s">
        <v>33</v>
      </c>
      <c r="L2399" t="s">
        <v>14505</v>
      </c>
      <c r="M2399" t="s">
        <v>14024</v>
      </c>
      <c r="N2399" t="s">
        <v>18969</v>
      </c>
      <c r="O2399" t="s">
        <v>17388</v>
      </c>
      <c r="P2399" t="s">
        <v>18970</v>
      </c>
      <c r="Q2399">
        <v>2006</v>
      </c>
      <c r="R2399" t="s">
        <v>72</v>
      </c>
      <c r="S2399">
        <v>0</v>
      </c>
      <c r="T2399">
        <v>15000000</v>
      </c>
      <c r="U2399">
        <v>20998709</v>
      </c>
      <c r="V2399">
        <f t="shared" si="75"/>
        <v>5998709</v>
      </c>
      <c r="W2399" t="s">
        <v>8752</v>
      </c>
      <c r="X2399">
        <v>6.2</v>
      </c>
      <c r="Y2399">
        <v>46</v>
      </c>
      <c r="Z2399">
        <v>6095</v>
      </c>
      <c r="AA2399">
        <v>76</v>
      </c>
      <c r="AB2399">
        <v>1000</v>
      </c>
      <c r="AC2399">
        <v>15</v>
      </c>
      <c r="AD2399">
        <v>1000</v>
      </c>
      <c r="AE2399">
        <v>786</v>
      </c>
      <c r="AF2399">
        <v>461</v>
      </c>
      <c r="AG2399">
        <v>3845</v>
      </c>
      <c r="AH2399" t="s">
        <v>718</v>
      </c>
      <c r="AI2399" t="s">
        <v>2420</v>
      </c>
      <c r="AJ2399" t="s">
        <v>20926</v>
      </c>
      <c r="AP2399">
        <f t="shared" si="74"/>
        <v>3</v>
      </c>
    </row>
    <row r="2400" spans="1:42" x14ac:dyDescent="0.3">
      <c r="A2400" s="1">
        <v>2624</v>
      </c>
      <c r="B2400" t="s">
        <v>8753</v>
      </c>
      <c r="C2400" t="s">
        <v>27</v>
      </c>
      <c r="D2400" t="s">
        <v>8754</v>
      </c>
      <c r="E2400" t="s">
        <v>4909</v>
      </c>
      <c r="F2400" t="s">
        <v>4916</v>
      </c>
      <c r="G2400" t="s">
        <v>3883</v>
      </c>
      <c r="H2400" t="s">
        <v>32</v>
      </c>
      <c r="I2400">
        <v>89</v>
      </c>
      <c r="J2400">
        <v>2.35</v>
      </c>
      <c r="K2400" t="s">
        <v>33</v>
      </c>
      <c r="L2400" t="s">
        <v>14444</v>
      </c>
      <c r="M2400" t="s">
        <v>14431</v>
      </c>
      <c r="N2400" t="s">
        <v>16298</v>
      </c>
      <c r="O2400" t="s">
        <v>14448</v>
      </c>
      <c r="P2400" t="s">
        <v>14110</v>
      </c>
      <c r="Q2400">
        <v>2007</v>
      </c>
      <c r="R2400" t="s">
        <v>491</v>
      </c>
      <c r="S2400">
        <v>0</v>
      </c>
      <c r="T2400">
        <v>15000000</v>
      </c>
      <c r="U2400">
        <v>20801344</v>
      </c>
      <c r="V2400">
        <f t="shared" si="75"/>
        <v>5801344</v>
      </c>
      <c r="W2400" t="s">
        <v>8755</v>
      </c>
      <c r="X2400">
        <v>5.0999999999999996</v>
      </c>
      <c r="Y2400">
        <v>161</v>
      </c>
      <c r="Z2400">
        <v>49721</v>
      </c>
      <c r="AA2400">
        <v>211</v>
      </c>
      <c r="AB2400">
        <v>0</v>
      </c>
      <c r="AC2400">
        <v>7</v>
      </c>
      <c r="AD2400">
        <v>919</v>
      </c>
      <c r="AE2400">
        <v>557</v>
      </c>
      <c r="AF2400">
        <v>399</v>
      </c>
      <c r="AG2400">
        <v>2559</v>
      </c>
      <c r="AH2400" t="s">
        <v>4493</v>
      </c>
      <c r="AP2400">
        <f t="shared" si="74"/>
        <v>1</v>
      </c>
    </row>
    <row r="2401" spans="1:42" x14ac:dyDescent="0.3">
      <c r="A2401" s="1">
        <v>2625</v>
      </c>
      <c r="B2401" t="s">
        <v>8756</v>
      </c>
      <c r="C2401" t="s">
        <v>27</v>
      </c>
      <c r="D2401" t="s">
        <v>8757</v>
      </c>
      <c r="E2401" t="s">
        <v>2192</v>
      </c>
      <c r="F2401" t="s">
        <v>8758</v>
      </c>
      <c r="G2401" t="s">
        <v>2877</v>
      </c>
      <c r="H2401" t="s">
        <v>32</v>
      </c>
      <c r="I2401">
        <v>97</v>
      </c>
      <c r="J2401">
        <v>2.35</v>
      </c>
      <c r="K2401" t="s">
        <v>33</v>
      </c>
      <c r="L2401" t="s">
        <v>18971</v>
      </c>
      <c r="M2401" t="s">
        <v>18972</v>
      </c>
      <c r="N2401" t="s">
        <v>10010</v>
      </c>
      <c r="O2401" t="s">
        <v>18056</v>
      </c>
      <c r="P2401" t="s">
        <v>16771</v>
      </c>
      <c r="Q2401">
        <v>2000</v>
      </c>
      <c r="R2401" t="s">
        <v>491</v>
      </c>
      <c r="S2401">
        <v>2</v>
      </c>
      <c r="T2401">
        <v>14000000</v>
      </c>
      <c r="U2401">
        <v>21468807</v>
      </c>
      <c r="V2401">
        <f t="shared" si="75"/>
        <v>7468807</v>
      </c>
      <c r="W2401" t="s">
        <v>8759</v>
      </c>
      <c r="X2401">
        <v>4.0999999999999996</v>
      </c>
      <c r="Y2401">
        <v>108</v>
      </c>
      <c r="Z2401">
        <v>13048</v>
      </c>
      <c r="AA2401">
        <v>227</v>
      </c>
      <c r="AB2401">
        <v>243</v>
      </c>
      <c r="AC2401">
        <v>83</v>
      </c>
      <c r="AD2401">
        <v>912</v>
      </c>
      <c r="AE2401">
        <v>786</v>
      </c>
      <c r="AF2401">
        <v>579</v>
      </c>
      <c r="AG2401">
        <v>2682</v>
      </c>
      <c r="AH2401" t="s">
        <v>4493</v>
      </c>
      <c r="AI2401" t="s">
        <v>20928</v>
      </c>
      <c r="AJ2401" t="s">
        <v>13161</v>
      </c>
      <c r="AP2401">
        <f t="shared" si="74"/>
        <v>3</v>
      </c>
    </row>
    <row r="2402" spans="1:42" x14ac:dyDescent="0.3">
      <c r="A2402" s="1">
        <v>2626</v>
      </c>
      <c r="B2402" t="s">
        <v>8760</v>
      </c>
      <c r="C2402" t="s">
        <v>27</v>
      </c>
      <c r="D2402" t="s">
        <v>2875</v>
      </c>
      <c r="E2402" t="s">
        <v>148</v>
      </c>
      <c r="F2402" t="s">
        <v>5263</v>
      </c>
      <c r="G2402" t="s">
        <v>4768</v>
      </c>
      <c r="H2402" t="s">
        <v>32</v>
      </c>
      <c r="I2402">
        <v>90</v>
      </c>
      <c r="J2402">
        <v>2.35</v>
      </c>
      <c r="K2402" t="s">
        <v>33</v>
      </c>
      <c r="L2402" t="s">
        <v>18973</v>
      </c>
      <c r="M2402" t="s">
        <v>17578</v>
      </c>
      <c r="N2402" t="s">
        <v>14676</v>
      </c>
      <c r="O2402" t="s">
        <v>15602</v>
      </c>
      <c r="P2402" t="s">
        <v>18974</v>
      </c>
      <c r="Q2402">
        <v>2002</v>
      </c>
      <c r="R2402" t="s">
        <v>72</v>
      </c>
      <c r="S2402">
        <v>2</v>
      </c>
      <c r="T2402">
        <v>15000000</v>
      </c>
      <c r="U2402">
        <v>19158074</v>
      </c>
      <c r="V2402">
        <f t="shared" si="75"/>
        <v>4158074</v>
      </c>
      <c r="W2402" t="s">
        <v>8761</v>
      </c>
      <c r="X2402">
        <v>6.7</v>
      </c>
      <c r="Y2402">
        <v>69</v>
      </c>
      <c r="Z2402">
        <v>17983</v>
      </c>
      <c r="AA2402">
        <v>127</v>
      </c>
      <c r="AB2402">
        <v>0</v>
      </c>
      <c r="AC2402">
        <v>13</v>
      </c>
      <c r="AD2402">
        <v>882</v>
      </c>
      <c r="AE2402">
        <v>874</v>
      </c>
      <c r="AF2402">
        <v>613</v>
      </c>
      <c r="AG2402">
        <v>2661</v>
      </c>
      <c r="AH2402" t="s">
        <v>2420</v>
      </c>
      <c r="AI2402" t="s">
        <v>20926</v>
      </c>
      <c r="AJ2402" t="s">
        <v>20924</v>
      </c>
      <c r="AK2402" t="s">
        <v>12756</v>
      </c>
      <c r="AP2402">
        <f t="shared" si="74"/>
        <v>4</v>
      </c>
    </row>
    <row r="2403" spans="1:42" x14ac:dyDescent="0.3">
      <c r="A2403" s="1">
        <v>2627</v>
      </c>
      <c r="B2403" t="s">
        <v>8762</v>
      </c>
      <c r="C2403" t="s">
        <v>27</v>
      </c>
      <c r="D2403" t="s">
        <v>8763</v>
      </c>
      <c r="E2403" t="s">
        <v>7637</v>
      </c>
      <c r="F2403" t="s">
        <v>8764</v>
      </c>
      <c r="G2403" t="s">
        <v>7105</v>
      </c>
      <c r="H2403" t="s">
        <v>32</v>
      </c>
      <c r="I2403">
        <v>92</v>
      </c>
      <c r="J2403">
        <v>1.85</v>
      </c>
      <c r="K2403" t="s">
        <v>33</v>
      </c>
      <c r="L2403" t="s">
        <v>18975</v>
      </c>
      <c r="M2403" t="s">
        <v>13964</v>
      </c>
      <c r="N2403" t="s">
        <v>18976</v>
      </c>
      <c r="O2403" t="s">
        <v>18977</v>
      </c>
      <c r="P2403" t="s">
        <v>14377</v>
      </c>
      <c r="Q2403">
        <v>2006</v>
      </c>
      <c r="R2403" t="s">
        <v>34</v>
      </c>
      <c r="S2403">
        <v>1</v>
      </c>
      <c r="T2403">
        <v>20000000</v>
      </c>
      <c r="U2403">
        <v>18843314</v>
      </c>
      <c r="V2403">
        <f t="shared" si="75"/>
        <v>-1156686</v>
      </c>
      <c r="W2403" t="s">
        <v>8765</v>
      </c>
      <c r="X2403">
        <v>4.7</v>
      </c>
      <c r="Y2403">
        <v>78</v>
      </c>
      <c r="Z2403">
        <v>27486</v>
      </c>
      <c r="AA2403">
        <v>284</v>
      </c>
      <c r="AB2403">
        <v>0</v>
      </c>
      <c r="AC2403">
        <v>8</v>
      </c>
      <c r="AD2403">
        <v>472</v>
      </c>
      <c r="AE2403">
        <v>239</v>
      </c>
      <c r="AF2403">
        <v>129</v>
      </c>
      <c r="AG2403">
        <v>1045</v>
      </c>
      <c r="AH2403" t="s">
        <v>980</v>
      </c>
      <c r="AI2403" t="s">
        <v>2420</v>
      </c>
      <c r="AJ2403" t="s">
        <v>13161</v>
      </c>
      <c r="AP2403">
        <f t="shared" si="74"/>
        <v>3</v>
      </c>
    </row>
    <row r="2404" spans="1:42" x14ac:dyDescent="0.3">
      <c r="A2404" s="1">
        <v>2628</v>
      </c>
      <c r="B2404" t="s">
        <v>8766</v>
      </c>
      <c r="C2404" t="s">
        <v>27</v>
      </c>
      <c r="D2404" t="s">
        <v>8767</v>
      </c>
      <c r="E2404" t="s">
        <v>4475</v>
      </c>
      <c r="F2404" t="s">
        <v>1530</v>
      </c>
      <c r="G2404" t="s">
        <v>2277</v>
      </c>
      <c r="H2404" t="s">
        <v>32</v>
      </c>
      <c r="I2404">
        <v>100</v>
      </c>
      <c r="J2404">
        <v>2.35</v>
      </c>
      <c r="K2404" t="s">
        <v>33</v>
      </c>
      <c r="L2404" t="s">
        <v>15195</v>
      </c>
      <c r="M2404" t="s">
        <v>18978</v>
      </c>
      <c r="N2404" t="s">
        <v>18979</v>
      </c>
      <c r="O2404" t="s">
        <v>16726</v>
      </c>
      <c r="P2404" t="s">
        <v>18980</v>
      </c>
      <c r="Q2404">
        <v>2016</v>
      </c>
      <c r="R2404" t="s">
        <v>491</v>
      </c>
      <c r="S2404">
        <v>2</v>
      </c>
      <c r="T2404">
        <v>15000000</v>
      </c>
      <c r="U2404">
        <v>20566327</v>
      </c>
      <c r="V2404">
        <f t="shared" si="75"/>
        <v>5566327</v>
      </c>
      <c r="W2404" t="s">
        <v>8768</v>
      </c>
      <c r="X2404">
        <v>6.4</v>
      </c>
      <c r="Y2404">
        <v>129</v>
      </c>
      <c r="Z2404">
        <v>15385</v>
      </c>
      <c r="AA2404">
        <v>84</v>
      </c>
      <c r="AB2404">
        <v>0</v>
      </c>
      <c r="AC2404">
        <v>10</v>
      </c>
      <c r="AD2404">
        <v>826</v>
      </c>
      <c r="AE2404">
        <v>622</v>
      </c>
      <c r="AF2404">
        <v>415</v>
      </c>
      <c r="AG2404">
        <v>2958</v>
      </c>
      <c r="AH2404" t="s">
        <v>980</v>
      </c>
      <c r="AI2404" t="s">
        <v>1432</v>
      </c>
      <c r="AP2404">
        <f t="shared" si="74"/>
        <v>2</v>
      </c>
    </row>
    <row r="2405" spans="1:42" x14ac:dyDescent="0.3">
      <c r="A2405" s="1">
        <v>2629</v>
      </c>
      <c r="B2405" t="s">
        <v>8769</v>
      </c>
      <c r="C2405" t="s">
        <v>27</v>
      </c>
      <c r="D2405" t="s">
        <v>7589</v>
      </c>
      <c r="E2405" t="s">
        <v>3188</v>
      </c>
      <c r="F2405" t="s">
        <v>8770</v>
      </c>
      <c r="G2405" t="s">
        <v>2288</v>
      </c>
      <c r="H2405" t="s">
        <v>32</v>
      </c>
      <c r="I2405">
        <v>117</v>
      </c>
      <c r="J2405">
        <v>2.35</v>
      </c>
      <c r="K2405" t="s">
        <v>33</v>
      </c>
      <c r="L2405" t="s">
        <v>18981</v>
      </c>
      <c r="M2405" t="s">
        <v>15681</v>
      </c>
      <c r="N2405" t="s">
        <v>17892</v>
      </c>
      <c r="O2405" t="s">
        <v>18982</v>
      </c>
      <c r="P2405" t="s">
        <v>16650</v>
      </c>
      <c r="Q2405">
        <v>2010</v>
      </c>
      <c r="R2405" t="s">
        <v>34</v>
      </c>
      <c r="S2405">
        <v>4</v>
      </c>
      <c r="T2405">
        <v>15000000</v>
      </c>
      <c r="U2405">
        <v>20218921</v>
      </c>
      <c r="V2405">
        <f t="shared" si="75"/>
        <v>5218921</v>
      </c>
      <c r="W2405" t="s">
        <v>8771</v>
      </c>
      <c r="X2405">
        <v>6.3</v>
      </c>
      <c r="Y2405">
        <v>135</v>
      </c>
      <c r="Z2405">
        <v>14814</v>
      </c>
      <c r="AA2405">
        <v>114</v>
      </c>
      <c r="AB2405">
        <v>0</v>
      </c>
      <c r="AC2405">
        <v>19</v>
      </c>
      <c r="AD2405">
        <v>3000</v>
      </c>
      <c r="AE2405">
        <v>646</v>
      </c>
      <c r="AF2405">
        <v>461</v>
      </c>
      <c r="AG2405">
        <v>4204</v>
      </c>
      <c r="AH2405" t="s">
        <v>2420</v>
      </c>
      <c r="AI2405" t="s">
        <v>20933</v>
      </c>
      <c r="AP2405">
        <f t="shared" si="74"/>
        <v>2</v>
      </c>
    </row>
    <row r="2406" spans="1:42" x14ac:dyDescent="0.3">
      <c r="A2406" s="1">
        <v>2630</v>
      </c>
      <c r="B2406" t="s">
        <v>8772</v>
      </c>
      <c r="C2406" t="s">
        <v>27</v>
      </c>
      <c r="D2406" t="s">
        <v>8773</v>
      </c>
      <c r="E2406" t="s">
        <v>275</v>
      </c>
      <c r="F2406" t="s">
        <v>1901</v>
      </c>
      <c r="G2406" t="s">
        <v>6529</v>
      </c>
      <c r="H2406" t="s">
        <v>287</v>
      </c>
      <c r="I2406">
        <v>84</v>
      </c>
      <c r="J2406">
        <v>1.85</v>
      </c>
      <c r="K2406" t="s">
        <v>33</v>
      </c>
      <c r="L2406" t="s">
        <v>18983</v>
      </c>
      <c r="M2406" t="s">
        <v>15251</v>
      </c>
      <c r="N2406" t="s">
        <v>18984</v>
      </c>
      <c r="O2406" t="s">
        <v>18985</v>
      </c>
      <c r="P2406" t="s">
        <v>18986</v>
      </c>
      <c r="Q2406">
        <v>1998</v>
      </c>
      <c r="R2406" t="s">
        <v>491</v>
      </c>
      <c r="S2406">
        <v>3</v>
      </c>
      <c r="T2406">
        <v>15000000</v>
      </c>
      <c r="U2406">
        <v>17411331</v>
      </c>
      <c r="V2406">
        <f t="shared" si="75"/>
        <v>2411331</v>
      </c>
      <c r="W2406" t="s">
        <v>8774</v>
      </c>
      <c r="X2406">
        <v>5.5</v>
      </c>
      <c r="Y2406">
        <v>96</v>
      </c>
      <c r="Z2406">
        <v>17328</v>
      </c>
      <c r="AA2406">
        <v>237</v>
      </c>
      <c r="AB2406">
        <v>673</v>
      </c>
      <c r="AC2406">
        <v>119</v>
      </c>
      <c r="AD2406">
        <v>989</v>
      </c>
      <c r="AE2406">
        <v>982</v>
      </c>
      <c r="AF2406">
        <v>918</v>
      </c>
      <c r="AG2406">
        <v>4660</v>
      </c>
      <c r="AH2406" t="s">
        <v>4493</v>
      </c>
      <c r="AI2406" t="s">
        <v>20928</v>
      </c>
      <c r="AJ2406" t="s">
        <v>13700</v>
      </c>
      <c r="AK2406" t="s">
        <v>13161</v>
      </c>
      <c r="AP2406">
        <f t="shared" si="74"/>
        <v>4</v>
      </c>
    </row>
    <row r="2407" spans="1:42" x14ac:dyDescent="0.3">
      <c r="A2407" s="1">
        <v>2631</v>
      </c>
      <c r="B2407" t="s">
        <v>8775</v>
      </c>
      <c r="C2407" t="s">
        <v>27</v>
      </c>
      <c r="D2407" t="s">
        <v>8776</v>
      </c>
      <c r="E2407" t="s">
        <v>2992</v>
      </c>
      <c r="F2407" t="s">
        <v>769</v>
      </c>
      <c r="G2407" t="s">
        <v>8777</v>
      </c>
      <c r="H2407" t="s">
        <v>32</v>
      </c>
      <c r="I2407">
        <v>140</v>
      </c>
      <c r="J2407">
        <v>2.35</v>
      </c>
      <c r="K2407" t="s">
        <v>33</v>
      </c>
      <c r="L2407" t="s">
        <v>14897</v>
      </c>
      <c r="M2407" t="s">
        <v>15549</v>
      </c>
      <c r="N2407" t="s">
        <v>14423</v>
      </c>
      <c r="O2407" t="s">
        <v>14666</v>
      </c>
      <c r="P2407" t="s">
        <v>18987</v>
      </c>
      <c r="Q2407">
        <v>2012</v>
      </c>
      <c r="R2407" t="s">
        <v>491</v>
      </c>
      <c r="S2407">
        <v>3</v>
      </c>
      <c r="T2407">
        <v>15000000</v>
      </c>
      <c r="U2407">
        <v>21383298</v>
      </c>
      <c r="V2407">
        <f t="shared" si="75"/>
        <v>6383298</v>
      </c>
      <c r="W2407" t="s">
        <v>8778</v>
      </c>
      <c r="X2407">
        <v>7.3</v>
      </c>
      <c r="Y2407">
        <v>417</v>
      </c>
      <c r="Z2407">
        <v>187170</v>
      </c>
      <c r="AA2407">
        <v>376</v>
      </c>
      <c r="AB2407">
        <v>47000</v>
      </c>
      <c r="AC2407">
        <v>310</v>
      </c>
      <c r="AD2407">
        <v>33000</v>
      </c>
      <c r="AE2407">
        <v>748</v>
      </c>
      <c r="AF2407">
        <v>619</v>
      </c>
      <c r="AG2407">
        <v>34413</v>
      </c>
      <c r="AH2407" t="s">
        <v>20931</v>
      </c>
      <c r="AI2407" t="s">
        <v>2420</v>
      </c>
      <c r="AJ2407" t="s">
        <v>13161</v>
      </c>
      <c r="AP2407">
        <f t="shared" si="74"/>
        <v>3</v>
      </c>
    </row>
    <row r="2408" spans="1:42" x14ac:dyDescent="0.3">
      <c r="A2408" s="1">
        <v>2632</v>
      </c>
      <c r="B2408" t="s">
        <v>8779</v>
      </c>
      <c r="C2408" t="s">
        <v>27</v>
      </c>
      <c r="D2408" t="s">
        <v>1091</v>
      </c>
      <c r="E2408" t="s">
        <v>6512</v>
      </c>
      <c r="F2408" t="s">
        <v>8780</v>
      </c>
      <c r="G2408" t="s">
        <v>736</v>
      </c>
      <c r="H2408" t="s">
        <v>32</v>
      </c>
      <c r="I2408">
        <v>108</v>
      </c>
      <c r="J2408">
        <v>2.35</v>
      </c>
      <c r="K2408" t="s">
        <v>33</v>
      </c>
      <c r="L2408" t="s">
        <v>14224</v>
      </c>
      <c r="M2408" t="s">
        <v>16999</v>
      </c>
      <c r="N2408" t="s">
        <v>16338</v>
      </c>
      <c r="O2408" t="s">
        <v>18988</v>
      </c>
      <c r="P2408" t="s">
        <v>16472</v>
      </c>
      <c r="Q2408">
        <v>2014</v>
      </c>
      <c r="R2408" t="s">
        <v>491</v>
      </c>
      <c r="S2408">
        <v>2</v>
      </c>
      <c r="T2408">
        <v>15000000</v>
      </c>
      <c r="U2408">
        <v>24984868</v>
      </c>
      <c r="V2408">
        <f t="shared" si="75"/>
        <v>9984868</v>
      </c>
      <c r="W2408" t="s">
        <v>8781</v>
      </c>
      <c r="X2408">
        <v>6.3</v>
      </c>
      <c r="Y2408">
        <v>172</v>
      </c>
      <c r="Z2408">
        <v>50056</v>
      </c>
      <c r="AA2408">
        <v>152</v>
      </c>
      <c r="AB2408">
        <v>0</v>
      </c>
      <c r="AC2408">
        <v>79</v>
      </c>
      <c r="AD2408">
        <v>775</v>
      </c>
      <c r="AE2408">
        <v>614</v>
      </c>
      <c r="AF2408">
        <v>537</v>
      </c>
      <c r="AG2408">
        <v>3033</v>
      </c>
      <c r="AH2408" t="s">
        <v>980</v>
      </c>
      <c r="AI2408" t="s">
        <v>20931</v>
      </c>
      <c r="AJ2408" t="s">
        <v>13161</v>
      </c>
      <c r="AP2408">
        <f t="shared" si="74"/>
        <v>3</v>
      </c>
    </row>
    <row r="2409" spans="1:42" x14ac:dyDescent="0.3">
      <c r="A2409" s="1">
        <v>2633</v>
      </c>
      <c r="B2409" t="s">
        <v>8782</v>
      </c>
      <c r="C2409" t="s">
        <v>27</v>
      </c>
      <c r="D2409" t="s">
        <v>8783</v>
      </c>
      <c r="E2409" t="s">
        <v>8784</v>
      </c>
      <c r="F2409" t="s">
        <v>4010</v>
      </c>
      <c r="G2409" t="s">
        <v>8785</v>
      </c>
      <c r="H2409" t="s">
        <v>205</v>
      </c>
      <c r="I2409">
        <v>109</v>
      </c>
      <c r="J2409">
        <v>2.35</v>
      </c>
      <c r="K2409" t="s">
        <v>33</v>
      </c>
      <c r="L2409" t="s">
        <v>18989</v>
      </c>
      <c r="M2409" t="s">
        <v>18990</v>
      </c>
      <c r="N2409" t="s">
        <v>14193</v>
      </c>
      <c r="O2409" t="s">
        <v>14403</v>
      </c>
      <c r="P2409" t="s">
        <v>15983</v>
      </c>
      <c r="Q2409">
        <v>1999</v>
      </c>
      <c r="R2409" t="s">
        <v>491</v>
      </c>
      <c r="S2409">
        <v>1</v>
      </c>
      <c r="T2409">
        <v>15000000</v>
      </c>
      <c r="U2409">
        <v>16459004</v>
      </c>
      <c r="V2409">
        <f t="shared" si="75"/>
        <v>1459004</v>
      </c>
      <c r="W2409" t="s">
        <v>8786</v>
      </c>
      <c r="X2409">
        <v>4.9000000000000004</v>
      </c>
      <c r="Y2409">
        <v>88</v>
      </c>
      <c r="Z2409">
        <v>13320</v>
      </c>
      <c r="AA2409">
        <v>415</v>
      </c>
      <c r="AB2409">
        <v>327</v>
      </c>
      <c r="AC2409">
        <v>11</v>
      </c>
      <c r="AD2409">
        <v>471</v>
      </c>
      <c r="AE2409">
        <v>308</v>
      </c>
      <c r="AF2409">
        <v>159</v>
      </c>
      <c r="AG2409">
        <v>1069</v>
      </c>
      <c r="AH2409" t="s">
        <v>2420</v>
      </c>
      <c r="AI2409" t="s">
        <v>20928</v>
      </c>
      <c r="AJ2409" t="s">
        <v>13161</v>
      </c>
      <c r="AP2409">
        <f t="shared" si="74"/>
        <v>3</v>
      </c>
    </row>
    <row r="2410" spans="1:42" x14ac:dyDescent="0.3">
      <c r="A2410" s="1">
        <v>2634</v>
      </c>
      <c r="B2410" t="s">
        <v>8787</v>
      </c>
      <c r="C2410" t="s">
        <v>27</v>
      </c>
      <c r="D2410" t="s">
        <v>1650</v>
      </c>
      <c r="E2410" t="s">
        <v>663</v>
      </c>
      <c r="F2410" t="s">
        <v>1651</v>
      </c>
      <c r="G2410" t="s">
        <v>2305</v>
      </c>
      <c r="H2410" t="s">
        <v>32</v>
      </c>
      <c r="I2410">
        <v>131</v>
      </c>
      <c r="J2410">
        <v>1.85</v>
      </c>
      <c r="K2410" t="s">
        <v>33</v>
      </c>
      <c r="L2410" t="s">
        <v>14049</v>
      </c>
      <c r="M2410" t="s">
        <v>13972</v>
      </c>
      <c r="N2410" t="s">
        <v>18991</v>
      </c>
      <c r="O2410" t="s">
        <v>14096</v>
      </c>
      <c r="P2410" t="s">
        <v>14990</v>
      </c>
      <c r="Q2410">
        <v>2008</v>
      </c>
      <c r="R2410" t="s">
        <v>491</v>
      </c>
      <c r="S2410">
        <v>0</v>
      </c>
      <c r="T2410">
        <v>15000000</v>
      </c>
      <c r="U2410">
        <v>15700000</v>
      </c>
      <c r="V2410">
        <f t="shared" si="75"/>
        <v>700000</v>
      </c>
      <c r="W2410" t="s">
        <v>8788</v>
      </c>
      <c r="X2410">
        <v>7.6</v>
      </c>
      <c r="Y2410">
        <v>388</v>
      </c>
      <c r="Z2410">
        <v>332065</v>
      </c>
      <c r="AA2410">
        <v>876</v>
      </c>
      <c r="AB2410">
        <v>16000</v>
      </c>
      <c r="AC2410">
        <v>0</v>
      </c>
      <c r="AD2410">
        <v>10000</v>
      </c>
      <c r="AE2410">
        <v>602</v>
      </c>
      <c r="AF2410">
        <v>383</v>
      </c>
      <c r="AG2410">
        <v>11114</v>
      </c>
      <c r="AH2410" t="s">
        <v>2420</v>
      </c>
      <c r="AI2410" t="s">
        <v>20929</v>
      </c>
      <c r="AJ2410" t="s">
        <v>13161</v>
      </c>
      <c r="AK2410" t="s">
        <v>6750</v>
      </c>
      <c r="AP2410">
        <f t="shared" si="74"/>
        <v>4</v>
      </c>
    </row>
    <row r="2411" spans="1:42" x14ac:dyDescent="0.3">
      <c r="A2411" s="1">
        <v>2635</v>
      </c>
      <c r="B2411" t="s">
        <v>8789</v>
      </c>
      <c r="C2411" t="s">
        <v>27</v>
      </c>
      <c r="D2411" t="s">
        <v>8790</v>
      </c>
      <c r="E2411" t="s">
        <v>2030</v>
      </c>
      <c r="F2411" t="s">
        <v>8791</v>
      </c>
      <c r="G2411" t="s">
        <v>2757</v>
      </c>
      <c r="H2411" t="s">
        <v>32</v>
      </c>
      <c r="I2411">
        <v>114</v>
      </c>
      <c r="J2411">
        <v>2.35</v>
      </c>
      <c r="K2411" t="s">
        <v>33</v>
      </c>
      <c r="L2411" t="s">
        <v>14044</v>
      </c>
      <c r="M2411" t="s">
        <v>15139</v>
      </c>
      <c r="N2411" t="s">
        <v>14285</v>
      </c>
      <c r="O2411" t="s">
        <v>16807</v>
      </c>
      <c r="P2411" t="s">
        <v>18992</v>
      </c>
      <c r="Q2411">
        <v>1984</v>
      </c>
      <c r="R2411" t="s">
        <v>491</v>
      </c>
      <c r="S2411">
        <v>1</v>
      </c>
      <c r="T2411">
        <v>15000000</v>
      </c>
      <c r="U2411">
        <v>15100000</v>
      </c>
      <c r="V2411">
        <f t="shared" si="75"/>
        <v>100000</v>
      </c>
      <c r="W2411" t="s">
        <v>8792</v>
      </c>
      <c r="X2411">
        <v>6</v>
      </c>
      <c r="Y2411">
        <v>45</v>
      </c>
      <c r="Z2411">
        <v>22797</v>
      </c>
      <c r="AA2411">
        <v>96</v>
      </c>
      <c r="AB2411">
        <v>0</v>
      </c>
      <c r="AC2411">
        <v>73</v>
      </c>
      <c r="AD2411">
        <v>695</v>
      </c>
      <c r="AE2411">
        <v>654</v>
      </c>
      <c r="AF2411">
        <v>563</v>
      </c>
      <c r="AG2411">
        <v>3444</v>
      </c>
      <c r="AH2411" t="s">
        <v>980</v>
      </c>
      <c r="AI2411" t="s">
        <v>4493</v>
      </c>
      <c r="AJ2411" t="s">
        <v>13700</v>
      </c>
      <c r="AK2411" t="s">
        <v>13161</v>
      </c>
      <c r="AP2411">
        <f t="shared" si="74"/>
        <v>4</v>
      </c>
    </row>
    <row r="2412" spans="1:42" x14ac:dyDescent="0.3">
      <c r="A2412" s="1">
        <v>2636</v>
      </c>
      <c r="B2412" t="s">
        <v>8793</v>
      </c>
      <c r="C2412" t="s">
        <v>27</v>
      </c>
      <c r="D2412" t="s">
        <v>6088</v>
      </c>
      <c r="E2412" t="s">
        <v>266</v>
      </c>
      <c r="F2412" t="s">
        <v>784</v>
      </c>
      <c r="G2412" t="s">
        <v>769</v>
      </c>
      <c r="H2412" t="s">
        <v>32</v>
      </c>
      <c r="I2412">
        <v>97</v>
      </c>
      <c r="J2412">
        <v>2.35</v>
      </c>
      <c r="K2412" t="s">
        <v>33</v>
      </c>
      <c r="L2412" t="s">
        <v>18993</v>
      </c>
      <c r="M2412" t="s">
        <v>18994</v>
      </c>
      <c r="N2412" t="s">
        <v>18995</v>
      </c>
      <c r="O2412" t="s">
        <v>16909</v>
      </c>
      <c r="P2412" t="s">
        <v>18996</v>
      </c>
      <c r="Q2412">
        <v>2012</v>
      </c>
      <c r="R2412" t="s">
        <v>491</v>
      </c>
      <c r="S2412">
        <v>1</v>
      </c>
      <c r="T2412">
        <v>15000000</v>
      </c>
      <c r="U2412">
        <v>14938570</v>
      </c>
      <c r="V2412">
        <f t="shared" si="75"/>
        <v>-61430</v>
      </c>
      <c r="W2412" t="s">
        <v>8794</v>
      </c>
      <c r="X2412">
        <v>6.2</v>
      </c>
      <c r="Y2412">
        <v>414</v>
      </c>
      <c r="Z2412">
        <v>111625</v>
      </c>
      <c r="AA2412">
        <v>369</v>
      </c>
      <c r="AB2412">
        <v>20000</v>
      </c>
      <c r="AC2412">
        <v>181</v>
      </c>
      <c r="AD2412">
        <v>11000</v>
      </c>
      <c r="AE2412">
        <v>820</v>
      </c>
      <c r="AF2412">
        <v>748</v>
      </c>
      <c r="AG2412">
        <v>14025</v>
      </c>
      <c r="AH2412" t="s">
        <v>20931</v>
      </c>
      <c r="AI2412" t="s">
        <v>13161</v>
      </c>
      <c r="AP2412">
        <f t="shared" si="74"/>
        <v>2</v>
      </c>
    </row>
    <row r="2413" spans="1:42" x14ac:dyDescent="0.3">
      <c r="A2413" s="1">
        <v>2637</v>
      </c>
      <c r="B2413" t="s">
        <v>8795</v>
      </c>
      <c r="C2413" t="s">
        <v>27</v>
      </c>
      <c r="D2413" t="s">
        <v>7454</v>
      </c>
      <c r="E2413" t="s">
        <v>519</v>
      </c>
      <c r="F2413" t="s">
        <v>8796</v>
      </c>
      <c r="G2413" t="s">
        <v>8797</v>
      </c>
      <c r="H2413" t="s">
        <v>47</v>
      </c>
      <c r="I2413">
        <v>122</v>
      </c>
      <c r="J2413">
        <v>2.35</v>
      </c>
      <c r="K2413" t="s">
        <v>33</v>
      </c>
      <c r="L2413" t="s">
        <v>18997</v>
      </c>
      <c r="M2413" t="s">
        <v>14094</v>
      </c>
      <c r="N2413" t="s">
        <v>14491</v>
      </c>
      <c r="O2413" t="s">
        <v>18998</v>
      </c>
      <c r="P2413" t="s">
        <v>18999</v>
      </c>
      <c r="Q2413">
        <v>2014</v>
      </c>
      <c r="R2413" t="s">
        <v>491</v>
      </c>
      <c r="S2413">
        <v>3</v>
      </c>
      <c r="T2413">
        <v>15000000</v>
      </c>
      <c r="U2413">
        <v>17237244</v>
      </c>
      <c r="V2413">
        <f t="shared" si="75"/>
        <v>2237244</v>
      </c>
      <c r="W2413" t="s">
        <v>8798</v>
      </c>
      <c r="X2413">
        <v>6.8</v>
      </c>
      <c r="Y2413">
        <v>291</v>
      </c>
      <c r="Z2413">
        <v>57210</v>
      </c>
      <c r="AA2413">
        <v>158</v>
      </c>
      <c r="AB2413">
        <v>13000</v>
      </c>
      <c r="AC2413">
        <v>210</v>
      </c>
      <c r="AD2413">
        <v>22000</v>
      </c>
      <c r="AE2413">
        <v>164</v>
      </c>
      <c r="AF2413">
        <v>123</v>
      </c>
      <c r="AG2413">
        <v>22574</v>
      </c>
      <c r="AH2413" t="s">
        <v>20931</v>
      </c>
      <c r="AI2413" t="s">
        <v>2420</v>
      </c>
      <c r="AJ2413" t="s">
        <v>13161</v>
      </c>
      <c r="AP2413">
        <f t="shared" si="74"/>
        <v>3</v>
      </c>
    </row>
    <row r="2414" spans="1:42" x14ac:dyDescent="0.3">
      <c r="A2414" s="1">
        <v>2638</v>
      </c>
      <c r="B2414" t="s">
        <v>8799</v>
      </c>
      <c r="C2414" t="s">
        <v>27</v>
      </c>
      <c r="D2414" t="s">
        <v>8800</v>
      </c>
      <c r="E2414" t="s">
        <v>676</v>
      </c>
      <c r="F2414" t="s">
        <v>8332</v>
      </c>
      <c r="G2414" t="s">
        <v>7291</v>
      </c>
      <c r="H2414" t="s">
        <v>32</v>
      </c>
      <c r="I2414">
        <v>87</v>
      </c>
      <c r="J2414">
        <v>1.85</v>
      </c>
      <c r="K2414" t="s">
        <v>33</v>
      </c>
      <c r="L2414" t="s">
        <v>19000</v>
      </c>
      <c r="M2414" t="s">
        <v>19001</v>
      </c>
      <c r="N2414" t="s">
        <v>14982</v>
      </c>
      <c r="O2414" t="s">
        <v>16984</v>
      </c>
      <c r="P2414" t="s">
        <v>15764</v>
      </c>
      <c r="Q2414">
        <v>2001</v>
      </c>
      <c r="R2414" t="s">
        <v>491</v>
      </c>
      <c r="S2414">
        <v>1</v>
      </c>
      <c r="T2414">
        <v>15000000</v>
      </c>
      <c r="U2414">
        <v>14249005</v>
      </c>
      <c r="V2414">
        <f t="shared" si="75"/>
        <v>-750995</v>
      </c>
      <c r="W2414" t="s">
        <v>8801</v>
      </c>
      <c r="X2414">
        <v>4.5</v>
      </c>
      <c r="Y2414">
        <v>97</v>
      </c>
      <c r="Z2414">
        <v>39788</v>
      </c>
      <c r="AA2414">
        <v>619</v>
      </c>
      <c r="AB2414">
        <v>0</v>
      </c>
      <c r="AC2414">
        <v>374</v>
      </c>
      <c r="AD2414">
        <v>826</v>
      </c>
      <c r="AE2414">
        <v>503</v>
      </c>
      <c r="AF2414">
        <v>484</v>
      </c>
      <c r="AG2414">
        <v>2689</v>
      </c>
      <c r="AH2414" t="s">
        <v>1432</v>
      </c>
      <c r="AP2414">
        <f t="shared" si="74"/>
        <v>1</v>
      </c>
    </row>
    <row r="2415" spans="1:42" x14ac:dyDescent="0.3">
      <c r="A2415" s="1">
        <v>2639</v>
      </c>
      <c r="B2415" t="s">
        <v>8802</v>
      </c>
      <c r="C2415" t="s">
        <v>27</v>
      </c>
      <c r="D2415" t="s">
        <v>8803</v>
      </c>
      <c r="E2415" t="s">
        <v>8804</v>
      </c>
      <c r="F2415" t="s">
        <v>8805</v>
      </c>
      <c r="G2415" t="s">
        <v>8806</v>
      </c>
      <c r="H2415" t="s">
        <v>32</v>
      </c>
      <c r="I2415">
        <v>85</v>
      </c>
      <c r="J2415">
        <v>1.85</v>
      </c>
      <c r="K2415" t="s">
        <v>33</v>
      </c>
      <c r="L2415" t="s">
        <v>13991</v>
      </c>
      <c r="M2415" t="s">
        <v>14036</v>
      </c>
      <c r="N2415" t="s">
        <v>13970</v>
      </c>
      <c r="O2415" t="s">
        <v>17562</v>
      </c>
      <c r="P2415" t="s">
        <v>18835</v>
      </c>
      <c r="Q2415">
        <v>2008</v>
      </c>
      <c r="R2415" t="s">
        <v>212</v>
      </c>
      <c r="S2415">
        <v>0</v>
      </c>
      <c r="T2415">
        <v>15000000</v>
      </c>
      <c r="U2415">
        <v>12701880</v>
      </c>
      <c r="V2415">
        <f t="shared" si="75"/>
        <v>-2298120</v>
      </c>
      <c r="W2415" t="s">
        <v>8807</v>
      </c>
      <c r="X2415">
        <v>5.7</v>
      </c>
      <c r="Y2415">
        <v>37</v>
      </c>
      <c r="Z2415">
        <v>2037</v>
      </c>
      <c r="AA2415">
        <v>22</v>
      </c>
      <c r="AB2415">
        <v>175</v>
      </c>
      <c r="AC2415">
        <v>12</v>
      </c>
      <c r="AD2415">
        <v>354</v>
      </c>
      <c r="AE2415">
        <v>173</v>
      </c>
      <c r="AF2415">
        <v>23</v>
      </c>
      <c r="AG2415">
        <v>568</v>
      </c>
      <c r="AH2415" t="s">
        <v>718</v>
      </c>
      <c r="AI2415" t="s">
        <v>20925</v>
      </c>
      <c r="AJ2415" t="s">
        <v>1432</v>
      </c>
      <c r="AK2415" t="s">
        <v>20926</v>
      </c>
      <c r="AP2415">
        <f t="shared" si="74"/>
        <v>4</v>
      </c>
    </row>
    <row r="2416" spans="1:42" x14ac:dyDescent="0.3">
      <c r="A2416" s="1">
        <v>2641</v>
      </c>
      <c r="B2416" t="s">
        <v>8808</v>
      </c>
      <c r="C2416" t="s">
        <v>27</v>
      </c>
      <c r="D2416" t="s">
        <v>8809</v>
      </c>
      <c r="E2416" t="s">
        <v>3200</v>
      </c>
      <c r="F2416" t="s">
        <v>8810</v>
      </c>
      <c r="G2416" t="s">
        <v>8811</v>
      </c>
      <c r="H2416" t="s">
        <v>32</v>
      </c>
      <c r="I2416">
        <v>101</v>
      </c>
      <c r="J2416">
        <v>2.35</v>
      </c>
      <c r="K2416" t="s">
        <v>33</v>
      </c>
      <c r="L2416" t="s">
        <v>14040</v>
      </c>
      <c r="M2416" t="s">
        <v>14102</v>
      </c>
      <c r="N2416" t="s">
        <v>17896</v>
      </c>
      <c r="O2416" t="s">
        <v>14018</v>
      </c>
      <c r="P2416" t="s">
        <v>19002</v>
      </c>
      <c r="Q2416">
        <v>2000</v>
      </c>
      <c r="R2416" t="s">
        <v>491</v>
      </c>
      <c r="S2416">
        <v>1</v>
      </c>
      <c r="T2416">
        <v>15000000</v>
      </c>
      <c r="U2416">
        <v>12801190</v>
      </c>
      <c r="V2416">
        <f t="shared" si="75"/>
        <v>-2198810</v>
      </c>
      <c r="W2416" t="s">
        <v>8812</v>
      </c>
      <c r="X2416">
        <v>4.5999999999999996</v>
      </c>
      <c r="Y2416">
        <v>90</v>
      </c>
      <c r="Z2416">
        <v>16340</v>
      </c>
      <c r="AA2416">
        <v>355</v>
      </c>
      <c r="AB2416">
        <v>356</v>
      </c>
      <c r="AC2416">
        <v>36</v>
      </c>
      <c r="AD2416">
        <v>1000</v>
      </c>
      <c r="AE2416">
        <v>786</v>
      </c>
      <c r="AF2416">
        <v>377</v>
      </c>
      <c r="AG2416">
        <v>2764</v>
      </c>
      <c r="AH2416" t="s">
        <v>980</v>
      </c>
      <c r="AI2416" t="s">
        <v>718</v>
      </c>
      <c r="AJ2416" t="s">
        <v>20924</v>
      </c>
      <c r="AK2416" t="s">
        <v>13700</v>
      </c>
      <c r="AP2416">
        <f t="shared" si="74"/>
        <v>4</v>
      </c>
    </row>
    <row r="2417" spans="1:42" x14ac:dyDescent="0.3">
      <c r="A2417" s="1">
        <v>2642</v>
      </c>
      <c r="B2417" t="s">
        <v>8813</v>
      </c>
      <c r="C2417" t="s">
        <v>27</v>
      </c>
      <c r="D2417" t="s">
        <v>8814</v>
      </c>
      <c r="E2417" t="s">
        <v>5269</v>
      </c>
      <c r="F2417" t="s">
        <v>3684</v>
      </c>
      <c r="G2417" t="s">
        <v>1364</v>
      </c>
      <c r="H2417" t="s">
        <v>32</v>
      </c>
      <c r="I2417">
        <v>121</v>
      </c>
      <c r="J2417">
        <v>2.35</v>
      </c>
      <c r="K2417" t="s">
        <v>33</v>
      </c>
      <c r="L2417" t="s">
        <v>14416</v>
      </c>
      <c r="M2417" t="s">
        <v>16061</v>
      </c>
      <c r="N2417" t="s">
        <v>19003</v>
      </c>
      <c r="O2417" t="s">
        <v>17686</v>
      </c>
      <c r="P2417" t="s">
        <v>13955</v>
      </c>
      <c r="Q2417">
        <v>2006</v>
      </c>
      <c r="R2417" t="s">
        <v>491</v>
      </c>
      <c r="S2417">
        <v>4</v>
      </c>
      <c r="T2417">
        <v>15000000</v>
      </c>
      <c r="U2417">
        <v>12549485</v>
      </c>
      <c r="V2417">
        <f t="shared" si="75"/>
        <v>-2450515</v>
      </c>
      <c r="W2417" t="s">
        <v>8815</v>
      </c>
      <c r="X2417">
        <v>6.2</v>
      </c>
      <c r="Y2417">
        <v>81</v>
      </c>
      <c r="Z2417">
        <v>4603</v>
      </c>
      <c r="AA2417">
        <v>91</v>
      </c>
      <c r="AB2417">
        <v>489</v>
      </c>
      <c r="AC2417">
        <v>16</v>
      </c>
      <c r="AD2417">
        <v>907</v>
      </c>
      <c r="AE2417">
        <v>585</v>
      </c>
      <c r="AF2417">
        <v>526</v>
      </c>
      <c r="AG2417">
        <v>3633</v>
      </c>
      <c r="AH2417" t="s">
        <v>20931</v>
      </c>
      <c r="AI2417" t="s">
        <v>2420</v>
      </c>
      <c r="AJ2417" t="s">
        <v>20927</v>
      </c>
      <c r="AK2417" t="s">
        <v>12756</v>
      </c>
      <c r="AP2417">
        <f t="shared" si="74"/>
        <v>4</v>
      </c>
    </row>
    <row r="2418" spans="1:42" x14ac:dyDescent="0.3">
      <c r="A2418" s="1">
        <v>2643</v>
      </c>
      <c r="B2418" t="s">
        <v>8816</v>
      </c>
      <c r="C2418" t="s">
        <v>27</v>
      </c>
      <c r="D2418" t="s">
        <v>8817</v>
      </c>
      <c r="E2418" t="s">
        <v>198</v>
      </c>
      <c r="F2418" t="s">
        <v>1345</v>
      </c>
      <c r="G2418" t="s">
        <v>841</v>
      </c>
      <c r="H2418" t="s">
        <v>32</v>
      </c>
      <c r="I2418">
        <v>107</v>
      </c>
      <c r="J2418">
        <v>2.35</v>
      </c>
      <c r="K2418" t="s">
        <v>33</v>
      </c>
      <c r="L2418" t="s">
        <v>19004</v>
      </c>
      <c r="M2418" t="s">
        <v>19005</v>
      </c>
      <c r="N2418" t="s">
        <v>14140</v>
      </c>
      <c r="O2418" t="s">
        <v>19006</v>
      </c>
      <c r="P2418" t="s">
        <v>16588</v>
      </c>
      <c r="Q2418">
        <v>2011</v>
      </c>
      <c r="R2418" t="s">
        <v>34</v>
      </c>
      <c r="S2418">
        <v>0</v>
      </c>
      <c r="T2418">
        <v>15000000</v>
      </c>
      <c r="U2418">
        <v>13766014</v>
      </c>
      <c r="V2418">
        <f t="shared" si="75"/>
        <v>-1233986</v>
      </c>
      <c r="W2418" t="s">
        <v>8818</v>
      </c>
      <c r="X2418">
        <v>7</v>
      </c>
      <c r="Y2418">
        <v>221</v>
      </c>
      <c r="Z2418">
        <v>106111</v>
      </c>
      <c r="AA2418">
        <v>181</v>
      </c>
      <c r="AB2418">
        <v>49000</v>
      </c>
      <c r="AC2418">
        <v>92</v>
      </c>
      <c r="AD2418">
        <v>11000</v>
      </c>
      <c r="AE2418">
        <v>5000</v>
      </c>
      <c r="AF2418">
        <v>358</v>
      </c>
      <c r="AG2418">
        <v>17627</v>
      </c>
      <c r="AH2418" t="s">
        <v>2420</v>
      </c>
      <c r="AI2418" t="s">
        <v>12756</v>
      </c>
      <c r="AP2418">
        <f t="shared" si="74"/>
        <v>2</v>
      </c>
    </row>
    <row r="2419" spans="1:42" x14ac:dyDescent="0.3">
      <c r="A2419" s="1">
        <v>2644</v>
      </c>
      <c r="B2419" t="s">
        <v>8819</v>
      </c>
      <c r="C2419" t="s">
        <v>27</v>
      </c>
      <c r="D2419" t="s">
        <v>8820</v>
      </c>
      <c r="E2419" t="s">
        <v>5952</v>
      </c>
      <c r="F2419" t="s">
        <v>4630</v>
      </c>
      <c r="G2419" t="s">
        <v>8821</v>
      </c>
      <c r="H2419" t="s">
        <v>32</v>
      </c>
      <c r="I2419">
        <v>111</v>
      </c>
      <c r="J2419">
        <v>2.35</v>
      </c>
      <c r="K2419" t="s">
        <v>33</v>
      </c>
      <c r="L2419" t="s">
        <v>16618</v>
      </c>
      <c r="M2419" t="s">
        <v>14068</v>
      </c>
      <c r="N2419" t="s">
        <v>16620</v>
      </c>
      <c r="O2419" t="s">
        <v>19007</v>
      </c>
      <c r="P2419" t="s">
        <v>14026</v>
      </c>
      <c r="Q2419">
        <v>2009</v>
      </c>
      <c r="R2419" t="s">
        <v>34</v>
      </c>
      <c r="S2419">
        <v>1</v>
      </c>
      <c r="T2419">
        <v>15000000</v>
      </c>
      <c r="U2419">
        <v>13034417</v>
      </c>
      <c r="V2419">
        <f t="shared" si="75"/>
        <v>-1965583</v>
      </c>
      <c r="W2419" t="s">
        <v>8822</v>
      </c>
      <c r="X2419">
        <v>6.9</v>
      </c>
      <c r="Y2419">
        <v>230</v>
      </c>
      <c r="Z2419">
        <v>55665</v>
      </c>
      <c r="AA2419">
        <v>118</v>
      </c>
      <c r="AB2419">
        <v>10000</v>
      </c>
      <c r="AC2419">
        <v>0</v>
      </c>
      <c r="AD2419">
        <v>796</v>
      </c>
      <c r="AE2419">
        <v>787</v>
      </c>
      <c r="AF2419">
        <v>727</v>
      </c>
      <c r="AG2419">
        <v>2633</v>
      </c>
      <c r="AH2419" t="s">
        <v>2420</v>
      </c>
      <c r="AI2419" t="s">
        <v>20930</v>
      </c>
      <c r="AP2419">
        <f t="shared" si="74"/>
        <v>2</v>
      </c>
    </row>
    <row r="2420" spans="1:42" x14ac:dyDescent="0.3">
      <c r="A2420" s="1">
        <v>2646</v>
      </c>
      <c r="B2420" t="s">
        <v>8823</v>
      </c>
      <c r="C2420" t="s">
        <v>27</v>
      </c>
      <c r="D2420" t="s">
        <v>8824</v>
      </c>
      <c r="E2420" t="s">
        <v>3113</v>
      </c>
      <c r="F2420" t="s">
        <v>5239</v>
      </c>
      <c r="G2420" t="s">
        <v>3892</v>
      </c>
      <c r="H2420" t="s">
        <v>32</v>
      </c>
      <c r="I2420">
        <v>97</v>
      </c>
      <c r="J2420">
        <v>2.35</v>
      </c>
      <c r="K2420" t="s">
        <v>33</v>
      </c>
      <c r="L2420" t="s">
        <v>18526</v>
      </c>
      <c r="M2420" t="s">
        <v>19008</v>
      </c>
      <c r="N2420" t="s">
        <v>17012</v>
      </c>
      <c r="O2420" t="s">
        <v>15542</v>
      </c>
      <c r="P2420" t="s">
        <v>19009</v>
      </c>
      <c r="Q2420">
        <v>2003</v>
      </c>
      <c r="R2420" t="s">
        <v>491</v>
      </c>
      <c r="S2420">
        <v>3</v>
      </c>
      <c r="T2420">
        <v>15000000</v>
      </c>
      <c r="U2420">
        <v>12212417</v>
      </c>
      <c r="V2420">
        <f t="shared" si="75"/>
        <v>-2787583</v>
      </c>
      <c r="W2420" t="s">
        <v>8825</v>
      </c>
      <c r="X2420">
        <v>6.7</v>
      </c>
      <c r="Y2420">
        <v>119</v>
      </c>
      <c r="Z2420">
        <v>30643</v>
      </c>
      <c r="AA2420">
        <v>144</v>
      </c>
      <c r="AB2420">
        <v>622</v>
      </c>
      <c r="AC2420">
        <v>164</v>
      </c>
      <c r="AD2420">
        <v>436</v>
      </c>
      <c r="AE2420">
        <v>324</v>
      </c>
      <c r="AF2420">
        <v>308</v>
      </c>
      <c r="AG2420">
        <v>1172</v>
      </c>
      <c r="AH2420" t="s">
        <v>20931</v>
      </c>
      <c r="AI2420" t="s">
        <v>13161</v>
      </c>
      <c r="AP2420">
        <f t="shared" si="74"/>
        <v>2</v>
      </c>
    </row>
    <row r="2421" spans="1:42" x14ac:dyDescent="0.3">
      <c r="A2421" s="1">
        <v>2647</v>
      </c>
      <c r="B2421" t="s">
        <v>8826</v>
      </c>
      <c r="C2421" t="s">
        <v>27</v>
      </c>
      <c r="D2421" t="s">
        <v>2115</v>
      </c>
      <c r="E2421" t="s">
        <v>233</v>
      </c>
      <c r="F2421" t="s">
        <v>3914</v>
      </c>
      <c r="G2421" t="s">
        <v>2115</v>
      </c>
      <c r="H2421" t="s">
        <v>32</v>
      </c>
      <c r="I2421">
        <v>97</v>
      </c>
      <c r="J2421">
        <v>1.37</v>
      </c>
      <c r="K2421" t="s">
        <v>33</v>
      </c>
      <c r="L2421" t="s">
        <v>19010</v>
      </c>
      <c r="M2421" t="s">
        <v>17854</v>
      </c>
      <c r="N2421" t="s">
        <v>18384</v>
      </c>
      <c r="O2421" t="s">
        <v>18632</v>
      </c>
      <c r="P2421" t="s">
        <v>19011</v>
      </c>
      <c r="Q2421">
        <v>1999</v>
      </c>
      <c r="R2421" t="s">
        <v>34</v>
      </c>
      <c r="S2421">
        <v>2</v>
      </c>
      <c r="T2421">
        <v>15000000</v>
      </c>
      <c r="U2421">
        <v>11614236</v>
      </c>
      <c r="V2421">
        <f t="shared" si="75"/>
        <v>-3385764</v>
      </c>
      <c r="W2421" t="s">
        <v>8827</v>
      </c>
      <c r="X2421">
        <v>5.6</v>
      </c>
      <c r="Y2421">
        <v>97</v>
      </c>
      <c r="Z2421">
        <v>9294</v>
      </c>
      <c r="AA2421">
        <v>140</v>
      </c>
      <c r="AB2421">
        <v>251</v>
      </c>
      <c r="AC2421">
        <v>745</v>
      </c>
      <c r="AD2421">
        <v>12000</v>
      </c>
      <c r="AE2421">
        <v>821</v>
      </c>
      <c r="AF2421">
        <v>745</v>
      </c>
      <c r="AG2421">
        <v>15209</v>
      </c>
      <c r="AH2421" t="s">
        <v>1432</v>
      </c>
      <c r="AP2421">
        <f t="shared" si="74"/>
        <v>1</v>
      </c>
    </row>
    <row r="2422" spans="1:42" x14ac:dyDescent="0.3">
      <c r="A2422" s="1">
        <v>2648</v>
      </c>
      <c r="B2422" t="s">
        <v>8828</v>
      </c>
      <c r="C2422" t="s">
        <v>559</v>
      </c>
      <c r="D2422" t="s">
        <v>4706</v>
      </c>
      <c r="E2422" t="s">
        <v>2554</v>
      </c>
      <c r="F2422" t="s">
        <v>8829</v>
      </c>
      <c r="G2422" t="s">
        <v>8830</v>
      </c>
      <c r="H2422" t="s">
        <v>32</v>
      </c>
      <c r="I2422">
        <v>125</v>
      </c>
      <c r="J2422">
        <v>2.35</v>
      </c>
      <c r="K2422" t="s">
        <v>33</v>
      </c>
      <c r="L2422" t="s">
        <v>19012</v>
      </c>
      <c r="M2422" t="s">
        <v>14963</v>
      </c>
      <c r="N2422" t="s">
        <v>14003</v>
      </c>
      <c r="O2422" t="s">
        <v>14178</v>
      </c>
      <c r="P2422" t="s">
        <v>19013</v>
      </c>
      <c r="Q2422">
        <v>2004</v>
      </c>
      <c r="R2422" t="s">
        <v>34</v>
      </c>
      <c r="S2422">
        <v>7</v>
      </c>
      <c r="T2422">
        <v>20000000</v>
      </c>
      <c r="U2422">
        <v>13337299</v>
      </c>
      <c r="V2422">
        <f t="shared" si="75"/>
        <v>-6662701</v>
      </c>
      <c r="W2422" t="s">
        <v>8831</v>
      </c>
      <c r="X2422">
        <v>6.6</v>
      </c>
      <c r="Y2422">
        <v>119</v>
      </c>
      <c r="Z2422">
        <v>9649</v>
      </c>
      <c r="AA2422">
        <v>226</v>
      </c>
      <c r="AB2422">
        <v>1000</v>
      </c>
      <c r="AC2422">
        <v>34</v>
      </c>
      <c r="AD2422">
        <v>427</v>
      </c>
      <c r="AE2422">
        <v>66</v>
      </c>
      <c r="AF2422">
        <v>65</v>
      </c>
      <c r="AG2422">
        <v>729</v>
      </c>
      <c r="AH2422" t="s">
        <v>20932</v>
      </c>
      <c r="AI2422" t="s">
        <v>2420</v>
      </c>
      <c r="AJ2422" t="s">
        <v>20933</v>
      </c>
      <c r="AK2422" t="s">
        <v>20927</v>
      </c>
      <c r="AP2422">
        <f t="shared" si="74"/>
        <v>4</v>
      </c>
    </row>
    <row r="2423" spans="1:42" x14ac:dyDescent="0.3">
      <c r="A2423" s="1">
        <v>2649</v>
      </c>
      <c r="B2423" t="s">
        <v>8832</v>
      </c>
      <c r="C2423" t="s">
        <v>27</v>
      </c>
      <c r="D2423" t="s">
        <v>2838</v>
      </c>
      <c r="E2423" t="s">
        <v>2838</v>
      </c>
      <c r="F2423" t="s">
        <v>8833</v>
      </c>
      <c r="G2423" t="s">
        <v>2059</v>
      </c>
      <c r="H2423" t="s">
        <v>32</v>
      </c>
      <c r="I2423">
        <v>124</v>
      </c>
      <c r="J2423">
        <v>1.85</v>
      </c>
      <c r="K2423" t="s">
        <v>33</v>
      </c>
      <c r="L2423" t="s">
        <v>19014</v>
      </c>
      <c r="M2423" t="s">
        <v>14076</v>
      </c>
      <c r="N2423" t="s">
        <v>15207</v>
      </c>
      <c r="O2423" t="s">
        <v>13491</v>
      </c>
      <c r="P2423" t="s">
        <v>13955</v>
      </c>
      <c r="Q2423">
        <v>1989</v>
      </c>
      <c r="R2423" t="s">
        <v>72</v>
      </c>
      <c r="S2423">
        <v>0</v>
      </c>
      <c r="T2423">
        <v>15000000</v>
      </c>
      <c r="U2423">
        <v>10763469</v>
      </c>
      <c r="V2423">
        <f t="shared" si="75"/>
        <v>-4236531</v>
      </c>
      <c r="W2423" t="s">
        <v>8834</v>
      </c>
      <c r="X2423">
        <v>6.4</v>
      </c>
      <c r="Y2423">
        <v>42</v>
      </c>
      <c r="Z2423">
        <v>13692</v>
      </c>
      <c r="AA2423">
        <v>55</v>
      </c>
      <c r="AB2423">
        <v>877</v>
      </c>
      <c r="AC2423">
        <v>11000</v>
      </c>
      <c r="AD2423">
        <v>11000</v>
      </c>
      <c r="AE2423">
        <v>860</v>
      </c>
      <c r="AF2423">
        <v>563</v>
      </c>
      <c r="AG2423">
        <v>12685</v>
      </c>
      <c r="AH2423" t="s">
        <v>1432</v>
      </c>
      <c r="AI2423" t="s">
        <v>2420</v>
      </c>
      <c r="AJ2423" t="s">
        <v>12756</v>
      </c>
      <c r="AP2423">
        <f t="shared" si="74"/>
        <v>3</v>
      </c>
    </row>
    <row r="2424" spans="1:42" x14ac:dyDescent="0.3">
      <c r="A2424" s="1">
        <v>2650</v>
      </c>
      <c r="B2424" t="s">
        <v>8835</v>
      </c>
      <c r="C2424" t="s">
        <v>27</v>
      </c>
      <c r="D2424" t="s">
        <v>8836</v>
      </c>
      <c r="E2424" t="s">
        <v>1479</v>
      </c>
      <c r="F2424" t="s">
        <v>8837</v>
      </c>
      <c r="G2424" t="s">
        <v>8838</v>
      </c>
      <c r="H2424" t="s">
        <v>205</v>
      </c>
      <c r="I2424">
        <v>76</v>
      </c>
      <c r="J2424">
        <v>1.85</v>
      </c>
      <c r="K2424" t="s">
        <v>33</v>
      </c>
      <c r="L2424" t="s">
        <v>16582</v>
      </c>
      <c r="M2424" t="s">
        <v>14224</v>
      </c>
      <c r="N2424" t="s">
        <v>19015</v>
      </c>
      <c r="O2424" t="s">
        <v>16584</v>
      </c>
      <c r="P2424" t="s">
        <v>14426</v>
      </c>
      <c r="Q2424">
        <v>1998</v>
      </c>
      <c r="R2424" t="s">
        <v>212</v>
      </c>
      <c r="S2424">
        <v>0</v>
      </c>
      <c r="T2424">
        <v>15000000</v>
      </c>
      <c r="U2424">
        <v>11144518</v>
      </c>
      <c r="V2424">
        <f t="shared" si="75"/>
        <v>-3855482</v>
      </c>
      <c r="W2424" t="s">
        <v>8839</v>
      </c>
      <c r="X2424">
        <v>2.8</v>
      </c>
      <c r="Y2424">
        <v>24</v>
      </c>
      <c r="Z2424">
        <v>2724</v>
      </c>
      <c r="AA2424">
        <v>53</v>
      </c>
      <c r="AB2424">
        <v>436</v>
      </c>
      <c r="AC2424">
        <v>9</v>
      </c>
      <c r="AD2424">
        <v>595</v>
      </c>
      <c r="AE2424">
        <v>417</v>
      </c>
      <c r="AF2424">
        <v>47</v>
      </c>
      <c r="AG2424">
        <v>1139</v>
      </c>
      <c r="AH2424" t="s">
        <v>718</v>
      </c>
      <c r="AI2424" t="s">
        <v>20926</v>
      </c>
      <c r="AP2424">
        <f t="shared" si="74"/>
        <v>2</v>
      </c>
    </row>
    <row r="2425" spans="1:42" x14ac:dyDescent="0.3">
      <c r="A2425" s="1">
        <v>2651</v>
      </c>
      <c r="B2425" t="s">
        <v>8840</v>
      </c>
      <c r="C2425" t="s">
        <v>27</v>
      </c>
      <c r="D2425" t="s">
        <v>1256</v>
      </c>
      <c r="E2425" t="s">
        <v>726</v>
      </c>
      <c r="F2425" t="s">
        <v>1256</v>
      </c>
      <c r="G2425" t="s">
        <v>8841</v>
      </c>
      <c r="H2425" t="s">
        <v>32</v>
      </c>
      <c r="I2425">
        <v>107</v>
      </c>
      <c r="J2425">
        <v>2.35</v>
      </c>
      <c r="K2425" t="s">
        <v>33</v>
      </c>
      <c r="L2425" t="s">
        <v>19016</v>
      </c>
      <c r="M2425" t="s">
        <v>14082</v>
      </c>
      <c r="N2425" t="s">
        <v>17937</v>
      </c>
      <c r="O2425" t="s">
        <v>14224</v>
      </c>
      <c r="P2425" t="s">
        <v>14333</v>
      </c>
      <c r="Q2425">
        <v>2012</v>
      </c>
      <c r="R2425" t="s">
        <v>491</v>
      </c>
      <c r="S2425">
        <v>3</v>
      </c>
      <c r="T2425">
        <v>15000000</v>
      </c>
      <c r="U2425">
        <v>15608545</v>
      </c>
      <c r="V2425">
        <f t="shared" si="75"/>
        <v>608545</v>
      </c>
      <c r="W2425" t="s">
        <v>8842</v>
      </c>
      <c r="X2425">
        <v>5.4</v>
      </c>
      <c r="Y2425">
        <v>208</v>
      </c>
      <c r="Z2425">
        <v>53471</v>
      </c>
      <c r="AA2425">
        <v>224</v>
      </c>
      <c r="AB2425">
        <v>29000</v>
      </c>
      <c r="AC2425">
        <v>561</v>
      </c>
      <c r="AD2425">
        <v>746</v>
      </c>
      <c r="AE2425">
        <v>561</v>
      </c>
      <c r="AF2425">
        <v>353</v>
      </c>
      <c r="AG2425">
        <v>2377</v>
      </c>
      <c r="AH2425" t="s">
        <v>980</v>
      </c>
      <c r="AP2425">
        <f t="shared" si="74"/>
        <v>1</v>
      </c>
    </row>
    <row r="2426" spans="1:42" x14ac:dyDescent="0.3">
      <c r="A2426" s="1">
        <v>2652</v>
      </c>
      <c r="B2426" t="s">
        <v>8843</v>
      </c>
      <c r="C2426" t="s">
        <v>27</v>
      </c>
      <c r="D2426" t="s">
        <v>757</v>
      </c>
      <c r="E2426" t="s">
        <v>1311</v>
      </c>
      <c r="F2426" t="s">
        <v>1339</v>
      </c>
      <c r="G2426" t="s">
        <v>8844</v>
      </c>
      <c r="H2426" t="s">
        <v>32</v>
      </c>
      <c r="I2426">
        <v>91</v>
      </c>
      <c r="J2426">
        <v>1.85</v>
      </c>
      <c r="K2426" t="s">
        <v>33</v>
      </c>
      <c r="L2426" t="s">
        <v>14981</v>
      </c>
      <c r="M2426" t="s">
        <v>15570</v>
      </c>
      <c r="N2426" t="s">
        <v>14186</v>
      </c>
      <c r="O2426" t="s">
        <v>16699</v>
      </c>
      <c r="P2426" t="s">
        <v>14862</v>
      </c>
      <c r="Q2426">
        <v>1998</v>
      </c>
      <c r="R2426" t="s">
        <v>34</v>
      </c>
      <c r="S2426">
        <v>2</v>
      </c>
      <c r="T2426">
        <v>15000000</v>
      </c>
      <c r="U2426">
        <v>10443316</v>
      </c>
      <c r="V2426">
        <f t="shared" si="75"/>
        <v>-4556684</v>
      </c>
      <c r="W2426" t="s">
        <v>8845</v>
      </c>
      <c r="X2426">
        <v>5</v>
      </c>
      <c r="Y2426">
        <v>42</v>
      </c>
      <c r="Z2426">
        <v>7159</v>
      </c>
      <c r="AA2426">
        <v>88</v>
      </c>
      <c r="AB2426">
        <v>247</v>
      </c>
      <c r="AC2426">
        <v>23</v>
      </c>
      <c r="AD2426">
        <v>925</v>
      </c>
      <c r="AE2426">
        <v>660</v>
      </c>
      <c r="AF2426">
        <v>629</v>
      </c>
      <c r="AG2426">
        <v>2913</v>
      </c>
      <c r="AH2426" t="s">
        <v>1432</v>
      </c>
      <c r="AI2426" t="s">
        <v>2420</v>
      </c>
      <c r="AJ2426" t="s">
        <v>12756</v>
      </c>
      <c r="AP2426">
        <f t="shared" si="74"/>
        <v>3</v>
      </c>
    </row>
    <row r="2427" spans="1:42" x14ac:dyDescent="0.3">
      <c r="A2427" s="1">
        <v>2653</v>
      </c>
      <c r="B2427" t="s">
        <v>8846</v>
      </c>
      <c r="C2427" t="s">
        <v>27</v>
      </c>
      <c r="D2427" t="s">
        <v>8847</v>
      </c>
      <c r="E2427" t="s">
        <v>275</v>
      </c>
      <c r="F2427" t="s">
        <v>2388</v>
      </c>
      <c r="G2427" t="s">
        <v>7305</v>
      </c>
      <c r="H2427" t="s">
        <v>32</v>
      </c>
      <c r="I2427">
        <v>96</v>
      </c>
      <c r="J2427">
        <v>1.85</v>
      </c>
      <c r="K2427" t="s">
        <v>33</v>
      </c>
      <c r="L2427" t="s">
        <v>17169</v>
      </c>
      <c r="M2427" t="s">
        <v>14003</v>
      </c>
      <c r="N2427" t="s">
        <v>18109</v>
      </c>
      <c r="O2427" t="s">
        <v>14397</v>
      </c>
      <c r="P2427" t="s">
        <v>15595</v>
      </c>
      <c r="Q2427">
        <v>2000</v>
      </c>
      <c r="R2427" t="s">
        <v>34</v>
      </c>
      <c r="S2427">
        <v>1</v>
      </c>
      <c r="T2427">
        <v>15000000</v>
      </c>
      <c r="U2427">
        <v>10494147</v>
      </c>
      <c r="V2427">
        <f t="shared" si="75"/>
        <v>-4505853</v>
      </c>
      <c r="W2427" t="s">
        <v>8848</v>
      </c>
      <c r="X2427">
        <v>5.0999999999999996</v>
      </c>
      <c r="Y2427">
        <v>44</v>
      </c>
      <c r="Z2427">
        <v>7403</v>
      </c>
      <c r="AA2427">
        <v>162</v>
      </c>
      <c r="AB2427">
        <v>648</v>
      </c>
      <c r="AC2427">
        <v>4</v>
      </c>
      <c r="AD2427">
        <v>989</v>
      </c>
      <c r="AE2427">
        <v>841</v>
      </c>
      <c r="AF2427">
        <v>670</v>
      </c>
      <c r="AG2427">
        <v>3142</v>
      </c>
      <c r="AH2427" t="s">
        <v>2420</v>
      </c>
      <c r="AI2427" t="s">
        <v>12756</v>
      </c>
      <c r="AP2427">
        <f t="shared" si="74"/>
        <v>2</v>
      </c>
    </row>
    <row r="2428" spans="1:42" x14ac:dyDescent="0.3">
      <c r="A2428" s="1">
        <v>2654</v>
      </c>
      <c r="B2428" t="s">
        <v>8849</v>
      </c>
      <c r="C2428" t="s">
        <v>27</v>
      </c>
      <c r="D2428" t="s">
        <v>2000</v>
      </c>
      <c r="E2428" t="s">
        <v>1269</v>
      </c>
      <c r="F2428" t="s">
        <v>1740</v>
      </c>
      <c r="G2428" t="s">
        <v>308</v>
      </c>
      <c r="H2428" t="s">
        <v>47</v>
      </c>
      <c r="I2428">
        <v>142</v>
      </c>
      <c r="J2428">
        <v>1.85</v>
      </c>
      <c r="K2428" t="s">
        <v>33</v>
      </c>
      <c r="L2428" t="s">
        <v>17213</v>
      </c>
      <c r="M2428" t="s">
        <v>19017</v>
      </c>
      <c r="N2428" t="s">
        <v>14347</v>
      </c>
      <c r="O2428" t="s">
        <v>13975</v>
      </c>
      <c r="P2428" t="s">
        <v>16815</v>
      </c>
      <c r="Q2428">
        <v>1985</v>
      </c>
      <c r="R2428" t="s">
        <v>491</v>
      </c>
      <c r="S2428">
        <v>0</v>
      </c>
      <c r="T2428">
        <v>15000000</v>
      </c>
      <c r="U2428">
        <v>9929000</v>
      </c>
      <c r="V2428">
        <f t="shared" si="75"/>
        <v>-5071000</v>
      </c>
      <c r="W2428" t="s">
        <v>8850</v>
      </c>
      <c r="X2428">
        <v>8</v>
      </c>
      <c r="Y2428">
        <v>230</v>
      </c>
      <c r="Z2428">
        <v>152306</v>
      </c>
      <c r="AA2428">
        <v>513</v>
      </c>
      <c r="AB2428">
        <v>16000</v>
      </c>
      <c r="AC2428">
        <v>0</v>
      </c>
      <c r="AD2428">
        <v>22000</v>
      </c>
      <c r="AE2428">
        <v>5000</v>
      </c>
      <c r="AF2428">
        <v>1000</v>
      </c>
      <c r="AG2428">
        <v>29475</v>
      </c>
      <c r="AH2428" t="s">
        <v>2420</v>
      </c>
      <c r="AI2428" t="s">
        <v>13700</v>
      </c>
      <c r="AP2428">
        <f t="shared" si="74"/>
        <v>2</v>
      </c>
    </row>
    <row r="2429" spans="1:42" x14ac:dyDescent="0.3">
      <c r="A2429" s="1">
        <v>2655</v>
      </c>
      <c r="B2429" t="s">
        <v>8851</v>
      </c>
      <c r="C2429" t="s">
        <v>27</v>
      </c>
      <c r="D2429" t="s">
        <v>8071</v>
      </c>
      <c r="E2429" t="s">
        <v>6651</v>
      </c>
      <c r="F2429" t="s">
        <v>6177</v>
      </c>
      <c r="G2429" t="s">
        <v>6530</v>
      </c>
      <c r="H2429" t="s">
        <v>32</v>
      </c>
      <c r="I2429">
        <v>103</v>
      </c>
      <c r="J2429">
        <v>2.35</v>
      </c>
      <c r="K2429" t="s">
        <v>33</v>
      </c>
      <c r="L2429" t="s">
        <v>19018</v>
      </c>
      <c r="M2429" t="s">
        <v>17030</v>
      </c>
      <c r="N2429" t="s">
        <v>15595</v>
      </c>
      <c r="O2429" t="s">
        <v>19019</v>
      </c>
      <c r="P2429" t="s">
        <v>13491</v>
      </c>
      <c r="Q2429">
        <v>2004</v>
      </c>
      <c r="R2429" t="s">
        <v>72</v>
      </c>
      <c r="S2429">
        <v>0</v>
      </c>
      <c r="T2429">
        <v>15000000</v>
      </c>
      <c r="U2429">
        <v>10411980</v>
      </c>
      <c r="V2429">
        <f t="shared" si="75"/>
        <v>-4588020</v>
      </c>
      <c r="W2429" t="s">
        <v>8852</v>
      </c>
      <c r="X2429">
        <v>5.9</v>
      </c>
      <c r="Y2429">
        <v>46</v>
      </c>
      <c r="Z2429">
        <v>22649</v>
      </c>
      <c r="AA2429">
        <v>212</v>
      </c>
      <c r="AB2429">
        <v>1000</v>
      </c>
      <c r="AC2429">
        <v>80</v>
      </c>
      <c r="AD2429">
        <v>1000</v>
      </c>
      <c r="AE2429">
        <v>872</v>
      </c>
      <c r="AF2429">
        <v>782</v>
      </c>
      <c r="AG2429">
        <v>4676</v>
      </c>
      <c r="AH2429" t="s">
        <v>20926</v>
      </c>
      <c r="AI2429" t="s">
        <v>20933</v>
      </c>
      <c r="AJ2429" t="s">
        <v>12756</v>
      </c>
      <c r="AP2429">
        <f t="shared" si="74"/>
        <v>3</v>
      </c>
    </row>
    <row r="2430" spans="1:42" x14ac:dyDescent="0.3">
      <c r="A2430" s="1">
        <v>2657</v>
      </c>
      <c r="B2430" t="s">
        <v>8853</v>
      </c>
      <c r="C2430" t="s">
        <v>27</v>
      </c>
      <c r="D2430" t="s">
        <v>3023</v>
      </c>
      <c r="E2430" t="s">
        <v>519</v>
      </c>
      <c r="F2430" t="s">
        <v>233</v>
      </c>
      <c r="G2430" t="s">
        <v>209</v>
      </c>
      <c r="H2430" t="s">
        <v>32</v>
      </c>
      <c r="I2430">
        <v>117</v>
      </c>
      <c r="J2430">
        <v>1.85</v>
      </c>
      <c r="K2430" t="s">
        <v>33</v>
      </c>
      <c r="L2430" t="s">
        <v>14096</v>
      </c>
      <c r="M2430" t="s">
        <v>19020</v>
      </c>
      <c r="N2430" t="s">
        <v>19021</v>
      </c>
      <c r="O2430" t="s">
        <v>19022</v>
      </c>
      <c r="P2430" t="s">
        <v>19023</v>
      </c>
      <c r="Q2430">
        <v>1998</v>
      </c>
      <c r="R2430" t="s">
        <v>491</v>
      </c>
      <c r="S2430">
        <v>1</v>
      </c>
      <c r="T2430">
        <v>15000000</v>
      </c>
      <c r="U2430">
        <v>17439163</v>
      </c>
      <c r="V2430">
        <f t="shared" si="75"/>
        <v>2439163</v>
      </c>
      <c r="W2430" t="s">
        <v>8854</v>
      </c>
      <c r="X2430">
        <v>8.1999999999999993</v>
      </c>
      <c r="Y2430">
        <v>249</v>
      </c>
      <c r="Z2430">
        <v>537419</v>
      </c>
      <c r="AA2430">
        <v>1028</v>
      </c>
      <c r="AB2430">
        <v>35000</v>
      </c>
      <c r="AC2430">
        <v>0</v>
      </c>
      <c r="AD2430">
        <v>22000</v>
      </c>
      <c r="AE2430">
        <v>12000</v>
      </c>
      <c r="AF2430">
        <v>12000</v>
      </c>
      <c r="AG2430">
        <v>47728</v>
      </c>
      <c r="AH2430" t="s">
        <v>1432</v>
      </c>
      <c r="AI2430" t="s">
        <v>20931</v>
      </c>
      <c r="AP2430">
        <f t="shared" si="74"/>
        <v>2</v>
      </c>
    </row>
    <row r="2431" spans="1:42" x14ac:dyDescent="0.3">
      <c r="A2431" s="1">
        <v>2658</v>
      </c>
      <c r="B2431" t="s">
        <v>8855</v>
      </c>
      <c r="C2431" t="s">
        <v>559</v>
      </c>
      <c r="D2431" t="s">
        <v>8856</v>
      </c>
      <c r="E2431" t="s">
        <v>538</v>
      </c>
      <c r="F2431" t="s">
        <v>8857</v>
      </c>
      <c r="G2431" t="s">
        <v>1249</v>
      </c>
      <c r="H2431" t="s">
        <v>32</v>
      </c>
      <c r="I2431">
        <v>116</v>
      </c>
      <c r="J2431">
        <v>2.35</v>
      </c>
      <c r="K2431" t="s">
        <v>33</v>
      </c>
      <c r="L2431" t="s">
        <v>15567</v>
      </c>
      <c r="M2431" t="s">
        <v>19024</v>
      </c>
      <c r="N2431" t="s">
        <v>15897</v>
      </c>
      <c r="O2431" t="s">
        <v>17749</v>
      </c>
      <c r="P2431" t="s">
        <v>17893</v>
      </c>
      <c r="Q2431">
        <v>2006</v>
      </c>
      <c r="R2431" t="s">
        <v>491</v>
      </c>
      <c r="S2431">
        <v>0</v>
      </c>
      <c r="T2431">
        <v>15000000</v>
      </c>
      <c r="U2431">
        <v>9396487</v>
      </c>
      <c r="V2431">
        <f t="shared" si="75"/>
        <v>-5603513</v>
      </c>
      <c r="W2431" t="s">
        <v>8858</v>
      </c>
      <c r="X2431">
        <v>7</v>
      </c>
      <c r="Y2431">
        <v>197</v>
      </c>
      <c r="Z2431">
        <v>52421</v>
      </c>
      <c r="AA2431">
        <v>200</v>
      </c>
      <c r="AB2431">
        <v>0</v>
      </c>
      <c r="AC2431">
        <v>153</v>
      </c>
      <c r="AD2431">
        <v>3000</v>
      </c>
      <c r="AE2431">
        <v>788</v>
      </c>
      <c r="AF2431">
        <v>539</v>
      </c>
      <c r="AG2431">
        <v>5012</v>
      </c>
      <c r="AH2431" t="s">
        <v>2420</v>
      </c>
      <c r="AI2431" t="s">
        <v>20933</v>
      </c>
      <c r="AP2431">
        <f t="shared" si="74"/>
        <v>2</v>
      </c>
    </row>
    <row r="2432" spans="1:42" x14ac:dyDescent="0.3">
      <c r="A2432" s="1">
        <v>2659</v>
      </c>
      <c r="B2432" t="s">
        <v>8859</v>
      </c>
      <c r="C2432" t="s">
        <v>27</v>
      </c>
      <c r="D2432" t="s">
        <v>2246</v>
      </c>
      <c r="E2432" t="s">
        <v>8860</v>
      </c>
      <c r="F2432" t="s">
        <v>3487</v>
      </c>
      <c r="G2432" t="s">
        <v>8861</v>
      </c>
      <c r="H2432" t="s">
        <v>32</v>
      </c>
      <c r="I2432">
        <v>118</v>
      </c>
      <c r="J2432">
        <v>2.35</v>
      </c>
      <c r="K2432" t="s">
        <v>33</v>
      </c>
      <c r="L2432" t="s">
        <v>19025</v>
      </c>
      <c r="M2432" t="s">
        <v>14045</v>
      </c>
      <c r="N2432" t="s">
        <v>14684</v>
      </c>
      <c r="O2432" t="s">
        <v>14565</v>
      </c>
      <c r="P2432" t="s">
        <v>14666</v>
      </c>
      <c r="Q2432">
        <v>2002</v>
      </c>
      <c r="R2432" t="s">
        <v>491</v>
      </c>
      <c r="S2432">
        <v>1</v>
      </c>
      <c r="T2432">
        <v>15000000</v>
      </c>
      <c r="U2432">
        <v>9059588</v>
      </c>
      <c r="V2432">
        <f t="shared" si="75"/>
        <v>-5940412</v>
      </c>
      <c r="W2432" t="s">
        <v>8862</v>
      </c>
      <c r="X2432">
        <v>6.6</v>
      </c>
      <c r="Y2432">
        <v>71</v>
      </c>
      <c r="Z2432">
        <v>17261</v>
      </c>
      <c r="AA2432">
        <v>125</v>
      </c>
      <c r="AB2432">
        <v>455</v>
      </c>
      <c r="AC2432">
        <v>41</v>
      </c>
      <c r="AD2432">
        <v>556</v>
      </c>
      <c r="AE2432">
        <v>463</v>
      </c>
      <c r="AF2432">
        <v>274</v>
      </c>
      <c r="AG2432">
        <v>1873</v>
      </c>
      <c r="AH2432" t="s">
        <v>20931</v>
      </c>
      <c r="AI2432" t="s">
        <v>2420</v>
      </c>
      <c r="AJ2432" t="s">
        <v>12756</v>
      </c>
      <c r="AK2432" t="s">
        <v>13161</v>
      </c>
      <c r="AP2432">
        <f t="shared" si="74"/>
        <v>4</v>
      </c>
    </row>
    <row r="2433" spans="1:42" x14ac:dyDescent="0.3">
      <c r="A2433" s="1">
        <v>2660</v>
      </c>
      <c r="B2433" t="s">
        <v>8863</v>
      </c>
      <c r="C2433" t="s">
        <v>27</v>
      </c>
      <c r="D2433" t="s">
        <v>8864</v>
      </c>
      <c r="E2433" t="s">
        <v>432</v>
      </c>
      <c r="F2433" t="s">
        <v>1109</v>
      </c>
      <c r="G2433" t="s">
        <v>8865</v>
      </c>
      <c r="H2433" t="s">
        <v>32</v>
      </c>
      <c r="I2433">
        <v>108</v>
      </c>
      <c r="J2433">
        <v>2.35</v>
      </c>
      <c r="K2433" t="s">
        <v>33</v>
      </c>
      <c r="L2433" t="s">
        <v>14720</v>
      </c>
      <c r="M2433" t="s">
        <v>15107</v>
      </c>
      <c r="N2433" t="s">
        <v>19026</v>
      </c>
      <c r="O2433" t="s">
        <v>19027</v>
      </c>
      <c r="P2433" t="s">
        <v>15270</v>
      </c>
      <c r="Q2433">
        <v>2007</v>
      </c>
      <c r="R2433" t="s">
        <v>491</v>
      </c>
      <c r="S2433">
        <v>0</v>
      </c>
      <c r="T2433">
        <v>16000000</v>
      </c>
      <c r="U2433">
        <v>9172810</v>
      </c>
      <c r="V2433">
        <f t="shared" si="75"/>
        <v>-6827190</v>
      </c>
      <c r="W2433" t="s">
        <v>8866</v>
      </c>
      <c r="X2433">
        <v>6.7</v>
      </c>
      <c r="Y2433">
        <v>190</v>
      </c>
      <c r="Z2433">
        <v>24150</v>
      </c>
      <c r="AA2433">
        <v>118</v>
      </c>
      <c r="AB2433">
        <v>923</v>
      </c>
      <c r="AC2433">
        <v>187</v>
      </c>
      <c r="AD2433">
        <v>11000</v>
      </c>
      <c r="AE2433">
        <v>883</v>
      </c>
      <c r="AF2433">
        <v>254</v>
      </c>
      <c r="AG2433">
        <v>12178</v>
      </c>
      <c r="AH2433" t="s">
        <v>20932</v>
      </c>
      <c r="AI2433" t="s">
        <v>2420</v>
      </c>
      <c r="AJ2433" t="s">
        <v>20929</v>
      </c>
      <c r="AK2433" t="s">
        <v>13161</v>
      </c>
      <c r="AL2433" t="s">
        <v>6750</v>
      </c>
      <c r="AP2433">
        <f t="shared" si="74"/>
        <v>5</v>
      </c>
    </row>
    <row r="2434" spans="1:42" x14ac:dyDescent="0.3">
      <c r="A2434" s="1">
        <v>2661</v>
      </c>
      <c r="B2434" t="s">
        <v>8867</v>
      </c>
      <c r="C2434" t="s">
        <v>27</v>
      </c>
      <c r="D2434" t="s">
        <v>8868</v>
      </c>
      <c r="E2434" t="s">
        <v>64</v>
      </c>
      <c r="F2434" t="s">
        <v>8869</v>
      </c>
      <c r="G2434" t="s">
        <v>8870</v>
      </c>
      <c r="H2434" t="s">
        <v>32</v>
      </c>
      <c r="I2434">
        <v>94</v>
      </c>
      <c r="J2434">
        <v>1.85</v>
      </c>
      <c r="K2434" t="s">
        <v>33</v>
      </c>
      <c r="L2434" t="s">
        <v>14230</v>
      </c>
      <c r="M2434" t="s">
        <v>19028</v>
      </c>
      <c r="N2434" t="s">
        <v>19029</v>
      </c>
      <c r="O2434" t="s">
        <v>19030</v>
      </c>
      <c r="P2434" t="s">
        <v>17178</v>
      </c>
      <c r="Q2434">
        <v>2000</v>
      </c>
      <c r="R2434" t="s">
        <v>34</v>
      </c>
      <c r="S2434">
        <v>4</v>
      </c>
      <c r="T2434">
        <v>15000000</v>
      </c>
      <c r="U2434">
        <v>8735529</v>
      </c>
      <c r="V2434">
        <f t="shared" si="75"/>
        <v>-6264471</v>
      </c>
      <c r="W2434" t="s">
        <v>8871</v>
      </c>
      <c r="X2434">
        <v>5.5</v>
      </c>
      <c r="Y2434">
        <v>50</v>
      </c>
      <c r="Z2434">
        <v>8055</v>
      </c>
      <c r="AA2434">
        <v>89</v>
      </c>
      <c r="AB2434">
        <v>816</v>
      </c>
      <c r="AC2434">
        <v>9</v>
      </c>
      <c r="AD2434">
        <v>11000</v>
      </c>
      <c r="AE2434">
        <v>897</v>
      </c>
      <c r="AF2434">
        <v>612</v>
      </c>
      <c r="AG2434">
        <v>13524</v>
      </c>
      <c r="AH2434" t="s">
        <v>1432</v>
      </c>
      <c r="AI2434" t="s">
        <v>2420</v>
      </c>
      <c r="AJ2434" t="s">
        <v>12756</v>
      </c>
      <c r="AP2434">
        <f t="shared" si="74"/>
        <v>3</v>
      </c>
    </row>
    <row r="2435" spans="1:42" x14ac:dyDescent="0.3">
      <c r="A2435" s="1">
        <v>2662</v>
      </c>
      <c r="B2435" t="s">
        <v>8872</v>
      </c>
      <c r="C2435" t="s">
        <v>27</v>
      </c>
      <c r="D2435" t="s">
        <v>8873</v>
      </c>
      <c r="E2435" t="s">
        <v>477</v>
      </c>
      <c r="F2435" t="s">
        <v>5140</v>
      </c>
      <c r="G2435" t="s">
        <v>995</v>
      </c>
      <c r="H2435" t="s">
        <v>32</v>
      </c>
      <c r="I2435">
        <v>97</v>
      </c>
      <c r="J2435">
        <v>1.85</v>
      </c>
      <c r="K2435" t="s">
        <v>33</v>
      </c>
      <c r="L2435" t="s">
        <v>17237</v>
      </c>
      <c r="M2435" t="s">
        <v>17101</v>
      </c>
      <c r="N2435" t="s">
        <v>19031</v>
      </c>
      <c r="O2435" t="s">
        <v>19032</v>
      </c>
      <c r="P2435" t="s">
        <v>19033</v>
      </c>
      <c r="Q2435">
        <v>2002</v>
      </c>
      <c r="R2435" t="s">
        <v>491</v>
      </c>
      <c r="S2435">
        <v>4</v>
      </c>
      <c r="T2435">
        <v>20000000</v>
      </c>
      <c r="U2435">
        <v>8586376</v>
      </c>
      <c r="V2435">
        <f t="shared" si="75"/>
        <v>-11413624</v>
      </c>
      <c r="W2435" t="s">
        <v>8874</v>
      </c>
      <c r="X2435">
        <v>4.9000000000000004</v>
      </c>
      <c r="Y2435">
        <v>63</v>
      </c>
      <c r="Z2435">
        <v>26598</v>
      </c>
      <c r="AA2435">
        <v>132</v>
      </c>
      <c r="AB2435">
        <v>1000</v>
      </c>
      <c r="AC2435">
        <v>2</v>
      </c>
      <c r="AD2435">
        <v>890</v>
      </c>
      <c r="AE2435">
        <v>852</v>
      </c>
      <c r="AF2435">
        <v>461</v>
      </c>
      <c r="AG2435">
        <v>3161</v>
      </c>
      <c r="AH2435" t="s">
        <v>1432</v>
      </c>
      <c r="AP2435">
        <f t="shared" ref="AP2435:AP2498" si="76">COUNTA(AH2435:AO2435)</f>
        <v>1</v>
      </c>
    </row>
    <row r="2436" spans="1:42" x14ac:dyDescent="0.3">
      <c r="A2436" s="1">
        <v>2663</v>
      </c>
      <c r="B2436" t="s">
        <v>8875</v>
      </c>
      <c r="C2436" t="s">
        <v>27</v>
      </c>
      <c r="D2436" t="s">
        <v>4192</v>
      </c>
      <c r="E2436" t="s">
        <v>339</v>
      </c>
      <c r="F2436" t="s">
        <v>107</v>
      </c>
      <c r="G2436" t="s">
        <v>540</v>
      </c>
      <c r="H2436" t="s">
        <v>47</v>
      </c>
      <c r="I2436">
        <v>97</v>
      </c>
      <c r="J2436">
        <v>2.35</v>
      </c>
      <c r="K2436" t="s">
        <v>33</v>
      </c>
      <c r="L2436" t="s">
        <v>19034</v>
      </c>
      <c r="M2436" t="s">
        <v>18990</v>
      </c>
      <c r="N2436" t="s">
        <v>17442</v>
      </c>
      <c r="O2436" t="s">
        <v>14003</v>
      </c>
      <c r="P2436" t="s">
        <v>19035</v>
      </c>
      <c r="Q2436">
        <v>2002</v>
      </c>
      <c r="R2436" t="s">
        <v>72</v>
      </c>
      <c r="S2436">
        <v>5</v>
      </c>
      <c r="T2436">
        <v>15000000</v>
      </c>
      <c r="U2436">
        <v>8378141</v>
      </c>
      <c r="V2436">
        <f t="shared" ref="V2436:V2499" si="77">U2436-T2436</f>
        <v>-6621859</v>
      </c>
      <c r="W2436" t="s">
        <v>8876</v>
      </c>
      <c r="X2436">
        <v>6.9</v>
      </c>
      <c r="Y2436">
        <v>104</v>
      </c>
      <c r="Z2436">
        <v>18966</v>
      </c>
      <c r="AA2436">
        <v>141</v>
      </c>
      <c r="AB2436">
        <v>0</v>
      </c>
      <c r="AC2436">
        <v>32</v>
      </c>
      <c r="AD2436">
        <v>14000</v>
      </c>
      <c r="AE2436">
        <v>1000</v>
      </c>
      <c r="AF2436">
        <v>692</v>
      </c>
      <c r="AG2436">
        <v>16502</v>
      </c>
      <c r="AH2436" t="s">
        <v>1432</v>
      </c>
      <c r="AI2436" t="s">
        <v>2420</v>
      </c>
      <c r="AJ2436" t="s">
        <v>12756</v>
      </c>
      <c r="AP2436">
        <f t="shared" si="76"/>
        <v>3</v>
      </c>
    </row>
    <row r="2437" spans="1:42" x14ac:dyDescent="0.3">
      <c r="A2437" s="1">
        <v>2665</v>
      </c>
      <c r="B2437" t="s">
        <v>8877</v>
      </c>
      <c r="C2437" t="s">
        <v>27</v>
      </c>
      <c r="D2437" t="s">
        <v>8878</v>
      </c>
      <c r="E2437" t="s">
        <v>898</v>
      </c>
      <c r="F2437" t="s">
        <v>5001</v>
      </c>
      <c r="G2437" t="s">
        <v>1101</v>
      </c>
      <c r="H2437" t="s">
        <v>32</v>
      </c>
      <c r="I2437">
        <v>91</v>
      </c>
      <c r="J2437">
        <v>1.85</v>
      </c>
      <c r="K2437" t="s">
        <v>33</v>
      </c>
      <c r="L2437" t="s">
        <v>14431</v>
      </c>
      <c r="M2437" t="s">
        <v>15878</v>
      </c>
      <c r="N2437" t="s">
        <v>15927</v>
      </c>
      <c r="O2437" t="s">
        <v>14968</v>
      </c>
      <c r="P2437" t="s">
        <v>14397</v>
      </c>
      <c r="Q2437">
        <v>2006</v>
      </c>
      <c r="R2437" t="s">
        <v>72</v>
      </c>
      <c r="S2437">
        <v>0</v>
      </c>
      <c r="T2437">
        <v>15000000</v>
      </c>
      <c r="U2437">
        <v>8080116</v>
      </c>
      <c r="V2437">
        <f t="shared" si="77"/>
        <v>-6919884</v>
      </c>
      <c r="W2437" t="s">
        <v>8879</v>
      </c>
      <c r="X2437">
        <v>5.6</v>
      </c>
      <c r="Y2437">
        <v>49</v>
      </c>
      <c r="Z2437">
        <v>6562</v>
      </c>
      <c r="AA2437">
        <v>66</v>
      </c>
      <c r="AB2437">
        <v>647</v>
      </c>
      <c r="AC2437">
        <v>6</v>
      </c>
      <c r="AD2437">
        <v>8000</v>
      </c>
      <c r="AE2437">
        <v>625</v>
      </c>
      <c r="AF2437">
        <v>596</v>
      </c>
      <c r="AG2437">
        <v>10732</v>
      </c>
      <c r="AH2437" t="s">
        <v>718</v>
      </c>
      <c r="AI2437" t="s">
        <v>1432</v>
      </c>
      <c r="AJ2437" t="s">
        <v>20926</v>
      </c>
      <c r="AP2437">
        <f t="shared" si="76"/>
        <v>3</v>
      </c>
    </row>
    <row r="2438" spans="1:42" x14ac:dyDescent="0.3">
      <c r="A2438" s="1">
        <v>2666</v>
      </c>
      <c r="B2438" t="s">
        <v>8880</v>
      </c>
      <c r="C2438" t="s">
        <v>27</v>
      </c>
      <c r="D2438" t="s">
        <v>8881</v>
      </c>
      <c r="E2438" t="s">
        <v>8882</v>
      </c>
      <c r="F2438" t="s">
        <v>8883</v>
      </c>
      <c r="G2438" t="s">
        <v>8884</v>
      </c>
      <c r="H2438" t="s">
        <v>47</v>
      </c>
      <c r="I2438">
        <v>107</v>
      </c>
      <c r="J2438">
        <v>2.35</v>
      </c>
      <c r="K2438" t="s">
        <v>33</v>
      </c>
      <c r="L2438" t="s">
        <v>19036</v>
      </c>
      <c r="M2438" t="s">
        <v>16238</v>
      </c>
      <c r="N2438" t="s">
        <v>15408</v>
      </c>
      <c r="O2438" t="s">
        <v>18078</v>
      </c>
      <c r="P2438" t="s">
        <v>14944</v>
      </c>
      <c r="Q2438">
        <v>2008</v>
      </c>
      <c r="R2438" t="s">
        <v>491</v>
      </c>
      <c r="S2438">
        <v>1</v>
      </c>
      <c r="T2438">
        <v>15000000</v>
      </c>
      <c r="U2438">
        <v>7757130</v>
      </c>
      <c r="V2438">
        <f t="shared" si="77"/>
        <v>-7242870</v>
      </c>
      <c r="W2438" t="s">
        <v>8885</v>
      </c>
      <c r="X2438">
        <v>8</v>
      </c>
      <c r="Y2438">
        <v>300</v>
      </c>
      <c r="Z2438">
        <v>307639</v>
      </c>
      <c r="AA2438">
        <v>513</v>
      </c>
      <c r="AB2438">
        <v>32000</v>
      </c>
      <c r="AC2438">
        <v>454</v>
      </c>
      <c r="AD2438">
        <v>65</v>
      </c>
      <c r="AE2438">
        <v>49</v>
      </c>
      <c r="AF2438">
        <v>39</v>
      </c>
      <c r="AG2438">
        <v>173</v>
      </c>
      <c r="AH2438" t="s">
        <v>1432</v>
      </c>
      <c r="AI2438" t="s">
        <v>20931</v>
      </c>
      <c r="AJ2438" t="s">
        <v>2420</v>
      </c>
      <c r="AP2438">
        <f t="shared" si="76"/>
        <v>3</v>
      </c>
    </row>
    <row r="2439" spans="1:42" x14ac:dyDescent="0.3">
      <c r="A2439" s="1">
        <v>2667</v>
      </c>
      <c r="B2439" t="s">
        <v>8886</v>
      </c>
      <c r="C2439" t="s">
        <v>27</v>
      </c>
      <c r="D2439" t="s">
        <v>8887</v>
      </c>
      <c r="E2439" t="s">
        <v>6768</v>
      </c>
      <c r="F2439" t="s">
        <v>1249</v>
      </c>
      <c r="G2439" t="s">
        <v>8888</v>
      </c>
      <c r="H2439" t="s">
        <v>32</v>
      </c>
      <c r="I2439">
        <v>95</v>
      </c>
      <c r="J2439">
        <v>2.35</v>
      </c>
      <c r="K2439" t="s">
        <v>33</v>
      </c>
      <c r="L2439" t="s">
        <v>8889</v>
      </c>
      <c r="Q2439">
        <v>2013</v>
      </c>
      <c r="R2439" t="s">
        <v>34</v>
      </c>
      <c r="S2439">
        <v>6</v>
      </c>
      <c r="T2439">
        <v>15000000</v>
      </c>
      <c r="U2439">
        <v>9123834</v>
      </c>
      <c r="V2439">
        <f t="shared" si="77"/>
        <v>-5876166</v>
      </c>
      <c r="W2439" t="s">
        <v>8890</v>
      </c>
      <c r="X2439">
        <v>5.3</v>
      </c>
      <c r="Y2439">
        <v>43</v>
      </c>
      <c r="Z2439">
        <v>4065</v>
      </c>
      <c r="AA2439">
        <v>33</v>
      </c>
      <c r="AB2439">
        <v>0</v>
      </c>
      <c r="AC2439">
        <v>24</v>
      </c>
      <c r="AD2439">
        <v>931</v>
      </c>
      <c r="AE2439">
        <v>539</v>
      </c>
      <c r="AF2439">
        <v>426</v>
      </c>
      <c r="AG2439">
        <v>3322</v>
      </c>
      <c r="AH2439" t="s">
        <v>1432</v>
      </c>
      <c r="AI2439" t="s">
        <v>12756</v>
      </c>
      <c r="AP2439">
        <f t="shared" si="76"/>
        <v>2</v>
      </c>
    </row>
    <row r="2440" spans="1:42" x14ac:dyDescent="0.3">
      <c r="A2440" s="1">
        <v>2668</v>
      </c>
      <c r="B2440" t="s">
        <v>8891</v>
      </c>
      <c r="C2440" t="s">
        <v>27</v>
      </c>
      <c r="D2440" t="s">
        <v>8892</v>
      </c>
      <c r="E2440" t="s">
        <v>141</v>
      </c>
      <c r="F2440" t="s">
        <v>495</v>
      </c>
      <c r="G2440" t="s">
        <v>619</v>
      </c>
      <c r="H2440" t="s">
        <v>32</v>
      </c>
      <c r="I2440">
        <v>102</v>
      </c>
      <c r="J2440">
        <v>1.85</v>
      </c>
      <c r="K2440" t="s">
        <v>33</v>
      </c>
      <c r="L2440" t="s">
        <v>19037</v>
      </c>
      <c r="M2440" t="s">
        <v>15867</v>
      </c>
      <c r="N2440" t="s">
        <v>14422</v>
      </c>
      <c r="O2440" t="s">
        <v>15253</v>
      </c>
      <c r="P2440" t="s">
        <v>17121</v>
      </c>
      <c r="Q2440">
        <v>2008</v>
      </c>
      <c r="R2440" t="s">
        <v>34</v>
      </c>
      <c r="S2440">
        <v>4</v>
      </c>
      <c r="T2440">
        <v>15000000</v>
      </c>
      <c r="U2440">
        <v>6409206</v>
      </c>
      <c r="V2440">
        <f t="shared" si="77"/>
        <v>-8590794</v>
      </c>
      <c r="W2440" t="s">
        <v>8893</v>
      </c>
      <c r="X2440">
        <v>6.2</v>
      </c>
      <c r="Y2440">
        <v>132</v>
      </c>
      <c r="Z2440">
        <v>32311</v>
      </c>
      <c r="AA2440">
        <v>104</v>
      </c>
      <c r="AB2440">
        <v>0</v>
      </c>
      <c r="AC2440">
        <v>11</v>
      </c>
      <c r="AD2440">
        <v>15000</v>
      </c>
      <c r="AE2440">
        <v>14000</v>
      </c>
      <c r="AF2440">
        <v>1000</v>
      </c>
      <c r="AG2440">
        <v>33153</v>
      </c>
      <c r="AH2440" t="s">
        <v>1432</v>
      </c>
      <c r="AI2440" t="s">
        <v>20933</v>
      </c>
      <c r="AP2440">
        <f t="shared" si="76"/>
        <v>2</v>
      </c>
    </row>
    <row r="2441" spans="1:42" x14ac:dyDescent="0.3">
      <c r="A2441" s="1">
        <v>2669</v>
      </c>
      <c r="B2441" t="s">
        <v>8894</v>
      </c>
      <c r="C2441" t="s">
        <v>27</v>
      </c>
      <c r="D2441" t="s">
        <v>8895</v>
      </c>
      <c r="E2441" t="s">
        <v>63</v>
      </c>
      <c r="F2441" t="s">
        <v>6028</v>
      </c>
      <c r="G2441" t="s">
        <v>7378</v>
      </c>
      <c r="H2441" t="s">
        <v>32</v>
      </c>
      <c r="I2441">
        <v>88</v>
      </c>
      <c r="J2441">
        <v>1.85</v>
      </c>
      <c r="K2441" t="s">
        <v>33</v>
      </c>
      <c r="L2441" t="s">
        <v>15222</v>
      </c>
      <c r="M2441" t="s">
        <v>19038</v>
      </c>
      <c r="N2441" t="s">
        <v>15898</v>
      </c>
      <c r="O2441" t="s">
        <v>19039</v>
      </c>
      <c r="P2441" t="s">
        <v>14541</v>
      </c>
      <c r="Q2441">
        <v>2009</v>
      </c>
      <c r="R2441" t="s">
        <v>34</v>
      </c>
      <c r="S2441">
        <v>1</v>
      </c>
      <c r="T2441">
        <v>15000000</v>
      </c>
      <c r="U2441">
        <v>6373693</v>
      </c>
      <c r="V2441">
        <f t="shared" si="77"/>
        <v>-8626307</v>
      </c>
      <c r="W2441" t="s">
        <v>8896</v>
      </c>
      <c r="X2441">
        <v>5.3</v>
      </c>
      <c r="Y2441">
        <v>97</v>
      </c>
      <c r="Z2441">
        <v>11498</v>
      </c>
      <c r="AA2441">
        <v>53</v>
      </c>
      <c r="AB2441">
        <v>0</v>
      </c>
      <c r="AC2441">
        <v>96</v>
      </c>
      <c r="AD2441">
        <v>24000</v>
      </c>
      <c r="AE2441">
        <v>971</v>
      </c>
      <c r="AF2441">
        <v>360</v>
      </c>
      <c r="AG2441">
        <v>25637</v>
      </c>
      <c r="AH2441" t="s">
        <v>1432</v>
      </c>
      <c r="AI2441" t="s">
        <v>12756</v>
      </c>
      <c r="AP2441">
        <f t="shared" si="76"/>
        <v>2</v>
      </c>
    </row>
    <row r="2442" spans="1:42" x14ac:dyDescent="0.3">
      <c r="A2442" s="1">
        <v>2670</v>
      </c>
      <c r="B2442" t="s">
        <v>8897</v>
      </c>
      <c r="C2442" t="s">
        <v>27</v>
      </c>
      <c r="D2442" t="s">
        <v>4233</v>
      </c>
      <c r="E2442" t="s">
        <v>861</v>
      </c>
      <c r="F2442" t="s">
        <v>2316</v>
      </c>
      <c r="G2442" t="s">
        <v>4450</v>
      </c>
      <c r="H2442" t="s">
        <v>32</v>
      </c>
      <c r="I2442">
        <v>106</v>
      </c>
      <c r="J2442">
        <v>1.85</v>
      </c>
      <c r="K2442" t="s">
        <v>33</v>
      </c>
      <c r="L2442" t="s">
        <v>15658</v>
      </c>
      <c r="M2442" t="s">
        <v>15798</v>
      </c>
      <c r="N2442" t="s">
        <v>19040</v>
      </c>
      <c r="O2442" t="s">
        <v>15919</v>
      </c>
      <c r="P2442" t="s">
        <v>15595</v>
      </c>
      <c r="Q2442">
        <v>2012</v>
      </c>
      <c r="R2442" t="s">
        <v>491</v>
      </c>
      <c r="S2442">
        <v>1</v>
      </c>
      <c r="T2442">
        <v>15000000</v>
      </c>
      <c r="U2442">
        <v>7556708</v>
      </c>
      <c r="V2442">
        <f t="shared" si="77"/>
        <v>-7443292</v>
      </c>
      <c r="W2442" t="s">
        <v>8898</v>
      </c>
      <c r="X2442">
        <v>6.6</v>
      </c>
      <c r="Y2442">
        <v>242</v>
      </c>
      <c r="Z2442">
        <v>30284</v>
      </c>
      <c r="AA2442">
        <v>102</v>
      </c>
      <c r="AB2442">
        <v>10000</v>
      </c>
      <c r="AC2442">
        <v>835</v>
      </c>
      <c r="AD2442">
        <v>13000</v>
      </c>
      <c r="AE2442">
        <v>826</v>
      </c>
      <c r="AF2442">
        <v>363</v>
      </c>
      <c r="AG2442">
        <v>14544</v>
      </c>
      <c r="AH2442" t="s">
        <v>2420</v>
      </c>
      <c r="AP2442">
        <f t="shared" si="76"/>
        <v>1</v>
      </c>
    </row>
    <row r="2443" spans="1:42" x14ac:dyDescent="0.3">
      <c r="A2443" s="1">
        <v>2671</v>
      </c>
      <c r="B2443" t="s">
        <v>8899</v>
      </c>
      <c r="C2443" t="s">
        <v>27</v>
      </c>
      <c r="D2443" t="s">
        <v>2838</v>
      </c>
      <c r="E2443" t="s">
        <v>8833</v>
      </c>
      <c r="F2443" t="s">
        <v>1997</v>
      </c>
      <c r="G2443" t="s">
        <v>8900</v>
      </c>
      <c r="H2443" t="s">
        <v>32</v>
      </c>
      <c r="I2443">
        <v>92</v>
      </c>
      <c r="J2443">
        <v>1.85</v>
      </c>
      <c r="K2443" t="s">
        <v>33</v>
      </c>
      <c r="L2443" t="s">
        <v>14946</v>
      </c>
      <c r="M2443" t="s">
        <v>15185</v>
      </c>
      <c r="N2443" t="s">
        <v>19041</v>
      </c>
      <c r="O2443" t="s">
        <v>15136</v>
      </c>
      <c r="P2443" t="s">
        <v>19042</v>
      </c>
      <c r="Q2443">
        <v>2009</v>
      </c>
      <c r="R2443" t="s">
        <v>34</v>
      </c>
      <c r="S2443">
        <v>1</v>
      </c>
      <c r="T2443">
        <v>15000000</v>
      </c>
      <c r="U2443">
        <v>5306447</v>
      </c>
      <c r="V2443">
        <f t="shared" si="77"/>
        <v>-9693553</v>
      </c>
      <c r="W2443" t="s">
        <v>8901</v>
      </c>
      <c r="X2443">
        <v>7.2</v>
      </c>
      <c r="Y2443">
        <v>218</v>
      </c>
      <c r="Z2443">
        <v>58967</v>
      </c>
      <c r="AA2443">
        <v>169</v>
      </c>
      <c r="AB2443">
        <v>10000</v>
      </c>
      <c r="AC2443">
        <v>11000</v>
      </c>
      <c r="AD2443">
        <v>860</v>
      </c>
      <c r="AE2443">
        <v>658</v>
      </c>
      <c r="AF2443">
        <v>386</v>
      </c>
      <c r="AG2443">
        <v>2717</v>
      </c>
      <c r="AH2443" t="s">
        <v>1432</v>
      </c>
      <c r="AI2443" t="s">
        <v>12756</v>
      </c>
      <c r="AP2443">
        <f t="shared" si="76"/>
        <v>2</v>
      </c>
    </row>
    <row r="2444" spans="1:42" x14ac:dyDescent="0.3">
      <c r="A2444" s="1">
        <v>2672</v>
      </c>
      <c r="B2444" t="s">
        <v>8902</v>
      </c>
      <c r="C2444" t="s">
        <v>559</v>
      </c>
      <c r="D2444" t="s">
        <v>8903</v>
      </c>
      <c r="E2444" t="s">
        <v>6321</v>
      </c>
      <c r="F2444" t="s">
        <v>4466</v>
      </c>
      <c r="G2444" t="s">
        <v>8904</v>
      </c>
      <c r="H2444" t="s">
        <v>32</v>
      </c>
      <c r="I2444">
        <v>105</v>
      </c>
      <c r="J2444">
        <v>1.85</v>
      </c>
      <c r="K2444" t="s">
        <v>33</v>
      </c>
      <c r="L2444" t="s">
        <v>18659</v>
      </c>
      <c r="M2444" t="s">
        <v>18244</v>
      </c>
      <c r="N2444" t="s">
        <v>15915</v>
      </c>
      <c r="O2444" t="s">
        <v>19043</v>
      </c>
      <c r="P2444" t="s">
        <v>15898</v>
      </c>
      <c r="Q2444">
        <v>2000</v>
      </c>
      <c r="R2444" t="s">
        <v>34</v>
      </c>
      <c r="S2444">
        <v>4</v>
      </c>
      <c r="T2444">
        <v>15000000</v>
      </c>
      <c r="U2444">
        <v>5217498</v>
      </c>
      <c r="V2444">
        <f t="shared" si="77"/>
        <v>-9782502</v>
      </c>
      <c r="W2444" t="s">
        <v>8905</v>
      </c>
      <c r="X2444">
        <v>4.5999999999999996</v>
      </c>
      <c r="Y2444">
        <v>49</v>
      </c>
      <c r="Z2444">
        <v>3668</v>
      </c>
      <c r="AA2444">
        <v>85</v>
      </c>
      <c r="AB2444">
        <v>157</v>
      </c>
      <c r="AC2444">
        <v>52</v>
      </c>
      <c r="AD2444">
        <v>477</v>
      </c>
      <c r="AE2444">
        <v>397</v>
      </c>
      <c r="AF2444">
        <v>275</v>
      </c>
      <c r="AG2444">
        <v>2312</v>
      </c>
      <c r="AH2444" t="s">
        <v>2420</v>
      </c>
      <c r="AI2444" t="s">
        <v>20928</v>
      </c>
      <c r="AJ2444" t="s">
        <v>13161</v>
      </c>
      <c r="AP2444">
        <f t="shared" si="76"/>
        <v>3</v>
      </c>
    </row>
    <row r="2445" spans="1:42" x14ac:dyDescent="0.3">
      <c r="A2445" s="1">
        <v>2673</v>
      </c>
      <c r="B2445" t="s">
        <v>8906</v>
      </c>
      <c r="C2445" t="s">
        <v>27</v>
      </c>
      <c r="D2445" t="s">
        <v>8544</v>
      </c>
      <c r="E2445" t="s">
        <v>8907</v>
      </c>
      <c r="F2445" t="s">
        <v>3895</v>
      </c>
      <c r="G2445" t="s">
        <v>8908</v>
      </c>
      <c r="H2445" t="s">
        <v>1390</v>
      </c>
      <c r="I2445">
        <v>107</v>
      </c>
      <c r="J2445">
        <v>2.35</v>
      </c>
      <c r="K2445" t="s">
        <v>33</v>
      </c>
      <c r="L2445" t="s">
        <v>19044</v>
      </c>
      <c r="M2445" t="s">
        <v>14068</v>
      </c>
      <c r="N2445" t="s">
        <v>14712</v>
      </c>
      <c r="O2445" t="s">
        <v>15527</v>
      </c>
      <c r="P2445" t="s">
        <v>14242</v>
      </c>
      <c r="Q2445">
        <v>2005</v>
      </c>
      <c r="R2445" t="s">
        <v>491</v>
      </c>
      <c r="S2445">
        <v>2</v>
      </c>
      <c r="T2445">
        <v>15000000</v>
      </c>
      <c r="U2445">
        <v>5023275</v>
      </c>
      <c r="V2445">
        <f t="shared" si="77"/>
        <v>-9976725</v>
      </c>
      <c r="W2445" t="s">
        <v>8909</v>
      </c>
      <c r="X2445">
        <v>7.5</v>
      </c>
      <c r="Y2445">
        <v>172</v>
      </c>
      <c r="Z2445">
        <v>34194</v>
      </c>
      <c r="AA2445">
        <v>199</v>
      </c>
      <c r="AB2445">
        <v>0</v>
      </c>
      <c r="AC2445">
        <v>0</v>
      </c>
      <c r="AD2445">
        <v>572</v>
      </c>
      <c r="AE2445">
        <v>324</v>
      </c>
      <c r="AF2445">
        <v>289</v>
      </c>
      <c r="AG2445">
        <v>1627</v>
      </c>
      <c r="AH2445" t="s">
        <v>718</v>
      </c>
      <c r="AI2445" t="s">
        <v>20931</v>
      </c>
      <c r="AJ2445" t="s">
        <v>2420</v>
      </c>
      <c r="AK2445" t="s">
        <v>20928</v>
      </c>
      <c r="AL2445" t="s">
        <v>10951</v>
      </c>
      <c r="AP2445">
        <f t="shared" si="76"/>
        <v>5</v>
      </c>
    </row>
    <row r="2446" spans="1:42" x14ac:dyDescent="0.3">
      <c r="A2446" s="1">
        <v>2674</v>
      </c>
      <c r="B2446" t="s">
        <v>8910</v>
      </c>
      <c r="C2446" t="s">
        <v>27</v>
      </c>
      <c r="D2446" t="s">
        <v>8911</v>
      </c>
      <c r="E2446" t="s">
        <v>604</v>
      </c>
      <c r="F2446" t="s">
        <v>1326</v>
      </c>
      <c r="G2446" t="s">
        <v>1478</v>
      </c>
      <c r="H2446" t="s">
        <v>1390</v>
      </c>
      <c r="I2446">
        <v>120</v>
      </c>
      <c r="J2446">
        <v>1.85</v>
      </c>
      <c r="K2446" t="s">
        <v>33</v>
      </c>
      <c r="L2446" t="s">
        <v>15231</v>
      </c>
      <c r="M2446" t="s">
        <v>17281</v>
      </c>
      <c r="N2446" t="s">
        <v>15408</v>
      </c>
      <c r="O2446" t="s">
        <v>15967</v>
      </c>
      <c r="P2446" t="s">
        <v>16147</v>
      </c>
      <c r="Q2446">
        <v>1999</v>
      </c>
      <c r="R2446" t="s">
        <v>34</v>
      </c>
      <c r="S2446">
        <v>2</v>
      </c>
      <c r="T2446">
        <v>15000000</v>
      </c>
      <c r="U2446">
        <v>4956401</v>
      </c>
      <c r="V2446">
        <f t="shared" si="77"/>
        <v>-10043599</v>
      </c>
      <c r="W2446" t="s">
        <v>8912</v>
      </c>
      <c r="X2446">
        <v>6.5</v>
      </c>
      <c r="Y2446">
        <v>68</v>
      </c>
      <c r="Z2446">
        <v>12601</v>
      </c>
      <c r="AA2446">
        <v>89</v>
      </c>
      <c r="AB2446">
        <v>0</v>
      </c>
      <c r="AC2446">
        <v>0</v>
      </c>
      <c r="AD2446">
        <v>49000</v>
      </c>
      <c r="AE2446">
        <v>1000</v>
      </c>
      <c r="AF2446">
        <v>693</v>
      </c>
      <c r="AG2446">
        <v>51657</v>
      </c>
      <c r="AH2446" t="s">
        <v>2420</v>
      </c>
      <c r="AI2446" t="s">
        <v>6750</v>
      </c>
      <c r="AP2446">
        <f t="shared" si="76"/>
        <v>2</v>
      </c>
    </row>
    <row r="2447" spans="1:42" x14ac:dyDescent="0.3">
      <c r="A2447" s="1">
        <v>2675</v>
      </c>
      <c r="B2447" t="s">
        <v>8913</v>
      </c>
      <c r="C2447" t="s">
        <v>27</v>
      </c>
      <c r="D2447" t="s">
        <v>192</v>
      </c>
      <c r="E2447" t="s">
        <v>77</v>
      </c>
      <c r="F2447" t="s">
        <v>8914</v>
      </c>
      <c r="G2447" t="s">
        <v>1789</v>
      </c>
      <c r="H2447" t="s">
        <v>32</v>
      </c>
      <c r="I2447">
        <v>103</v>
      </c>
      <c r="J2447">
        <v>2.35</v>
      </c>
      <c r="K2447" t="s">
        <v>33</v>
      </c>
      <c r="L2447" t="s">
        <v>15765</v>
      </c>
      <c r="M2447" t="s">
        <v>19045</v>
      </c>
      <c r="N2447" t="s">
        <v>15207</v>
      </c>
      <c r="O2447" t="s">
        <v>14989</v>
      </c>
      <c r="P2447" t="s">
        <v>14349</v>
      </c>
      <c r="Q2447">
        <v>2005</v>
      </c>
      <c r="R2447" t="s">
        <v>491</v>
      </c>
      <c r="S2447">
        <v>2</v>
      </c>
      <c r="T2447">
        <v>15000000</v>
      </c>
      <c r="U2447">
        <v>4235837</v>
      </c>
      <c r="V2447">
        <f t="shared" si="77"/>
        <v>-10764163</v>
      </c>
      <c r="W2447" t="s">
        <v>8915</v>
      </c>
      <c r="X2447">
        <v>7.6</v>
      </c>
      <c r="Y2447">
        <v>223</v>
      </c>
      <c r="Z2447">
        <v>175962</v>
      </c>
      <c r="AA2447">
        <v>336</v>
      </c>
      <c r="AB2447">
        <v>0</v>
      </c>
      <c r="AC2447">
        <v>1000</v>
      </c>
      <c r="AD2447">
        <v>21000</v>
      </c>
      <c r="AE2447">
        <v>1000</v>
      </c>
      <c r="AF2447">
        <v>611</v>
      </c>
      <c r="AG2447">
        <v>23932</v>
      </c>
      <c r="AH2447" t="s">
        <v>1432</v>
      </c>
      <c r="AI2447" t="s">
        <v>20931</v>
      </c>
      <c r="AJ2447" t="s">
        <v>20928</v>
      </c>
      <c r="AP2447">
        <f t="shared" si="76"/>
        <v>3</v>
      </c>
    </row>
    <row r="2448" spans="1:42" x14ac:dyDescent="0.3">
      <c r="A2448" s="1">
        <v>2676</v>
      </c>
      <c r="B2448" t="s">
        <v>8916</v>
      </c>
      <c r="C2448" t="s">
        <v>27</v>
      </c>
      <c r="D2448" t="s">
        <v>8917</v>
      </c>
      <c r="E2448" t="s">
        <v>477</v>
      </c>
      <c r="F2448" t="s">
        <v>322</v>
      </c>
      <c r="G2448" t="s">
        <v>5915</v>
      </c>
      <c r="H2448" t="s">
        <v>32</v>
      </c>
      <c r="I2448">
        <v>92</v>
      </c>
      <c r="J2448">
        <v>1.85</v>
      </c>
      <c r="K2448" t="s">
        <v>33</v>
      </c>
      <c r="L2448" t="s">
        <v>15567</v>
      </c>
      <c r="M2448" t="s">
        <v>15715</v>
      </c>
      <c r="N2448" t="s">
        <v>19046</v>
      </c>
      <c r="O2448" t="s">
        <v>19047</v>
      </c>
      <c r="P2448" t="s">
        <v>19048</v>
      </c>
      <c r="Q2448">
        <v>1999</v>
      </c>
      <c r="R2448" t="s">
        <v>491</v>
      </c>
      <c r="S2448">
        <v>0</v>
      </c>
      <c r="T2448">
        <v>20000000</v>
      </c>
      <c r="U2448">
        <v>4002955</v>
      </c>
      <c r="V2448">
        <f t="shared" si="77"/>
        <v>-15997045</v>
      </c>
      <c r="W2448" t="s">
        <v>8918</v>
      </c>
      <c r="X2448">
        <v>6.2</v>
      </c>
      <c r="Y2448">
        <v>59</v>
      </c>
      <c r="Z2448">
        <v>33745</v>
      </c>
      <c r="AA2448">
        <v>198</v>
      </c>
      <c r="AB2448">
        <v>0</v>
      </c>
      <c r="AC2448">
        <v>6</v>
      </c>
      <c r="AD2448">
        <v>890</v>
      </c>
      <c r="AE2448">
        <v>729</v>
      </c>
      <c r="AF2448">
        <v>577</v>
      </c>
      <c r="AG2448">
        <v>3654</v>
      </c>
      <c r="AH2448" t="s">
        <v>1432</v>
      </c>
      <c r="AI2448" t="s">
        <v>20924</v>
      </c>
      <c r="AJ2448" t="s">
        <v>4493</v>
      </c>
      <c r="AK2448" t="s">
        <v>13161</v>
      </c>
      <c r="AP2448">
        <f t="shared" si="76"/>
        <v>4</v>
      </c>
    </row>
    <row r="2449" spans="1:42" x14ac:dyDescent="0.3">
      <c r="A2449" s="1">
        <v>2677</v>
      </c>
      <c r="B2449" t="s">
        <v>8919</v>
      </c>
      <c r="C2449" t="s">
        <v>27</v>
      </c>
      <c r="D2449" t="s">
        <v>4113</v>
      </c>
      <c r="E2449" t="s">
        <v>160</v>
      </c>
      <c r="F2449" t="s">
        <v>3084</v>
      </c>
      <c r="G2449" t="s">
        <v>5017</v>
      </c>
      <c r="H2449" t="s">
        <v>1390</v>
      </c>
      <c r="I2449">
        <v>147</v>
      </c>
      <c r="J2449">
        <v>1.85</v>
      </c>
      <c r="K2449" t="s">
        <v>33</v>
      </c>
      <c r="L2449" t="s">
        <v>15593</v>
      </c>
      <c r="M2449" t="s">
        <v>16337</v>
      </c>
      <c r="N2449" t="s">
        <v>15915</v>
      </c>
      <c r="O2449" t="s">
        <v>18412</v>
      </c>
      <c r="P2449" t="s">
        <v>19049</v>
      </c>
      <c r="Q2449">
        <v>2001</v>
      </c>
      <c r="R2449" t="s">
        <v>491</v>
      </c>
      <c r="S2449">
        <v>1</v>
      </c>
      <c r="T2449">
        <v>15000000</v>
      </c>
      <c r="U2449">
        <v>7219578</v>
      </c>
      <c r="V2449">
        <f t="shared" si="77"/>
        <v>-7780422</v>
      </c>
      <c r="W2449" t="s">
        <v>8920</v>
      </c>
      <c r="X2449">
        <v>8</v>
      </c>
      <c r="Y2449">
        <v>252</v>
      </c>
      <c r="Z2449">
        <v>235992</v>
      </c>
      <c r="AA2449">
        <v>1768</v>
      </c>
      <c r="AB2449">
        <v>16000</v>
      </c>
      <c r="AC2449">
        <v>0</v>
      </c>
      <c r="AD2449">
        <v>6000</v>
      </c>
      <c r="AE2449">
        <v>889</v>
      </c>
      <c r="AF2449">
        <v>669</v>
      </c>
      <c r="AG2449">
        <v>8484</v>
      </c>
      <c r="AH2449" t="s">
        <v>2420</v>
      </c>
      <c r="AI2449" t="s">
        <v>20928</v>
      </c>
      <c r="AJ2449" t="s">
        <v>13161</v>
      </c>
      <c r="AP2449">
        <f t="shared" si="76"/>
        <v>3</v>
      </c>
    </row>
    <row r="2450" spans="1:42" x14ac:dyDescent="0.3">
      <c r="A2450" s="1">
        <v>2679</v>
      </c>
      <c r="B2450" t="s">
        <v>8921</v>
      </c>
      <c r="C2450" t="s">
        <v>27</v>
      </c>
      <c r="D2450" t="s">
        <v>2838</v>
      </c>
      <c r="E2450" t="s">
        <v>570</v>
      </c>
      <c r="F2450" t="s">
        <v>160</v>
      </c>
      <c r="G2450" t="s">
        <v>280</v>
      </c>
      <c r="H2450" t="s">
        <v>32</v>
      </c>
      <c r="I2450">
        <v>98</v>
      </c>
      <c r="J2450">
        <v>1.85</v>
      </c>
      <c r="K2450" t="s">
        <v>33</v>
      </c>
      <c r="L2450" t="s">
        <v>17233</v>
      </c>
      <c r="M2450" t="s">
        <v>19050</v>
      </c>
      <c r="N2450" t="s">
        <v>19051</v>
      </c>
      <c r="O2450" t="s">
        <v>16085</v>
      </c>
      <c r="P2450" t="s">
        <v>14218</v>
      </c>
      <c r="Q2450">
        <v>2010</v>
      </c>
      <c r="R2450" t="s">
        <v>491</v>
      </c>
      <c r="S2450">
        <v>0</v>
      </c>
      <c r="T2450">
        <v>22000000</v>
      </c>
      <c r="U2450">
        <v>3247816</v>
      </c>
      <c r="V2450">
        <f t="shared" si="77"/>
        <v>-18752184</v>
      </c>
      <c r="W2450" t="s">
        <v>8922</v>
      </c>
      <c r="X2450">
        <v>6.3</v>
      </c>
      <c r="Y2450">
        <v>223</v>
      </c>
      <c r="Z2450">
        <v>36145</v>
      </c>
      <c r="AA2450">
        <v>108</v>
      </c>
      <c r="AB2450">
        <v>0</v>
      </c>
      <c r="AC2450">
        <v>11000</v>
      </c>
      <c r="AD2450">
        <v>12000</v>
      </c>
      <c r="AE2450">
        <v>6000</v>
      </c>
      <c r="AF2450">
        <v>557</v>
      </c>
      <c r="AG2450">
        <v>19310</v>
      </c>
      <c r="AH2450" t="s">
        <v>1432</v>
      </c>
      <c r="AI2450" t="s">
        <v>2420</v>
      </c>
      <c r="AJ2450" t="s">
        <v>12756</v>
      </c>
      <c r="AP2450">
        <f t="shared" si="76"/>
        <v>3</v>
      </c>
    </row>
    <row r="2451" spans="1:42" x14ac:dyDescent="0.3">
      <c r="A2451" s="1">
        <v>2680</v>
      </c>
      <c r="B2451" t="s">
        <v>8923</v>
      </c>
      <c r="C2451" t="s">
        <v>27</v>
      </c>
      <c r="D2451" t="s">
        <v>8924</v>
      </c>
      <c r="E2451" t="s">
        <v>142</v>
      </c>
      <c r="F2451" t="s">
        <v>2018</v>
      </c>
      <c r="G2451" t="s">
        <v>2497</v>
      </c>
      <c r="H2451" t="s">
        <v>47</v>
      </c>
      <c r="I2451">
        <v>103</v>
      </c>
      <c r="J2451">
        <v>2.35</v>
      </c>
      <c r="K2451" t="s">
        <v>33</v>
      </c>
      <c r="L2451" t="s">
        <v>18699</v>
      </c>
      <c r="M2451" t="s">
        <v>15776</v>
      </c>
      <c r="N2451" t="s">
        <v>14003</v>
      </c>
      <c r="O2451" t="s">
        <v>14747</v>
      </c>
      <c r="P2451" t="s">
        <v>19052</v>
      </c>
      <c r="Q2451">
        <v>2010</v>
      </c>
      <c r="R2451" t="s">
        <v>491</v>
      </c>
      <c r="S2451">
        <v>0</v>
      </c>
      <c r="T2451">
        <v>15000000</v>
      </c>
      <c r="U2451">
        <v>2412045</v>
      </c>
      <c r="V2451">
        <f t="shared" si="77"/>
        <v>-12587955</v>
      </c>
      <c r="W2451" t="s">
        <v>8925</v>
      </c>
      <c r="X2451">
        <v>7.2</v>
      </c>
      <c r="Y2451">
        <v>328</v>
      </c>
      <c r="Z2451">
        <v>109873</v>
      </c>
      <c r="AA2451">
        <v>320</v>
      </c>
      <c r="AB2451">
        <v>33000</v>
      </c>
      <c r="AC2451">
        <v>132</v>
      </c>
      <c r="AD2451">
        <v>10000</v>
      </c>
      <c r="AE2451">
        <v>882</v>
      </c>
      <c r="AF2451">
        <v>844</v>
      </c>
      <c r="AG2451">
        <v>12867</v>
      </c>
      <c r="AH2451" t="s">
        <v>2420</v>
      </c>
      <c r="AI2451" t="s">
        <v>12756</v>
      </c>
      <c r="AJ2451" t="s">
        <v>13700</v>
      </c>
      <c r="AP2451">
        <f t="shared" si="76"/>
        <v>3</v>
      </c>
    </row>
    <row r="2452" spans="1:42" x14ac:dyDescent="0.3">
      <c r="A2452" s="1">
        <v>2682</v>
      </c>
      <c r="B2452" t="s">
        <v>8926</v>
      </c>
      <c r="C2452" t="s">
        <v>27</v>
      </c>
      <c r="D2452" t="s">
        <v>8927</v>
      </c>
      <c r="E2452" t="s">
        <v>161</v>
      </c>
      <c r="F2452" t="s">
        <v>8928</v>
      </c>
      <c r="G2452" t="s">
        <v>8929</v>
      </c>
      <c r="H2452" t="s">
        <v>2536</v>
      </c>
      <c r="I2452">
        <v>111</v>
      </c>
      <c r="J2452">
        <v>2.35</v>
      </c>
      <c r="K2452" t="s">
        <v>33</v>
      </c>
      <c r="L2452" t="s">
        <v>19053</v>
      </c>
      <c r="M2452" t="s">
        <v>14630</v>
      </c>
      <c r="N2452" t="s">
        <v>14448</v>
      </c>
      <c r="O2452" t="s">
        <v>14028</v>
      </c>
      <c r="P2452" t="s">
        <v>14815</v>
      </c>
      <c r="Q2452">
        <v>2008</v>
      </c>
      <c r="R2452" t="s">
        <v>491</v>
      </c>
      <c r="S2452">
        <v>0</v>
      </c>
      <c r="T2452">
        <v>15000000</v>
      </c>
      <c r="U2452">
        <v>2203641</v>
      </c>
      <c r="V2452">
        <f t="shared" si="77"/>
        <v>-12796359</v>
      </c>
      <c r="W2452" t="s">
        <v>8930</v>
      </c>
      <c r="X2452">
        <v>6.7</v>
      </c>
      <c r="Y2452">
        <v>150</v>
      </c>
      <c r="Z2452">
        <v>42792</v>
      </c>
      <c r="AA2452">
        <v>162</v>
      </c>
      <c r="AB2452">
        <v>0</v>
      </c>
      <c r="AC2452">
        <v>122</v>
      </c>
      <c r="AD2452">
        <v>918</v>
      </c>
      <c r="AE2452">
        <v>278</v>
      </c>
      <c r="AF2452">
        <v>25</v>
      </c>
      <c r="AG2452">
        <v>1252</v>
      </c>
      <c r="AH2452" t="s">
        <v>20931</v>
      </c>
      <c r="AI2452" t="s">
        <v>2420</v>
      </c>
      <c r="AJ2452" t="s">
        <v>20928</v>
      </c>
      <c r="AK2452" t="s">
        <v>13161</v>
      </c>
      <c r="AP2452">
        <f t="shared" si="76"/>
        <v>4</v>
      </c>
    </row>
    <row r="2453" spans="1:42" x14ac:dyDescent="0.3">
      <c r="A2453" s="1">
        <v>2683</v>
      </c>
      <c r="B2453" t="s">
        <v>8931</v>
      </c>
      <c r="C2453" t="s">
        <v>27</v>
      </c>
      <c r="D2453" t="s">
        <v>8932</v>
      </c>
      <c r="E2453" t="s">
        <v>4454</v>
      </c>
      <c r="F2453" t="s">
        <v>2680</v>
      </c>
      <c r="G2453" t="s">
        <v>8933</v>
      </c>
      <c r="H2453" t="s">
        <v>32</v>
      </c>
      <c r="I2453">
        <v>98</v>
      </c>
      <c r="J2453">
        <v>2.35</v>
      </c>
      <c r="K2453" t="s">
        <v>33</v>
      </c>
      <c r="L2453" t="s">
        <v>19054</v>
      </c>
      <c r="M2453" t="s">
        <v>19055</v>
      </c>
      <c r="N2453" t="s">
        <v>19056</v>
      </c>
      <c r="O2453" t="s">
        <v>14599</v>
      </c>
      <c r="P2453" t="s">
        <v>18629</v>
      </c>
      <c r="Q2453">
        <v>1986</v>
      </c>
      <c r="R2453" t="s">
        <v>491</v>
      </c>
      <c r="S2453">
        <v>0</v>
      </c>
      <c r="T2453">
        <v>15000000</v>
      </c>
      <c r="U2453">
        <v>1953732</v>
      </c>
      <c r="V2453">
        <f t="shared" si="77"/>
        <v>-13046268</v>
      </c>
      <c r="W2453" t="s">
        <v>8934</v>
      </c>
      <c r="X2453">
        <v>5.3</v>
      </c>
      <c r="Y2453">
        <v>21</v>
      </c>
      <c r="Z2453">
        <v>4996</v>
      </c>
      <c r="AA2453">
        <v>62</v>
      </c>
      <c r="AB2453">
        <v>843</v>
      </c>
      <c r="AC2453">
        <v>70</v>
      </c>
      <c r="AD2453">
        <v>876</v>
      </c>
      <c r="AE2453">
        <v>324</v>
      </c>
      <c r="AF2453">
        <v>90</v>
      </c>
      <c r="AG2453">
        <v>1351</v>
      </c>
      <c r="AH2453" t="s">
        <v>718</v>
      </c>
      <c r="AI2453" t="s">
        <v>2420</v>
      </c>
      <c r="AJ2453" t="s">
        <v>20924</v>
      </c>
      <c r="AP2453">
        <f t="shared" si="76"/>
        <v>3</v>
      </c>
    </row>
    <row r="2454" spans="1:42" x14ac:dyDescent="0.3">
      <c r="A2454" s="1">
        <v>2684</v>
      </c>
      <c r="B2454" t="s">
        <v>8935</v>
      </c>
      <c r="C2454" t="s">
        <v>27</v>
      </c>
      <c r="D2454" t="s">
        <v>8936</v>
      </c>
      <c r="E2454" t="s">
        <v>2687</v>
      </c>
      <c r="F2454" t="s">
        <v>2779</v>
      </c>
      <c r="G2454" t="s">
        <v>1075</v>
      </c>
      <c r="H2454" t="s">
        <v>32</v>
      </c>
      <c r="I2454">
        <v>111</v>
      </c>
      <c r="J2454">
        <v>2.35</v>
      </c>
      <c r="K2454" t="s">
        <v>33</v>
      </c>
      <c r="L2454" t="s">
        <v>17110</v>
      </c>
      <c r="M2454" t="s">
        <v>16145</v>
      </c>
      <c r="N2454" t="s">
        <v>14325</v>
      </c>
      <c r="O2454" t="s">
        <v>14347</v>
      </c>
      <c r="P2454" t="s">
        <v>14606</v>
      </c>
      <c r="Q2454">
        <v>1999</v>
      </c>
      <c r="R2454" t="s">
        <v>34</v>
      </c>
      <c r="S2454">
        <v>0</v>
      </c>
      <c r="T2454">
        <v>15000000</v>
      </c>
      <c r="U2454">
        <v>1954202</v>
      </c>
      <c r="V2454">
        <f t="shared" si="77"/>
        <v>-13045798</v>
      </c>
      <c r="W2454" t="s">
        <v>8937</v>
      </c>
      <c r="X2454">
        <v>6.3</v>
      </c>
      <c r="Y2454">
        <v>28</v>
      </c>
      <c r="Z2454">
        <v>5917</v>
      </c>
      <c r="AA2454">
        <v>71</v>
      </c>
      <c r="AB2454">
        <v>391</v>
      </c>
      <c r="AC2454">
        <v>0</v>
      </c>
      <c r="AD2454">
        <v>783</v>
      </c>
      <c r="AE2454">
        <v>664</v>
      </c>
      <c r="AF2454">
        <v>617</v>
      </c>
      <c r="AG2454">
        <v>4834</v>
      </c>
      <c r="AH2454" t="s">
        <v>1432</v>
      </c>
      <c r="AI2454" t="s">
        <v>20931</v>
      </c>
      <c r="AJ2454" t="s">
        <v>2420</v>
      </c>
      <c r="AP2454">
        <f t="shared" si="76"/>
        <v>3</v>
      </c>
    </row>
    <row r="2455" spans="1:42" x14ac:dyDescent="0.3">
      <c r="A2455" s="1">
        <v>2685</v>
      </c>
      <c r="B2455" t="s">
        <v>8938</v>
      </c>
      <c r="C2455" t="s">
        <v>27</v>
      </c>
      <c r="D2455" t="s">
        <v>8198</v>
      </c>
      <c r="E2455" t="s">
        <v>160</v>
      </c>
      <c r="F2455" t="s">
        <v>3215</v>
      </c>
      <c r="G2455" t="s">
        <v>3393</v>
      </c>
      <c r="H2455" t="s">
        <v>32</v>
      </c>
      <c r="I2455">
        <v>111</v>
      </c>
      <c r="J2455">
        <v>1.85</v>
      </c>
      <c r="K2455" t="s">
        <v>33</v>
      </c>
      <c r="L2455" t="s">
        <v>16078</v>
      </c>
      <c r="M2455" t="s">
        <v>19057</v>
      </c>
      <c r="N2455" t="s">
        <v>14286</v>
      </c>
      <c r="O2455" t="s">
        <v>14644</v>
      </c>
      <c r="P2455" t="s">
        <v>15476</v>
      </c>
      <c r="Q2455">
        <v>2007</v>
      </c>
      <c r="R2455" t="s">
        <v>491</v>
      </c>
      <c r="S2455">
        <v>0</v>
      </c>
      <c r="T2455">
        <v>15000000</v>
      </c>
      <c r="U2455">
        <v>1294640</v>
      </c>
      <c r="V2455">
        <f t="shared" si="77"/>
        <v>-13705360</v>
      </c>
      <c r="W2455" t="s">
        <v>8939</v>
      </c>
      <c r="X2455">
        <v>6.5</v>
      </c>
      <c r="Y2455">
        <v>250</v>
      </c>
      <c r="Z2455">
        <v>69569</v>
      </c>
      <c r="AA2455">
        <v>436</v>
      </c>
      <c r="AB2455">
        <v>0</v>
      </c>
      <c r="AC2455">
        <v>0</v>
      </c>
      <c r="AD2455">
        <v>6000</v>
      </c>
      <c r="AE2455">
        <v>294</v>
      </c>
      <c r="AF2455">
        <v>287</v>
      </c>
      <c r="AG2455">
        <v>6748</v>
      </c>
      <c r="AH2455" t="s">
        <v>20931</v>
      </c>
      <c r="AI2455" t="s">
        <v>2420</v>
      </c>
      <c r="AJ2455" t="s">
        <v>4493</v>
      </c>
      <c r="AK2455" t="s">
        <v>13161</v>
      </c>
      <c r="AP2455">
        <f t="shared" si="76"/>
        <v>4</v>
      </c>
    </row>
    <row r="2456" spans="1:42" x14ac:dyDescent="0.3">
      <c r="A2456" s="1">
        <v>2688</v>
      </c>
      <c r="B2456" t="s">
        <v>8940</v>
      </c>
      <c r="C2456" t="s">
        <v>559</v>
      </c>
      <c r="D2456" t="s">
        <v>8941</v>
      </c>
      <c r="E2456" t="s">
        <v>8942</v>
      </c>
      <c r="F2456" t="s">
        <v>8943</v>
      </c>
      <c r="G2456" t="s">
        <v>8944</v>
      </c>
      <c r="H2456" t="s">
        <v>572</v>
      </c>
      <c r="I2456">
        <v>145</v>
      </c>
      <c r="J2456">
        <v>1.33</v>
      </c>
      <c r="K2456" t="s">
        <v>7892</v>
      </c>
      <c r="L2456" t="s">
        <v>17067</v>
      </c>
      <c r="M2456" t="s">
        <v>18643</v>
      </c>
      <c r="N2456" t="s">
        <v>15192</v>
      </c>
      <c r="O2456" t="s">
        <v>19058</v>
      </c>
      <c r="P2456" t="s">
        <v>15906</v>
      </c>
      <c r="Q2456">
        <v>1927</v>
      </c>
      <c r="R2456" t="s">
        <v>6921</v>
      </c>
      <c r="S2456">
        <v>1</v>
      </c>
      <c r="T2456">
        <v>6000000</v>
      </c>
      <c r="U2456">
        <v>26435</v>
      </c>
      <c r="V2456">
        <f t="shared" si="77"/>
        <v>-5973565</v>
      </c>
      <c r="W2456" t="s">
        <v>8945</v>
      </c>
      <c r="X2456">
        <v>8.3000000000000007</v>
      </c>
      <c r="Y2456">
        <v>260</v>
      </c>
      <c r="Z2456">
        <v>111841</v>
      </c>
      <c r="AA2456">
        <v>413</v>
      </c>
      <c r="AB2456">
        <v>12000</v>
      </c>
      <c r="AC2456">
        <v>756</v>
      </c>
      <c r="AD2456">
        <v>136</v>
      </c>
      <c r="AE2456">
        <v>23</v>
      </c>
      <c r="AF2456">
        <v>18</v>
      </c>
      <c r="AG2456">
        <v>203</v>
      </c>
      <c r="AH2456" t="s">
        <v>2420</v>
      </c>
      <c r="AI2456" t="s">
        <v>13700</v>
      </c>
      <c r="AP2456">
        <f t="shared" si="76"/>
        <v>2</v>
      </c>
    </row>
    <row r="2457" spans="1:42" x14ac:dyDescent="0.3">
      <c r="A2457" s="1">
        <v>2689</v>
      </c>
      <c r="B2457" t="s">
        <v>8946</v>
      </c>
      <c r="C2457" t="s">
        <v>27</v>
      </c>
      <c r="D2457" t="s">
        <v>3502</v>
      </c>
      <c r="E2457" t="s">
        <v>4128</v>
      </c>
      <c r="F2457" t="s">
        <v>1182</v>
      </c>
      <c r="G2457" t="s">
        <v>8947</v>
      </c>
      <c r="H2457" t="s">
        <v>1390</v>
      </c>
      <c r="I2457">
        <v>84</v>
      </c>
      <c r="J2457">
        <v>2.35</v>
      </c>
      <c r="K2457" t="s">
        <v>2067</v>
      </c>
      <c r="L2457" t="s">
        <v>13972</v>
      </c>
      <c r="M2457" t="s">
        <v>15082</v>
      </c>
      <c r="N2457" t="s">
        <v>14666</v>
      </c>
      <c r="O2457" t="s">
        <v>16495</v>
      </c>
      <c r="P2457" t="s">
        <v>14354</v>
      </c>
      <c r="Q2457">
        <v>2004</v>
      </c>
      <c r="R2457" t="s">
        <v>491</v>
      </c>
      <c r="S2457">
        <v>2</v>
      </c>
      <c r="T2457">
        <v>12000000</v>
      </c>
      <c r="U2457">
        <v>1197786</v>
      </c>
      <c r="V2457">
        <f t="shared" si="77"/>
        <v>-10802214</v>
      </c>
      <c r="W2457" t="s">
        <v>8948</v>
      </c>
      <c r="X2457">
        <v>7.2</v>
      </c>
      <c r="Y2457">
        <v>141</v>
      </c>
      <c r="Z2457">
        <v>55928</v>
      </c>
      <c r="AA2457">
        <v>157</v>
      </c>
      <c r="AB2457">
        <v>0</v>
      </c>
      <c r="AC2457">
        <v>180</v>
      </c>
      <c r="AD2457">
        <v>510</v>
      </c>
      <c r="AE2457">
        <v>297</v>
      </c>
      <c r="AF2457">
        <v>58</v>
      </c>
      <c r="AG2457">
        <v>962</v>
      </c>
      <c r="AH2457" t="s">
        <v>980</v>
      </c>
      <c r="AI2457" t="s">
        <v>20931</v>
      </c>
      <c r="AJ2457" t="s">
        <v>13161</v>
      </c>
      <c r="AP2457">
        <f t="shared" si="76"/>
        <v>3</v>
      </c>
    </row>
    <row r="2458" spans="1:42" x14ac:dyDescent="0.3">
      <c r="A2458" s="1">
        <v>2690</v>
      </c>
      <c r="B2458" t="s">
        <v>8949</v>
      </c>
      <c r="C2458" t="s">
        <v>27</v>
      </c>
      <c r="D2458" t="s">
        <v>3635</v>
      </c>
      <c r="E2458" t="s">
        <v>209</v>
      </c>
      <c r="F2458" t="s">
        <v>2716</v>
      </c>
      <c r="G2458" t="s">
        <v>2986</v>
      </c>
      <c r="H2458" t="s">
        <v>32</v>
      </c>
      <c r="I2458">
        <v>115</v>
      </c>
      <c r="J2458">
        <v>1.85</v>
      </c>
      <c r="K2458" t="s">
        <v>33</v>
      </c>
      <c r="L2458" t="s">
        <v>14096</v>
      </c>
      <c r="M2458" t="s">
        <v>18724</v>
      </c>
      <c r="N2458" t="s">
        <v>19059</v>
      </c>
      <c r="O2458" t="s">
        <v>18479</v>
      </c>
      <c r="P2458" t="s">
        <v>18359</v>
      </c>
      <c r="Q2458">
        <v>1995</v>
      </c>
      <c r="R2458" t="s">
        <v>491</v>
      </c>
      <c r="S2458">
        <v>2</v>
      </c>
      <c r="T2458">
        <v>7000000</v>
      </c>
      <c r="U2458">
        <v>529766</v>
      </c>
      <c r="V2458">
        <f t="shared" si="77"/>
        <v>-6470234</v>
      </c>
      <c r="W2458" t="s">
        <v>8950</v>
      </c>
      <c r="X2458">
        <v>6.8</v>
      </c>
      <c r="Y2458">
        <v>52</v>
      </c>
      <c r="Z2458">
        <v>22345</v>
      </c>
      <c r="AA2458">
        <v>144</v>
      </c>
      <c r="AB2458">
        <v>0</v>
      </c>
      <c r="AC2458">
        <v>39</v>
      </c>
      <c r="AD2458">
        <v>12000</v>
      </c>
      <c r="AE2458">
        <v>970</v>
      </c>
      <c r="AF2458">
        <v>642</v>
      </c>
      <c r="AG2458">
        <v>14889</v>
      </c>
      <c r="AH2458" t="s">
        <v>20931</v>
      </c>
      <c r="AI2458" t="s">
        <v>2420</v>
      </c>
      <c r="AP2458">
        <f t="shared" si="76"/>
        <v>2</v>
      </c>
    </row>
    <row r="2459" spans="1:42" x14ac:dyDescent="0.3">
      <c r="A2459" s="1">
        <v>2691</v>
      </c>
      <c r="B2459" t="s">
        <v>8951</v>
      </c>
      <c r="C2459" t="s">
        <v>27</v>
      </c>
      <c r="D2459" t="s">
        <v>8952</v>
      </c>
      <c r="E2459" t="s">
        <v>7282</v>
      </c>
      <c r="F2459" t="s">
        <v>8573</v>
      </c>
      <c r="G2459" t="s">
        <v>8953</v>
      </c>
      <c r="H2459" t="s">
        <v>8576</v>
      </c>
      <c r="I2459">
        <v>105</v>
      </c>
      <c r="J2459">
        <v>1.37</v>
      </c>
      <c r="K2459" t="s">
        <v>1413</v>
      </c>
      <c r="L2459" t="s">
        <v>15109</v>
      </c>
      <c r="M2459" t="s">
        <v>14259</v>
      </c>
      <c r="N2459" t="s">
        <v>14003</v>
      </c>
      <c r="O2459" t="s">
        <v>19060</v>
      </c>
      <c r="P2459" t="s">
        <v>19061</v>
      </c>
      <c r="Q2459">
        <v>2015</v>
      </c>
      <c r="R2459" t="s">
        <v>6921</v>
      </c>
      <c r="S2459">
        <v>1</v>
      </c>
      <c r="T2459">
        <v>15000000</v>
      </c>
      <c r="U2459">
        <v>613556</v>
      </c>
      <c r="V2459">
        <f t="shared" si="77"/>
        <v>-14386444</v>
      </c>
      <c r="W2459" t="s">
        <v>8954</v>
      </c>
      <c r="X2459">
        <v>6.4</v>
      </c>
      <c r="Y2459">
        <v>205</v>
      </c>
      <c r="Z2459">
        <v>9427</v>
      </c>
      <c r="AA2459">
        <v>87</v>
      </c>
      <c r="AB2459">
        <v>0</v>
      </c>
      <c r="AC2459">
        <v>141</v>
      </c>
      <c r="AD2459">
        <v>1000</v>
      </c>
      <c r="AE2459">
        <v>103</v>
      </c>
      <c r="AF2459">
        <v>56</v>
      </c>
      <c r="AG2459">
        <v>1172</v>
      </c>
      <c r="AH2459" t="s">
        <v>980</v>
      </c>
      <c r="AI2459" t="s">
        <v>2420</v>
      </c>
      <c r="AP2459">
        <f t="shared" si="76"/>
        <v>2</v>
      </c>
    </row>
    <row r="2460" spans="1:42" x14ac:dyDescent="0.3">
      <c r="A2460" s="1">
        <v>2692</v>
      </c>
      <c r="B2460" t="s">
        <v>8955</v>
      </c>
      <c r="C2460" t="s">
        <v>27</v>
      </c>
      <c r="D2460" t="s">
        <v>8956</v>
      </c>
      <c r="E2460" t="s">
        <v>1689</v>
      </c>
      <c r="F2460" t="s">
        <v>972</v>
      </c>
      <c r="G2460" t="s">
        <v>2623</v>
      </c>
      <c r="H2460" t="s">
        <v>47</v>
      </c>
      <c r="I2460">
        <v>98</v>
      </c>
      <c r="J2460">
        <v>2.35</v>
      </c>
      <c r="K2460" t="s">
        <v>33</v>
      </c>
      <c r="L2460" t="s">
        <v>19062</v>
      </c>
      <c r="M2460" t="s">
        <v>18765</v>
      </c>
      <c r="N2460" t="s">
        <v>14448</v>
      </c>
      <c r="O2460" t="s">
        <v>14042</v>
      </c>
      <c r="P2460" t="s">
        <v>19063</v>
      </c>
      <c r="Q2460">
        <v>2001</v>
      </c>
      <c r="R2460" t="s">
        <v>491</v>
      </c>
      <c r="S2460">
        <v>1</v>
      </c>
      <c r="T2460">
        <v>15000000</v>
      </c>
      <c r="U2460">
        <v>353743</v>
      </c>
      <c r="V2460">
        <f t="shared" si="77"/>
        <v>-14646257</v>
      </c>
      <c r="W2460" t="s">
        <v>8957</v>
      </c>
      <c r="X2460">
        <v>6.9</v>
      </c>
      <c r="Y2460">
        <v>109</v>
      </c>
      <c r="Z2460">
        <v>20730</v>
      </c>
      <c r="AA2460">
        <v>111</v>
      </c>
      <c r="AB2460">
        <v>664</v>
      </c>
      <c r="AC2460">
        <v>34</v>
      </c>
      <c r="AD2460">
        <v>936</v>
      </c>
      <c r="AE2460">
        <v>826</v>
      </c>
      <c r="AF2460">
        <v>730</v>
      </c>
      <c r="AG2460">
        <v>3578</v>
      </c>
      <c r="AH2460" t="s">
        <v>1432</v>
      </c>
      <c r="AI2460" t="s">
        <v>20931</v>
      </c>
      <c r="AJ2460" t="s">
        <v>2420</v>
      </c>
      <c r="AK2460" t="s">
        <v>13161</v>
      </c>
      <c r="AL2460" t="s">
        <v>6750</v>
      </c>
      <c r="AP2460">
        <f t="shared" si="76"/>
        <v>5</v>
      </c>
    </row>
    <row r="2461" spans="1:42" x14ac:dyDescent="0.3">
      <c r="A2461" s="1">
        <v>2694</v>
      </c>
      <c r="B2461" t="s">
        <v>8958</v>
      </c>
      <c r="C2461" t="s">
        <v>27</v>
      </c>
      <c r="D2461" t="s">
        <v>8959</v>
      </c>
      <c r="E2461" t="s">
        <v>8960</v>
      </c>
      <c r="F2461" t="s">
        <v>8961</v>
      </c>
      <c r="G2461" t="s">
        <v>8962</v>
      </c>
      <c r="H2461" t="s">
        <v>8963</v>
      </c>
      <c r="I2461">
        <v>110</v>
      </c>
      <c r="J2461">
        <v>2.35</v>
      </c>
      <c r="K2461" t="s">
        <v>8964</v>
      </c>
      <c r="L2461" t="s">
        <v>15351</v>
      </c>
      <c r="M2461" t="s">
        <v>14951</v>
      </c>
      <c r="N2461" t="s">
        <v>14229</v>
      </c>
      <c r="O2461" t="s">
        <v>14320</v>
      </c>
      <c r="P2461" t="s">
        <v>14439</v>
      </c>
      <c r="Q2461">
        <v>2008</v>
      </c>
      <c r="R2461" t="s">
        <v>491</v>
      </c>
      <c r="S2461">
        <v>0</v>
      </c>
      <c r="T2461">
        <v>300000000</v>
      </c>
      <c r="U2461">
        <v>102055</v>
      </c>
      <c r="V2461">
        <f t="shared" si="77"/>
        <v>-299897945</v>
      </c>
      <c r="W2461" t="s">
        <v>8965</v>
      </c>
      <c r="X2461">
        <v>6.2</v>
      </c>
      <c r="Y2461">
        <v>110</v>
      </c>
      <c r="Z2461">
        <v>24570</v>
      </c>
      <c r="AA2461">
        <v>72</v>
      </c>
      <c r="AB2461">
        <v>0</v>
      </c>
      <c r="AC2461">
        <v>0</v>
      </c>
      <c r="AD2461">
        <v>64</v>
      </c>
      <c r="AE2461">
        <v>45</v>
      </c>
      <c r="AF2461">
        <v>7</v>
      </c>
      <c r="AG2461">
        <v>134</v>
      </c>
      <c r="AH2461" t="s">
        <v>980</v>
      </c>
      <c r="AP2461">
        <f t="shared" si="76"/>
        <v>1</v>
      </c>
    </row>
    <row r="2462" spans="1:42" x14ac:dyDescent="0.3">
      <c r="A2462" s="1">
        <v>2697</v>
      </c>
      <c r="B2462" t="s">
        <v>8966</v>
      </c>
      <c r="C2462" t="s">
        <v>27</v>
      </c>
      <c r="D2462" t="s">
        <v>8967</v>
      </c>
      <c r="E2462" t="s">
        <v>495</v>
      </c>
      <c r="F2462" t="s">
        <v>5338</v>
      </c>
      <c r="G2462" t="s">
        <v>1953</v>
      </c>
      <c r="H2462" t="s">
        <v>32</v>
      </c>
      <c r="I2462">
        <v>103</v>
      </c>
      <c r="J2462">
        <v>2.35</v>
      </c>
      <c r="K2462" t="s">
        <v>33</v>
      </c>
      <c r="L2462" t="s">
        <v>15001</v>
      </c>
      <c r="M2462" t="s">
        <v>16360</v>
      </c>
      <c r="N2462" t="s">
        <v>19064</v>
      </c>
      <c r="O2462" t="s">
        <v>15096</v>
      </c>
      <c r="P2462" t="s">
        <v>14909</v>
      </c>
      <c r="Q2462">
        <v>2008</v>
      </c>
      <c r="R2462" t="s">
        <v>491</v>
      </c>
      <c r="S2462">
        <v>0</v>
      </c>
      <c r="T2462">
        <v>15000000</v>
      </c>
      <c r="U2462">
        <v>73548</v>
      </c>
      <c r="V2462">
        <f t="shared" si="77"/>
        <v>-14926452</v>
      </c>
      <c r="W2462" t="s">
        <v>8968</v>
      </c>
      <c r="X2462">
        <v>6.1</v>
      </c>
      <c r="Y2462">
        <v>177</v>
      </c>
      <c r="Z2462">
        <v>47574</v>
      </c>
      <c r="AA2462">
        <v>209</v>
      </c>
      <c r="AB2462">
        <v>0</v>
      </c>
      <c r="AC2462">
        <v>129</v>
      </c>
      <c r="AD2462">
        <v>14000</v>
      </c>
      <c r="AE2462">
        <v>1000</v>
      </c>
      <c r="AF2462">
        <v>1000</v>
      </c>
      <c r="AG2462">
        <v>18639</v>
      </c>
      <c r="AH2462" t="s">
        <v>20924</v>
      </c>
      <c r="AI2462" t="s">
        <v>4493</v>
      </c>
      <c r="AJ2462" t="s">
        <v>20928</v>
      </c>
      <c r="AP2462">
        <f t="shared" si="76"/>
        <v>3</v>
      </c>
    </row>
    <row r="2463" spans="1:42" x14ac:dyDescent="0.3">
      <c r="A2463" s="1">
        <v>2699</v>
      </c>
      <c r="B2463" t="s">
        <v>8969</v>
      </c>
      <c r="C2463" t="s">
        <v>27</v>
      </c>
      <c r="D2463" t="s">
        <v>8970</v>
      </c>
      <c r="E2463" t="s">
        <v>344</v>
      </c>
      <c r="F2463" t="s">
        <v>1728</v>
      </c>
      <c r="G2463" t="s">
        <v>2974</v>
      </c>
      <c r="H2463" t="s">
        <v>32</v>
      </c>
      <c r="I2463">
        <v>90</v>
      </c>
      <c r="J2463">
        <v>2.35</v>
      </c>
      <c r="K2463" t="s">
        <v>33</v>
      </c>
      <c r="L2463" t="s">
        <v>18287</v>
      </c>
      <c r="M2463" t="s">
        <v>14964</v>
      </c>
      <c r="N2463" t="s">
        <v>15579</v>
      </c>
      <c r="O2463" t="s">
        <v>14448</v>
      </c>
      <c r="P2463" t="s">
        <v>19065</v>
      </c>
      <c r="Q2463">
        <v>2011</v>
      </c>
      <c r="R2463" t="s">
        <v>491</v>
      </c>
      <c r="S2463">
        <v>5</v>
      </c>
      <c r="T2463">
        <v>15000000</v>
      </c>
      <c r="U2463">
        <v>28870</v>
      </c>
      <c r="V2463">
        <f t="shared" si="77"/>
        <v>-14971130</v>
      </c>
      <c r="W2463" t="s">
        <v>8971</v>
      </c>
      <c r="X2463">
        <v>5.0999999999999996</v>
      </c>
      <c r="Y2463">
        <v>62</v>
      </c>
      <c r="Z2463">
        <v>14280</v>
      </c>
      <c r="AA2463">
        <v>41</v>
      </c>
      <c r="AB2463">
        <v>0</v>
      </c>
      <c r="AC2463">
        <v>68</v>
      </c>
      <c r="AD2463">
        <v>17000</v>
      </c>
      <c r="AE2463">
        <v>14000</v>
      </c>
      <c r="AF2463">
        <v>642</v>
      </c>
      <c r="AG2463">
        <v>32814</v>
      </c>
      <c r="AH2463" t="s">
        <v>20931</v>
      </c>
      <c r="AI2463" t="s">
        <v>2420</v>
      </c>
      <c r="AJ2463" t="s">
        <v>13161</v>
      </c>
      <c r="AP2463">
        <f t="shared" si="76"/>
        <v>3</v>
      </c>
    </row>
    <row r="2464" spans="1:42" x14ac:dyDescent="0.3">
      <c r="A2464" s="1">
        <v>2700</v>
      </c>
      <c r="B2464" t="s">
        <v>8972</v>
      </c>
      <c r="C2464" t="s">
        <v>27</v>
      </c>
      <c r="D2464" t="s">
        <v>8973</v>
      </c>
      <c r="E2464" t="s">
        <v>240</v>
      </c>
      <c r="F2464" t="s">
        <v>1327</v>
      </c>
      <c r="G2464" t="s">
        <v>8974</v>
      </c>
      <c r="H2464" t="s">
        <v>572</v>
      </c>
      <c r="I2464">
        <v>105</v>
      </c>
      <c r="J2464">
        <v>2.35</v>
      </c>
      <c r="K2464" t="s">
        <v>33</v>
      </c>
      <c r="L2464" t="s">
        <v>16582</v>
      </c>
      <c r="M2464" t="s">
        <v>19066</v>
      </c>
      <c r="N2464" t="s">
        <v>14082</v>
      </c>
      <c r="O2464" t="s">
        <v>17840</v>
      </c>
      <c r="P2464" t="s">
        <v>16584</v>
      </c>
      <c r="Q2464">
        <v>2001</v>
      </c>
      <c r="R2464" t="s">
        <v>34</v>
      </c>
      <c r="S2464">
        <v>1</v>
      </c>
      <c r="T2464">
        <v>25000000</v>
      </c>
      <c r="U2464">
        <v>22723</v>
      </c>
      <c r="V2464">
        <f t="shared" si="77"/>
        <v>-24977277</v>
      </c>
      <c r="W2464" t="s">
        <v>8975</v>
      </c>
      <c r="X2464">
        <v>4.5</v>
      </c>
      <c r="Y2464">
        <v>19</v>
      </c>
      <c r="Z2464">
        <v>2236</v>
      </c>
      <c r="AA2464">
        <v>40</v>
      </c>
      <c r="AB2464">
        <v>193</v>
      </c>
      <c r="AC2464">
        <v>24</v>
      </c>
      <c r="AD2464">
        <v>776</v>
      </c>
      <c r="AE2464">
        <v>595</v>
      </c>
      <c r="AF2464">
        <v>125</v>
      </c>
      <c r="AG2464">
        <v>1732</v>
      </c>
      <c r="AH2464" t="s">
        <v>980</v>
      </c>
      <c r="AI2464" t="s">
        <v>1432</v>
      </c>
      <c r="AJ2464" t="s">
        <v>2420</v>
      </c>
      <c r="AK2464" t="s">
        <v>6750</v>
      </c>
      <c r="AP2464">
        <f t="shared" si="76"/>
        <v>4</v>
      </c>
    </row>
    <row r="2465" spans="1:42" x14ac:dyDescent="0.3">
      <c r="A2465" s="1">
        <v>2701</v>
      </c>
      <c r="B2465" t="s">
        <v>8976</v>
      </c>
      <c r="C2465" t="s">
        <v>27</v>
      </c>
      <c r="D2465" t="s">
        <v>8977</v>
      </c>
      <c r="E2465" t="s">
        <v>124</v>
      </c>
      <c r="F2465" t="s">
        <v>8978</v>
      </c>
      <c r="G2465" t="s">
        <v>8829</v>
      </c>
      <c r="H2465" t="s">
        <v>32</v>
      </c>
      <c r="I2465">
        <v>93</v>
      </c>
      <c r="J2465">
        <v>1.85</v>
      </c>
      <c r="K2465" t="s">
        <v>33</v>
      </c>
      <c r="L2465" t="s">
        <v>15446</v>
      </c>
      <c r="M2465" t="s">
        <v>14347</v>
      </c>
      <c r="N2465" t="s">
        <v>19067</v>
      </c>
      <c r="O2465" t="s">
        <v>14069</v>
      </c>
      <c r="P2465" t="s">
        <v>14403</v>
      </c>
      <c r="Q2465">
        <v>2007</v>
      </c>
      <c r="R2465" t="s">
        <v>491</v>
      </c>
      <c r="S2465">
        <v>1</v>
      </c>
      <c r="T2465">
        <v>15000000</v>
      </c>
      <c r="U2465">
        <v>20380</v>
      </c>
      <c r="V2465">
        <f t="shared" si="77"/>
        <v>-14979620</v>
      </c>
      <c r="W2465" t="s">
        <v>8979</v>
      </c>
      <c r="X2465">
        <v>5.9</v>
      </c>
      <c r="Y2465">
        <v>50</v>
      </c>
      <c r="Z2465">
        <v>7519</v>
      </c>
      <c r="AA2465">
        <v>39</v>
      </c>
      <c r="AB2465">
        <v>445</v>
      </c>
      <c r="AC2465">
        <v>17</v>
      </c>
      <c r="AD2465">
        <v>1000</v>
      </c>
      <c r="AE2465">
        <v>165</v>
      </c>
      <c r="AF2465">
        <v>66</v>
      </c>
      <c r="AG2465">
        <v>1245</v>
      </c>
      <c r="AH2465" t="s">
        <v>1432</v>
      </c>
      <c r="AI2465" t="s">
        <v>2420</v>
      </c>
      <c r="AJ2465" t="s">
        <v>20924</v>
      </c>
      <c r="AK2465" t="s">
        <v>20933</v>
      </c>
      <c r="AL2465" t="s">
        <v>12756</v>
      </c>
      <c r="AP2465">
        <f t="shared" si="76"/>
        <v>5</v>
      </c>
    </row>
    <row r="2466" spans="1:42" x14ac:dyDescent="0.3">
      <c r="A2466" s="1">
        <v>2709</v>
      </c>
      <c r="B2466" t="s">
        <v>8980</v>
      </c>
      <c r="C2466" t="s">
        <v>27</v>
      </c>
      <c r="D2466" t="s">
        <v>2996</v>
      </c>
      <c r="E2466" t="s">
        <v>421</v>
      </c>
      <c r="F2466" t="s">
        <v>1791</v>
      </c>
      <c r="G2466" t="s">
        <v>3153</v>
      </c>
      <c r="H2466" t="s">
        <v>32</v>
      </c>
      <c r="I2466">
        <v>101</v>
      </c>
      <c r="J2466">
        <v>1.85</v>
      </c>
      <c r="K2466" t="s">
        <v>33</v>
      </c>
      <c r="L2466" t="s">
        <v>15351</v>
      </c>
      <c r="M2466" t="s">
        <v>19068</v>
      </c>
      <c r="N2466" t="s">
        <v>19069</v>
      </c>
      <c r="O2466" t="s">
        <v>14271</v>
      </c>
      <c r="P2466" t="s">
        <v>17445</v>
      </c>
      <c r="Q2466">
        <v>1993</v>
      </c>
      <c r="R2466" t="s">
        <v>72</v>
      </c>
      <c r="S2466">
        <v>1</v>
      </c>
      <c r="T2466">
        <v>14600000</v>
      </c>
      <c r="U2466">
        <v>70906973</v>
      </c>
      <c r="V2466">
        <f t="shared" si="77"/>
        <v>56306973</v>
      </c>
      <c r="W2466" t="s">
        <v>8981</v>
      </c>
      <c r="X2466">
        <v>8.1</v>
      </c>
      <c r="Y2466">
        <v>147</v>
      </c>
      <c r="Z2466">
        <v>437418</v>
      </c>
      <c r="AA2466">
        <v>609</v>
      </c>
      <c r="AB2466">
        <v>38000</v>
      </c>
      <c r="AC2466">
        <v>11000</v>
      </c>
      <c r="AD2466">
        <v>13000</v>
      </c>
      <c r="AE2466">
        <v>571</v>
      </c>
      <c r="AF2466">
        <v>512</v>
      </c>
      <c r="AG2466">
        <v>15500</v>
      </c>
      <c r="AH2466" t="s">
        <v>1432</v>
      </c>
      <c r="AI2466" t="s">
        <v>20924</v>
      </c>
      <c r="AJ2466" t="s">
        <v>12756</v>
      </c>
      <c r="AP2466">
        <f t="shared" si="76"/>
        <v>3</v>
      </c>
    </row>
    <row r="2467" spans="1:42" x14ac:dyDescent="0.3">
      <c r="A2467" s="1">
        <v>2710</v>
      </c>
      <c r="B2467" t="s">
        <v>8982</v>
      </c>
      <c r="C2467" t="s">
        <v>27</v>
      </c>
      <c r="D2467" t="s">
        <v>8983</v>
      </c>
      <c r="E2467" t="s">
        <v>3090</v>
      </c>
      <c r="F2467" t="s">
        <v>344</v>
      </c>
      <c r="G2467" t="s">
        <v>6540</v>
      </c>
      <c r="H2467" t="s">
        <v>32</v>
      </c>
      <c r="I2467">
        <v>115</v>
      </c>
      <c r="J2467">
        <v>2.35</v>
      </c>
      <c r="K2467" t="s">
        <v>33</v>
      </c>
      <c r="L2467" t="s">
        <v>17127</v>
      </c>
      <c r="M2467" t="s">
        <v>19070</v>
      </c>
      <c r="N2467" t="s">
        <v>14230</v>
      </c>
      <c r="O2467" t="s">
        <v>19071</v>
      </c>
      <c r="P2467" t="s">
        <v>16472</v>
      </c>
      <c r="Q2467">
        <v>2015</v>
      </c>
      <c r="R2467" t="s">
        <v>491</v>
      </c>
      <c r="S2467">
        <v>3</v>
      </c>
      <c r="T2467">
        <v>14800000</v>
      </c>
      <c r="U2467">
        <v>66009973</v>
      </c>
      <c r="V2467">
        <f t="shared" si="77"/>
        <v>51209973</v>
      </c>
      <c r="W2467" t="s">
        <v>8984</v>
      </c>
      <c r="X2467">
        <v>5.7</v>
      </c>
      <c r="Y2467">
        <v>222</v>
      </c>
      <c r="Z2467">
        <v>38202</v>
      </c>
      <c r="AA2467">
        <v>135</v>
      </c>
      <c r="AB2467">
        <v>41000</v>
      </c>
      <c r="AC2467">
        <v>13</v>
      </c>
      <c r="AD2467">
        <v>20000</v>
      </c>
      <c r="AE2467">
        <v>17000</v>
      </c>
      <c r="AF2467">
        <v>642</v>
      </c>
      <c r="AG2467">
        <v>38963</v>
      </c>
      <c r="AH2467" t="s">
        <v>1432</v>
      </c>
      <c r="AI2467" t="s">
        <v>2420</v>
      </c>
      <c r="AJ2467" t="s">
        <v>20933</v>
      </c>
      <c r="AP2467">
        <f t="shared" si="76"/>
        <v>3</v>
      </c>
    </row>
    <row r="2468" spans="1:42" x14ac:dyDescent="0.3">
      <c r="A2468" s="1">
        <v>2711</v>
      </c>
      <c r="B2468" t="s">
        <v>8985</v>
      </c>
      <c r="C2468" t="s">
        <v>27</v>
      </c>
      <c r="D2468" t="s">
        <v>284</v>
      </c>
      <c r="E2468" t="s">
        <v>165</v>
      </c>
      <c r="F2468" t="s">
        <v>3468</v>
      </c>
      <c r="G2468" t="s">
        <v>592</v>
      </c>
      <c r="H2468" t="s">
        <v>32</v>
      </c>
      <c r="I2468">
        <v>120</v>
      </c>
      <c r="J2468">
        <v>2.35</v>
      </c>
      <c r="K2468" t="s">
        <v>33</v>
      </c>
      <c r="L2468" t="s">
        <v>15483</v>
      </c>
      <c r="M2468" t="s">
        <v>14003</v>
      </c>
      <c r="N2468" t="s">
        <v>19072</v>
      </c>
      <c r="O2468" t="s">
        <v>17828</v>
      </c>
      <c r="P2468" t="s">
        <v>19073</v>
      </c>
      <c r="Q2468">
        <v>1996</v>
      </c>
      <c r="R2468" t="s">
        <v>34</v>
      </c>
      <c r="S2468">
        <v>2</v>
      </c>
      <c r="T2468">
        <v>14500000</v>
      </c>
      <c r="U2468">
        <v>46338728</v>
      </c>
      <c r="V2468">
        <f t="shared" si="77"/>
        <v>31838728</v>
      </c>
      <c r="W2468" t="s">
        <v>8986</v>
      </c>
      <c r="X2468">
        <v>6.8</v>
      </c>
      <c r="Y2468">
        <v>106</v>
      </c>
      <c r="Z2468">
        <v>167750</v>
      </c>
      <c r="AA2468">
        <v>506</v>
      </c>
      <c r="AB2468">
        <v>10000</v>
      </c>
      <c r="AC2468">
        <v>1000</v>
      </c>
      <c r="AD2468">
        <v>29000</v>
      </c>
      <c r="AE2468">
        <v>1000</v>
      </c>
      <c r="AF2468">
        <v>954</v>
      </c>
      <c r="AG2468">
        <v>33791</v>
      </c>
      <c r="AH2468" t="s">
        <v>2420</v>
      </c>
      <c r="AI2468" t="s">
        <v>12756</v>
      </c>
      <c r="AP2468">
        <f t="shared" si="76"/>
        <v>2</v>
      </c>
    </row>
    <row r="2469" spans="1:42" x14ac:dyDescent="0.3">
      <c r="A2469" s="1">
        <v>2712</v>
      </c>
      <c r="B2469" t="s">
        <v>8987</v>
      </c>
      <c r="C2469" t="s">
        <v>27</v>
      </c>
      <c r="D2469" t="s">
        <v>8988</v>
      </c>
      <c r="E2469" t="s">
        <v>157</v>
      </c>
      <c r="F2469" t="s">
        <v>4515</v>
      </c>
      <c r="G2469" t="s">
        <v>8989</v>
      </c>
      <c r="H2469" t="s">
        <v>1390</v>
      </c>
      <c r="I2469">
        <v>111</v>
      </c>
      <c r="J2469">
        <v>2.35</v>
      </c>
      <c r="K2469" t="s">
        <v>2067</v>
      </c>
      <c r="L2469" t="s">
        <v>15216</v>
      </c>
      <c r="M2469" t="s">
        <v>14138</v>
      </c>
      <c r="N2469" t="s">
        <v>19074</v>
      </c>
      <c r="O2469" t="s">
        <v>15107</v>
      </c>
      <c r="P2469" t="s">
        <v>17613</v>
      </c>
      <c r="Q2469">
        <v>2010</v>
      </c>
      <c r="R2469" t="s">
        <v>34</v>
      </c>
      <c r="S2469">
        <v>2</v>
      </c>
      <c r="T2469">
        <v>10000000</v>
      </c>
      <c r="U2469">
        <v>7691700</v>
      </c>
      <c r="V2469">
        <f t="shared" si="77"/>
        <v>-2308300</v>
      </c>
      <c r="W2469" t="s">
        <v>8990</v>
      </c>
      <c r="X2469">
        <v>7.5</v>
      </c>
      <c r="Y2469">
        <v>136</v>
      </c>
      <c r="Z2469">
        <v>12937</v>
      </c>
      <c r="AA2469">
        <v>73</v>
      </c>
      <c r="AB2469">
        <v>0</v>
      </c>
      <c r="AC2469">
        <v>15</v>
      </c>
      <c r="AD2469">
        <v>1000</v>
      </c>
      <c r="AE2469">
        <v>767</v>
      </c>
      <c r="AF2469">
        <v>121</v>
      </c>
      <c r="AG2469">
        <v>2140</v>
      </c>
      <c r="AH2469" t="s">
        <v>2420</v>
      </c>
      <c r="AI2469" t="s">
        <v>6750</v>
      </c>
      <c r="AP2469">
        <f t="shared" si="76"/>
        <v>2</v>
      </c>
    </row>
    <row r="2470" spans="1:42" x14ac:dyDescent="0.3">
      <c r="A2470" s="1">
        <v>2714</v>
      </c>
      <c r="B2470" t="s">
        <v>8991</v>
      </c>
      <c r="C2470" t="s">
        <v>27</v>
      </c>
      <c r="D2470" t="s">
        <v>2618</v>
      </c>
      <c r="E2470" t="s">
        <v>2618</v>
      </c>
      <c r="F2470" t="s">
        <v>360</v>
      </c>
      <c r="G2470" t="s">
        <v>2287</v>
      </c>
      <c r="H2470" t="s">
        <v>32</v>
      </c>
      <c r="I2470">
        <v>131</v>
      </c>
      <c r="J2470">
        <v>2.35</v>
      </c>
      <c r="K2470" t="s">
        <v>33</v>
      </c>
      <c r="L2470" t="s">
        <v>19075</v>
      </c>
      <c r="M2470" t="s">
        <v>19076</v>
      </c>
      <c r="N2470" t="s">
        <v>16570</v>
      </c>
      <c r="O2470" t="s">
        <v>18891</v>
      </c>
      <c r="P2470" t="s">
        <v>19077</v>
      </c>
      <c r="Q2470">
        <v>1992</v>
      </c>
      <c r="R2470" t="s">
        <v>491</v>
      </c>
      <c r="S2470">
        <v>1</v>
      </c>
      <c r="T2470">
        <v>14400000</v>
      </c>
      <c r="U2470">
        <v>101157447</v>
      </c>
      <c r="V2470">
        <f t="shared" si="77"/>
        <v>86757447</v>
      </c>
      <c r="W2470" t="s">
        <v>8992</v>
      </c>
      <c r="X2470">
        <v>8.3000000000000007</v>
      </c>
      <c r="Y2470">
        <v>131</v>
      </c>
      <c r="Z2470">
        <v>277505</v>
      </c>
      <c r="AA2470">
        <v>495</v>
      </c>
      <c r="AB2470">
        <v>10000</v>
      </c>
      <c r="AC2470">
        <v>16000</v>
      </c>
      <c r="AD2470">
        <v>16000</v>
      </c>
      <c r="AE2470">
        <v>11000</v>
      </c>
      <c r="AF2470">
        <v>638</v>
      </c>
      <c r="AG2470">
        <v>28544</v>
      </c>
      <c r="AH2470" t="s">
        <v>2420</v>
      </c>
      <c r="AI2470" t="s">
        <v>10951</v>
      </c>
      <c r="AP2470">
        <f t="shared" si="76"/>
        <v>2</v>
      </c>
    </row>
    <row r="2471" spans="1:42" x14ac:dyDescent="0.3">
      <c r="A2471" s="1">
        <v>2715</v>
      </c>
      <c r="B2471" t="s">
        <v>8993</v>
      </c>
      <c r="C2471" t="s">
        <v>27</v>
      </c>
      <c r="D2471" t="s">
        <v>8994</v>
      </c>
      <c r="E2471" t="s">
        <v>181</v>
      </c>
      <c r="F2471" t="s">
        <v>8995</v>
      </c>
      <c r="G2471" t="s">
        <v>8996</v>
      </c>
      <c r="H2471" t="s">
        <v>5403</v>
      </c>
      <c r="I2471">
        <v>139</v>
      </c>
      <c r="J2471">
        <v>2.35</v>
      </c>
      <c r="K2471" t="s">
        <v>33</v>
      </c>
      <c r="L2471" t="s">
        <v>19078</v>
      </c>
      <c r="M2471" t="s">
        <v>15715</v>
      </c>
      <c r="N2471" t="s">
        <v>19079</v>
      </c>
      <c r="O2471" t="s">
        <v>14416</v>
      </c>
      <c r="P2471" t="s">
        <v>14922</v>
      </c>
      <c r="Q2471">
        <v>2005</v>
      </c>
      <c r="R2471" t="s">
        <v>6921</v>
      </c>
      <c r="S2471">
        <v>1</v>
      </c>
      <c r="T2471">
        <v>14200000</v>
      </c>
      <c r="U2471">
        <v>74205</v>
      </c>
      <c r="V2471">
        <f t="shared" si="77"/>
        <v>-14125795</v>
      </c>
      <c r="W2471" t="s">
        <v>8997</v>
      </c>
      <c r="X2471">
        <v>7.4</v>
      </c>
      <c r="Y2471">
        <v>140</v>
      </c>
      <c r="Z2471">
        <v>18646</v>
      </c>
      <c r="AA2471">
        <v>81</v>
      </c>
      <c r="AB2471">
        <v>1000</v>
      </c>
      <c r="AC2471">
        <v>3000</v>
      </c>
      <c r="AD2471">
        <v>3000</v>
      </c>
      <c r="AE2471">
        <v>769</v>
      </c>
      <c r="AF2471">
        <v>236</v>
      </c>
      <c r="AG2471">
        <v>4211</v>
      </c>
      <c r="AH2471" t="s">
        <v>2420</v>
      </c>
      <c r="AP2471">
        <f t="shared" si="76"/>
        <v>1</v>
      </c>
    </row>
    <row r="2472" spans="1:42" x14ac:dyDescent="0.3">
      <c r="A2472" s="1">
        <v>2716</v>
      </c>
      <c r="B2472" t="s">
        <v>8998</v>
      </c>
      <c r="C2472" t="s">
        <v>27</v>
      </c>
      <c r="D2472" t="s">
        <v>3733</v>
      </c>
      <c r="E2472" t="s">
        <v>8999</v>
      </c>
      <c r="F2472" t="s">
        <v>9000</v>
      </c>
      <c r="G2472" t="s">
        <v>9001</v>
      </c>
      <c r="H2472" t="s">
        <v>47</v>
      </c>
      <c r="I2472">
        <v>120</v>
      </c>
      <c r="J2472">
        <v>2.35</v>
      </c>
      <c r="K2472" t="s">
        <v>33</v>
      </c>
      <c r="L2472" t="s">
        <v>14114</v>
      </c>
      <c r="M2472" t="s">
        <v>14805</v>
      </c>
      <c r="N2472" t="s">
        <v>14448</v>
      </c>
      <c r="O2472" t="s">
        <v>19080</v>
      </c>
      <c r="P2472" t="s">
        <v>19081</v>
      </c>
      <c r="Q2472">
        <v>2008</v>
      </c>
      <c r="R2472" t="s">
        <v>491</v>
      </c>
      <c r="S2472">
        <v>0</v>
      </c>
      <c r="T2472">
        <v>15000000</v>
      </c>
      <c r="U2472">
        <v>141319195</v>
      </c>
      <c r="V2472">
        <f t="shared" si="77"/>
        <v>126319195</v>
      </c>
      <c r="W2472" t="s">
        <v>9002</v>
      </c>
      <c r="X2472">
        <v>8</v>
      </c>
      <c r="Y2472">
        <v>418</v>
      </c>
      <c r="Z2472">
        <v>641997</v>
      </c>
      <c r="AA2472">
        <v>1017</v>
      </c>
      <c r="AB2472">
        <v>13000</v>
      </c>
      <c r="AC2472">
        <v>0</v>
      </c>
      <c r="AD2472">
        <v>668</v>
      </c>
      <c r="AE2472">
        <v>56</v>
      </c>
      <c r="AF2472">
        <v>40</v>
      </c>
      <c r="AG2472">
        <v>820</v>
      </c>
      <c r="AH2472" t="s">
        <v>2420</v>
      </c>
      <c r="AI2472" t="s">
        <v>12756</v>
      </c>
      <c r="AP2472">
        <f t="shared" si="76"/>
        <v>2</v>
      </c>
    </row>
    <row r="2473" spans="1:42" x14ac:dyDescent="0.3">
      <c r="A2473" s="1">
        <v>2717</v>
      </c>
      <c r="B2473" t="s">
        <v>9003</v>
      </c>
      <c r="C2473" t="s">
        <v>27</v>
      </c>
      <c r="D2473" t="s">
        <v>3644</v>
      </c>
      <c r="E2473" t="s">
        <v>3921</v>
      </c>
      <c r="F2473" t="s">
        <v>9004</v>
      </c>
      <c r="G2473" t="s">
        <v>4655</v>
      </c>
      <c r="H2473" t="s">
        <v>32</v>
      </c>
      <c r="I2473">
        <v>119</v>
      </c>
      <c r="J2473">
        <v>1.85</v>
      </c>
      <c r="K2473" t="s">
        <v>33</v>
      </c>
      <c r="L2473" t="s">
        <v>18430</v>
      </c>
      <c r="M2473" t="s">
        <v>19082</v>
      </c>
      <c r="N2473" t="s">
        <v>19083</v>
      </c>
      <c r="O2473" t="s">
        <v>14821</v>
      </c>
      <c r="P2473" t="s">
        <v>14403</v>
      </c>
      <c r="Q2473">
        <v>1987</v>
      </c>
      <c r="R2473" t="s">
        <v>491</v>
      </c>
      <c r="S2473">
        <v>0</v>
      </c>
      <c r="T2473">
        <v>14000000</v>
      </c>
      <c r="U2473">
        <v>156645693</v>
      </c>
      <c r="V2473">
        <f t="shared" si="77"/>
        <v>142645693</v>
      </c>
      <c r="W2473" t="s">
        <v>9005</v>
      </c>
      <c r="X2473">
        <v>6.9</v>
      </c>
      <c r="Y2473">
        <v>94</v>
      </c>
      <c r="Z2473">
        <v>55101</v>
      </c>
      <c r="AA2473">
        <v>201</v>
      </c>
      <c r="AB2473">
        <v>3000</v>
      </c>
      <c r="AC2473">
        <v>213</v>
      </c>
      <c r="AD2473">
        <v>886</v>
      </c>
      <c r="AE2473">
        <v>276</v>
      </c>
      <c r="AF2473">
        <v>249</v>
      </c>
      <c r="AG2473">
        <v>1639</v>
      </c>
      <c r="AH2473" t="s">
        <v>2420</v>
      </c>
      <c r="AI2473" t="s">
        <v>12756</v>
      </c>
      <c r="AJ2473" t="s">
        <v>13161</v>
      </c>
      <c r="AP2473">
        <f t="shared" si="76"/>
        <v>3</v>
      </c>
    </row>
    <row r="2474" spans="1:42" x14ac:dyDescent="0.3">
      <c r="A2474" s="1">
        <v>2718</v>
      </c>
      <c r="B2474" t="s">
        <v>9006</v>
      </c>
      <c r="C2474" t="s">
        <v>27</v>
      </c>
      <c r="D2474" t="s">
        <v>2347</v>
      </c>
      <c r="E2474" t="s">
        <v>1121</v>
      </c>
      <c r="F2474" t="s">
        <v>2348</v>
      </c>
      <c r="G2474" t="s">
        <v>1287</v>
      </c>
      <c r="H2474" t="s">
        <v>32</v>
      </c>
      <c r="I2474">
        <v>125</v>
      </c>
      <c r="J2474">
        <v>1.85</v>
      </c>
      <c r="K2474" t="s">
        <v>33</v>
      </c>
      <c r="L2474" t="s">
        <v>17611</v>
      </c>
      <c r="M2474" t="s">
        <v>19084</v>
      </c>
      <c r="N2474" t="s">
        <v>15207</v>
      </c>
      <c r="O2474" t="s">
        <v>16380</v>
      </c>
      <c r="P2474" t="s">
        <v>19085</v>
      </c>
      <c r="Q2474">
        <v>1990</v>
      </c>
      <c r="R2474" t="s">
        <v>491</v>
      </c>
      <c r="S2474">
        <v>2</v>
      </c>
      <c r="T2474">
        <v>14000000</v>
      </c>
      <c r="U2474">
        <v>178406268</v>
      </c>
      <c r="V2474">
        <f t="shared" si="77"/>
        <v>164406268</v>
      </c>
      <c r="W2474" t="s">
        <v>9007</v>
      </c>
      <c r="X2474">
        <v>6.9</v>
      </c>
      <c r="Y2474">
        <v>82</v>
      </c>
      <c r="Z2474">
        <v>213476</v>
      </c>
      <c r="AA2474">
        <v>271</v>
      </c>
      <c r="AB2474">
        <v>11000</v>
      </c>
      <c r="AC2474">
        <v>0</v>
      </c>
      <c r="AD2474">
        <v>8000</v>
      </c>
      <c r="AE2474">
        <v>995</v>
      </c>
      <c r="AF2474">
        <v>700</v>
      </c>
      <c r="AG2474">
        <v>11135</v>
      </c>
      <c r="AH2474" t="s">
        <v>1432</v>
      </c>
      <c r="AI2474" t="s">
        <v>12756</v>
      </c>
      <c r="AP2474">
        <f t="shared" si="76"/>
        <v>2</v>
      </c>
    </row>
    <row r="2475" spans="1:42" x14ac:dyDescent="0.3">
      <c r="A2475" s="1">
        <v>2720</v>
      </c>
      <c r="B2475" t="s">
        <v>9008</v>
      </c>
      <c r="C2475" t="s">
        <v>27</v>
      </c>
      <c r="D2475" t="s">
        <v>9009</v>
      </c>
      <c r="E2475" t="s">
        <v>6480</v>
      </c>
      <c r="F2475" t="s">
        <v>6717</v>
      </c>
      <c r="G2475" t="s">
        <v>9010</v>
      </c>
      <c r="H2475" t="s">
        <v>287</v>
      </c>
      <c r="I2475">
        <v>108</v>
      </c>
      <c r="J2475">
        <v>2.35</v>
      </c>
      <c r="K2475" t="s">
        <v>33</v>
      </c>
      <c r="L2475" t="s">
        <v>14443</v>
      </c>
      <c r="M2475" t="s">
        <v>18212</v>
      </c>
      <c r="N2475" t="s">
        <v>16575</v>
      </c>
      <c r="O2475" t="s">
        <v>17820</v>
      </c>
      <c r="P2475" t="s">
        <v>14416</v>
      </c>
      <c r="Q2475">
        <v>1988</v>
      </c>
      <c r="R2475" t="s">
        <v>72</v>
      </c>
      <c r="S2475">
        <v>1</v>
      </c>
      <c r="T2475">
        <v>15800000</v>
      </c>
      <c r="U2475">
        <v>109306210</v>
      </c>
      <c r="V2475">
        <f t="shared" si="77"/>
        <v>93506210</v>
      </c>
      <c r="W2475" t="s">
        <v>9011</v>
      </c>
      <c r="X2475">
        <v>5.5</v>
      </c>
      <c r="Y2475">
        <v>32</v>
      </c>
      <c r="Z2475">
        <v>44096</v>
      </c>
      <c r="AA2475">
        <v>62</v>
      </c>
      <c r="AB2475">
        <v>489</v>
      </c>
      <c r="AC2475">
        <v>5</v>
      </c>
      <c r="AD2475">
        <v>442</v>
      </c>
      <c r="AE2475">
        <v>162</v>
      </c>
      <c r="AF2475">
        <v>57</v>
      </c>
      <c r="AG2475">
        <v>717</v>
      </c>
      <c r="AH2475" t="s">
        <v>980</v>
      </c>
      <c r="AI2475" t="s">
        <v>718</v>
      </c>
      <c r="AJ2475" t="s">
        <v>1432</v>
      </c>
      <c r="AP2475">
        <f t="shared" si="76"/>
        <v>3</v>
      </c>
    </row>
    <row r="2476" spans="1:42" x14ac:dyDescent="0.3">
      <c r="A2476" s="1">
        <v>2722</v>
      </c>
      <c r="B2476" t="s">
        <v>9012</v>
      </c>
      <c r="C2476" t="s">
        <v>27</v>
      </c>
      <c r="D2476" t="s">
        <v>569</v>
      </c>
      <c r="E2476" t="s">
        <v>401</v>
      </c>
      <c r="F2476" t="s">
        <v>4019</v>
      </c>
      <c r="G2476" t="s">
        <v>5968</v>
      </c>
      <c r="H2476" t="s">
        <v>32</v>
      </c>
      <c r="I2476">
        <v>145</v>
      </c>
      <c r="J2476">
        <v>2.35</v>
      </c>
      <c r="K2476" t="s">
        <v>33</v>
      </c>
      <c r="L2476" t="s">
        <v>14444</v>
      </c>
      <c r="M2476" t="s">
        <v>17194</v>
      </c>
      <c r="N2476" t="s">
        <v>19086</v>
      </c>
      <c r="O2476" t="s">
        <v>19087</v>
      </c>
      <c r="P2476" t="s">
        <v>16117</v>
      </c>
      <c r="Q2476">
        <v>1989</v>
      </c>
      <c r="R2476" t="s">
        <v>491</v>
      </c>
      <c r="S2476">
        <v>0</v>
      </c>
      <c r="T2476">
        <v>14000000</v>
      </c>
      <c r="U2476">
        <v>70001698</v>
      </c>
      <c r="V2476">
        <f t="shared" si="77"/>
        <v>56001698</v>
      </c>
      <c r="W2476" t="s">
        <v>9013</v>
      </c>
      <c r="X2476">
        <v>7.2</v>
      </c>
      <c r="Y2476">
        <v>72</v>
      </c>
      <c r="Z2476">
        <v>76842</v>
      </c>
      <c r="AA2476">
        <v>173</v>
      </c>
      <c r="AB2476">
        <v>4000</v>
      </c>
      <c r="AC2476">
        <v>0</v>
      </c>
      <c r="AD2476">
        <v>10000</v>
      </c>
      <c r="AE2476">
        <v>854</v>
      </c>
      <c r="AF2476">
        <v>560</v>
      </c>
      <c r="AG2476">
        <v>12098</v>
      </c>
      <c r="AH2476" t="s">
        <v>20932</v>
      </c>
      <c r="AI2476" t="s">
        <v>2420</v>
      </c>
      <c r="AJ2476" t="s">
        <v>6750</v>
      </c>
      <c r="AP2476">
        <f t="shared" si="76"/>
        <v>3</v>
      </c>
    </row>
    <row r="2477" spans="1:42" x14ac:dyDescent="0.3">
      <c r="A2477" s="1">
        <v>2723</v>
      </c>
      <c r="B2477" t="s">
        <v>9014</v>
      </c>
      <c r="C2477" t="s">
        <v>559</v>
      </c>
      <c r="D2477" t="s">
        <v>523</v>
      </c>
      <c r="E2477" t="s">
        <v>5972</v>
      </c>
      <c r="F2477" t="s">
        <v>2623</v>
      </c>
      <c r="G2477" t="s">
        <v>9015</v>
      </c>
      <c r="H2477" t="s">
        <v>32</v>
      </c>
      <c r="I2477">
        <v>98</v>
      </c>
      <c r="J2477">
        <v>1.85</v>
      </c>
      <c r="K2477" t="s">
        <v>33</v>
      </c>
      <c r="L2477" t="s">
        <v>19088</v>
      </c>
      <c r="M2477" t="s">
        <v>15296</v>
      </c>
      <c r="N2477" t="s">
        <v>17126</v>
      </c>
      <c r="O2477" t="s">
        <v>19089</v>
      </c>
      <c r="P2477" t="s">
        <v>17746</v>
      </c>
      <c r="Q2477">
        <v>1993</v>
      </c>
      <c r="R2477" t="s">
        <v>72</v>
      </c>
      <c r="S2477">
        <v>1</v>
      </c>
      <c r="T2477">
        <v>15000000</v>
      </c>
      <c r="U2477">
        <v>68856263</v>
      </c>
      <c r="V2477">
        <f t="shared" si="77"/>
        <v>53856263</v>
      </c>
      <c r="W2477" t="s">
        <v>9016</v>
      </c>
      <c r="X2477">
        <v>6.9</v>
      </c>
      <c r="Y2477">
        <v>39</v>
      </c>
      <c r="Z2477">
        <v>69733</v>
      </c>
      <c r="AA2477">
        <v>97</v>
      </c>
      <c r="AB2477">
        <v>0</v>
      </c>
      <c r="AC2477">
        <v>226</v>
      </c>
      <c r="AD2477">
        <v>953</v>
      </c>
      <c r="AE2477">
        <v>730</v>
      </c>
      <c r="AF2477">
        <v>496</v>
      </c>
      <c r="AG2477">
        <v>2496</v>
      </c>
      <c r="AH2477" t="s">
        <v>718</v>
      </c>
      <c r="AI2477" t="s">
        <v>1432</v>
      </c>
      <c r="AJ2477" t="s">
        <v>20926</v>
      </c>
      <c r="AK2477" t="s">
        <v>20930</v>
      </c>
      <c r="AP2477">
        <f t="shared" si="76"/>
        <v>4</v>
      </c>
    </row>
    <row r="2478" spans="1:42" x14ac:dyDescent="0.3">
      <c r="A2478" s="1">
        <v>2724</v>
      </c>
      <c r="B2478" t="s">
        <v>9017</v>
      </c>
      <c r="C2478" t="s">
        <v>27</v>
      </c>
      <c r="D2478" t="s">
        <v>3869</v>
      </c>
      <c r="E2478" t="s">
        <v>9018</v>
      </c>
      <c r="F2478" t="s">
        <v>561</v>
      </c>
      <c r="G2478" t="s">
        <v>7728</v>
      </c>
      <c r="H2478" t="s">
        <v>32</v>
      </c>
      <c r="I2478">
        <v>101</v>
      </c>
      <c r="J2478">
        <v>1.85</v>
      </c>
      <c r="K2478" t="s">
        <v>33</v>
      </c>
      <c r="L2478" t="s">
        <v>15550</v>
      </c>
      <c r="M2478" t="s">
        <v>14096</v>
      </c>
      <c r="N2478" t="s">
        <v>19090</v>
      </c>
      <c r="O2478" t="s">
        <v>16293</v>
      </c>
      <c r="P2478" t="s">
        <v>16294</v>
      </c>
      <c r="Q2478">
        <v>2009</v>
      </c>
      <c r="R2478" t="s">
        <v>491</v>
      </c>
      <c r="S2478">
        <v>0</v>
      </c>
      <c r="T2478">
        <v>15000000</v>
      </c>
      <c r="U2478">
        <v>51527787</v>
      </c>
      <c r="V2478">
        <f t="shared" si="77"/>
        <v>36527787</v>
      </c>
      <c r="W2478" t="s">
        <v>9019</v>
      </c>
      <c r="X2478">
        <v>5.5</v>
      </c>
      <c r="Y2478">
        <v>264</v>
      </c>
      <c r="Z2478">
        <v>45603</v>
      </c>
      <c r="AA2478">
        <v>268</v>
      </c>
      <c r="AB2478">
        <v>0</v>
      </c>
      <c r="AC2478">
        <v>71</v>
      </c>
      <c r="AD2478">
        <v>10000</v>
      </c>
      <c r="AE2478">
        <v>960</v>
      </c>
      <c r="AF2478">
        <v>725</v>
      </c>
      <c r="AG2478">
        <v>14159</v>
      </c>
      <c r="AH2478" t="s">
        <v>4493</v>
      </c>
      <c r="AI2478" t="s">
        <v>13161</v>
      </c>
      <c r="AP2478">
        <f t="shared" si="76"/>
        <v>2</v>
      </c>
    </row>
    <row r="2479" spans="1:42" x14ac:dyDescent="0.3">
      <c r="A2479" s="1">
        <v>2725</v>
      </c>
      <c r="B2479" t="s">
        <v>9020</v>
      </c>
      <c r="C2479" t="s">
        <v>27</v>
      </c>
      <c r="D2479" t="s">
        <v>6744</v>
      </c>
      <c r="E2479" t="s">
        <v>7758</v>
      </c>
      <c r="F2479" t="s">
        <v>4168</v>
      </c>
      <c r="G2479" t="s">
        <v>111</v>
      </c>
      <c r="H2479" t="s">
        <v>32</v>
      </c>
      <c r="I2479">
        <v>109</v>
      </c>
      <c r="J2479">
        <v>2.35</v>
      </c>
      <c r="K2479" t="s">
        <v>33</v>
      </c>
      <c r="L2479" t="s">
        <v>19091</v>
      </c>
      <c r="M2479" t="s">
        <v>15007</v>
      </c>
      <c r="N2479" t="s">
        <v>16227</v>
      </c>
      <c r="O2479" t="s">
        <v>14096</v>
      </c>
      <c r="P2479" t="s">
        <v>14115</v>
      </c>
      <c r="Q2479">
        <v>2007</v>
      </c>
      <c r="R2479" t="s">
        <v>34</v>
      </c>
      <c r="S2479">
        <v>0</v>
      </c>
      <c r="T2479">
        <v>14000000</v>
      </c>
      <c r="U2479">
        <v>61356221</v>
      </c>
      <c r="V2479">
        <f t="shared" si="77"/>
        <v>47356221</v>
      </c>
      <c r="W2479" t="s">
        <v>9021</v>
      </c>
      <c r="X2479">
        <v>5.2</v>
      </c>
      <c r="Y2479">
        <v>86</v>
      </c>
      <c r="Z2479">
        <v>19505</v>
      </c>
      <c r="AA2479">
        <v>162</v>
      </c>
      <c r="AB2479">
        <v>0</v>
      </c>
      <c r="AC2479">
        <v>41</v>
      </c>
      <c r="AD2479">
        <v>997</v>
      </c>
      <c r="AE2479">
        <v>826</v>
      </c>
      <c r="AF2479">
        <v>748</v>
      </c>
      <c r="AG2479">
        <v>3544</v>
      </c>
      <c r="AH2479" t="s">
        <v>2420</v>
      </c>
      <c r="AI2479" t="s">
        <v>20933</v>
      </c>
      <c r="AJ2479" t="s">
        <v>12756</v>
      </c>
      <c r="AP2479">
        <f t="shared" si="76"/>
        <v>3</v>
      </c>
    </row>
    <row r="2480" spans="1:42" x14ac:dyDescent="0.3">
      <c r="A2480" s="1">
        <v>2726</v>
      </c>
      <c r="B2480" t="s">
        <v>9022</v>
      </c>
      <c r="C2480" t="s">
        <v>27</v>
      </c>
      <c r="D2480" t="s">
        <v>5631</v>
      </c>
      <c r="E2480" t="s">
        <v>9023</v>
      </c>
      <c r="F2480" t="s">
        <v>820</v>
      </c>
      <c r="G2480" t="s">
        <v>9024</v>
      </c>
      <c r="H2480" t="s">
        <v>47</v>
      </c>
      <c r="I2480">
        <v>123</v>
      </c>
      <c r="J2480">
        <v>2.35</v>
      </c>
      <c r="K2480" t="s">
        <v>33</v>
      </c>
      <c r="L2480" t="s">
        <v>15039</v>
      </c>
      <c r="M2480" t="s">
        <v>15351</v>
      </c>
      <c r="N2480" t="s">
        <v>14017</v>
      </c>
      <c r="O2480" t="s">
        <v>15656</v>
      </c>
      <c r="P2480" t="s">
        <v>14798</v>
      </c>
      <c r="Q2480">
        <v>1977</v>
      </c>
      <c r="R2480" t="s">
        <v>72</v>
      </c>
      <c r="S2480">
        <v>2</v>
      </c>
      <c r="T2480">
        <v>14000000</v>
      </c>
      <c r="U2480">
        <v>46800000</v>
      </c>
      <c r="V2480">
        <f t="shared" si="77"/>
        <v>32800000</v>
      </c>
      <c r="W2480" t="s">
        <v>9025</v>
      </c>
      <c r="X2480">
        <v>7.1</v>
      </c>
      <c r="Y2480">
        <v>112</v>
      </c>
      <c r="Z2480">
        <v>76477</v>
      </c>
      <c r="AA2480">
        <v>275</v>
      </c>
      <c r="AB2480">
        <v>0</v>
      </c>
      <c r="AC2480">
        <v>43</v>
      </c>
      <c r="AD2480">
        <v>456</v>
      </c>
      <c r="AE2480">
        <v>244</v>
      </c>
      <c r="AF2480">
        <v>238</v>
      </c>
      <c r="AG2480">
        <v>1326</v>
      </c>
      <c r="AH2480" t="s">
        <v>980</v>
      </c>
      <c r="AI2480" t="s">
        <v>718</v>
      </c>
      <c r="AJ2480" t="s">
        <v>13700</v>
      </c>
      <c r="AK2480" t="s">
        <v>13161</v>
      </c>
      <c r="AP2480">
        <f t="shared" si="76"/>
        <v>4</v>
      </c>
    </row>
    <row r="2481" spans="1:42" x14ac:dyDescent="0.3">
      <c r="A2481" s="1">
        <v>2728</v>
      </c>
      <c r="B2481" t="s">
        <v>9026</v>
      </c>
      <c r="C2481" t="s">
        <v>27</v>
      </c>
      <c r="D2481" t="s">
        <v>9027</v>
      </c>
      <c r="E2481" t="s">
        <v>2835</v>
      </c>
      <c r="F2481" t="s">
        <v>2192</v>
      </c>
      <c r="G2481" t="s">
        <v>5567</v>
      </c>
      <c r="H2481" t="s">
        <v>32</v>
      </c>
      <c r="I2481">
        <v>99</v>
      </c>
      <c r="J2481">
        <v>2.35</v>
      </c>
      <c r="K2481" t="s">
        <v>33</v>
      </c>
      <c r="L2481" t="s">
        <v>19092</v>
      </c>
      <c r="M2481" t="s">
        <v>14096</v>
      </c>
      <c r="N2481" t="s">
        <v>14068</v>
      </c>
      <c r="O2481" t="s">
        <v>14005</v>
      </c>
      <c r="P2481" t="s">
        <v>16771</v>
      </c>
      <c r="Q2481">
        <v>1998</v>
      </c>
      <c r="R2481" t="s">
        <v>491</v>
      </c>
      <c r="S2481">
        <v>4</v>
      </c>
      <c r="T2481">
        <v>14000000</v>
      </c>
      <c r="U2481">
        <v>38048637</v>
      </c>
      <c r="V2481">
        <f t="shared" si="77"/>
        <v>24048637</v>
      </c>
      <c r="W2481" t="s">
        <v>9028</v>
      </c>
      <c r="X2481">
        <v>5.5</v>
      </c>
      <c r="Y2481">
        <v>101</v>
      </c>
      <c r="Z2481">
        <v>47814</v>
      </c>
      <c r="AA2481">
        <v>426</v>
      </c>
      <c r="AB2481">
        <v>0</v>
      </c>
      <c r="AC2481">
        <v>9</v>
      </c>
      <c r="AD2481">
        <v>975</v>
      </c>
      <c r="AE2481">
        <v>912</v>
      </c>
      <c r="AF2481">
        <v>648</v>
      </c>
      <c r="AG2481">
        <v>3500</v>
      </c>
      <c r="AH2481" t="s">
        <v>4493</v>
      </c>
      <c r="AI2481" t="s">
        <v>20928</v>
      </c>
      <c r="AJ2481" t="s">
        <v>13161</v>
      </c>
      <c r="AP2481">
        <f t="shared" si="76"/>
        <v>3</v>
      </c>
    </row>
    <row r="2482" spans="1:42" x14ac:dyDescent="0.3">
      <c r="A2482" s="1">
        <v>2730</v>
      </c>
      <c r="B2482" t="s">
        <v>9029</v>
      </c>
      <c r="C2482" t="s">
        <v>27</v>
      </c>
      <c r="D2482" t="s">
        <v>9030</v>
      </c>
      <c r="E2482" t="s">
        <v>3349</v>
      </c>
      <c r="F2482" t="s">
        <v>5031</v>
      </c>
      <c r="G2482" t="s">
        <v>9031</v>
      </c>
      <c r="H2482" t="s">
        <v>32</v>
      </c>
      <c r="I2482">
        <v>107</v>
      </c>
      <c r="J2482">
        <v>1.85</v>
      </c>
      <c r="K2482" t="s">
        <v>33</v>
      </c>
      <c r="L2482" t="s">
        <v>15589</v>
      </c>
      <c r="M2482" t="s">
        <v>14453</v>
      </c>
      <c r="N2482" t="s">
        <v>15162</v>
      </c>
      <c r="O2482" t="s">
        <v>14664</v>
      </c>
      <c r="P2482" t="s">
        <v>19093</v>
      </c>
      <c r="Q2482">
        <v>1991</v>
      </c>
      <c r="R2482" t="s">
        <v>72</v>
      </c>
      <c r="S2482">
        <v>1</v>
      </c>
      <c r="T2482">
        <v>14000000</v>
      </c>
      <c r="U2482">
        <v>34793160</v>
      </c>
      <c r="V2482">
        <f t="shared" si="77"/>
        <v>20793160</v>
      </c>
      <c r="W2482" t="s">
        <v>9032</v>
      </c>
      <c r="X2482">
        <v>6.7</v>
      </c>
      <c r="Y2482">
        <v>10</v>
      </c>
      <c r="Z2482">
        <v>15730</v>
      </c>
      <c r="AA2482">
        <v>31</v>
      </c>
      <c r="AB2482">
        <v>0</v>
      </c>
      <c r="AC2482">
        <v>116</v>
      </c>
      <c r="AD2482">
        <v>327</v>
      </c>
      <c r="AE2482">
        <v>172</v>
      </c>
      <c r="AF2482">
        <v>25</v>
      </c>
      <c r="AG2482">
        <v>552</v>
      </c>
      <c r="AH2482" t="s">
        <v>718</v>
      </c>
      <c r="AI2482" t="s">
        <v>2420</v>
      </c>
      <c r="AP2482">
        <f t="shared" si="76"/>
        <v>2</v>
      </c>
    </row>
    <row r="2483" spans="1:42" x14ac:dyDescent="0.3">
      <c r="A2483" s="1">
        <v>2731</v>
      </c>
      <c r="B2483" t="s">
        <v>9033</v>
      </c>
      <c r="C2483" t="s">
        <v>27</v>
      </c>
      <c r="D2483" t="s">
        <v>6805</v>
      </c>
      <c r="E2483" t="s">
        <v>922</v>
      </c>
      <c r="F2483" t="s">
        <v>7305</v>
      </c>
      <c r="G2483" t="s">
        <v>984</v>
      </c>
      <c r="H2483" t="s">
        <v>32</v>
      </c>
      <c r="I2483">
        <v>81</v>
      </c>
      <c r="J2483">
        <v>1.85</v>
      </c>
      <c r="K2483" t="s">
        <v>33</v>
      </c>
      <c r="L2483" t="s">
        <v>17404</v>
      </c>
      <c r="M2483" t="s">
        <v>14503</v>
      </c>
      <c r="N2483" t="s">
        <v>14397</v>
      </c>
      <c r="O2483" t="s">
        <v>19094</v>
      </c>
      <c r="P2483" t="s">
        <v>15407</v>
      </c>
      <c r="Q2483">
        <v>1999</v>
      </c>
      <c r="R2483" t="s">
        <v>34</v>
      </c>
      <c r="S2483">
        <v>1</v>
      </c>
      <c r="T2483">
        <v>14000000</v>
      </c>
      <c r="U2483">
        <v>30628981</v>
      </c>
      <c r="V2483">
        <f t="shared" si="77"/>
        <v>16628981</v>
      </c>
      <c r="W2483" t="s">
        <v>9034</v>
      </c>
      <c r="X2483">
        <v>5</v>
      </c>
      <c r="Y2483">
        <v>43</v>
      </c>
      <c r="Z2483">
        <v>15047</v>
      </c>
      <c r="AA2483">
        <v>160</v>
      </c>
      <c r="AB2483">
        <v>2000</v>
      </c>
      <c r="AC2483">
        <v>54</v>
      </c>
      <c r="AD2483">
        <v>8000</v>
      </c>
      <c r="AE2483">
        <v>670</v>
      </c>
      <c r="AF2483">
        <v>636</v>
      </c>
      <c r="AG2483">
        <v>10792</v>
      </c>
      <c r="AH2483" t="s">
        <v>1432</v>
      </c>
      <c r="AI2483" t="s">
        <v>12756</v>
      </c>
      <c r="AP2483">
        <f t="shared" si="76"/>
        <v>2</v>
      </c>
    </row>
    <row r="2484" spans="1:42" x14ac:dyDescent="0.3">
      <c r="A2484" s="1">
        <v>2732</v>
      </c>
      <c r="B2484" t="s">
        <v>9035</v>
      </c>
      <c r="C2484" t="s">
        <v>27</v>
      </c>
      <c r="D2484" t="s">
        <v>3475</v>
      </c>
      <c r="E2484" t="s">
        <v>1723</v>
      </c>
      <c r="F2484" t="s">
        <v>308</v>
      </c>
      <c r="G2484" t="s">
        <v>9036</v>
      </c>
      <c r="H2484" t="s">
        <v>47</v>
      </c>
      <c r="I2484">
        <v>105</v>
      </c>
      <c r="J2484">
        <v>2.35</v>
      </c>
      <c r="K2484" t="s">
        <v>33</v>
      </c>
      <c r="L2484" t="s">
        <v>16717</v>
      </c>
      <c r="M2484" t="s">
        <v>19095</v>
      </c>
      <c r="N2484" t="s">
        <v>15638</v>
      </c>
      <c r="O2484" t="s">
        <v>16653</v>
      </c>
      <c r="P2484" t="s">
        <v>15377</v>
      </c>
      <c r="Q2484">
        <v>2011</v>
      </c>
      <c r="R2484" t="s">
        <v>34</v>
      </c>
      <c r="S2484">
        <v>1</v>
      </c>
      <c r="T2484">
        <v>13000000</v>
      </c>
      <c r="U2484">
        <v>29959436</v>
      </c>
      <c r="V2484">
        <f t="shared" si="77"/>
        <v>16959436</v>
      </c>
      <c r="W2484" t="s">
        <v>9037</v>
      </c>
      <c r="X2484">
        <v>6.4</v>
      </c>
      <c r="Y2484">
        <v>331</v>
      </c>
      <c r="Z2484">
        <v>82327</v>
      </c>
      <c r="AA2484">
        <v>350</v>
      </c>
      <c r="AB2484">
        <v>18000</v>
      </c>
      <c r="AC2484">
        <v>58</v>
      </c>
      <c r="AD2484">
        <v>11000</v>
      </c>
      <c r="AE2484">
        <v>1000</v>
      </c>
      <c r="AF2484">
        <v>583</v>
      </c>
      <c r="AG2484">
        <v>12894</v>
      </c>
      <c r="AH2484" t="s">
        <v>20932</v>
      </c>
      <c r="AI2484" t="s">
        <v>2420</v>
      </c>
      <c r="AJ2484" t="s">
        <v>20929</v>
      </c>
      <c r="AP2484">
        <f t="shared" si="76"/>
        <v>3</v>
      </c>
    </row>
    <row r="2485" spans="1:42" x14ac:dyDescent="0.3">
      <c r="A2485" s="1">
        <v>2733</v>
      </c>
      <c r="B2485" t="s">
        <v>9038</v>
      </c>
      <c r="C2485" t="s">
        <v>27</v>
      </c>
      <c r="D2485" t="s">
        <v>8803</v>
      </c>
      <c r="E2485" t="s">
        <v>8806</v>
      </c>
      <c r="F2485" t="s">
        <v>8803</v>
      </c>
      <c r="G2485" t="s">
        <v>9039</v>
      </c>
      <c r="H2485" t="s">
        <v>32</v>
      </c>
      <c r="I2485">
        <v>82</v>
      </c>
      <c r="J2485">
        <v>1.85</v>
      </c>
      <c r="K2485" t="s">
        <v>33</v>
      </c>
      <c r="L2485" t="s">
        <v>19096</v>
      </c>
      <c r="M2485" t="s">
        <v>13970</v>
      </c>
      <c r="N2485" t="s">
        <v>15071</v>
      </c>
      <c r="O2485" t="s">
        <v>19097</v>
      </c>
      <c r="P2485" t="s">
        <v>14987</v>
      </c>
      <c r="Q2485">
        <v>2002</v>
      </c>
      <c r="R2485" t="s">
        <v>212</v>
      </c>
      <c r="S2485">
        <v>0</v>
      </c>
      <c r="T2485">
        <v>14000000</v>
      </c>
      <c r="U2485">
        <v>25571351</v>
      </c>
      <c r="V2485">
        <f t="shared" si="77"/>
        <v>11571351</v>
      </c>
      <c r="W2485" t="s">
        <v>9040</v>
      </c>
      <c r="X2485">
        <v>6.6</v>
      </c>
      <c r="Y2485">
        <v>38</v>
      </c>
      <c r="Z2485">
        <v>3135</v>
      </c>
      <c r="AA2485">
        <v>78</v>
      </c>
      <c r="AB2485">
        <v>184</v>
      </c>
      <c r="AC2485">
        <v>12</v>
      </c>
      <c r="AD2485">
        <v>23</v>
      </c>
      <c r="AE2485">
        <v>12</v>
      </c>
      <c r="AF2485">
        <v>8</v>
      </c>
      <c r="AG2485">
        <v>49</v>
      </c>
      <c r="AH2485" t="s">
        <v>718</v>
      </c>
      <c r="AI2485" t="s">
        <v>20925</v>
      </c>
      <c r="AJ2485" t="s">
        <v>1432</v>
      </c>
      <c r="AK2485" t="s">
        <v>2420</v>
      </c>
      <c r="AL2485" t="s">
        <v>20926</v>
      </c>
      <c r="AM2485" t="s">
        <v>20927</v>
      </c>
      <c r="AP2485">
        <f t="shared" si="76"/>
        <v>6</v>
      </c>
    </row>
    <row r="2486" spans="1:42" x14ac:dyDescent="0.3">
      <c r="A2486" s="1">
        <v>2734</v>
      </c>
      <c r="B2486" t="s">
        <v>9041</v>
      </c>
      <c r="C2486" t="s">
        <v>27</v>
      </c>
      <c r="D2486" t="s">
        <v>2098</v>
      </c>
      <c r="E2486" t="s">
        <v>1790</v>
      </c>
      <c r="F2486" t="s">
        <v>8860</v>
      </c>
      <c r="G2486" t="s">
        <v>9042</v>
      </c>
      <c r="H2486" t="s">
        <v>32</v>
      </c>
      <c r="I2486">
        <v>109</v>
      </c>
      <c r="J2486">
        <v>1.85</v>
      </c>
      <c r="K2486" t="s">
        <v>33</v>
      </c>
      <c r="L2486" t="s">
        <v>8889</v>
      </c>
      <c r="M2486" t="s">
        <v>19098</v>
      </c>
      <c r="N2486" t="s">
        <v>19099</v>
      </c>
      <c r="O2486" t="s">
        <v>19100</v>
      </c>
      <c r="P2486" t="s">
        <v>18927</v>
      </c>
      <c r="Q2486">
        <v>1993</v>
      </c>
      <c r="R2486" t="s">
        <v>491</v>
      </c>
      <c r="S2486">
        <v>0</v>
      </c>
      <c r="T2486">
        <v>14000000</v>
      </c>
      <c r="U2486">
        <v>27515786</v>
      </c>
      <c r="V2486">
        <f t="shared" si="77"/>
        <v>13515786</v>
      </c>
      <c r="W2486" t="s">
        <v>9043</v>
      </c>
      <c r="X2486">
        <v>5.9</v>
      </c>
      <c r="Y2486">
        <v>12</v>
      </c>
      <c r="Z2486">
        <v>8904</v>
      </c>
      <c r="AA2486">
        <v>31</v>
      </c>
      <c r="AB2486">
        <v>0</v>
      </c>
      <c r="AC2486">
        <v>309</v>
      </c>
      <c r="AD2486">
        <v>592</v>
      </c>
      <c r="AE2486">
        <v>556</v>
      </c>
      <c r="AF2486">
        <v>279</v>
      </c>
      <c r="AG2486">
        <v>1620</v>
      </c>
      <c r="AH2486" t="s">
        <v>2420</v>
      </c>
      <c r="AI2486" t="s">
        <v>12756</v>
      </c>
      <c r="AP2486">
        <f t="shared" si="76"/>
        <v>2</v>
      </c>
    </row>
    <row r="2487" spans="1:42" x14ac:dyDescent="0.3">
      <c r="A2487" s="1">
        <v>2735</v>
      </c>
      <c r="B2487" t="s">
        <v>9044</v>
      </c>
      <c r="C2487" t="s">
        <v>27</v>
      </c>
      <c r="D2487" t="s">
        <v>3210</v>
      </c>
      <c r="E2487" t="s">
        <v>3714</v>
      </c>
      <c r="F2487" t="s">
        <v>9045</v>
      </c>
      <c r="G2487" t="s">
        <v>9046</v>
      </c>
      <c r="H2487" t="s">
        <v>32</v>
      </c>
      <c r="I2487">
        <v>95</v>
      </c>
      <c r="J2487">
        <v>2.35</v>
      </c>
      <c r="K2487" t="s">
        <v>33</v>
      </c>
      <c r="L2487" t="s">
        <v>17213</v>
      </c>
      <c r="M2487" t="s">
        <v>14336</v>
      </c>
      <c r="N2487" t="s">
        <v>14517</v>
      </c>
      <c r="O2487" t="s">
        <v>15544</v>
      </c>
      <c r="P2487" t="s">
        <v>14631</v>
      </c>
      <c r="Q2487">
        <v>2002</v>
      </c>
      <c r="R2487" t="s">
        <v>491</v>
      </c>
      <c r="S2487">
        <v>2</v>
      </c>
      <c r="T2487">
        <v>14000000</v>
      </c>
      <c r="U2487">
        <v>25482931</v>
      </c>
      <c r="V2487">
        <f t="shared" si="77"/>
        <v>11482931</v>
      </c>
      <c r="W2487" t="s">
        <v>9047</v>
      </c>
      <c r="X2487">
        <v>5.7</v>
      </c>
      <c r="Y2487">
        <v>40</v>
      </c>
      <c r="Z2487">
        <v>9693</v>
      </c>
      <c r="AA2487">
        <v>33</v>
      </c>
      <c r="AB2487">
        <v>530</v>
      </c>
      <c r="AC2487">
        <v>10</v>
      </c>
      <c r="AD2487">
        <v>706</v>
      </c>
      <c r="AE2487">
        <v>266</v>
      </c>
      <c r="AF2487">
        <v>111</v>
      </c>
      <c r="AG2487">
        <v>1421</v>
      </c>
      <c r="AH2487" t="s">
        <v>980</v>
      </c>
      <c r="AI2487" t="s">
        <v>1432</v>
      </c>
      <c r="AJ2487" t="s">
        <v>20931</v>
      </c>
      <c r="AK2487" t="s">
        <v>13161</v>
      </c>
      <c r="AP2487">
        <f t="shared" si="76"/>
        <v>4</v>
      </c>
    </row>
    <row r="2488" spans="1:42" x14ac:dyDescent="0.3">
      <c r="A2488" s="1">
        <v>2736</v>
      </c>
      <c r="B2488" t="s">
        <v>9048</v>
      </c>
      <c r="C2488" t="s">
        <v>27</v>
      </c>
      <c r="D2488" t="s">
        <v>4421</v>
      </c>
      <c r="E2488" t="s">
        <v>2754</v>
      </c>
      <c r="F2488" t="s">
        <v>7906</v>
      </c>
      <c r="G2488" t="s">
        <v>9049</v>
      </c>
      <c r="H2488" t="s">
        <v>32</v>
      </c>
      <c r="I2488">
        <v>100</v>
      </c>
      <c r="J2488">
        <v>1.85</v>
      </c>
      <c r="K2488" t="s">
        <v>33</v>
      </c>
      <c r="L2488" t="s">
        <v>14001</v>
      </c>
      <c r="M2488" t="s">
        <v>17447</v>
      </c>
      <c r="N2488" t="s">
        <v>15551</v>
      </c>
      <c r="O2488" t="s">
        <v>14665</v>
      </c>
      <c r="P2488" t="s">
        <v>14585</v>
      </c>
      <c r="Q2488">
        <v>1995</v>
      </c>
      <c r="R2488" t="s">
        <v>491</v>
      </c>
      <c r="S2488">
        <v>1</v>
      </c>
      <c r="T2488">
        <v>20000000</v>
      </c>
      <c r="U2488">
        <v>19900000</v>
      </c>
      <c r="V2488">
        <f t="shared" si="77"/>
        <v>-100000</v>
      </c>
      <c r="W2488" t="s">
        <v>9050</v>
      </c>
      <c r="X2488">
        <v>4.5</v>
      </c>
      <c r="Y2488">
        <v>34</v>
      </c>
      <c r="Z2488">
        <v>17262</v>
      </c>
      <c r="AA2488">
        <v>53</v>
      </c>
      <c r="AB2488">
        <v>1000</v>
      </c>
      <c r="AC2488">
        <v>0</v>
      </c>
      <c r="AD2488">
        <v>723</v>
      </c>
      <c r="AE2488">
        <v>422</v>
      </c>
      <c r="AF2488">
        <v>364</v>
      </c>
      <c r="AG2488">
        <v>2348</v>
      </c>
      <c r="AH2488" t="s">
        <v>1432</v>
      </c>
      <c r="AI2488" t="s">
        <v>20924</v>
      </c>
      <c r="AJ2488" t="s">
        <v>4493</v>
      </c>
      <c r="AK2488" t="s">
        <v>12756</v>
      </c>
      <c r="AP2488">
        <f t="shared" si="76"/>
        <v>4</v>
      </c>
    </row>
    <row r="2489" spans="1:42" x14ac:dyDescent="0.3">
      <c r="A2489" s="1">
        <v>2738</v>
      </c>
      <c r="B2489" t="s">
        <v>9051</v>
      </c>
      <c r="C2489" t="s">
        <v>27</v>
      </c>
      <c r="D2489" t="s">
        <v>8133</v>
      </c>
      <c r="E2489" t="s">
        <v>5263</v>
      </c>
      <c r="F2489" t="s">
        <v>824</v>
      </c>
      <c r="G2489" t="s">
        <v>7212</v>
      </c>
      <c r="H2489" t="s">
        <v>47</v>
      </c>
      <c r="I2489">
        <v>91</v>
      </c>
      <c r="J2489">
        <v>2.35</v>
      </c>
      <c r="K2489" t="s">
        <v>33</v>
      </c>
      <c r="L2489" t="s">
        <v>14613</v>
      </c>
      <c r="M2489" t="s">
        <v>18423</v>
      </c>
      <c r="N2489" t="s">
        <v>17493</v>
      </c>
      <c r="O2489" t="s">
        <v>19101</v>
      </c>
      <c r="P2489" t="s">
        <v>19102</v>
      </c>
      <c r="Q2489">
        <v>2005</v>
      </c>
      <c r="R2489" t="s">
        <v>34</v>
      </c>
      <c r="S2489">
        <v>0</v>
      </c>
      <c r="T2489">
        <v>14000000</v>
      </c>
      <c r="U2489">
        <v>16298046</v>
      </c>
      <c r="V2489">
        <f t="shared" si="77"/>
        <v>2298046</v>
      </c>
      <c r="W2489" t="s">
        <v>9052</v>
      </c>
      <c r="X2489">
        <v>5</v>
      </c>
      <c r="Y2489">
        <v>125</v>
      </c>
      <c r="Z2489">
        <v>22207</v>
      </c>
      <c r="AA2489">
        <v>747</v>
      </c>
      <c r="AB2489">
        <v>0</v>
      </c>
      <c r="AC2489">
        <v>31</v>
      </c>
      <c r="AD2489">
        <v>874</v>
      </c>
      <c r="AE2489">
        <v>613</v>
      </c>
      <c r="AF2489">
        <v>50</v>
      </c>
      <c r="AG2489">
        <v>1608</v>
      </c>
      <c r="AH2489" t="s">
        <v>4493</v>
      </c>
      <c r="AI2489" t="s">
        <v>20928</v>
      </c>
      <c r="AJ2489" t="s">
        <v>13161</v>
      </c>
      <c r="AP2489">
        <f t="shared" si="76"/>
        <v>3</v>
      </c>
    </row>
    <row r="2490" spans="1:42" x14ac:dyDescent="0.3">
      <c r="A2490" s="1">
        <v>2739</v>
      </c>
      <c r="B2490" t="s">
        <v>9053</v>
      </c>
      <c r="C2490" t="s">
        <v>27</v>
      </c>
      <c r="D2490" t="s">
        <v>3986</v>
      </c>
      <c r="E2490" t="s">
        <v>1885</v>
      </c>
      <c r="F2490" t="s">
        <v>210</v>
      </c>
      <c r="G2490" t="s">
        <v>984</v>
      </c>
      <c r="H2490" t="s">
        <v>32</v>
      </c>
      <c r="I2490">
        <v>90</v>
      </c>
      <c r="J2490">
        <v>1.85</v>
      </c>
      <c r="K2490" t="s">
        <v>33</v>
      </c>
      <c r="L2490" t="s">
        <v>19103</v>
      </c>
      <c r="M2490" t="s">
        <v>17276</v>
      </c>
      <c r="N2490" t="s">
        <v>19104</v>
      </c>
      <c r="O2490" t="s">
        <v>19105</v>
      </c>
      <c r="P2490" t="s">
        <v>19106</v>
      </c>
      <c r="Q2490">
        <v>2003</v>
      </c>
      <c r="R2490" t="s">
        <v>34</v>
      </c>
      <c r="S2490">
        <v>2</v>
      </c>
      <c r="T2490">
        <v>14000000</v>
      </c>
      <c r="U2490">
        <v>15549702</v>
      </c>
      <c r="V2490">
        <f t="shared" si="77"/>
        <v>1549702</v>
      </c>
      <c r="W2490" t="s">
        <v>9054</v>
      </c>
      <c r="X2490">
        <v>4.5999999999999996</v>
      </c>
      <c r="Y2490">
        <v>56</v>
      </c>
      <c r="Z2490">
        <v>24038</v>
      </c>
      <c r="AA2490">
        <v>123</v>
      </c>
      <c r="AB2490">
        <v>411</v>
      </c>
      <c r="AC2490">
        <v>119</v>
      </c>
      <c r="AD2490">
        <v>869</v>
      </c>
      <c r="AE2490">
        <v>779</v>
      </c>
      <c r="AF2490">
        <v>636</v>
      </c>
      <c r="AG2490">
        <v>3007</v>
      </c>
      <c r="AH2490" t="s">
        <v>1432</v>
      </c>
      <c r="AI2490" t="s">
        <v>12756</v>
      </c>
      <c r="AP2490">
        <f t="shared" si="76"/>
        <v>2</v>
      </c>
    </row>
    <row r="2491" spans="1:42" x14ac:dyDescent="0.3">
      <c r="A2491" s="1">
        <v>2740</v>
      </c>
      <c r="B2491" t="s">
        <v>9055</v>
      </c>
      <c r="C2491" t="s">
        <v>27</v>
      </c>
      <c r="D2491" t="s">
        <v>1028</v>
      </c>
      <c r="E2491" t="s">
        <v>76</v>
      </c>
      <c r="F2491" t="s">
        <v>1435</v>
      </c>
      <c r="G2491" t="s">
        <v>5391</v>
      </c>
      <c r="H2491" t="s">
        <v>32</v>
      </c>
      <c r="I2491">
        <v>108</v>
      </c>
      <c r="J2491">
        <v>2.35</v>
      </c>
      <c r="K2491" t="s">
        <v>33</v>
      </c>
      <c r="L2491" t="s">
        <v>19107</v>
      </c>
      <c r="M2491" t="s">
        <v>14083</v>
      </c>
      <c r="N2491" t="s">
        <v>14074</v>
      </c>
      <c r="O2491" t="s">
        <v>16246</v>
      </c>
      <c r="P2491" t="s">
        <v>19108</v>
      </c>
      <c r="Q2491">
        <v>2009</v>
      </c>
      <c r="R2491" t="s">
        <v>491</v>
      </c>
      <c r="S2491">
        <v>4</v>
      </c>
      <c r="T2491">
        <v>14000000</v>
      </c>
      <c r="U2491">
        <v>15483540</v>
      </c>
      <c r="V2491">
        <f t="shared" si="77"/>
        <v>1483540</v>
      </c>
      <c r="W2491" t="s">
        <v>9056</v>
      </c>
      <c r="X2491">
        <v>6.5</v>
      </c>
      <c r="Y2491">
        <v>160</v>
      </c>
      <c r="Z2491">
        <v>56338</v>
      </c>
      <c r="AA2491">
        <v>215</v>
      </c>
      <c r="AB2491">
        <v>4000</v>
      </c>
      <c r="AC2491">
        <v>123</v>
      </c>
      <c r="AD2491">
        <v>26000</v>
      </c>
      <c r="AE2491">
        <v>14000</v>
      </c>
      <c r="AF2491">
        <v>690</v>
      </c>
      <c r="AG2491">
        <v>41359</v>
      </c>
      <c r="AH2491" t="s">
        <v>718</v>
      </c>
      <c r="AI2491" t="s">
        <v>20928</v>
      </c>
      <c r="AJ2491" t="s">
        <v>13161</v>
      </c>
      <c r="AP2491">
        <f t="shared" si="76"/>
        <v>3</v>
      </c>
    </row>
    <row r="2492" spans="1:42" x14ac:dyDescent="0.3">
      <c r="A2492" s="1">
        <v>2741</v>
      </c>
      <c r="B2492" t="s">
        <v>9057</v>
      </c>
      <c r="C2492" t="s">
        <v>27</v>
      </c>
      <c r="D2492" t="s">
        <v>9058</v>
      </c>
      <c r="E2492" t="s">
        <v>484</v>
      </c>
      <c r="F2492" t="s">
        <v>9059</v>
      </c>
      <c r="G2492" t="s">
        <v>3537</v>
      </c>
      <c r="H2492" t="s">
        <v>32</v>
      </c>
      <c r="I2492">
        <v>103</v>
      </c>
      <c r="J2492">
        <v>2.35</v>
      </c>
      <c r="K2492" t="s">
        <v>33</v>
      </c>
      <c r="L2492" t="s">
        <v>15372</v>
      </c>
      <c r="M2492" t="s">
        <v>14003</v>
      </c>
      <c r="N2492" t="s">
        <v>14802</v>
      </c>
      <c r="O2492" t="s">
        <v>15289</v>
      </c>
      <c r="P2492" t="s">
        <v>19109</v>
      </c>
      <c r="Q2492">
        <v>2010</v>
      </c>
      <c r="R2492" t="s">
        <v>34</v>
      </c>
      <c r="S2492">
        <v>2</v>
      </c>
      <c r="T2492">
        <v>14000000</v>
      </c>
      <c r="U2492">
        <v>20246959</v>
      </c>
      <c r="V2492">
        <f t="shared" si="77"/>
        <v>6246959</v>
      </c>
      <c r="W2492" t="s">
        <v>9060</v>
      </c>
      <c r="X2492">
        <v>4.9000000000000004</v>
      </c>
      <c r="Y2492">
        <v>71</v>
      </c>
      <c r="Z2492">
        <v>5721</v>
      </c>
      <c r="AA2492">
        <v>20</v>
      </c>
      <c r="AB2492">
        <v>1000</v>
      </c>
      <c r="AC2492">
        <v>44</v>
      </c>
      <c r="AD2492">
        <v>953</v>
      </c>
      <c r="AE2492">
        <v>849</v>
      </c>
      <c r="AF2492">
        <v>625</v>
      </c>
      <c r="AG2492">
        <v>3299</v>
      </c>
      <c r="AH2492" t="s">
        <v>1432</v>
      </c>
      <c r="AI2492" t="s">
        <v>12756</v>
      </c>
      <c r="AP2492">
        <f t="shared" si="76"/>
        <v>2</v>
      </c>
    </row>
    <row r="2493" spans="1:42" x14ac:dyDescent="0.3">
      <c r="A2493" s="1">
        <v>2742</v>
      </c>
      <c r="B2493" t="s">
        <v>9061</v>
      </c>
      <c r="C2493" t="s">
        <v>27</v>
      </c>
      <c r="D2493" t="s">
        <v>9062</v>
      </c>
      <c r="E2493" t="s">
        <v>3241</v>
      </c>
      <c r="F2493" t="s">
        <v>1795</v>
      </c>
      <c r="G2493" t="s">
        <v>9063</v>
      </c>
      <c r="H2493" t="s">
        <v>32</v>
      </c>
      <c r="I2493">
        <v>96</v>
      </c>
      <c r="J2493">
        <v>1.85</v>
      </c>
      <c r="K2493" t="s">
        <v>33</v>
      </c>
      <c r="L2493" t="s">
        <v>14149</v>
      </c>
      <c r="M2493" t="s">
        <v>19110</v>
      </c>
      <c r="N2493" t="s">
        <v>14178</v>
      </c>
      <c r="O2493" t="s">
        <v>16750</v>
      </c>
      <c r="P2493" t="s">
        <v>15407</v>
      </c>
      <c r="Q2493">
        <v>1998</v>
      </c>
      <c r="R2493" t="s">
        <v>491</v>
      </c>
      <c r="S2493">
        <v>0</v>
      </c>
      <c r="T2493">
        <v>14000000</v>
      </c>
      <c r="U2493">
        <v>15062898</v>
      </c>
      <c r="V2493">
        <f t="shared" si="77"/>
        <v>1062898</v>
      </c>
      <c r="W2493" t="s">
        <v>9064</v>
      </c>
      <c r="X2493">
        <v>6</v>
      </c>
      <c r="Y2493">
        <v>37</v>
      </c>
      <c r="Z2493">
        <v>11729</v>
      </c>
      <c r="AA2493">
        <v>106</v>
      </c>
      <c r="AB2493">
        <v>645</v>
      </c>
      <c r="AC2493">
        <v>0</v>
      </c>
      <c r="AD2493">
        <v>3000</v>
      </c>
      <c r="AE2493">
        <v>2000</v>
      </c>
      <c r="AF2493">
        <v>654</v>
      </c>
      <c r="AG2493">
        <v>6861</v>
      </c>
      <c r="AH2493" t="s">
        <v>1432</v>
      </c>
      <c r="AP2493">
        <f t="shared" si="76"/>
        <v>1</v>
      </c>
    </row>
    <row r="2494" spans="1:42" x14ac:dyDescent="0.3">
      <c r="A2494" s="1">
        <v>2743</v>
      </c>
      <c r="B2494" t="s">
        <v>9065</v>
      </c>
      <c r="C2494" t="s">
        <v>27</v>
      </c>
      <c r="D2494" t="s">
        <v>9066</v>
      </c>
      <c r="E2494" t="s">
        <v>2630</v>
      </c>
      <c r="F2494" t="s">
        <v>1489</v>
      </c>
      <c r="G2494" t="s">
        <v>9067</v>
      </c>
      <c r="H2494" t="s">
        <v>6060</v>
      </c>
      <c r="I2494">
        <v>117</v>
      </c>
      <c r="J2494">
        <v>1.85</v>
      </c>
      <c r="K2494" t="s">
        <v>33</v>
      </c>
      <c r="L2494" t="s">
        <v>14209</v>
      </c>
      <c r="M2494" t="s">
        <v>16053</v>
      </c>
      <c r="N2494" t="s">
        <v>15651</v>
      </c>
      <c r="O2494" t="s">
        <v>17232</v>
      </c>
      <c r="P2494" t="s">
        <v>16102</v>
      </c>
      <c r="Q2494">
        <v>1999</v>
      </c>
      <c r="R2494" t="s">
        <v>72</v>
      </c>
      <c r="S2494">
        <v>6</v>
      </c>
      <c r="T2494">
        <v>12000000</v>
      </c>
      <c r="U2494">
        <v>14348123</v>
      </c>
      <c r="V2494">
        <f t="shared" si="77"/>
        <v>2348123</v>
      </c>
      <c r="W2494" t="s">
        <v>9068</v>
      </c>
      <c r="X2494">
        <v>6.9</v>
      </c>
      <c r="Y2494">
        <v>62</v>
      </c>
      <c r="Z2494">
        <v>9323</v>
      </c>
      <c r="AA2494">
        <v>157</v>
      </c>
      <c r="AB2494">
        <v>970</v>
      </c>
      <c r="AC2494">
        <v>160</v>
      </c>
      <c r="AD2494">
        <v>718</v>
      </c>
      <c r="AE2494">
        <v>330</v>
      </c>
      <c r="AF2494">
        <v>55</v>
      </c>
      <c r="AG2494">
        <v>1148</v>
      </c>
      <c r="AH2494" t="s">
        <v>1432</v>
      </c>
      <c r="AI2494" t="s">
        <v>2420</v>
      </c>
      <c r="AJ2494" t="s">
        <v>6750</v>
      </c>
      <c r="AP2494">
        <f t="shared" si="76"/>
        <v>3</v>
      </c>
    </row>
    <row r="2495" spans="1:42" x14ac:dyDescent="0.3">
      <c r="A2495" s="1">
        <v>2744</v>
      </c>
      <c r="B2495" t="s">
        <v>9069</v>
      </c>
      <c r="C2495" t="s">
        <v>27</v>
      </c>
      <c r="D2495" t="s">
        <v>9070</v>
      </c>
      <c r="E2495" t="s">
        <v>239</v>
      </c>
      <c r="F2495" t="s">
        <v>9071</v>
      </c>
      <c r="G2495" t="s">
        <v>4046</v>
      </c>
      <c r="H2495" t="s">
        <v>32</v>
      </c>
      <c r="I2495">
        <v>93</v>
      </c>
      <c r="J2495">
        <v>1.85</v>
      </c>
      <c r="K2495" t="s">
        <v>33</v>
      </c>
      <c r="L2495" t="s">
        <v>14096</v>
      </c>
      <c r="M2495" t="s">
        <v>14097</v>
      </c>
      <c r="N2495" t="s">
        <v>14683</v>
      </c>
      <c r="O2495" t="s">
        <v>16536</v>
      </c>
      <c r="P2495" t="s">
        <v>15210</v>
      </c>
      <c r="Q2495">
        <v>1996</v>
      </c>
      <c r="R2495" t="s">
        <v>491</v>
      </c>
      <c r="S2495">
        <v>0</v>
      </c>
      <c r="T2495">
        <v>8500000</v>
      </c>
      <c r="U2495">
        <v>15171475</v>
      </c>
      <c r="V2495">
        <f t="shared" si="77"/>
        <v>6671475</v>
      </c>
      <c r="W2495" t="s">
        <v>9072</v>
      </c>
      <c r="X2495">
        <v>5.7</v>
      </c>
      <c r="Y2495">
        <v>73</v>
      </c>
      <c r="Z2495">
        <v>19805</v>
      </c>
      <c r="AA2495">
        <v>122</v>
      </c>
      <c r="AB2495">
        <v>0</v>
      </c>
      <c r="AC2495">
        <v>85</v>
      </c>
      <c r="AD2495">
        <v>1000</v>
      </c>
      <c r="AE2495">
        <v>855</v>
      </c>
      <c r="AF2495">
        <v>514</v>
      </c>
      <c r="AG2495">
        <v>2777</v>
      </c>
      <c r="AH2495" t="s">
        <v>20924</v>
      </c>
      <c r="AI2495" t="s">
        <v>4493</v>
      </c>
      <c r="AP2495">
        <f t="shared" si="76"/>
        <v>2</v>
      </c>
    </row>
    <row r="2496" spans="1:42" x14ac:dyDescent="0.3">
      <c r="A2496" s="1">
        <v>2746</v>
      </c>
      <c r="B2496" t="s">
        <v>9073</v>
      </c>
      <c r="C2496" t="s">
        <v>27</v>
      </c>
      <c r="D2496" t="s">
        <v>3578</v>
      </c>
      <c r="E2496" t="s">
        <v>914</v>
      </c>
      <c r="F2496" t="s">
        <v>364</v>
      </c>
      <c r="G2496" t="s">
        <v>7499</v>
      </c>
      <c r="H2496" t="s">
        <v>32</v>
      </c>
      <c r="I2496">
        <v>115</v>
      </c>
      <c r="J2496">
        <v>1.85</v>
      </c>
      <c r="K2496" t="s">
        <v>33</v>
      </c>
      <c r="L2496" t="s">
        <v>16105</v>
      </c>
      <c r="M2496" t="s">
        <v>14660</v>
      </c>
      <c r="N2496" t="s">
        <v>16459</v>
      </c>
      <c r="O2496" t="s">
        <v>14198</v>
      </c>
      <c r="P2496" t="s">
        <v>19111</v>
      </c>
      <c r="Q2496">
        <v>1994</v>
      </c>
      <c r="R2496" t="s">
        <v>34</v>
      </c>
      <c r="S2496">
        <v>0</v>
      </c>
      <c r="T2496">
        <v>14000000</v>
      </c>
      <c r="U2496">
        <v>13640000</v>
      </c>
      <c r="V2496">
        <f t="shared" si="77"/>
        <v>-360000</v>
      </c>
      <c r="W2496" t="s">
        <v>9074</v>
      </c>
      <c r="X2496">
        <v>6.9</v>
      </c>
      <c r="Y2496">
        <v>25</v>
      </c>
      <c r="Z2496">
        <v>6011</v>
      </c>
      <c r="AA2496">
        <v>39</v>
      </c>
      <c r="AB2496">
        <v>905</v>
      </c>
      <c r="AC2496">
        <v>0</v>
      </c>
      <c r="AD2496">
        <v>1000</v>
      </c>
      <c r="AE2496">
        <v>848</v>
      </c>
      <c r="AF2496">
        <v>534</v>
      </c>
      <c r="AG2496">
        <v>3267</v>
      </c>
      <c r="AH2496" t="s">
        <v>1432</v>
      </c>
      <c r="AI2496" t="s">
        <v>2420</v>
      </c>
      <c r="AP2496">
        <f t="shared" si="76"/>
        <v>2</v>
      </c>
    </row>
    <row r="2497" spans="1:42" x14ac:dyDescent="0.3">
      <c r="A2497" s="1">
        <v>2748</v>
      </c>
      <c r="B2497" t="s">
        <v>9075</v>
      </c>
      <c r="C2497" t="s">
        <v>27</v>
      </c>
      <c r="D2497" t="s">
        <v>9076</v>
      </c>
      <c r="E2497" t="s">
        <v>836</v>
      </c>
      <c r="F2497" t="s">
        <v>9077</v>
      </c>
      <c r="G2497" t="s">
        <v>9078</v>
      </c>
      <c r="H2497" t="s">
        <v>32</v>
      </c>
      <c r="I2497">
        <v>85</v>
      </c>
      <c r="J2497">
        <v>1.85</v>
      </c>
      <c r="K2497" t="s">
        <v>33</v>
      </c>
      <c r="L2497" t="s">
        <v>17932</v>
      </c>
      <c r="M2497" t="s">
        <v>15591</v>
      </c>
      <c r="N2497" t="s">
        <v>18540</v>
      </c>
      <c r="O2497" t="s">
        <v>14098</v>
      </c>
      <c r="P2497" t="s">
        <v>17241</v>
      </c>
      <c r="Q2497">
        <v>2001</v>
      </c>
      <c r="R2497" t="s">
        <v>491</v>
      </c>
      <c r="S2497">
        <v>1</v>
      </c>
      <c r="T2497">
        <v>11000000</v>
      </c>
      <c r="U2497">
        <v>12610731</v>
      </c>
      <c r="V2497">
        <f t="shared" si="77"/>
        <v>1610731</v>
      </c>
      <c r="W2497" t="s">
        <v>9079</v>
      </c>
      <c r="X2497">
        <v>4.4000000000000004</v>
      </c>
      <c r="Y2497">
        <v>205</v>
      </c>
      <c r="Z2497">
        <v>38985</v>
      </c>
      <c r="AA2497">
        <v>673</v>
      </c>
      <c r="AB2497">
        <v>0</v>
      </c>
      <c r="AC2497">
        <v>52</v>
      </c>
      <c r="AD2497">
        <v>1000</v>
      </c>
      <c r="AE2497">
        <v>935</v>
      </c>
      <c r="AF2497">
        <v>489</v>
      </c>
      <c r="AG2497">
        <v>3050</v>
      </c>
      <c r="AH2497" t="s">
        <v>980</v>
      </c>
      <c r="AI2497" t="s">
        <v>4493</v>
      </c>
      <c r="AJ2497" t="s">
        <v>13700</v>
      </c>
      <c r="AK2497" t="s">
        <v>13161</v>
      </c>
      <c r="AP2497">
        <f t="shared" si="76"/>
        <v>4</v>
      </c>
    </row>
    <row r="2498" spans="1:42" x14ac:dyDescent="0.3">
      <c r="A2498" s="1">
        <v>2749</v>
      </c>
      <c r="B2498" t="s">
        <v>9080</v>
      </c>
      <c r="C2498" t="s">
        <v>27</v>
      </c>
      <c r="D2498" t="s">
        <v>9081</v>
      </c>
      <c r="E2498" t="s">
        <v>570</v>
      </c>
      <c r="F2498" t="s">
        <v>4501</v>
      </c>
      <c r="G2498" t="s">
        <v>2305</v>
      </c>
      <c r="H2498" t="s">
        <v>32</v>
      </c>
      <c r="I2498">
        <v>112</v>
      </c>
      <c r="J2498">
        <v>2.35</v>
      </c>
      <c r="K2498" t="s">
        <v>33</v>
      </c>
      <c r="L2498" t="s">
        <v>18382</v>
      </c>
      <c r="M2498" t="s">
        <v>19112</v>
      </c>
      <c r="N2498" t="s">
        <v>14068</v>
      </c>
      <c r="O2498" t="s">
        <v>15207</v>
      </c>
      <c r="P2498" t="s">
        <v>15853</v>
      </c>
      <c r="Q2498">
        <v>2006</v>
      </c>
      <c r="R2498" t="s">
        <v>491</v>
      </c>
      <c r="S2498">
        <v>0</v>
      </c>
      <c r="T2498">
        <v>14000000</v>
      </c>
      <c r="U2498">
        <v>11204499</v>
      </c>
      <c r="V2498">
        <f t="shared" si="77"/>
        <v>-2795501</v>
      </c>
      <c r="W2498" t="s">
        <v>9082</v>
      </c>
      <c r="X2498">
        <v>7</v>
      </c>
      <c r="Y2498">
        <v>195</v>
      </c>
      <c r="Z2498">
        <v>38142</v>
      </c>
      <c r="AA2498">
        <v>270</v>
      </c>
      <c r="AB2498">
        <v>0</v>
      </c>
      <c r="AC2498">
        <v>0</v>
      </c>
      <c r="AD2498">
        <v>12000</v>
      </c>
      <c r="AE2498">
        <v>593</v>
      </c>
      <c r="AF2498">
        <v>383</v>
      </c>
      <c r="AG2498">
        <v>13528</v>
      </c>
      <c r="AH2498" t="s">
        <v>2420</v>
      </c>
      <c r="AI2498" t="s">
        <v>20929</v>
      </c>
      <c r="AP2498">
        <f t="shared" si="76"/>
        <v>2</v>
      </c>
    </row>
    <row r="2499" spans="1:42" x14ac:dyDescent="0.3">
      <c r="A2499" s="1">
        <v>2750</v>
      </c>
      <c r="B2499" t="s">
        <v>9083</v>
      </c>
      <c r="C2499" t="s">
        <v>27</v>
      </c>
      <c r="D2499" t="s">
        <v>1487</v>
      </c>
      <c r="E2499" t="s">
        <v>1896</v>
      </c>
      <c r="F2499" t="s">
        <v>1241</v>
      </c>
      <c r="G2499" t="s">
        <v>9084</v>
      </c>
      <c r="H2499" t="s">
        <v>32</v>
      </c>
      <c r="I2499">
        <v>86</v>
      </c>
      <c r="J2499">
        <v>2.35</v>
      </c>
      <c r="K2499" t="s">
        <v>33</v>
      </c>
      <c r="L2499" t="s">
        <v>15216</v>
      </c>
      <c r="M2499" t="s">
        <v>19113</v>
      </c>
      <c r="N2499" t="s">
        <v>16533</v>
      </c>
      <c r="O2499" t="s">
        <v>19114</v>
      </c>
      <c r="P2499" t="s">
        <v>19115</v>
      </c>
      <c r="Q2499">
        <v>2001</v>
      </c>
      <c r="R2499" t="s">
        <v>34</v>
      </c>
      <c r="S2499">
        <v>5</v>
      </c>
      <c r="T2499">
        <v>14000000</v>
      </c>
      <c r="U2499">
        <v>10397365</v>
      </c>
      <c r="V2499">
        <f t="shared" si="77"/>
        <v>-3602635</v>
      </c>
      <c r="W2499" t="s">
        <v>9085</v>
      </c>
      <c r="X2499">
        <v>5.4</v>
      </c>
      <c r="Y2499">
        <v>61</v>
      </c>
      <c r="Z2499">
        <v>11693</v>
      </c>
      <c r="AA2499">
        <v>104</v>
      </c>
      <c r="AB2499">
        <v>613</v>
      </c>
      <c r="AC2499">
        <v>70</v>
      </c>
      <c r="AD2499">
        <v>878</v>
      </c>
      <c r="AE2499">
        <v>834</v>
      </c>
      <c r="AF2499">
        <v>169</v>
      </c>
      <c r="AG2499">
        <v>2165</v>
      </c>
      <c r="AH2499" t="s">
        <v>1432</v>
      </c>
      <c r="AI2499" t="s">
        <v>20928</v>
      </c>
      <c r="AJ2499" t="s">
        <v>12756</v>
      </c>
      <c r="AP2499">
        <f t="shared" ref="AP2499:AP2562" si="78">COUNTA(AH2499:AO2499)</f>
        <v>3</v>
      </c>
    </row>
    <row r="2500" spans="1:42" x14ac:dyDescent="0.3">
      <c r="A2500" s="1">
        <v>2751</v>
      </c>
      <c r="B2500" t="s">
        <v>9086</v>
      </c>
      <c r="C2500" t="s">
        <v>27</v>
      </c>
      <c r="D2500" t="s">
        <v>9087</v>
      </c>
      <c r="E2500" t="s">
        <v>3306</v>
      </c>
      <c r="F2500" t="s">
        <v>8608</v>
      </c>
      <c r="G2500" t="s">
        <v>9088</v>
      </c>
      <c r="H2500" t="s">
        <v>32</v>
      </c>
      <c r="I2500">
        <v>86</v>
      </c>
      <c r="J2500">
        <v>2.35</v>
      </c>
      <c r="K2500" t="s">
        <v>33</v>
      </c>
      <c r="L2500" t="s">
        <v>19116</v>
      </c>
      <c r="M2500" t="s">
        <v>14140</v>
      </c>
      <c r="N2500" t="s">
        <v>14068</v>
      </c>
      <c r="O2500" t="s">
        <v>15529</v>
      </c>
      <c r="P2500" t="s">
        <v>14318</v>
      </c>
      <c r="Q2500">
        <v>2012</v>
      </c>
      <c r="R2500" t="s">
        <v>34</v>
      </c>
      <c r="S2500">
        <v>1</v>
      </c>
      <c r="T2500">
        <v>14000000</v>
      </c>
      <c r="U2500">
        <v>9402410</v>
      </c>
      <c r="V2500">
        <f t="shared" ref="V2500:V2563" si="79">U2500-T2500</f>
        <v>-4597590</v>
      </c>
      <c r="W2500" t="s">
        <v>9089</v>
      </c>
      <c r="X2500">
        <v>5.4</v>
      </c>
      <c r="Y2500">
        <v>77</v>
      </c>
      <c r="Z2500">
        <v>11233</v>
      </c>
      <c r="AA2500">
        <v>32</v>
      </c>
      <c r="AB2500">
        <v>0</v>
      </c>
      <c r="AC2500">
        <v>90</v>
      </c>
      <c r="AD2500">
        <v>962</v>
      </c>
      <c r="AE2500">
        <v>925</v>
      </c>
      <c r="AF2500">
        <v>635</v>
      </c>
      <c r="AG2500">
        <v>3715</v>
      </c>
      <c r="AH2500" t="s">
        <v>718</v>
      </c>
      <c r="AI2500" t="s">
        <v>1432</v>
      </c>
      <c r="AP2500">
        <f t="shared" si="78"/>
        <v>2</v>
      </c>
    </row>
    <row r="2501" spans="1:42" x14ac:dyDescent="0.3">
      <c r="A2501" s="1">
        <v>2753</v>
      </c>
      <c r="B2501" t="s">
        <v>9090</v>
      </c>
      <c r="C2501" t="s">
        <v>27</v>
      </c>
      <c r="D2501" t="s">
        <v>9091</v>
      </c>
      <c r="E2501" t="s">
        <v>166</v>
      </c>
      <c r="F2501" t="s">
        <v>1075</v>
      </c>
      <c r="G2501" t="s">
        <v>9092</v>
      </c>
      <c r="H2501" t="s">
        <v>32</v>
      </c>
      <c r="I2501">
        <v>137</v>
      </c>
      <c r="J2501">
        <v>2.35</v>
      </c>
      <c r="K2501" t="s">
        <v>33</v>
      </c>
      <c r="L2501" t="s">
        <v>18290</v>
      </c>
      <c r="M2501" t="s">
        <v>16237</v>
      </c>
      <c r="N2501" t="s">
        <v>19117</v>
      </c>
      <c r="O2501" t="s">
        <v>16633</v>
      </c>
      <c r="P2501" t="s">
        <v>14540</v>
      </c>
      <c r="Q2501">
        <v>2006</v>
      </c>
      <c r="R2501" t="s">
        <v>491</v>
      </c>
      <c r="S2501">
        <v>0</v>
      </c>
      <c r="T2501">
        <v>26000000</v>
      </c>
      <c r="U2501">
        <v>5459824</v>
      </c>
      <c r="V2501">
        <f t="shared" si="79"/>
        <v>-20540176</v>
      </c>
      <c r="W2501" t="s">
        <v>9093</v>
      </c>
      <c r="X2501">
        <v>7.6</v>
      </c>
      <c r="Y2501">
        <v>251</v>
      </c>
      <c r="Z2501">
        <v>92781</v>
      </c>
      <c r="AA2501">
        <v>320</v>
      </c>
      <c r="AB2501">
        <v>5000</v>
      </c>
      <c r="AC2501">
        <v>143</v>
      </c>
      <c r="AD2501">
        <v>14000</v>
      </c>
      <c r="AE2501">
        <v>617</v>
      </c>
      <c r="AF2501">
        <v>280</v>
      </c>
      <c r="AG2501">
        <v>15337</v>
      </c>
      <c r="AH2501" t="s">
        <v>2420</v>
      </c>
      <c r="AI2501" t="s">
        <v>12756</v>
      </c>
      <c r="AP2501">
        <f t="shared" si="78"/>
        <v>2</v>
      </c>
    </row>
    <row r="2502" spans="1:42" x14ac:dyDescent="0.3">
      <c r="A2502" s="1">
        <v>2754</v>
      </c>
      <c r="B2502" t="s">
        <v>9094</v>
      </c>
      <c r="C2502" t="s">
        <v>27</v>
      </c>
      <c r="D2502" t="s">
        <v>9095</v>
      </c>
      <c r="E2502" t="s">
        <v>3406</v>
      </c>
      <c r="F2502" t="s">
        <v>9096</v>
      </c>
      <c r="G2502" t="s">
        <v>9097</v>
      </c>
      <c r="H2502" t="s">
        <v>32</v>
      </c>
      <c r="I2502">
        <v>90</v>
      </c>
      <c r="J2502">
        <v>2.35</v>
      </c>
      <c r="K2502" t="s">
        <v>33</v>
      </c>
      <c r="L2502" t="s">
        <v>14149</v>
      </c>
      <c r="M2502" t="s">
        <v>19118</v>
      </c>
      <c r="N2502" t="s">
        <v>16128</v>
      </c>
      <c r="O2502" t="s">
        <v>14689</v>
      </c>
      <c r="P2502" t="s">
        <v>15545</v>
      </c>
      <c r="Q2502">
        <v>2000</v>
      </c>
      <c r="R2502" t="s">
        <v>491</v>
      </c>
      <c r="S2502">
        <v>5</v>
      </c>
      <c r="T2502">
        <v>24000000</v>
      </c>
      <c r="U2502">
        <v>5108820</v>
      </c>
      <c r="V2502">
        <f t="shared" si="79"/>
        <v>-18891180</v>
      </c>
      <c r="W2502" t="s">
        <v>9098</v>
      </c>
      <c r="X2502">
        <v>5.9</v>
      </c>
      <c r="Y2502">
        <v>63</v>
      </c>
      <c r="Z2502">
        <v>12519</v>
      </c>
      <c r="AA2502">
        <v>112</v>
      </c>
      <c r="AB2502">
        <v>853</v>
      </c>
      <c r="AC2502">
        <v>49</v>
      </c>
      <c r="AD2502">
        <v>12000</v>
      </c>
      <c r="AE2502">
        <v>215</v>
      </c>
      <c r="AF2502">
        <v>191</v>
      </c>
      <c r="AG2502">
        <v>12776</v>
      </c>
      <c r="AH2502" t="s">
        <v>2420</v>
      </c>
      <c r="AI2502" t="s">
        <v>20928</v>
      </c>
      <c r="AJ2502" t="s">
        <v>13161</v>
      </c>
      <c r="AP2502">
        <f t="shared" si="78"/>
        <v>3</v>
      </c>
    </row>
    <row r="2503" spans="1:42" x14ac:dyDescent="0.3">
      <c r="A2503" s="1">
        <v>2755</v>
      </c>
      <c r="B2503" t="s">
        <v>9099</v>
      </c>
      <c r="C2503" t="s">
        <v>27</v>
      </c>
      <c r="D2503" t="s">
        <v>764</v>
      </c>
      <c r="E2503" t="s">
        <v>2013</v>
      </c>
      <c r="F2503" t="s">
        <v>1806</v>
      </c>
      <c r="G2503" t="s">
        <v>9100</v>
      </c>
      <c r="H2503" t="s">
        <v>32</v>
      </c>
      <c r="I2503">
        <v>107</v>
      </c>
      <c r="J2503">
        <v>1.85</v>
      </c>
      <c r="K2503" t="s">
        <v>33</v>
      </c>
      <c r="L2503" t="s">
        <v>18290</v>
      </c>
      <c r="M2503" t="s">
        <v>17174</v>
      </c>
      <c r="N2503" t="s">
        <v>17902</v>
      </c>
      <c r="O2503" t="s">
        <v>15920</v>
      </c>
      <c r="P2503" t="s">
        <v>19119</v>
      </c>
      <c r="Q2503">
        <v>1999</v>
      </c>
      <c r="R2503" t="s">
        <v>491</v>
      </c>
      <c r="S2503">
        <v>1</v>
      </c>
      <c r="T2503">
        <v>14000000</v>
      </c>
      <c r="U2503">
        <v>4741987</v>
      </c>
      <c r="V2503">
        <f t="shared" si="79"/>
        <v>-9258013</v>
      </c>
      <c r="W2503" t="s">
        <v>9101</v>
      </c>
      <c r="X2503">
        <v>6.6</v>
      </c>
      <c r="Y2503">
        <v>47</v>
      </c>
      <c r="Z2503">
        <v>6782</v>
      </c>
      <c r="AA2503">
        <v>114</v>
      </c>
      <c r="AB2503">
        <v>860</v>
      </c>
      <c r="AC2503">
        <v>956</v>
      </c>
      <c r="AD2503">
        <v>10000</v>
      </c>
      <c r="AE2503">
        <v>233</v>
      </c>
      <c r="AF2503">
        <v>113</v>
      </c>
      <c r="AG2503">
        <v>10368</v>
      </c>
      <c r="AH2503" t="s">
        <v>2420</v>
      </c>
      <c r="AP2503">
        <f t="shared" si="78"/>
        <v>1</v>
      </c>
    </row>
    <row r="2504" spans="1:42" x14ac:dyDescent="0.3">
      <c r="A2504" s="1">
        <v>2756</v>
      </c>
      <c r="B2504" t="s">
        <v>9102</v>
      </c>
      <c r="C2504" t="s">
        <v>27</v>
      </c>
      <c r="D2504" t="s">
        <v>892</v>
      </c>
      <c r="E2504" t="s">
        <v>6485</v>
      </c>
      <c r="F2504" t="s">
        <v>5459</v>
      </c>
      <c r="G2504" t="s">
        <v>9103</v>
      </c>
      <c r="H2504" t="s">
        <v>1390</v>
      </c>
      <c r="I2504">
        <v>98</v>
      </c>
      <c r="J2504">
        <v>2.35</v>
      </c>
      <c r="K2504" t="s">
        <v>33</v>
      </c>
      <c r="L2504" t="s">
        <v>17140</v>
      </c>
      <c r="M2504" t="s">
        <v>15296</v>
      </c>
      <c r="N2504" t="s">
        <v>14516</v>
      </c>
      <c r="O2504" t="s">
        <v>16697</v>
      </c>
      <c r="P2504" t="s">
        <v>19120</v>
      </c>
      <c r="Q2504">
        <v>2006</v>
      </c>
      <c r="R2504" t="s">
        <v>34</v>
      </c>
      <c r="S2504">
        <v>3</v>
      </c>
      <c r="T2504">
        <v>14000000</v>
      </c>
      <c r="U2504">
        <v>4291965</v>
      </c>
      <c r="V2504">
        <f t="shared" si="79"/>
        <v>-9708035</v>
      </c>
      <c r="W2504" t="s">
        <v>9104</v>
      </c>
      <c r="X2504">
        <v>6.7</v>
      </c>
      <c r="Y2504">
        <v>108</v>
      </c>
      <c r="Z2504">
        <v>9334</v>
      </c>
      <c r="AA2504">
        <v>59</v>
      </c>
      <c r="AB2504">
        <v>447</v>
      </c>
      <c r="AC2504">
        <v>176</v>
      </c>
      <c r="AD2504">
        <v>543</v>
      </c>
      <c r="AE2504">
        <v>113</v>
      </c>
      <c r="AF2504">
        <v>15</v>
      </c>
      <c r="AG2504">
        <v>678</v>
      </c>
      <c r="AH2504" t="s">
        <v>20932</v>
      </c>
      <c r="AI2504" t="s">
        <v>2420</v>
      </c>
      <c r="AJ2504" t="s">
        <v>20929</v>
      </c>
      <c r="AP2504">
        <f t="shared" si="78"/>
        <v>3</v>
      </c>
    </row>
    <row r="2505" spans="1:42" x14ac:dyDescent="0.3">
      <c r="A2505" s="1">
        <v>2757</v>
      </c>
      <c r="B2505" t="s">
        <v>9105</v>
      </c>
      <c r="C2505" t="s">
        <v>27</v>
      </c>
      <c r="D2505" t="s">
        <v>9106</v>
      </c>
      <c r="E2505" t="s">
        <v>9107</v>
      </c>
      <c r="F2505" t="s">
        <v>9108</v>
      </c>
      <c r="G2505" t="s">
        <v>9109</v>
      </c>
      <c r="H2505" t="s">
        <v>32</v>
      </c>
      <c r="I2505">
        <v>84</v>
      </c>
      <c r="J2505">
        <v>1.85</v>
      </c>
      <c r="K2505" t="s">
        <v>33</v>
      </c>
      <c r="L2505" t="s">
        <v>16337</v>
      </c>
      <c r="M2505" t="s">
        <v>14149</v>
      </c>
      <c r="N2505" t="s">
        <v>14222</v>
      </c>
      <c r="O2505" t="s">
        <v>16646</v>
      </c>
      <c r="P2505" t="s">
        <v>17893</v>
      </c>
      <c r="Q2505">
        <v>2001</v>
      </c>
      <c r="R2505" t="s">
        <v>34</v>
      </c>
      <c r="S2505">
        <v>4</v>
      </c>
      <c r="T2505">
        <v>14000000</v>
      </c>
      <c r="U2505">
        <v>3100650</v>
      </c>
      <c r="V2505">
        <f t="shared" si="79"/>
        <v>-10899350</v>
      </c>
      <c r="W2505" t="s">
        <v>9110</v>
      </c>
      <c r="X2505">
        <v>3.9</v>
      </c>
      <c r="Y2505">
        <v>64</v>
      </c>
      <c r="Z2505">
        <v>7277</v>
      </c>
      <c r="AA2505">
        <v>181</v>
      </c>
      <c r="AB2505">
        <v>231</v>
      </c>
      <c r="AC2505">
        <v>12</v>
      </c>
      <c r="AD2505">
        <v>159</v>
      </c>
      <c r="AE2505">
        <v>102</v>
      </c>
      <c r="AF2505">
        <v>102</v>
      </c>
      <c r="AG2505">
        <v>417</v>
      </c>
      <c r="AH2505" t="s">
        <v>2420</v>
      </c>
      <c r="AI2505" t="s">
        <v>4493</v>
      </c>
      <c r="AJ2505" t="s">
        <v>20928</v>
      </c>
      <c r="AK2505" t="s">
        <v>13161</v>
      </c>
      <c r="AP2505">
        <f t="shared" si="78"/>
        <v>4</v>
      </c>
    </row>
    <row r="2506" spans="1:42" x14ac:dyDescent="0.3">
      <c r="A2506" s="1">
        <v>2758</v>
      </c>
      <c r="B2506" t="s">
        <v>9111</v>
      </c>
      <c r="C2506" t="s">
        <v>27</v>
      </c>
      <c r="D2506" t="s">
        <v>8521</v>
      </c>
      <c r="E2506" t="s">
        <v>1341</v>
      </c>
      <c r="F2506" t="s">
        <v>9112</v>
      </c>
      <c r="G2506" t="s">
        <v>9113</v>
      </c>
      <c r="H2506" t="s">
        <v>1390</v>
      </c>
      <c r="I2506">
        <v>139</v>
      </c>
      <c r="J2506">
        <v>1.85</v>
      </c>
      <c r="K2506" t="s">
        <v>33</v>
      </c>
      <c r="L2506" t="s">
        <v>15832</v>
      </c>
      <c r="M2506" t="s">
        <v>14209</v>
      </c>
      <c r="N2506" t="s">
        <v>19121</v>
      </c>
      <c r="O2506" t="s">
        <v>15162</v>
      </c>
      <c r="P2506" t="s">
        <v>19122</v>
      </c>
      <c r="Q2506">
        <v>1995</v>
      </c>
      <c r="R2506" t="s">
        <v>34</v>
      </c>
      <c r="S2506">
        <v>1</v>
      </c>
      <c r="T2506">
        <v>14000000</v>
      </c>
      <c r="U2506">
        <v>2474000</v>
      </c>
      <c r="V2506">
        <f t="shared" si="79"/>
        <v>-11526000</v>
      </c>
      <c r="W2506" t="s">
        <v>9114</v>
      </c>
      <c r="X2506">
        <v>5.7</v>
      </c>
      <c r="Y2506">
        <v>20</v>
      </c>
      <c r="Z2506">
        <v>2427</v>
      </c>
      <c r="AA2506">
        <v>27</v>
      </c>
      <c r="AB2506">
        <v>127</v>
      </c>
      <c r="AC2506">
        <v>133</v>
      </c>
      <c r="AD2506">
        <v>423</v>
      </c>
      <c r="AE2506">
        <v>15</v>
      </c>
      <c r="AF2506">
        <v>5</v>
      </c>
      <c r="AG2506">
        <v>446</v>
      </c>
      <c r="AH2506" t="s">
        <v>20932</v>
      </c>
      <c r="AI2506" t="s">
        <v>2420</v>
      </c>
      <c r="AJ2506" t="s">
        <v>20929</v>
      </c>
      <c r="AK2506" t="s">
        <v>12756</v>
      </c>
      <c r="AP2506">
        <f t="shared" si="78"/>
        <v>4</v>
      </c>
    </row>
    <row r="2507" spans="1:42" x14ac:dyDescent="0.3">
      <c r="A2507" s="1">
        <v>2760</v>
      </c>
      <c r="B2507" t="s">
        <v>9115</v>
      </c>
      <c r="C2507" t="s">
        <v>27</v>
      </c>
      <c r="D2507" t="s">
        <v>9116</v>
      </c>
      <c r="E2507" t="s">
        <v>155</v>
      </c>
      <c r="F2507" t="s">
        <v>6700</v>
      </c>
      <c r="G2507" t="s">
        <v>9117</v>
      </c>
      <c r="H2507" t="s">
        <v>9118</v>
      </c>
      <c r="I2507">
        <v>127</v>
      </c>
      <c r="J2507">
        <v>2.35</v>
      </c>
      <c r="K2507" t="s">
        <v>33</v>
      </c>
      <c r="L2507" t="s">
        <v>14247</v>
      </c>
      <c r="M2507" t="s">
        <v>19123</v>
      </c>
      <c r="N2507" t="s">
        <v>14953</v>
      </c>
      <c r="O2507" t="s">
        <v>14534</v>
      </c>
      <c r="P2507" t="s">
        <v>14486</v>
      </c>
      <c r="Q2507">
        <v>1978</v>
      </c>
      <c r="R2507" t="s">
        <v>72</v>
      </c>
      <c r="S2507">
        <v>0</v>
      </c>
      <c r="T2507">
        <v>14000000</v>
      </c>
      <c r="U2507">
        <v>1000000</v>
      </c>
      <c r="V2507">
        <f t="shared" si="79"/>
        <v>-13000000</v>
      </c>
      <c r="W2507" t="s">
        <v>9119</v>
      </c>
      <c r="X2507">
        <v>6.5</v>
      </c>
      <c r="Y2507">
        <v>2</v>
      </c>
      <c r="Z2507">
        <v>524</v>
      </c>
      <c r="AA2507">
        <v>8</v>
      </c>
      <c r="AB2507">
        <v>76</v>
      </c>
      <c r="AC2507">
        <v>109</v>
      </c>
      <c r="AD2507">
        <v>16000</v>
      </c>
      <c r="AE2507">
        <v>469</v>
      </c>
      <c r="AF2507">
        <v>324</v>
      </c>
      <c r="AG2507">
        <v>17250</v>
      </c>
      <c r="AH2507" t="s">
        <v>980</v>
      </c>
      <c r="AI2507" t="s">
        <v>718</v>
      </c>
      <c r="AJ2507" t="s">
        <v>20929</v>
      </c>
      <c r="AP2507">
        <f t="shared" si="78"/>
        <v>3</v>
      </c>
    </row>
    <row r="2508" spans="1:42" x14ac:dyDescent="0.3">
      <c r="A2508" s="1">
        <v>2761</v>
      </c>
      <c r="B2508" t="s">
        <v>9120</v>
      </c>
      <c r="C2508" t="s">
        <v>27</v>
      </c>
      <c r="D2508" t="s">
        <v>7778</v>
      </c>
      <c r="E2508" t="s">
        <v>7779</v>
      </c>
      <c r="F2508" t="s">
        <v>9121</v>
      </c>
      <c r="G2508" t="s">
        <v>9122</v>
      </c>
      <c r="H2508" t="s">
        <v>47</v>
      </c>
      <c r="I2508">
        <v>150</v>
      </c>
      <c r="J2508">
        <v>2.35</v>
      </c>
      <c r="K2508" t="s">
        <v>33</v>
      </c>
      <c r="L2508" t="s">
        <v>19124</v>
      </c>
      <c r="M2508" t="s">
        <v>19125</v>
      </c>
      <c r="N2508" t="s">
        <v>19126</v>
      </c>
      <c r="O2508" t="s">
        <v>19127</v>
      </c>
      <c r="P2508" t="s">
        <v>19128</v>
      </c>
      <c r="Q2508">
        <v>2014</v>
      </c>
      <c r="R2508" t="s">
        <v>491</v>
      </c>
      <c r="S2508">
        <v>0</v>
      </c>
      <c r="T2508">
        <v>8200000</v>
      </c>
      <c r="U2508">
        <v>3958500</v>
      </c>
      <c r="V2508">
        <f t="shared" si="79"/>
        <v>-4241500</v>
      </c>
      <c r="W2508" t="s">
        <v>9123</v>
      </c>
      <c r="X2508">
        <v>6.8</v>
      </c>
      <c r="Y2508">
        <v>262</v>
      </c>
      <c r="Z2508">
        <v>17933</v>
      </c>
      <c r="AA2508">
        <v>165</v>
      </c>
      <c r="AB2508">
        <v>0</v>
      </c>
      <c r="AC2508">
        <v>608</v>
      </c>
      <c r="AD2508">
        <v>149</v>
      </c>
      <c r="AE2508">
        <v>44</v>
      </c>
      <c r="AF2508">
        <v>43</v>
      </c>
      <c r="AG2508">
        <v>390</v>
      </c>
      <c r="AH2508" t="s">
        <v>20932</v>
      </c>
      <c r="AI2508" t="s">
        <v>2420</v>
      </c>
      <c r="AJ2508" t="s">
        <v>20929</v>
      </c>
      <c r="AP2508">
        <f t="shared" si="78"/>
        <v>3</v>
      </c>
    </row>
    <row r="2509" spans="1:42" x14ac:dyDescent="0.3">
      <c r="A2509" s="1">
        <v>2763</v>
      </c>
      <c r="B2509" t="s">
        <v>9124</v>
      </c>
      <c r="C2509" t="s">
        <v>27</v>
      </c>
      <c r="D2509" t="s">
        <v>3829</v>
      </c>
      <c r="E2509" t="s">
        <v>7221</v>
      </c>
      <c r="F2509" t="s">
        <v>4127</v>
      </c>
      <c r="G2509" t="s">
        <v>9125</v>
      </c>
      <c r="H2509" t="s">
        <v>1390</v>
      </c>
      <c r="I2509">
        <v>132</v>
      </c>
      <c r="J2509">
        <v>1.85</v>
      </c>
      <c r="K2509" t="s">
        <v>33</v>
      </c>
      <c r="L2509" t="s">
        <v>19129</v>
      </c>
      <c r="M2509" t="s">
        <v>15125</v>
      </c>
      <c r="N2509" t="s">
        <v>19130</v>
      </c>
      <c r="O2509" t="s">
        <v>16043</v>
      </c>
      <c r="P2509" t="s">
        <v>19131</v>
      </c>
      <c r="Q2509">
        <v>2002</v>
      </c>
      <c r="R2509" t="s">
        <v>9126</v>
      </c>
      <c r="S2509">
        <v>2</v>
      </c>
      <c r="T2509">
        <v>103000000</v>
      </c>
      <c r="U2509">
        <v>274299</v>
      </c>
      <c r="V2509">
        <f t="shared" si="79"/>
        <v>-102725701</v>
      </c>
      <c r="W2509" t="s">
        <v>9127</v>
      </c>
      <c r="X2509">
        <v>7.3</v>
      </c>
      <c r="Y2509">
        <v>69</v>
      </c>
      <c r="Z2509">
        <v>11077</v>
      </c>
      <c r="AA2509">
        <v>55</v>
      </c>
      <c r="AB2509">
        <v>0</v>
      </c>
      <c r="AC2509">
        <v>333</v>
      </c>
      <c r="AD2509">
        <v>380</v>
      </c>
      <c r="AE2509">
        <v>326</v>
      </c>
      <c r="AF2509">
        <v>284</v>
      </c>
      <c r="AG2509">
        <v>1429</v>
      </c>
      <c r="AH2509" t="s">
        <v>20932</v>
      </c>
      <c r="AI2509" t="s">
        <v>20931</v>
      </c>
      <c r="AJ2509" t="s">
        <v>2420</v>
      </c>
      <c r="AK2509" t="s">
        <v>6750</v>
      </c>
      <c r="AP2509">
        <f t="shared" si="78"/>
        <v>4</v>
      </c>
    </row>
    <row r="2510" spans="1:42" x14ac:dyDescent="0.3">
      <c r="A2510" s="1">
        <v>2765</v>
      </c>
      <c r="B2510" t="s">
        <v>9128</v>
      </c>
      <c r="C2510" t="s">
        <v>27</v>
      </c>
      <c r="D2510" t="s">
        <v>1736</v>
      </c>
      <c r="E2510" t="s">
        <v>2268</v>
      </c>
      <c r="F2510" t="s">
        <v>1430</v>
      </c>
      <c r="G2510" t="s">
        <v>3573</v>
      </c>
      <c r="H2510" t="s">
        <v>32</v>
      </c>
      <c r="I2510">
        <v>115</v>
      </c>
      <c r="J2510">
        <v>1.85</v>
      </c>
      <c r="K2510" t="s">
        <v>33</v>
      </c>
      <c r="L2510" t="s">
        <v>19132</v>
      </c>
      <c r="M2510" t="s">
        <v>17707</v>
      </c>
      <c r="N2510" t="s">
        <v>16852</v>
      </c>
      <c r="O2510" t="s">
        <v>14042</v>
      </c>
      <c r="P2510" t="s">
        <v>15552</v>
      </c>
      <c r="Q2510">
        <v>2008</v>
      </c>
      <c r="R2510" t="s">
        <v>491</v>
      </c>
      <c r="S2510">
        <v>0</v>
      </c>
      <c r="T2510">
        <v>15000000</v>
      </c>
      <c r="U2510">
        <v>183088</v>
      </c>
      <c r="V2510">
        <f t="shared" si="79"/>
        <v>-14816912</v>
      </c>
      <c r="W2510" t="s">
        <v>9129</v>
      </c>
      <c r="X2510">
        <v>7</v>
      </c>
      <c r="Y2510">
        <v>57</v>
      </c>
      <c r="Z2510">
        <v>11704</v>
      </c>
      <c r="AA2510">
        <v>36</v>
      </c>
      <c r="AB2510">
        <v>702</v>
      </c>
      <c r="AC2510">
        <v>168</v>
      </c>
      <c r="AD2510">
        <v>697</v>
      </c>
      <c r="AE2510">
        <v>329</v>
      </c>
      <c r="AF2510">
        <v>322</v>
      </c>
      <c r="AG2510">
        <v>2243</v>
      </c>
      <c r="AH2510" t="s">
        <v>1432</v>
      </c>
      <c r="AI2510" t="s">
        <v>2420</v>
      </c>
      <c r="AJ2510" t="s">
        <v>6750</v>
      </c>
      <c r="AP2510">
        <f t="shared" si="78"/>
        <v>3</v>
      </c>
    </row>
    <row r="2511" spans="1:42" x14ac:dyDescent="0.3">
      <c r="A2511" s="1">
        <v>2766</v>
      </c>
      <c r="B2511" t="s">
        <v>9130</v>
      </c>
      <c r="C2511" t="s">
        <v>27</v>
      </c>
      <c r="D2511" t="s">
        <v>9131</v>
      </c>
      <c r="E2511" t="s">
        <v>861</v>
      </c>
      <c r="F2511" t="s">
        <v>1779</v>
      </c>
      <c r="G2511" t="s">
        <v>9132</v>
      </c>
      <c r="H2511" t="s">
        <v>32</v>
      </c>
      <c r="I2511">
        <v>105</v>
      </c>
      <c r="J2511">
        <v>1.85</v>
      </c>
      <c r="K2511" t="s">
        <v>33</v>
      </c>
      <c r="L2511" t="s">
        <v>14600</v>
      </c>
      <c r="M2511" t="s">
        <v>16148</v>
      </c>
      <c r="N2511" t="s">
        <v>17563</v>
      </c>
      <c r="O2511" t="s">
        <v>14403</v>
      </c>
      <c r="P2511" t="s">
        <v>19133</v>
      </c>
      <c r="Q2511">
        <v>2011</v>
      </c>
      <c r="R2511" t="s">
        <v>491</v>
      </c>
      <c r="S2511">
        <v>1</v>
      </c>
      <c r="T2511">
        <v>14000000</v>
      </c>
      <c r="U2511">
        <v>46495</v>
      </c>
      <c r="V2511">
        <f t="shared" si="79"/>
        <v>-13953505</v>
      </c>
      <c r="W2511" t="s">
        <v>9133</v>
      </c>
      <c r="X2511">
        <v>6.5</v>
      </c>
      <c r="Y2511">
        <v>116</v>
      </c>
      <c r="Z2511">
        <v>12053</v>
      </c>
      <c r="AA2511">
        <v>119</v>
      </c>
      <c r="AB2511">
        <v>0</v>
      </c>
      <c r="AC2511">
        <v>50</v>
      </c>
      <c r="AD2511">
        <v>13000</v>
      </c>
      <c r="AE2511">
        <v>1000</v>
      </c>
      <c r="AF2511">
        <v>338</v>
      </c>
      <c r="AG2511">
        <v>14638</v>
      </c>
      <c r="AH2511" t="s">
        <v>2420</v>
      </c>
      <c r="AP2511">
        <f t="shared" si="78"/>
        <v>1</v>
      </c>
    </row>
    <row r="2512" spans="1:42" x14ac:dyDescent="0.3">
      <c r="A2512" s="1">
        <v>2768</v>
      </c>
      <c r="B2512" t="s">
        <v>9134</v>
      </c>
      <c r="C2512" t="s">
        <v>27</v>
      </c>
      <c r="D2512" t="s">
        <v>2760</v>
      </c>
      <c r="E2512" t="s">
        <v>3302</v>
      </c>
      <c r="F2512" t="s">
        <v>6177</v>
      </c>
      <c r="G2512" t="s">
        <v>4515</v>
      </c>
      <c r="H2512" t="s">
        <v>32</v>
      </c>
      <c r="I2512">
        <v>90</v>
      </c>
      <c r="J2512">
        <v>1.85</v>
      </c>
      <c r="K2512" t="s">
        <v>33</v>
      </c>
      <c r="L2512" t="s">
        <v>19134</v>
      </c>
      <c r="M2512" t="s">
        <v>14746</v>
      </c>
      <c r="N2512" t="s">
        <v>16299</v>
      </c>
      <c r="O2512" t="s">
        <v>19135</v>
      </c>
      <c r="P2512" t="s">
        <v>16817</v>
      </c>
      <c r="Q2512">
        <v>2010</v>
      </c>
      <c r="R2512" t="s">
        <v>72</v>
      </c>
      <c r="S2512">
        <v>0</v>
      </c>
      <c r="T2512">
        <v>14000000</v>
      </c>
      <c r="U2512">
        <v>1752214</v>
      </c>
      <c r="V2512">
        <f t="shared" si="79"/>
        <v>-12247786</v>
      </c>
      <c r="W2512" t="s">
        <v>9135</v>
      </c>
      <c r="X2512">
        <v>7.7</v>
      </c>
      <c r="Y2512">
        <v>87</v>
      </c>
      <c r="Z2512">
        <v>60460</v>
      </c>
      <c r="AA2512">
        <v>104</v>
      </c>
      <c r="AB2512">
        <v>14000</v>
      </c>
      <c r="AC2512">
        <v>0</v>
      </c>
      <c r="AD2512">
        <v>1000</v>
      </c>
      <c r="AE2512">
        <v>872</v>
      </c>
      <c r="AF2512">
        <v>767</v>
      </c>
      <c r="AG2512">
        <v>4377</v>
      </c>
      <c r="AH2512" t="s">
        <v>1432</v>
      </c>
      <c r="AI2512" t="s">
        <v>2420</v>
      </c>
      <c r="AJ2512" t="s">
        <v>12756</v>
      </c>
      <c r="AP2512">
        <f t="shared" si="78"/>
        <v>3</v>
      </c>
    </row>
    <row r="2513" spans="1:42" x14ac:dyDescent="0.3">
      <c r="A2513" s="1">
        <v>2769</v>
      </c>
      <c r="B2513" t="s">
        <v>9136</v>
      </c>
      <c r="C2513" t="s">
        <v>27</v>
      </c>
      <c r="D2513" t="s">
        <v>799</v>
      </c>
      <c r="E2513" t="s">
        <v>291</v>
      </c>
      <c r="F2513" t="s">
        <v>359</v>
      </c>
      <c r="G2513" t="s">
        <v>198</v>
      </c>
      <c r="H2513" t="s">
        <v>32</v>
      </c>
      <c r="I2513">
        <v>134</v>
      </c>
      <c r="J2513">
        <v>1.85</v>
      </c>
      <c r="K2513" t="s">
        <v>33</v>
      </c>
      <c r="L2513" t="s">
        <v>17292</v>
      </c>
      <c r="M2513" t="s">
        <v>16873</v>
      </c>
      <c r="N2513" t="s">
        <v>14065</v>
      </c>
      <c r="O2513" t="s">
        <v>17388</v>
      </c>
      <c r="P2513" t="s">
        <v>19136</v>
      </c>
      <c r="Q2513">
        <v>2005</v>
      </c>
      <c r="R2513" t="s">
        <v>491</v>
      </c>
      <c r="S2513">
        <v>0</v>
      </c>
      <c r="T2513">
        <v>14000000</v>
      </c>
      <c r="U2513">
        <v>83025853</v>
      </c>
      <c r="V2513">
        <f t="shared" si="79"/>
        <v>69025853</v>
      </c>
      <c r="W2513" t="s">
        <v>9137</v>
      </c>
      <c r="X2513">
        <v>7.7</v>
      </c>
      <c r="Y2513">
        <v>357</v>
      </c>
      <c r="Z2513">
        <v>259837</v>
      </c>
      <c r="AA2513">
        <v>2254</v>
      </c>
      <c r="AB2513">
        <v>13000</v>
      </c>
      <c r="AC2513">
        <v>0</v>
      </c>
      <c r="AD2513">
        <v>15000</v>
      </c>
      <c r="AE2513">
        <v>13000</v>
      </c>
      <c r="AF2513">
        <v>11000</v>
      </c>
      <c r="AG2513">
        <v>39789</v>
      </c>
      <c r="AH2513" t="s">
        <v>2420</v>
      </c>
      <c r="AI2513" t="s">
        <v>12756</v>
      </c>
      <c r="AP2513">
        <f t="shared" si="78"/>
        <v>2</v>
      </c>
    </row>
    <row r="2514" spans="1:42" x14ac:dyDescent="0.3">
      <c r="A2514" s="1">
        <v>2770</v>
      </c>
      <c r="B2514" t="s">
        <v>9138</v>
      </c>
      <c r="C2514" t="s">
        <v>27</v>
      </c>
      <c r="D2514" t="s">
        <v>7644</v>
      </c>
      <c r="E2514" t="s">
        <v>6284</v>
      </c>
      <c r="F2514" t="s">
        <v>7065</v>
      </c>
      <c r="G2514" t="s">
        <v>9139</v>
      </c>
      <c r="H2514" t="s">
        <v>32</v>
      </c>
      <c r="I2514">
        <v>97</v>
      </c>
      <c r="J2514">
        <v>1.85</v>
      </c>
      <c r="K2514" t="s">
        <v>33</v>
      </c>
      <c r="L2514" t="s">
        <v>15915</v>
      </c>
      <c r="M2514" t="s">
        <v>15251</v>
      </c>
      <c r="N2514" t="s">
        <v>17512</v>
      </c>
      <c r="O2514" t="s">
        <v>19137</v>
      </c>
      <c r="P2514" t="s">
        <v>18823</v>
      </c>
      <c r="Q2514">
        <v>1995</v>
      </c>
      <c r="R2514" t="s">
        <v>34</v>
      </c>
      <c r="S2514">
        <v>1</v>
      </c>
      <c r="T2514">
        <v>12000000</v>
      </c>
      <c r="U2514">
        <v>56631572</v>
      </c>
      <c r="V2514">
        <f t="shared" si="79"/>
        <v>44631572</v>
      </c>
      <c r="W2514" t="s">
        <v>9140</v>
      </c>
      <c r="X2514">
        <v>6.8</v>
      </c>
      <c r="Y2514">
        <v>88</v>
      </c>
      <c r="Z2514">
        <v>123390</v>
      </c>
      <c r="AA2514">
        <v>248</v>
      </c>
      <c r="AB2514">
        <v>0</v>
      </c>
      <c r="AC2514">
        <v>143</v>
      </c>
      <c r="AD2514">
        <v>927</v>
      </c>
      <c r="AE2514">
        <v>281</v>
      </c>
      <c r="AF2514">
        <v>201</v>
      </c>
      <c r="AG2514">
        <v>1724</v>
      </c>
      <c r="AH2514" t="s">
        <v>1432</v>
      </c>
      <c r="AI2514" t="s">
        <v>12756</v>
      </c>
      <c r="AP2514">
        <f t="shared" si="78"/>
        <v>2</v>
      </c>
    </row>
    <row r="2515" spans="1:42" x14ac:dyDescent="0.3">
      <c r="A2515" s="1">
        <v>2771</v>
      </c>
      <c r="B2515" t="s">
        <v>9141</v>
      </c>
      <c r="C2515" t="s">
        <v>27</v>
      </c>
      <c r="D2515" t="s">
        <v>7813</v>
      </c>
      <c r="E2515" t="s">
        <v>413</v>
      </c>
      <c r="F2515" t="s">
        <v>802</v>
      </c>
      <c r="G2515" t="s">
        <v>2549</v>
      </c>
      <c r="H2515" t="s">
        <v>32</v>
      </c>
      <c r="I2515">
        <v>107</v>
      </c>
      <c r="J2515">
        <v>1.85</v>
      </c>
      <c r="K2515" t="s">
        <v>33</v>
      </c>
      <c r="L2515" t="s">
        <v>8889</v>
      </c>
      <c r="M2515" t="s">
        <v>14215</v>
      </c>
      <c r="N2515" t="s">
        <v>15065</v>
      </c>
      <c r="O2515" t="s">
        <v>19138</v>
      </c>
      <c r="P2515" t="s">
        <v>17408</v>
      </c>
      <c r="Q2515">
        <v>2002</v>
      </c>
      <c r="R2515" t="s">
        <v>34</v>
      </c>
      <c r="S2515">
        <v>2</v>
      </c>
      <c r="T2515">
        <v>13500000</v>
      </c>
      <c r="U2515">
        <v>15854988</v>
      </c>
      <c r="V2515">
        <f t="shared" si="79"/>
        <v>2354988</v>
      </c>
      <c r="W2515" t="s">
        <v>9142</v>
      </c>
      <c r="X2515">
        <v>7.4</v>
      </c>
      <c r="Y2515">
        <v>181</v>
      </c>
      <c r="Z2515">
        <v>36542</v>
      </c>
      <c r="AA2515">
        <v>378</v>
      </c>
      <c r="AB2515">
        <v>0</v>
      </c>
      <c r="AC2515">
        <v>162</v>
      </c>
      <c r="AD2515">
        <v>2000</v>
      </c>
      <c r="AE2515">
        <v>258</v>
      </c>
      <c r="AF2515">
        <v>135</v>
      </c>
      <c r="AG2515">
        <v>2447</v>
      </c>
      <c r="AH2515" t="s">
        <v>2420</v>
      </c>
      <c r="AI2515" t="s">
        <v>12756</v>
      </c>
      <c r="AP2515">
        <f t="shared" si="78"/>
        <v>2</v>
      </c>
    </row>
    <row r="2516" spans="1:42" x14ac:dyDescent="0.3">
      <c r="A2516" s="1">
        <v>2772</v>
      </c>
      <c r="B2516" t="s">
        <v>9143</v>
      </c>
      <c r="C2516" t="s">
        <v>27</v>
      </c>
      <c r="D2516" t="s">
        <v>5035</v>
      </c>
      <c r="E2516" t="s">
        <v>1132</v>
      </c>
      <c r="F2516" t="s">
        <v>6780</v>
      </c>
      <c r="G2516" t="s">
        <v>5037</v>
      </c>
      <c r="H2516" t="s">
        <v>32</v>
      </c>
      <c r="I2516">
        <v>99</v>
      </c>
      <c r="J2516">
        <v>1.85</v>
      </c>
      <c r="K2516" t="s">
        <v>33</v>
      </c>
      <c r="L2516" t="s">
        <v>19139</v>
      </c>
      <c r="M2516" t="s">
        <v>19140</v>
      </c>
      <c r="N2516" t="s">
        <v>19141</v>
      </c>
      <c r="O2516" t="s">
        <v>19142</v>
      </c>
      <c r="P2516" t="s">
        <v>14383</v>
      </c>
      <c r="Q2516">
        <v>2015</v>
      </c>
      <c r="R2516" t="s">
        <v>491</v>
      </c>
      <c r="S2516">
        <v>4</v>
      </c>
      <c r="T2516">
        <v>14000000</v>
      </c>
      <c r="U2516">
        <v>12282677</v>
      </c>
      <c r="V2516">
        <f t="shared" si="79"/>
        <v>-1717323</v>
      </c>
      <c r="W2516" t="s">
        <v>9144</v>
      </c>
      <c r="X2516">
        <v>5.0999999999999996</v>
      </c>
      <c r="Y2516">
        <v>107</v>
      </c>
      <c r="Z2516">
        <v>28159</v>
      </c>
      <c r="AA2516">
        <v>96</v>
      </c>
      <c r="AB2516">
        <v>0</v>
      </c>
      <c r="AC2516">
        <v>38</v>
      </c>
      <c r="AD2516">
        <v>3000</v>
      </c>
      <c r="AE2516">
        <v>837</v>
      </c>
      <c r="AF2516">
        <v>390</v>
      </c>
      <c r="AG2516">
        <v>4702</v>
      </c>
      <c r="AH2516" t="s">
        <v>1432</v>
      </c>
      <c r="AI2516" t="s">
        <v>13700</v>
      </c>
      <c r="AP2516">
        <f t="shared" si="78"/>
        <v>2</v>
      </c>
    </row>
    <row r="2517" spans="1:42" x14ac:dyDescent="0.3">
      <c r="A2517" s="1">
        <v>2774</v>
      </c>
      <c r="B2517" t="s">
        <v>9145</v>
      </c>
      <c r="C2517" t="s">
        <v>27</v>
      </c>
      <c r="D2517" t="s">
        <v>6346</v>
      </c>
      <c r="E2517" t="s">
        <v>166</v>
      </c>
      <c r="F2517" t="s">
        <v>9146</v>
      </c>
      <c r="G2517" t="s">
        <v>9147</v>
      </c>
      <c r="H2517" t="s">
        <v>47</v>
      </c>
      <c r="I2517">
        <v>124</v>
      </c>
      <c r="J2517">
        <v>1.85</v>
      </c>
      <c r="K2517" t="s">
        <v>33</v>
      </c>
      <c r="L2517" t="s">
        <v>14473</v>
      </c>
      <c r="M2517" t="s">
        <v>18621</v>
      </c>
      <c r="N2517" t="s">
        <v>16505</v>
      </c>
      <c r="O2517" t="s">
        <v>18150</v>
      </c>
      <c r="P2517" t="s">
        <v>15287</v>
      </c>
      <c r="Q2517">
        <v>2000</v>
      </c>
      <c r="R2517" t="s">
        <v>491</v>
      </c>
      <c r="S2517">
        <v>1</v>
      </c>
      <c r="T2517">
        <v>13500000</v>
      </c>
      <c r="U2517">
        <v>7060876</v>
      </c>
      <c r="V2517">
        <f t="shared" si="79"/>
        <v>-6439124</v>
      </c>
      <c r="W2517" t="s">
        <v>9148</v>
      </c>
      <c r="X2517">
        <v>7.4</v>
      </c>
      <c r="Y2517">
        <v>132</v>
      </c>
      <c r="Z2517">
        <v>44795</v>
      </c>
      <c r="AA2517">
        <v>314</v>
      </c>
      <c r="AB2517">
        <v>0</v>
      </c>
      <c r="AC2517">
        <v>133</v>
      </c>
      <c r="AD2517">
        <v>14000</v>
      </c>
      <c r="AE2517">
        <v>230</v>
      </c>
      <c r="AF2517">
        <v>170</v>
      </c>
      <c r="AG2517">
        <v>14726</v>
      </c>
      <c r="AH2517" t="s">
        <v>20932</v>
      </c>
      <c r="AI2517" t="s">
        <v>2420</v>
      </c>
      <c r="AP2517">
        <f t="shared" si="78"/>
        <v>2</v>
      </c>
    </row>
    <row r="2518" spans="1:42" x14ac:dyDescent="0.3">
      <c r="A2518" s="1">
        <v>2775</v>
      </c>
      <c r="B2518" t="s">
        <v>9149</v>
      </c>
      <c r="C2518" t="s">
        <v>27</v>
      </c>
      <c r="D2518" t="s">
        <v>8881</v>
      </c>
      <c r="E2518" t="s">
        <v>1033</v>
      </c>
      <c r="F2518" t="s">
        <v>1713</v>
      </c>
      <c r="G2518" t="s">
        <v>129</v>
      </c>
      <c r="H2518" t="s">
        <v>47</v>
      </c>
      <c r="I2518">
        <v>110</v>
      </c>
      <c r="J2518">
        <v>2.35</v>
      </c>
      <c r="K2518" t="s">
        <v>33</v>
      </c>
      <c r="L2518" t="s">
        <v>19143</v>
      </c>
      <c r="M2518" t="s">
        <v>14416</v>
      </c>
      <c r="N2518" t="s">
        <v>19144</v>
      </c>
      <c r="O2518" t="s">
        <v>18632</v>
      </c>
      <c r="P2518" t="s">
        <v>19145</v>
      </c>
      <c r="Q2518">
        <v>2012</v>
      </c>
      <c r="R2518" t="s">
        <v>491</v>
      </c>
      <c r="S2518">
        <v>7</v>
      </c>
      <c r="T2518">
        <v>15000000</v>
      </c>
      <c r="U2518">
        <v>14989761</v>
      </c>
      <c r="V2518">
        <f t="shared" si="79"/>
        <v>-10239</v>
      </c>
      <c r="W2518" t="s">
        <v>9150</v>
      </c>
      <c r="X2518">
        <v>7.2</v>
      </c>
      <c r="Y2518">
        <v>401</v>
      </c>
      <c r="Z2518">
        <v>185845</v>
      </c>
      <c r="AA2518">
        <v>284</v>
      </c>
      <c r="AB2518">
        <v>52000</v>
      </c>
      <c r="AC2518">
        <v>454</v>
      </c>
      <c r="AD2518">
        <v>2000</v>
      </c>
      <c r="AE2518">
        <v>906</v>
      </c>
      <c r="AF2518">
        <v>816</v>
      </c>
      <c r="AG2518">
        <v>4757</v>
      </c>
      <c r="AH2518" t="s">
        <v>1432</v>
      </c>
      <c r="AI2518" t="s">
        <v>20931</v>
      </c>
      <c r="AP2518">
        <f t="shared" si="78"/>
        <v>2</v>
      </c>
    </row>
    <row r="2519" spans="1:42" x14ac:dyDescent="0.3">
      <c r="A2519" s="1">
        <v>2778</v>
      </c>
      <c r="B2519" t="s">
        <v>9151</v>
      </c>
      <c r="C2519" t="s">
        <v>27</v>
      </c>
      <c r="D2519" t="s">
        <v>2104</v>
      </c>
      <c r="E2519" t="s">
        <v>161</v>
      </c>
      <c r="F2519" t="s">
        <v>9152</v>
      </c>
      <c r="G2519" t="s">
        <v>4997</v>
      </c>
      <c r="H2519" t="s">
        <v>572</v>
      </c>
      <c r="I2519">
        <v>105</v>
      </c>
      <c r="J2519">
        <v>1.85</v>
      </c>
      <c r="K2519" t="s">
        <v>7892</v>
      </c>
      <c r="L2519" t="s">
        <v>19146</v>
      </c>
      <c r="M2519" t="s">
        <v>19147</v>
      </c>
      <c r="N2519" t="s">
        <v>15967</v>
      </c>
      <c r="O2519" t="s">
        <v>19148</v>
      </c>
      <c r="P2519" t="s">
        <v>19149</v>
      </c>
      <c r="Q2519">
        <v>2004</v>
      </c>
      <c r="R2519" t="s">
        <v>491</v>
      </c>
      <c r="S2519">
        <v>0</v>
      </c>
      <c r="T2519">
        <v>13500000</v>
      </c>
      <c r="U2519">
        <v>5501940</v>
      </c>
      <c r="V2519">
        <f t="shared" si="79"/>
        <v>-7998060</v>
      </c>
      <c r="W2519" t="s">
        <v>9153</v>
      </c>
      <c r="X2519">
        <v>8.3000000000000007</v>
      </c>
      <c r="Y2519">
        <v>192</v>
      </c>
      <c r="Z2519">
        <v>248354</v>
      </c>
      <c r="AA2519">
        <v>564</v>
      </c>
      <c r="AB2519">
        <v>14000</v>
      </c>
      <c r="AC2519">
        <v>101</v>
      </c>
      <c r="AD2519">
        <v>918</v>
      </c>
      <c r="AE2519">
        <v>653</v>
      </c>
      <c r="AF2519">
        <v>471</v>
      </c>
      <c r="AG2519">
        <v>2334</v>
      </c>
      <c r="AH2519" t="s">
        <v>20932</v>
      </c>
      <c r="AI2519" t="s">
        <v>2420</v>
      </c>
      <c r="AJ2519" t="s">
        <v>20929</v>
      </c>
      <c r="AK2519" t="s">
        <v>6750</v>
      </c>
      <c r="AP2519">
        <f t="shared" si="78"/>
        <v>4</v>
      </c>
    </row>
    <row r="2520" spans="1:42" x14ac:dyDescent="0.3">
      <c r="A2520" s="1">
        <v>2779</v>
      </c>
      <c r="B2520" t="s">
        <v>9154</v>
      </c>
      <c r="C2520" t="s">
        <v>27</v>
      </c>
      <c r="D2520" t="s">
        <v>2532</v>
      </c>
      <c r="E2520" t="s">
        <v>9155</v>
      </c>
      <c r="F2520" t="s">
        <v>9156</v>
      </c>
      <c r="G2520" t="s">
        <v>9157</v>
      </c>
      <c r="H2520" t="s">
        <v>2536</v>
      </c>
      <c r="I2520">
        <v>125</v>
      </c>
      <c r="J2520">
        <v>2.35</v>
      </c>
      <c r="K2520" t="s">
        <v>1988</v>
      </c>
      <c r="L2520" t="s">
        <v>19150</v>
      </c>
      <c r="M2520" t="s">
        <v>19151</v>
      </c>
      <c r="N2520" t="s">
        <v>16276</v>
      </c>
      <c r="O2520" t="s">
        <v>15210</v>
      </c>
      <c r="P2520" t="s">
        <v>16894</v>
      </c>
      <c r="Q2520">
        <v>2004</v>
      </c>
      <c r="R2520" t="s">
        <v>34</v>
      </c>
      <c r="S2520">
        <v>1</v>
      </c>
      <c r="T2520">
        <v>10000000</v>
      </c>
      <c r="U2520">
        <v>2086345</v>
      </c>
      <c r="V2520">
        <f t="shared" si="79"/>
        <v>-7913655</v>
      </c>
      <c r="W2520" t="s">
        <v>9158</v>
      </c>
      <c r="X2520">
        <v>8.1</v>
      </c>
      <c r="Y2520">
        <v>157</v>
      </c>
      <c r="Z2520">
        <v>64556</v>
      </c>
      <c r="AA2520">
        <v>140</v>
      </c>
      <c r="AB2520">
        <v>0</v>
      </c>
      <c r="AC2520">
        <v>448</v>
      </c>
      <c r="AD2520">
        <v>273</v>
      </c>
      <c r="AE2520">
        <v>114</v>
      </c>
      <c r="AF2520">
        <v>93</v>
      </c>
      <c r="AG2520">
        <v>529</v>
      </c>
      <c r="AH2520" t="s">
        <v>20932</v>
      </c>
      <c r="AI2520" t="s">
        <v>2420</v>
      </c>
      <c r="AJ2520" t="s">
        <v>12756</v>
      </c>
      <c r="AP2520">
        <f t="shared" si="78"/>
        <v>3</v>
      </c>
    </row>
    <row r="2521" spans="1:42" x14ac:dyDescent="0.3">
      <c r="A2521" s="1">
        <v>2781</v>
      </c>
      <c r="B2521" t="s">
        <v>9159</v>
      </c>
      <c r="C2521" t="s">
        <v>27</v>
      </c>
      <c r="D2521" t="s">
        <v>2220</v>
      </c>
      <c r="E2521" t="s">
        <v>604</v>
      </c>
      <c r="F2521" t="s">
        <v>3299</v>
      </c>
      <c r="G2521" t="s">
        <v>8401</v>
      </c>
      <c r="H2521" t="s">
        <v>32</v>
      </c>
      <c r="I2521">
        <v>121</v>
      </c>
      <c r="J2521">
        <v>1.85</v>
      </c>
      <c r="K2521" t="s">
        <v>33</v>
      </c>
      <c r="L2521" t="s">
        <v>19152</v>
      </c>
      <c r="M2521" t="s">
        <v>15162</v>
      </c>
      <c r="N2521" t="s">
        <v>16147</v>
      </c>
      <c r="O2521" t="s">
        <v>14903</v>
      </c>
      <c r="P2521" t="s">
        <v>15636</v>
      </c>
      <c r="Q2521">
        <v>1987</v>
      </c>
      <c r="R2521" t="s">
        <v>491</v>
      </c>
      <c r="S2521">
        <v>1</v>
      </c>
      <c r="T2521">
        <v>13000000</v>
      </c>
      <c r="U2521">
        <v>123922370</v>
      </c>
      <c r="V2521">
        <f t="shared" si="79"/>
        <v>110922370</v>
      </c>
      <c r="W2521" t="s">
        <v>9160</v>
      </c>
      <c r="X2521">
        <v>7.3</v>
      </c>
      <c r="Y2521">
        <v>62</v>
      </c>
      <c r="Z2521">
        <v>98348</v>
      </c>
      <c r="AA2521">
        <v>131</v>
      </c>
      <c r="AB2521">
        <v>0</v>
      </c>
      <c r="AC2521">
        <v>272</v>
      </c>
      <c r="AD2521">
        <v>49000</v>
      </c>
      <c r="AE2521">
        <v>263</v>
      </c>
      <c r="AF2521">
        <v>227</v>
      </c>
      <c r="AG2521">
        <v>50141</v>
      </c>
      <c r="AH2521" t="s">
        <v>20932</v>
      </c>
      <c r="AI2521" t="s">
        <v>1432</v>
      </c>
      <c r="AJ2521" t="s">
        <v>2420</v>
      </c>
      <c r="AK2521" t="s">
        <v>6750</v>
      </c>
      <c r="AP2521">
        <f t="shared" si="78"/>
        <v>4</v>
      </c>
    </row>
    <row r="2522" spans="1:42" x14ac:dyDescent="0.3">
      <c r="A2522" s="1">
        <v>2782</v>
      </c>
      <c r="B2522" t="s">
        <v>9161</v>
      </c>
      <c r="C2522" t="s">
        <v>27</v>
      </c>
      <c r="D2522" t="s">
        <v>5596</v>
      </c>
      <c r="E2522" t="s">
        <v>7183</v>
      </c>
      <c r="F2522" t="s">
        <v>9162</v>
      </c>
      <c r="G2522" t="s">
        <v>1265</v>
      </c>
      <c r="H2522" t="s">
        <v>4846</v>
      </c>
      <c r="I2522">
        <v>100</v>
      </c>
      <c r="J2522">
        <v>1.78</v>
      </c>
      <c r="K2522" t="s">
        <v>33</v>
      </c>
      <c r="L2522" t="s">
        <v>16027</v>
      </c>
      <c r="M2522" t="s">
        <v>19153</v>
      </c>
      <c r="N2522" t="s">
        <v>19154</v>
      </c>
      <c r="O2522" t="s">
        <v>19155</v>
      </c>
      <c r="P2522" t="s">
        <v>13491</v>
      </c>
      <c r="Q2522">
        <v>2010</v>
      </c>
      <c r="R2522" t="s">
        <v>34</v>
      </c>
      <c r="S2522">
        <v>5</v>
      </c>
      <c r="T2522">
        <v>13400000</v>
      </c>
      <c r="U2522">
        <v>163591</v>
      </c>
      <c r="V2522">
        <f t="shared" si="79"/>
        <v>-13236409</v>
      </c>
      <c r="W2522" t="s">
        <v>9163</v>
      </c>
      <c r="X2522">
        <v>3.6</v>
      </c>
      <c r="Y2522">
        <v>4</v>
      </c>
      <c r="Z2522">
        <v>912</v>
      </c>
      <c r="AA2522">
        <v>17</v>
      </c>
      <c r="AB2522">
        <v>502</v>
      </c>
      <c r="AC2522">
        <v>26</v>
      </c>
      <c r="AD2522">
        <v>898</v>
      </c>
      <c r="AE2522">
        <v>391</v>
      </c>
      <c r="AF2522">
        <v>385</v>
      </c>
      <c r="AG2522">
        <v>2895</v>
      </c>
      <c r="AH2522" t="s">
        <v>1432</v>
      </c>
      <c r="AP2522">
        <f t="shared" si="78"/>
        <v>1</v>
      </c>
    </row>
    <row r="2523" spans="1:42" x14ac:dyDescent="0.3">
      <c r="A2523" s="1">
        <v>2783</v>
      </c>
      <c r="B2523" t="s">
        <v>9164</v>
      </c>
      <c r="C2523" t="s">
        <v>27</v>
      </c>
      <c r="D2523" t="s">
        <v>805</v>
      </c>
      <c r="E2523" t="s">
        <v>4958</v>
      </c>
      <c r="F2523" t="s">
        <v>9165</v>
      </c>
      <c r="G2523" t="s">
        <v>9166</v>
      </c>
      <c r="H2523" t="s">
        <v>32</v>
      </c>
      <c r="I2523">
        <v>115</v>
      </c>
      <c r="J2523">
        <v>1.85</v>
      </c>
      <c r="K2523" t="s">
        <v>33</v>
      </c>
      <c r="L2523" t="s">
        <v>19156</v>
      </c>
      <c r="M2523" t="s">
        <v>15218</v>
      </c>
      <c r="N2523" t="s">
        <v>19157</v>
      </c>
      <c r="O2523" t="s">
        <v>18018</v>
      </c>
      <c r="P2523" t="s">
        <v>17472</v>
      </c>
      <c r="Q2523">
        <v>2011</v>
      </c>
      <c r="R2523" t="s">
        <v>212</v>
      </c>
      <c r="S2523">
        <v>1</v>
      </c>
      <c r="T2523">
        <v>13000000</v>
      </c>
      <c r="U2523">
        <v>73000942</v>
      </c>
      <c r="V2523">
        <f t="shared" si="79"/>
        <v>60000942</v>
      </c>
      <c r="W2523" t="s">
        <v>9167</v>
      </c>
      <c r="X2523">
        <v>1.6</v>
      </c>
      <c r="Y2523">
        <v>84</v>
      </c>
      <c r="Z2523">
        <v>74351</v>
      </c>
      <c r="AA2523">
        <v>233</v>
      </c>
      <c r="AB2523">
        <v>62000</v>
      </c>
      <c r="AC2523">
        <v>209</v>
      </c>
      <c r="AD2523">
        <v>569</v>
      </c>
      <c r="AE2523">
        <v>69</v>
      </c>
      <c r="AF2523">
        <v>41</v>
      </c>
      <c r="AG2523">
        <v>714</v>
      </c>
      <c r="AH2523" t="s">
        <v>6248</v>
      </c>
      <c r="AI2523" t="s">
        <v>20933</v>
      </c>
      <c r="AP2523">
        <f t="shared" si="78"/>
        <v>2</v>
      </c>
    </row>
    <row r="2524" spans="1:42" x14ac:dyDescent="0.3">
      <c r="A2524" s="1">
        <v>2784</v>
      </c>
      <c r="B2524" t="s">
        <v>9168</v>
      </c>
      <c r="C2524" t="s">
        <v>27</v>
      </c>
      <c r="D2524" t="s">
        <v>896</v>
      </c>
      <c r="E2524" t="s">
        <v>629</v>
      </c>
      <c r="F2524" t="s">
        <v>226</v>
      </c>
      <c r="G2524" t="s">
        <v>1326</v>
      </c>
      <c r="H2524" t="s">
        <v>32</v>
      </c>
      <c r="I2524">
        <v>108</v>
      </c>
      <c r="J2524">
        <v>2.35</v>
      </c>
      <c r="K2524" t="s">
        <v>33</v>
      </c>
      <c r="L2524" t="s">
        <v>19158</v>
      </c>
      <c r="M2524" t="s">
        <v>18398</v>
      </c>
      <c r="N2524" t="s">
        <v>14651</v>
      </c>
      <c r="O2524" t="s">
        <v>15915</v>
      </c>
      <c r="P2524" t="s">
        <v>18729</v>
      </c>
      <c r="Q2524">
        <v>2010</v>
      </c>
      <c r="R2524" t="s">
        <v>491</v>
      </c>
      <c r="S2524">
        <v>1</v>
      </c>
      <c r="T2524">
        <v>13000000</v>
      </c>
      <c r="U2524">
        <v>106952327</v>
      </c>
      <c r="V2524">
        <f t="shared" si="79"/>
        <v>93952327</v>
      </c>
      <c r="W2524" t="s">
        <v>9169</v>
      </c>
      <c r="X2524">
        <v>8</v>
      </c>
      <c r="Y2524">
        <v>669</v>
      </c>
      <c r="Z2524">
        <v>551363</v>
      </c>
      <c r="AA2524">
        <v>1140</v>
      </c>
      <c r="AB2524">
        <v>106000</v>
      </c>
      <c r="AC2524">
        <v>0</v>
      </c>
      <c r="AD2524">
        <v>20000</v>
      </c>
      <c r="AE2524">
        <v>15000</v>
      </c>
      <c r="AF2524">
        <v>1000</v>
      </c>
      <c r="AG2524">
        <v>38072</v>
      </c>
      <c r="AH2524" t="s">
        <v>2420</v>
      </c>
      <c r="AI2524" t="s">
        <v>13161</v>
      </c>
      <c r="AP2524">
        <f t="shared" si="78"/>
        <v>2</v>
      </c>
    </row>
    <row r="2525" spans="1:42" x14ac:dyDescent="0.3">
      <c r="A2525" s="1">
        <v>2785</v>
      </c>
      <c r="B2525" t="s">
        <v>9170</v>
      </c>
      <c r="C2525" t="s">
        <v>27</v>
      </c>
      <c r="D2525" t="s">
        <v>3416</v>
      </c>
      <c r="E2525" t="s">
        <v>1269</v>
      </c>
      <c r="F2525" t="s">
        <v>1728</v>
      </c>
      <c r="G2525" t="s">
        <v>1227</v>
      </c>
      <c r="H2525" t="s">
        <v>32</v>
      </c>
      <c r="I2525">
        <v>105</v>
      </c>
      <c r="J2525">
        <v>1.85</v>
      </c>
      <c r="K2525" t="s">
        <v>33</v>
      </c>
      <c r="L2525" t="s">
        <v>16849</v>
      </c>
      <c r="M2525" t="s">
        <v>17758</v>
      </c>
      <c r="N2525" t="s">
        <v>19159</v>
      </c>
      <c r="O2525" t="s">
        <v>18159</v>
      </c>
      <c r="P2525" t="s">
        <v>14018</v>
      </c>
      <c r="Q2525">
        <v>1974</v>
      </c>
      <c r="R2525" t="s">
        <v>491</v>
      </c>
      <c r="S2525">
        <v>1</v>
      </c>
      <c r="T2525">
        <v>13000000</v>
      </c>
      <c r="U2525">
        <v>57300000</v>
      </c>
      <c r="V2525">
        <f t="shared" si="79"/>
        <v>44300000</v>
      </c>
      <c r="W2525" t="s">
        <v>9171</v>
      </c>
      <c r="X2525">
        <v>9</v>
      </c>
      <c r="Y2525">
        <v>149</v>
      </c>
      <c r="Z2525">
        <v>790926</v>
      </c>
      <c r="AA2525">
        <v>650</v>
      </c>
      <c r="AB2525">
        <v>14000</v>
      </c>
      <c r="AC2525">
        <v>0</v>
      </c>
      <c r="AD2525">
        <v>22000</v>
      </c>
      <c r="AE2525">
        <v>14000</v>
      </c>
      <c r="AF2525">
        <v>3000</v>
      </c>
      <c r="AG2525">
        <v>39960</v>
      </c>
      <c r="AH2525" t="s">
        <v>20931</v>
      </c>
      <c r="AI2525" t="s">
        <v>2420</v>
      </c>
      <c r="AP2525">
        <f t="shared" si="78"/>
        <v>2</v>
      </c>
    </row>
    <row r="2526" spans="1:42" x14ac:dyDescent="0.3">
      <c r="A2526" s="1">
        <v>2786</v>
      </c>
      <c r="B2526" t="s">
        <v>9172</v>
      </c>
      <c r="C2526" t="s">
        <v>27</v>
      </c>
      <c r="D2526" t="s">
        <v>4035</v>
      </c>
      <c r="E2526" t="s">
        <v>8014</v>
      </c>
      <c r="F2526" t="s">
        <v>4450</v>
      </c>
      <c r="G2526" t="s">
        <v>9173</v>
      </c>
      <c r="H2526" t="s">
        <v>32</v>
      </c>
      <c r="I2526">
        <v>112</v>
      </c>
      <c r="J2526">
        <v>1.85</v>
      </c>
      <c r="K2526" t="s">
        <v>33</v>
      </c>
      <c r="L2526" t="s">
        <v>15192</v>
      </c>
      <c r="M2526" t="s">
        <v>17404</v>
      </c>
      <c r="N2526" t="s">
        <v>17281</v>
      </c>
      <c r="O2526" t="s">
        <v>17621</v>
      </c>
      <c r="P2526" t="s">
        <v>18143</v>
      </c>
      <c r="Q2526">
        <v>2001</v>
      </c>
      <c r="R2526" t="s">
        <v>34</v>
      </c>
      <c r="S2526">
        <v>0</v>
      </c>
      <c r="T2526">
        <v>13000000</v>
      </c>
      <c r="U2526">
        <v>91038276</v>
      </c>
      <c r="V2526">
        <f t="shared" si="79"/>
        <v>78038276</v>
      </c>
      <c r="W2526" t="s">
        <v>9174</v>
      </c>
      <c r="X2526">
        <v>6.1</v>
      </c>
      <c r="Y2526">
        <v>101</v>
      </c>
      <c r="Z2526">
        <v>47876</v>
      </c>
      <c r="AA2526">
        <v>320</v>
      </c>
      <c r="AB2526">
        <v>0</v>
      </c>
      <c r="AC2526">
        <v>49</v>
      </c>
      <c r="AD2526">
        <v>656</v>
      </c>
      <c r="AE2526">
        <v>363</v>
      </c>
      <c r="AF2526">
        <v>237</v>
      </c>
      <c r="AG2526">
        <v>1307</v>
      </c>
      <c r="AH2526" t="s">
        <v>2420</v>
      </c>
      <c r="AI2526" t="s">
        <v>20933</v>
      </c>
      <c r="AJ2526" t="s">
        <v>12756</v>
      </c>
      <c r="AP2526">
        <f t="shared" si="78"/>
        <v>3</v>
      </c>
    </row>
    <row r="2527" spans="1:42" x14ac:dyDescent="0.3">
      <c r="A2527" s="1">
        <v>2787</v>
      </c>
      <c r="B2527" t="s">
        <v>9175</v>
      </c>
      <c r="C2527" t="s">
        <v>27</v>
      </c>
      <c r="D2527" t="s">
        <v>1505</v>
      </c>
      <c r="E2527" t="s">
        <v>9176</v>
      </c>
      <c r="F2527" t="s">
        <v>9177</v>
      </c>
      <c r="G2527" t="s">
        <v>9178</v>
      </c>
      <c r="H2527" t="s">
        <v>32</v>
      </c>
      <c r="I2527">
        <v>99</v>
      </c>
      <c r="J2527">
        <v>1.85</v>
      </c>
      <c r="K2527" t="s">
        <v>33</v>
      </c>
      <c r="L2527" t="s">
        <v>14528</v>
      </c>
      <c r="M2527" t="s">
        <v>14347</v>
      </c>
      <c r="N2527" t="s">
        <v>17931</v>
      </c>
      <c r="O2527" t="s">
        <v>17239</v>
      </c>
      <c r="P2527" t="s">
        <v>15551</v>
      </c>
      <c r="Q2527">
        <v>1988</v>
      </c>
      <c r="R2527" t="s">
        <v>491</v>
      </c>
      <c r="S2527">
        <v>0</v>
      </c>
      <c r="T2527">
        <v>7000000</v>
      </c>
      <c r="U2527">
        <v>49369900</v>
      </c>
      <c r="V2527">
        <f t="shared" si="79"/>
        <v>42369900</v>
      </c>
      <c r="W2527" t="s">
        <v>9179</v>
      </c>
      <c r="X2527">
        <v>5.7</v>
      </c>
      <c r="Y2527">
        <v>102</v>
      </c>
      <c r="Z2527">
        <v>36108</v>
      </c>
      <c r="AA2527">
        <v>260</v>
      </c>
      <c r="AB2527">
        <v>0</v>
      </c>
      <c r="AC2527">
        <v>212</v>
      </c>
      <c r="AD2527">
        <v>130</v>
      </c>
      <c r="AE2527">
        <v>125</v>
      </c>
      <c r="AF2527">
        <v>54</v>
      </c>
      <c r="AG2527">
        <v>450</v>
      </c>
      <c r="AH2527" t="s">
        <v>20924</v>
      </c>
      <c r="AI2527" t="s">
        <v>4493</v>
      </c>
      <c r="AJ2527" t="s">
        <v>13161</v>
      </c>
      <c r="AP2527">
        <f t="shared" si="78"/>
        <v>3</v>
      </c>
    </row>
    <row r="2528" spans="1:42" x14ac:dyDescent="0.3">
      <c r="A2528" s="1">
        <v>2788</v>
      </c>
      <c r="B2528" t="s">
        <v>9180</v>
      </c>
      <c r="C2528" t="s">
        <v>27</v>
      </c>
      <c r="D2528" t="s">
        <v>6824</v>
      </c>
      <c r="E2528" t="s">
        <v>560</v>
      </c>
      <c r="F2528" t="s">
        <v>9181</v>
      </c>
      <c r="G2528" t="s">
        <v>2720</v>
      </c>
      <c r="H2528" t="s">
        <v>32</v>
      </c>
      <c r="I2528">
        <v>109</v>
      </c>
      <c r="J2528">
        <v>1.85</v>
      </c>
      <c r="K2528" t="s">
        <v>33</v>
      </c>
      <c r="L2528" t="s">
        <v>19160</v>
      </c>
      <c r="M2528" t="s">
        <v>18674</v>
      </c>
      <c r="N2528" t="s">
        <v>19161</v>
      </c>
      <c r="O2528" t="s">
        <v>19162</v>
      </c>
      <c r="P2528" t="s">
        <v>19163</v>
      </c>
      <c r="Q2528">
        <v>2016</v>
      </c>
      <c r="R2528" t="s">
        <v>72</v>
      </c>
      <c r="S2528">
        <v>0</v>
      </c>
      <c r="T2528">
        <v>13000000</v>
      </c>
      <c r="U2528">
        <v>61693523</v>
      </c>
      <c r="V2528">
        <f t="shared" si="79"/>
        <v>48693523</v>
      </c>
      <c r="W2528" t="s">
        <v>9182</v>
      </c>
      <c r="X2528">
        <v>6.8</v>
      </c>
      <c r="Y2528">
        <v>63</v>
      </c>
      <c r="Z2528">
        <v>6276</v>
      </c>
      <c r="AA2528">
        <v>55</v>
      </c>
      <c r="AB2528">
        <v>16000</v>
      </c>
      <c r="AC2528">
        <v>36</v>
      </c>
      <c r="AD2528">
        <v>3000</v>
      </c>
      <c r="AE2528">
        <v>3000</v>
      </c>
      <c r="AF2528">
        <v>579</v>
      </c>
      <c r="AG2528">
        <v>7833</v>
      </c>
      <c r="AH2528" t="s">
        <v>2420</v>
      </c>
      <c r="AP2528">
        <f t="shared" si="78"/>
        <v>1</v>
      </c>
    </row>
    <row r="2529" spans="1:42" x14ac:dyDescent="0.3">
      <c r="A2529" s="1">
        <v>2789</v>
      </c>
      <c r="B2529" t="s">
        <v>9183</v>
      </c>
      <c r="C2529" t="s">
        <v>27</v>
      </c>
      <c r="D2529" t="s">
        <v>9184</v>
      </c>
      <c r="E2529" t="s">
        <v>560</v>
      </c>
      <c r="F2529" t="s">
        <v>3669</v>
      </c>
      <c r="G2529" t="s">
        <v>8870</v>
      </c>
      <c r="H2529" t="s">
        <v>32</v>
      </c>
      <c r="I2529">
        <v>83</v>
      </c>
      <c r="J2529">
        <v>1.37</v>
      </c>
      <c r="K2529" t="s">
        <v>33</v>
      </c>
      <c r="L2529" t="s">
        <v>17248</v>
      </c>
      <c r="M2529" t="s">
        <v>18523</v>
      </c>
      <c r="N2529" t="s">
        <v>18162</v>
      </c>
      <c r="O2529" t="s">
        <v>18362</v>
      </c>
      <c r="P2529" t="s">
        <v>17557</v>
      </c>
      <c r="Q2529">
        <v>2000</v>
      </c>
      <c r="R2529" t="s">
        <v>34</v>
      </c>
      <c r="S2529">
        <v>2</v>
      </c>
      <c r="T2529">
        <v>13000000</v>
      </c>
      <c r="U2529">
        <v>46729374</v>
      </c>
      <c r="V2529">
        <f t="shared" si="79"/>
        <v>33729374</v>
      </c>
      <c r="W2529" t="s">
        <v>9185</v>
      </c>
      <c r="X2529">
        <v>5.5</v>
      </c>
      <c r="Y2529">
        <v>106</v>
      </c>
      <c r="Z2529">
        <v>116625</v>
      </c>
      <c r="AA2529">
        <v>469</v>
      </c>
      <c r="AB2529">
        <v>0</v>
      </c>
      <c r="AC2529">
        <v>8</v>
      </c>
      <c r="AD2529">
        <v>3000</v>
      </c>
      <c r="AE2529">
        <v>934</v>
      </c>
      <c r="AF2529">
        <v>612</v>
      </c>
      <c r="AG2529">
        <v>6454</v>
      </c>
      <c r="AH2529" t="s">
        <v>1432</v>
      </c>
      <c r="AI2529" t="s">
        <v>20928</v>
      </c>
      <c r="AP2529">
        <f t="shared" si="78"/>
        <v>2</v>
      </c>
    </row>
    <row r="2530" spans="1:42" x14ac:dyDescent="0.3">
      <c r="A2530" s="1">
        <v>2790</v>
      </c>
      <c r="B2530" t="s">
        <v>9186</v>
      </c>
      <c r="C2530" t="s">
        <v>27</v>
      </c>
      <c r="D2530" t="s">
        <v>9187</v>
      </c>
      <c r="E2530" t="s">
        <v>3288</v>
      </c>
      <c r="F2530" t="s">
        <v>9188</v>
      </c>
      <c r="G2530" t="s">
        <v>9189</v>
      </c>
      <c r="H2530" t="s">
        <v>32</v>
      </c>
      <c r="I2530">
        <v>107</v>
      </c>
      <c r="J2530">
        <v>1.85</v>
      </c>
      <c r="K2530" t="s">
        <v>33</v>
      </c>
      <c r="L2530" t="s">
        <v>14049</v>
      </c>
      <c r="M2530" t="s">
        <v>14646</v>
      </c>
      <c r="N2530" t="s">
        <v>16349</v>
      </c>
      <c r="O2530" t="s">
        <v>18299</v>
      </c>
      <c r="P2530" t="s">
        <v>16566</v>
      </c>
      <c r="Q2530">
        <v>1988</v>
      </c>
      <c r="R2530" t="s">
        <v>491</v>
      </c>
      <c r="S2530">
        <v>5</v>
      </c>
      <c r="T2530">
        <v>13000000</v>
      </c>
      <c r="U2530">
        <v>44726644</v>
      </c>
      <c r="V2530">
        <f t="shared" si="79"/>
        <v>31726644</v>
      </c>
      <c r="W2530" t="s">
        <v>9190</v>
      </c>
      <c r="X2530">
        <v>6.8</v>
      </c>
      <c r="Y2530">
        <v>50</v>
      </c>
      <c r="Z2530">
        <v>42614</v>
      </c>
      <c r="AA2530">
        <v>120</v>
      </c>
      <c r="AB2530">
        <v>0</v>
      </c>
      <c r="AC2530">
        <v>58</v>
      </c>
      <c r="AD2530">
        <v>549</v>
      </c>
      <c r="AE2530">
        <v>439</v>
      </c>
      <c r="AF2530">
        <v>316</v>
      </c>
      <c r="AG2530">
        <v>1747</v>
      </c>
      <c r="AH2530" t="s">
        <v>980</v>
      </c>
      <c r="AI2530" t="s">
        <v>20931</v>
      </c>
      <c r="AJ2530" t="s">
        <v>2420</v>
      </c>
      <c r="AK2530" t="s">
        <v>13161</v>
      </c>
      <c r="AL2530" t="s">
        <v>10951</v>
      </c>
      <c r="AP2530">
        <f t="shared" si="78"/>
        <v>5</v>
      </c>
    </row>
    <row r="2531" spans="1:42" x14ac:dyDescent="0.3">
      <c r="A2531" s="1">
        <v>2791</v>
      </c>
      <c r="B2531" t="s">
        <v>9191</v>
      </c>
      <c r="C2531" t="s">
        <v>27</v>
      </c>
      <c r="D2531" t="s">
        <v>9192</v>
      </c>
      <c r="E2531" t="s">
        <v>421</v>
      </c>
      <c r="F2531" t="s">
        <v>160</v>
      </c>
      <c r="G2531" t="s">
        <v>1102</v>
      </c>
      <c r="H2531" t="s">
        <v>32</v>
      </c>
      <c r="I2531">
        <v>102</v>
      </c>
      <c r="J2531">
        <v>1.85</v>
      </c>
      <c r="K2531" t="s">
        <v>33</v>
      </c>
      <c r="L2531" t="s">
        <v>19164</v>
      </c>
      <c r="M2531" t="s">
        <v>19165</v>
      </c>
      <c r="N2531" t="s">
        <v>19166</v>
      </c>
      <c r="O2531" t="s">
        <v>19167</v>
      </c>
      <c r="P2531" t="s">
        <v>19168</v>
      </c>
      <c r="Q2531">
        <v>2014</v>
      </c>
      <c r="R2531" t="s">
        <v>34</v>
      </c>
      <c r="S2531">
        <v>3</v>
      </c>
      <c r="T2531">
        <v>13000000</v>
      </c>
      <c r="U2531">
        <v>44134898</v>
      </c>
      <c r="V2531">
        <f t="shared" si="79"/>
        <v>31134898</v>
      </c>
      <c r="W2531" t="s">
        <v>9193</v>
      </c>
      <c r="X2531">
        <v>7.3</v>
      </c>
      <c r="Y2531">
        <v>275</v>
      </c>
      <c r="Z2531">
        <v>72803</v>
      </c>
      <c r="AA2531">
        <v>171</v>
      </c>
      <c r="AB2531">
        <v>33000</v>
      </c>
      <c r="AC2531">
        <v>51</v>
      </c>
      <c r="AD2531">
        <v>13000</v>
      </c>
      <c r="AE2531">
        <v>6000</v>
      </c>
      <c r="AF2531">
        <v>360</v>
      </c>
      <c r="AG2531">
        <v>20330</v>
      </c>
      <c r="AH2531" t="s">
        <v>1432</v>
      </c>
      <c r="AI2531" t="s">
        <v>2420</v>
      </c>
      <c r="AP2531">
        <f t="shared" si="78"/>
        <v>2</v>
      </c>
    </row>
    <row r="2532" spans="1:42" x14ac:dyDescent="0.3">
      <c r="A2532" s="1">
        <v>2792</v>
      </c>
      <c r="B2532" t="s">
        <v>9194</v>
      </c>
      <c r="C2532" t="s">
        <v>27</v>
      </c>
      <c r="D2532" t="s">
        <v>5035</v>
      </c>
      <c r="E2532" t="s">
        <v>470</v>
      </c>
      <c r="F2532" t="s">
        <v>3987</v>
      </c>
      <c r="G2532" t="s">
        <v>6551</v>
      </c>
      <c r="H2532" t="s">
        <v>32</v>
      </c>
      <c r="I2532">
        <v>100</v>
      </c>
      <c r="J2532">
        <v>2.35</v>
      </c>
      <c r="K2532" t="s">
        <v>33</v>
      </c>
      <c r="L2532" t="s">
        <v>19169</v>
      </c>
      <c r="M2532" t="s">
        <v>16234</v>
      </c>
      <c r="N2532" t="s">
        <v>19170</v>
      </c>
      <c r="O2532" t="s">
        <v>19171</v>
      </c>
      <c r="P2532" t="s">
        <v>14239</v>
      </c>
      <c r="Q2532">
        <v>2014</v>
      </c>
      <c r="R2532" t="s">
        <v>491</v>
      </c>
      <c r="S2532">
        <v>4</v>
      </c>
      <c r="T2532">
        <v>12500000</v>
      </c>
      <c r="U2532">
        <v>48637684</v>
      </c>
      <c r="V2532">
        <f t="shared" si="79"/>
        <v>36137684</v>
      </c>
      <c r="W2532" t="s">
        <v>9195</v>
      </c>
      <c r="X2532">
        <v>6.1</v>
      </c>
      <c r="Y2532">
        <v>90</v>
      </c>
      <c r="Z2532">
        <v>16979</v>
      </c>
      <c r="AA2532">
        <v>42</v>
      </c>
      <c r="AB2532">
        <v>0</v>
      </c>
      <c r="AC2532">
        <v>38</v>
      </c>
      <c r="AD2532">
        <v>833</v>
      </c>
      <c r="AE2532">
        <v>807</v>
      </c>
      <c r="AF2532">
        <v>460</v>
      </c>
      <c r="AG2532">
        <v>2800</v>
      </c>
      <c r="AH2532" t="s">
        <v>1432</v>
      </c>
      <c r="AI2532" t="s">
        <v>12756</v>
      </c>
      <c r="AP2532">
        <f t="shared" si="78"/>
        <v>2</v>
      </c>
    </row>
    <row r="2533" spans="1:42" x14ac:dyDescent="0.3">
      <c r="A2533" s="1">
        <v>2793</v>
      </c>
      <c r="B2533" t="s">
        <v>9196</v>
      </c>
      <c r="C2533" t="s">
        <v>27</v>
      </c>
      <c r="D2533" t="s">
        <v>5221</v>
      </c>
      <c r="E2533" t="s">
        <v>53</v>
      </c>
      <c r="F2533" t="s">
        <v>359</v>
      </c>
      <c r="G2533" t="s">
        <v>9197</v>
      </c>
      <c r="H2533" t="s">
        <v>32</v>
      </c>
      <c r="I2533">
        <v>97</v>
      </c>
      <c r="J2533">
        <v>1.85</v>
      </c>
      <c r="K2533" t="s">
        <v>33</v>
      </c>
      <c r="L2533" t="s">
        <v>15250</v>
      </c>
      <c r="M2533" t="s">
        <v>15044</v>
      </c>
      <c r="N2533" t="s">
        <v>14397</v>
      </c>
      <c r="O2533" t="s">
        <v>19172</v>
      </c>
      <c r="P2533" t="s">
        <v>18700</v>
      </c>
      <c r="Q2533">
        <v>1999</v>
      </c>
      <c r="R2533" t="s">
        <v>34</v>
      </c>
      <c r="S2533">
        <v>6</v>
      </c>
      <c r="T2533">
        <v>16000000</v>
      </c>
      <c r="U2533">
        <v>38176108</v>
      </c>
      <c r="V2533">
        <f t="shared" si="79"/>
        <v>22176108</v>
      </c>
      <c r="W2533" t="s">
        <v>9198</v>
      </c>
      <c r="X2533">
        <v>7.2</v>
      </c>
      <c r="Y2533">
        <v>133</v>
      </c>
      <c r="Z2533">
        <v>222099</v>
      </c>
      <c r="AA2533">
        <v>549</v>
      </c>
      <c r="AB2533">
        <v>10000</v>
      </c>
      <c r="AC2533">
        <v>19</v>
      </c>
      <c r="AD2533">
        <v>23000</v>
      </c>
      <c r="AE2533">
        <v>13000</v>
      </c>
      <c r="AF2533">
        <v>835</v>
      </c>
      <c r="AG2533">
        <v>37907</v>
      </c>
      <c r="AH2533" t="s">
        <v>1432</v>
      </c>
      <c r="AI2533" t="s">
        <v>2420</v>
      </c>
      <c r="AJ2533" t="s">
        <v>12756</v>
      </c>
      <c r="AP2533">
        <f t="shared" si="78"/>
        <v>3</v>
      </c>
    </row>
    <row r="2534" spans="1:42" x14ac:dyDescent="0.3">
      <c r="A2534" s="1">
        <v>2794</v>
      </c>
      <c r="B2534" t="s">
        <v>9199</v>
      </c>
      <c r="C2534" t="s">
        <v>27</v>
      </c>
      <c r="D2534" t="s">
        <v>9200</v>
      </c>
      <c r="E2534" t="s">
        <v>1417</v>
      </c>
      <c r="F2534" t="s">
        <v>6634</v>
      </c>
      <c r="G2534" t="s">
        <v>9201</v>
      </c>
      <c r="H2534" t="s">
        <v>32</v>
      </c>
      <c r="I2534">
        <v>92</v>
      </c>
      <c r="J2534">
        <v>1.85</v>
      </c>
      <c r="K2534" t="s">
        <v>33</v>
      </c>
      <c r="L2534" t="s">
        <v>16500</v>
      </c>
      <c r="M2534" t="s">
        <v>16937</v>
      </c>
      <c r="N2534" t="s">
        <v>15251</v>
      </c>
      <c r="O2534" t="s">
        <v>14048</v>
      </c>
      <c r="P2534" t="s">
        <v>19173</v>
      </c>
      <c r="Q2534">
        <v>2002</v>
      </c>
      <c r="R2534" t="s">
        <v>34</v>
      </c>
      <c r="S2534">
        <v>1</v>
      </c>
      <c r="T2534">
        <v>13000000</v>
      </c>
      <c r="U2534">
        <v>28972187</v>
      </c>
      <c r="V2534">
        <f t="shared" si="79"/>
        <v>15972187</v>
      </c>
      <c r="W2534" t="s">
        <v>9202</v>
      </c>
      <c r="X2534">
        <v>5.9</v>
      </c>
      <c r="Y2534">
        <v>49</v>
      </c>
      <c r="Z2534">
        <v>28805</v>
      </c>
      <c r="AA2534">
        <v>159</v>
      </c>
      <c r="AB2534">
        <v>1000</v>
      </c>
      <c r="AC2534">
        <v>13</v>
      </c>
      <c r="AD2534">
        <v>11000</v>
      </c>
      <c r="AE2534">
        <v>489</v>
      </c>
      <c r="AF2534">
        <v>301</v>
      </c>
      <c r="AG2534">
        <v>12687</v>
      </c>
      <c r="AH2534" t="s">
        <v>1432</v>
      </c>
      <c r="AP2534">
        <f t="shared" si="78"/>
        <v>1</v>
      </c>
    </row>
    <row r="2535" spans="1:42" x14ac:dyDescent="0.3">
      <c r="A2535" s="1">
        <v>2795</v>
      </c>
      <c r="B2535" t="s">
        <v>9203</v>
      </c>
      <c r="C2535" t="s">
        <v>27</v>
      </c>
      <c r="D2535" t="s">
        <v>9204</v>
      </c>
      <c r="E2535" t="s">
        <v>1422</v>
      </c>
      <c r="F2535" t="s">
        <v>5140</v>
      </c>
      <c r="G2535" t="s">
        <v>4929</v>
      </c>
      <c r="H2535" t="s">
        <v>32</v>
      </c>
      <c r="I2535">
        <v>84</v>
      </c>
      <c r="J2535">
        <v>1.85</v>
      </c>
      <c r="K2535" t="s">
        <v>33</v>
      </c>
      <c r="L2535" t="s">
        <v>19174</v>
      </c>
      <c r="M2535" t="s">
        <v>14914</v>
      </c>
      <c r="N2535" t="s">
        <v>19175</v>
      </c>
      <c r="O2535" t="s">
        <v>15105</v>
      </c>
      <c r="P2535" t="s">
        <v>15547</v>
      </c>
      <c r="Q2535">
        <v>1993</v>
      </c>
      <c r="R2535" t="s">
        <v>34</v>
      </c>
      <c r="S2535">
        <v>2</v>
      </c>
      <c r="T2535">
        <v>8200000</v>
      </c>
      <c r="U2535">
        <v>27979400</v>
      </c>
      <c r="V2535">
        <f t="shared" si="79"/>
        <v>19779400</v>
      </c>
      <c r="W2535" t="s">
        <v>9205</v>
      </c>
      <c r="X2535">
        <v>6.1</v>
      </c>
      <c r="Y2535">
        <v>19</v>
      </c>
      <c r="Z2535">
        <v>37611</v>
      </c>
      <c r="AA2535">
        <v>72</v>
      </c>
      <c r="AB2535">
        <v>0</v>
      </c>
      <c r="AC2535">
        <v>0</v>
      </c>
      <c r="AD2535">
        <v>11000</v>
      </c>
      <c r="AE2535">
        <v>852</v>
      </c>
      <c r="AF2535">
        <v>182</v>
      </c>
      <c r="AG2535">
        <v>12322</v>
      </c>
      <c r="AH2535" t="s">
        <v>980</v>
      </c>
      <c r="AI2535" t="s">
        <v>1432</v>
      </c>
      <c r="AJ2535" t="s">
        <v>20931</v>
      </c>
      <c r="AP2535">
        <f t="shared" si="78"/>
        <v>3</v>
      </c>
    </row>
    <row r="2536" spans="1:42" x14ac:dyDescent="0.3">
      <c r="A2536" s="1">
        <v>2796</v>
      </c>
      <c r="B2536" t="s">
        <v>9206</v>
      </c>
      <c r="C2536" t="s">
        <v>27</v>
      </c>
      <c r="D2536" t="s">
        <v>3611</v>
      </c>
      <c r="E2536" t="s">
        <v>6745</v>
      </c>
      <c r="F2536" t="s">
        <v>7552</v>
      </c>
      <c r="G2536" t="s">
        <v>9207</v>
      </c>
      <c r="H2536" t="s">
        <v>32</v>
      </c>
      <c r="I2536">
        <v>86</v>
      </c>
      <c r="J2536">
        <v>2.35</v>
      </c>
      <c r="K2536" t="s">
        <v>33</v>
      </c>
      <c r="L2536" t="s">
        <v>14572</v>
      </c>
      <c r="M2536" t="s">
        <v>14074</v>
      </c>
      <c r="N2536" t="s">
        <v>15527</v>
      </c>
      <c r="O2536" t="s">
        <v>19176</v>
      </c>
      <c r="P2536" t="s">
        <v>15780</v>
      </c>
      <c r="Q2536">
        <v>2016</v>
      </c>
      <c r="R2536" t="s">
        <v>34</v>
      </c>
      <c r="S2536">
        <v>0</v>
      </c>
      <c r="T2536">
        <v>17000000</v>
      </c>
      <c r="U2536">
        <v>54257433</v>
      </c>
      <c r="V2536">
        <f t="shared" si="79"/>
        <v>37257433</v>
      </c>
      <c r="W2536" t="s">
        <v>9208</v>
      </c>
      <c r="X2536">
        <v>6.8</v>
      </c>
      <c r="Y2536">
        <v>186</v>
      </c>
      <c r="Z2536">
        <v>12983</v>
      </c>
      <c r="AA2536">
        <v>139</v>
      </c>
      <c r="AB2536">
        <v>0</v>
      </c>
      <c r="AC2536">
        <v>174</v>
      </c>
      <c r="AD2536">
        <v>619</v>
      </c>
      <c r="AE2536">
        <v>350</v>
      </c>
      <c r="AF2536">
        <v>2</v>
      </c>
      <c r="AG2536">
        <v>971</v>
      </c>
      <c r="AH2536" t="s">
        <v>2420</v>
      </c>
      <c r="AI2536" t="s">
        <v>4493</v>
      </c>
      <c r="AJ2536" t="s">
        <v>13161</v>
      </c>
      <c r="AP2536">
        <f t="shared" si="78"/>
        <v>3</v>
      </c>
    </row>
    <row r="2537" spans="1:42" x14ac:dyDescent="0.3">
      <c r="A2537" s="1">
        <v>2797</v>
      </c>
      <c r="B2537" t="s">
        <v>9209</v>
      </c>
      <c r="C2537" t="s">
        <v>27</v>
      </c>
      <c r="D2537" t="s">
        <v>9210</v>
      </c>
      <c r="E2537" t="s">
        <v>898</v>
      </c>
      <c r="F2537" t="s">
        <v>4045</v>
      </c>
      <c r="G2537" t="s">
        <v>5957</v>
      </c>
      <c r="H2537" t="s">
        <v>32</v>
      </c>
      <c r="I2537">
        <v>120</v>
      </c>
      <c r="J2537">
        <v>1.85</v>
      </c>
      <c r="K2537" t="s">
        <v>33</v>
      </c>
      <c r="L2537" t="s">
        <v>19177</v>
      </c>
      <c r="M2537" t="s">
        <v>19178</v>
      </c>
      <c r="N2537" t="s">
        <v>14282</v>
      </c>
      <c r="O2537" t="s">
        <v>15317</v>
      </c>
      <c r="P2537" t="s">
        <v>14168</v>
      </c>
      <c r="Q2537">
        <v>2004</v>
      </c>
      <c r="R2537" t="s">
        <v>491</v>
      </c>
      <c r="S2537">
        <v>0</v>
      </c>
      <c r="T2537">
        <v>13000000</v>
      </c>
      <c r="U2537">
        <v>23947</v>
      </c>
      <c r="V2537">
        <f t="shared" si="79"/>
        <v>-12976053</v>
      </c>
      <c r="W2537" t="s">
        <v>9211</v>
      </c>
      <c r="X2537">
        <v>7.7</v>
      </c>
      <c r="Y2537">
        <v>185</v>
      </c>
      <c r="Z2537">
        <v>357579</v>
      </c>
      <c r="AA2537">
        <v>1100</v>
      </c>
      <c r="AB2537">
        <v>15000</v>
      </c>
      <c r="AC2537">
        <v>19</v>
      </c>
      <c r="AD2537">
        <v>8000</v>
      </c>
      <c r="AE2537">
        <v>902</v>
      </c>
      <c r="AF2537">
        <v>829</v>
      </c>
      <c r="AG2537">
        <v>12755</v>
      </c>
      <c r="AH2537" t="s">
        <v>13700</v>
      </c>
      <c r="AI2537" t="s">
        <v>13161</v>
      </c>
      <c r="AP2537">
        <f t="shared" si="78"/>
        <v>2</v>
      </c>
    </row>
    <row r="2538" spans="1:42" x14ac:dyDescent="0.3">
      <c r="A2538" s="1">
        <v>2798</v>
      </c>
      <c r="B2538" t="s">
        <v>9212</v>
      </c>
      <c r="C2538" t="s">
        <v>27</v>
      </c>
      <c r="D2538" t="s">
        <v>7640</v>
      </c>
      <c r="E2538" t="s">
        <v>1791</v>
      </c>
      <c r="F2538" t="s">
        <v>7882</v>
      </c>
      <c r="G2538" t="s">
        <v>5752</v>
      </c>
      <c r="H2538" t="s">
        <v>32</v>
      </c>
      <c r="I2538">
        <v>89</v>
      </c>
      <c r="J2538">
        <v>1.85</v>
      </c>
      <c r="K2538" t="s">
        <v>33</v>
      </c>
      <c r="L2538" t="s">
        <v>19179</v>
      </c>
      <c r="M2538" t="s">
        <v>14234</v>
      </c>
      <c r="N2538" t="s">
        <v>19180</v>
      </c>
      <c r="O2538" t="s">
        <v>19181</v>
      </c>
      <c r="P2538" t="s">
        <v>14704</v>
      </c>
      <c r="Q2538">
        <v>2000</v>
      </c>
      <c r="R2538" t="s">
        <v>72</v>
      </c>
      <c r="S2538">
        <v>1</v>
      </c>
      <c r="T2538">
        <v>13000000</v>
      </c>
      <c r="U2538">
        <v>60008303</v>
      </c>
      <c r="V2538">
        <f t="shared" si="79"/>
        <v>47008303</v>
      </c>
      <c r="W2538" t="s">
        <v>9213</v>
      </c>
      <c r="X2538">
        <v>4.9000000000000004</v>
      </c>
      <c r="Y2538">
        <v>42</v>
      </c>
      <c r="Z2538">
        <v>9285</v>
      </c>
      <c r="AA2538">
        <v>91</v>
      </c>
      <c r="AB2538">
        <v>0</v>
      </c>
      <c r="AC2538">
        <v>13</v>
      </c>
      <c r="AD2538">
        <v>571</v>
      </c>
      <c r="AE2538">
        <v>442</v>
      </c>
      <c r="AF2538">
        <v>329</v>
      </c>
      <c r="AG2538">
        <v>2241</v>
      </c>
      <c r="AH2538" t="s">
        <v>718</v>
      </c>
      <c r="AI2538" t="s">
        <v>1432</v>
      </c>
      <c r="AJ2538" t="s">
        <v>20926</v>
      </c>
      <c r="AP2538">
        <f t="shared" si="78"/>
        <v>3</v>
      </c>
    </row>
    <row r="2539" spans="1:42" x14ac:dyDescent="0.3">
      <c r="A2539" s="1">
        <v>2799</v>
      </c>
      <c r="B2539" t="s">
        <v>9214</v>
      </c>
      <c r="C2539" t="s">
        <v>27</v>
      </c>
      <c r="D2539" t="s">
        <v>9215</v>
      </c>
      <c r="E2539" t="s">
        <v>1129</v>
      </c>
      <c r="F2539" t="s">
        <v>7758</v>
      </c>
      <c r="G2539" t="s">
        <v>2192</v>
      </c>
      <c r="H2539" t="s">
        <v>32</v>
      </c>
      <c r="I2539">
        <v>117</v>
      </c>
      <c r="J2539">
        <v>2.35</v>
      </c>
      <c r="K2539" t="s">
        <v>33</v>
      </c>
      <c r="L2539" t="s">
        <v>14220</v>
      </c>
      <c r="M2539" t="s">
        <v>19182</v>
      </c>
      <c r="N2539" t="s">
        <v>16032</v>
      </c>
      <c r="O2539" t="s">
        <v>15374</v>
      </c>
      <c r="P2539" t="s">
        <v>14676</v>
      </c>
      <c r="Q2539">
        <v>2007</v>
      </c>
      <c r="R2539" t="s">
        <v>34</v>
      </c>
      <c r="S2539">
        <v>9</v>
      </c>
      <c r="T2539">
        <v>13000000</v>
      </c>
      <c r="U2539">
        <v>49121934</v>
      </c>
      <c r="V2539">
        <f t="shared" si="79"/>
        <v>36121934</v>
      </c>
      <c r="W2539" t="s">
        <v>9216</v>
      </c>
      <c r="X2539">
        <v>6.1</v>
      </c>
      <c r="Y2539">
        <v>37</v>
      </c>
      <c r="Z2539">
        <v>6528</v>
      </c>
      <c r="AA2539">
        <v>32</v>
      </c>
      <c r="AB2539">
        <v>0</v>
      </c>
      <c r="AC2539">
        <v>17</v>
      </c>
      <c r="AD2539">
        <v>1000</v>
      </c>
      <c r="AE2539">
        <v>997</v>
      </c>
      <c r="AF2539">
        <v>912</v>
      </c>
      <c r="AG2539">
        <v>6554</v>
      </c>
      <c r="AH2539" t="s">
        <v>1432</v>
      </c>
      <c r="AI2539" t="s">
        <v>2420</v>
      </c>
      <c r="AJ2539" t="s">
        <v>12756</v>
      </c>
      <c r="AP2539">
        <f t="shared" si="78"/>
        <v>3</v>
      </c>
    </row>
    <row r="2540" spans="1:42" x14ac:dyDescent="0.3">
      <c r="A2540" s="1">
        <v>2800</v>
      </c>
      <c r="B2540" t="s">
        <v>9217</v>
      </c>
      <c r="C2540" t="s">
        <v>27</v>
      </c>
      <c r="D2540" t="s">
        <v>7734</v>
      </c>
      <c r="E2540" t="s">
        <v>2790</v>
      </c>
      <c r="F2540" t="s">
        <v>7313</v>
      </c>
      <c r="G2540" t="s">
        <v>1255</v>
      </c>
      <c r="H2540" t="s">
        <v>32</v>
      </c>
      <c r="I2540">
        <v>97</v>
      </c>
      <c r="J2540">
        <v>1.85</v>
      </c>
      <c r="K2540" t="s">
        <v>33</v>
      </c>
      <c r="L2540" t="s">
        <v>14981</v>
      </c>
      <c r="M2540" t="s">
        <v>14325</v>
      </c>
      <c r="N2540" t="s">
        <v>16558</v>
      </c>
      <c r="O2540" t="s">
        <v>14098</v>
      </c>
      <c r="P2540" t="s">
        <v>19183</v>
      </c>
      <c r="Q2540">
        <v>1999</v>
      </c>
      <c r="R2540" t="s">
        <v>72</v>
      </c>
      <c r="S2540">
        <v>2</v>
      </c>
      <c r="T2540">
        <v>18000000</v>
      </c>
      <c r="U2540">
        <v>27141959</v>
      </c>
      <c r="V2540">
        <f t="shared" si="79"/>
        <v>9141959</v>
      </c>
      <c r="W2540" t="s">
        <v>9218</v>
      </c>
      <c r="X2540">
        <v>2.5</v>
      </c>
      <c r="Y2540">
        <v>45</v>
      </c>
      <c r="Z2540">
        <v>19547</v>
      </c>
      <c r="AA2540">
        <v>168</v>
      </c>
      <c r="AB2540">
        <v>0</v>
      </c>
      <c r="AC2540">
        <v>84</v>
      </c>
      <c r="AD2540">
        <v>899</v>
      </c>
      <c r="AE2540">
        <v>842</v>
      </c>
      <c r="AF2540">
        <v>782</v>
      </c>
      <c r="AG2540">
        <v>2936</v>
      </c>
      <c r="AH2540" t="s">
        <v>1432</v>
      </c>
      <c r="AI2540" t="s">
        <v>20931</v>
      </c>
      <c r="AJ2540" t="s">
        <v>20926</v>
      </c>
      <c r="AK2540" t="s">
        <v>13700</v>
      </c>
      <c r="AP2540">
        <f t="shared" si="78"/>
        <v>4</v>
      </c>
    </row>
    <row r="2541" spans="1:42" x14ac:dyDescent="0.3">
      <c r="A2541" s="1">
        <v>2801</v>
      </c>
      <c r="B2541" t="s">
        <v>9219</v>
      </c>
      <c r="C2541" t="s">
        <v>27</v>
      </c>
      <c r="D2541" t="s">
        <v>9220</v>
      </c>
      <c r="E2541" t="s">
        <v>2148</v>
      </c>
      <c r="F2541" t="s">
        <v>1692</v>
      </c>
      <c r="G2541" t="s">
        <v>9221</v>
      </c>
      <c r="H2541" t="s">
        <v>32</v>
      </c>
      <c r="I2541">
        <v>91</v>
      </c>
      <c r="J2541">
        <v>1.85</v>
      </c>
      <c r="K2541" t="s">
        <v>33</v>
      </c>
      <c r="L2541" t="s">
        <v>16726</v>
      </c>
      <c r="M2541" t="s">
        <v>15957</v>
      </c>
      <c r="N2541" t="s">
        <v>19184</v>
      </c>
      <c r="O2541" t="s">
        <v>19185</v>
      </c>
      <c r="P2541" t="s">
        <v>15234</v>
      </c>
      <c r="Q2541">
        <v>1998</v>
      </c>
      <c r="R2541" t="s">
        <v>491</v>
      </c>
      <c r="S2541">
        <v>5</v>
      </c>
      <c r="T2541">
        <v>13000000</v>
      </c>
      <c r="U2541">
        <v>27052167</v>
      </c>
      <c r="V2541">
        <f t="shared" si="79"/>
        <v>14052167</v>
      </c>
      <c r="W2541" t="s">
        <v>9222</v>
      </c>
      <c r="X2541">
        <v>6.1</v>
      </c>
      <c r="Y2541">
        <v>57</v>
      </c>
      <c r="Z2541">
        <v>24834</v>
      </c>
      <c r="AA2541">
        <v>168</v>
      </c>
      <c r="AB2541">
        <v>934</v>
      </c>
      <c r="AC2541">
        <v>6</v>
      </c>
      <c r="AD2541">
        <v>904</v>
      </c>
      <c r="AE2541">
        <v>471</v>
      </c>
      <c r="AF2541">
        <v>459</v>
      </c>
      <c r="AG2541">
        <v>3353</v>
      </c>
      <c r="AH2541" t="s">
        <v>980</v>
      </c>
      <c r="AI2541" t="s">
        <v>1432</v>
      </c>
      <c r="AJ2541" t="s">
        <v>20931</v>
      </c>
      <c r="AK2541" t="s">
        <v>13161</v>
      </c>
      <c r="AP2541">
        <f t="shared" si="78"/>
        <v>4</v>
      </c>
    </row>
    <row r="2542" spans="1:42" x14ac:dyDescent="0.3">
      <c r="A2542" s="1">
        <v>2802</v>
      </c>
      <c r="B2542" t="s">
        <v>9223</v>
      </c>
      <c r="C2542" t="s">
        <v>27</v>
      </c>
      <c r="D2542" t="s">
        <v>9224</v>
      </c>
      <c r="E2542" t="s">
        <v>3826</v>
      </c>
      <c r="F2542" t="s">
        <v>1292</v>
      </c>
      <c r="G2542" t="s">
        <v>9225</v>
      </c>
      <c r="H2542" t="s">
        <v>32</v>
      </c>
      <c r="I2542">
        <v>100</v>
      </c>
      <c r="J2542">
        <v>1.85</v>
      </c>
      <c r="K2542" t="s">
        <v>33</v>
      </c>
      <c r="L2542" t="s">
        <v>17057</v>
      </c>
      <c r="M2542" t="s">
        <v>17836</v>
      </c>
      <c r="N2542" t="s">
        <v>19186</v>
      </c>
      <c r="O2542" t="s">
        <v>14676</v>
      </c>
      <c r="P2542" t="s">
        <v>13974</v>
      </c>
      <c r="Q2542">
        <v>1996</v>
      </c>
      <c r="R2542" t="s">
        <v>72</v>
      </c>
      <c r="S2542">
        <v>1</v>
      </c>
      <c r="T2542">
        <v>13000000</v>
      </c>
      <c r="U2542">
        <v>26539321</v>
      </c>
      <c r="V2542">
        <f t="shared" si="79"/>
        <v>13539321</v>
      </c>
      <c r="W2542" t="s">
        <v>9226</v>
      </c>
      <c r="X2542">
        <v>5.9</v>
      </c>
      <c r="Y2542">
        <v>25</v>
      </c>
      <c r="Z2542">
        <v>7984</v>
      </c>
      <c r="AA2542">
        <v>42</v>
      </c>
      <c r="AB2542">
        <v>833</v>
      </c>
      <c r="AC2542">
        <v>15</v>
      </c>
      <c r="AD2542">
        <v>694</v>
      </c>
      <c r="AE2542">
        <v>558</v>
      </c>
      <c r="AF2542">
        <v>388</v>
      </c>
      <c r="AG2542">
        <v>2486</v>
      </c>
      <c r="AH2542" t="s">
        <v>1432</v>
      </c>
      <c r="AI2542" t="s">
        <v>2420</v>
      </c>
      <c r="AJ2542" t="s">
        <v>20926</v>
      </c>
      <c r="AP2542">
        <f t="shared" si="78"/>
        <v>3</v>
      </c>
    </row>
    <row r="2543" spans="1:42" x14ac:dyDescent="0.3">
      <c r="A2543" s="1">
        <v>2803</v>
      </c>
      <c r="B2543" t="s">
        <v>9227</v>
      </c>
      <c r="C2543" t="s">
        <v>27</v>
      </c>
      <c r="D2543" t="s">
        <v>9228</v>
      </c>
      <c r="E2543" t="s">
        <v>9229</v>
      </c>
      <c r="F2543" t="s">
        <v>4932</v>
      </c>
      <c r="G2543" t="s">
        <v>9230</v>
      </c>
      <c r="H2543" t="s">
        <v>32</v>
      </c>
      <c r="I2543">
        <v>72</v>
      </c>
      <c r="J2543">
        <v>1.85</v>
      </c>
      <c r="K2543" t="s">
        <v>33</v>
      </c>
      <c r="L2543" t="s">
        <v>14325</v>
      </c>
      <c r="M2543" t="s">
        <v>18023</v>
      </c>
      <c r="N2543" t="s">
        <v>15501</v>
      </c>
      <c r="O2543" t="s">
        <v>17720</v>
      </c>
      <c r="P2543" t="s">
        <v>14644</v>
      </c>
      <c r="Q2543">
        <v>1990</v>
      </c>
      <c r="R2543" t="s">
        <v>491</v>
      </c>
      <c r="S2543">
        <v>0</v>
      </c>
      <c r="T2543">
        <v>13000000</v>
      </c>
      <c r="U2543">
        <v>28501605</v>
      </c>
      <c r="V2543">
        <f t="shared" si="79"/>
        <v>15501605</v>
      </c>
      <c r="W2543" t="s">
        <v>9231</v>
      </c>
      <c r="X2543">
        <v>5.7</v>
      </c>
      <c r="Y2543">
        <v>59</v>
      </c>
      <c r="Z2543">
        <v>31371</v>
      </c>
      <c r="AA2543">
        <v>166</v>
      </c>
      <c r="AB2543">
        <v>0</v>
      </c>
      <c r="AC2543">
        <v>5</v>
      </c>
      <c r="AD2543">
        <v>659</v>
      </c>
      <c r="AE2543">
        <v>628</v>
      </c>
      <c r="AF2543">
        <v>435</v>
      </c>
      <c r="AG2543">
        <v>2646</v>
      </c>
      <c r="AH2543" t="s">
        <v>20924</v>
      </c>
      <c r="AI2543" t="s">
        <v>4493</v>
      </c>
      <c r="AP2543">
        <f t="shared" si="78"/>
        <v>2</v>
      </c>
    </row>
    <row r="2544" spans="1:42" x14ac:dyDescent="0.3">
      <c r="A2544" s="1">
        <v>2804</v>
      </c>
      <c r="B2544" t="s">
        <v>9232</v>
      </c>
      <c r="C2544" t="s">
        <v>27</v>
      </c>
      <c r="D2544" t="s">
        <v>9233</v>
      </c>
      <c r="E2544" t="s">
        <v>1953</v>
      </c>
      <c r="F2544" t="s">
        <v>9234</v>
      </c>
      <c r="G2544" t="s">
        <v>9235</v>
      </c>
      <c r="H2544" t="s">
        <v>32</v>
      </c>
      <c r="I2544">
        <v>84</v>
      </c>
      <c r="J2544">
        <v>2.35</v>
      </c>
      <c r="K2544" t="s">
        <v>33</v>
      </c>
      <c r="L2544" t="s">
        <v>19187</v>
      </c>
      <c r="M2544" t="s">
        <v>19188</v>
      </c>
      <c r="N2544" t="s">
        <v>19189</v>
      </c>
      <c r="O2544" t="s">
        <v>14238</v>
      </c>
      <c r="P2544" t="s">
        <v>13491</v>
      </c>
      <c r="Q2544">
        <v>2014</v>
      </c>
      <c r="R2544" t="s">
        <v>34</v>
      </c>
      <c r="S2544">
        <v>2</v>
      </c>
      <c r="T2544">
        <v>13200000</v>
      </c>
      <c r="U2544">
        <v>52543632</v>
      </c>
      <c r="V2544">
        <f t="shared" si="79"/>
        <v>39343632</v>
      </c>
      <c r="W2544" t="s">
        <v>9236</v>
      </c>
      <c r="X2544">
        <v>5.6</v>
      </c>
      <c r="Y2544">
        <v>58</v>
      </c>
      <c r="Z2544">
        <v>12676</v>
      </c>
      <c r="AA2544">
        <v>84</v>
      </c>
      <c r="AB2544">
        <v>0</v>
      </c>
      <c r="AC2544">
        <v>12</v>
      </c>
      <c r="AD2544">
        <v>1000</v>
      </c>
      <c r="AE2544">
        <v>345</v>
      </c>
      <c r="AF2544">
        <v>334</v>
      </c>
      <c r="AG2544">
        <v>2297</v>
      </c>
      <c r="AH2544" t="s">
        <v>20931</v>
      </c>
      <c r="AI2544" t="s">
        <v>13161</v>
      </c>
      <c r="AP2544">
        <f t="shared" si="78"/>
        <v>2</v>
      </c>
    </row>
    <row r="2545" spans="1:42" x14ac:dyDescent="0.3">
      <c r="A2545" s="1">
        <v>2805</v>
      </c>
      <c r="B2545" t="s">
        <v>9237</v>
      </c>
      <c r="C2545" t="s">
        <v>27</v>
      </c>
      <c r="D2545" t="s">
        <v>2314</v>
      </c>
      <c r="E2545" t="s">
        <v>901</v>
      </c>
      <c r="F2545" t="s">
        <v>957</v>
      </c>
      <c r="G2545" t="s">
        <v>2317</v>
      </c>
      <c r="H2545" t="s">
        <v>32</v>
      </c>
      <c r="I2545">
        <v>126</v>
      </c>
      <c r="J2545">
        <v>1.85</v>
      </c>
      <c r="K2545" t="s">
        <v>33</v>
      </c>
      <c r="L2545" t="s">
        <v>19190</v>
      </c>
      <c r="M2545" t="s">
        <v>18672</v>
      </c>
      <c r="N2545" t="s">
        <v>19191</v>
      </c>
      <c r="O2545" t="s">
        <v>14599</v>
      </c>
      <c r="P2545" t="s">
        <v>17750</v>
      </c>
      <c r="Q2545">
        <v>2007</v>
      </c>
      <c r="R2545" t="s">
        <v>491</v>
      </c>
      <c r="S2545">
        <v>0</v>
      </c>
      <c r="T2545">
        <v>18000000</v>
      </c>
      <c r="U2545">
        <v>25592632</v>
      </c>
      <c r="V2545">
        <f t="shared" si="79"/>
        <v>7592632</v>
      </c>
      <c r="W2545" t="s">
        <v>9238</v>
      </c>
      <c r="X2545">
        <v>7.2</v>
      </c>
      <c r="Y2545">
        <v>330</v>
      </c>
      <c r="Z2545">
        <v>220475</v>
      </c>
      <c r="AA2545">
        <v>1066</v>
      </c>
      <c r="AB2545">
        <v>20000</v>
      </c>
      <c r="AC2545">
        <v>0</v>
      </c>
      <c r="AD2545">
        <v>2000</v>
      </c>
      <c r="AE2545">
        <v>850</v>
      </c>
      <c r="AF2545">
        <v>745</v>
      </c>
      <c r="AG2545">
        <v>5371</v>
      </c>
      <c r="AH2545" t="s">
        <v>4493</v>
      </c>
      <c r="AP2545">
        <f t="shared" si="78"/>
        <v>1</v>
      </c>
    </row>
    <row r="2546" spans="1:42" x14ac:dyDescent="0.3">
      <c r="A2546" s="1">
        <v>2806</v>
      </c>
      <c r="B2546" t="s">
        <v>9239</v>
      </c>
      <c r="C2546" t="s">
        <v>559</v>
      </c>
      <c r="D2546" t="s">
        <v>9240</v>
      </c>
      <c r="E2546" t="s">
        <v>9241</v>
      </c>
      <c r="F2546" t="s">
        <v>9242</v>
      </c>
      <c r="G2546" t="s">
        <v>9243</v>
      </c>
      <c r="H2546" t="s">
        <v>47</v>
      </c>
      <c r="I2546">
        <v>108</v>
      </c>
      <c r="J2546">
        <v>2.35</v>
      </c>
      <c r="K2546" t="s">
        <v>33</v>
      </c>
      <c r="L2546" t="s">
        <v>13996</v>
      </c>
      <c r="M2546" t="s">
        <v>14188</v>
      </c>
      <c r="N2546" t="s">
        <v>19192</v>
      </c>
      <c r="O2546" t="s">
        <v>19193</v>
      </c>
      <c r="P2546" t="s">
        <v>19194</v>
      </c>
      <c r="Q2546">
        <v>2015</v>
      </c>
      <c r="R2546" t="s">
        <v>491</v>
      </c>
      <c r="S2546">
        <v>0</v>
      </c>
      <c r="T2546">
        <v>15000000</v>
      </c>
      <c r="U2546">
        <v>25440971</v>
      </c>
      <c r="V2546">
        <f t="shared" si="79"/>
        <v>10440971</v>
      </c>
      <c r="W2546" t="s">
        <v>9244</v>
      </c>
      <c r="X2546">
        <v>7.7</v>
      </c>
      <c r="Y2546">
        <v>489</v>
      </c>
      <c r="Z2546">
        <v>289508</v>
      </c>
      <c r="AA2546">
        <v>611</v>
      </c>
      <c r="AB2546">
        <v>109000</v>
      </c>
      <c r="AC2546">
        <v>232</v>
      </c>
      <c r="AD2546">
        <v>149</v>
      </c>
      <c r="AE2546">
        <v>145</v>
      </c>
      <c r="AF2546">
        <v>123</v>
      </c>
      <c r="AG2546">
        <v>430</v>
      </c>
      <c r="AH2546" t="s">
        <v>2420</v>
      </c>
      <c r="AI2546" t="s">
        <v>20928</v>
      </c>
      <c r="AJ2546" t="s">
        <v>13700</v>
      </c>
      <c r="AK2546" t="s">
        <v>13161</v>
      </c>
      <c r="AP2546">
        <f t="shared" si="78"/>
        <v>4</v>
      </c>
    </row>
    <row r="2547" spans="1:42" x14ac:dyDescent="0.3">
      <c r="A2547" s="1">
        <v>2807</v>
      </c>
      <c r="B2547" t="s">
        <v>9245</v>
      </c>
      <c r="C2547" t="s">
        <v>27</v>
      </c>
      <c r="D2547" t="s">
        <v>1310</v>
      </c>
      <c r="E2547" t="s">
        <v>3153</v>
      </c>
      <c r="F2547" t="s">
        <v>9246</v>
      </c>
      <c r="G2547" t="s">
        <v>453</v>
      </c>
      <c r="H2547" t="s">
        <v>32</v>
      </c>
      <c r="I2547">
        <v>112</v>
      </c>
      <c r="J2547">
        <v>1.85</v>
      </c>
      <c r="K2547" t="s">
        <v>33</v>
      </c>
      <c r="L2547" t="s">
        <v>17847</v>
      </c>
      <c r="M2547" t="s">
        <v>17029</v>
      </c>
      <c r="N2547" t="s">
        <v>14187</v>
      </c>
      <c r="O2547" t="s">
        <v>19195</v>
      </c>
      <c r="P2547" t="s">
        <v>15140</v>
      </c>
      <c r="Q2547">
        <v>1999</v>
      </c>
      <c r="R2547" t="s">
        <v>491</v>
      </c>
      <c r="S2547">
        <v>2</v>
      </c>
      <c r="T2547">
        <v>13000000</v>
      </c>
      <c r="U2547">
        <v>22858926</v>
      </c>
      <c r="V2547">
        <f t="shared" si="79"/>
        <v>9858926</v>
      </c>
      <c r="W2547" t="s">
        <v>9247</v>
      </c>
      <c r="X2547">
        <v>7.8</v>
      </c>
      <c r="Y2547">
        <v>242</v>
      </c>
      <c r="Z2547">
        <v>254404</v>
      </c>
      <c r="AA2547">
        <v>840</v>
      </c>
      <c r="AB2547">
        <v>0</v>
      </c>
      <c r="AC2547">
        <v>0</v>
      </c>
      <c r="AD2547">
        <v>512</v>
      </c>
      <c r="AE2547">
        <v>216</v>
      </c>
      <c r="AF2547">
        <v>213</v>
      </c>
      <c r="AG2547">
        <v>1171</v>
      </c>
      <c r="AH2547" t="s">
        <v>1432</v>
      </c>
      <c r="AI2547" t="s">
        <v>2420</v>
      </c>
      <c r="AJ2547" t="s">
        <v>20924</v>
      </c>
      <c r="AP2547">
        <f t="shared" si="78"/>
        <v>3</v>
      </c>
    </row>
    <row r="2548" spans="1:42" x14ac:dyDescent="0.3">
      <c r="A2548" s="1">
        <v>2808</v>
      </c>
      <c r="B2548" t="s">
        <v>9248</v>
      </c>
      <c r="C2548" t="s">
        <v>27</v>
      </c>
      <c r="D2548" t="s">
        <v>9249</v>
      </c>
      <c r="E2548" t="s">
        <v>3844</v>
      </c>
      <c r="F2548" t="s">
        <v>477</v>
      </c>
      <c r="G2548" t="s">
        <v>5020</v>
      </c>
      <c r="H2548" t="s">
        <v>32</v>
      </c>
      <c r="I2548">
        <v>90</v>
      </c>
      <c r="J2548">
        <v>1.85</v>
      </c>
      <c r="K2548" t="s">
        <v>33</v>
      </c>
      <c r="L2548" t="s">
        <v>16127</v>
      </c>
      <c r="M2548" t="s">
        <v>15739</v>
      </c>
      <c r="N2548" t="s">
        <v>14524</v>
      </c>
      <c r="O2548" t="s">
        <v>19196</v>
      </c>
      <c r="P2548" t="s">
        <v>19197</v>
      </c>
      <c r="Q2548">
        <v>2001</v>
      </c>
      <c r="R2548" t="s">
        <v>491</v>
      </c>
      <c r="S2548">
        <v>2</v>
      </c>
      <c r="T2548">
        <v>6000000</v>
      </c>
      <c r="U2548">
        <v>22235901</v>
      </c>
      <c r="V2548">
        <f t="shared" si="79"/>
        <v>16235901</v>
      </c>
      <c r="W2548" t="s">
        <v>9250</v>
      </c>
      <c r="X2548">
        <v>6.1</v>
      </c>
      <c r="Y2548">
        <v>40</v>
      </c>
      <c r="Z2548">
        <v>4339</v>
      </c>
      <c r="AA2548">
        <v>31</v>
      </c>
      <c r="AB2548">
        <v>593</v>
      </c>
      <c r="AC2548">
        <v>7</v>
      </c>
      <c r="AD2548">
        <v>939</v>
      </c>
      <c r="AE2548">
        <v>890</v>
      </c>
      <c r="AF2548">
        <v>405</v>
      </c>
      <c r="AG2548">
        <v>2815</v>
      </c>
      <c r="AH2548" t="s">
        <v>1432</v>
      </c>
      <c r="AI2548" t="s">
        <v>12756</v>
      </c>
      <c r="AP2548">
        <f t="shared" si="78"/>
        <v>2</v>
      </c>
    </row>
    <row r="2549" spans="1:42" x14ac:dyDescent="0.3">
      <c r="A2549" s="1">
        <v>2809</v>
      </c>
      <c r="B2549" t="s">
        <v>9251</v>
      </c>
      <c r="C2549" t="s">
        <v>27</v>
      </c>
      <c r="D2549" t="s">
        <v>1096</v>
      </c>
      <c r="E2549" t="s">
        <v>9252</v>
      </c>
      <c r="F2549" t="s">
        <v>9253</v>
      </c>
      <c r="G2549" t="s">
        <v>9254</v>
      </c>
      <c r="H2549" t="s">
        <v>32</v>
      </c>
      <c r="I2549">
        <v>91</v>
      </c>
      <c r="J2549">
        <v>1.85</v>
      </c>
      <c r="K2549" t="s">
        <v>33</v>
      </c>
      <c r="L2549" t="s">
        <v>13981</v>
      </c>
      <c r="M2549" t="s">
        <v>16237</v>
      </c>
      <c r="N2549" t="s">
        <v>19198</v>
      </c>
      <c r="O2549" t="s">
        <v>14175</v>
      </c>
      <c r="P2549" t="s">
        <v>19199</v>
      </c>
      <c r="Q2549">
        <v>2014</v>
      </c>
      <c r="R2549" t="s">
        <v>72</v>
      </c>
      <c r="S2549">
        <v>0</v>
      </c>
      <c r="T2549">
        <v>13000000</v>
      </c>
      <c r="U2549">
        <v>38916903</v>
      </c>
      <c r="V2549">
        <f t="shared" si="79"/>
        <v>25916903</v>
      </c>
      <c r="W2549" t="s">
        <v>9255</v>
      </c>
      <c r="X2549">
        <v>5.8</v>
      </c>
      <c r="Y2549">
        <v>112</v>
      </c>
      <c r="Z2549">
        <v>15664</v>
      </c>
      <c r="AA2549">
        <v>149</v>
      </c>
      <c r="AB2549">
        <v>0</v>
      </c>
      <c r="AC2549">
        <v>13</v>
      </c>
      <c r="AD2549">
        <v>803</v>
      </c>
      <c r="AE2549">
        <v>587</v>
      </c>
      <c r="AF2549">
        <v>140</v>
      </c>
      <c r="AG2549">
        <v>1921</v>
      </c>
      <c r="AH2549" t="s">
        <v>718</v>
      </c>
      <c r="AI2549" t="s">
        <v>20926</v>
      </c>
      <c r="AJ2549" t="s">
        <v>13700</v>
      </c>
      <c r="AP2549">
        <f t="shared" si="78"/>
        <v>3</v>
      </c>
    </row>
    <row r="2550" spans="1:42" x14ac:dyDescent="0.3">
      <c r="A2550" s="1">
        <v>2810</v>
      </c>
      <c r="B2550" t="s">
        <v>9256</v>
      </c>
      <c r="C2550" t="s">
        <v>27</v>
      </c>
      <c r="D2550" t="s">
        <v>3814</v>
      </c>
      <c r="E2550" t="s">
        <v>65</v>
      </c>
      <c r="F2550" t="s">
        <v>2634</v>
      </c>
      <c r="G2550" t="s">
        <v>9257</v>
      </c>
      <c r="H2550" t="s">
        <v>32</v>
      </c>
      <c r="I2550">
        <v>135</v>
      </c>
      <c r="J2550">
        <v>1.85</v>
      </c>
      <c r="K2550" t="s">
        <v>33</v>
      </c>
      <c r="L2550" t="s">
        <v>14265</v>
      </c>
      <c r="M2550" t="s">
        <v>15251</v>
      </c>
      <c r="N2550" t="s">
        <v>19200</v>
      </c>
      <c r="O2550" t="s">
        <v>19201</v>
      </c>
      <c r="P2550" t="s">
        <v>14397</v>
      </c>
      <c r="Q2550">
        <v>2001</v>
      </c>
      <c r="R2550" t="s">
        <v>34</v>
      </c>
      <c r="S2550">
        <v>2</v>
      </c>
      <c r="T2550">
        <v>14000000</v>
      </c>
      <c r="U2550">
        <v>16929123</v>
      </c>
      <c r="V2550">
        <f t="shared" si="79"/>
        <v>2929123</v>
      </c>
      <c r="W2550" t="s">
        <v>9258</v>
      </c>
      <c r="X2550">
        <v>6.5</v>
      </c>
      <c r="Y2550">
        <v>84</v>
      </c>
      <c r="Z2550">
        <v>21406</v>
      </c>
      <c r="AA2550">
        <v>169</v>
      </c>
      <c r="AB2550">
        <v>0</v>
      </c>
      <c r="AC2550">
        <v>134</v>
      </c>
      <c r="AD2550">
        <v>4000</v>
      </c>
      <c r="AE2550">
        <v>1000</v>
      </c>
      <c r="AF2550">
        <v>525</v>
      </c>
      <c r="AG2550">
        <v>6214</v>
      </c>
      <c r="AH2550" t="s">
        <v>2420</v>
      </c>
      <c r="AI2550" t="s">
        <v>12756</v>
      </c>
      <c r="AP2550">
        <f t="shared" si="78"/>
        <v>2</v>
      </c>
    </row>
    <row r="2551" spans="1:42" x14ac:dyDescent="0.3">
      <c r="A2551" s="1">
        <v>2811</v>
      </c>
      <c r="B2551" t="s">
        <v>9259</v>
      </c>
      <c r="C2551" t="s">
        <v>27</v>
      </c>
      <c r="D2551" t="s">
        <v>2618</v>
      </c>
      <c r="E2551" t="s">
        <v>9260</v>
      </c>
      <c r="F2551" t="s">
        <v>9261</v>
      </c>
      <c r="G2551" t="s">
        <v>9262</v>
      </c>
      <c r="H2551" t="s">
        <v>32</v>
      </c>
      <c r="I2551">
        <v>141</v>
      </c>
      <c r="J2551">
        <v>2.35</v>
      </c>
      <c r="K2551" t="s">
        <v>5440</v>
      </c>
      <c r="L2551" t="s">
        <v>15688</v>
      </c>
      <c r="M2551" t="s">
        <v>14257</v>
      </c>
      <c r="N2551" t="s">
        <v>14074</v>
      </c>
      <c r="O2551" t="s">
        <v>14543</v>
      </c>
      <c r="P2551" t="s">
        <v>15654</v>
      </c>
      <c r="Q2551">
        <v>2006</v>
      </c>
      <c r="R2551" t="s">
        <v>491</v>
      </c>
      <c r="S2551">
        <v>0</v>
      </c>
      <c r="T2551">
        <v>19000000</v>
      </c>
      <c r="U2551">
        <v>13753931</v>
      </c>
      <c r="V2551">
        <f t="shared" si="79"/>
        <v>-5246069</v>
      </c>
      <c r="W2551" t="s">
        <v>9263</v>
      </c>
      <c r="X2551">
        <v>7.9</v>
      </c>
      <c r="Y2551">
        <v>251</v>
      </c>
      <c r="Z2551">
        <v>132149</v>
      </c>
      <c r="AA2551">
        <v>316</v>
      </c>
      <c r="AB2551">
        <v>5000</v>
      </c>
      <c r="AC2551">
        <v>16000</v>
      </c>
      <c r="AD2551">
        <v>378</v>
      </c>
      <c r="AE2551">
        <v>85</v>
      </c>
      <c r="AF2551">
        <v>78</v>
      </c>
      <c r="AG2551">
        <v>751</v>
      </c>
      <c r="AH2551" t="s">
        <v>2420</v>
      </c>
      <c r="AI2551" t="s">
        <v>20929</v>
      </c>
      <c r="AJ2551" t="s">
        <v>6750</v>
      </c>
      <c r="AP2551">
        <f t="shared" si="78"/>
        <v>3</v>
      </c>
    </row>
    <row r="2552" spans="1:42" x14ac:dyDescent="0.3">
      <c r="A2552" s="1">
        <v>2812</v>
      </c>
      <c r="B2552" t="s">
        <v>9264</v>
      </c>
      <c r="C2552" t="s">
        <v>27</v>
      </c>
      <c r="D2552" t="s">
        <v>9265</v>
      </c>
      <c r="E2552" t="s">
        <v>63</v>
      </c>
      <c r="F2552" t="s">
        <v>1917</v>
      </c>
      <c r="G2552" t="s">
        <v>7187</v>
      </c>
      <c r="H2552" t="s">
        <v>32</v>
      </c>
      <c r="I2552">
        <v>104</v>
      </c>
      <c r="J2552">
        <v>2.35</v>
      </c>
      <c r="K2552" t="s">
        <v>33</v>
      </c>
      <c r="L2552" t="s">
        <v>14897</v>
      </c>
      <c r="M2552" t="s">
        <v>14720</v>
      </c>
      <c r="N2552" t="s">
        <v>15622</v>
      </c>
      <c r="O2552" t="s">
        <v>15480</v>
      </c>
      <c r="P2552" t="s">
        <v>14343</v>
      </c>
      <c r="Q2552">
        <v>2006</v>
      </c>
      <c r="R2552" t="s">
        <v>72</v>
      </c>
      <c r="S2552">
        <v>0</v>
      </c>
      <c r="T2552">
        <v>13000000</v>
      </c>
      <c r="U2552">
        <v>10996440</v>
      </c>
      <c r="V2552">
        <f t="shared" si="79"/>
        <v>-2003560</v>
      </c>
      <c r="W2552" t="s">
        <v>9266</v>
      </c>
      <c r="X2552">
        <v>6.3</v>
      </c>
      <c r="Y2552">
        <v>113</v>
      </c>
      <c r="Z2552">
        <v>19707</v>
      </c>
      <c r="AA2552">
        <v>128</v>
      </c>
      <c r="AB2552">
        <v>862</v>
      </c>
      <c r="AC2552">
        <v>35</v>
      </c>
      <c r="AD2552">
        <v>24000</v>
      </c>
      <c r="AE2552">
        <v>912</v>
      </c>
      <c r="AF2552">
        <v>844</v>
      </c>
      <c r="AG2552">
        <v>27806</v>
      </c>
      <c r="AH2552" t="s">
        <v>718</v>
      </c>
      <c r="AI2552" t="s">
        <v>2420</v>
      </c>
      <c r="AJ2552" t="s">
        <v>13700</v>
      </c>
      <c r="AP2552">
        <f t="shared" si="78"/>
        <v>3</v>
      </c>
    </row>
    <row r="2553" spans="1:42" x14ac:dyDescent="0.3">
      <c r="A2553" s="1">
        <v>2813</v>
      </c>
      <c r="B2553" t="s">
        <v>9267</v>
      </c>
      <c r="C2553" t="s">
        <v>27</v>
      </c>
      <c r="D2553" t="s">
        <v>9268</v>
      </c>
      <c r="E2553" t="s">
        <v>1544</v>
      </c>
      <c r="F2553" t="s">
        <v>599</v>
      </c>
      <c r="G2553" t="s">
        <v>1897</v>
      </c>
      <c r="H2553" t="s">
        <v>32</v>
      </c>
      <c r="I2553">
        <v>84</v>
      </c>
      <c r="J2553">
        <v>2.35</v>
      </c>
      <c r="K2553" t="s">
        <v>33</v>
      </c>
      <c r="L2553" t="s">
        <v>16673</v>
      </c>
      <c r="M2553" t="s">
        <v>19202</v>
      </c>
      <c r="N2553" t="s">
        <v>14003</v>
      </c>
      <c r="O2553" t="s">
        <v>16983</v>
      </c>
      <c r="P2553" t="s">
        <v>19203</v>
      </c>
      <c r="Q2553">
        <v>1998</v>
      </c>
      <c r="R2553" t="s">
        <v>491</v>
      </c>
      <c r="S2553">
        <v>0</v>
      </c>
      <c r="T2553">
        <v>13000000</v>
      </c>
      <c r="U2553">
        <v>8026971</v>
      </c>
      <c r="V2553">
        <f t="shared" si="79"/>
        <v>-4973029</v>
      </c>
      <c r="W2553" t="s">
        <v>9269</v>
      </c>
      <c r="X2553">
        <v>3.8</v>
      </c>
      <c r="Y2553">
        <v>23</v>
      </c>
      <c r="Z2553">
        <v>1520</v>
      </c>
      <c r="AA2553">
        <v>20</v>
      </c>
      <c r="AB2553">
        <v>204</v>
      </c>
      <c r="AC2553">
        <v>18</v>
      </c>
      <c r="AD2553">
        <v>1000</v>
      </c>
      <c r="AE2553">
        <v>851</v>
      </c>
      <c r="AF2553">
        <v>744</v>
      </c>
      <c r="AG2553">
        <v>3352</v>
      </c>
      <c r="AH2553" t="s">
        <v>1432</v>
      </c>
      <c r="AI2553" t="s">
        <v>12756</v>
      </c>
      <c r="AP2553">
        <f t="shared" si="78"/>
        <v>2</v>
      </c>
    </row>
    <row r="2554" spans="1:42" x14ac:dyDescent="0.3">
      <c r="A2554" s="1">
        <v>2814</v>
      </c>
      <c r="B2554" t="s">
        <v>9270</v>
      </c>
      <c r="C2554" t="s">
        <v>27</v>
      </c>
      <c r="D2554" t="s">
        <v>9271</v>
      </c>
      <c r="E2554" t="s">
        <v>1685</v>
      </c>
      <c r="F2554" t="s">
        <v>1166</v>
      </c>
      <c r="G2554" t="s">
        <v>5555</v>
      </c>
      <c r="H2554" t="s">
        <v>5586</v>
      </c>
      <c r="I2554">
        <v>118</v>
      </c>
      <c r="J2554">
        <v>2.35</v>
      </c>
      <c r="K2554" t="s">
        <v>33</v>
      </c>
      <c r="L2554" t="s">
        <v>8429</v>
      </c>
      <c r="M2554" t="s">
        <v>14138</v>
      </c>
      <c r="N2554" t="s">
        <v>13977</v>
      </c>
      <c r="O2554" t="s">
        <v>15957</v>
      </c>
      <c r="P2554" t="s">
        <v>14554</v>
      </c>
      <c r="Q2554">
        <v>2015</v>
      </c>
      <c r="R2554" t="s">
        <v>491</v>
      </c>
      <c r="S2554">
        <v>0</v>
      </c>
      <c r="T2554">
        <v>13000000</v>
      </c>
      <c r="U2554">
        <v>14677654</v>
      </c>
      <c r="V2554">
        <f t="shared" si="79"/>
        <v>1677654</v>
      </c>
      <c r="W2554" t="s">
        <v>9272</v>
      </c>
      <c r="X2554">
        <v>8.3000000000000007</v>
      </c>
      <c r="Y2554">
        <v>421</v>
      </c>
      <c r="Z2554">
        <v>161288</v>
      </c>
      <c r="AA2554">
        <v>351</v>
      </c>
      <c r="AB2554">
        <v>72000</v>
      </c>
      <c r="AC2554">
        <v>412</v>
      </c>
      <c r="AD2554">
        <v>805</v>
      </c>
      <c r="AE2554">
        <v>681</v>
      </c>
      <c r="AF2554">
        <v>491</v>
      </c>
      <c r="AG2554">
        <v>2499</v>
      </c>
      <c r="AH2554" t="s">
        <v>2420</v>
      </c>
      <c r="AP2554">
        <f t="shared" si="78"/>
        <v>1</v>
      </c>
    </row>
    <row r="2555" spans="1:42" x14ac:dyDescent="0.3">
      <c r="A2555" s="1">
        <v>2815</v>
      </c>
      <c r="B2555" t="s">
        <v>9273</v>
      </c>
      <c r="C2555" t="s">
        <v>27</v>
      </c>
      <c r="D2555" t="s">
        <v>4756</v>
      </c>
      <c r="E2555" t="s">
        <v>252</v>
      </c>
      <c r="F2555" t="s">
        <v>8407</v>
      </c>
      <c r="G2555" t="s">
        <v>1375</v>
      </c>
      <c r="H2555" t="s">
        <v>205</v>
      </c>
      <c r="I2555">
        <v>82</v>
      </c>
      <c r="J2555">
        <v>1.85</v>
      </c>
      <c r="K2555" t="s">
        <v>33</v>
      </c>
      <c r="L2555" t="s">
        <v>15351</v>
      </c>
      <c r="M2555" t="s">
        <v>19204</v>
      </c>
      <c r="N2555" t="s">
        <v>17415</v>
      </c>
      <c r="O2555" t="s">
        <v>19205</v>
      </c>
      <c r="P2555" t="s">
        <v>14018</v>
      </c>
      <c r="Q2555">
        <v>1998</v>
      </c>
      <c r="R2555" t="s">
        <v>34</v>
      </c>
      <c r="S2555">
        <v>0</v>
      </c>
      <c r="T2555">
        <v>13000000</v>
      </c>
      <c r="U2555">
        <v>9975684</v>
      </c>
      <c r="V2555">
        <f t="shared" si="79"/>
        <v>-3024316</v>
      </c>
      <c r="W2555" t="s">
        <v>9274</v>
      </c>
      <c r="X2555">
        <v>6.4</v>
      </c>
      <c r="Y2555">
        <v>32</v>
      </c>
      <c r="Z2555">
        <v>20033</v>
      </c>
      <c r="AA2555">
        <v>117</v>
      </c>
      <c r="AB2555">
        <v>679</v>
      </c>
      <c r="AC2555">
        <v>799</v>
      </c>
      <c r="AD2555">
        <v>721</v>
      </c>
      <c r="AE2555">
        <v>359</v>
      </c>
      <c r="AF2555">
        <v>294</v>
      </c>
      <c r="AG2555">
        <v>1805</v>
      </c>
      <c r="AH2555" t="s">
        <v>1432</v>
      </c>
      <c r="AP2555">
        <f t="shared" si="78"/>
        <v>1</v>
      </c>
    </row>
    <row r="2556" spans="1:42" x14ac:dyDescent="0.3">
      <c r="A2556" s="1">
        <v>2816</v>
      </c>
      <c r="B2556" t="s">
        <v>9275</v>
      </c>
      <c r="C2556" t="s">
        <v>27</v>
      </c>
      <c r="D2556" t="s">
        <v>9276</v>
      </c>
      <c r="E2556" t="s">
        <v>2790</v>
      </c>
      <c r="F2556" t="s">
        <v>4189</v>
      </c>
      <c r="G2556" t="s">
        <v>4032</v>
      </c>
      <c r="H2556" t="s">
        <v>32</v>
      </c>
      <c r="I2556">
        <v>95</v>
      </c>
      <c r="J2556">
        <v>1.66</v>
      </c>
      <c r="K2556" t="s">
        <v>33</v>
      </c>
      <c r="L2556" t="s">
        <v>17426</v>
      </c>
      <c r="M2556" t="s">
        <v>18012</v>
      </c>
      <c r="N2556" t="s">
        <v>19206</v>
      </c>
      <c r="O2556" t="s">
        <v>14448</v>
      </c>
      <c r="P2556" t="s">
        <v>19207</v>
      </c>
      <c r="Q2556">
        <v>1994</v>
      </c>
      <c r="R2556" t="s">
        <v>491</v>
      </c>
      <c r="S2556">
        <v>4</v>
      </c>
      <c r="T2556">
        <v>13000000</v>
      </c>
      <c r="U2556">
        <v>7881335</v>
      </c>
      <c r="V2556">
        <f t="shared" si="79"/>
        <v>-5118665</v>
      </c>
      <c r="W2556" t="s">
        <v>9277</v>
      </c>
      <c r="X2556">
        <v>6.7</v>
      </c>
      <c r="Y2556">
        <v>52</v>
      </c>
      <c r="Z2556">
        <v>21212</v>
      </c>
      <c r="AA2556">
        <v>107</v>
      </c>
      <c r="AB2556">
        <v>3000</v>
      </c>
      <c r="AC2556">
        <v>0</v>
      </c>
      <c r="AD2556">
        <v>899</v>
      </c>
      <c r="AE2556">
        <v>849</v>
      </c>
      <c r="AF2556">
        <v>650</v>
      </c>
      <c r="AG2556">
        <v>3092</v>
      </c>
      <c r="AH2556" t="s">
        <v>1432</v>
      </c>
      <c r="AI2556" t="s">
        <v>20931</v>
      </c>
      <c r="AJ2556" t="s">
        <v>13161</v>
      </c>
      <c r="AP2556">
        <f t="shared" si="78"/>
        <v>3</v>
      </c>
    </row>
    <row r="2557" spans="1:42" x14ac:dyDescent="0.3">
      <c r="A2557" s="1">
        <v>2817</v>
      </c>
      <c r="B2557" t="s">
        <v>9278</v>
      </c>
      <c r="C2557" t="s">
        <v>27</v>
      </c>
      <c r="D2557" t="s">
        <v>7537</v>
      </c>
      <c r="E2557" t="s">
        <v>244</v>
      </c>
      <c r="F2557" t="s">
        <v>922</v>
      </c>
      <c r="G2557" t="s">
        <v>65</v>
      </c>
      <c r="H2557" t="s">
        <v>1390</v>
      </c>
      <c r="I2557">
        <v>94</v>
      </c>
      <c r="J2557">
        <v>1.85</v>
      </c>
      <c r="K2557" t="s">
        <v>33</v>
      </c>
      <c r="L2557" t="s">
        <v>19208</v>
      </c>
      <c r="M2557" t="s">
        <v>19209</v>
      </c>
      <c r="N2557" t="s">
        <v>14318</v>
      </c>
      <c r="O2557" t="s">
        <v>14493</v>
      </c>
      <c r="P2557" t="s">
        <v>14917</v>
      </c>
      <c r="Q2557">
        <v>1999</v>
      </c>
      <c r="R2557" t="s">
        <v>34</v>
      </c>
      <c r="S2557">
        <v>2</v>
      </c>
      <c r="T2557">
        <v>13000000</v>
      </c>
      <c r="U2557">
        <v>6241697</v>
      </c>
      <c r="V2557">
        <f t="shared" si="79"/>
        <v>-6758303</v>
      </c>
      <c r="W2557" t="s">
        <v>9279</v>
      </c>
      <c r="X2557">
        <v>6.1</v>
      </c>
      <c r="Y2557">
        <v>81</v>
      </c>
      <c r="Z2557">
        <v>16059</v>
      </c>
      <c r="AA2557">
        <v>210</v>
      </c>
      <c r="AB2557">
        <v>0</v>
      </c>
      <c r="AC2557">
        <v>26</v>
      </c>
      <c r="AD2557">
        <v>16000</v>
      </c>
      <c r="AE2557">
        <v>8000</v>
      </c>
      <c r="AF2557">
        <v>4000</v>
      </c>
      <c r="AG2557">
        <v>31005</v>
      </c>
      <c r="AH2557" t="s">
        <v>1432</v>
      </c>
      <c r="AP2557">
        <f t="shared" si="78"/>
        <v>1</v>
      </c>
    </row>
    <row r="2558" spans="1:42" x14ac:dyDescent="0.3">
      <c r="A2558" s="1">
        <v>2819</v>
      </c>
      <c r="B2558" t="s">
        <v>9280</v>
      </c>
      <c r="C2558" t="s">
        <v>27</v>
      </c>
      <c r="D2558" t="s">
        <v>9281</v>
      </c>
      <c r="E2558" t="s">
        <v>739</v>
      </c>
      <c r="F2558" t="s">
        <v>1279</v>
      </c>
      <c r="G2558" t="s">
        <v>4036</v>
      </c>
      <c r="H2558" t="s">
        <v>32</v>
      </c>
      <c r="I2558">
        <v>99</v>
      </c>
      <c r="J2558">
        <v>1.85</v>
      </c>
      <c r="K2558" t="s">
        <v>33</v>
      </c>
      <c r="L2558" t="s">
        <v>19210</v>
      </c>
      <c r="M2558" t="s">
        <v>15504</v>
      </c>
      <c r="N2558" t="s">
        <v>15541</v>
      </c>
      <c r="O2558" t="s">
        <v>14666</v>
      </c>
      <c r="P2558" t="s">
        <v>17018</v>
      </c>
      <c r="Q2558">
        <v>1999</v>
      </c>
      <c r="R2558" t="s">
        <v>491</v>
      </c>
      <c r="S2558">
        <v>3</v>
      </c>
      <c r="T2558">
        <v>13000000</v>
      </c>
      <c r="U2558">
        <v>5871603</v>
      </c>
      <c r="V2558">
        <f t="shared" si="79"/>
        <v>-7128397</v>
      </c>
      <c r="W2558" t="s">
        <v>9282</v>
      </c>
      <c r="X2558">
        <v>6</v>
      </c>
      <c r="Y2558">
        <v>39</v>
      </c>
      <c r="Z2558">
        <v>3116</v>
      </c>
      <c r="AA2558">
        <v>39</v>
      </c>
      <c r="AB2558">
        <v>251</v>
      </c>
      <c r="AC2558">
        <v>7</v>
      </c>
      <c r="AD2558">
        <v>3000</v>
      </c>
      <c r="AE2558">
        <v>1000</v>
      </c>
      <c r="AF2558">
        <v>730</v>
      </c>
      <c r="AG2558">
        <v>6485</v>
      </c>
      <c r="AH2558" t="s">
        <v>2420</v>
      </c>
      <c r="AI2558" t="s">
        <v>13161</v>
      </c>
      <c r="AP2558">
        <f t="shared" si="78"/>
        <v>2</v>
      </c>
    </row>
    <row r="2559" spans="1:42" x14ac:dyDescent="0.3">
      <c r="A2559" s="1">
        <v>2820</v>
      </c>
      <c r="B2559" t="s">
        <v>9283</v>
      </c>
      <c r="C2559" t="s">
        <v>27</v>
      </c>
      <c r="D2559" t="s">
        <v>9284</v>
      </c>
      <c r="E2559" t="s">
        <v>380</v>
      </c>
      <c r="F2559" t="s">
        <v>6992</v>
      </c>
      <c r="G2559" t="s">
        <v>478</v>
      </c>
      <c r="H2559" t="s">
        <v>32</v>
      </c>
      <c r="I2559">
        <v>121</v>
      </c>
      <c r="J2559">
        <v>1.85</v>
      </c>
      <c r="K2559" t="s">
        <v>33</v>
      </c>
      <c r="L2559" t="s">
        <v>19211</v>
      </c>
      <c r="M2559" t="s">
        <v>19212</v>
      </c>
      <c r="N2559" t="s">
        <v>14403</v>
      </c>
      <c r="O2559" t="s">
        <v>19213</v>
      </c>
      <c r="P2559" t="s">
        <v>19214</v>
      </c>
      <c r="Q2559">
        <v>1998</v>
      </c>
      <c r="R2559" t="s">
        <v>491</v>
      </c>
      <c r="S2559">
        <v>4</v>
      </c>
      <c r="T2559">
        <v>13000000</v>
      </c>
      <c r="U2559">
        <v>16574731</v>
      </c>
      <c r="V2559">
        <f t="shared" si="79"/>
        <v>3574731</v>
      </c>
      <c r="W2559" t="s">
        <v>9285</v>
      </c>
      <c r="X2559">
        <v>5.8</v>
      </c>
      <c r="Y2559">
        <v>63</v>
      </c>
      <c r="Z2559">
        <v>27675</v>
      </c>
      <c r="AA2559">
        <v>181</v>
      </c>
      <c r="AB2559">
        <v>0</v>
      </c>
      <c r="AC2559">
        <v>15</v>
      </c>
      <c r="AD2559">
        <v>4000</v>
      </c>
      <c r="AE2559">
        <v>957</v>
      </c>
      <c r="AF2559">
        <v>812</v>
      </c>
      <c r="AG2559">
        <v>6910</v>
      </c>
      <c r="AH2559" t="s">
        <v>2420</v>
      </c>
      <c r="AI2559" t="s">
        <v>20933</v>
      </c>
      <c r="AP2559">
        <f t="shared" si="78"/>
        <v>2</v>
      </c>
    </row>
    <row r="2560" spans="1:42" x14ac:dyDescent="0.3">
      <c r="A2560" s="1">
        <v>2821</v>
      </c>
      <c r="B2560" t="s">
        <v>9286</v>
      </c>
      <c r="C2560" t="s">
        <v>27</v>
      </c>
      <c r="D2560" t="s">
        <v>9287</v>
      </c>
      <c r="E2560" t="s">
        <v>291</v>
      </c>
      <c r="F2560" t="s">
        <v>7763</v>
      </c>
      <c r="G2560" t="s">
        <v>5391</v>
      </c>
      <c r="H2560" t="s">
        <v>32</v>
      </c>
      <c r="I2560">
        <v>84</v>
      </c>
      <c r="J2560">
        <v>2.35</v>
      </c>
      <c r="K2560" t="s">
        <v>33</v>
      </c>
      <c r="L2560" t="s">
        <v>18579</v>
      </c>
      <c r="M2560" t="s">
        <v>19215</v>
      </c>
      <c r="N2560" t="s">
        <v>18341</v>
      </c>
      <c r="O2560" t="s">
        <v>19216</v>
      </c>
      <c r="P2560" t="s">
        <v>15289</v>
      </c>
      <c r="Q2560">
        <v>2001</v>
      </c>
      <c r="R2560" t="s">
        <v>34</v>
      </c>
      <c r="S2560">
        <v>0</v>
      </c>
      <c r="T2560">
        <v>13000000</v>
      </c>
      <c r="U2560">
        <v>5002310</v>
      </c>
      <c r="V2560">
        <f t="shared" si="79"/>
        <v>-7997690</v>
      </c>
      <c r="W2560" t="s">
        <v>9288</v>
      </c>
      <c r="X2560">
        <v>5.6</v>
      </c>
      <c r="Y2560">
        <v>47</v>
      </c>
      <c r="Z2560">
        <v>25541</v>
      </c>
      <c r="AA2560">
        <v>181</v>
      </c>
      <c r="AB2560">
        <v>0</v>
      </c>
      <c r="AC2560">
        <v>2</v>
      </c>
      <c r="AD2560">
        <v>15000</v>
      </c>
      <c r="AE2560">
        <v>816</v>
      </c>
      <c r="AF2560">
        <v>690</v>
      </c>
      <c r="AG2560">
        <v>18864</v>
      </c>
      <c r="AH2560" t="s">
        <v>718</v>
      </c>
      <c r="AI2560" t="s">
        <v>1432</v>
      </c>
      <c r="AJ2560" t="s">
        <v>12756</v>
      </c>
      <c r="AK2560" t="s">
        <v>13700</v>
      </c>
      <c r="AP2560">
        <f t="shared" si="78"/>
        <v>4</v>
      </c>
    </row>
    <row r="2561" spans="1:42" x14ac:dyDescent="0.3">
      <c r="A2561" s="1">
        <v>2822</v>
      </c>
      <c r="B2561" t="s">
        <v>9289</v>
      </c>
      <c r="C2561" t="s">
        <v>27</v>
      </c>
      <c r="D2561" t="s">
        <v>9290</v>
      </c>
      <c r="E2561" t="s">
        <v>5808</v>
      </c>
      <c r="F2561" t="s">
        <v>4127</v>
      </c>
      <c r="G2561" t="s">
        <v>6242</v>
      </c>
      <c r="H2561" t="s">
        <v>47</v>
      </c>
      <c r="I2561">
        <v>93</v>
      </c>
      <c r="J2561">
        <v>2.35</v>
      </c>
      <c r="K2561" t="s">
        <v>33</v>
      </c>
      <c r="L2561" t="s">
        <v>14897</v>
      </c>
      <c r="M2561" t="s">
        <v>18634</v>
      </c>
      <c r="N2561" t="s">
        <v>14660</v>
      </c>
      <c r="O2561" t="s">
        <v>19217</v>
      </c>
      <c r="P2561" t="s">
        <v>14534</v>
      </c>
      <c r="Q2561">
        <v>2001</v>
      </c>
      <c r="R2561" t="s">
        <v>491</v>
      </c>
      <c r="S2561">
        <v>1</v>
      </c>
      <c r="T2561">
        <v>13000000</v>
      </c>
      <c r="U2561">
        <v>4919896</v>
      </c>
      <c r="V2561">
        <f t="shared" si="79"/>
        <v>-8080104</v>
      </c>
      <c r="W2561" t="s">
        <v>9291</v>
      </c>
      <c r="X2561">
        <v>6.1</v>
      </c>
      <c r="Y2561">
        <v>111</v>
      </c>
      <c r="Z2561">
        <v>21530</v>
      </c>
      <c r="AA2561">
        <v>159</v>
      </c>
      <c r="AB2561">
        <v>618</v>
      </c>
      <c r="AC2561">
        <v>16</v>
      </c>
      <c r="AD2561">
        <v>567</v>
      </c>
      <c r="AE2561">
        <v>326</v>
      </c>
      <c r="AF2561">
        <v>258</v>
      </c>
      <c r="AG2561">
        <v>1775</v>
      </c>
      <c r="AH2561" t="s">
        <v>1432</v>
      </c>
      <c r="AI2561" t="s">
        <v>20931</v>
      </c>
      <c r="AJ2561" t="s">
        <v>13161</v>
      </c>
      <c r="AP2561">
        <f t="shared" si="78"/>
        <v>3</v>
      </c>
    </row>
    <row r="2562" spans="1:42" x14ac:dyDescent="0.3">
      <c r="A2562" s="1">
        <v>2823</v>
      </c>
      <c r="B2562" t="s">
        <v>9292</v>
      </c>
      <c r="C2562" t="s">
        <v>27</v>
      </c>
      <c r="D2562" t="s">
        <v>7400</v>
      </c>
      <c r="E2562" t="s">
        <v>9293</v>
      </c>
      <c r="F2562" t="s">
        <v>9294</v>
      </c>
      <c r="G2562" t="s">
        <v>9295</v>
      </c>
      <c r="H2562" t="s">
        <v>32</v>
      </c>
      <c r="I2562">
        <v>93</v>
      </c>
      <c r="J2562">
        <v>2.35</v>
      </c>
      <c r="K2562" t="s">
        <v>33</v>
      </c>
      <c r="L2562" t="s">
        <v>19218</v>
      </c>
      <c r="M2562" t="s">
        <v>19219</v>
      </c>
      <c r="N2562" t="s">
        <v>19220</v>
      </c>
      <c r="O2562" t="s">
        <v>15287</v>
      </c>
      <c r="P2562" t="s">
        <v>19221</v>
      </c>
      <c r="Q2562">
        <v>2013</v>
      </c>
      <c r="R2562" t="s">
        <v>491</v>
      </c>
      <c r="S2562">
        <v>0</v>
      </c>
      <c r="T2562">
        <v>13000000</v>
      </c>
      <c r="U2562">
        <v>25675765</v>
      </c>
      <c r="V2562">
        <f t="shared" si="79"/>
        <v>12675765</v>
      </c>
      <c r="W2562" t="s">
        <v>9296</v>
      </c>
      <c r="X2562">
        <v>5.9</v>
      </c>
      <c r="Y2562">
        <v>168</v>
      </c>
      <c r="Z2562">
        <v>60407</v>
      </c>
      <c r="AA2562">
        <v>84</v>
      </c>
      <c r="AB2562">
        <v>11000</v>
      </c>
      <c r="AC2562">
        <v>24</v>
      </c>
      <c r="AD2562">
        <v>552</v>
      </c>
      <c r="AE2562">
        <v>528</v>
      </c>
      <c r="AF2562">
        <v>499</v>
      </c>
      <c r="AG2562">
        <v>2730</v>
      </c>
      <c r="AH2562" t="s">
        <v>1432</v>
      </c>
      <c r="AP2562">
        <f t="shared" si="78"/>
        <v>1</v>
      </c>
    </row>
    <row r="2563" spans="1:42" x14ac:dyDescent="0.3">
      <c r="A2563" s="1">
        <v>2824</v>
      </c>
      <c r="B2563" t="s">
        <v>9297</v>
      </c>
      <c r="C2563" t="s">
        <v>27</v>
      </c>
      <c r="D2563" t="s">
        <v>9298</v>
      </c>
      <c r="E2563" t="s">
        <v>209</v>
      </c>
      <c r="F2563" t="s">
        <v>3366</v>
      </c>
      <c r="G2563" t="s">
        <v>9299</v>
      </c>
      <c r="H2563" t="s">
        <v>1390</v>
      </c>
      <c r="I2563">
        <v>120</v>
      </c>
      <c r="J2563">
        <v>1.85</v>
      </c>
      <c r="K2563" t="s">
        <v>2067</v>
      </c>
      <c r="L2563" t="s">
        <v>14981</v>
      </c>
      <c r="M2563" t="s">
        <v>15189</v>
      </c>
      <c r="N2563" t="s">
        <v>19222</v>
      </c>
      <c r="O2563" t="s">
        <v>19223</v>
      </c>
      <c r="P2563" t="s">
        <v>14944</v>
      </c>
      <c r="Q2563">
        <v>2006</v>
      </c>
      <c r="R2563" t="s">
        <v>491</v>
      </c>
      <c r="S2563">
        <v>0</v>
      </c>
      <c r="T2563">
        <v>13000000</v>
      </c>
      <c r="U2563">
        <v>4857376</v>
      </c>
      <c r="V2563">
        <f t="shared" si="79"/>
        <v>-8142624</v>
      </c>
      <c r="W2563" t="s">
        <v>9300</v>
      </c>
      <c r="X2563">
        <v>7.3</v>
      </c>
      <c r="Y2563">
        <v>165</v>
      </c>
      <c r="Z2563">
        <v>63084</v>
      </c>
      <c r="AA2563">
        <v>123</v>
      </c>
      <c r="AB2563">
        <v>0</v>
      </c>
      <c r="AC2563">
        <v>107</v>
      </c>
      <c r="AD2563">
        <v>12000</v>
      </c>
      <c r="AE2563">
        <v>530</v>
      </c>
      <c r="AF2563">
        <v>280</v>
      </c>
      <c r="AG2563">
        <v>13208</v>
      </c>
      <c r="AH2563" t="s">
        <v>1432</v>
      </c>
      <c r="AI2563" t="s">
        <v>2420</v>
      </c>
      <c r="AJ2563" t="s">
        <v>12756</v>
      </c>
      <c r="AP2563">
        <f t="shared" ref="AP2563:AP2626" si="80">COUNTA(AH2563:AO2563)</f>
        <v>3</v>
      </c>
    </row>
    <row r="2564" spans="1:42" x14ac:dyDescent="0.3">
      <c r="A2564" s="1">
        <v>2825</v>
      </c>
      <c r="B2564" t="s">
        <v>9301</v>
      </c>
      <c r="C2564" t="s">
        <v>27</v>
      </c>
      <c r="D2564" t="s">
        <v>3079</v>
      </c>
      <c r="E2564" t="s">
        <v>111</v>
      </c>
      <c r="F2564" t="s">
        <v>9302</v>
      </c>
      <c r="G2564" t="s">
        <v>2271</v>
      </c>
      <c r="H2564" t="s">
        <v>32</v>
      </c>
      <c r="I2564">
        <v>112</v>
      </c>
      <c r="J2564">
        <v>2.35</v>
      </c>
      <c r="K2564" t="s">
        <v>33</v>
      </c>
      <c r="L2564" t="s">
        <v>14829</v>
      </c>
      <c r="M2564" t="s">
        <v>19224</v>
      </c>
      <c r="N2564" t="s">
        <v>17026</v>
      </c>
      <c r="O2564" t="s">
        <v>15270</v>
      </c>
      <c r="P2564" t="s">
        <v>14218</v>
      </c>
      <c r="Q2564">
        <v>2007</v>
      </c>
      <c r="R2564" t="s">
        <v>34</v>
      </c>
      <c r="S2564">
        <v>1</v>
      </c>
      <c r="T2564">
        <v>13000000</v>
      </c>
      <c r="U2564">
        <v>3169424</v>
      </c>
      <c r="V2564">
        <f t="shared" ref="V2564:V2627" si="81">U2564-T2564</f>
        <v>-9830576</v>
      </c>
      <c r="W2564" t="s">
        <v>9303</v>
      </c>
      <c r="X2564">
        <v>6.8</v>
      </c>
      <c r="Y2564">
        <v>104</v>
      </c>
      <c r="Z2564">
        <v>18442</v>
      </c>
      <c r="AA2564">
        <v>59</v>
      </c>
      <c r="AB2564">
        <v>689</v>
      </c>
      <c r="AC2564">
        <v>37</v>
      </c>
      <c r="AD2564">
        <v>748</v>
      </c>
      <c r="AE2564">
        <v>573</v>
      </c>
      <c r="AF2564">
        <v>548</v>
      </c>
      <c r="AG2564">
        <v>2417</v>
      </c>
      <c r="AH2564" t="s">
        <v>2420</v>
      </c>
      <c r="AI2564" t="s">
        <v>20930</v>
      </c>
      <c r="AP2564">
        <f t="shared" si="80"/>
        <v>2</v>
      </c>
    </row>
    <row r="2565" spans="1:42" x14ac:dyDescent="0.3">
      <c r="A2565" s="1">
        <v>2826</v>
      </c>
      <c r="B2565" t="s">
        <v>9304</v>
      </c>
      <c r="C2565" t="s">
        <v>27</v>
      </c>
      <c r="D2565" t="s">
        <v>1268</v>
      </c>
      <c r="E2565" t="s">
        <v>3389</v>
      </c>
      <c r="F2565" t="s">
        <v>9305</v>
      </c>
      <c r="G2565" t="s">
        <v>6863</v>
      </c>
      <c r="H2565" t="s">
        <v>32</v>
      </c>
      <c r="I2565">
        <v>107</v>
      </c>
      <c r="J2565">
        <v>2.35</v>
      </c>
      <c r="K2565" t="s">
        <v>33</v>
      </c>
      <c r="L2565" t="s">
        <v>16851</v>
      </c>
      <c r="M2565" t="s">
        <v>15915</v>
      </c>
      <c r="N2565" t="s">
        <v>19225</v>
      </c>
      <c r="O2565" t="s">
        <v>15289</v>
      </c>
      <c r="P2565" t="s">
        <v>19226</v>
      </c>
      <c r="Q2565">
        <v>2013</v>
      </c>
      <c r="R2565" t="s">
        <v>34</v>
      </c>
      <c r="S2565">
        <v>2</v>
      </c>
      <c r="T2565">
        <v>13000000</v>
      </c>
      <c r="U2565">
        <v>18004225</v>
      </c>
      <c r="V2565">
        <f t="shared" si="81"/>
        <v>5004225</v>
      </c>
      <c r="W2565" t="s">
        <v>9306</v>
      </c>
      <c r="X2565">
        <v>5.7</v>
      </c>
      <c r="Y2565">
        <v>150</v>
      </c>
      <c r="Z2565">
        <v>28573</v>
      </c>
      <c r="AA2565">
        <v>87</v>
      </c>
      <c r="AB2565">
        <v>5000</v>
      </c>
      <c r="AC2565">
        <v>80</v>
      </c>
      <c r="AD2565">
        <v>2000</v>
      </c>
      <c r="AE2565">
        <v>257</v>
      </c>
      <c r="AF2565">
        <v>252</v>
      </c>
      <c r="AG2565">
        <v>3004</v>
      </c>
      <c r="AH2565" t="s">
        <v>1432</v>
      </c>
      <c r="AI2565" t="s">
        <v>2420</v>
      </c>
      <c r="AJ2565" t="s">
        <v>12756</v>
      </c>
      <c r="AP2565">
        <f t="shared" si="80"/>
        <v>3</v>
      </c>
    </row>
    <row r="2566" spans="1:42" x14ac:dyDescent="0.3">
      <c r="A2566" s="1">
        <v>2827</v>
      </c>
      <c r="B2566" t="s">
        <v>9307</v>
      </c>
      <c r="C2566" t="s">
        <v>27</v>
      </c>
      <c r="D2566" t="s">
        <v>9308</v>
      </c>
      <c r="E2566" t="s">
        <v>6070</v>
      </c>
      <c r="F2566" t="s">
        <v>9309</v>
      </c>
      <c r="G2566" t="s">
        <v>9310</v>
      </c>
      <c r="H2566" t="s">
        <v>1390</v>
      </c>
      <c r="I2566">
        <v>112</v>
      </c>
      <c r="J2566">
        <v>2.35</v>
      </c>
      <c r="K2566" t="s">
        <v>2067</v>
      </c>
      <c r="L2566" t="s">
        <v>19227</v>
      </c>
      <c r="M2566" t="s">
        <v>19228</v>
      </c>
      <c r="N2566" t="s">
        <v>14074</v>
      </c>
      <c r="O2566" t="s">
        <v>14048</v>
      </c>
      <c r="P2566" t="s">
        <v>16236</v>
      </c>
      <c r="Q2566">
        <v>2000</v>
      </c>
      <c r="R2566" t="s">
        <v>491</v>
      </c>
      <c r="S2566">
        <v>1</v>
      </c>
      <c r="T2566">
        <v>100000000</v>
      </c>
      <c r="U2566">
        <v>3058380</v>
      </c>
      <c r="V2566">
        <f t="shared" si="81"/>
        <v>-96941620</v>
      </c>
      <c r="W2566" t="s">
        <v>9311</v>
      </c>
      <c r="X2566">
        <v>7.3</v>
      </c>
      <c r="Y2566">
        <v>61</v>
      </c>
      <c r="Z2566">
        <v>4767</v>
      </c>
      <c r="AA2566">
        <v>69</v>
      </c>
      <c r="AB2566">
        <v>186</v>
      </c>
      <c r="AC2566">
        <v>83</v>
      </c>
      <c r="AD2566">
        <v>2000</v>
      </c>
      <c r="AE2566">
        <v>370</v>
      </c>
      <c r="AF2566">
        <v>8</v>
      </c>
      <c r="AG2566">
        <v>2389</v>
      </c>
      <c r="AH2566" t="s">
        <v>2420</v>
      </c>
      <c r="AI2566" t="s">
        <v>12756</v>
      </c>
      <c r="AP2566">
        <f t="shared" si="80"/>
        <v>2</v>
      </c>
    </row>
    <row r="2567" spans="1:42" x14ac:dyDescent="0.3">
      <c r="A2567" s="1">
        <v>2828</v>
      </c>
      <c r="B2567" t="s">
        <v>9312</v>
      </c>
      <c r="C2567" t="s">
        <v>27</v>
      </c>
      <c r="D2567" t="s">
        <v>6899</v>
      </c>
      <c r="E2567" t="s">
        <v>175</v>
      </c>
      <c r="F2567" t="s">
        <v>9313</v>
      </c>
      <c r="G2567" t="s">
        <v>9314</v>
      </c>
      <c r="H2567" t="s">
        <v>32</v>
      </c>
      <c r="I2567">
        <v>96</v>
      </c>
      <c r="J2567">
        <v>1.85</v>
      </c>
      <c r="K2567" t="s">
        <v>33</v>
      </c>
      <c r="L2567" t="s">
        <v>15245</v>
      </c>
      <c r="M2567" t="s">
        <v>14097</v>
      </c>
      <c r="N2567" t="s">
        <v>18946</v>
      </c>
      <c r="O2567" t="s">
        <v>15570</v>
      </c>
      <c r="P2567" t="s">
        <v>16380</v>
      </c>
      <c r="Q2567">
        <v>2009</v>
      </c>
      <c r="R2567" t="s">
        <v>491</v>
      </c>
      <c r="S2567">
        <v>2</v>
      </c>
      <c r="T2567">
        <v>11000000</v>
      </c>
      <c r="U2567">
        <v>3074838</v>
      </c>
      <c r="V2567">
        <f t="shared" si="81"/>
        <v>-7925162</v>
      </c>
      <c r="W2567" t="s">
        <v>9315</v>
      </c>
      <c r="X2567">
        <v>6.3</v>
      </c>
      <c r="Y2567">
        <v>226</v>
      </c>
      <c r="Z2567">
        <v>56264</v>
      </c>
      <c r="AA2567">
        <v>166</v>
      </c>
      <c r="AB2567">
        <v>0</v>
      </c>
      <c r="AC2567">
        <v>460</v>
      </c>
      <c r="AD2567">
        <v>14000</v>
      </c>
      <c r="AE2567">
        <v>153</v>
      </c>
      <c r="AF2567">
        <v>73</v>
      </c>
      <c r="AG2567">
        <v>14372</v>
      </c>
      <c r="AH2567" t="s">
        <v>2420</v>
      </c>
      <c r="AI2567" t="s">
        <v>20928</v>
      </c>
      <c r="AJ2567" t="s">
        <v>12756</v>
      </c>
      <c r="AK2567" t="s">
        <v>13161</v>
      </c>
      <c r="AP2567">
        <f t="shared" si="80"/>
        <v>4</v>
      </c>
    </row>
    <row r="2568" spans="1:42" x14ac:dyDescent="0.3">
      <c r="A2568" s="1">
        <v>2829</v>
      </c>
      <c r="B2568" t="s">
        <v>9316</v>
      </c>
      <c r="C2568" t="s">
        <v>27</v>
      </c>
      <c r="D2568" t="s">
        <v>9317</v>
      </c>
      <c r="E2568" t="s">
        <v>1206</v>
      </c>
      <c r="F2568" t="s">
        <v>6418</v>
      </c>
      <c r="G2568" t="s">
        <v>9317</v>
      </c>
      <c r="H2568" t="s">
        <v>32</v>
      </c>
      <c r="I2568">
        <v>91</v>
      </c>
      <c r="J2568">
        <v>1.85</v>
      </c>
      <c r="K2568" t="s">
        <v>33</v>
      </c>
      <c r="L2568" t="s">
        <v>18872</v>
      </c>
      <c r="M2568" t="s">
        <v>17975</v>
      </c>
      <c r="N2568" t="s">
        <v>15915</v>
      </c>
      <c r="O2568" t="s">
        <v>14613</v>
      </c>
      <c r="P2568" t="s">
        <v>16288</v>
      </c>
      <c r="Q2568">
        <v>1996</v>
      </c>
      <c r="R2568" t="s">
        <v>491</v>
      </c>
      <c r="S2568">
        <v>3</v>
      </c>
      <c r="T2568">
        <v>13000000</v>
      </c>
      <c r="U2568">
        <v>2104000</v>
      </c>
      <c r="V2568">
        <f t="shared" si="81"/>
        <v>-10896000</v>
      </c>
      <c r="W2568" t="s">
        <v>9318</v>
      </c>
      <c r="X2568">
        <v>5.9</v>
      </c>
      <c r="Y2568">
        <v>21</v>
      </c>
      <c r="Z2568">
        <v>1595</v>
      </c>
      <c r="AA2568">
        <v>19</v>
      </c>
      <c r="AB2568">
        <v>69</v>
      </c>
      <c r="AC2568">
        <v>150</v>
      </c>
      <c r="AD2568">
        <v>979</v>
      </c>
      <c r="AE2568">
        <v>385</v>
      </c>
      <c r="AF2568">
        <v>150</v>
      </c>
      <c r="AG2568">
        <v>1679</v>
      </c>
      <c r="AH2568" t="s">
        <v>1432</v>
      </c>
      <c r="AI2568" t="s">
        <v>20931</v>
      </c>
      <c r="AJ2568" t="s">
        <v>2420</v>
      </c>
      <c r="AP2568">
        <f t="shared" si="80"/>
        <v>3</v>
      </c>
    </row>
    <row r="2569" spans="1:42" x14ac:dyDescent="0.3">
      <c r="A2569" s="1">
        <v>2830</v>
      </c>
      <c r="B2569" t="s">
        <v>9319</v>
      </c>
      <c r="C2569" t="s">
        <v>27</v>
      </c>
      <c r="D2569" t="s">
        <v>6986</v>
      </c>
      <c r="E2569" t="s">
        <v>115</v>
      </c>
      <c r="F2569" t="s">
        <v>262</v>
      </c>
      <c r="G2569" t="s">
        <v>6172</v>
      </c>
      <c r="H2569" t="s">
        <v>572</v>
      </c>
      <c r="I2569">
        <v>125</v>
      </c>
      <c r="J2569">
        <v>1.85</v>
      </c>
      <c r="K2569" t="s">
        <v>33</v>
      </c>
      <c r="L2569" t="s">
        <v>16208</v>
      </c>
      <c r="M2569" t="s">
        <v>14630</v>
      </c>
      <c r="N2569" t="s">
        <v>16536</v>
      </c>
      <c r="O2569" t="s">
        <v>16027</v>
      </c>
      <c r="P2569" t="s">
        <v>15508</v>
      </c>
      <c r="Q2569">
        <v>2006</v>
      </c>
      <c r="R2569" t="s">
        <v>491</v>
      </c>
      <c r="S2569">
        <v>2</v>
      </c>
      <c r="T2569">
        <v>13000000</v>
      </c>
      <c r="U2569">
        <v>1172769</v>
      </c>
      <c r="V2569">
        <f t="shared" si="81"/>
        <v>-11827231</v>
      </c>
      <c r="W2569" t="s">
        <v>9320</v>
      </c>
      <c r="X2569">
        <v>7.1</v>
      </c>
      <c r="Y2569">
        <v>94</v>
      </c>
      <c r="Z2569">
        <v>28068</v>
      </c>
      <c r="AA2569">
        <v>108</v>
      </c>
      <c r="AB2569">
        <v>0</v>
      </c>
      <c r="AC2569">
        <v>0</v>
      </c>
      <c r="AD2569">
        <v>22000</v>
      </c>
      <c r="AE2569">
        <v>14000</v>
      </c>
      <c r="AF2569">
        <v>968</v>
      </c>
      <c r="AG2569">
        <v>37606</v>
      </c>
      <c r="AH2569" t="s">
        <v>20932</v>
      </c>
      <c r="AI2569" t="s">
        <v>1432</v>
      </c>
      <c r="AJ2569" t="s">
        <v>20931</v>
      </c>
      <c r="AK2569" t="s">
        <v>2420</v>
      </c>
      <c r="AP2569">
        <f t="shared" si="80"/>
        <v>4</v>
      </c>
    </row>
    <row r="2570" spans="1:42" x14ac:dyDescent="0.3">
      <c r="A2570" s="1">
        <v>2831</v>
      </c>
      <c r="B2570" t="s">
        <v>9321</v>
      </c>
      <c r="C2570" t="s">
        <v>27</v>
      </c>
      <c r="D2570" t="s">
        <v>9322</v>
      </c>
      <c r="E2570" t="s">
        <v>898</v>
      </c>
      <c r="F2570" t="s">
        <v>9323</v>
      </c>
      <c r="G2570" t="s">
        <v>6434</v>
      </c>
      <c r="H2570" t="s">
        <v>32</v>
      </c>
      <c r="I2570">
        <v>102</v>
      </c>
      <c r="J2570">
        <v>1.85</v>
      </c>
      <c r="K2570" t="s">
        <v>33</v>
      </c>
      <c r="L2570" t="s">
        <v>14198</v>
      </c>
      <c r="M2570" t="s">
        <v>17473</v>
      </c>
      <c r="N2570" t="s">
        <v>17237</v>
      </c>
      <c r="O2570" t="s">
        <v>15251</v>
      </c>
      <c r="P2570" t="s">
        <v>15430</v>
      </c>
      <c r="Q2570">
        <v>2012</v>
      </c>
      <c r="R2570" t="s">
        <v>34</v>
      </c>
      <c r="S2570">
        <v>2</v>
      </c>
      <c r="T2570">
        <v>13000000</v>
      </c>
      <c r="U2570">
        <v>17738570</v>
      </c>
      <c r="V2570">
        <f t="shared" si="81"/>
        <v>4738570</v>
      </c>
      <c r="W2570" t="s">
        <v>9324</v>
      </c>
      <c r="X2570">
        <v>8</v>
      </c>
      <c r="Y2570">
        <v>364</v>
      </c>
      <c r="Z2570">
        <v>351274</v>
      </c>
      <c r="AA2570">
        <v>457</v>
      </c>
      <c r="AB2570">
        <v>131000</v>
      </c>
      <c r="AC2570">
        <v>139</v>
      </c>
      <c r="AD2570">
        <v>8000</v>
      </c>
      <c r="AE2570">
        <v>3000</v>
      </c>
      <c r="AF2570">
        <v>850</v>
      </c>
      <c r="AG2570">
        <v>13631</v>
      </c>
      <c r="AH2570" t="s">
        <v>2420</v>
      </c>
      <c r="AI2570" t="s">
        <v>12756</v>
      </c>
      <c r="AP2570">
        <f t="shared" si="80"/>
        <v>2</v>
      </c>
    </row>
    <row r="2571" spans="1:42" x14ac:dyDescent="0.3">
      <c r="A2571" s="1">
        <v>2832</v>
      </c>
      <c r="B2571" t="s">
        <v>9325</v>
      </c>
      <c r="C2571" t="s">
        <v>27</v>
      </c>
      <c r="D2571" t="s">
        <v>9326</v>
      </c>
      <c r="E2571" t="s">
        <v>1385</v>
      </c>
      <c r="F2571" t="s">
        <v>9327</v>
      </c>
      <c r="G2571" t="s">
        <v>9328</v>
      </c>
      <c r="H2571" t="s">
        <v>32</v>
      </c>
      <c r="I2571">
        <v>87</v>
      </c>
      <c r="J2571">
        <v>1.85</v>
      </c>
      <c r="K2571" t="s">
        <v>33</v>
      </c>
      <c r="L2571" t="s">
        <v>19229</v>
      </c>
      <c r="M2571" t="s">
        <v>19230</v>
      </c>
      <c r="N2571" t="s">
        <v>14666</v>
      </c>
      <c r="O2571" t="s">
        <v>17018</v>
      </c>
      <c r="P2571" t="s">
        <v>18198</v>
      </c>
      <c r="Q2571">
        <v>1993</v>
      </c>
      <c r="R2571" t="s">
        <v>491</v>
      </c>
      <c r="S2571">
        <v>1</v>
      </c>
      <c r="T2571">
        <v>3000000</v>
      </c>
      <c r="U2571">
        <v>1200000</v>
      </c>
      <c r="V2571">
        <f t="shared" si="81"/>
        <v>-1800000</v>
      </c>
      <c r="W2571" t="s">
        <v>9329</v>
      </c>
      <c r="X2571">
        <v>5.0999999999999996</v>
      </c>
      <c r="Y2571">
        <v>19</v>
      </c>
      <c r="Z2571">
        <v>922</v>
      </c>
      <c r="AA2571">
        <v>23</v>
      </c>
      <c r="AB2571">
        <v>107</v>
      </c>
      <c r="AC2571">
        <v>29</v>
      </c>
      <c r="AD2571">
        <v>683</v>
      </c>
      <c r="AE2571">
        <v>155</v>
      </c>
      <c r="AF2571">
        <v>147</v>
      </c>
      <c r="AG2571">
        <v>1139</v>
      </c>
      <c r="AH2571" t="s">
        <v>980</v>
      </c>
      <c r="AP2571">
        <f t="shared" si="80"/>
        <v>1</v>
      </c>
    </row>
    <row r="2572" spans="1:42" x14ac:dyDescent="0.3">
      <c r="A2572" s="1">
        <v>2833</v>
      </c>
      <c r="B2572" t="s">
        <v>9330</v>
      </c>
      <c r="C2572" t="s">
        <v>27</v>
      </c>
      <c r="D2572" t="s">
        <v>6998</v>
      </c>
      <c r="E2572" t="s">
        <v>901</v>
      </c>
      <c r="F2572" t="s">
        <v>2740</v>
      </c>
      <c r="G2572" t="s">
        <v>5637</v>
      </c>
      <c r="H2572" t="s">
        <v>32</v>
      </c>
      <c r="I2572">
        <v>118</v>
      </c>
      <c r="J2572">
        <v>1.85</v>
      </c>
      <c r="K2572" t="s">
        <v>33</v>
      </c>
      <c r="L2572" t="s">
        <v>14001</v>
      </c>
      <c r="M2572" t="s">
        <v>14002</v>
      </c>
      <c r="N2572" t="s">
        <v>19231</v>
      </c>
      <c r="O2572" t="s">
        <v>14448</v>
      </c>
      <c r="P2572" t="s">
        <v>14218</v>
      </c>
      <c r="Q2572">
        <v>2006</v>
      </c>
      <c r="R2572" t="s">
        <v>491</v>
      </c>
      <c r="S2572">
        <v>4</v>
      </c>
      <c r="T2572">
        <v>13000000</v>
      </c>
      <c r="U2572">
        <v>1150403</v>
      </c>
      <c r="V2572">
        <f t="shared" si="81"/>
        <v>-11849597</v>
      </c>
      <c r="W2572" t="s">
        <v>9331</v>
      </c>
      <c r="X2572">
        <v>7.1</v>
      </c>
      <c r="Y2572">
        <v>129</v>
      </c>
      <c r="Z2572">
        <v>14143</v>
      </c>
      <c r="AA2572">
        <v>102</v>
      </c>
      <c r="AB2572">
        <v>0</v>
      </c>
      <c r="AC2572">
        <v>41</v>
      </c>
      <c r="AD2572">
        <v>2000</v>
      </c>
      <c r="AE2572">
        <v>812</v>
      </c>
      <c r="AF2572">
        <v>442</v>
      </c>
      <c r="AG2572">
        <v>3474</v>
      </c>
      <c r="AH2572" t="s">
        <v>20932</v>
      </c>
      <c r="AI2572" t="s">
        <v>20931</v>
      </c>
      <c r="AJ2572" t="s">
        <v>2420</v>
      </c>
      <c r="AP2572">
        <f t="shared" si="80"/>
        <v>3</v>
      </c>
    </row>
    <row r="2573" spans="1:42" x14ac:dyDescent="0.3">
      <c r="A2573" s="1">
        <v>2834</v>
      </c>
      <c r="B2573" t="s">
        <v>9332</v>
      </c>
      <c r="C2573" t="s">
        <v>27</v>
      </c>
      <c r="D2573" t="s">
        <v>8864</v>
      </c>
      <c r="E2573" t="s">
        <v>1435</v>
      </c>
      <c r="F2573" t="s">
        <v>5985</v>
      </c>
      <c r="G2573" t="s">
        <v>1666</v>
      </c>
      <c r="H2573" t="s">
        <v>47</v>
      </c>
      <c r="I2573">
        <v>115</v>
      </c>
      <c r="J2573">
        <v>2.35</v>
      </c>
      <c r="K2573" t="s">
        <v>33</v>
      </c>
      <c r="L2573" t="s">
        <v>14664</v>
      </c>
      <c r="M2573" t="s">
        <v>19232</v>
      </c>
      <c r="N2573" t="s">
        <v>19090</v>
      </c>
      <c r="O2573" t="s">
        <v>17344</v>
      </c>
      <c r="P2573" t="s">
        <v>19233</v>
      </c>
      <c r="Q2573">
        <v>2000</v>
      </c>
      <c r="R2573" t="s">
        <v>491</v>
      </c>
      <c r="S2573">
        <v>4</v>
      </c>
      <c r="T2573">
        <v>20000000</v>
      </c>
      <c r="U2573">
        <v>403932</v>
      </c>
      <c r="V2573">
        <f t="shared" si="81"/>
        <v>-19596068</v>
      </c>
      <c r="W2573" t="s">
        <v>9333</v>
      </c>
      <c r="X2573">
        <v>6.5</v>
      </c>
      <c r="Y2573">
        <v>71</v>
      </c>
      <c r="Z2573">
        <v>5254</v>
      </c>
      <c r="AA2573">
        <v>92</v>
      </c>
      <c r="AB2573">
        <v>141</v>
      </c>
      <c r="AC2573">
        <v>187</v>
      </c>
      <c r="AD2573">
        <v>14000</v>
      </c>
      <c r="AE2573">
        <v>900</v>
      </c>
      <c r="AF2573">
        <v>887</v>
      </c>
      <c r="AG2573">
        <v>17104</v>
      </c>
      <c r="AH2573" t="s">
        <v>2420</v>
      </c>
      <c r="AI2573" t="s">
        <v>12756</v>
      </c>
      <c r="AJ2573" t="s">
        <v>10951</v>
      </c>
      <c r="AP2573">
        <f t="shared" si="80"/>
        <v>3</v>
      </c>
    </row>
    <row r="2574" spans="1:42" x14ac:dyDescent="0.3">
      <c r="A2574" s="1">
        <v>2835</v>
      </c>
      <c r="B2574" t="s">
        <v>9334</v>
      </c>
      <c r="C2574" t="s">
        <v>27</v>
      </c>
      <c r="D2574" t="s">
        <v>3198</v>
      </c>
      <c r="E2574" t="s">
        <v>496</v>
      </c>
      <c r="F2574" t="s">
        <v>2401</v>
      </c>
      <c r="G2574" t="s">
        <v>990</v>
      </c>
      <c r="H2574" t="s">
        <v>32</v>
      </c>
      <c r="I2574">
        <v>91</v>
      </c>
      <c r="J2574">
        <v>1.85</v>
      </c>
      <c r="K2574" t="s">
        <v>33</v>
      </c>
      <c r="L2574" t="s">
        <v>14551</v>
      </c>
      <c r="M2574" t="s">
        <v>19234</v>
      </c>
      <c r="N2574" t="s">
        <v>18829</v>
      </c>
      <c r="O2574" t="s">
        <v>16043</v>
      </c>
      <c r="P2574" t="s">
        <v>14489</v>
      </c>
      <c r="Q2574">
        <v>2015</v>
      </c>
      <c r="R2574" t="s">
        <v>34</v>
      </c>
      <c r="S2574">
        <v>0</v>
      </c>
      <c r="T2574">
        <v>8495000</v>
      </c>
      <c r="U2574">
        <v>1712111</v>
      </c>
      <c r="V2574">
        <f t="shared" si="81"/>
        <v>-6782889</v>
      </c>
      <c r="W2574" t="s">
        <v>9335</v>
      </c>
      <c r="X2574">
        <v>4.5</v>
      </c>
      <c r="Y2574">
        <v>93</v>
      </c>
      <c r="Z2574">
        <v>7199</v>
      </c>
      <c r="AA2574">
        <v>53</v>
      </c>
      <c r="AB2574">
        <v>0</v>
      </c>
      <c r="AC2574">
        <v>83</v>
      </c>
      <c r="AD2574">
        <v>3000</v>
      </c>
      <c r="AE2574">
        <v>1000</v>
      </c>
      <c r="AF2574">
        <v>794</v>
      </c>
      <c r="AG2574">
        <v>7875</v>
      </c>
      <c r="AH2574" t="s">
        <v>4493</v>
      </c>
      <c r="AI2574" t="s">
        <v>13161</v>
      </c>
      <c r="AP2574">
        <f t="shared" si="80"/>
        <v>2</v>
      </c>
    </row>
    <row r="2575" spans="1:42" x14ac:dyDescent="0.3">
      <c r="A2575" s="1">
        <v>2836</v>
      </c>
      <c r="B2575" t="s">
        <v>9336</v>
      </c>
      <c r="C2575" t="s">
        <v>27</v>
      </c>
      <c r="D2575" t="s">
        <v>8456</v>
      </c>
      <c r="E2575" t="s">
        <v>9337</v>
      </c>
      <c r="F2575" t="s">
        <v>9338</v>
      </c>
      <c r="G2575" t="s">
        <v>8532</v>
      </c>
      <c r="H2575" t="s">
        <v>47</v>
      </c>
      <c r="I2575">
        <v>88</v>
      </c>
      <c r="J2575">
        <v>2.35</v>
      </c>
      <c r="K2575" t="s">
        <v>33</v>
      </c>
      <c r="L2575" t="s">
        <v>13981</v>
      </c>
      <c r="M2575" t="s">
        <v>14038</v>
      </c>
      <c r="N2575" t="s">
        <v>15216</v>
      </c>
      <c r="O2575" t="s">
        <v>14527</v>
      </c>
      <c r="P2575" t="s">
        <v>15082</v>
      </c>
      <c r="Q2575">
        <v>2011</v>
      </c>
      <c r="R2575" t="s">
        <v>491</v>
      </c>
      <c r="S2575">
        <v>6</v>
      </c>
      <c r="T2575">
        <v>13000000</v>
      </c>
      <c r="U2575">
        <v>1024175</v>
      </c>
      <c r="V2575">
        <f t="shared" si="81"/>
        <v>-11975825</v>
      </c>
      <c r="W2575" t="s">
        <v>9339</v>
      </c>
      <c r="X2575">
        <v>6.6</v>
      </c>
      <c r="Y2575">
        <v>399</v>
      </c>
      <c r="Z2575">
        <v>82331</v>
      </c>
      <c r="AA2575">
        <v>297</v>
      </c>
      <c r="AB2575">
        <v>18000</v>
      </c>
      <c r="AC2575">
        <v>115</v>
      </c>
      <c r="AD2575">
        <v>1000</v>
      </c>
      <c r="AE2575">
        <v>305</v>
      </c>
      <c r="AF2575">
        <v>304</v>
      </c>
      <c r="AG2575">
        <v>2011</v>
      </c>
      <c r="AH2575" t="s">
        <v>980</v>
      </c>
      <c r="AI2575" t="s">
        <v>1432</v>
      </c>
      <c r="AJ2575" t="s">
        <v>13700</v>
      </c>
      <c r="AK2575" t="s">
        <v>13161</v>
      </c>
      <c r="AP2575">
        <f t="shared" si="80"/>
        <v>4</v>
      </c>
    </row>
    <row r="2576" spans="1:42" x14ac:dyDescent="0.3">
      <c r="A2576" s="1">
        <v>2837</v>
      </c>
      <c r="B2576" t="s">
        <v>9340</v>
      </c>
      <c r="C2576" t="s">
        <v>27</v>
      </c>
      <c r="D2576" t="s">
        <v>432</v>
      </c>
      <c r="E2576" t="s">
        <v>9341</v>
      </c>
      <c r="F2576" t="s">
        <v>9342</v>
      </c>
      <c r="G2576" t="s">
        <v>9343</v>
      </c>
      <c r="H2576" t="s">
        <v>32</v>
      </c>
      <c r="I2576">
        <v>127</v>
      </c>
      <c r="J2576">
        <v>2.35</v>
      </c>
      <c r="K2576" t="s">
        <v>9344</v>
      </c>
      <c r="L2576" t="s">
        <v>19235</v>
      </c>
      <c r="M2576" t="s">
        <v>14928</v>
      </c>
      <c r="N2576" t="s">
        <v>14984</v>
      </c>
      <c r="O2576" t="s">
        <v>14042</v>
      </c>
      <c r="P2576" t="s">
        <v>15476</v>
      </c>
      <c r="Q2576">
        <v>2011</v>
      </c>
      <c r="R2576" t="s">
        <v>491</v>
      </c>
      <c r="S2576">
        <v>0</v>
      </c>
      <c r="T2576">
        <v>13000000</v>
      </c>
      <c r="U2576">
        <v>301305</v>
      </c>
      <c r="V2576">
        <f t="shared" si="81"/>
        <v>-12698695</v>
      </c>
      <c r="W2576" t="s">
        <v>9345</v>
      </c>
      <c r="X2576">
        <v>4.3</v>
      </c>
      <c r="Y2576">
        <v>110</v>
      </c>
      <c r="Z2576">
        <v>31414</v>
      </c>
      <c r="AA2576">
        <v>180</v>
      </c>
      <c r="AB2576">
        <v>0</v>
      </c>
      <c r="AC2576">
        <v>11000</v>
      </c>
      <c r="AD2576">
        <v>306</v>
      </c>
      <c r="AE2576">
        <v>164</v>
      </c>
      <c r="AF2576">
        <v>116</v>
      </c>
      <c r="AG2576">
        <v>796</v>
      </c>
      <c r="AH2576" t="s">
        <v>2420</v>
      </c>
      <c r="AI2576" t="s">
        <v>12756</v>
      </c>
      <c r="AJ2576" t="s">
        <v>6750</v>
      </c>
      <c r="AP2576">
        <f t="shared" si="80"/>
        <v>3</v>
      </c>
    </row>
    <row r="2577" spans="1:42" x14ac:dyDescent="0.3">
      <c r="A2577" s="1">
        <v>2838</v>
      </c>
      <c r="B2577" t="s">
        <v>9346</v>
      </c>
      <c r="C2577" t="s">
        <v>27</v>
      </c>
      <c r="D2577" t="s">
        <v>8927</v>
      </c>
      <c r="E2577" t="s">
        <v>1456</v>
      </c>
      <c r="F2577" t="s">
        <v>9347</v>
      </c>
      <c r="G2577" t="s">
        <v>1280</v>
      </c>
      <c r="H2577" t="s">
        <v>32</v>
      </c>
      <c r="I2577">
        <v>94</v>
      </c>
      <c r="J2577">
        <v>1.85</v>
      </c>
      <c r="K2577" t="s">
        <v>33</v>
      </c>
      <c r="L2577" t="s">
        <v>19236</v>
      </c>
      <c r="M2577" t="s">
        <v>19237</v>
      </c>
      <c r="N2577" t="s">
        <v>15504</v>
      </c>
      <c r="O2577" t="s">
        <v>19238</v>
      </c>
      <c r="P2577" t="s">
        <v>19239</v>
      </c>
      <c r="Q2577">
        <v>2013</v>
      </c>
      <c r="R2577" t="s">
        <v>491</v>
      </c>
      <c r="S2577">
        <v>0</v>
      </c>
      <c r="T2577">
        <v>13000000</v>
      </c>
      <c r="U2577">
        <v>51872378</v>
      </c>
      <c r="V2577">
        <f t="shared" si="81"/>
        <v>38872378</v>
      </c>
      <c r="W2577" t="s">
        <v>9348</v>
      </c>
      <c r="X2577">
        <v>6.7</v>
      </c>
      <c r="Y2577">
        <v>285</v>
      </c>
      <c r="Z2577">
        <v>88241</v>
      </c>
      <c r="AA2577">
        <v>266</v>
      </c>
      <c r="AB2577">
        <v>23000</v>
      </c>
      <c r="AC2577">
        <v>122</v>
      </c>
      <c r="AD2577">
        <v>873</v>
      </c>
      <c r="AE2577">
        <v>461</v>
      </c>
      <c r="AF2577">
        <v>383</v>
      </c>
      <c r="AG2577">
        <v>2812</v>
      </c>
      <c r="AH2577" t="s">
        <v>20931</v>
      </c>
      <c r="AI2577" t="s">
        <v>13161</v>
      </c>
      <c r="AP2577">
        <f t="shared" si="80"/>
        <v>2</v>
      </c>
    </row>
    <row r="2578" spans="1:42" x14ac:dyDescent="0.3">
      <c r="A2578" s="1">
        <v>2839</v>
      </c>
      <c r="B2578" t="s">
        <v>9349</v>
      </c>
      <c r="C2578" t="s">
        <v>27</v>
      </c>
      <c r="D2578" t="s">
        <v>9350</v>
      </c>
      <c r="E2578" t="s">
        <v>175</v>
      </c>
      <c r="F2578" t="s">
        <v>9351</v>
      </c>
      <c r="G2578" t="s">
        <v>9352</v>
      </c>
      <c r="H2578" t="s">
        <v>4846</v>
      </c>
      <c r="I2578">
        <v>115</v>
      </c>
      <c r="J2578">
        <v>2.35</v>
      </c>
      <c r="K2578" t="s">
        <v>33</v>
      </c>
      <c r="L2578" t="s">
        <v>9417</v>
      </c>
      <c r="M2578" t="s">
        <v>19240</v>
      </c>
      <c r="N2578" t="s">
        <v>19241</v>
      </c>
      <c r="O2578" t="s">
        <v>19242</v>
      </c>
      <c r="P2578" t="s">
        <v>19243</v>
      </c>
      <c r="Q2578">
        <v>2016</v>
      </c>
      <c r="R2578" t="s">
        <v>491</v>
      </c>
      <c r="S2578">
        <v>1</v>
      </c>
      <c r="T2578">
        <v>12620000</v>
      </c>
      <c r="U2578">
        <v>31662</v>
      </c>
      <c r="V2578">
        <f t="shared" si="81"/>
        <v>-12588338</v>
      </c>
      <c r="W2578" t="s">
        <v>9353</v>
      </c>
      <c r="X2578">
        <v>6.8</v>
      </c>
      <c r="Y2578">
        <v>2</v>
      </c>
      <c r="Z2578">
        <v>90</v>
      </c>
      <c r="AA2578">
        <v>1</v>
      </c>
      <c r="AB2578">
        <v>139</v>
      </c>
      <c r="AC2578">
        <v>32</v>
      </c>
      <c r="AD2578">
        <v>14000</v>
      </c>
      <c r="AE2578">
        <v>81</v>
      </c>
      <c r="AF2578">
        <v>29</v>
      </c>
      <c r="AG2578">
        <v>14133</v>
      </c>
      <c r="AH2578" t="s">
        <v>980</v>
      </c>
      <c r="AI2578" t="s">
        <v>2420</v>
      </c>
      <c r="AJ2578" t="s">
        <v>20929</v>
      </c>
      <c r="AK2578" t="s">
        <v>6750</v>
      </c>
      <c r="AP2578">
        <f t="shared" si="80"/>
        <v>4</v>
      </c>
    </row>
    <row r="2579" spans="1:42" x14ac:dyDescent="0.3">
      <c r="A2579" s="1">
        <v>2840</v>
      </c>
      <c r="B2579" t="s">
        <v>9354</v>
      </c>
      <c r="C2579" t="s">
        <v>27</v>
      </c>
      <c r="D2579" t="s">
        <v>9355</v>
      </c>
      <c r="E2579" t="s">
        <v>9356</v>
      </c>
      <c r="F2579" t="s">
        <v>9357</v>
      </c>
      <c r="G2579" t="s">
        <v>624</v>
      </c>
      <c r="H2579" t="s">
        <v>287</v>
      </c>
      <c r="I2579">
        <v>90</v>
      </c>
      <c r="J2579">
        <v>2.35</v>
      </c>
      <c r="K2579" t="s">
        <v>33</v>
      </c>
      <c r="L2579" t="s">
        <v>14360</v>
      </c>
      <c r="M2579" t="s">
        <v>17820</v>
      </c>
      <c r="N2579" t="s">
        <v>15631</v>
      </c>
      <c r="O2579" t="s">
        <v>14278</v>
      </c>
      <c r="P2579" t="s">
        <v>14056</v>
      </c>
      <c r="Q2579">
        <v>2002</v>
      </c>
      <c r="R2579" t="s">
        <v>72</v>
      </c>
      <c r="S2579">
        <v>0</v>
      </c>
      <c r="T2579">
        <v>13000000</v>
      </c>
      <c r="U2579">
        <v>28399192</v>
      </c>
      <c r="V2579">
        <f t="shared" si="81"/>
        <v>15399192</v>
      </c>
      <c r="W2579" t="s">
        <v>9358</v>
      </c>
      <c r="X2579">
        <v>5.4</v>
      </c>
      <c r="Y2579">
        <v>61</v>
      </c>
      <c r="Z2579">
        <v>5663</v>
      </c>
      <c r="AA2579">
        <v>106</v>
      </c>
      <c r="AB2579">
        <v>332</v>
      </c>
      <c r="AC2579">
        <v>0</v>
      </c>
      <c r="AD2579">
        <v>477</v>
      </c>
      <c r="AE2579">
        <v>238</v>
      </c>
      <c r="AF2579">
        <v>234</v>
      </c>
      <c r="AG2579">
        <v>1483</v>
      </c>
      <c r="AH2579" t="s">
        <v>980</v>
      </c>
      <c r="AI2579" t="s">
        <v>718</v>
      </c>
      <c r="AJ2579" t="s">
        <v>1432</v>
      </c>
      <c r="AK2579" t="s">
        <v>20926</v>
      </c>
      <c r="AP2579">
        <f t="shared" si="80"/>
        <v>4</v>
      </c>
    </row>
    <row r="2580" spans="1:42" x14ac:dyDescent="0.3">
      <c r="A2580" s="1">
        <v>2841</v>
      </c>
      <c r="B2580" t="s">
        <v>9359</v>
      </c>
      <c r="C2580" t="s">
        <v>27</v>
      </c>
      <c r="D2580" t="s">
        <v>2653</v>
      </c>
      <c r="E2580" t="s">
        <v>9360</v>
      </c>
      <c r="F2580" t="s">
        <v>9361</v>
      </c>
      <c r="G2580" t="s">
        <v>9362</v>
      </c>
      <c r="H2580" t="s">
        <v>1390</v>
      </c>
      <c r="I2580">
        <v>102</v>
      </c>
      <c r="J2580">
        <v>1.85</v>
      </c>
      <c r="K2580" t="s">
        <v>33</v>
      </c>
      <c r="L2580" t="s">
        <v>15821</v>
      </c>
      <c r="M2580" t="s">
        <v>15790</v>
      </c>
      <c r="N2580" t="s">
        <v>15217</v>
      </c>
      <c r="O2580" t="s">
        <v>17237</v>
      </c>
      <c r="P2580" t="s">
        <v>16222</v>
      </c>
      <c r="Q2580">
        <v>2009</v>
      </c>
      <c r="R2580" t="s">
        <v>491</v>
      </c>
      <c r="S2580">
        <v>0</v>
      </c>
      <c r="T2580">
        <v>13000000</v>
      </c>
      <c r="U2580">
        <v>2035566</v>
      </c>
      <c r="V2580">
        <f t="shared" si="81"/>
        <v>-10964434</v>
      </c>
      <c r="W2580" t="s">
        <v>9363</v>
      </c>
      <c r="X2580">
        <v>6.6</v>
      </c>
      <c r="Y2580">
        <v>242</v>
      </c>
      <c r="Z2580">
        <v>77305</v>
      </c>
      <c r="AA2580">
        <v>162</v>
      </c>
      <c r="AB2580">
        <v>11000</v>
      </c>
      <c r="AC2580">
        <v>43</v>
      </c>
      <c r="AD2580">
        <v>170</v>
      </c>
      <c r="AE2580">
        <v>157</v>
      </c>
      <c r="AF2580">
        <v>113</v>
      </c>
      <c r="AG2580">
        <v>931</v>
      </c>
      <c r="AH2580" t="s">
        <v>20932</v>
      </c>
      <c r="AI2580" t="s">
        <v>1432</v>
      </c>
      <c r="AJ2580" t="s">
        <v>20931</v>
      </c>
      <c r="AK2580" t="s">
        <v>2420</v>
      </c>
      <c r="AL2580" t="s">
        <v>12756</v>
      </c>
      <c r="AP2580">
        <f t="shared" si="80"/>
        <v>5</v>
      </c>
    </row>
    <row r="2581" spans="1:42" x14ac:dyDescent="0.3">
      <c r="A2581" s="1">
        <v>2843</v>
      </c>
      <c r="B2581" t="s">
        <v>9364</v>
      </c>
      <c r="C2581" t="s">
        <v>27</v>
      </c>
      <c r="D2581" t="s">
        <v>1254</v>
      </c>
      <c r="E2581" t="s">
        <v>1254</v>
      </c>
      <c r="F2581" t="s">
        <v>5151</v>
      </c>
      <c r="G2581" t="s">
        <v>6485</v>
      </c>
      <c r="H2581" t="s">
        <v>32</v>
      </c>
      <c r="I2581">
        <v>117</v>
      </c>
      <c r="J2581">
        <v>2.35</v>
      </c>
      <c r="K2581" t="s">
        <v>33</v>
      </c>
      <c r="L2581" t="s">
        <v>19244</v>
      </c>
      <c r="M2581" t="s">
        <v>19245</v>
      </c>
      <c r="N2581" t="s">
        <v>14560</v>
      </c>
      <c r="O2581" t="s">
        <v>15458</v>
      </c>
      <c r="P2581" t="s">
        <v>16894</v>
      </c>
      <c r="Q2581">
        <v>2002</v>
      </c>
      <c r="R2581" t="s">
        <v>34</v>
      </c>
      <c r="S2581">
        <v>0</v>
      </c>
      <c r="T2581">
        <v>12500000</v>
      </c>
      <c r="U2581">
        <v>21078145</v>
      </c>
      <c r="V2581">
        <f t="shared" si="81"/>
        <v>8578145</v>
      </c>
      <c r="W2581" t="s">
        <v>9365</v>
      </c>
      <c r="X2581">
        <v>7.3</v>
      </c>
      <c r="Y2581">
        <v>121</v>
      </c>
      <c r="Z2581">
        <v>26493</v>
      </c>
      <c r="AA2581">
        <v>159</v>
      </c>
      <c r="AB2581">
        <v>0</v>
      </c>
      <c r="AC2581">
        <v>18000</v>
      </c>
      <c r="AD2581">
        <v>18000</v>
      </c>
      <c r="AE2581">
        <v>638</v>
      </c>
      <c r="AF2581">
        <v>543</v>
      </c>
      <c r="AG2581">
        <v>20456</v>
      </c>
      <c r="AH2581" t="s">
        <v>20932</v>
      </c>
      <c r="AI2581" t="s">
        <v>2420</v>
      </c>
      <c r="AP2581">
        <f t="shared" si="80"/>
        <v>2</v>
      </c>
    </row>
    <row r="2582" spans="1:42" x14ac:dyDescent="0.3">
      <c r="A2582" s="1">
        <v>2844</v>
      </c>
      <c r="B2582" t="s">
        <v>9366</v>
      </c>
      <c r="C2582" t="s">
        <v>27</v>
      </c>
      <c r="D2582" t="s">
        <v>6511</v>
      </c>
      <c r="E2582" t="s">
        <v>9367</v>
      </c>
      <c r="F2582" t="s">
        <v>6518</v>
      </c>
      <c r="G2582" t="s">
        <v>9368</v>
      </c>
      <c r="H2582" t="s">
        <v>32</v>
      </c>
      <c r="I2582">
        <v>109</v>
      </c>
      <c r="J2582">
        <v>1.85</v>
      </c>
      <c r="K2582" t="s">
        <v>33</v>
      </c>
      <c r="L2582" t="s">
        <v>19246</v>
      </c>
      <c r="M2582" t="s">
        <v>19247</v>
      </c>
      <c r="N2582" t="s">
        <v>19248</v>
      </c>
      <c r="O2582" t="s">
        <v>17035</v>
      </c>
      <c r="P2582" t="s">
        <v>19249</v>
      </c>
      <c r="Q2582">
        <v>2002</v>
      </c>
      <c r="R2582" t="s">
        <v>34</v>
      </c>
      <c r="S2582">
        <v>1</v>
      </c>
      <c r="T2582">
        <v>12500000</v>
      </c>
      <c r="U2582">
        <v>14060950</v>
      </c>
      <c r="V2582">
        <f t="shared" si="81"/>
        <v>1560950</v>
      </c>
      <c r="W2582" t="s">
        <v>9369</v>
      </c>
      <c r="X2582">
        <v>6.9</v>
      </c>
      <c r="Y2582">
        <v>83</v>
      </c>
      <c r="Z2582">
        <v>14354</v>
      </c>
      <c r="AA2582">
        <v>139</v>
      </c>
      <c r="AB2582">
        <v>0</v>
      </c>
      <c r="AC2582">
        <v>97</v>
      </c>
      <c r="AD2582">
        <v>13000</v>
      </c>
      <c r="AE2582">
        <v>795</v>
      </c>
      <c r="AF2582">
        <v>355</v>
      </c>
      <c r="AG2582">
        <v>14347</v>
      </c>
      <c r="AH2582" t="s">
        <v>2420</v>
      </c>
      <c r="AP2582">
        <f t="shared" si="80"/>
        <v>1</v>
      </c>
    </row>
    <row r="2583" spans="1:42" x14ac:dyDescent="0.3">
      <c r="A2583" s="1">
        <v>2845</v>
      </c>
      <c r="B2583" t="s">
        <v>9370</v>
      </c>
      <c r="C2583" t="s">
        <v>27</v>
      </c>
      <c r="D2583" t="s">
        <v>1264</v>
      </c>
      <c r="E2583" t="s">
        <v>266</v>
      </c>
      <c r="F2583" t="s">
        <v>340</v>
      </c>
      <c r="G2583" t="s">
        <v>1823</v>
      </c>
      <c r="H2583" t="s">
        <v>32</v>
      </c>
      <c r="I2583">
        <v>121</v>
      </c>
      <c r="J2583">
        <v>2.35</v>
      </c>
      <c r="K2583" t="s">
        <v>33</v>
      </c>
      <c r="L2583" t="s">
        <v>15766</v>
      </c>
      <c r="M2583" t="s">
        <v>15963</v>
      </c>
      <c r="N2583" t="s">
        <v>14630</v>
      </c>
      <c r="O2583" t="s">
        <v>18240</v>
      </c>
      <c r="P2583" t="s">
        <v>19250</v>
      </c>
      <c r="Q2583">
        <v>1993</v>
      </c>
      <c r="R2583" t="s">
        <v>491</v>
      </c>
      <c r="S2583">
        <v>3</v>
      </c>
      <c r="T2583">
        <v>13000000</v>
      </c>
      <c r="U2583">
        <v>12281500</v>
      </c>
      <c r="V2583">
        <f t="shared" si="81"/>
        <v>-718500</v>
      </c>
      <c r="W2583" t="s">
        <v>9371</v>
      </c>
      <c r="X2583">
        <v>8</v>
      </c>
      <c r="Y2583">
        <v>122</v>
      </c>
      <c r="Z2583">
        <v>163492</v>
      </c>
      <c r="AA2583">
        <v>460</v>
      </c>
      <c r="AB2583">
        <v>15000</v>
      </c>
      <c r="AC2583">
        <v>12000</v>
      </c>
      <c r="AD2583">
        <v>11000</v>
      </c>
      <c r="AE2583">
        <v>10000</v>
      </c>
      <c r="AF2583">
        <v>975</v>
      </c>
      <c r="AG2583">
        <v>23602</v>
      </c>
      <c r="AH2583" t="s">
        <v>980</v>
      </c>
      <c r="AI2583" t="s">
        <v>20931</v>
      </c>
      <c r="AJ2583" t="s">
        <v>2420</v>
      </c>
      <c r="AK2583" t="s">
        <v>12756</v>
      </c>
      <c r="AL2583" t="s">
        <v>13161</v>
      </c>
      <c r="AP2583">
        <f t="shared" si="80"/>
        <v>5</v>
      </c>
    </row>
    <row r="2584" spans="1:42" x14ac:dyDescent="0.3">
      <c r="A2584" s="1">
        <v>2847</v>
      </c>
      <c r="B2584" t="s">
        <v>9372</v>
      </c>
      <c r="C2584" t="s">
        <v>27</v>
      </c>
      <c r="D2584" t="s">
        <v>8824</v>
      </c>
      <c r="E2584" t="s">
        <v>94</v>
      </c>
      <c r="F2584" t="s">
        <v>1728</v>
      </c>
      <c r="G2584" t="s">
        <v>9373</v>
      </c>
      <c r="H2584" t="s">
        <v>32</v>
      </c>
      <c r="I2584">
        <v>100</v>
      </c>
      <c r="J2584">
        <v>2.35</v>
      </c>
      <c r="K2584" t="s">
        <v>33</v>
      </c>
      <c r="L2584" t="s">
        <v>19251</v>
      </c>
      <c r="M2584" t="s">
        <v>19252</v>
      </c>
      <c r="N2584" t="s">
        <v>16022</v>
      </c>
      <c r="O2584" t="s">
        <v>17454</v>
      </c>
      <c r="P2584" t="s">
        <v>19253</v>
      </c>
      <c r="Q2584">
        <v>1992</v>
      </c>
      <c r="R2584" t="s">
        <v>491</v>
      </c>
      <c r="S2584">
        <v>1</v>
      </c>
      <c r="T2584">
        <v>12500000</v>
      </c>
      <c r="U2584">
        <v>10725228</v>
      </c>
      <c r="V2584">
        <f t="shared" si="81"/>
        <v>-1774772</v>
      </c>
      <c r="W2584" t="s">
        <v>9374</v>
      </c>
      <c r="X2584">
        <v>7.8</v>
      </c>
      <c r="Y2584">
        <v>120</v>
      </c>
      <c r="Z2584">
        <v>75675</v>
      </c>
      <c r="AA2584">
        <v>365</v>
      </c>
      <c r="AB2584">
        <v>0</v>
      </c>
      <c r="AC2584">
        <v>164</v>
      </c>
      <c r="AD2584">
        <v>18000</v>
      </c>
      <c r="AE2584">
        <v>14000</v>
      </c>
      <c r="AF2584">
        <v>99</v>
      </c>
      <c r="AG2584">
        <v>32288</v>
      </c>
      <c r="AH2584" t="s">
        <v>20931</v>
      </c>
      <c r="AI2584" t="s">
        <v>2420</v>
      </c>
      <c r="AJ2584" t="s">
        <v>20928</v>
      </c>
      <c r="AP2584">
        <f t="shared" si="80"/>
        <v>3</v>
      </c>
    </row>
    <row r="2585" spans="1:42" x14ac:dyDescent="0.3">
      <c r="A2585" s="1">
        <v>2848</v>
      </c>
      <c r="B2585" t="s">
        <v>9375</v>
      </c>
      <c r="C2585" t="s">
        <v>27</v>
      </c>
      <c r="D2585" t="s">
        <v>8864</v>
      </c>
      <c r="E2585" t="s">
        <v>1890</v>
      </c>
      <c r="F2585" t="s">
        <v>2968</v>
      </c>
      <c r="G2585" t="s">
        <v>6581</v>
      </c>
      <c r="H2585" t="s">
        <v>32</v>
      </c>
      <c r="I2585">
        <v>109</v>
      </c>
      <c r="J2585">
        <v>2.35</v>
      </c>
      <c r="K2585" t="s">
        <v>33</v>
      </c>
      <c r="L2585" t="s">
        <v>16349</v>
      </c>
      <c r="M2585" t="s">
        <v>14448</v>
      </c>
      <c r="N2585" t="s">
        <v>14018</v>
      </c>
      <c r="O2585" t="s">
        <v>14606</v>
      </c>
      <c r="P2585" t="s">
        <v>14026</v>
      </c>
      <c r="Q2585">
        <v>2010</v>
      </c>
      <c r="R2585" t="s">
        <v>491</v>
      </c>
      <c r="S2585">
        <v>0</v>
      </c>
      <c r="T2585">
        <v>13000000</v>
      </c>
      <c r="U2585">
        <v>214966</v>
      </c>
      <c r="V2585">
        <f t="shared" si="81"/>
        <v>-12785034</v>
      </c>
      <c r="W2585" t="s">
        <v>9376</v>
      </c>
      <c r="X2585">
        <v>6.1</v>
      </c>
      <c r="Y2585">
        <v>225</v>
      </c>
      <c r="Z2585">
        <v>28483</v>
      </c>
      <c r="AA2585">
        <v>176</v>
      </c>
      <c r="AB2585">
        <v>0</v>
      </c>
      <c r="AC2585">
        <v>187</v>
      </c>
      <c r="AD2585">
        <v>818</v>
      </c>
      <c r="AE2585">
        <v>467</v>
      </c>
      <c r="AF2585">
        <v>204</v>
      </c>
      <c r="AG2585">
        <v>1813</v>
      </c>
      <c r="AH2585" t="s">
        <v>20931</v>
      </c>
      <c r="AI2585" t="s">
        <v>2420</v>
      </c>
      <c r="AJ2585" t="s">
        <v>13161</v>
      </c>
      <c r="AP2585">
        <f t="shared" si="80"/>
        <v>3</v>
      </c>
    </row>
    <row r="2586" spans="1:42" x14ac:dyDescent="0.3">
      <c r="A2586" s="1">
        <v>2850</v>
      </c>
      <c r="B2586" t="s">
        <v>9377</v>
      </c>
      <c r="C2586" t="s">
        <v>27</v>
      </c>
      <c r="D2586" t="s">
        <v>9378</v>
      </c>
      <c r="E2586" t="s">
        <v>9379</v>
      </c>
      <c r="F2586" t="s">
        <v>9380</v>
      </c>
      <c r="G2586" t="s">
        <v>3749</v>
      </c>
      <c r="H2586" t="s">
        <v>32</v>
      </c>
      <c r="I2586">
        <v>101</v>
      </c>
      <c r="J2586">
        <v>2.35</v>
      </c>
      <c r="K2586" t="s">
        <v>33</v>
      </c>
      <c r="L2586" t="s">
        <v>19254</v>
      </c>
      <c r="M2586" t="s">
        <v>18069</v>
      </c>
      <c r="N2586" t="s">
        <v>15451</v>
      </c>
      <c r="O2586" t="s">
        <v>18810</v>
      </c>
      <c r="P2586" t="s">
        <v>19255</v>
      </c>
      <c r="Q2586">
        <v>2009</v>
      </c>
      <c r="R2586" t="s">
        <v>491</v>
      </c>
      <c r="S2586">
        <v>2</v>
      </c>
      <c r="T2586">
        <v>16000000</v>
      </c>
      <c r="U2586">
        <v>11956207</v>
      </c>
      <c r="V2586">
        <f t="shared" si="81"/>
        <v>-4043793</v>
      </c>
      <c r="W2586" t="s">
        <v>9381</v>
      </c>
      <c r="X2586">
        <v>5.0999999999999996</v>
      </c>
      <c r="Y2586">
        <v>167</v>
      </c>
      <c r="Z2586">
        <v>24012</v>
      </c>
      <c r="AA2586">
        <v>126</v>
      </c>
      <c r="AB2586">
        <v>0</v>
      </c>
      <c r="AC2586">
        <v>10</v>
      </c>
      <c r="AD2586">
        <v>1000</v>
      </c>
      <c r="AE2586">
        <v>668</v>
      </c>
      <c r="AF2586">
        <v>472</v>
      </c>
      <c r="AG2586">
        <v>3142</v>
      </c>
      <c r="AH2586" t="s">
        <v>4493</v>
      </c>
      <c r="AI2586" t="s">
        <v>20928</v>
      </c>
      <c r="AP2586">
        <f t="shared" si="80"/>
        <v>2</v>
      </c>
    </row>
    <row r="2587" spans="1:42" x14ac:dyDescent="0.3">
      <c r="A2587" s="1">
        <v>2852</v>
      </c>
      <c r="B2587" t="s">
        <v>9382</v>
      </c>
      <c r="C2587" t="s">
        <v>27</v>
      </c>
      <c r="D2587" t="s">
        <v>6010</v>
      </c>
      <c r="E2587" t="s">
        <v>2992</v>
      </c>
      <c r="F2587" t="s">
        <v>650</v>
      </c>
      <c r="G2587" t="s">
        <v>8011</v>
      </c>
      <c r="H2587" t="s">
        <v>32</v>
      </c>
      <c r="I2587">
        <v>106</v>
      </c>
      <c r="J2587">
        <v>1.85</v>
      </c>
      <c r="K2587" t="s">
        <v>33</v>
      </c>
      <c r="L2587" t="s">
        <v>19256</v>
      </c>
      <c r="M2587" t="s">
        <v>16186</v>
      </c>
      <c r="N2587" t="s">
        <v>19257</v>
      </c>
      <c r="O2587" t="s">
        <v>17576</v>
      </c>
      <c r="P2587" t="s">
        <v>19258</v>
      </c>
      <c r="Q2587">
        <v>2007</v>
      </c>
      <c r="R2587" t="s">
        <v>34</v>
      </c>
      <c r="S2587">
        <v>1</v>
      </c>
      <c r="T2587">
        <v>12000000</v>
      </c>
      <c r="U2587">
        <v>5949693</v>
      </c>
      <c r="V2587">
        <f t="shared" si="81"/>
        <v>-6050307</v>
      </c>
      <c r="W2587" t="s">
        <v>9383</v>
      </c>
      <c r="X2587">
        <v>7.4</v>
      </c>
      <c r="Y2587">
        <v>226</v>
      </c>
      <c r="Z2587">
        <v>114762</v>
      </c>
      <c r="AA2587">
        <v>299</v>
      </c>
      <c r="AB2587">
        <v>19000</v>
      </c>
      <c r="AC2587">
        <v>44</v>
      </c>
      <c r="AD2587">
        <v>33000</v>
      </c>
      <c r="AE2587">
        <v>730</v>
      </c>
      <c r="AF2587">
        <v>552</v>
      </c>
      <c r="AG2587">
        <v>34351</v>
      </c>
      <c r="AH2587" t="s">
        <v>1432</v>
      </c>
      <c r="AI2587" t="s">
        <v>2420</v>
      </c>
      <c r="AJ2587" t="s">
        <v>12756</v>
      </c>
      <c r="AP2587">
        <f t="shared" si="80"/>
        <v>3</v>
      </c>
    </row>
    <row r="2588" spans="1:42" x14ac:dyDescent="0.3">
      <c r="A2588" s="1">
        <v>2853</v>
      </c>
      <c r="B2588" t="s">
        <v>9384</v>
      </c>
      <c r="C2588" t="s">
        <v>27</v>
      </c>
      <c r="D2588" t="s">
        <v>9385</v>
      </c>
      <c r="E2588" t="s">
        <v>9386</v>
      </c>
      <c r="F2588" t="s">
        <v>9387</v>
      </c>
      <c r="G2588" t="s">
        <v>9388</v>
      </c>
      <c r="H2588" t="s">
        <v>47</v>
      </c>
      <c r="I2588">
        <v>94</v>
      </c>
      <c r="J2588">
        <v>1.85</v>
      </c>
      <c r="K2588" t="s">
        <v>33</v>
      </c>
      <c r="L2588" t="s">
        <v>14325</v>
      </c>
      <c r="M2588" t="s">
        <v>19259</v>
      </c>
      <c r="N2588" t="s">
        <v>15125</v>
      </c>
      <c r="O2588" t="s">
        <v>15123</v>
      </c>
      <c r="P2588" t="s">
        <v>19260</v>
      </c>
      <c r="Q2588">
        <v>2008</v>
      </c>
      <c r="R2588" t="s">
        <v>34</v>
      </c>
      <c r="S2588">
        <v>0</v>
      </c>
      <c r="T2588">
        <v>12500000</v>
      </c>
      <c r="U2588">
        <v>9030581</v>
      </c>
      <c r="V2588">
        <f t="shared" si="81"/>
        <v>-3469419</v>
      </c>
      <c r="W2588" t="s">
        <v>9389</v>
      </c>
      <c r="X2588">
        <v>7.8</v>
      </c>
      <c r="Y2588">
        <v>185</v>
      </c>
      <c r="Z2588">
        <v>132386</v>
      </c>
      <c r="AA2588">
        <v>398</v>
      </c>
      <c r="AB2588">
        <v>38000</v>
      </c>
      <c r="AC2588">
        <v>39</v>
      </c>
      <c r="AD2588">
        <v>77</v>
      </c>
      <c r="AE2588">
        <v>32</v>
      </c>
      <c r="AF2588">
        <v>18</v>
      </c>
      <c r="AG2588">
        <v>156</v>
      </c>
      <c r="AH2588" t="s">
        <v>2420</v>
      </c>
      <c r="AI2588" t="s">
        <v>6750</v>
      </c>
      <c r="AP2588">
        <f t="shared" si="80"/>
        <v>2</v>
      </c>
    </row>
    <row r="2589" spans="1:42" x14ac:dyDescent="0.3">
      <c r="A2589" s="1">
        <v>2854</v>
      </c>
      <c r="B2589" t="s">
        <v>9390</v>
      </c>
      <c r="C2589" t="s">
        <v>27</v>
      </c>
      <c r="D2589" t="s">
        <v>8994</v>
      </c>
      <c r="E2589" t="s">
        <v>4674</v>
      </c>
      <c r="F2589" t="s">
        <v>1327</v>
      </c>
      <c r="G2589" t="s">
        <v>9391</v>
      </c>
      <c r="H2589" t="s">
        <v>5403</v>
      </c>
      <c r="I2589">
        <v>140</v>
      </c>
      <c r="J2589">
        <v>2.35</v>
      </c>
      <c r="K2589" t="s">
        <v>33</v>
      </c>
      <c r="L2589" t="s">
        <v>19261</v>
      </c>
      <c r="M2589" t="s">
        <v>14364</v>
      </c>
      <c r="N2589" t="s">
        <v>14682</v>
      </c>
      <c r="O2589" t="s">
        <v>19262</v>
      </c>
      <c r="P2589" t="s">
        <v>19263</v>
      </c>
      <c r="Q2589">
        <v>2000</v>
      </c>
      <c r="R2589" t="s">
        <v>491</v>
      </c>
      <c r="S2589">
        <v>0</v>
      </c>
      <c r="T2589">
        <v>12800000</v>
      </c>
      <c r="U2589">
        <v>4157491</v>
      </c>
      <c r="V2589">
        <f t="shared" si="81"/>
        <v>-8642509</v>
      </c>
      <c r="W2589" t="s">
        <v>9392</v>
      </c>
      <c r="X2589">
        <v>8</v>
      </c>
      <c r="Y2589">
        <v>177</v>
      </c>
      <c r="Z2589">
        <v>79330</v>
      </c>
      <c r="AA2589">
        <v>690</v>
      </c>
      <c r="AB2589">
        <v>0</v>
      </c>
      <c r="AC2589">
        <v>3000</v>
      </c>
      <c r="AD2589">
        <v>963</v>
      </c>
      <c r="AE2589">
        <v>595</v>
      </c>
      <c r="AF2589">
        <v>322</v>
      </c>
      <c r="AG2589">
        <v>2894</v>
      </c>
      <c r="AH2589" t="s">
        <v>20931</v>
      </c>
      <c r="AI2589" t="s">
        <v>2420</v>
      </c>
      <c r="AJ2589" t="s">
        <v>20927</v>
      </c>
      <c r="AP2589">
        <f t="shared" si="80"/>
        <v>3</v>
      </c>
    </row>
    <row r="2590" spans="1:42" x14ac:dyDescent="0.3">
      <c r="A2590" s="1">
        <v>2855</v>
      </c>
      <c r="B2590" t="s">
        <v>9393</v>
      </c>
      <c r="C2590" t="s">
        <v>27</v>
      </c>
      <c r="D2590" t="s">
        <v>8622</v>
      </c>
      <c r="E2590" t="s">
        <v>107</v>
      </c>
      <c r="F2590" t="s">
        <v>786</v>
      </c>
      <c r="G2590" t="s">
        <v>968</v>
      </c>
      <c r="H2590" t="s">
        <v>32</v>
      </c>
      <c r="I2590">
        <v>132</v>
      </c>
      <c r="J2590">
        <v>2.35</v>
      </c>
      <c r="K2590" t="s">
        <v>33</v>
      </c>
      <c r="L2590" t="s">
        <v>14443</v>
      </c>
      <c r="M2590" t="s">
        <v>14928</v>
      </c>
      <c r="N2590" t="s">
        <v>18249</v>
      </c>
      <c r="O2590" t="s">
        <v>17360</v>
      </c>
      <c r="P2590" t="s">
        <v>16354</v>
      </c>
      <c r="Q2590">
        <v>1997</v>
      </c>
      <c r="R2590" t="s">
        <v>491</v>
      </c>
      <c r="S2590">
        <v>2</v>
      </c>
      <c r="T2590">
        <v>16000000</v>
      </c>
      <c r="U2590">
        <v>1508689</v>
      </c>
      <c r="V2590">
        <f t="shared" si="81"/>
        <v>-14491311</v>
      </c>
      <c r="W2590" t="s">
        <v>9394</v>
      </c>
      <c r="X2590">
        <v>6.7</v>
      </c>
      <c r="Y2590">
        <v>28</v>
      </c>
      <c r="Z2590">
        <v>5648</v>
      </c>
      <c r="AA2590">
        <v>50</v>
      </c>
      <c r="AB2590">
        <v>329</v>
      </c>
      <c r="AC2590">
        <v>44</v>
      </c>
      <c r="AD2590">
        <v>1000</v>
      </c>
      <c r="AE2590">
        <v>653</v>
      </c>
      <c r="AF2590">
        <v>241</v>
      </c>
      <c r="AG2590">
        <v>2004</v>
      </c>
      <c r="AH2590" t="s">
        <v>2420</v>
      </c>
      <c r="AI2590" t="s">
        <v>12756</v>
      </c>
      <c r="AP2590">
        <f t="shared" si="80"/>
        <v>2</v>
      </c>
    </row>
    <row r="2591" spans="1:42" x14ac:dyDescent="0.3">
      <c r="A2591" s="1">
        <v>2856</v>
      </c>
      <c r="B2591" t="s">
        <v>9395</v>
      </c>
      <c r="C2591" t="s">
        <v>27</v>
      </c>
      <c r="D2591" t="s">
        <v>9396</v>
      </c>
      <c r="E2591" t="s">
        <v>2740</v>
      </c>
      <c r="F2591" t="s">
        <v>9397</v>
      </c>
      <c r="G2591" t="s">
        <v>3924</v>
      </c>
      <c r="H2591" t="s">
        <v>32</v>
      </c>
      <c r="I2591">
        <v>99</v>
      </c>
      <c r="J2591">
        <v>1.85</v>
      </c>
      <c r="K2591" t="s">
        <v>33</v>
      </c>
      <c r="L2591" t="s">
        <v>14896</v>
      </c>
      <c r="M2591" t="s">
        <v>18729</v>
      </c>
      <c r="N2591" t="s">
        <v>14448</v>
      </c>
      <c r="O2591" t="s">
        <v>14403</v>
      </c>
      <c r="P2591" t="s">
        <v>15476</v>
      </c>
      <c r="Q2591">
        <v>1996</v>
      </c>
      <c r="R2591" t="s">
        <v>491</v>
      </c>
      <c r="S2591">
        <v>3</v>
      </c>
      <c r="T2591">
        <v>12500000</v>
      </c>
      <c r="U2591">
        <v>1227324</v>
      </c>
      <c r="V2591">
        <f t="shared" si="81"/>
        <v>-11272676</v>
      </c>
      <c r="W2591" t="s">
        <v>9398</v>
      </c>
      <c r="X2591">
        <v>6.6</v>
      </c>
      <c r="Y2591">
        <v>48</v>
      </c>
      <c r="Z2591">
        <v>6921</v>
      </c>
      <c r="AA2591">
        <v>48</v>
      </c>
      <c r="AB2591">
        <v>344</v>
      </c>
      <c r="AC2591">
        <v>220</v>
      </c>
      <c r="AD2591">
        <v>812</v>
      </c>
      <c r="AE2591">
        <v>787</v>
      </c>
      <c r="AF2591">
        <v>599</v>
      </c>
      <c r="AG2591">
        <v>3337</v>
      </c>
      <c r="AH2591" t="s">
        <v>20931</v>
      </c>
      <c r="AI2591" t="s">
        <v>2420</v>
      </c>
      <c r="AP2591">
        <f t="shared" si="80"/>
        <v>2</v>
      </c>
    </row>
    <row r="2592" spans="1:42" x14ac:dyDescent="0.3">
      <c r="A2592" s="1">
        <v>2857</v>
      </c>
      <c r="B2592" t="s">
        <v>9399</v>
      </c>
      <c r="C2592" t="s">
        <v>27</v>
      </c>
      <c r="D2592" t="s">
        <v>9400</v>
      </c>
      <c r="E2592" t="s">
        <v>2542</v>
      </c>
      <c r="F2592" t="s">
        <v>3661</v>
      </c>
      <c r="G2592" t="s">
        <v>2131</v>
      </c>
      <c r="H2592" t="s">
        <v>32</v>
      </c>
      <c r="I2592">
        <v>90</v>
      </c>
      <c r="J2592">
        <v>1.85</v>
      </c>
      <c r="K2592" t="s">
        <v>33</v>
      </c>
      <c r="L2592" t="s">
        <v>17258</v>
      </c>
      <c r="M2592" t="s">
        <v>14422</v>
      </c>
      <c r="N2592" t="s">
        <v>19264</v>
      </c>
      <c r="O2592" t="s">
        <v>14003</v>
      </c>
      <c r="P2592" t="s">
        <v>14802</v>
      </c>
      <c r="Q2592">
        <v>2009</v>
      </c>
      <c r="R2592" t="s">
        <v>491</v>
      </c>
      <c r="S2592">
        <v>7</v>
      </c>
      <c r="T2592">
        <v>15000000</v>
      </c>
      <c r="U2592">
        <v>4360548</v>
      </c>
      <c r="V2592">
        <f t="shared" si="81"/>
        <v>-10639452</v>
      </c>
      <c r="W2592" t="s">
        <v>9401</v>
      </c>
      <c r="X2592">
        <v>6.4</v>
      </c>
      <c r="Y2592">
        <v>116</v>
      </c>
      <c r="Z2592">
        <v>13371</v>
      </c>
      <c r="AA2592">
        <v>60</v>
      </c>
      <c r="AB2592">
        <v>0</v>
      </c>
      <c r="AC2592">
        <v>34</v>
      </c>
      <c r="AD2592">
        <v>966</v>
      </c>
      <c r="AE2592">
        <v>681</v>
      </c>
      <c r="AF2592">
        <v>506</v>
      </c>
      <c r="AG2592">
        <v>2661</v>
      </c>
      <c r="AH2592" t="s">
        <v>1432</v>
      </c>
      <c r="AI2592" t="s">
        <v>2420</v>
      </c>
      <c r="AJ2592" t="s">
        <v>12756</v>
      </c>
      <c r="AP2592">
        <f t="shared" si="80"/>
        <v>3</v>
      </c>
    </row>
    <row r="2593" spans="1:42" x14ac:dyDescent="0.3">
      <c r="A2593" s="1">
        <v>2858</v>
      </c>
      <c r="B2593" t="s">
        <v>9402</v>
      </c>
      <c r="C2593" t="s">
        <v>27</v>
      </c>
      <c r="D2593" t="s">
        <v>9403</v>
      </c>
      <c r="E2593" t="s">
        <v>1269</v>
      </c>
      <c r="F2593" t="s">
        <v>4068</v>
      </c>
      <c r="G2593" t="s">
        <v>2343</v>
      </c>
      <c r="H2593" t="s">
        <v>32</v>
      </c>
      <c r="I2593">
        <v>105</v>
      </c>
      <c r="J2593">
        <v>1.85</v>
      </c>
      <c r="K2593" t="s">
        <v>33</v>
      </c>
      <c r="L2593" t="s">
        <v>18540</v>
      </c>
      <c r="M2593" t="s">
        <v>17131</v>
      </c>
      <c r="N2593" t="s">
        <v>15527</v>
      </c>
      <c r="O2593" t="s">
        <v>16043</v>
      </c>
      <c r="P2593" t="s">
        <v>14026</v>
      </c>
      <c r="Q2593">
        <v>2010</v>
      </c>
      <c r="R2593" t="s">
        <v>491</v>
      </c>
      <c r="S2593">
        <v>1</v>
      </c>
      <c r="T2593">
        <v>10500000</v>
      </c>
      <c r="U2593">
        <v>26589953</v>
      </c>
      <c r="V2593">
        <f t="shared" si="81"/>
        <v>16089953</v>
      </c>
      <c r="W2593" t="s">
        <v>9404</v>
      </c>
      <c r="X2593">
        <v>6.7</v>
      </c>
      <c r="Y2593">
        <v>391</v>
      </c>
      <c r="Z2593">
        <v>165792</v>
      </c>
      <c r="AA2593">
        <v>392</v>
      </c>
      <c r="AB2593">
        <v>44000</v>
      </c>
      <c r="AC2593">
        <v>20</v>
      </c>
      <c r="AD2593">
        <v>22000</v>
      </c>
      <c r="AE2593">
        <v>982</v>
      </c>
      <c r="AF2593">
        <v>844</v>
      </c>
      <c r="AG2593">
        <v>26233</v>
      </c>
      <c r="AH2593" t="s">
        <v>980</v>
      </c>
      <c r="AI2593" t="s">
        <v>20931</v>
      </c>
      <c r="AJ2593" t="s">
        <v>13161</v>
      </c>
      <c r="AP2593">
        <f t="shared" si="80"/>
        <v>3</v>
      </c>
    </row>
    <row r="2594" spans="1:42" x14ac:dyDescent="0.3">
      <c r="A2594" s="1">
        <v>2859</v>
      </c>
      <c r="B2594" t="s">
        <v>9405</v>
      </c>
      <c r="C2594" t="s">
        <v>27</v>
      </c>
      <c r="D2594" t="s">
        <v>9406</v>
      </c>
      <c r="E2594" t="s">
        <v>94</v>
      </c>
      <c r="F2594" t="s">
        <v>4451</v>
      </c>
      <c r="G2594" t="s">
        <v>9407</v>
      </c>
      <c r="H2594" t="s">
        <v>205</v>
      </c>
      <c r="I2594">
        <v>108</v>
      </c>
      <c r="J2594">
        <v>2.35</v>
      </c>
      <c r="K2594" t="s">
        <v>33</v>
      </c>
      <c r="L2594" t="s">
        <v>16239</v>
      </c>
      <c r="M2594" t="s">
        <v>15852</v>
      </c>
      <c r="N2594" t="s">
        <v>14448</v>
      </c>
      <c r="O2594" t="s">
        <v>14882</v>
      </c>
      <c r="P2594" t="s">
        <v>19265</v>
      </c>
      <c r="Q2594">
        <v>2010</v>
      </c>
      <c r="R2594" t="s">
        <v>491</v>
      </c>
      <c r="S2594">
        <v>5</v>
      </c>
      <c r="T2594">
        <v>15000000</v>
      </c>
      <c r="U2594">
        <v>1039869</v>
      </c>
      <c r="V2594">
        <f t="shared" si="81"/>
        <v>-13960131</v>
      </c>
      <c r="W2594" t="s">
        <v>9408</v>
      </c>
      <c r="X2594">
        <v>6.2</v>
      </c>
      <c r="Y2594">
        <v>117</v>
      </c>
      <c r="Z2594">
        <v>14757</v>
      </c>
      <c r="AA2594">
        <v>51</v>
      </c>
      <c r="AB2594">
        <v>0</v>
      </c>
      <c r="AC2594">
        <v>60</v>
      </c>
      <c r="AD2594">
        <v>18000</v>
      </c>
      <c r="AE2594">
        <v>322</v>
      </c>
      <c r="AF2594">
        <v>168</v>
      </c>
      <c r="AG2594">
        <v>18739</v>
      </c>
      <c r="AH2594" t="s">
        <v>20932</v>
      </c>
      <c r="AI2594" t="s">
        <v>1432</v>
      </c>
      <c r="AJ2594" t="s">
        <v>20931</v>
      </c>
      <c r="AK2594" t="s">
        <v>2420</v>
      </c>
      <c r="AP2594">
        <f t="shared" si="80"/>
        <v>4</v>
      </c>
    </row>
    <row r="2595" spans="1:42" x14ac:dyDescent="0.3">
      <c r="A2595" s="1">
        <v>2860</v>
      </c>
      <c r="B2595" t="s">
        <v>9409</v>
      </c>
      <c r="C2595" t="s">
        <v>27</v>
      </c>
      <c r="D2595" t="s">
        <v>2243</v>
      </c>
      <c r="E2595" t="s">
        <v>7072</v>
      </c>
      <c r="F2595" t="s">
        <v>9410</v>
      </c>
      <c r="G2595" t="s">
        <v>9411</v>
      </c>
      <c r="H2595" t="s">
        <v>32</v>
      </c>
      <c r="I2595">
        <v>69</v>
      </c>
      <c r="J2595">
        <v>1.33</v>
      </c>
      <c r="K2595" t="s">
        <v>33</v>
      </c>
      <c r="L2595" t="s">
        <v>19266</v>
      </c>
      <c r="M2595" t="s">
        <v>19267</v>
      </c>
      <c r="N2595" t="s">
        <v>14086</v>
      </c>
      <c r="O2595" t="s">
        <v>19268</v>
      </c>
      <c r="P2595" t="s">
        <v>14794</v>
      </c>
      <c r="Q2595">
        <v>1988</v>
      </c>
      <c r="R2595" t="s">
        <v>212</v>
      </c>
      <c r="S2595">
        <v>0</v>
      </c>
      <c r="T2595">
        <v>12500000</v>
      </c>
      <c r="U2595">
        <v>48092846</v>
      </c>
      <c r="V2595">
        <f t="shared" si="81"/>
        <v>35592846</v>
      </c>
      <c r="W2595" t="s">
        <v>9412</v>
      </c>
      <c r="X2595">
        <v>7.3</v>
      </c>
      <c r="Y2595">
        <v>24</v>
      </c>
      <c r="Z2595">
        <v>61753</v>
      </c>
      <c r="AA2595">
        <v>133</v>
      </c>
      <c r="AB2595">
        <v>5000</v>
      </c>
      <c r="AC2595">
        <v>383</v>
      </c>
      <c r="AD2595">
        <v>912</v>
      </c>
      <c r="AE2595">
        <v>320</v>
      </c>
      <c r="AF2595">
        <v>191</v>
      </c>
      <c r="AG2595">
        <v>1833</v>
      </c>
      <c r="AH2595" t="s">
        <v>718</v>
      </c>
      <c r="AI2595" t="s">
        <v>20925</v>
      </c>
      <c r="AJ2595" t="s">
        <v>20926</v>
      </c>
      <c r="AP2595">
        <f t="shared" si="80"/>
        <v>3</v>
      </c>
    </row>
    <row r="2596" spans="1:42" x14ac:dyDescent="0.3">
      <c r="A2596" s="1">
        <v>2861</v>
      </c>
      <c r="B2596" t="s">
        <v>9413</v>
      </c>
      <c r="C2596" t="s">
        <v>27</v>
      </c>
      <c r="D2596" t="s">
        <v>9414</v>
      </c>
      <c r="E2596" t="s">
        <v>9415</v>
      </c>
      <c r="F2596" t="s">
        <v>9416</v>
      </c>
      <c r="G2596" t="s">
        <v>4336</v>
      </c>
      <c r="H2596" t="s">
        <v>4846</v>
      </c>
      <c r="I2596">
        <v>148</v>
      </c>
      <c r="J2596">
        <v>2.35</v>
      </c>
      <c r="K2596" t="s">
        <v>9417</v>
      </c>
      <c r="L2596" t="s">
        <v>16849</v>
      </c>
      <c r="M2596" t="s">
        <v>15487</v>
      </c>
      <c r="N2596" t="s">
        <v>19269</v>
      </c>
      <c r="O2596" t="s">
        <v>19270</v>
      </c>
      <c r="P2596" t="s">
        <v>14042</v>
      </c>
      <c r="Q2596">
        <v>2004</v>
      </c>
      <c r="R2596" t="s">
        <v>491</v>
      </c>
      <c r="S2596">
        <v>2</v>
      </c>
      <c r="T2596">
        <v>12800000</v>
      </c>
      <c r="U2596">
        <v>1110186</v>
      </c>
      <c r="V2596">
        <f t="shared" si="81"/>
        <v>-11689814</v>
      </c>
      <c r="W2596" t="s">
        <v>9418</v>
      </c>
      <c r="X2596">
        <v>8.1</v>
      </c>
      <c r="Y2596">
        <v>86</v>
      </c>
      <c r="Z2596">
        <v>31943</v>
      </c>
      <c r="AA2596">
        <v>224</v>
      </c>
      <c r="AB2596">
        <v>0</v>
      </c>
      <c r="AC2596">
        <v>16</v>
      </c>
      <c r="AD2596">
        <v>717</v>
      </c>
      <c r="AE2596">
        <v>517</v>
      </c>
      <c r="AF2596">
        <v>489</v>
      </c>
      <c r="AG2596">
        <v>1730</v>
      </c>
      <c r="AH2596" t="s">
        <v>980</v>
      </c>
      <c r="AI2596" t="s">
        <v>2420</v>
      </c>
      <c r="AJ2596" t="s">
        <v>6750</v>
      </c>
      <c r="AP2596">
        <f t="shared" si="80"/>
        <v>3</v>
      </c>
    </row>
    <row r="2597" spans="1:42" x14ac:dyDescent="0.3">
      <c r="A2597" s="1">
        <v>2862</v>
      </c>
      <c r="B2597" t="s">
        <v>9419</v>
      </c>
      <c r="C2597" t="s">
        <v>559</v>
      </c>
      <c r="D2597" t="s">
        <v>9420</v>
      </c>
      <c r="E2597" t="s">
        <v>298</v>
      </c>
      <c r="F2597" t="s">
        <v>2343</v>
      </c>
      <c r="G2597" t="s">
        <v>1661</v>
      </c>
      <c r="H2597" t="s">
        <v>205</v>
      </c>
      <c r="I2597">
        <v>118</v>
      </c>
      <c r="J2597">
        <v>2.35</v>
      </c>
      <c r="K2597" t="s">
        <v>33</v>
      </c>
      <c r="L2597" t="s">
        <v>16466</v>
      </c>
      <c r="M2597" t="s">
        <v>18288</v>
      </c>
      <c r="N2597" t="s">
        <v>18289</v>
      </c>
      <c r="O2597" t="s">
        <v>15527</v>
      </c>
      <c r="P2597" t="s">
        <v>13491</v>
      </c>
      <c r="Q2597">
        <v>2009</v>
      </c>
      <c r="R2597" t="s">
        <v>72</v>
      </c>
      <c r="S2597">
        <v>0</v>
      </c>
      <c r="T2597">
        <v>12500000</v>
      </c>
      <c r="U2597">
        <v>1089445</v>
      </c>
      <c r="V2597">
        <f t="shared" si="81"/>
        <v>-11410555</v>
      </c>
      <c r="W2597" t="s">
        <v>9421</v>
      </c>
      <c r="X2597">
        <v>7</v>
      </c>
      <c r="Y2597">
        <v>41</v>
      </c>
      <c r="Z2597">
        <v>2676</v>
      </c>
      <c r="AA2597">
        <v>33</v>
      </c>
      <c r="AB2597">
        <v>0</v>
      </c>
      <c r="AC2597">
        <v>50</v>
      </c>
      <c r="AD2597">
        <v>968</v>
      </c>
      <c r="AE2597">
        <v>844</v>
      </c>
      <c r="AF2597">
        <v>655</v>
      </c>
      <c r="AG2597">
        <v>4270</v>
      </c>
      <c r="AH2597" t="s">
        <v>1432</v>
      </c>
      <c r="AI2597" t="s">
        <v>2420</v>
      </c>
      <c r="AJ2597" t="s">
        <v>20926</v>
      </c>
      <c r="AK2597" t="s">
        <v>20930</v>
      </c>
      <c r="AP2597">
        <f t="shared" si="80"/>
        <v>4</v>
      </c>
    </row>
    <row r="2598" spans="1:42" x14ac:dyDescent="0.3">
      <c r="A2598" s="1">
        <v>2863</v>
      </c>
      <c r="B2598" t="s">
        <v>9422</v>
      </c>
      <c r="C2598" t="s">
        <v>27</v>
      </c>
      <c r="D2598" t="s">
        <v>3340</v>
      </c>
      <c r="E2598" t="s">
        <v>5425</v>
      </c>
      <c r="F2598" t="s">
        <v>9423</v>
      </c>
      <c r="G2598" t="s">
        <v>9424</v>
      </c>
      <c r="H2598" t="s">
        <v>32</v>
      </c>
      <c r="I2598">
        <v>132</v>
      </c>
      <c r="J2598">
        <v>1.37</v>
      </c>
      <c r="K2598" t="s">
        <v>33</v>
      </c>
      <c r="L2598" t="s">
        <v>17627</v>
      </c>
      <c r="M2598" t="s">
        <v>15049</v>
      </c>
      <c r="N2598" t="s">
        <v>17187</v>
      </c>
      <c r="O2598" t="s">
        <v>19271</v>
      </c>
      <c r="P2598" t="s">
        <v>16043</v>
      </c>
      <c r="Q2598">
        <v>1973</v>
      </c>
      <c r="R2598" t="s">
        <v>491</v>
      </c>
      <c r="S2598">
        <v>0</v>
      </c>
      <c r="T2598">
        <v>8000000</v>
      </c>
      <c r="U2598">
        <v>204565000</v>
      </c>
      <c r="V2598">
        <f t="shared" si="81"/>
        <v>196565000</v>
      </c>
      <c r="W2598" t="s">
        <v>9425</v>
      </c>
      <c r="X2598">
        <v>8</v>
      </c>
      <c r="Y2598">
        <v>304</v>
      </c>
      <c r="Z2598">
        <v>284252</v>
      </c>
      <c r="AA2598">
        <v>1058</v>
      </c>
      <c r="AB2598">
        <v>18000</v>
      </c>
      <c r="AC2598">
        <v>607</v>
      </c>
      <c r="AD2598">
        <v>1000</v>
      </c>
      <c r="AE2598">
        <v>931</v>
      </c>
      <c r="AF2598">
        <v>259</v>
      </c>
      <c r="AG2598">
        <v>2466</v>
      </c>
      <c r="AH2598" t="s">
        <v>4493</v>
      </c>
      <c r="AP2598">
        <f t="shared" si="80"/>
        <v>1</v>
      </c>
    </row>
    <row r="2599" spans="1:42" x14ac:dyDescent="0.3">
      <c r="A2599" s="1">
        <v>2864</v>
      </c>
      <c r="B2599" t="s">
        <v>9426</v>
      </c>
      <c r="C2599" t="s">
        <v>27</v>
      </c>
      <c r="D2599" t="s">
        <v>305</v>
      </c>
      <c r="E2599" t="s">
        <v>7347</v>
      </c>
      <c r="F2599" t="s">
        <v>9427</v>
      </c>
      <c r="G2599" t="s">
        <v>7348</v>
      </c>
      <c r="H2599" t="s">
        <v>32</v>
      </c>
      <c r="I2599">
        <v>130</v>
      </c>
      <c r="J2599">
        <v>2.35</v>
      </c>
      <c r="K2599" t="s">
        <v>33</v>
      </c>
      <c r="L2599" t="s">
        <v>14572</v>
      </c>
      <c r="M2599" t="s">
        <v>14123</v>
      </c>
      <c r="N2599" t="s">
        <v>14706</v>
      </c>
      <c r="O2599" t="s">
        <v>18331</v>
      </c>
      <c r="P2599" t="s">
        <v>15046</v>
      </c>
      <c r="Q2599">
        <v>1975</v>
      </c>
      <c r="R2599" t="s">
        <v>72</v>
      </c>
      <c r="S2599">
        <v>0</v>
      </c>
      <c r="T2599">
        <v>8000000</v>
      </c>
      <c r="U2599">
        <v>260000000</v>
      </c>
      <c r="V2599">
        <f t="shared" si="81"/>
        <v>252000000</v>
      </c>
      <c r="W2599" t="s">
        <v>9428</v>
      </c>
      <c r="X2599">
        <v>8</v>
      </c>
      <c r="Y2599">
        <v>385</v>
      </c>
      <c r="Z2599">
        <v>412454</v>
      </c>
      <c r="AA2599">
        <v>962</v>
      </c>
      <c r="AB2599">
        <v>21000</v>
      </c>
      <c r="AC2599">
        <v>14000</v>
      </c>
      <c r="AD2599">
        <v>813</v>
      </c>
      <c r="AE2599">
        <v>559</v>
      </c>
      <c r="AF2599">
        <v>366</v>
      </c>
      <c r="AG2599">
        <v>2047</v>
      </c>
      <c r="AH2599" t="s">
        <v>718</v>
      </c>
      <c r="AI2599" t="s">
        <v>2420</v>
      </c>
      <c r="AJ2599" t="s">
        <v>13161</v>
      </c>
      <c r="AP2599">
        <f t="shared" si="80"/>
        <v>3</v>
      </c>
    </row>
    <row r="2600" spans="1:42" x14ac:dyDescent="0.3">
      <c r="A2600" s="1">
        <v>2865</v>
      </c>
      <c r="B2600" t="s">
        <v>9429</v>
      </c>
      <c r="C2600" t="s">
        <v>27</v>
      </c>
      <c r="D2600" t="s">
        <v>1268</v>
      </c>
      <c r="E2600" t="s">
        <v>3241</v>
      </c>
      <c r="F2600" t="s">
        <v>5317</v>
      </c>
      <c r="G2600" t="s">
        <v>2662</v>
      </c>
      <c r="H2600" t="s">
        <v>32</v>
      </c>
      <c r="I2600">
        <v>95</v>
      </c>
      <c r="J2600">
        <v>1.85</v>
      </c>
      <c r="K2600" t="s">
        <v>33</v>
      </c>
      <c r="L2600" t="s">
        <v>15620</v>
      </c>
      <c r="M2600" t="s">
        <v>19272</v>
      </c>
      <c r="N2600" t="s">
        <v>19273</v>
      </c>
      <c r="O2600" t="s">
        <v>17604</v>
      </c>
      <c r="P2600" t="s">
        <v>19133</v>
      </c>
      <c r="Q2600">
        <v>1999</v>
      </c>
      <c r="R2600" t="s">
        <v>491</v>
      </c>
      <c r="S2600">
        <v>6</v>
      </c>
      <c r="T2600">
        <v>11000000</v>
      </c>
      <c r="U2600">
        <v>101736215</v>
      </c>
      <c r="V2600">
        <f t="shared" si="81"/>
        <v>90736215</v>
      </c>
      <c r="W2600" t="s">
        <v>9430</v>
      </c>
      <c r="X2600">
        <v>7</v>
      </c>
      <c r="Y2600">
        <v>145</v>
      </c>
      <c r="Z2600">
        <v>315549</v>
      </c>
      <c r="AA2600">
        <v>789</v>
      </c>
      <c r="AB2600">
        <v>0</v>
      </c>
      <c r="AC2600">
        <v>80</v>
      </c>
      <c r="AD2600">
        <v>3000</v>
      </c>
      <c r="AE2600">
        <v>1000</v>
      </c>
      <c r="AF2600">
        <v>1000</v>
      </c>
      <c r="AG2600">
        <v>8134</v>
      </c>
      <c r="AH2600" t="s">
        <v>1432</v>
      </c>
      <c r="AP2600">
        <f t="shared" si="80"/>
        <v>1</v>
      </c>
    </row>
    <row r="2601" spans="1:42" x14ac:dyDescent="0.3">
      <c r="A2601" s="1">
        <v>2866</v>
      </c>
      <c r="B2601" t="s">
        <v>9431</v>
      </c>
      <c r="C2601" t="s">
        <v>27</v>
      </c>
      <c r="D2601" t="s">
        <v>9432</v>
      </c>
      <c r="E2601" t="s">
        <v>500</v>
      </c>
      <c r="F2601" t="s">
        <v>2255</v>
      </c>
      <c r="G2601" t="s">
        <v>9433</v>
      </c>
      <c r="H2601" t="s">
        <v>1390</v>
      </c>
      <c r="I2601">
        <v>80</v>
      </c>
      <c r="J2601">
        <v>1.85</v>
      </c>
      <c r="K2601" t="s">
        <v>2067</v>
      </c>
      <c r="L2601" t="s">
        <v>15226</v>
      </c>
      <c r="M2601" t="s">
        <v>17426</v>
      </c>
      <c r="N2601" t="s">
        <v>15162</v>
      </c>
      <c r="O2601" t="s">
        <v>14384</v>
      </c>
      <c r="P2601" t="s">
        <v>17683</v>
      </c>
      <c r="Q2601">
        <v>2012</v>
      </c>
      <c r="R2601" t="s">
        <v>72</v>
      </c>
      <c r="S2601">
        <v>0</v>
      </c>
      <c r="T2601">
        <v>9600000</v>
      </c>
      <c r="U2601">
        <v>71442</v>
      </c>
      <c r="V2601">
        <f t="shared" si="81"/>
        <v>-9528558</v>
      </c>
      <c r="W2601" t="s">
        <v>9434</v>
      </c>
      <c r="X2601">
        <v>7.9</v>
      </c>
      <c r="Y2601">
        <v>99</v>
      </c>
      <c r="Z2601">
        <v>12029</v>
      </c>
      <c r="AA2601">
        <v>32</v>
      </c>
      <c r="AB2601">
        <v>0</v>
      </c>
      <c r="AC2601">
        <v>2</v>
      </c>
      <c r="AD2601">
        <v>6000</v>
      </c>
      <c r="AE2601">
        <v>637</v>
      </c>
      <c r="AF2601">
        <v>186</v>
      </c>
      <c r="AG2601">
        <v>6829</v>
      </c>
      <c r="AH2601" t="s">
        <v>20925</v>
      </c>
      <c r="AI2601" t="s">
        <v>1432</v>
      </c>
      <c r="AJ2601" t="s">
        <v>20931</v>
      </c>
      <c r="AK2601" t="s">
        <v>2420</v>
      </c>
      <c r="AL2601" t="s">
        <v>20926</v>
      </c>
      <c r="AP2601">
        <f t="shared" si="80"/>
        <v>5</v>
      </c>
    </row>
    <row r="2602" spans="1:42" x14ac:dyDescent="0.3">
      <c r="A2602" s="1">
        <v>2867</v>
      </c>
      <c r="B2602" t="s">
        <v>9435</v>
      </c>
      <c r="C2602" t="s">
        <v>27</v>
      </c>
      <c r="D2602" t="s">
        <v>6260</v>
      </c>
      <c r="E2602" t="s">
        <v>2433</v>
      </c>
      <c r="F2602" t="s">
        <v>3973</v>
      </c>
      <c r="G2602" t="s">
        <v>9436</v>
      </c>
      <c r="H2602" t="s">
        <v>32</v>
      </c>
      <c r="I2602">
        <v>94</v>
      </c>
      <c r="J2602">
        <v>1.85</v>
      </c>
      <c r="K2602" t="s">
        <v>33</v>
      </c>
      <c r="L2602" t="s">
        <v>14325</v>
      </c>
      <c r="M2602" t="s">
        <v>16665</v>
      </c>
      <c r="N2602" t="s">
        <v>14367</v>
      </c>
      <c r="O2602" t="s">
        <v>14528</v>
      </c>
      <c r="P2602" t="s">
        <v>14914</v>
      </c>
      <c r="Q2602">
        <v>1986</v>
      </c>
      <c r="R2602" t="s">
        <v>34</v>
      </c>
      <c r="S2602">
        <v>1</v>
      </c>
      <c r="T2602">
        <v>25000000</v>
      </c>
      <c r="U2602">
        <v>79817937</v>
      </c>
      <c r="V2602">
        <f t="shared" si="81"/>
        <v>54817937</v>
      </c>
      <c r="W2602" t="s">
        <v>9437</v>
      </c>
      <c r="X2602">
        <v>5.9</v>
      </c>
      <c r="Y2602">
        <v>29</v>
      </c>
      <c r="Z2602">
        <v>39798</v>
      </c>
      <c r="AA2602">
        <v>69</v>
      </c>
      <c r="AB2602">
        <v>0</v>
      </c>
      <c r="AC2602">
        <v>23</v>
      </c>
      <c r="AD2602">
        <v>400</v>
      </c>
      <c r="AE2602">
        <v>255</v>
      </c>
      <c r="AF2602">
        <v>148</v>
      </c>
      <c r="AG2602">
        <v>1044</v>
      </c>
      <c r="AH2602" t="s">
        <v>980</v>
      </c>
      <c r="AI2602" t="s">
        <v>718</v>
      </c>
      <c r="AJ2602" t="s">
        <v>1432</v>
      </c>
      <c r="AK2602" t="s">
        <v>20924</v>
      </c>
      <c r="AL2602" t="s">
        <v>20928</v>
      </c>
      <c r="AP2602">
        <f t="shared" si="80"/>
        <v>5</v>
      </c>
    </row>
    <row r="2603" spans="1:42" x14ac:dyDescent="0.3">
      <c r="A2603" s="1">
        <v>2868</v>
      </c>
      <c r="B2603" t="s">
        <v>9438</v>
      </c>
      <c r="C2603" t="s">
        <v>27</v>
      </c>
      <c r="D2603" t="s">
        <v>998</v>
      </c>
      <c r="E2603" t="s">
        <v>7758</v>
      </c>
      <c r="F2603" t="s">
        <v>2765</v>
      </c>
      <c r="G2603" t="s">
        <v>3987</v>
      </c>
      <c r="H2603" t="s">
        <v>32</v>
      </c>
      <c r="I2603">
        <v>122</v>
      </c>
      <c r="J2603">
        <v>2.35</v>
      </c>
      <c r="K2603" t="s">
        <v>33</v>
      </c>
      <c r="L2603" t="s">
        <v>16127</v>
      </c>
      <c r="M2603" t="s">
        <v>19274</v>
      </c>
      <c r="N2603" t="s">
        <v>17621</v>
      </c>
      <c r="O2603" t="s">
        <v>19275</v>
      </c>
      <c r="P2603" t="s">
        <v>16338</v>
      </c>
      <c r="Q2603">
        <v>2012</v>
      </c>
      <c r="R2603" t="s">
        <v>34</v>
      </c>
      <c r="S2603">
        <v>8</v>
      </c>
      <c r="T2603">
        <v>12000000</v>
      </c>
      <c r="U2603">
        <v>91547205</v>
      </c>
      <c r="V2603">
        <f t="shared" si="81"/>
        <v>79547205</v>
      </c>
      <c r="W2603" t="s">
        <v>9439</v>
      </c>
      <c r="X2603">
        <v>6.6</v>
      </c>
      <c r="Y2603">
        <v>77</v>
      </c>
      <c r="Z2603">
        <v>34579</v>
      </c>
      <c r="AA2603">
        <v>62</v>
      </c>
      <c r="AB2603">
        <v>0</v>
      </c>
      <c r="AC2603">
        <v>167</v>
      </c>
      <c r="AD2603">
        <v>997</v>
      </c>
      <c r="AE2603">
        <v>966</v>
      </c>
      <c r="AF2603">
        <v>807</v>
      </c>
      <c r="AG2603">
        <v>5165</v>
      </c>
      <c r="AH2603" t="s">
        <v>1432</v>
      </c>
      <c r="AI2603" t="s">
        <v>12756</v>
      </c>
      <c r="AP2603">
        <f t="shared" si="80"/>
        <v>2</v>
      </c>
    </row>
    <row r="2604" spans="1:42" x14ac:dyDescent="0.3">
      <c r="A2604" s="1">
        <v>2869</v>
      </c>
      <c r="B2604" t="s">
        <v>9440</v>
      </c>
      <c r="C2604" t="s">
        <v>27</v>
      </c>
      <c r="D2604" t="s">
        <v>998</v>
      </c>
      <c r="E2604" t="s">
        <v>8014</v>
      </c>
      <c r="F2604" t="s">
        <v>6443</v>
      </c>
      <c r="G2604" t="s">
        <v>600</v>
      </c>
      <c r="H2604" t="s">
        <v>32</v>
      </c>
      <c r="I2604">
        <v>102</v>
      </c>
      <c r="J2604">
        <v>1.85</v>
      </c>
      <c r="K2604" t="s">
        <v>33</v>
      </c>
      <c r="L2604" t="s">
        <v>19276</v>
      </c>
      <c r="M2604" t="s">
        <v>18648</v>
      </c>
      <c r="N2604" t="s">
        <v>16252</v>
      </c>
      <c r="O2604" t="s">
        <v>15705</v>
      </c>
      <c r="P2604" t="s">
        <v>14877</v>
      </c>
      <c r="Q2604">
        <v>2002</v>
      </c>
      <c r="R2604" t="s">
        <v>34</v>
      </c>
      <c r="S2604">
        <v>0</v>
      </c>
      <c r="T2604">
        <v>12000000</v>
      </c>
      <c r="U2604">
        <v>75074950</v>
      </c>
      <c r="V2604">
        <f t="shared" si="81"/>
        <v>63074950</v>
      </c>
      <c r="W2604" t="s">
        <v>9441</v>
      </c>
      <c r="X2604">
        <v>6.3</v>
      </c>
      <c r="Y2604">
        <v>91</v>
      </c>
      <c r="Z2604">
        <v>22147</v>
      </c>
      <c r="AA2604">
        <v>156</v>
      </c>
      <c r="AB2604">
        <v>770</v>
      </c>
      <c r="AC2604">
        <v>167</v>
      </c>
      <c r="AD2604">
        <v>656</v>
      </c>
      <c r="AE2604">
        <v>528</v>
      </c>
      <c r="AF2604">
        <v>436</v>
      </c>
      <c r="AG2604">
        <v>2754</v>
      </c>
      <c r="AH2604" t="s">
        <v>1432</v>
      </c>
      <c r="AI2604" t="s">
        <v>2420</v>
      </c>
      <c r="AP2604">
        <f t="shared" si="80"/>
        <v>2</v>
      </c>
    </row>
    <row r="2605" spans="1:42" x14ac:dyDescent="0.3">
      <c r="A2605" s="1">
        <v>2870</v>
      </c>
      <c r="B2605" t="s">
        <v>9442</v>
      </c>
      <c r="C2605" t="s">
        <v>27</v>
      </c>
      <c r="D2605" t="s">
        <v>6317</v>
      </c>
      <c r="E2605" t="s">
        <v>772</v>
      </c>
      <c r="F2605" t="s">
        <v>9443</v>
      </c>
      <c r="G2605" t="s">
        <v>5105</v>
      </c>
      <c r="H2605" t="s">
        <v>32</v>
      </c>
      <c r="I2605">
        <v>116</v>
      </c>
      <c r="J2605">
        <v>2.35</v>
      </c>
      <c r="K2605" t="s">
        <v>33</v>
      </c>
      <c r="L2605" t="s">
        <v>19277</v>
      </c>
      <c r="M2605" t="s">
        <v>14146</v>
      </c>
      <c r="N2605" t="s">
        <v>14784</v>
      </c>
      <c r="O2605" t="s">
        <v>19278</v>
      </c>
      <c r="P2605" t="s">
        <v>17164</v>
      </c>
      <c r="Q2605">
        <v>1982</v>
      </c>
      <c r="R2605" t="s">
        <v>72</v>
      </c>
      <c r="S2605">
        <v>2</v>
      </c>
      <c r="T2605">
        <v>11000000</v>
      </c>
      <c r="U2605">
        <v>78900000</v>
      </c>
      <c r="V2605">
        <f t="shared" si="81"/>
        <v>67900000</v>
      </c>
      <c r="W2605" t="s">
        <v>9444</v>
      </c>
      <c r="X2605">
        <v>7.7</v>
      </c>
      <c r="Y2605">
        <v>148</v>
      </c>
      <c r="Z2605">
        <v>91414</v>
      </c>
      <c r="AA2605">
        <v>359</v>
      </c>
      <c r="AB2605">
        <v>0</v>
      </c>
      <c r="AC2605">
        <v>120</v>
      </c>
      <c r="AD2605">
        <v>12000</v>
      </c>
      <c r="AE2605">
        <v>980</v>
      </c>
      <c r="AF2605">
        <v>664</v>
      </c>
      <c r="AG2605">
        <v>16539</v>
      </c>
      <c r="AH2605" t="s">
        <v>980</v>
      </c>
      <c r="AI2605" t="s">
        <v>718</v>
      </c>
      <c r="AJ2605" t="s">
        <v>13700</v>
      </c>
      <c r="AP2605">
        <f t="shared" si="80"/>
        <v>3</v>
      </c>
    </row>
    <row r="2606" spans="1:42" x14ac:dyDescent="0.3">
      <c r="A2606" s="1">
        <v>2871</v>
      </c>
      <c r="B2606" t="s">
        <v>9445</v>
      </c>
      <c r="C2606" t="s">
        <v>27</v>
      </c>
      <c r="D2606" t="s">
        <v>395</v>
      </c>
      <c r="E2606" t="s">
        <v>6226</v>
      </c>
      <c r="F2606" t="s">
        <v>1327</v>
      </c>
      <c r="G2606" t="s">
        <v>8154</v>
      </c>
      <c r="H2606" t="s">
        <v>32</v>
      </c>
      <c r="I2606">
        <v>78</v>
      </c>
      <c r="J2606">
        <v>1.85</v>
      </c>
      <c r="K2606" t="s">
        <v>33</v>
      </c>
      <c r="L2606" t="s">
        <v>14914</v>
      </c>
      <c r="M2606" t="s">
        <v>17161</v>
      </c>
      <c r="N2606" t="s">
        <v>19279</v>
      </c>
      <c r="O2606" t="s">
        <v>15897</v>
      </c>
      <c r="P2606" t="s">
        <v>16853</v>
      </c>
      <c r="Q2606">
        <v>1994</v>
      </c>
      <c r="R2606" t="s">
        <v>34</v>
      </c>
      <c r="S2606">
        <v>1</v>
      </c>
      <c r="T2606">
        <v>12000000</v>
      </c>
      <c r="U2606">
        <v>72217000</v>
      </c>
      <c r="V2606">
        <f t="shared" si="81"/>
        <v>60217000</v>
      </c>
      <c r="W2606" t="s">
        <v>9446</v>
      </c>
      <c r="X2606">
        <v>6.9</v>
      </c>
      <c r="Y2606">
        <v>61</v>
      </c>
      <c r="Z2606">
        <v>216486</v>
      </c>
      <c r="AA2606">
        <v>242</v>
      </c>
      <c r="AB2606">
        <v>0</v>
      </c>
      <c r="AC2606">
        <v>293</v>
      </c>
      <c r="AD2606">
        <v>759</v>
      </c>
      <c r="AE2606">
        <v>595</v>
      </c>
      <c r="AF2606">
        <v>567</v>
      </c>
      <c r="AG2606">
        <v>2462</v>
      </c>
      <c r="AH2606" t="s">
        <v>1432</v>
      </c>
      <c r="AP2606">
        <f t="shared" si="80"/>
        <v>1</v>
      </c>
    </row>
    <row r="2607" spans="1:42" x14ac:dyDescent="0.3">
      <c r="A2607" s="1">
        <v>2872</v>
      </c>
      <c r="B2607" t="s">
        <v>9447</v>
      </c>
      <c r="C2607" t="s">
        <v>27</v>
      </c>
      <c r="D2607" t="s">
        <v>9448</v>
      </c>
      <c r="E2607" t="s">
        <v>674</v>
      </c>
      <c r="F2607" t="s">
        <v>6548</v>
      </c>
      <c r="G2607" t="s">
        <v>9449</v>
      </c>
      <c r="H2607" t="s">
        <v>32</v>
      </c>
      <c r="I2607">
        <v>114</v>
      </c>
      <c r="J2607">
        <v>1.85</v>
      </c>
      <c r="K2607" t="s">
        <v>33</v>
      </c>
      <c r="L2607" t="s">
        <v>14833</v>
      </c>
      <c r="M2607" t="s">
        <v>15282</v>
      </c>
      <c r="N2607" t="s">
        <v>15251</v>
      </c>
      <c r="O2607" t="s">
        <v>19280</v>
      </c>
      <c r="P2607" t="s">
        <v>14057</v>
      </c>
      <c r="Q2607">
        <v>1983</v>
      </c>
      <c r="R2607" t="s">
        <v>72</v>
      </c>
      <c r="S2607">
        <v>0</v>
      </c>
      <c r="T2607">
        <v>12000000</v>
      </c>
      <c r="U2607">
        <v>79568000</v>
      </c>
      <c r="V2607">
        <f t="shared" si="81"/>
        <v>67568000</v>
      </c>
      <c r="W2607" t="s">
        <v>9450</v>
      </c>
      <c r="X2607">
        <v>7.1</v>
      </c>
      <c r="Y2607">
        <v>84</v>
      </c>
      <c r="Z2607">
        <v>71842</v>
      </c>
      <c r="AA2607">
        <v>152</v>
      </c>
      <c r="AB2607">
        <v>0</v>
      </c>
      <c r="AC2607">
        <v>139</v>
      </c>
      <c r="AD2607">
        <v>2000</v>
      </c>
      <c r="AE2607">
        <v>883</v>
      </c>
      <c r="AF2607">
        <v>793</v>
      </c>
      <c r="AG2607">
        <v>4537</v>
      </c>
      <c r="AH2607" t="s">
        <v>13700</v>
      </c>
      <c r="AI2607" t="s">
        <v>13161</v>
      </c>
      <c r="AP2607">
        <f t="shared" si="80"/>
        <v>2</v>
      </c>
    </row>
    <row r="2608" spans="1:42" x14ac:dyDescent="0.3">
      <c r="A2608" s="1">
        <v>2873</v>
      </c>
      <c r="B2608" t="s">
        <v>9451</v>
      </c>
      <c r="C2608" t="s">
        <v>27</v>
      </c>
      <c r="D2608" t="s">
        <v>823</v>
      </c>
      <c r="E2608" t="s">
        <v>306</v>
      </c>
      <c r="F2608" t="s">
        <v>2013</v>
      </c>
      <c r="G2608" t="s">
        <v>845</v>
      </c>
      <c r="H2608" t="s">
        <v>32</v>
      </c>
      <c r="I2608">
        <v>112</v>
      </c>
      <c r="J2608">
        <v>1.85</v>
      </c>
      <c r="K2608" t="s">
        <v>33</v>
      </c>
      <c r="L2608" t="s">
        <v>18034</v>
      </c>
      <c r="M2608" t="s">
        <v>14003</v>
      </c>
      <c r="N2608" t="s">
        <v>14448</v>
      </c>
      <c r="O2608" t="s">
        <v>14666</v>
      </c>
      <c r="P2608" t="s">
        <v>14028</v>
      </c>
      <c r="Q2608">
        <v>1985</v>
      </c>
      <c r="R2608" t="s">
        <v>491</v>
      </c>
      <c r="S2608">
        <v>1</v>
      </c>
      <c r="T2608">
        <v>12000000</v>
      </c>
      <c r="U2608">
        <v>65500000</v>
      </c>
      <c r="V2608">
        <f t="shared" si="81"/>
        <v>53500000</v>
      </c>
      <c r="W2608" t="s">
        <v>9452</v>
      </c>
      <c r="X2608">
        <v>7.4</v>
      </c>
      <c r="Y2608">
        <v>83</v>
      </c>
      <c r="Z2608">
        <v>66966</v>
      </c>
      <c r="AA2608">
        <v>175</v>
      </c>
      <c r="AB2608">
        <v>0</v>
      </c>
      <c r="AC2608">
        <v>608</v>
      </c>
      <c r="AD2608">
        <v>11000</v>
      </c>
      <c r="AE2608">
        <v>10000</v>
      </c>
      <c r="AF2608">
        <v>733</v>
      </c>
      <c r="AG2608">
        <v>22479</v>
      </c>
      <c r="AH2608" t="s">
        <v>20931</v>
      </c>
      <c r="AI2608" t="s">
        <v>2420</v>
      </c>
      <c r="AJ2608" t="s">
        <v>12756</v>
      </c>
      <c r="AK2608" t="s">
        <v>13161</v>
      </c>
      <c r="AP2608">
        <f t="shared" si="80"/>
        <v>4</v>
      </c>
    </row>
    <row r="2609" spans="1:42" x14ac:dyDescent="0.3">
      <c r="A2609" s="1">
        <v>2874</v>
      </c>
      <c r="B2609" t="s">
        <v>9453</v>
      </c>
      <c r="C2609" t="s">
        <v>27</v>
      </c>
      <c r="D2609" t="s">
        <v>9454</v>
      </c>
      <c r="E2609" t="s">
        <v>9455</v>
      </c>
      <c r="F2609" t="s">
        <v>9456</v>
      </c>
      <c r="G2609" t="s">
        <v>9457</v>
      </c>
      <c r="H2609" t="s">
        <v>32</v>
      </c>
      <c r="I2609">
        <v>110</v>
      </c>
      <c r="J2609">
        <v>2.35</v>
      </c>
      <c r="K2609" t="s">
        <v>33</v>
      </c>
      <c r="L2609" t="s">
        <v>14171</v>
      </c>
      <c r="M2609" t="s">
        <v>16285</v>
      </c>
      <c r="N2609" t="s">
        <v>13975</v>
      </c>
      <c r="O2609" t="s">
        <v>15539</v>
      </c>
      <c r="P2609" t="s">
        <v>19281</v>
      </c>
      <c r="Q2609">
        <v>2012</v>
      </c>
      <c r="R2609" t="s">
        <v>491</v>
      </c>
      <c r="S2609">
        <v>0</v>
      </c>
      <c r="T2609">
        <v>12000000</v>
      </c>
      <c r="U2609">
        <v>70011073</v>
      </c>
      <c r="V2609">
        <f t="shared" si="81"/>
        <v>58011073</v>
      </c>
      <c r="W2609" t="s">
        <v>9458</v>
      </c>
      <c r="X2609">
        <v>6.5</v>
      </c>
      <c r="Y2609">
        <v>216</v>
      </c>
      <c r="Z2609">
        <v>57996</v>
      </c>
      <c r="AA2609">
        <v>349</v>
      </c>
      <c r="AB2609">
        <v>15000</v>
      </c>
      <c r="AC2609">
        <v>16</v>
      </c>
      <c r="AD2609">
        <v>93</v>
      </c>
      <c r="AE2609">
        <v>17</v>
      </c>
      <c r="AF2609">
        <v>11</v>
      </c>
      <c r="AG2609">
        <v>146</v>
      </c>
      <c r="AH2609" t="s">
        <v>980</v>
      </c>
      <c r="AI2609" t="s">
        <v>718</v>
      </c>
      <c r="AJ2609" t="s">
        <v>2420</v>
      </c>
      <c r="AK2609" t="s">
        <v>13161</v>
      </c>
      <c r="AL2609" t="s">
        <v>6750</v>
      </c>
      <c r="AP2609">
        <f t="shared" si="80"/>
        <v>5</v>
      </c>
    </row>
    <row r="2610" spans="1:42" x14ac:dyDescent="0.3">
      <c r="A2610" s="1">
        <v>2875</v>
      </c>
      <c r="B2610" t="s">
        <v>9459</v>
      </c>
      <c r="C2610" t="s">
        <v>27</v>
      </c>
      <c r="D2610" t="s">
        <v>4372</v>
      </c>
      <c r="E2610" t="s">
        <v>344</v>
      </c>
      <c r="F2610" t="s">
        <v>2849</v>
      </c>
      <c r="G2610" t="s">
        <v>9460</v>
      </c>
      <c r="H2610" t="s">
        <v>32</v>
      </c>
      <c r="I2610">
        <v>104</v>
      </c>
      <c r="J2610">
        <v>2.35</v>
      </c>
      <c r="K2610" t="s">
        <v>33</v>
      </c>
      <c r="L2610" t="s">
        <v>15192</v>
      </c>
      <c r="M2610" t="s">
        <v>16227</v>
      </c>
      <c r="N2610" t="s">
        <v>14397</v>
      </c>
      <c r="O2610" t="s">
        <v>19282</v>
      </c>
      <c r="P2610" t="s">
        <v>15407</v>
      </c>
      <c r="Q2610">
        <v>2006</v>
      </c>
      <c r="R2610" t="s">
        <v>34</v>
      </c>
      <c r="S2610">
        <v>0</v>
      </c>
      <c r="T2610">
        <v>12000000</v>
      </c>
      <c r="U2610">
        <v>65269010</v>
      </c>
      <c r="V2610">
        <f t="shared" si="81"/>
        <v>53269010</v>
      </c>
      <c r="W2610" t="s">
        <v>9461</v>
      </c>
      <c r="X2610">
        <v>6.5</v>
      </c>
      <c r="Y2610">
        <v>107</v>
      </c>
      <c r="Z2610">
        <v>90938</v>
      </c>
      <c r="AA2610">
        <v>271</v>
      </c>
      <c r="AB2610">
        <v>0</v>
      </c>
      <c r="AC2610">
        <v>98</v>
      </c>
      <c r="AD2610">
        <v>17000</v>
      </c>
      <c r="AE2610">
        <v>2000</v>
      </c>
      <c r="AF2610">
        <v>920</v>
      </c>
      <c r="AG2610">
        <v>21380</v>
      </c>
      <c r="AH2610" t="s">
        <v>20931</v>
      </c>
      <c r="AI2610" t="s">
        <v>2420</v>
      </c>
      <c r="AJ2610" t="s">
        <v>20933</v>
      </c>
      <c r="AK2610" t="s">
        <v>12756</v>
      </c>
      <c r="AP2610">
        <f t="shared" si="80"/>
        <v>4</v>
      </c>
    </row>
    <row r="2611" spans="1:42" x14ac:dyDescent="0.3">
      <c r="A2611" s="1">
        <v>2876</v>
      </c>
      <c r="B2611" t="s">
        <v>9462</v>
      </c>
      <c r="C2611" t="s">
        <v>27</v>
      </c>
      <c r="D2611" t="s">
        <v>9463</v>
      </c>
      <c r="E2611" t="s">
        <v>735</v>
      </c>
      <c r="F2611" t="s">
        <v>1015</v>
      </c>
      <c r="G2611" t="s">
        <v>4703</v>
      </c>
      <c r="H2611" t="s">
        <v>32</v>
      </c>
      <c r="I2611">
        <v>81</v>
      </c>
      <c r="J2611">
        <v>1.85</v>
      </c>
      <c r="K2611" t="s">
        <v>33</v>
      </c>
      <c r="L2611" t="s">
        <v>19283</v>
      </c>
      <c r="M2611" t="s">
        <v>14720</v>
      </c>
      <c r="N2611" t="s">
        <v>19284</v>
      </c>
      <c r="O2611" t="s">
        <v>14621</v>
      </c>
      <c r="P2611" t="s">
        <v>19285</v>
      </c>
      <c r="Q2611">
        <v>1996</v>
      </c>
      <c r="R2611" t="s">
        <v>34</v>
      </c>
      <c r="S2611">
        <v>0</v>
      </c>
      <c r="T2611">
        <v>12000000</v>
      </c>
      <c r="U2611">
        <v>63071133</v>
      </c>
      <c r="V2611">
        <f t="shared" si="81"/>
        <v>51071133</v>
      </c>
      <c r="W2611" t="s">
        <v>9464</v>
      </c>
      <c r="X2611">
        <v>6.8</v>
      </c>
      <c r="Y2611">
        <v>63</v>
      </c>
      <c r="Z2611">
        <v>42892</v>
      </c>
      <c r="AA2611">
        <v>154</v>
      </c>
      <c r="AB2611">
        <v>0</v>
      </c>
      <c r="AC2611">
        <v>406</v>
      </c>
      <c r="AD2611">
        <v>13000</v>
      </c>
      <c r="AE2611">
        <v>2000</v>
      </c>
      <c r="AF2611">
        <v>616</v>
      </c>
      <c r="AG2611">
        <v>17035</v>
      </c>
      <c r="AH2611" t="s">
        <v>718</v>
      </c>
      <c r="AI2611" t="s">
        <v>20925</v>
      </c>
      <c r="AJ2611" t="s">
        <v>1432</v>
      </c>
      <c r="AK2611" t="s">
        <v>20931</v>
      </c>
      <c r="AP2611">
        <f t="shared" si="80"/>
        <v>4</v>
      </c>
    </row>
    <row r="2612" spans="1:42" x14ac:dyDescent="0.3">
      <c r="A2612" s="1">
        <v>2877</v>
      </c>
      <c r="B2612" t="s">
        <v>9465</v>
      </c>
      <c r="C2612" t="s">
        <v>27</v>
      </c>
      <c r="D2612" t="s">
        <v>1283</v>
      </c>
      <c r="E2612" t="s">
        <v>1269</v>
      </c>
      <c r="F2612" t="s">
        <v>9466</v>
      </c>
      <c r="G2612" t="s">
        <v>3084</v>
      </c>
      <c r="H2612" t="s">
        <v>32</v>
      </c>
      <c r="I2612">
        <v>154</v>
      </c>
      <c r="J2612">
        <v>1.85</v>
      </c>
      <c r="K2612" t="s">
        <v>33</v>
      </c>
      <c r="L2612" t="s">
        <v>14487</v>
      </c>
      <c r="M2612" t="s">
        <v>19286</v>
      </c>
      <c r="N2612" t="s">
        <v>19287</v>
      </c>
      <c r="O2612" t="s">
        <v>14631</v>
      </c>
      <c r="P2612" t="s">
        <v>16299</v>
      </c>
      <c r="Q2612">
        <v>1997</v>
      </c>
      <c r="R2612" t="s">
        <v>491</v>
      </c>
      <c r="S2612">
        <v>5</v>
      </c>
      <c r="T2612">
        <v>12000000</v>
      </c>
      <c r="U2612">
        <v>39647595</v>
      </c>
      <c r="V2612">
        <f t="shared" si="81"/>
        <v>27647595</v>
      </c>
      <c r="W2612" t="s">
        <v>9467</v>
      </c>
      <c r="X2612">
        <v>7.5</v>
      </c>
      <c r="Y2612">
        <v>140</v>
      </c>
      <c r="Z2612">
        <v>239540</v>
      </c>
      <c r="AA2612">
        <v>462</v>
      </c>
      <c r="AB2612">
        <v>0</v>
      </c>
      <c r="AC2612">
        <v>16000</v>
      </c>
      <c r="AD2612">
        <v>22000</v>
      </c>
      <c r="AE2612">
        <v>1000</v>
      </c>
      <c r="AF2612">
        <v>889</v>
      </c>
      <c r="AG2612">
        <v>25522</v>
      </c>
      <c r="AH2612" t="s">
        <v>20931</v>
      </c>
      <c r="AI2612" t="s">
        <v>13161</v>
      </c>
      <c r="AP2612">
        <f t="shared" si="80"/>
        <v>2</v>
      </c>
    </row>
    <row r="2613" spans="1:42" x14ac:dyDescent="0.3">
      <c r="A2613" s="1">
        <v>2878</v>
      </c>
      <c r="B2613" t="s">
        <v>9468</v>
      </c>
      <c r="C2613" t="s">
        <v>27</v>
      </c>
      <c r="D2613" t="s">
        <v>3687</v>
      </c>
      <c r="E2613" t="s">
        <v>5210</v>
      </c>
      <c r="F2613" t="s">
        <v>4885</v>
      </c>
      <c r="G2613" t="s">
        <v>5647</v>
      </c>
      <c r="H2613" t="s">
        <v>32</v>
      </c>
      <c r="I2613">
        <v>102</v>
      </c>
      <c r="J2613">
        <v>1.85</v>
      </c>
      <c r="K2613" t="s">
        <v>33</v>
      </c>
      <c r="L2613" t="s">
        <v>19288</v>
      </c>
      <c r="M2613" t="s">
        <v>14138</v>
      </c>
      <c r="N2613" t="s">
        <v>17959</v>
      </c>
      <c r="O2613" t="s">
        <v>19289</v>
      </c>
      <c r="P2613" t="s">
        <v>14026</v>
      </c>
      <c r="Q2613">
        <v>2008</v>
      </c>
      <c r="R2613" t="s">
        <v>491</v>
      </c>
      <c r="S2613">
        <v>2</v>
      </c>
      <c r="T2613">
        <v>12000000</v>
      </c>
      <c r="U2613">
        <v>38087366</v>
      </c>
      <c r="V2613">
        <f t="shared" si="81"/>
        <v>26087366</v>
      </c>
      <c r="W2613" t="s">
        <v>9469</v>
      </c>
      <c r="X2613">
        <v>6.6</v>
      </c>
      <c r="Y2613">
        <v>153</v>
      </c>
      <c r="Z2613">
        <v>113918</v>
      </c>
      <c r="AA2613">
        <v>165</v>
      </c>
      <c r="AB2613">
        <v>0</v>
      </c>
      <c r="AC2613">
        <v>22</v>
      </c>
      <c r="AD2613">
        <v>1000</v>
      </c>
      <c r="AE2613">
        <v>954</v>
      </c>
      <c r="AF2613">
        <v>816</v>
      </c>
      <c r="AG2613">
        <v>4065</v>
      </c>
      <c r="AH2613" t="s">
        <v>718</v>
      </c>
      <c r="AI2613" t="s">
        <v>1432</v>
      </c>
      <c r="AP2613">
        <f t="shared" si="80"/>
        <v>2</v>
      </c>
    </row>
    <row r="2614" spans="1:42" x14ac:dyDescent="0.3">
      <c r="A2614" s="1">
        <v>2879</v>
      </c>
      <c r="B2614" t="s">
        <v>9470</v>
      </c>
      <c r="C2614" t="s">
        <v>27</v>
      </c>
      <c r="D2614" t="s">
        <v>1100</v>
      </c>
      <c r="E2614" t="s">
        <v>2171</v>
      </c>
      <c r="F2614" t="s">
        <v>2615</v>
      </c>
      <c r="G2614" t="s">
        <v>9471</v>
      </c>
      <c r="H2614" t="s">
        <v>32</v>
      </c>
      <c r="I2614">
        <v>89</v>
      </c>
      <c r="J2614">
        <v>1.85</v>
      </c>
      <c r="K2614" t="s">
        <v>33</v>
      </c>
      <c r="L2614" t="s">
        <v>17933</v>
      </c>
      <c r="M2614" t="s">
        <v>15251</v>
      </c>
      <c r="N2614" t="s">
        <v>19065</v>
      </c>
      <c r="O2614" t="s">
        <v>19290</v>
      </c>
      <c r="P2614" t="s">
        <v>19291</v>
      </c>
      <c r="Q2614">
        <v>2012</v>
      </c>
      <c r="R2614" t="s">
        <v>34</v>
      </c>
      <c r="S2614">
        <v>0</v>
      </c>
      <c r="T2614">
        <v>12000000</v>
      </c>
      <c r="U2614">
        <v>64572496</v>
      </c>
      <c r="V2614">
        <f t="shared" si="81"/>
        <v>52572496</v>
      </c>
      <c r="W2614" t="s">
        <v>9472</v>
      </c>
      <c r="X2614">
        <v>7.1</v>
      </c>
      <c r="Y2614">
        <v>414</v>
      </c>
      <c r="Z2614">
        <v>204327</v>
      </c>
      <c r="AA2614">
        <v>471</v>
      </c>
      <c r="AB2614">
        <v>32000</v>
      </c>
      <c r="AC2614">
        <v>128</v>
      </c>
      <c r="AD2614">
        <v>963</v>
      </c>
      <c r="AE2614">
        <v>465</v>
      </c>
      <c r="AF2614">
        <v>371</v>
      </c>
      <c r="AG2614">
        <v>2054</v>
      </c>
      <c r="AH2614" t="s">
        <v>2420</v>
      </c>
      <c r="AI2614" t="s">
        <v>13700</v>
      </c>
      <c r="AJ2614" t="s">
        <v>13161</v>
      </c>
      <c r="AP2614">
        <f t="shared" si="80"/>
        <v>3</v>
      </c>
    </row>
    <row r="2615" spans="1:42" x14ac:dyDescent="0.3">
      <c r="A2615" s="1">
        <v>2880</v>
      </c>
      <c r="B2615" t="s">
        <v>9473</v>
      </c>
      <c r="C2615" t="s">
        <v>27</v>
      </c>
      <c r="D2615" t="s">
        <v>4291</v>
      </c>
      <c r="E2615" t="s">
        <v>2828</v>
      </c>
      <c r="F2615" t="s">
        <v>9474</v>
      </c>
      <c r="G2615" t="s">
        <v>9475</v>
      </c>
      <c r="H2615" t="s">
        <v>47</v>
      </c>
      <c r="I2615">
        <v>132</v>
      </c>
      <c r="J2615">
        <v>1.85</v>
      </c>
      <c r="K2615" t="s">
        <v>33</v>
      </c>
      <c r="L2615" t="s">
        <v>14003</v>
      </c>
      <c r="M2615" t="s">
        <v>19292</v>
      </c>
      <c r="N2615" t="s">
        <v>19293</v>
      </c>
      <c r="O2615" t="s">
        <v>15289</v>
      </c>
      <c r="P2615" t="s">
        <v>19294</v>
      </c>
      <c r="Q2615">
        <v>1983</v>
      </c>
      <c r="R2615" t="s">
        <v>72</v>
      </c>
      <c r="S2615">
        <v>1</v>
      </c>
      <c r="T2615">
        <v>12000000</v>
      </c>
      <c r="U2615">
        <v>30400000</v>
      </c>
      <c r="V2615">
        <f t="shared" si="81"/>
        <v>18400000</v>
      </c>
      <c r="W2615" t="s">
        <v>9476</v>
      </c>
      <c r="X2615">
        <v>6.6</v>
      </c>
      <c r="Y2615">
        <v>16</v>
      </c>
      <c r="Z2615">
        <v>9503</v>
      </c>
      <c r="AA2615">
        <v>68</v>
      </c>
      <c r="AB2615">
        <v>0</v>
      </c>
      <c r="AC2615">
        <v>0</v>
      </c>
      <c r="AD2615">
        <v>405</v>
      </c>
      <c r="AE2615">
        <v>194</v>
      </c>
      <c r="AF2615">
        <v>122</v>
      </c>
      <c r="AG2615">
        <v>914</v>
      </c>
      <c r="AH2615" t="s">
        <v>2420</v>
      </c>
      <c r="AI2615" t="s">
        <v>20927</v>
      </c>
      <c r="AJ2615" t="s">
        <v>12756</v>
      </c>
      <c r="AP2615">
        <f t="shared" si="80"/>
        <v>3</v>
      </c>
    </row>
    <row r="2616" spans="1:42" x14ac:dyDescent="0.3">
      <c r="A2616" s="1">
        <v>2881</v>
      </c>
      <c r="B2616" t="s">
        <v>9477</v>
      </c>
      <c r="C2616" t="s">
        <v>27</v>
      </c>
      <c r="D2616" t="s">
        <v>2000</v>
      </c>
      <c r="E2616" t="s">
        <v>8844</v>
      </c>
      <c r="F2616" t="s">
        <v>1762</v>
      </c>
      <c r="G2616" t="s">
        <v>5510</v>
      </c>
      <c r="H2616" t="s">
        <v>47</v>
      </c>
      <c r="I2616">
        <v>103</v>
      </c>
      <c r="J2616">
        <v>1.85</v>
      </c>
      <c r="K2616" t="s">
        <v>33</v>
      </c>
      <c r="L2616" t="s">
        <v>19295</v>
      </c>
      <c r="M2616" t="s">
        <v>14063</v>
      </c>
      <c r="N2616" t="s">
        <v>14062</v>
      </c>
      <c r="O2616" t="s">
        <v>18384</v>
      </c>
      <c r="P2616" t="s">
        <v>14642</v>
      </c>
      <c r="Q2616">
        <v>1981</v>
      </c>
      <c r="R2616" t="s">
        <v>72</v>
      </c>
      <c r="S2616">
        <v>0</v>
      </c>
      <c r="T2616">
        <v>5000000</v>
      </c>
      <c r="U2616">
        <v>42365600</v>
      </c>
      <c r="V2616">
        <f t="shared" si="81"/>
        <v>37365600</v>
      </c>
      <c r="W2616" t="s">
        <v>9478</v>
      </c>
      <c r="X2616">
        <v>7</v>
      </c>
      <c r="Y2616">
        <v>139</v>
      </c>
      <c r="Z2616">
        <v>45890</v>
      </c>
      <c r="AA2616">
        <v>177</v>
      </c>
      <c r="AB2616">
        <v>0</v>
      </c>
      <c r="AC2616">
        <v>0</v>
      </c>
      <c r="AD2616">
        <v>629</v>
      </c>
      <c r="AE2616">
        <v>561</v>
      </c>
      <c r="AF2616">
        <v>504</v>
      </c>
      <c r="AG2616">
        <v>2730</v>
      </c>
      <c r="AH2616" t="s">
        <v>718</v>
      </c>
      <c r="AI2616" t="s">
        <v>1432</v>
      </c>
      <c r="AJ2616" t="s">
        <v>20924</v>
      </c>
      <c r="AK2616" t="s">
        <v>13700</v>
      </c>
      <c r="AP2616">
        <f t="shared" si="80"/>
        <v>4</v>
      </c>
    </row>
    <row r="2617" spans="1:42" x14ac:dyDescent="0.3">
      <c r="A2617" s="1">
        <v>2882</v>
      </c>
      <c r="B2617" t="s">
        <v>9479</v>
      </c>
      <c r="C2617" t="s">
        <v>27</v>
      </c>
      <c r="D2617" t="s">
        <v>9480</v>
      </c>
      <c r="E2617" t="s">
        <v>9481</v>
      </c>
      <c r="F2617" t="s">
        <v>9482</v>
      </c>
      <c r="G2617" t="s">
        <v>9483</v>
      </c>
      <c r="H2617" t="s">
        <v>32</v>
      </c>
      <c r="I2617">
        <v>93</v>
      </c>
      <c r="J2617">
        <v>1.85</v>
      </c>
      <c r="K2617" t="s">
        <v>33</v>
      </c>
      <c r="L2617" t="s">
        <v>15485</v>
      </c>
      <c r="M2617" t="s">
        <v>15162</v>
      </c>
      <c r="N2617" t="s">
        <v>15222</v>
      </c>
      <c r="O2617" t="s">
        <v>18465</v>
      </c>
      <c r="P2617" t="s">
        <v>14003</v>
      </c>
      <c r="Q2617">
        <v>2002</v>
      </c>
      <c r="R2617" t="s">
        <v>34</v>
      </c>
      <c r="S2617">
        <v>1</v>
      </c>
      <c r="T2617">
        <v>12000000</v>
      </c>
      <c r="U2617">
        <v>37188667</v>
      </c>
      <c r="V2617">
        <f t="shared" si="81"/>
        <v>25188667</v>
      </c>
      <c r="W2617" t="s">
        <v>9484</v>
      </c>
      <c r="X2617">
        <v>3.3</v>
      </c>
      <c r="Y2617">
        <v>111</v>
      </c>
      <c r="Z2617">
        <v>34219</v>
      </c>
      <c r="AA2617">
        <v>578</v>
      </c>
      <c r="AB2617">
        <v>0</v>
      </c>
      <c r="AC2617">
        <v>33</v>
      </c>
      <c r="AD2617">
        <v>1000</v>
      </c>
      <c r="AE2617">
        <v>188</v>
      </c>
      <c r="AF2617">
        <v>135</v>
      </c>
      <c r="AG2617">
        <v>1531</v>
      </c>
      <c r="AH2617" t="s">
        <v>1432</v>
      </c>
      <c r="AI2617" t="s">
        <v>2420</v>
      </c>
      <c r="AP2617">
        <f t="shared" si="80"/>
        <v>2</v>
      </c>
    </row>
    <row r="2618" spans="1:42" x14ac:dyDescent="0.3">
      <c r="A2618" s="1">
        <v>2883</v>
      </c>
      <c r="B2618" t="s">
        <v>9485</v>
      </c>
      <c r="C2618" t="s">
        <v>27</v>
      </c>
      <c r="D2618" t="s">
        <v>9486</v>
      </c>
      <c r="E2618" t="s">
        <v>4259</v>
      </c>
      <c r="F2618" t="s">
        <v>9487</v>
      </c>
      <c r="G2618" t="s">
        <v>9488</v>
      </c>
      <c r="H2618" t="s">
        <v>32</v>
      </c>
      <c r="I2618">
        <v>93</v>
      </c>
      <c r="J2618">
        <v>1.85</v>
      </c>
      <c r="K2618" t="s">
        <v>33</v>
      </c>
      <c r="L2618" t="s">
        <v>19296</v>
      </c>
      <c r="M2618" t="s">
        <v>15251</v>
      </c>
      <c r="N2618" t="s">
        <v>19297</v>
      </c>
      <c r="O2618" t="s">
        <v>19298</v>
      </c>
      <c r="P2618" t="s">
        <v>14178</v>
      </c>
      <c r="Q2618">
        <v>2012</v>
      </c>
      <c r="R2618" t="s">
        <v>491</v>
      </c>
      <c r="S2618">
        <v>0</v>
      </c>
      <c r="T2618">
        <v>12000000</v>
      </c>
      <c r="U2618">
        <v>54724272</v>
      </c>
      <c r="V2618">
        <f t="shared" si="81"/>
        <v>42724272</v>
      </c>
      <c r="W2618" t="s">
        <v>9489</v>
      </c>
      <c r="X2618">
        <v>6.7</v>
      </c>
      <c r="Y2618">
        <v>229</v>
      </c>
      <c r="Z2618">
        <v>157051</v>
      </c>
      <c r="AA2618">
        <v>261</v>
      </c>
      <c r="AB2618">
        <v>29000</v>
      </c>
      <c r="AC2618">
        <v>166</v>
      </c>
      <c r="AD2618">
        <v>971</v>
      </c>
      <c r="AE2618">
        <v>329</v>
      </c>
      <c r="AF2618">
        <v>281</v>
      </c>
      <c r="AG2618">
        <v>2043</v>
      </c>
      <c r="AH2618" t="s">
        <v>1432</v>
      </c>
      <c r="AI2618" t="s">
        <v>20931</v>
      </c>
      <c r="AP2618">
        <f t="shared" si="80"/>
        <v>2</v>
      </c>
    </row>
    <row r="2619" spans="1:42" x14ac:dyDescent="0.3">
      <c r="A2619" s="1">
        <v>2885</v>
      </c>
      <c r="B2619" t="s">
        <v>9490</v>
      </c>
      <c r="C2619" t="s">
        <v>27</v>
      </c>
      <c r="D2619" t="s">
        <v>8924</v>
      </c>
      <c r="E2619" t="s">
        <v>604</v>
      </c>
      <c r="F2619" t="s">
        <v>2291</v>
      </c>
      <c r="G2619" t="s">
        <v>1230</v>
      </c>
      <c r="H2619" t="s">
        <v>32</v>
      </c>
      <c r="I2619">
        <v>96</v>
      </c>
      <c r="J2619">
        <v>1.85</v>
      </c>
      <c r="K2619" t="s">
        <v>33</v>
      </c>
      <c r="L2619" t="s">
        <v>17477</v>
      </c>
      <c r="M2619" t="s">
        <v>19299</v>
      </c>
      <c r="N2619" t="s">
        <v>19300</v>
      </c>
      <c r="O2619" t="s">
        <v>19301</v>
      </c>
      <c r="P2619" t="s">
        <v>16407</v>
      </c>
      <c r="Q2619">
        <v>2002</v>
      </c>
      <c r="R2619" t="s">
        <v>491</v>
      </c>
      <c r="S2619">
        <v>0</v>
      </c>
      <c r="T2619">
        <v>12000000</v>
      </c>
      <c r="U2619">
        <v>31597131</v>
      </c>
      <c r="V2619">
        <f t="shared" si="81"/>
        <v>19597131</v>
      </c>
      <c r="W2619" t="s">
        <v>9491</v>
      </c>
      <c r="X2619">
        <v>6.8</v>
      </c>
      <c r="Y2619">
        <v>207</v>
      </c>
      <c r="Z2619">
        <v>97938</v>
      </c>
      <c r="AA2619">
        <v>605</v>
      </c>
      <c r="AB2619">
        <v>0</v>
      </c>
      <c r="AC2619">
        <v>132</v>
      </c>
      <c r="AD2619">
        <v>49000</v>
      </c>
      <c r="AE2619">
        <v>989</v>
      </c>
      <c r="AF2619">
        <v>933</v>
      </c>
      <c r="AG2619">
        <v>52138</v>
      </c>
      <c r="AH2619" t="s">
        <v>2420</v>
      </c>
      <c r="AI2619" t="s">
        <v>13161</v>
      </c>
      <c r="AP2619">
        <f t="shared" si="80"/>
        <v>2</v>
      </c>
    </row>
    <row r="2620" spans="1:42" x14ac:dyDescent="0.3">
      <c r="A2620" s="1">
        <v>2886</v>
      </c>
      <c r="B2620" t="s">
        <v>9492</v>
      </c>
      <c r="C2620" t="s">
        <v>27</v>
      </c>
      <c r="D2620" t="s">
        <v>9493</v>
      </c>
      <c r="E2620" t="s">
        <v>4490</v>
      </c>
      <c r="F2620" t="s">
        <v>2634</v>
      </c>
      <c r="G2620" t="s">
        <v>3688</v>
      </c>
      <c r="H2620" t="s">
        <v>32</v>
      </c>
      <c r="I2620">
        <v>89</v>
      </c>
      <c r="J2620">
        <v>1.85</v>
      </c>
      <c r="K2620" t="s">
        <v>33</v>
      </c>
      <c r="L2620" t="s">
        <v>18685</v>
      </c>
      <c r="M2620" t="s">
        <v>17933</v>
      </c>
      <c r="N2620" t="s">
        <v>14621</v>
      </c>
      <c r="O2620" t="s">
        <v>15780</v>
      </c>
      <c r="P2620" t="s">
        <v>14405</v>
      </c>
      <c r="Q2620">
        <v>2008</v>
      </c>
      <c r="R2620" t="s">
        <v>491</v>
      </c>
      <c r="S2620">
        <v>0</v>
      </c>
      <c r="T2620">
        <v>12000000</v>
      </c>
      <c r="U2620">
        <v>31691811</v>
      </c>
      <c r="V2620">
        <f t="shared" si="81"/>
        <v>19691811</v>
      </c>
      <c r="W2620" t="s">
        <v>9494</v>
      </c>
      <c r="X2620">
        <v>6</v>
      </c>
      <c r="Y2620">
        <v>198</v>
      </c>
      <c r="Z2620">
        <v>57446</v>
      </c>
      <c r="AA2620">
        <v>369</v>
      </c>
      <c r="AB2620">
        <v>0</v>
      </c>
      <c r="AC2620">
        <v>66</v>
      </c>
      <c r="AD2620">
        <v>137000</v>
      </c>
      <c r="AE2620">
        <v>1000</v>
      </c>
      <c r="AF2620">
        <v>1000</v>
      </c>
      <c r="AG2620">
        <v>140268</v>
      </c>
      <c r="AH2620" t="s">
        <v>4493</v>
      </c>
      <c r="AI2620" t="s">
        <v>13700</v>
      </c>
      <c r="AJ2620" t="s">
        <v>13161</v>
      </c>
      <c r="AP2620">
        <f t="shared" si="80"/>
        <v>3</v>
      </c>
    </row>
    <row r="2621" spans="1:42" x14ac:dyDescent="0.3">
      <c r="A2621" s="1">
        <v>2887</v>
      </c>
      <c r="B2621" t="s">
        <v>9495</v>
      </c>
      <c r="C2621" t="s">
        <v>27</v>
      </c>
      <c r="D2621" t="s">
        <v>9496</v>
      </c>
      <c r="E2621" t="s">
        <v>377</v>
      </c>
      <c r="F2621" t="s">
        <v>1480</v>
      </c>
      <c r="G2621" t="s">
        <v>4136</v>
      </c>
      <c r="H2621" t="s">
        <v>32</v>
      </c>
      <c r="I2621">
        <v>92</v>
      </c>
      <c r="J2621">
        <v>2.35</v>
      </c>
      <c r="K2621" t="s">
        <v>33</v>
      </c>
      <c r="L2621" t="s">
        <v>19302</v>
      </c>
      <c r="M2621" t="s">
        <v>19303</v>
      </c>
      <c r="N2621" t="s">
        <v>19304</v>
      </c>
      <c r="O2621" t="s">
        <v>16753</v>
      </c>
      <c r="P2621" t="s">
        <v>19305</v>
      </c>
      <c r="Q2621">
        <v>2008</v>
      </c>
      <c r="R2621" t="s">
        <v>34</v>
      </c>
      <c r="S2621">
        <v>1</v>
      </c>
      <c r="T2621">
        <v>12000000</v>
      </c>
      <c r="U2621">
        <v>31397498</v>
      </c>
      <c r="V2621">
        <f t="shared" si="81"/>
        <v>19397498</v>
      </c>
      <c r="W2621" t="s">
        <v>9497</v>
      </c>
      <c r="X2621">
        <v>5.4</v>
      </c>
      <c r="Y2621">
        <v>172</v>
      </c>
      <c r="Z2621">
        <v>44130</v>
      </c>
      <c r="AA2621">
        <v>156</v>
      </c>
      <c r="AB2621">
        <v>0</v>
      </c>
      <c r="AC2621">
        <v>0</v>
      </c>
      <c r="AD2621">
        <v>17000</v>
      </c>
      <c r="AE2621">
        <v>527</v>
      </c>
      <c r="AF2621">
        <v>451</v>
      </c>
      <c r="AG2621">
        <v>18765</v>
      </c>
      <c r="AH2621" t="s">
        <v>4493</v>
      </c>
      <c r="AI2621" t="s">
        <v>20928</v>
      </c>
      <c r="AP2621">
        <f t="shared" si="80"/>
        <v>2</v>
      </c>
    </row>
    <row r="2622" spans="1:42" x14ac:dyDescent="0.3">
      <c r="A2622" s="1">
        <v>2888</v>
      </c>
      <c r="B2622" t="s">
        <v>9498</v>
      </c>
      <c r="C2622" t="s">
        <v>27</v>
      </c>
      <c r="D2622" t="s">
        <v>9499</v>
      </c>
      <c r="E2622" t="s">
        <v>1279</v>
      </c>
      <c r="F2622" t="s">
        <v>5317</v>
      </c>
      <c r="G2622" t="s">
        <v>9500</v>
      </c>
      <c r="H2622" t="s">
        <v>32</v>
      </c>
      <c r="I2622">
        <v>97</v>
      </c>
      <c r="J2622">
        <v>2.35</v>
      </c>
      <c r="K2622" t="s">
        <v>33</v>
      </c>
      <c r="L2622" t="s">
        <v>15736</v>
      </c>
      <c r="M2622" t="s">
        <v>19306</v>
      </c>
      <c r="N2622" t="s">
        <v>15118</v>
      </c>
      <c r="O2622" t="s">
        <v>15119</v>
      </c>
      <c r="P2622" t="s">
        <v>15121</v>
      </c>
      <c r="Q2622">
        <v>2004</v>
      </c>
      <c r="R2622" t="s">
        <v>34</v>
      </c>
      <c r="S2622">
        <v>5</v>
      </c>
      <c r="T2622">
        <v>12000000</v>
      </c>
      <c r="U2622">
        <v>31179516</v>
      </c>
      <c r="V2622">
        <f t="shared" si="81"/>
        <v>19179516</v>
      </c>
      <c r="W2622" t="s">
        <v>9501</v>
      </c>
      <c r="X2622">
        <v>4.3</v>
      </c>
      <c r="Y2622">
        <v>45</v>
      </c>
      <c r="Z2622">
        <v>5928</v>
      </c>
      <c r="AA2622">
        <v>49</v>
      </c>
      <c r="AB2622">
        <v>243</v>
      </c>
      <c r="AC2622">
        <v>4</v>
      </c>
      <c r="AD2622">
        <v>1000</v>
      </c>
      <c r="AE2622">
        <v>1000</v>
      </c>
      <c r="AF2622">
        <v>826</v>
      </c>
      <c r="AG2622">
        <v>5006</v>
      </c>
      <c r="AH2622" t="s">
        <v>1432</v>
      </c>
      <c r="AP2622">
        <f t="shared" si="80"/>
        <v>1</v>
      </c>
    </row>
    <row r="2623" spans="1:42" x14ac:dyDescent="0.3">
      <c r="A2623" s="1">
        <v>2889</v>
      </c>
      <c r="B2623" t="s">
        <v>9502</v>
      </c>
      <c r="C2623" t="s">
        <v>27</v>
      </c>
      <c r="D2623" t="s">
        <v>3240</v>
      </c>
      <c r="E2623" t="s">
        <v>2348</v>
      </c>
      <c r="F2623" t="s">
        <v>322</v>
      </c>
      <c r="G2623" t="s">
        <v>983</v>
      </c>
      <c r="H2623" t="s">
        <v>32</v>
      </c>
      <c r="I2623">
        <v>93</v>
      </c>
      <c r="J2623">
        <v>1.85</v>
      </c>
      <c r="K2623" t="s">
        <v>33</v>
      </c>
      <c r="L2623" t="s">
        <v>14149</v>
      </c>
      <c r="M2623" t="s">
        <v>14630</v>
      </c>
      <c r="N2623" t="s">
        <v>18072</v>
      </c>
      <c r="O2623" t="s">
        <v>19307</v>
      </c>
      <c r="P2623" t="s">
        <v>19308</v>
      </c>
      <c r="Q2623">
        <v>2001</v>
      </c>
      <c r="R2623" t="s">
        <v>491</v>
      </c>
      <c r="S2623">
        <v>2</v>
      </c>
      <c r="T2623">
        <v>12000000</v>
      </c>
      <c r="U2623">
        <v>31155435</v>
      </c>
      <c r="V2623">
        <f t="shared" si="81"/>
        <v>19155435</v>
      </c>
      <c r="W2623" t="s">
        <v>9503</v>
      </c>
      <c r="X2623">
        <v>6.2</v>
      </c>
      <c r="Y2623">
        <v>34</v>
      </c>
      <c r="Z2623">
        <v>42644</v>
      </c>
      <c r="AA2623">
        <v>102</v>
      </c>
      <c r="AB2623">
        <v>0</v>
      </c>
      <c r="AC2623">
        <v>58</v>
      </c>
      <c r="AD2623">
        <v>995</v>
      </c>
      <c r="AE2623">
        <v>729</v>
      </c>
      <c r="AF2623">
        <v>722</v>
      </c>
      <c r="AG2623">
        <v>6105</v>
      </c>
      <c r="AH2623" t="s">
        <v>1432</v>
      </c>
      <c r="AI2623" t="s">
        <v>20924</v>
      </c>
      <c r="AP2623">
        <f t="shared" si="80"/>
        <v>2</v>
      </c>
    </row>
    <row r="2624" spans="1:42" x14ac:dyDescent="0.3">
      <c r="A2624" s="1">
        <v>2890</v>
      </c>
      <c r="B2624" t="s">
        <v>9504</v>
      </c>
      <c r="C2624" t="s">
        <v>27</v>
      </c>
      <c r="D2624" t="s">
        <v>9505</v>
      </c>
      <c r="E2624" t="s">
        <v>5179</v>
      </c>
      <c r="F2624" t="s">
        <v>9506</v>
      </c>
      <c r="G2624" t="s">
        <v>4029</v>
      </c>
      <c r="H2624" t="s">
        <v>32</v>
      </c>
      <c r="I2624">
        <v>89</v>
      </c>
      <c r="J2624">
        <v>1.85</v>
      </c>
      <c r="K2624" t="s">
        <v>33</v>
      </c>
      <c r="L2624" t="s">
        <v>14220</v>
      </c>
      <c r="M2624" t="s">
        <v>14221</v>
      </c>
      <c r="N2624" t="s">
        <v>19309</v>
      </c>
      <c r="O2624" t="s">
        <v>19310</v>
      </c>
      <c r="P2624" t="s">
        <v>14223</v>
      </c>
      <c r="Q2624">
        <v>1992</v>
      </c>
      <c r="R2624" t="s">
        <v>212</v>
      </c>
      <c r="S2624">
        <v>0</v>
      </c>
      <c r="T2624">
        <v>12000000</v>
      </c>
      <c r="U2624">
        <v>27281507</v>
      </c>
      <c r="V2624">
        <f t="shared" si="81"/>
        <v>15281507</v>
      </c>
      <c r="W2624" t="s">
        <v>9507</v>
      </c>
      <c r="X2624">
        <v>7.7</v>
      </c>
      <c r="Y2624">
        <v>75</v>
      </c>
      <c r="Z2624">
        <v>33850</v>
      </c>
      <c r="AA2624">
        <v>147</v>
      </c>
      <c r="AB2624">
        <v>0</v>
      </c>
      <c r="AC2624">
        <v>53</v>
      </c>
      <c r="AD2624">
        <v>227</v>
      </c>
      <c r="AE2624">
        <v>94</v>
      </c>
      <c r="AF2624">
        <v>84</v>
      </c>
      <c r="AG2624">
        <v>534</v>
      </c>
      <c r="AH2624" t="s">
        <v>1432</v>
      </c>
      <c r="AI2624" t="s">
        <v>2420</v>
      </c>
      <c r="AJ2624" t="s">
        <v>20926</v>
      </c>
      <c r="AK2624" t="s">
        <v>20924</v>
      </c>
      <c r="AL2624" t="s">
        <v>20927</v>
      </c>
      <c r="AP2624">
        <f t="shared" si="80"/>
        <v>5</v>
      </c>
    </row>
    <row r="2625" spans="1:42" x14ac:dyDescent="0.3">
      <c r="A2625" s="1">
        <v>2891</v>
      </c>
      <c r="B2625" t="s">
        <v>9508</v>
      </c>
      <c r="C2625" t="s">
        <v>559</v>
      </c>
      <c r="D2625" t="s">
        <v>4117</v>
      </c>
      <c r="E2625" t="s">
        <v>380</v>
      </c>
      <c r="F2625" t="s">
        <v>1924</v>
      </c>
      <c r="G2625" t="s">
        <v>3789</v>
      </c>
      <c r="H2625" t="s">
        <v>32</v>
      </c>
      <c r="I2625">
        <v>123</v>
      </c>
      <c r="J2625">
        <v>1.85</v>
      </c>
      <c r="K2625" t="s">
        <v>33</v>
      </c>
      <c r="L2625" t="s">
        <v>15651</v>
      </c>
      <c r="M2625" t="s">
        <v>19311</v>
      </c>
      <c r="N2625" t="s">
        <v>14802</v>
      </c>
      <c r="O2625" t="s">
        <v>19312</v>
      </c>
      <c r="P2625" t="s">
        <v>19313</v>
      </c>
      <c r="Q2625">
        <v>2002</v>
      </c>
      <c r="R2625" t="s">
        <v>491</v>
      </c>
      <c r="S2625">
        <v>0</v>
      </c>
      <c r="T2625">
        <v>12000000</v>
      </c>
      <c r="U2625">
        <v>25776062</v>
      </c>
      <c r="V2625">
        <f t="shared" si="81"/>
        <v>13776062</v>
      </c>
      <c r="W2625" t="s">
        <v>9509</v>
      </c>
      <c r="X2625">
        <v>7.4</v>
      </c>
      <c r="Y2625">
        <v>128</v>
      </c>
      <c r="Z2625">
        <v>61651</v>
      </c>
      <c r="AA2625">
        <v>271</v>
      </c>
      <c r="AB2625">
        <v>0</v>
      </c>
      <c r="AC2625">
        <v>278</v>
      </c>
      <c r="AD2625">
        <v>4000</v>
      </c>
      <c r="AE2625">
        <v>1000</v>
      </c>
      <c r="AF2625">
        <v>898</v>
      </c>
      <c r="AG2625">
        <v>7072</v>
      </c>
      <c r="AH2625" t="s">
        <v>20932</v>
      </c>
      <c r="AI2625" t="s">
        <v>2420</v>
      </c>
      <c r="AJ2625" t="s">
        <v>12756</v>
      </c>
      <c r="AP2625">
        <f t="shared" si="80"/>
        <v>3</v>
      </c>
    </row>
    <row r="2626" spans="1:42" x14ac:dyDescent="0.3">
      <c r="A2626" s="1">
        <v>2892</v>
      </c>
      <c r="B2626" t="s">
        <v>9510</v>
      </c>
      <c r="C2626" t="s">
        <v>27</v>
      </c>
      <c r="D2626" t="s">
        <v>9511</v>
      </c>
      <c r="E2626" t="s">
        <v>9512</v>
      </c>
      <c r="F2626" t="s">
        <v>9513</v>
      </c>
      <c r="G2626" t="s">
        <v>9514</v>
      </c>
      <c r="H2626" t="s">
        <v>32</v>
      </c>
      <c r="I2626">
        <v>93</v>
      </c>
      <c r="J2626">
        <v>1.85</v>
      </c>
      <c r="K2626" t="s">
        <v>33</v>
      </c>
      <c r="L2626" t="s">
        <v>15915</v>
      </c>
      <c r="M2626" t="s">
        <v>19314</v>
      </c>
      <c r="N2626" t="s">
        <v>15512</v>
      </c>
      <c r="O2626" t="s">
        <v>15194</v>
      </c>
      <c r="P2626" t="s">
        <v>19315</v>
      </c>
      <c r="Q2626">
        <v>2012</v>
      </c>
      <c r="R2626" t="s">
        <v>72</v>
      </c>
      <c r="S2626">
        <v>0</v>
      </c>
      <c r="T2626">
        <v>12000000</v>
      </c>
      <c r="U2626">
        <v>25240988</v>
      </c>
      <c r="V2626">
        <f t="shared" si="81"/>
        <v>13240988</v>
      </c>
      <c r="W2626" t="s">
        <v>9515</v>
      </c>
      <c r="X2626">
        <v>5.9</v>
      </c>
      <c r="Y2626">
        <v>68</v>
      </c>
      <c r="Z2626">
        <v>12383</v>
      </c>
      <c r="AA2626">
        <v>50</v>
      </c>
      <c r="AB2626">
        <v>0</v>
      </c>
      <c r="AC2626">
        <v>4</v>
      </c>
      <c r="AD2626">
        <v>28</v>
      </c>
      <c r="AE2626">
        <v>9</v>
      </c>
      <c r="AF2626">
        <v>8</v>
      </c>
      <c r="AG2626">
        <v>52</v>
      </c>
      <c r="AH2626" t="s">
        <v>6248</v>
      </c>
      <c r="AI2626" t="s">
        <v>20933</v>
      </c>
      <c r="AP2626">
        <f t="shared" si="80"/>
        <v>2</v>
      </c>
    </row>
    <row r="2627" spans="1:42" x14ac:dyDescent="0.3">
      <c r="A2627" s="1">
        <v>2893</v>
      </c>
      <c r="B2627" t="s">
        <v>9516</v>
      </c>
      <c r="C2627" t="s">
        <v>27</v>
      </c>
      <c r="D2627" t="s">
        <v>9517</v>
      </c>
      <c r="E2627" t="s">
        <v>7370</v>
      </c>
      <c r="F2627" t="s">
        <v>4580</v>
      </c>
      <c r="G2627" t="s">
        <v>9518</v>
      </c>
      <c r="H2627" t="s">
        <v>32</v>
      </c>
      <c r="I2627">
        <v>133</v>
      </c>
      <c r="J2627">
        <v>1.85</v>
      </c>
      <c r="K2627" t="s">
        <v>33</v>
      </c>
      <c r="L2627" t="s">
        <v>16367</v>
      </c>
      <c r="M2627" t="s">
        <v>14746</v>
      </c>
      <c r="N2627" t="s">
        <v>15162</v>
      </c>
      <c r="O2627" t="s">
        <v>17659</v>
      </c>
      <c r="P2627" t="s">
        <v>14057</v>
      </c>
      <c r="Q2627">
        <v>2014</v>
      </c>
      <c r="R2627" t="s">
        <v>34</v>
      </c>
      <c r="S2627">
        <v>0</v>
      </c>
      <c r="T2627">
        <v>12000000</v>
      </c>
      <c r="U2627">
        <v>124868837</v>
      </c>
      <c r="V2627">
        <f t="shared" si="81"/>
        <v>112868837</v>
      </c>
      <c r="W2627" t="s">
        <v>9519</v>
      </c>
      <c r="X2627">
        <v>7.8</v>
      </c>
      <c r="Y2627">
        <v>326</v>
      </c>
      <c r="Z2627">
        <v>249688</v>
      </c>
      <c r="AA2627">
        <v>548</v>
      </c>
      <c r="AB2627">
        <v>93000</v>
      </c>
      <c r="AC2627">
        <v>131</v>
      </c>
      <c r="AD2627">
        <v>8000</v>
      </c>
      <c r="AE2627">
        <v>1000</v>
      </c>
      <c r="AF2627">
        <v>733</v>
      </c>
      <c r="AG2627">
        <v>10565</v>
      </c>
      <c r="AH2627" t="s">
        <v>2420</v>
      </c>
      <c r="AI2627" t="s">
        <v>12756</v>
      </c>
      <c r="AP2627">
        <f t="shared" ref="AP2627:AP2690" si="82">COUNTA(AH2627:AO2627)</f>
        <v>2</v>
      </c>
    </row>
    <row r="2628" spans="1:42" x14ac:dyDescent="0.3">
      <c r="A2628" s="1">
        <v>2894</v>
      </c>
      <c r="B2628" t="s">
        <v>9520</v>
      </c>
      <c r="C2628" t="s">
        <v>27</v>
      </c>
      <c r="D2628" t="s">
        <v>3128</v>
      </c>
      <c r="E2628" t="s">
        <v>861</v>
      </c>
      <c r="F2628" t="s">
        <v>2315</v>
      </c>
      <c r="G2628" t="s">
        <v>3924</v>
      </c>
      <c r="H2628" t="s">
        <v>32</v>
      </c>
      <c r="I2628">
        <v>121</v>
      </c>
      <c r="J2628">
        <v>2.35</v>
      </c>
      <c r="K2628" t="s">
        <v>33</v>
      </c>
      <c r="L2628" t="s">
        <v>15567</v>
      </c>
      <c r="M2628" t="s">
        <v>15351</v>
      </c>
      <c r="N2628" t="s">
        <v>15705</v>
      </c>
      <c r="O2628" t="s">
        <v>16278</v>
      </c>
      <c r="P2628" t="s">
        <v>19316</v>
      </c>
      <c r="Q2628">
        <v>1998</v>
      </c>
      <c r="R2628" t="s">
        <v>491</v>
      </c>
      <c r="S2628">
        <v>2</v>
      </c>
      <c r="T2628">
        <v>12000000</v>
      </c>
      <c r="U2628">
        <v>22905674</v>
      </c>
      <c r="V2628">
        <f t="shared" ref="V2628:V2691" si="83">U2628-T2628</f>
        <v>10905674</v>
      </c>
      <c r="W2628" t="s">
        <v>9521</v>
      </c>
      <c r="X2628">
        <v>7.4</v>
      </c>
      <c r="Y2628">
        <v>128</v>
      </c>
      <c r="Z2628">
        <v>121676</v>
      </c>
      <c r="AA2628">
        <v>290</v>
      </c>
      <c r="AB2628">
        <v>0</v>
      </c>
      <c r="AC2628">
        <v>131</v>
      </c>
      <c r="AD2628">
        <v>13000</v>
      </c>
      <c r="AE2628">
        <v>940</v>
      </c>
      <c r="AF2628">
        <v>599</v>
      </c>
      <c r="AG2628">
        <v>14890</v>
      </c>
      <c r="AH2628" t="s">
        <v>20931</v>
      </c>
      <c r="AI2628" t="s">
        <v>2420</v>
      </c>
      <c r="AP2628">
        <f t="shared" si="82"/>
        <v>2</v>
      </c>
    </row>
    <row r="2629" spans="1:42" x14ac:dyDescent="0.3">
      <c r="A2629" s="1">
        <v>2895</v>
      </c>
      <c r="B2629" t="s">
        <v>9522</v>
      </c>
      <c r="C2629" t="s">
        <v>27</v>
      </c>
      <c r="D2629" t="s">
        <v>5068</v>
      </c>
      <c r="E2629" t="s">
        <v>739</v>
      </c>
      <c r="F2629" t="s">
        <v>2765</v>
      </c>
      <c r="G2629" t="s">
        <v>9523</v>
      </c>
      <c r="H2629" t="s">
        <v>32</v>
      </c>
      <c r="I2629">
        <v>102</v>
      </c>
      <c r="J2629">
        <v>2.35</v>
      </c>
      <c r="K2629" t="s">
        <v>33</v>
      </c>
      <c r="L2629" t="s">
        <v>15703</v>
      </c>
      <c r="M2629" t="s">
        <v>15816</v>
      </c>
      <c r="N2629" t="s">
        <v>15924</v>
      </c>
      <c r="O2629" t="s">
        <v>19317</v>
      </c>
      <c r="P2629" t="s">
        <v>19318</v>
      </c>
      <c r="Q2629">
        <v>2014</v>
      </c>
      <c r="R2629" t="s">
        <v>491</v>
      </c>
      <c r="S2629">
        <v>10</v>
      </c>
      <c r="T2629">
        <v>12000000</v>
      </c>
      <c r="U2629">
        <v>25277561</v>
      </c>
      <c r="V2629">
        <f t="shared" si="83"/>
        <v>13277561</v>
      </c>
      <c r="W2629" t="s">
        <v>9524</v>
      </c>
      <c r="X2629">
        <v>6.5</v>
      </c>
      <c r="Y2629">
        <v>161</v>
      </c>
      <c r="Z2629">
        <v>21672</v>
      </c>
      <c r="AA2629">
        <v>93</v>
      </c>
      <c r="AB2629">
        <v>0</v>
      </c>
      <c r="AC2629">
        <v>0</v>
      </c>
      <c r="AD2629">
        <v>3000</v>
      </c>
      <c r="AE2629">
        <v>966</v>
      </c>
      <c r="AF2629">
        <v>555</v>
      </c>
      <c r="AG2629">
        <v>5592</v>
      </c>
      <c r="AH2629" t="s">
        <v>1432</v>
      </c>
      <c r="AI2629" t="s">
        <v>12756</v>
      </c>
      <c r="AP2629">
        <f t="shared" si="82"/>
        <v>2</v>
      </c>
    </row>
    <row r="2630" spans="1:42" x14ac:dyDescent="0.3">
      <c r="A2630" s="1">
        <v>2897</v>
      </c>
      <c r="B2630" t="s">
        <v>9525</v>
      </c>
      <c r="C2630" t="s">
        <v>27</v>
      </c>
      <c r="D2630" t="s">
        <v>3116</v>
      </c>
      <c r="E2630" t="s">
        <v>5559</v>
      </c>
      <c r="F2630" t="s">
        <v>9526</v>
      </c>
      <c r="G2630" t="s">
        <v>9527</v>
      </c>
      <c r="H2630" t="s">
        <v>32</v>
      </c>
      <c r="I2630">
        <v>99</v>
      </c>
      <c r="J2630">
        <v>1.85</v>
      </c>
      <c r="K2630" t="s">
        <v>33</v>
      </c>
      <c r="L2630" t="s">
        <v>14137</v>
      </c>
      <c r="M2630" t="s">
        <v>19319</v>
      </c>
      <c r="N2630" t="s">
        <v>19320</v>
      </c>
      <c r="O2630" t="s">
        <v>19321</v>
      </c>
      <c r="P2630" t="s">
        <v>19322</v>
      </c>
      <c r="Q2630">
        <v>1999</v>
      </c>
      <c r="R2630" t="s">
        <v>491</v>
      </c>
      <c r="S2630">
        <v>0</v>
      </c>
      <c r="T2630">
        <v>12000000</v>
      </c>
      <c r="U2630">
        <v>21133087</v>
      </c>
      <c r="V2630">
        <f t="shared" si="83"/>
        <v>9133087</v>
      </c>
      <c r="W2630" t="s">
        <v>9528</v>
      </c>
      <c r="X2630">
        <v>7</v>
      </c>
      <c r="Y2630">
        <v>164</v>
      </c>
      <c r="Z2630">
        <v>62468</v>
      </c>
      <c r="AA2630">
        <v>374</v>
      </c>
      <c r="AB2630">
        <v>0</v>
      </c>
      <c r="AC2630">
        <v>192</v>
      </c>
      <c r="AD2630">
        <v>347</v>
      </c>
      <c r="AE2630">
        <v>301</v>
      </c>
      <c r="AF2630">
        <v>282</v>
      </c>
      <c r="AG2630">
        <v>1254</v>
      </c>
      <c r="AH2630" t="s">
        <v>4493</v>
      </c>
      <c r="AI2630" t="s">
        <v>20928</v>
      </c>
      <c r="AJ2630" t="s">
        <v>13161</v>
      </c>
      <c r="AP2630">
        <f t="shared" si="82"/>
        <v>3</v>
      </c>
    </row>
    <row r="2631" spans="1:42" x14ac:dyDescent="0.3">
      <c r="A2631" s="1">
        <v>2899</v>
      </c>
      <c r="B2631" t="s">
        <v>9529</v>
      </c>
      <c r="C2631" t="s">
        <v>27</v>
      </c>
      <c r="D2631" t="s">
        <v>3951</v>
      </c>
      <c r="E2631" t="s">
        <v>606</v>
      </c>
      <c r="F2631" t="s">
        <v>9530</v>
      </c>
      <c r="G2631" t="s">
        <v>9531</v>
      </c>
      <c r="H2631" t="s">
        <v>47</v>
      </c>
      <c r="I2631">
        <v>98</v>
      </c>
      <c r="J2631">
        <v>1.85</v>
      </c>
      <c r="K2631" t="s">
        <v>33</v>
      </c>
      <c r="L2631" t="s">
        <v>17436</v>
      </c>
      <c r="M2631" t="s">
        <v>16698</v>
      </c>
      <c r="N2631" t="s">
        <v>19323</v>
      </c>
      <c r="O2631" t="s">
        <v>17292</v>
      </c>
      <c r="P2631" t="s">
        <v>19324</v>
      </c>
      <c r="Q2631">
        <v>2013</v>
      </c>
      <c r="R2631" t="s">
        <v>34</v>
      </c>
      <c r="S2631">
        <v>2</v>
      </c>
      <c r="T2631">
        <v>12000000</v>
      </c>
      <c r="U2631">
        <v>37707719</v>
      </c>
      <c r="V2631">
        <f t="shared" si="83"/>
        <v>25707719</v>
      </c>
      <c r="W2631" t="s">
        <v>9532</v>
      </c>
      <c r="X2631">
        <v>7.6</v>
      </c>
      <c r="Y2631">
        <v>354</v>
      </c>
      <c r="Z2631">
        <v>76094</v>
      </c>
      <c r="AA2631">
        <v>233</v>
      </c>
      <c r="AB2631">
        <v>37000</v>
      </c>
      <c r="AC2631">
        <v>350</v>
      </c>
      <c r="AD2631">
        <v>1000</v>
      </c>
      <c r="AE2631">
        <v>482</v>
      </c>
      <c r="AF2631">
        <v>322</v>
      </c>
      <c r="AG2631">
        <v>2376</v>
      </c>
      <c r="AH2631" t="s">
        <v>20932</v>
      </c>
      <c r="AI2631" t="s">
        <v>2420</v>
      </c>
      <c r="AP2631">
        <f t="shared" si="82"/>
        <v>2</v>
      </c>
    </row>
    <row r="2632" spans="1:42" x14ac:dyDescent="0.3">
      <c r="A2632" s="1">
        <v>2900</v>
      </c>
      <c r="B2632" t="s">
        <v>9533</v>
      </c>
      <c r="C2632" t="s">
        <v>27</v>
      </c>
      <c r="D2632" t="s">
        <v>7601</v>
      </c>
      <c r="E2632" t="s">
        <v>2835</v>
      </c>
      <c r="F2632" t="s">
        <v>3269</v>
      </c>
      <c r="G2632" t="s">
        <v>1685</v>
      </c>
      <c r="H2632" t="s">
        <v>32</v>
      </c>
      <c r="I2632">
        <v>118</v>
      </c>
      <c r="J2632">
        <v>2.35</v>
      </c>
      <c r="K2632" t="s">
        <v>33</v>
      </c>
      <c r="L2632" t="s">
        <v>14280</v>
      </c>
      <c r="M2632" t="s">
        <v>16201</v>
      </c>
      <c r="N2632" t="s">
        <v>16372</v>
      </c>
      <c r="O2632" t="s">
        <v>16147</v>
      </c>
      <c r="P2632" t="s">
        <v>15294</v>
      </c>
      <c r="Q2632">
        <v>2005</v>
      </c>
      <c r="R2632" t="s">
        <v>491</v>
      </c>
      <c r="S2632">
        <v>1</v>
      </c>
      <c r="T2632">
        <v>9000000</v>
      </c>
      <c r="U2632">
        <v>18761993</v>
      </c>
      <c r="V2632">
        <f t="shared" si="83"/>
        <v>9761993</v>
      </c>
      <c r="W2632" t="s">
        <v>9534</v>
      </c>
      <c r="X2632">
        <v>6.9</v>
      </c>
      <c r="Y2632">
        <v>125</v>
      </c>
      <c r="Z2632">
        <v>19007</v>
      </c>
      <c r="AA2632">
        <v>219</v>
      </c>
      <c r="AB2632">
        <v>549</v>
      </c>
      <c r="AC2632">
        <v>57</v>
      </c>
      <c r="AD2632">
        <v>975</v>
      </c>
      <c r="AE2632">
        <v>931</v>
      </c>
      <c r="AF2632">
        <v>805</v>
      </c>
      <c r="AG2632">
        <v>2944</v>
      </c>
      <c r="AH2632" t="s">
        <v>1432</v>
      </c>
      <c r="AI2632" t="s">
        <v>2420</v>
      </c>
      <c r="AP2632">
        <f t="shared" si="82"/>
        <v>2</v>
      </c>
    </row>
    <row r="2633" spans="1:42" x14ac:dyDescent="0.3">
      <c r="A2633" s="1">
        <v>2902</v>
      </c>
      <c r="B2633" t="s">
        <v>9535</v>
      </c>
      <c r="C2633" t="s">
        <v>27</v>
      </c>
      <c r="D2633" t="s">
        <v>8734</v>
      </c>
      <c r="E2633" t="s">
        <v>9536</v>
      </c>
      <c r="F2633" t="s">
        <v>9537</v>
      </c>
      <c r="G2633" t="s">
        <v>9538</v>
      </c>
      <c r="H2633" t="s">
        <v>32</v>
      </c>
      <c r="I2633">
        <v>104</v>
      </c>
      <c r="J2633">
        <v>1.85</v>
      </c>
      <c r="K2633" t="s">
        <v>33</v>
      </c>
      <c r="L2633" t="s">
        <v>14572</v>
      </c>
      <c r="M2633" t="s">
        <v>14003</v>
      </c>
      <c r="N2633" t="s">
        <v>19325</v>
      </c>
      <c r="O2633" t="s">
        <v>14626</v>
      </c>
      <c r="P2633" t="s">
        <v>16520</v>
      </c>
      <c r="Q2633">
        <v>2006</v>
      </c>
      <c r="R2633" t="s">
        <v>72</v>
      </c>
      <c r="S2633">
        <v>3</v>
      </c>
      <c r="T2633">
        <v>12000000</v>
      </c>
      <c r="U2633">
        <v>18595716</v>
      </c>
      <c r="V2633">
        <f t="shared" si="83"/>
        <v>6595716</v>
      </c>
      <c r="W2633" t="s">
        <v>9539</v>
      </c>
      <c r="X2633">
        <v>5.3</v>
      </c>
      <c r="Y2633">
        <v>66</v>
      </c>
      <c r="Z2633">
        <v>30462</v>
      </c>
      <c r="AA2633">
        <v>150</v>
      </c>
      <c r="AB2633">
        <v>0</v>
      </c>
      <c r="AC2633">
        <v>20</v>
      </c>
      <c r="AD2633">
        <v>836</v>
      </c>
      <c r="AE2633">
        <v>826</v>
      </c>
      <c r="AF2633">
        <v>717</v>
      </c>
      <c r="AG2633">
        <v>3963</v>
      </c>
      <c r="AH2633" t="s">
        <v>1432</v>
      </c>
      <c r="AI2633" t="s">
        <v>20926</v>
      </c>
      <c r="AJ2633" t="s">
        <v>20924</v>
      </c>
      <c r="AK2633" t="s">
        <v>12756</v>
      </c>
      <c r="AP2633">
        <f t="shared" si="82"/>
        <v>4</v>
      </c>
    </row>
    <row r="2634" spans="1:42" x14ac:dyDescent="0.3">
      <c r="A2634" s="1">
        <v>2903</v>
      </c>
      <c r="B2634" t="s">
        <v>9540</v>
      </c>
      <c r="C2634" t="s">
        <v>27</v>
      </c>
      <c r="D2634" t="s">
        <v>9541</v>
      </c>
      <c r="E2634" t="s">
        <v>9518</v>
      </c>
      <c r="F2634" t="s">
        <v>706</v>
      </c>
      <c r="G2634" t="s">
        <v>9542</v>
      </c>
      <c r="H2634" t="s">
        <v>32</v>
      </c>
      <c r="I2634">
        <v>109</v>
      </c>
      <c r="J2634">
        <v>2.35</v>
      </c>
      <c r="K2634" t="s">
        <v>33</v>
      </c>
      <c r="L2634" t="s">
        <v>8429</v>
      </c>
      <c r="M2634" t="s">
        <v>19326</v>
      </c>
      <c r="N2634" t="s">
        <v>15162</v>
      </c>
      <c r="O2634" t="s">
        <v>14815</v>
      </c>
      <c r="P2634" t="s">
        <v>16939</v>
      </c>
      <c r="Q2634">
        <v>2015</v>
      </c>
      <c r="R2634" t="s">
        <v>34</v>
      </c>
      <c r="S2634">
        <v>2</v>
      </c>
      <c r="T2634">
        <v>12000000</v>
      </c>
      <c r="U2634">
        <v>31990064</v>
      </c>
      <c r="V2634">
        <f t="shared" si="83"/>
        <v>19990064</v>
      </c>
      <c r="W2634" t="s">
        <v>9543</v>
      </c>
      <c r="X2634">
        <v>6.4</v>
      </c>
      <c r="Y2634">
        <v>191</v>
      </c>
      <c r="Z2634">
        <v>63390</v>
      </c>
      <c r="AA2634">
        <v>160</v>
      </c>
      <c r="AB2634">
        <v>0</v>
      </c>
      <c r="AC2634">
        <v>14</v>
      </c>
      <c r="AD2634">
        <v>733</v>
      </c>
      <c r="AE2634">
        <v>558</v>
      </c>
      <c r="AF2634">
        <v>376</v>
      </c>
      <c r="AG2634">
        <v>2753</v>
      </c>
      <c r="AH2634" t="s">
        <v>2420</v>
      </c>
      <c r="AI2634" t="s">
        <v>20928</v>
      </c>
      <c r="AJ2634" t="s">
        <v>12756</v>
      </c>
      <c r="AP2634">
        <f t="shared" si="82"/>
        <v>3</v>
      </c>
    </row>
    <row r="2635" spans="1:42" x14ac:dyDescent="0.3">
      <c r="A2635" s="1">
        <v>2905</v>
      </c>
      <c r="B2635" t="s">
        <v>9544</v>
      </c>
      <c r="C2635" t="s">
        <v>559</v>
      </c>
      <c r="D2635" t="s">
        <v>5731</v>
      </c>
      <c r="E2635" t="s">
        <v>2005</v>
      </c>
      <c r="F2635" t="s">
        <v>7187</v>
      </c>
      <c r="G2635" t="s">
        <v>1530</v>
      </c>
      <c r="H2635" t="s">
        <v>32</v>
      </c>
      <c r="I2635">
        <v>115</v>
      </c>
      <c r="J2635">
        <v>2.35</v>
      </c>
      <c r="K2635" t="s">
        <v>33</v>
      </c>
      <c r="L2635" t="s">
        <v>17258</v>
      </c>
      <c r="M2635" t="s">
        <v>19327</v>
      </c>
      <c r="N2635" t="s">
        <v>19328</v>
      </c>
      <c r="O2635" t="s">
        <v>19329</v>
      </c>
      <c r="P2635" t="s">
        <v>19330</v>
      </c>
      <c r="Q2635">
        <v>2013</v>
      </c>
      <c r="R2635" t="s">
        <v>491</v>
      </c>
      <c r="S2635">
        <v>0</v>
      </c>
      <c r="T2635">
        <v>12000000</v>
      </c>
      <c r="U2635">
        <v>17613460</v>
      </c>
      <c r="V2635">
        <f t="shared" si="83"/>
        <v>5613460</v>
      </c>
      <c r="W2635" t="s">
        <v>9545</v>
      </c>
      <c r="X2635">
        <v>7.8</v>
      </c>
      <c r="Y2635">
        <v>433</v>
      </c>
      <c r="Z2635">
        <v>91082</v>
      </c>
      <c r="AA2635">
        <v>274</v>
      </c>
      <c r="AB2635">
        <v>28000</v>
      </c>
      <c r="AC2635">
        <v>729</v>
      </c>
      <c r="AD2635">
        <v>1000</v>
      </c>
      <c r="AE2635">
        <v>844</v>
      </c>
      <c r="AF2635">
        <v>622</v>
      </c>
      <c r="AG2635">
        <v>3798</v>
      </c>
      <c r="AH2635" t="s">
        <v>718</v>
      </c>
      <c r="AI2635" t="s">
        <v>1432</v>
      </c>
      <c r="AJ2635" t="s">
        <v>2420</v>
      </c>
      <c r="AP2635">
        <f t="shared" si="82"/>
        <v>3</v>
      </c>
    </row>
    <row r="2636" spans="1:42" x14ac:dyDescent="0.3">
      <c r="A2636" s="1">
        <v>2906</v>
      </c>
      <c r="B2636" t="s">
        <v>9546</v>
      </c>
      <c r="C2636" t="s">
        <v>27</v>
      </c>
      <c r="D2636" t="s">
        <v>9547</v>
      </c>
      <c r="E2636" t="s">
        <v>29</v>
      </c>
      <c r="F2636" t="s">
        <v>599</v>
      </c>
      <c r="G2636" t="s">
        <v>2519</v>
      </c>
      <c r="H2636" t="s">
        <v>32</v>
      </c>
      <c r="I2636">
        <v>92</v>
      </c>
      <c r="J2636">
        <v>1.85</v>
      </c>
      <c r="K2636" t="s">
        <v>33</v>
      </c>
      <c r="L2636" t="s">
        <v>14001</v>
      </c>
      <c r="M2636" t="s">
        <v>19331</v>
      </c>
      <c r="N2636" t="s">
        <v>14528</v>
      </c>
      <c r="O2636" t="s">
        <v>17613</v>
      </c>
      <c r="P2636" t="s">
        <v>17278</v>
      </c>
      <c r="Q2636">
        <v>1995</v>
      </c>
      <c r="R2636" t="s">
        <v>491</v>
      </c>
      <c r="S2636">
        <v>1</v>
      </c>
      <c r="T2636">
        <v>13000000</v>
      </c>
      <c r="U2636">
        <v>21088568</v>
      </c>
      <c r="V2636">
        <f t="shared" si="83"/>
        <v>8088568</v>
      </c>
      <c r="W2636" t="s">
        <v>9548</v>
      </c>
      <c r="X2636">
        <v>6.7</v>
      </c>
      <c r="Y2636">
        <v>66</v>
      </c>
      <c r="Z2636">
        <v>16646</v>
      </c>
      <c r="AA2636">
        <v>104</v>
      </c>
      <c r="AB2636">
        <v>0</v>
      </c>
      <c r="AC2636">
        <v>226</v>
      </c>
      <c r="AD2636">
        <v>1000</v>
      </c>
      <c r="AE2636">
        <v>851</v>
      </c>
      <c r="AF2636">
        <v>580</v>
      </c>
      <c r="AG2636">
        <v>3931</v>
      </c>
      <c r="AH2636" t="s">
        <v>980</v>
      </c>
      <c r="AI2636" t="s">
        <v>20924</v>
      </c>
      <c r="AJ2636" t="s">
        <v>4493</v>
      </c>
      <c r="AK2636" t="s">
        <v>13161</v>
      </c>
      <c r="AP2636">
        <f t="shared" si="82"/>
        <v>4</v>
      </c>
    </row>
    <row r="2637" spans="1:42" x14ac:dyDescent="0.3">
      <c r="A2637" s="1">
        <v>2907</v>
      </c>
      <c r="B2637" t="s">
        <v>9549</v>
      </c>
      <c r="C2637" t="s">
        <v>27</v>
      </c>
      <c r="D2637" t="s">
        <v>2778</v>
      </c>
      <c r="E2637" t="s">
        <v>1081</v>
      </c>
      <c r="F2637" t="s">
        <v>1525</v>
      </c>
      <c r="G2637" t="s">
        <v>1789</v>
      </c>
      <c r="H2637" t="s">
        <v>32</v>
      </c>
      <c r="I2637">
        <v>91</v>
      </c>
      <c r="J2637">
        <v>1.85</v>
      </c>
      <c r="K2637" t="s">
        <v>33</v>
      </c>
      <c r="L2637" t="s">
        <v>16459</v>
      </c>
      <c r="M2637" t="s">
        <v>16387</v>
      </c>
      <c r="N2637" t="s">
        <v>19332</v>
      </c>
      <c r="O2637" t="s">
        <v>14018</v>
      </c>
      <c r="P2637" t="s">
        <v>14397</v>
      </c>
      <c r="Q2637">
        <v>2001</v>
      </c>
      <c r="R2637" t="s">
        <v>72</v>
      </c>
      <c r="S2637">
        <v>0</v>
      </c>
      <c r="T2637">
        <v>12000000</v>
      </c>
      <c r="U2637">
        <v>17292381</v>
      </c>
      <c r="V2637">
        <f t="shared" si="83"/>
        <v>5292381</v>
      </c>
      <c r="W2637" t="s">
        <v>9550</v>
      </c>
      <c r="X2637">
        <v>5.3</v>
      </c>
      <c r="Y2637">
        <v>37</v>
      </c>
      <c r="Z2637">
        <v>5794</v>
      </c>
      <c r="AA2637">
        <v>69</v>
      </c>
      <c r="AB2637">
        <v>371</v>
      </c>
      <c r="AC2637">
        <v>25</v>
      </c>
      <c r="AD2637">
        <v>833</v>
      </c>
      <c r="AE2637">
        <v>626</v>
      </c>
      <c r="AF2637">
        <v>611</v>
      </c>
      <c r="AG2637">
        <v>4551</v>
      </c>
      <c r="AH2637" t="s">
        <v>1432</v>
      </c>
      <c r="AI2637" t="s">
        <v>20931</v>
      </c>
      <c r="AJ2637" t="s">
        <v>20926</v>
      </c>
      <c r="AP2637">
        <f t="shared" si="82"/>
        <v>3</v>
      </c>
    </row>
    <row r="2638" spans="1:42" x14ac:dyDescent="0.3">
      <c r="A2638" s="1">
        <v>2908</v>
      </c>
      <c r="B2638" t="s">
        <v>9551</v>
      </c>
      <c r="C2638" t="s">
        <v>27</v>
      </c>
      <c r="D2638" t="s">
        <v>5727</v>
      </c>
      <c r="E2638" t="s">
        <v>581</v>
      </c>
      <c r="F2638" t="s">
        <v>5000</v>
      </c>
      <c r="G2638" t="s">
        <v>5037</v>
      </c>
      <c r="H2638" t="s">
        <v>32</v>
      </c>
      <c r="I2638">
        <v>94</v>
      </c>
      <c r="J2638">
        <v>1.85</v>
      </c>
      <c r="K2638" t="s">
        <v>33</v>
      </c>
      <c r="L2638" t="s">
        <v>19333</v>
      </c>
      <c r="M2638" t="s">
        <v>19334</v>
      </c>
      <c r="N2638" t="s">
        <v>19335</v>
      </c>
      <c r="O2638" t="s">
        <v>19336</v>
      </c>
      <c r="P2638" t="s">
        <v>19337</v>
      </c>
      <c r="Q2638">
        <v>2011</v>
      </c>
      <c r="R2638" t="s">
        <v>491</v>
      </c>
      <c r="S2638">
        <v>1</v>
      </c>
      <c r="T2638">
        <v>12000000</v>
      </c>
      <c r="U2638">
        <v>16300302</v>
      </c>
      <c r="V2638">
        <f t="shared" si="83"/>
        <v>4300302</v>
      </c>
      <c r="W2638" t="s">
        <v>9552</v>
      </c>
      <c r="X2638">
        <v>6.3</v>
      </c>
      <c r="Y2638">
        <v>325</v>
      </c>
      <c r="Z2638">
        <v>64682</v>
      </c>
      <c r="AA2638">
        <v>203</v>
      </c>
      <c r="AB2638">
        <v>0</v>
      </c>
      <c r="AC2638">
        <v>655</v>
      </c>
      <c r="AD2638">
        <v>9000</v>
      </c>
      <c r="AE2638">
        <v>786</v>
      </c>
      <c r="AF2638">
        <v>390</v>
      </c>
      <c r="AG2638">
        <v>10575</v>
      </c>
      <c r="AH2638" t="s">
        <v>1432</v>
      </c>
      <c r="AI2638" t="s">
        <v>2420</v>
      </c>
      <c r="AP2638">
        <f t="shared" si="82"/>
        <v>2</v>
      </c>
    </row>
    <row r="2639" spans="1:42" x14ac:dyDescent="0.3">
      <c r="A2639" s="1">
        <v>2909</v>
      </c>
      <c r="B2639" t="s">
        <v>9553</v>
      </c>
      <c r="C2639" t="s">
        <v>27</v>
      </c>
      <c r="D2639" t="s">
        <v>3198</v>
      </c>
      <c r="E2639" t="s">
        <v>260</v>
      </c>
      <c r="F2639" t="s">
        <v>7728</v>
      </c>
      <c r="G2639" t="s">
        <v>1963</v>
      </c>
      <c r="H2639" t="s">
        <v>32</v>
      </c>
      <c r="I2639">
        <v>93</v>
      </c>
      <c r="J2639">
        <v>1.78</v>
      </c>
      <c r="K2639" t="s">
        <v>33</v>
      </c>
      <c r="L2639" t="s">
        <v>14039</v>
      </c>
      <c r="M2639" t="s">
        <v>15351</v>
      </c>
      <c r="N2639" t="s">
        <v>14097</v>
      </c>
      <c r="O2639" t="s">
        <v>14021</v>
      </c>
      <c r="P2639" t="s">
        <v>19338</v>
      </c>
      <c r="Q2639">
        <v>2006</v>
      </c>
      <c r="R2639" t="s">
        <v>491</v>
      </c>
      <c r="S2639">
        <v>1</v>
      </c>
      <c r="T2639">
        <v>12000000</v>
      </c>
      <c r="U2639">
        <v>27829874</v>
      </c>
      <c r="V2639">
        <f t="shared" si="83"/>
        <v>15829874</v>
      </c>
      <c r="W2639" t="s">
        <v>9554</v>
      </c>
      <c r="X2639">
        <v>7</v>
      </c>
      <c r="Y2639">
        <v>170</v>
      </c>
      <c r="Z2639">
        <v>196422</v>
      </c>
      <c r="AA2639">
        <v>444</v>
      </c>
      <c r="AB2639">
        <v>0</v>
      </c>
      <c r="AC2639">
        <v>83</v>
      </c>
      <c r="AD2639">
        <v>26000</v>
      </c>
      <c r="AE2639">
        <v>725</v>
      </c>
      <c r="AF2639">
        <v>501</v>
      </c>
      <c r="AG2639">
        <v>28767</v>
      </c>
      <c r="AH2639" t="s">
        <v>980</v>
      </c>
      <c r="AI2639" t="s">
        <v>20931</v>
      </c>
      <c r="AJ2639" t="s">
        <v>13161</v>
      </c>
      <c r="AP2639">
        <f t="shared" si="82"/>
        <v>3</v>
      </c>
    </row>
    <row r="2640" spans="1:42" x14ac:dyDescent="0.3">
      <c r="A2640" s="1">
        <v>2911</v>
      </c>
      <c r="B2640" t="s">
        <v>9555</v>
      </c>
      <c r="C2640" t="s">
        <v>27</v>
      </c>
      <c r="D2640" t="s">
        <v>3851</v>
      </c>
      <c r="E2640" t="s">
        <v>1500</v>
      </c>
      <c r="F2640" t="s">
        <v>5998</v>
      </c>
      <c r="G2640" t="s">
        <v>1248</v>
      </c>
      <c r="H2640" t="s">
        <v>32</v>
      </c>
      <c r="I2640">
        <v>100</v>
      </c>
      <c r="J2640">
        <v>2.35</v>
      </c>
      <c r="K2640" t="s">
        <v>33</v>
      </c>
      <c r="L2640" t="s">
        <v>16559</v>
      </c>
      <c r="M2640" t="s">
        <v>15189</v>
      </c>
      <c r="N2640" t="s">
        <v>15915</v>
      </c>
      <c r="O2640" t="s">
        <v>16066</v>
      </c>
      <c r="P2640" t="s">
        <v>14357</v>
      </c>
      <c r="Q2640">
        <v>1998</v>
      </c>
      <c r="R2640" t="s">
        <v>491</v>
      </c>
      <c r="S2640">
        <v>1</v>
      </c>
      <c r="T2640">
        <v>12000000</v>
      </c>
      <c r="U2640">
        <v>12902790</v>
      </c>
      <c r="V2640">
        <f t="shared" si="83"/>
        <v>902790</v>
      </c>
      <c r="W2640" t="s">
        <v>9556</v>
      </c>
      <c r="X2640">
        <v>6.6</v>
      </c>
      <c r="Y2640">
        <v>24</v>
      </c>
      <c r="Z2640">
        <v>4052</v>
      </c>
      <c r="AA2640">
        <v>88</v>
      </c>
      <c r="AB2640">
        <v>242</v>
      </c>
      <c r="AC2640">
        <v>98</v>
      </c>
      <c r="AD2640">
        <v>1000</v>
      </c>
      <c r="AE2640">
        <v>849</v>
      </c>
      <c r="AF2640">
        <v>604</v>
      </c>
      <c r="AG2640">
        <v>3250</v>
      </c>
      <c r="AH2640" t="s">
        <v>1432</v>
      </c>
      <c r="AI2640" t="s">
        <v>2420</v>
      </c>
      <c r="AJ2640" t="s">
        <v>12756</v>
      </c>
      <c r="AP2640">
        <f t="shared" si="82"/>
        <v>3</v>
      </c>
    </row>
    <row r="2641" spans="1:42" x14ac:dyDescent="0.3">
      <c r="A2641" s="1">
        <v>2916</v>
      </c>
      <c r="B2641" t="s">
        <v>9557</v>
      </c>
      <c r="C2641" t="s">
        <v>27</v>
      </c>
      <c r="D2641" t="s">
        <v>529</v>
      </c>
      <c r="E2641" t="s">
        <v>938</v>
      </c>
      <c r="F2641" t="s">
        <v>9558</v>
      </c>
      <c r="G2641" t="s">
        <v>9559</v>
      </c>
      <c r="H2641" s="4" t="s">
        <v>572</v>
      </c>
      <c r="I2641">
        <v>105</v>
      </c>
      <c r="J2641">
        <v>1.85</v>
      </c>
      <c r="K2641" t="s">
        <v>7892</v>
      </c>
      <c r="L2641" t="s">
        <v>14776</v>
      </c>
      <c r="M2641" t="s">
        <v>15656</v>
      </c>
      <c r="N2641" t="s">
        <v>15850</v>
      </c>
      <c r="O2641" t="s">
        <v>18646</v>
      </c>
      <c r="P2641" t="s">
        <v>15851</v>
      </c>
      <c r="Q2641">
        <v>1981</v>
      </c>
      <c r="R2641" t="s">
        <v>491</v>
      </c>
      <c r="S2641">
        <v>0</v>
      </c>
      <c r="T2641">
        <v>14000000</v>
      </c>
      <c r="U2641">
        <v>11433134</v>
      </c>
      <c r="V2641">
        <f t="shared" si="83"/>
        <v>-2566866</v>
      </c>
      <c r="W2641" t="s">
        <v>9560</v>
      </c>
      <c r="X2641">
        <v>8.4</v>
      </c>
      <c r="Y2641">
        <v>96</v>
      </c>
      <c r="Z2641">
        <v>168203</v>
      </c>
      <c r="AA2641">
        <v>426</v>
      </c>
      <c r="AB2641">
        <v>11000</v>
      </c>
      <c r="AC2641">
        <v>249</v>
      </c>
      <c r="AD2641">
        <v>362</v>
      </c>
      <c r="AE2641">
        <v>21</v>
      </c>
      <c r="AF2641">
        <v>18</v>
      </c>
      <c r="AG2641">
        <v>469</v>
      </c>
      <c r="AH2641" t="s">
        <v>718</v>
      </c>
      <c r="AI2641" t="s">
        <v>2420</v>
      </c>
      <c r="AJ2641" t="s">
        <v>13161</v>
      </c>
      <c r="AK2641" t="s">
        <v>6750</v>
      </c>
      <c r="AP2641">
        <f t="shared" si="82"/>
        <v>4</v>
      </c>
    </row>
    <row r="2642" spans="1:42" x14ac:dyDescent="0.3">
      <c r="A2642" s="1">
        <v>2917</v>
      </c>
      <c r="B2642" t="s">
        <v>9561</v>
      </c>
      <c r="C2642" t="s">
        <v>27</v>
      </c>
      <c r="D2642" t="s">
        <v>9562</v>
      </c>
      <c r="E2642" t="s">
        <v>5687</v>
      </c>
      <c r="F2642" t="s">
        <v>7417</v>
      </c>
      <c r="G2642" t="s">
        <v>8332</v>
      </c>
      <c r="H2642" t="s">
        <v>32</v>
      </c>
      <c r="I2642">
        <v>93</v>
      </c>
      <c r="J2642">
        <v>1.85</v>
      </c>
      <c r="K2642" t="s">
        <v>33</v>
      </c>
      <c r="L2642" t="s">
        <v>14149</v>
      </c>
      <c r="M2642" t="s">
        <v>14370</v>
      </c>
      <c r="N2642" t="s">
        <v>19339</v>
      </c>
      <c r="O2642" t="s">
        <v>19340</v>
      </c>
      <c r="P2642" t="s">
        <v>18005</v>
      </c>
      <c r="Q2642">
        <v>2002</v>
      </c>
      <c r="R2642" t="s">
        <v>491</v>
      </c>
      <c r="S2642">
        <v>3</v>
      </c>
      <c r="T2642">
        <v>12000000</v>
      </c>
      <c r="U2642">
        <v>10198766</v>
      </c>
      <c r="V2642">
        <f t="shared" si="83"/>
        <v>-1801234</v>
      </c>
      <c r="W2642" t="s">
        <v>9563</v>
      </c>
      <c r="X2642">
        <v>5.4</v>
      </c>
      <c r="Y2642">
        <v>53</v>
      </c>
      <c r="Z2642">
        <v>12007</v>
      </c>
      <c r="AA2642">
        <v>105</v>
      </c>
      <c r="AB2642">
        <v>507</v>
      </c>
      <c r="AC2642">
        <v>32</v>
      </c>
      <c r="AD2642">
        <v>529</v>
      </c>
      <c r="AE2642">
        <v>526</v>
      </c>
      <c r="AF2642">
        <v>503</v>
      </c>
      <c r="AG2642">
        <v>2393</v>
      </c>
      <c r="AH2642" t="s">
        <v>1432</v>
      </c>
      <c r="AP2642">
        <f t="shared" si="82"/>
        <v>1</v>
      </c>
    </row>
    <row r="2643" spans="1:42" x14ac:dyDescent="0.3">
      <c r="A2643" s="1">
        <v>2918</v>
      </c>
      <c r="B2643" t="s">
        <v>9564</v>
      </c>
      <c r="C2643" t="s">
        <v>27</v>
      </c>
      <c r="D2643" t="s">
        <v>4053</v>
      </c>
      <c r="E2643" t="s">
        <v>9565</v>
      </c>
      <c r="F2643" t="s">
        <v>7636</v>
      </c>
      <c r="G2643" t="s">
        <v>8041</v>
      </c>
      <c r="H2643" t="s">
        <v>47</v>
      </c>
      <c r="I2643">
        <v>123</v>
      </c>
      <c r="J2643">
        <v>2.35</v>
      </c>
      <c r="K2643" t="s">
        <v>33</v>
      </c>
      <c r="L2643" t="s">
        <v>16234</v>
      </c>
      <c r="M2643" t="s">
        <v>14357</v>
      </c>
      <c r="N2643" t="s">
        <v>14168</v>
      </c>
      <c r="O2643" t="s">
        <v>15375</v>
      </c>
      <c r="P2643" t="s">
        <v>15289</v>
      </c>
      <c r="Q2643">
        <v>2013</v>
      </c>
      <c r="R2643" t="s">
        <v>491</v>
      </c>
      <c r="S2643">
        <v>1</v>
      </c>
      <c r="T2643">
        <v>12000000</v>
      </c>
      <c r="U2643">
        <v>15294553</v>
      </c>
      <c r="V2643">
        <f t="shared" si="83"/>
        <v>3294553</v>
      </c>
      <c r="W2643" t="s">
        <v>9566</v>
      </c>
      <c r="X2643">
        <v>7.8</v>
      </c>
      <c r="Y2643">
        <v>274</v>
      </c>
      <c r="Z2643">
        <v>202341</v>
      </c>
      <c r="AA2643">
        <v>391</v>
      </c>
      <c r="AB2643">
        <v>105000</v>
      </c>
      <c r="AC2643">
        <v>628</v>
      </c>
      <c r="AD2643">
        <v>565</v>
      </c>
      <c r="AE2643">
        <v>555</v>
      </c>
      <c r="AF2643">
        <v>171</v>
      </c>
      <c r="AG2643">
        <v>1595</v>
      </c>
      <c r="AH2643" t="s">
        <v>2420</v>
      </c>
      <c r="AI2643" t="s">
        <v>20924</v>
      </c>
      <c r="AJ2643" t="s">
        <v>12756</v>
      </c>
      <c r="AP2643">
        <f t="shared" si="82"/>
        <v>3</v>
      </c>
    </row>
    <row r="2644" spans="1:42" x14ac:dyDescent="0.3">
      <c r="A2644" s="1">
        <v>2919</v>
      </c>
      <c r="B2644" t="s">
        <v>9567</v>
      </c>
      <c r="C2644" t="s">
        <v>27</v>
      </c>
      <c r="D2644" t="s">
        <v>1410</v>
      </c>
      <c r="E2644" t="s">
        <v>4836</v>
      </c>
      <c r="F2644" t="s">
        <v>4837</v>
      </c>
      <c r="G2644" t="s">
        <v>9568</v>
      </c>
      <c r="H2644" t="s">
        <v>665</v>
      </c>
      <c r="I2644">
        <v>119</v>
      </c>
      <c r="J2644">
        <v>2.35</v>
      </c>
      <c r="K2644" t="s">
        <v>1413</v>
      </c>
      <c r="L2644" t="s">
        <v>16785</v>
      </c>
      <c r="M2644" t="s">
        <v>19341</v>
      </c>
      <c r="N2644" t="s">
        <v>15730</v>
      </c>
      <c r="O2644" t="s">
        <v>14666</v>
      </c>
      <c r="P2644" t="s">
        <v>14676</v>
      </c>
      <c r="Q2644">
        <v>2004</v>
      </c>
      <c r="R2644" t="s">
        <v>34</v>
      </c>
      <c r="S2644">
        <v>3</v>
      </c>
      <c r="T2644">
        <v>100000000</v>
      </c>
      <c r="U2644">
        <v>11041228</v>
      </c>
      <c r="V2644">
        <f t="shared" si="83"/>
        <v>-88958772</v>
      </c>
      <c r="W2644" t="s">
        <v>9569</v>
      </c>
      <c r="X2644">
        <v>7.6</v>
      </c>
      <c r="Y2644">
        <v>248</v>
      </c>
      <c r="Z2644">
        <v>92295</v>
      </c>
      <c r="AA2644">
        <v>420</v>
      </c>
      <c r="AB2644">
        <v>0</v>
      </c>
      <c r="AC2644">
        <v>611</v>
      </c>
      <c r="AD2644">
        <v>755</v>
      </c>
      <c r="AE2644">
        <v>483</v>
      </c>
      <c r="AF2644">
        <v>4</v>
      </c>
      <c r="AG2644">
        <v>1244</v>
      </c>
      <c r="AH2644" t="s">
        <v>980</v>
      </c>
      <c r="AI2644" t="s">
        <v>718</v>
      </c>
      <c r="AJ2644" t="s">
        <v>2420</v>
      </c>
      <c r="AK2644" t="s">
        <v>12756</v>
      </c>
      <c r="AP2644">
        <f t="shared" si="82"/>
        <v>4</v>
      </c>
    </row>
    <row r="2645" spans="1:42" x14ac:dyDescent="0.3">
      <c r="A2645" s="1">
        <v>2920</v>
      </c>
      <c r="B2645" t="s">
        <v>9570</v>
      </c>
      <c r="C2645" t="s">
        <v>27</v>
      </c>
      <c r="D2645" t="s">
        <v>9571</v>
      </c>
      <c r="E2645" t="s">
        <v>3181</v>
      </c>
      <c r="F2645" t="s">
        <v>1607</v>
      </c>
      <c r="G2645" t="s">
        <v>1102</v>
      </c>
      <c r="H2645" t="s">
        <v>32</v>
      </c>
      <c r="I2645">
        <v>107</v>
      </c>
      <c r="J2645">
        <v>1.85</v>
      </c>
      <c r="K2645" t="s">
        <v>33</v>
      </c>
      <c r="L2645" t="s">
        <v>19005</v>
      </c>
      <c r="M2645" t="s">
        <v>19342</v>
      </c>
      <c r="N2645" t="s">
        <v>19343</v>
      </c>
      <c r="O2645" t="s">
        <v>19344</v>
      </c>
      <c r="P2645" t="s">
        <v>15218</v>
      </c>
      <c r="Q2645">
        <v>2012</v>
      </c>
      <c r="R2645" t="s">
        <v>491</v>
      </c>
      <c r="S2645">
        <v>1</v>
      </c>
      <c r="T2645">
        <v>12000000</v>
      </c>
      <c r="U2645">
        <v>7918283</v>
      </c>
      <c r="V2645">
        <f t="shared" si="83"/>
        <v>-4081717</v>
      </c>
      <c r="W2645" t="s">
        <v>9572</v>
      </c>
      <c r="X2645">
        <v>6.6</v>
      </c>
      <c r="Y2645">
        <v>288</v>
      </c>
      <c r="Z2645">
        <v>41574</v>
      </c>
      <c r="AA2645">
        <v>145</v>
      </c>
      <c r="AB2645">
        <v>0</v>
      </c>
      <c r="AC2645">
        <v>27</v>
      </c>
      <c r="AD2645">
        <v>664</v>
      </c>
      <c r="AE2645">
        <v>591</v>
      </c>
      <c r="AF2645">
        <v>360</v>
      </c>
      <c r="AG2645">
        <v>2440</v>
      </c>
      <c r="AH2645" t="s">
        <v>2420</v>
      </c>
      <c r="AI2645" t="s">
        <v>13161</v>
      </c>
      <c r="AP2645">
        <f t="shared" si="82"/>
        <v>2</v>
      </c>
    </row>
    <row r="2646" spans="1:42" x14ac:dyDescent="0.3">
      <c r="A2646" s="1">
        <v>2921</v>
      </c>
      <c r="B2646" t="s">
        <v>9573</v>
      </c>
      <c r="C2646" t="s">
        <v>27</v>
      </c>
      <c r="D2646" t="s">
        <v>9574</v>
      </c>
      <c r="E2646" t="s">
        <v>9575</v>
      </c>
      <c r="F2646" t="s">
        <v>9576</v>
      </c>
      <c r="G2646" t="s">
        <v>9577</v>
      </c>
      <c r="H2646" t="s">
        <v>32</v>
      </c>
      <c r="I2646">
        <v>106</v>
      </c>
      <c r="J2646">
        <v>2.35</v>
      </c>
      <c r="K2646" t="s">
        <v>33</v>
      </c>
      <c r="L2646" t="s">
        <v>17933</v>
      </c>
      <c r="M2646" t="s">
        <v>14057</v>
      </c>
      <c r="N2646" t="s">
        <v>14383</v>
      </c>
      <c r="O2646" t="s">
        <v>14168</v>
      </c>
      <c r="P2646" t="s">
        <v>19345</v>
      </c>
      <c r="Q2646">
        <v>2015</v>
      </c>
      <c r="R2646" t="s">
        <v>34</v>
      </c>
      <c r="S2646">
        <v>0</v>
      </c>
      <c r="T2646">
        <v>12000000</v>
      </c>
      <c r="U2646">
        <v>22331028</v>
      </c>
      <c r="V2646">
        <f t="shared" si="83"/>
        <v>10331028</v>
      </c>
      <c r="W2646" t="s">
        <v>9578</v>
      </c>
      <c r="X2646">
        <v>6.4</v>
      </c>
      <c r="Y2646">
        <v>177</v>
      </c>
      <c r="Z2646">
        <v>57349</v>
      </c>
      <c r="AA2646">
        <v>177</v>
      </c>
      <c r="AB2646">
        <v>0</v>
      </c>
      <c r="AC2646">
        <v>16</v>
      </c>
      <c r="AD2646">
        <v>452</v>
      </c>
      <c r="AE2646">
        <v>328</v>
      </c>
      <c r="AF2646">
        <v>265</v>
      </c>
      <c r="AG2646">
        <v>1819</v>
      </c>
      <c r="AH2646" t="s">
        <v>13700</v>
      </c>
      <c r="AI2646" t="s">
        <v>13161</v>
      </c>
      <c r="AP2646">
        <f t="shared" si="82"/>
        <v>2</v>
      </c>
    </row>
    <row r="2647" spans="1:42" x14ac:dyDescent="0.3">
      <c r="A2647" s="1">
        <v>2922</v>
      </c>
      <c r="B2647" t="s">
        <v>9579</v>
      </c>
      <c r="C2647" t="s">
        <v>27</v>
      </c>
      <c r="D2647" t="s">
        <v>9580</v>
      </c>
      <c r="E2647" t="s">
        <v>600</v>
      </c>
      <c r="F2647" t="s">
        <v>9581</v>
      </c>
      <c r="G2647" t="s">
        <v>9582</v>
      </c>
      <c r="H2647" t="s">
        <v>32</v>
      </c>
      <c r="I2647">
        <v>109</v>
      </c>
      <c r="J2647">
        <v>2.35</v>
      </c>
      <c r="K2647" t="s">
        <v>33</v>
      </c>
      <c r="L2647" t="s">
        <v>16849</v>
      </c>
      <c r="M2647" t="s">
        <v>16564</v>
      </c>
      <c r="N2647" t="s">
        <v>19346</v>
      </c>
      <c r="O2647" t="s">
        <v>15545</v>
      </c>
      <c r="P2647" t="s">
        <v>15898</v>
      </c>
      <c r="Q2647">
        <v>2008</v>
      </c>
      <c r="R2647" t="s">
        <v>491</v>
      </c>
      <c r="S2647">
        <v>3</v>
      </c>
      <c r="T2647">
        <v>12000000</v>
      </c>
      <c r="U2647">
        <v>8134217</v>
      </c>
      <c r="V2647">
        <f t="shared" si="83"/>
        <v>-3865783</v>
      </c>
      <c r="W2647" t="s">
        <v>9583</v>
      </c>
      <c r="X2647">
        <v>7</v>
      </c>
      <c r="Y2647">
        <v>81</v>
      </c>
      <c r="Z2647">
        <v>15412</v>
      </c>
      <c r="AA2647">
        <v>90</v>
      </c>
      <c r="AB2647">
        <v>0</v>
      </c>
      <c r="AC2647">
        <v>67</v>
      </c>
      <c r="AD2647">
        <v>436</v>
      </c>
      <c r="AE2647">
        <v>223</v>
      </c>
      <c r="AF2647">
        <v>192</v>
      </c>
      <c r="AG2647">
        <v>1141</v>
      </c>
      <c r="AH2647" t="s">
        <v>20932</v>
      </c>
      <c r="AI2647" t="s">
        <v>2420</v>
      </c>
      <c r="AJ2647" t="s">
        <v>20933</v>
      </c>
      <c r="AP2647">
        <f t="shared" si="82"/>
        <v>3</v>
      </c>
    </row>
    <row r="2648" spans="1:42" x14ac:dyDescent="0.3">
      <c r="A2648" s="1">
        <v>2923</v>
      </c>
      <c r="B2648" t="s">
        <v>9584</v>
      </c>
      <c r="C2648" t="s">
        <v>27</v>
      </c>
      <c r="D2648" t="s">
        <v>9585</v>
      </c>
      <c r="E2648" t="s">
        <v>469</v>
      </c>
      <c r="F2648" t="s">
        <v>1897</v>
      </c>
      <c r="G2648" t="s">
        <v>9586</v>
      </c>
      <c r="H2648" t="s">
        <v>32</v>
      </c>
      <c r="I2648">
        <v>81</v>
      </c>
      <c r="J2648">
        <v>1.85</v>
      </c>
      <c r="K2648" t="s">
        <v>33</v>
      </c>
      <c r="L2648" t="s">
        <v>15982</v>
      </c>
      <c r="M2648" t="s">
        <v>19347</v>
      </c>
      <c r="N2648" t="s">
        <v>14453</v>
      </c>
      <c r="O2648" t="s">
        <v>14908</v>
      </c>
      <c r="P2648" t="s">
        <v>19348</v>
      </c>
      <c r="Q2648">
        <v>2000</v>
      </c>
      <c r="R2648" t="s">
        <v>34</v>
      </c>
      <c r="S2648">
        <v>0</v>
      </c>
      <c r="T2648">
        <v>10000000</v>
      </c>
      <c r="U2648">
        <v>6982680</v>
      </c>
      <c r="V2648">
        <f t="shared" si="83"/>
        <v>-3017320</v>
      </c>
      <c r="W2648" t="s">
        <v>9587</v>
      </c>
      <c r="X2648">
        <v>5.7</v>
      </c>
      <c r="Y2648">
        <v>29</v>
      </c>
      <c r="Z2648">
        <v>6965</v>
      </c>
      <c r="AA2648">
        <v>69</v>
      </c>
      <c r="AB2648">
        <v>262</v>
      </c>
      <c r="AC2648">
        <v>25</v>
      </c>
      <c r="AD2648">
        <v>931</v>
      </c>
      <c r="AE2648">
        <v>744</v>
      </c>
      <c r="AF2648">
        <v>654</v>
      </c>
      <c r="AG2648">
        <v>3848</v>
      </c>
      <c r="AH2648" t="s">
        <v>1432</v>
      </c>
      <c r="AI2648" t="s">
        <v>20931</v>
      </c>
      <c r="AP2648">
        <f t="shared" si="82"/>
        <v>2</v>
      </c>
    </row>
    <row r="2649" spans="1:42" x14ac:dyDescent="0.3">
      <c r="A2649" s="1">
        <v>2924</v>
      </c>
      <c r="B2649" t="s">
        <v>9588</v>
      </c>
      <c r="C2649" t="s">
        <v>27</v>
      </c>
      <c r="D2649" t="s">
        <v>9589</v>
      </c>
      <c r="E2649" t="s">
        <v>3200</v>
      </c>
      <c r="F2649" t="s">
        <v>3160</v>
      </c>
      <c r="G2649" t="s">
        <v>298</v>
      </c>
      <c r="H2649" t="s">
        <v>287</v>
      </c>
      <c r="I2649">
        <v>95</v>
      </c>
      <c r="J2649">
        <v>1.85</v>
      </c>
      <c r="K2649" t="s">
        <v>33</v>
      </c>
      <c r="L2649" t="s">
        <v>14138</v>
      </c>
      <c r="M2649" t="s">
        <v>13963</v>
      </c>
      <c r="N2649" t="s">
        <v>17079</v>
      </c>
      <c r="O2649" t="s">
        <v>14048</v>
      </c>
      <c r="P2649" t="s">
        <v>15802</v>
      </c>
      <c r="Q2649">
        <v>1992</v>
      </c>
      <c r="R2649" t="s">
        <v>491</v>
      </c>
      <c r="S2649">
        <v>0</v>
      </c>
      <c r="T2649">
        <v>8000000</v>
      </c>
      <c r="U2649">
        <v>6739141</v>
      </c>
      <c r="V2649">
        <f t="shared" si="83"/>
        <v>-1260859</v>
      </c>
      <c r="W2649" t="s">
        <v>9590</v>
      </c>
      <c r="X2649">
        <v>5.9</v>
      </c>
      <c r="Y2649">
        <v>58</v>
      </c>
      <c r="Z2649">
        <v>23383</v>
      </c>
      <c r="AA2649">
        <v>68</v>
      </c>
      <c r="AB2649">
        <v>1000</v>
      </c>
      <c r="AC2649">
        <v>216</v>
      </c>
      <c r="AD2649">
        <v>1000</v>
      </c>
      <c r="AE2649">
        <v>1000</v>
      </c>
      <c r="AF2649">
        <v>968</v>
      </c>
      <c r="AG2649">
        <v>4755</v>
      </c>
      <c r="AH2649" t="s">
        <v>980</v>
      </c>
      <c r="AI2649" t="s">
        <v>20931</v>
      </c>
      <c r="AJ2649" t="s">
        <v>13700</v>
      </c>
      <c r="AK2649" t="s">
        <v>13161</v>
      </c>
      <c r="AP2649">
        <f t="shared" si="82"/>
        <v>4</v>
      </c>
    </row>
    <row r="2650" spans="1:42" x14ac:dyDescent="0.3">
      <c r="A2650" s="1">
        <v>2925</v>
      </c>
      <c r="B2650" t="s">
        <v>9591</v>
      </c>
      <c r="C2650" t="s">
        <v>27</v>
      </c>
      <c r="D2650" t="s">
        <v>7706</v>
      </c>
      <c r="E2650" t="s">
        <v>758</v>
      </c>
      <c r="F2650" t="s">
        <v>1311</v>
      </c>
      <c r="G2650" t="s">
        <v>730</v>
      </c>
      <c r="H2650" t="s">
        <v>32</v>
      </c>
      <c r="I2650">
        <v>86</v>
      </c>
      <c r="J2650">
        <v>1.85</v>
      </c>
      <c r="K2650" t="s">
        <v>33</v>
      </c>
      <c r="L2650" t="s">
        <v>15765</v>
      </c>
      <c r="M2650" t="s">
        <v>16186</v>
      </c>
      <c r="N2650" t="s">
        <v>19349</v>
      </c>
      <c r="O2650" t="s">
        <v>16591</v>
      </c>
      <c r="P2650" t="s">
        <v>19350</v>
      </c>
      <c r="Q2650">
        <v>2006</v>
      </c>
      <c r="R2650" t="s">
        <v>34</v>
      </c>
      <c r="S2650">
        <v>0</v>
      </c>
      <c r="T2650">
        <v>12000000</v>
      </c>
      <c r="U2650">
        <v>5542025</v>
      </c>
      <c r="V2650">
        <f t="shared" si="83"/>
        <v>-6457975</v>
      </c>
      <c r="W2650" t="s">
        <v>9592</v>
      </c>
      <c r="X2650">
        <v>6.3</v>
      </c>
      <c r="Y2650">
        <v>144</v>
      </c>
      <c r="Z2650">
        <v>12197</v>
      </c>
      <c r="AA2650">
        <v>150</v>
      </c>
      <c r="AB2650">
        <v>650</v>
      </c>
      <c r="AC2650">
        <v>378</v>
      </c>
      <c r="AD2650">
        <v>957</v>
      </c>
      <c r="AE2650">
        <v>925</v>
      </c>
      <c r="AF2650">
        <v>783</v>
      </c>
      <c r="AG2650">
        <v>3535</v>
      </c>
      <c r="AH2650" t="s">
        <v>1432</v>
      </c>
      <c r="AP2650">
        <f t="shared" si="82"/>
        <v>1</v>
      </c>
    </row>
    <row r="2651" spans="1:42" x14ac:dyDescent="0.3">
      <c r="A2651" s="1">
        <v>2926</v>
      </c>
      <c r="B2651" t="s">
        <v>9593</v>
      </c>
      <c r="C2651" t="s">
        <v>559</v>
      </c>
      <c r="D2651" t="s">
        <v>2838</v>
      </c>
      <c r="E2651" t="s">
        <v>1022</v>
      </c>
      <c r="F2651" t="s">
        <v>9594</v>
      </c>
      <c r="G2651" t="s">
        <v>4592</v>
      </c>
      <c r="H2651" t="s">
        <v>32</v>
      </c>
      <c r="I2651">
        <v>113</v>
      </c>
      <c r="J2651">
        <v>1.66</v>
      </c>
      <c r="K2651" t="s">
        <v>33</v>
      </c>
      <c r="L2651" t="s">
        <v>15816</v>
      </c>
      <c r="M2651" t="s">
        <v>15107</v>
      </c>
      <c r="N2651" t="s">
        <v>18362</v>
      </c>
      <c r="O2651" t="s">
        <v>14708</v>
      </c>
      <c r="P2651" t="s">
        <v>15012</v>
      </c>
      <c r="Q2651">
        <v>1998</v>
      </c>
      <c r="R2651" t="s">
        <v>491</v>
      </c>
      <c r="S2651">
        <v>0</v>
      </c>
      <c r="T2651">
        <v>12000000</v>
      </c>
      <c r="U2651">
        <v>5032496</v>
      </c>
      <c r="V2651">
        <f t="shared" si="83"/>
        <v>-6967504</v>
      </c>
      <c r="W2651" t="s">
        <v>9595</v>
      </c>
      <c r="X2651">
        <v>6.3</v>
      </c>
      <c r="Y2651">
        <v>114</v>
      </c>
      <c r="Z2651">
        <v>20576</v>
      </c>
      <c r="AA2651">
        <v>161</v>
      </c>
      <c r="AB2651">
        <v>652</v>
      </c>
      <c r="AC2651">
        <v>11000</v>
      </c>
      <c r="AD2651">
        <v>537</v>
      </c>
      <c r="AE2651">
        <v>255</v>
      </c>
      <c r="AF2651">
        <v>99</v>
      </c>
      <c r="AG2651">
        <v>943</v>
      </c>
      <c r="AH2651" t="s">
        <v>1432</v>
      </c>
      <c r="AI2651" t="s">
        <v>2420</v>
      </c>
      <c r="AP2651">
        <f t="shared" si="82"/>
        <v>2</v>
      </c>
    </row>
    <row r="2652" spans="1:42" x14ac:dyDescent="0.3">
      <c r="A2652" s="1">
        <v>2927</v>
      </c>
      <c r="B2652" t="s">
        <v>9596</v>
      </c>
      <c r="C2652" t="s">
        <v>27</v>
      </c>
      <c r="D2652" t="s">
        <v>2857</v>
      </c>
      <c r="E2652" t="s">
        <v>9597</v>
      </c>
      <c r="F2652" t="s">
        <v>5259</v>
      </c>
      <c r="G2652" t="s">
        <v>4933</v>
      </c>
      <c r="H2652" t="s">
        <v>32</v>
      </c>
      <c r="I2652">
        <v>122</v>
      </c>
      <c r="J2652">
        <v>2.35</v>
      </c>
      <c r="K2652" t="s">
        <v>33</v>
      </c>
      <c r="L2652" t="s">
        <v>16696</v>
      </c>
      <c r="M2652" t="s">
        <v>16342</v>
      </c>
      <c r="N2652" t="s">
        <v>18273</v>
      </c>
      <c r="O2652" t="s">
        <v>14218</v>
      </c>
      <c r="P2652" t="s">
        <v>16747</v>
      </c>
      <c r="Q2652">
        <v>2006</v>
      </c>
      <c r="R2652" t="s">
        <v>491</v>
      </c>
      <c r="S2652">
        <v>0</v>
      </c>
      <c r="T2652">
        <v>12000000</v>
      </c>
      <c r="U2652">
        <v>6754898</v>
      </c>
      <c r="V2652">
        <f t="shared" si="83"/>
        <v>-5245102</v>
      </c>
      <c r="W2652" t="s">
        <v>9598</v>
      </c>
      <c r="X2652">
        <v>6.2</v>
      </c>
      <c r="Y2652">
        <v>132</v>
      </c>
      <c r="Z2652">
        <v>20000</v>
      </c>
      <c r="AA2652">
        <v>188</v>
      </c>
      <c r="AB2652">
        <v>0</v>
      </c>
      <c r="AC2652">
        <v>708</v>
      </c>
      <c r="AD2652">
        <v>433</v>
      </c>
      <c r="AE2652">
        <v>398</v>
      </c>
      <c r="AF2652">
        <v>316</v>
      </c>
      <c r="AG2652">
        <v>1291</v>
      </c>
      <c r="AH2652" t="s">
        <v>1432</v>
      </c>
      <c r="AI2652" t="s">
        <v>2420</v>
      </c>
      <c r="AP2652">
        <f t="shared" si="82"/>
        <v>2</v>
      </c>
    </row>
    <row r="2653" spans="1:42" x14ac:dyDescent="0.3">
      <c r="A2653" s="1">
        <v>2928</v>
      </c>
      <c r="B2653" t="s">
        <v>9599</v>
      </c>
      <c r="C2653" t="s">
        <v>27</v>
      </c>
      <c r="D2653" t="s">
        <v>8465</v>
      </c>
      <c r="E2653" t="s">
        <v>1212</v>
      </c>
      <c r="F2653" t="s">
        <v>9600</v>
      </c>
      <c r="G2653" t="s">
        <v>9601</v>
      </c>
      <c r="H2653" t="s">
        <v>32</v>
      </c>
      <c r="I2653">
        <v>90</v>
      </c>
      <c r="J2653">
        <v>1.85</v>
      </c>
      <c r="K2653" t="s">
        <v>33</v>
      </c>
      <c r="L2653" t="s">
        <v>16237</v>
      </c>
      <c r="M2653" t="s">
        <v>15878</v>
      </c>
      <c r="N2653" t="s">
        <v>14003</v>
      </c>
      <c r="O2653" t="s">
        <v>18167</v>
      </c>
      <c r="P2653" t="s">
        <v>14862</v>
      </c>
      <c r="Q2653">
        <v>2003</v>
      </c>
      <c r="R2653" t="s">
        <v>72</v>
      </c>
      <c r="S2653">
        <v>2</v>
      </c>
      <c r="T2653">
        <v>12000000</v>
      </c>
      <c r="U2653">
        <v>4922166</v>
      </c>
      <c r="V2653">
        <f t="shared" si="83"/>
        <v>-7077834</v>
      </c>
      <c r="W2653" t="s">
        <v>9602</v>
      </c>
      <c r="X2653">
        <v>2.1</v>
      </c>
      <c r="Y2653">
        <v>60</v>
      </c>
      <c r="Z2653">
        <v>23606</v>
      </c>
      <c r="AA2653">
        <v>304</v>
      </c>
      <c r="AB2653">
        <v>0</v>
      </c>
      <c r="AC2653">
        <v>7</v>
      </c>
      <c r="AD2653">
        <v>525</v>
      </c>
      <c r="AE2653">
        <v>281</v>
      </c>
      <c r="AF2653">
        <v>251</v>
      </c>
      <c r="AG2653">
        <v>1445</v>
      </c>
      <c r="AH2653" t="s">
        <v>1432</v>
      </c>
      <c r="AI2653" t="s">
        <v>20927</v>
      </c>
      <c r="AJ2653" t="s">
        <v>12756</v>
      </c>
      <c r="AP2653">
        <f t="shared" si="82"/>
        <v>3</v>
      </c>
    </row>
    <row r="2654" spans="1:42" x14ac:dyDescent="0.3">
      <c r="A2654" s="1">
        <v>2929</v>
      </c>
      <c r="B2654" t="s">
        <v>9603</v>
      </c>
      <c r="C2654" t="s">
        <v>27</v>
      </c>
      <c r="D2654" t="s">
        <v>3578</v>
      </c>
      <c r="E2654" t="s">
        <v>1456</v>
      </c>
      <c r="F2654" t="s">
        <v>1336</v>
      </c>
      <c r="G2654" t="s">
        <v>3924</v>
      </c>
      <c r="H2654" t="s">
        <v>32</v>
      </c>
      <c r="I2654">
        <v>108</v>
      </c>
      <c r="J2654">
        <v>1.85</v>
      </c>
      <c r="K2654" t="s">
        <v>33</v>
      </c>
      <c r="L2654" t="s">
        <v>16172</v>
      </c>
      <c r="M2654" t="s">
        <v>15521</v>
      </c>
      <c r="N2654" t="s">
        <v>18051</v>
      </c>
      <c r="O2654" t="s">
        <v>16464</v>
      </c>
      <c r="P2654" t="s">
        <v>19351</v>
      </c>
      <c r="Q2654">
        <v>1996</v>
      </c>
      <c r="R2654" t="s">
        <v>491</v>
      </c>
      <c r="S2654">
        <v>3</v>
      </c>
      <c r="T2654">
        <v>12000000</v>
      </c>
      <c r="U2654">
        <v>4903000</v>
      </c>
      <c r="V2654">
        <f t="shared" si="83"/>
        <v>-7097000</v>
      </c>
      <c r="W2654" t="s">
        <v>9604</v>
      </c>
      <c r="X2654">
        <v>5</v>
      </c>
      <c r="Y2654">
        <v>30</v>
      </c>
      <c r="Z2654">
        <v>4961</v>
      </c>
      <c r="AA2654">
        <v>33</v>
      </c>
      <c r="AB2654">
        <v>251</v>
      </c>
      <c r="AC2654">
        <v>0</v>
      </c>
      <c r="AD2654">
        <v>873</v>
      </c>
      <c r="AE2654">
        <v>680</v>
      </c>
      <c r="AF2654">
        <v>599</v>
      </c>
      <c r="AG2654">
        <v>4497</v>
      </c>
      <c r="AH2654" t="s">
        <v>1432</v>
      </c>
      <c r="AI2654" t="s">
        <v>2420</v>
      </c>
      <c r="AP2654">
        <f t="shared" si="82"/>
        <v>2</v>
      </c>
    </row>
    <row r="2655" spans="1:42" x14ac:dyDescent="0.3">
      <c r="A2655" s="1">
        <v>2930</v>
      </c>
      <c r="B2655" t="s">
        <v>9605</v>
      </c>
      <c r="C2655" t="s">
        <v>27</v>
      </c>
      <c r="D2655" t="s">
        <v>9606</v>
      </c>
      <c r="E2655" t="s">
        <v>1889</v>
      </c>
      <c r="F2655" t="s">
        <v>9607</v>
      </c>
      <c r="G2655" t="s">
        <v>9608</v>
      </c>
      <c r="H2655" t="s">
        <v>287</v>
      </c>
      <c r="I2655">
        <v>113</v>
      </c>
      <c r="J2655">
        <v>1.85</v>
      </c>
      <c r="K2655" t="s">
        <v>33</v>
      </c>
      <c r="L2655" t="s">
        <v>16134</v>
      </c>
      <c r="M2655" t="s">
        <v>14819</v>
      </c>
      <c r="N2655" t="s">
        <v>16064</v>
      </c>
      <c r="O2655" t="s">
        <v>19352</v>
      </c>
      <c r="P2655" t="s">
        <v>19353</v>
      </c>
      <c r="Q2655">
        <v>2003</v>
      </c>
      <c r="R2655" t="s">
        <v>491</v>
      </c>
      <c r="S2655">
        <v>0</v>
      </c>
      <c r="T2655">
        <v>12000000</v>
      </c>
      <c r="U2655">
        <v>4717455</v>
      </c>
      <c r="V2655">
        <f t="shared" si="83"/>
        <v>-7282545</v>
      </c>
      <c r="W2655" t="s">
        <v>9609</v>
      </c>
      <c r="X2655">
        <v>5.3</v>
      </c>
      <c r="Y2655">
        <v>138</v>
      </c>
      <c r="Z2655">
        <v>18632</v>
      </c>
      <c r="AA2655">
        <v>354</v>
      </c>
      <c r="AB2655">
        <v>656</v>
      </c>
      <c r="AC2655">
        <v>319</v>
      </c>
      <c r="AD2655">
        <v>1000</v>
      </c>
      <c r="AE2655">
        <v>65</v>
      </c>
      <c r="AF2655">
        <v>48</v>
      </c>
      <c r="AG2655">
        <v>1171</v>
      </c>
      <c r="AH2655" t="s">
        <v>20928</v>
      </c>
      <c r="AI2655" t="s">
        <v>13161</v>
      </c>
      <c r="AP2655">
        <f t="shared" si="82"/>
        <v>2</v>
      </c>
    </row>
    <row r="2656" spans="1:42" x14ac:dyDescent="0.3">
      <c r="A2656" s="1">
        <v>2931</v>
      </c>
      <c r="B2656" t="s">
        <v>9610</v>
      </c>
      <c r="C2656" t="s">
        <v>27</v>
      </c>
      <c r="D2656" t="s">
        <v>6235</v>
      </c>
      <c r="E2656" t="s">
        <v>2740</v>
      </c>
      <c r="F2656" t="s">
        <v>2645</v>
      </c>
      <c r="G2656" t="s">
        <v>9611</v>
      </c>
      <c r="H2656" t="s">
        <v>32</v>
      </c>
      <c r="I2656">
        <v>110</v>
      </c>
      <c r="J2656">
        <v>2.35</v>
      </c>
      <c r="K2656" t="s">
        <v>33</v>
      </c>
      <c r="L2656" t="s">
        <v>16120</v>
      </c>
      <c r="M2656" t="s">
        <v>14003</v>
      </c>
      <c r="N2656" t="s">
        <v>19354</v>
      </c>
      <c r="O2656" t="s">
        <v>15521</v>
      </c>
      <c r="P2656" t="s">
        <v>18655</v>
      </c>
      <c r="Q2656">
        <v>2008</v>
      </c>
      <c r="R2656" t="s">
        <v>491</v>
      </c>
      <c r="S2656">
        <v>0</v>
      </c>
      <c r="T2656">
        <v>12000000</v>
      </c>
      <c r="U2656">
        <v>3148482</v>
      </c>
      <c r="V2656">
        <f t="shared" si="83"/>
        <v>-8851518</v>
      </c>
      <c r="W2656" t="s">
        <v>9612</v>
      </c>
      <c r="X2656">
        <v>7.1</v>
      </c>
      <c r="Y2656">
        <v>190</v>
      </c>
      <c r="Z2656">
        <v>29613</v>
      </c>
      <c r="AA2656">
        <v>98</v>
      </c>
      <c r="AB2656">
        <v>0</v>
      </c>
      <c r="AC2656">
        <v>115</v>
      </c>
      <c r="AD2656">
        <v>812</v>
      </c>
      <c r="AE2656">
        <v>580</v>
      </c>
      <c r="AF2656">
        <v>103</v>
      </c>
      <c r="AG2656">
        <v>1540</v>
      </c>
      <c r="AH2656" t="s">
        <v>2420</v>
      </c>
      <c r="AI2656" t="s">
        <v>12756</v>
      </c>
      <c r="AP2656">
        <f t="shared" si="82"/>
        <v>2</v>
      </c>
    </row>
    <row r="2657" spans="1:42" x14ac:dyDescent="0.3">
      <c r="A2657" s="1">
        <v>2932</v>
      </c>
      <c r="B2657" t="s">
        <v>9613</v>
      </c>
      <c r="C2657" t="s">
        <v>27</v>
      </c>
      <c r="D2657" t="s">
        <v>9614</v>
      </c>
      <c r="E2657" t="s">
        <v>1740</v>
      </c>
      <c r="F2657" t="s">
        <v>307</v>
      </c>
      <c r="G2657" t="s">
        <v>9615</v>
      </c>
      <c r="H2657" t="s">
        <v>47</v>
      </c>
      <c r="I2657">
        <v>109</v>
      </c>
      <c r="J2657">
        <v>2.35</v>
      </c>
      <c r="K2657" t="s">
        <v>33</v>
      </c>
      <c r="L2657" t="s">
        <v>19355</v>
      </c>
      <c r="M2657" t="s">
        <v>15001</v>
      </c>
      <c r="N2657" t="s">
        <v>14068</v>
      </c>
      <c r="O2657" t="s">
        <v>15162</v>
      </c>
      <c r="P2657" t="s">
        <v>14282</v>
      </c>
      <c r="Q2657">
        <v>2001</v>
      </c>
      <c r="R2657" t="s">
        <v>491</v>
      </c>
      <c r="S2657">
        <v>5</v>
      </c>
      <c r="T2657">
        <v>12000000</v>
      </c>
      <c r="U2657">
        <v>2326407</v>
      </c>
      <c r="V2657">
        <f t="shared" si="83"/>
        <v>-9673593</v>
      </c>
      <c r="W2657" t="s">
        <v>9616</v>
      </c>
      <c r="X2657">
        <v>7</v>
      </c>
      <c r="Y2657">
        <v>61</v>
      </c>
      <c r="Z2657">
        <v>5016</v>
      </c>
      <c r="AA2657">
        <v>99</v>
      </c>
      <c r="AB2657">
        <v>305</v>
      </c>
      <c r="AC2657">
        <v>40</v>
      </c>
      <c r="AD2657">
        <v>5000</v>
      </c>
      <c r="AE2657">
        <v>1000</v>
      </c>
      <c r="AF2657">
        <v>794</v>
      </c>
      <c r="AG2657">
        <v>7166</v>
      </c>
      <c r="AH2657" t="s">
        <v>2420</v>
      </c>
      <c r="AP2657">
        <f t="shared" si="82"/>
        <v>1</v>
      </c>
    </row>
    <row r="2658" spans="1:42" x14ac:dyDescent="0.3">
      <c r="A2658" s="1">
        <v>2933</v>
      </c>
      <c r="B2658" t="s">
        <v>3773</v>
      </c>
      <c r="C2658" t="s">
        <v>27</v>
      </c>
      <c r="D2658" t="s">
        <v>4844</v>
      </c>
      <c r="E2658" t="s">
        <v>9617</v>
      </c>
      <c r="F2658" t="s">
        <v>4845</v>
      </c>
      <c r="G2658" t="s">
        <v>9618</v>
      </c>
      <c r="H2658" t="s">
        <v>4846</v>
      </c>
      <c r="I2658">
        <v>110</v>
      </c>
      <c r="J2658">
        <v>1.85</v>
      </c>
      <c r="K2658" t="s">
        <v>9417</v>
      </c>
      <c r="L2658" t="s">
        <v>15494</v>
      </c>
      <c r="M2658" t="s">
        <v>19356</v>
      </c>
      <c r="N2658" t="s">
        <v>14023</v>
      </c>
      <c r="O2658" t="s">
        <v>16676</v>
      </c>
      <c r="P2658" t="s">
        <v>19357</v>
      </c>
      <c r="Q2658">
        <v>2006</v>
      </c>
      <c r="R2658" t="s">
        <v>491</v>
      </c>
      <c r="S2658">
        <v>0</v>
      </c>
      <c r="T2658">
        <v>12215500000</v>
      </c>
      <c r="U2658">
        <v>2201412</v>
      </c>
      <c r="V2658">
        <f t="shared" si="83"/>
        <v>-12213298588</v>
      </c>
      <c r="W2658" t="s">
        <v>9619</v>
      </c>
      <c r="X2658">
        <v>7</v>
      </c>
      <c r="Y2658">
        <v>363</v>
      </c>
      <c r="Z2658">
        <v>68883</v>
      </c>
      <c r="AA2658">
        <v>279</v>
      </c>
      <c r="AB2658">
        <v>7000</v>
      </c>
      <c r="AC2658">
        <v>584</v>
      </c>
      <c r="AD2658">
        <v>629</v>
      </c>
      <c r="AE2658">
        <v>398</v>
      </c>
      <c r="AF2658">
        <v>74</v>
      </c>
      <c r="AG2658">
        <v>1173</v>
      </c>
      <c r="AH2658" t="s">
        <v>1432</v>
      </c>
      <c r="AI2658" t="s">
        <v>2420</v>
      </c>
      <c r="AJ2658" t="s">
        <v>4493</v>
      </c>
      <c r="AK2658" t="s">
        <v>13700</v>
      </c>
      <c r="AP2658">
        <f t="shared" si="82"/>
        <v>4</v>
      </c>
    </row>
    <row r="2659" spans="1:42" x14ac:dyDescent="0.3">
      <c r="A2659" s="1">
        <v>2935</v>
      </c>
      <c r="B2659" t="s">
        <v>9620</v>
      </c>
      <c r="C2659" t="s">
        <v>27</v>
      </c>
      <c r="D2659" t="s">
        <v>9621</v>
      </c>
      <c r="E2659" t="s">
        <v>8995</v>
      </c>
      <c r="F2659" t="s">
        <v>1207</v>
      </c>
      <c r="G2659" t="s">
        <v>6983</v>
      </c>
      <c r="H2659" t="s">
        <v>3904</v>
      </c>
      <c r="I2659">
        <v>101</v>
      </c>
      <c r="J2659">
        <v>2.35</v>
      </c>
      <c r="K2659" t="s">
        <v>33</v>
      </c>
      <c r="L2659" t="s">
        <v>14955</v>
      </c>
      <c r="M2659" t="s">
        <v>16482</v>
      </c>
      <c r="N2659" t="s">
        <v>14044</v>
      </c>
      <c r="O2659" t="s">
        <v>19358</v>
      </c>
      <c r="P2659" t="s">
        <v>19359</v>
      </c>
      <c r="Q2659">
        <v>1999</v>
      </c>
      <c r="R2659" t="s">
        <v>491</v>
      </c>
      <c r="S2659">
        <v>0</v>
      </c>
      <c r="T2659">
        <v>12000000</v>
      </c>
      <c r="U2659">
        <v>2060953</v>
      </c>
      <c r="V2659">
        <f t="shared" si="83"/>
        <v>-9939047</v>
      </c>
      <c r="W2659" t="s">
        <v>9622</v>
      </c>
      <c r="X2659">
        <v>7.1</v>
      </c>
      <c r="Y2659">
        <v>131</v>
      </c>
      <c r="Z2659">
        <v>29990</v>
      </c>
      <c r="AA2659">
        <v>316</v>
      </c>
      <c r="AB2659">
        <v>0</v>
      </c>
      <c r="AC2659">
        <v>61</v>
      </c>
      <c r="AD2659">
        <v>769</v>
      </c>
      <c r="AE2659">
        <v>692</v>
      </c>
      <c r="AF2659">
        <v>611</v>
      </c>
      <c r="AG2659">
        <v>2543</v>
      </c>
      <c r="AH2659" t="s">
        <v>20924</v>
      </c>
      <c r="AI2659" t="s">
        <v>4493</v>
      </c>
      <c r="AJ2659" t="s">
        <v>13161</v>
      </c>
      <c r="AP2659">
        <f t="shared" si="82"/>
        <v>3</v>
      </c>
    </row>
    <row r="2660" spans="1:42" x14ac:dyDescent="0.3">
      <c r="A2660" s="1">
        <v>2936</v>
      </c>
      <c r="B2660" t="s">
        <v>9623</v>
      </c>
      <c r="C2660" t="s">
        <v>27</v>
      </c>
      <c r="D2660" t="s">
        <v>9624</v>
      </c>
      <c r="E2660" t="s">
        <v>77</v>
      </c>
      <c r="F2660" t="s">
        <v>3567</v>
      </c>
      <c r="G2660" t="s">
        <v>5637</v>
      </c>
      <c r="H2660" t="s">
        <v>32</v>
      </c>
      <c r="I2660">
        <v>97</v>
      </c>
      <c r="J2660">
        <v>1.85</v>
      </c>
      <c r="K2660" t="s">
        <v>33</v>
      </c>
      <c r="L2660" t="s">
        <v>14630</v>
      </c>
      <c r="M2660" t="s">
        <v>15251</v>
      </c>
      <c r="N2660" t="s">
        <v>19360</v>
      </c>
      <c r="O2660" t="s">
        <v>18109</v>
      </c>
      <c r="P2660" t="s">
        <v>15407</v>
      </c>
      <c r="Q2660">
        <v>2007</v>
      </c>
      <c r="R2660" t="s">
        <v>491</v>
      </c>
      <c r="S2660">
        <v>5</v>
      </c>
      <c r="T2660">
        <v>12000000</v>
      </c>
      <c r="U2660">
        <v>3950294</v>
      </c>
      <c r="V2660">
        <f t="shared" si="83"/>
        <v>-8049706</v>
      </c>
      <c r="W2660" t="s">
        <v>9625</v>
      </c>
      <c r="X2660">
        <v>7</v>
      </c>
      <c r="Y2660">
        <v>146</v>
      </c>
      <c r="Z2660">
        <v>56654</v>
      </c>
      <c r="AA2660">
        <v>124</v>
      </c>
      <c r="AB2660">
        <v>0</v>
      </c>
      <c r="AC2660">
        <v>20</v>
      </c>
      <c r="AD2660">
        <v>21000</v>
      </c>
      <c r="AE2660">
        <v>569</v>
      </c>
      <c r="AF2660">
        <v>442</v>
      </c>
      <c r="AG2660">
        <v>22577</v>
      </c>
      <c r="AH2660" t="s">
        <v>1432</v>
      </c>
      <c r="AI2660" t="s">
        <v>2420</v>
      </c>
      <c r="AJ2660" t="s">
        <v>12756</v>
      </c>
      <c r="AP2660">
        <f t="shared" si="82"/>
        <v>3</v>
      </c>
    </row>
    <row r="2661" spans="1:42" x14ac:dyDescent="0.3">
      <c r="A2661" s="1">
        <v>2937</v>
      </c>
      <c r="B2661" t="s">
        <v>9626</v>
      </c>
      <c r="C2661" t="s">
        <v>27</v>
      </c>
      <c r="D2661" t="s">
        <v>9627</v>
      </c>
      <c r="E2661" t="s">
        <v>9628</v>
      </c>
      <c r="F2661" t="s">
        <v>9629</v>
      </c>
      <c r="G2661" t="s">
        <v>9630</v>
      </c>
      <c r="H2661" t="s">
        <v>6060</v>
      </c>
      <c r="I2661">
        <v>105</v>
      </c>
      <c r="J2661">
        <v>2.35</v>
      </c>
      <c r="K2661" t="s">
        <v>6776</v>
      </c>
      <c r="L2661" t="s">
        <v>19361</v>
      </c>
      <c r="M2661" t="s">
        <v>15286</v>
      </c>
      <c r="N2661" t="s">
        <v>14564</v>
      </c>
      <c r="O2661" t="s">
        <v>15772</v>
      </c>
      <c r="P2661" t="s">
        <v>14178</v>
      </c>
      <c r="Q2661">
        <v>2013</v>
      </c>
      <c r="R2661" t="s">
        <v>6921</v>
      </c>
      <c r="S2661">
        <v>2</v>
      </c>
      <c r="T2661">
        <v>9200000</v>
      </c>
      <c r="U2661">
        <v>2835886</v>
      </c>
      <c r="V2661">
        <f t="shared" si="83"/>
        <v>-6364114</v>
      </c>
      <c r="W2661" t="s">
        <v>9631</v>
      </c>
      <c r="X2661">
        <v>7.7</v>
      </c>
      <c r="Y2661">
        <v>280</v>
      </c>
      <c r="Z2661">
        <v>55516</v>
      </c>
      <c r="AA2661">
        <v>124</v>
      </c>
      <c r="AB2661">
        <v>29000</v>
      </c>
      <c r="AC2661">
        <v>667</v>
      </c>
      <c r="AD2661">
        <v>211</v>
      </c>
      <c r="AE2661">
        <v>98</v>
      </c>
      <c r="AF2661">
        <v>70</v>
      </c>
      <c r="AG2661">
        <v>456</v>
      </c>
      <c r="AH2661" t="s">
        <v>2420</v>
      </c>
      <c r="AP2661">
        <f t="shared" si="82"/>
        <v>1</v>
      </c>
    </row>
    <row r="2662" spans="1:42" x14ac:dyDescent="0.3">
      <c r="A2662" s="1">
        <v>2938</v>
      </c>
      <c r="B2662" t="s">
        <v>9632</v>
      </c>
      <c r="C2662" t="s">
        <v>27</v>
      </c>
      <c r="D2662" t="s">
        <v>9633</v>
      </c>
      <c r="E2662" t="s">
        <v>1779</v>
      </c>
      <c r="F2662" t="s">
        <v>9634</v>
      </c>
      <c r="G2662" t="s">
        <v>9635</v>
      </c>
      <c r="H2662" t="s">
        <v>32</v>
      </c>
      <c r="I2662">
        <v>104</v>
      </c>
      <c r="J2662">
        <v>1.85</v>
      </c>
      <c r="K2662" t="s">
        <v>33</v>
      </c>
      <c r="L2662" t="s">
        <v>14002</v>
      </c>
      <c r="M2662" t="s">
        <v>14325</v>
      </c>
      <c r="N2662" t="s">
        <v>17436</v>
      </c>
      <c r="O2662" t="s">
        <v>15554</v>
      </c>
      <c r="P2662" t="s">
        <v>14068</v>
      </c>
      <c r="Q2662">
        <v>2002</v>
      </c>
      <c r="R2662" t="s">
        <v>491</v>
      </c>
      <c r="S2662">
        <v>4</v>
      </c>
      <c r="T2662">
        <v>12000000</v>
      </c>
      <c r="U2662">
        <v>1779284</v>
      </c>
      <c r="V2662">
        <f t="shared" si="83"/>
        <v>-10220716</v>
      </c>
      <c r="W2662" t="s">
        <v>9636</v>
      </c>
      <c r="X2662">
        <v>7.1</v>
      </c>
      <c r="Y2662">
        <v>78</v>
      </c>
      <c r="Z2662">
        <v>12047</v>
      </c>
      <c r="AA2662">
        <v>122</v>
      </c>
      <c r="AB2662">
        <v>677</v>
      </c>
      <c r="AC2662">
        <v>0</v>
      </c>
      <c r="AD2662">
        <v>1000</v>
      </c>
      <c r="AE2662">
        <v>165</v>
      </c>
      <c r="AF2662">
        <v>77</v>
      </c>
      <c r="AG2662">
        <v>1292</v>
      </c>
      <c r="AH2662" t="s">
        <v>1432</v>
      </c>
      <c r="AI2662" t="s">
        <v>2420</v>
      </c>
      <c r="AP2662">
        <f t="shared" si="82"/>
        <v>2</v>
      </c>
    </row>
    <row r="2663" spans="1:42" x14ac:dyDescent="0.3">
      <c r="A2663" s="1">
        <v>2939</v>
      </c>
      <c r="B2663" t="s">
        <v>9637</v>
      </c>
      <c r="C2663" t="s">
        <v>27</v>
      </c>
      <c r="D2663" t="s">
        <v>9638</v>
      </c>
      <c r="E2663" t="s">
        <v>9639</v>
      </c>
      <c r="F2663" t="s">
        <v>3852</v>
      </c>
      <c r="G2663" t="s">
        <v>9640</v>
      </c>
      <c r="H2663" t="s">
        <v>47</v>
      </c>
      <c r="I2663">
        <v>99</v>
      </c>
      <c r="J2663">
        <v>2.35</v>
      </c>
      <c r="K2663" t="s">
        <v>33</v>
      </c>
      <c r="L2663" t="s">
        <v>14096</v>
      </c>
      <c r="M2663" t="s">
        <v>16428</v>
      </c>
      <c r="N2663" t="s">
        <v>14238</v>
      </c>
      <c r="O2663" t="s">
        <v>16478</v>
      </c>
      <c r="P2663" t="s">
        <v>14986</v>
      </c>
      <c r="Q2663">
        <v>2013</v>
      </c>
      <c r="R2663" t="s">
        <v>491</v>
      </c>
      <c r="S2663">
        <v>4</v>
      </c>
      <c r="T2663">
        <v>12000000</v>
      </c>
      <c r="U2663">
        <v>1702277</v>
      </c>
      <c r="V2663">
        <f t="shared" si="83"/>
        <v>-10297723</v>
      </c>
      <c r="W2663" t="s">
        <v>9641</v>
      </c>
      <c r="X2663">
        <v>6.8</v>
      </c>
      <c r="Y2663">
        <v>469</v>
      </c>
      <c r="Z2663">
        <v>84620</v>
      </c>
      <c r="AA2663">
        <v>235</v>
      </c>
      <c r="AB2663">
        <v>27000</v>
      </c>
      <c r="AC2663">
        <v>0</v>
      </c>
      <c r="AD2663">
        <v>3000</v>
      </c>
      <c r="AE2663">
        <v>1000</v>
      </c>
      <c r="AF2663">
        <v>520</v>
      </c>
      <c r="AG2663">
        <v>5074</v>
      </c>
      <c r="AH2663" t="s">
        <v>2420</v>
      </c>
      <c r="AI2663" t="s">
        <v>13161</v>
      </c>
      <c r="AP2663">
        <f t="shared" si="82"/>
        <v>2</v>
      </c>
    </row>
    <row r="2664" spans="1:42" x14ac:dyDescent="0.3">
      <c r="A2664" s="1">
        <v>2940</v>
      </c>
      <c r="B2664" t="s">
        <v>9642</v>
      </c>
      <c r="C2664" t="s">
        <v>559</v>
      </c>
      <c r="D2664" t="s">
        <v>4899</v>
      </c>
      <c r="E2664" t="s">
        <v>1751</v>
      </c>
      <c r="F2664" t="s">
        <v>4322</v>
      </c>
      <c r="G2664" t="s">
        <v>4323</v>
      </c>
      <c r="H2664" t="s">
        <v>2734</v>
      </c>
      <c r="I2664">
        <v>129</v>
      </c>
      <c r="J2664">
        <v>2.35</v>
      </c>
      <c r="K2664" t="s">
        <v>5076</v>
      </c>
      <c r="L2664" t="s">
        <v>15305</v>
      </c>
      <c r="M2664" t="s">
        <v>14028</v>
      </c>
      <c r="N2664" t="s">
        <v>16556</v>
      </c>
      <c r="O2664" t="s">
        <v>19362</v>
      </c>
      <c r="P2664" t="s">
        <v>17184</v>
      </c>
      <c r="Q2664">
        <v>2004</v>
      </c>
      <c r="R2664" t="s">
        <v>491</v>
      </c>
      <c r="S2664">
        <v>0</v>
      </c>
      <c r="T2664">
        <v>12000000</v>
      </c>
      <c r="U2664">
        <v>261481</v>
      </c>
      <c r="V2664">
        <f t="shared" si="83"/>
        <v>-11738519</v>
      </c>
      <c r="W2664" t="s">
        <v>9643</v>
      </c>
      <c r="X2664">
        <v>7.5</v>
      </c>
      <c r="Y2664">
        <v>194</v>
      </c>
      <c r="Z2664">
        <v>41496</v>
      </c>
      <c r="AA2664">
        <v>210</v>
      </c>
      <c r="AB2664">
        <v>0</v>
      </c>
      <c r="AC2664">
        <v>0</v>
      </c>
      <c r="AD2664">
        <v>878</v>
      </c>
      <c r="AE2664">
        <v>643</v>
      </c>
      <c r="AF2664">
        <v>576</v>
      </c>
      <c r="AG2664">
        <v>2378</v>
      </c>
      <c r="AH2664" t="s">
        <v>2420</v>
      </c>
      <c r="AI2664" t="s">
        <v>12756</v>
      </c>
      <c r="AJ2664" t="s">
        <v>13700</v>
      </c>
      <c r="AP2664">
        <f t="shared" si="82"/>
        <v>3</v>
      </c>
    </row>
    <row r="2665" spans="1:42" x14ac:dyDescent="0.3">
      <c r="A2665" s="1">
        <v>2941</v>
      </c>
      <c r="B2665" t="s">
        <v>9644</v>
      </c>
      <c r="C2665" t="s">
        <v>27</v>
      </c>
      <c r="D2665" t="s">
        <v>9645</v>
      </c>
      <c r="E2665" t="s">
        <v>9646</v>
      </c>
      <c r="F2665" t="s">
        <v>9647</v>
      </c>
      <c r="G2665" t="s">
        <v>9648</v>
      </c>
      <c r="H2665" t="s">
        <v>32</v>
      </c>
      <c r="I2665">
        <v>91</v>
      </c>
      <c r="J2665">
        <v>1.85</v>
      </c>
      <c r="K2665" t="s">
        <v>33</v>
      </c>
      <c r="L2665" t="s">
        <v>17770</v>
      </c>
      <c r="M2665" t="s">
        <v>14140</v>
      </c>
      <c r="N2665" t="s">
        <v>15189</v>
      </c>
      <c r="O2665" t="s">
        <v>19338</v>
      </c>
      <c r="P2665" t="s">
        <v>15515</v>
      </c>
      <c r="Q2665">
        <v>2007</v>
      </c>
      <c r="R2665" t="s">
        <v>34</v>
      </c>
      <c r="S2665">
        <v>4</v>
      </c>
      <c r="T2665">
        <v>12000000</v>
      </c>
      <c r="U2665">
        <v>1506998</v>
      </c>
      <c r="V2665">
        <f t="shared" si="83"/>
        <v>-10493002</v>
      </c>
      <c r="W2665" t="s">
        <v>9649</v>
      </c>
      <c r="X2665">
        <v>6.3</v>
      </c>
      <c r="Y2665">
        <v>121</v>
      </c>
      <c r="Z2665">
        <v>8014</v>
      </c>
      <c r="AA2665">
        <v>50</v>
      </c>
      <c r="AB2665">
        <v>314</v>
      </c>
      <c r="AC2665">
        <v>60</v>
      </c>
      <c r="AD2665">
        <v>60</v>
      </c>
      <c r="AE2665">
        <v>46</v>
      </c>
      <c r="AF2665">
        <v>18</v>
      </c>
      <c r="AG2665">
        <v>141</v>
      </c>
      <c r="AH2665" t="s">
        <v>20931</v>
      </c>
      <c r="AI2665" t="s">
        <v>2420</v>
      </c>
      <c r="AJ2665" t="s">
        <v>12756</v>
      </c>
      <c r="AP2665">
        <f t="shared" si="82"/>
        <v>3</v>
      </c>
    </row>
    <row r="2666" spans="1:42" x14ac:dyDescent="0.3">
      <c r="A2666" s="1">
        <v>2942</v>
      </c>
      <c r="B2666" t="s">
        <v>9650</v>
      </c>
      <c r="C2666" t="s">
        <v>27</v>
      </c>
      <c r="D2666" t="s">
        <v>9651</v>
      </c>
      <c r="E2666" t="s">
        <v>9652</v>
      </c>
      <c r="F2666" t="s">
        <v>5637</v>
      </c>
      <c r="G2666" t="s">
        <v>1402</v>
      </c>
      <c r="H2666" t="s">
        <v>32</v>
      </c>
      <c r="I2666">
        <v>100</v>
      </c>
      <c r="J2666">
        <v>1.85</v>
      </c>
      <c r="K2666" t="s">
        <v>33</v>
      </c>
      <c r="L2666" t="s">
        <v>14227</v>
      </c>
      <c r="M2666" t="s">
        <v>19363</v>
      </c>
      <c r="N2666" t="s">
        <v>14325</v>
      </c>
      <c r="O2666" t="s">
        <v>19364</v>
      </c>
      <c r="P2666" t="s">
        <v>17719</v>
      </c>
      <c r="Q2666">
        <v>2005</v>
      </c>
      <c r="R2666" t="s">
        <v>72</v>
      </c>
      <c r="S2666">
        <v>0</v>
      </c>
      <c r="T2666">
        <v>12000000</v>
      </c>
      <c r="U2666">
        <v>860002</v>
      </c>
      <c r="V2666">
        <f t="shared" si="83"/>
        <v>-11139998</v>
      </c>
      <c r="W2666" t="s">
        <v>9653</v>
      </c>
      <c r="X2666">
        <v>7.3</v>
      </c>
      <c r="Y2666">
        <v>38</v>
      </c>
      <c r="Z2666">
        <v>6454</v>
      </c>
      <c r="AA2666">
        <v>43</v>
      </c>
      <c r="AB2666">
        <v>0</v>
      </c>
      <c r="AC2666">
        <v>19</v>
      </c>
      <c r="AD2666">
        <v>706</v>
      </c>
      <c r="AE2666">
        <v>442</v>
      </c>
      <c r="AF2666">
        <v>393</v>
      </c>
      <c r="AG2666">
        <v>1579</v>
      </c>
      <c r="AH2666" t="s">
        <v>718</v>
      </c>
      <c r="AI2666" t="s">
        <v>2420</v>
      </c>
      <c r="AJ2666" t="s">
        <v>20926</v>
      </c>
      <c r="AP2666">
        <f t="shared" si="82"/>
        <v>3</v>
      </c>
    </row>
    <row r="2667" spans="1:42" x14ac:dyDescent="0.3">
      <c r="A2667" s="1">
        <v>2943</v>
      </c>
      <c r="B2667" t="s">
        <v>9654</v>
      </c>
      <c r="C2667" t="s">
        <v>27</v>
      </c>
      <c r="D2667" t="s">
        <v>3560</v>
      </c>
      <c r="E2667" t="s">
        <v>903</v>
      </c>
      <c r="F2667" t="s">
        <v>2453</v>
      </c>
      <c r="G2667" t="s">
        <v>9655</v>
      </c>
      <c r="H2667" t="s">
        <v>5586</v>
      </c>
      <c r="I2667">
        <v>111</v>
      </c>
      <c r="J2667">
        <v>1.85</v>
      </c>
      <c r="K2667" t="s">
        <v>33</v>
      </c>
      <c r="L2667" t="s">
        <v>19365</v>
      </c>
      <c r="M2667" t="s">
        <v>19366</v>
      </c>
      <c r="N2667" t="s">
        <v>14952</v>
      </c>
      <c r="O2667" t="s">
        <v>18078</v>
      </c>
      <c r="P2667" t="s">
        <v>19367</v>
      </c>
      <c r="Q2667">
        <v>2009</v>
      </c>
      <c r="R2667" t="s">
        <v>34</v>
      </c>
      <c r="S2667">
        <v>2</v>
      </c>
      <c r="T2667">
        <v>12000000</v>
      </c>
      <c r="U2667">
        <v>548934</v>
      </c>
      <c r="V2667">
        <f t="shared" si="83"/>
        <v>-11451066</v>
      </c>
      <c r="W2667" t="s">
        <v>9656</v>
      </c>
      <c r="X2667">
        <v>6.8</v>
      </c>
      <c r="Y2667">
        <v>123</v>
      </c>
      <c r="Z2667">
        <v>16863</v>
      </c>
      <c r="AA2667">
        <v>57</v>
      </c>
      <c r="AB2667">
        <v>0</v>
      </c>
      <c r="AC2667">
        <v>277</v>
      </c>
      <c r="AD2667">
        <v>845</v>
      </c>
      <c r="AE2667">
        <v>327</v>
      </c>
      <c r="AF2667">
        <v>289</v>
      </c>
      <c r="AG2667">
        <v>1554</v>
      </c>
      <c r="AH2667" t="s">
        <v>2420</v>
      </c>
      <c r="AI2667" t="s">
        <v>20928</v>
      </c>
      <c r="AJ2667" t="s">
        <v>12756</v>
      </c>
      <c r="AP2667">
        <f t="shared" si="82"/>
        <v>3</v>
      </c>
    </row>
    <row r="2668" spans="1:42" x14ac:dyDescent="0.3">
      <c r="A2668" s="1">
        <v>2944</v>
      </c>
      <c r="B2668" t="s">
        <v>9657</v>
      </c>
      <c r="C2668" t="s">
        <v>27</v>
      </c>
      <c r="D2668" t="s">
        <v>9658</v>
      </c>
      <c r="E2668" t="s">
        <v>4180</v>
      </c>
      <c r="F2668" t="s">
        <v>6324</v>
      </c>
      <c r="G2668" t="s">
        <v>9659</v>
      </c>
      <c r="H2668" t="s">
        <v>32</v>
      </c>
      <c r="I2668">
        <v>114</v>
      </c>
      <c r="J2668">
        <v>1.85</v>
      </c>
      <c r="K2668" t="s">
        <v>33</v>
      </c>
      <c r="L2668" t="s">
        <v>15082</v>
      </c>
      <c r="M2668" t="s">
        <v>14416</v>
      </c>
      <c r="N2668" t="s">
        <v>19065</v>
      </c>
      <c r="O2668" t="s">
        <v>13955</v>
      </c>
      <c r="P2668" t="s">
        <v>17568</v>
      </c>
      <c r="Q2668">
        <v>2000</v>
      </c>
      <c r="R2668" t="s">
        <v>491</v>
      </c>
      <c r="S2668">
        <v>0</v>
      </c>
      <c r="T2668">
        <v>10000000</v>
      </c>
      <c r="U2668">
        <v>447750</v>
      </c>
      <c r="V2668">
        <f t="shared" si="83"/>
        <v>-9552250</v>
      </c>
      <c r="W2668" t="s">
        <v>9660</v>
      </c>
      <c r="X2668">
        <v>7.2</v>
      </c>
      <c r="Y2668">
        <v>81</v>
      </c>
      <c r="Z2668">
        <v>18520</v>
      </c>
      <c r="AA2668">
        <v>133</v>
      </c>
      <c r="AB2668">
        <v>0</v>
      </c>
      <c r="AC2668">
        <v>0</v>
      </c>
      <c r="AD2668">
        <v>865</v>
      </c>
      <c r="AE2668">
        <v>685</v>
      </c>
      <c r="AF2668">
        <v>403</v>
      </c>
      <c r="AG2668">
        <v>2126</v>
      </c>
      <c r="AH2668" t="s">
        <v>20931</v>
      </c>
      <c r="AI2668" t="s">
        <v>2420</v>
      </c>
      <c r="AJ2668" t="s">
        <v>13161</v>
      </c>
      <c r="AP2668">
        <f t="shared" si="82"/>
        <v>3</v>
      </c>
    </row>
    <row r="2669" spans="1:42" x14ac:dyDescent="0.3">
      <c r="A2669" s="1">
        <v>2945</v>
      </c>
      <c r="B2669" t="s">
        <v>9661</v>
      </c>
      <c r="C2669" t="s">
        <v>27</v>
      </c>
      <c r="D2669" t="s">
        <v>170</v>
      </c>
      <c r="E2669" t="s">
        <v>1478</v>
      </c>
      <c r="F2669" t="s">
        <v>7499</v>
      </c>
      <c r="G2669" t="s">
        <v>9662</v>
      </c>
      <c r="H2669" t="s">
        <v>32</v>
      </c>
      <c r="I2669">
        <v>86</v>
      </c>
      <c r="J2669">
        <v>2.35</v>
      </c>
      <c r="K2669" t="s">
        <v>33</v>
      </c>
      <c r="L2669" t="s">
        <v>19368</v>
      </c>
      <c r="M2669" t="s">
        <v>14539</v>
      </c>
      <c r="N2669" t="s">
        <v>15031</v>
      </c>
      <c r="O2669" t="s">
        <v>19369</v>
      </c>
      <c r="P2669" t="s">
        <v>14048</v>
      </c>
      <c r="Q2669">
        <v>2002</v>
      </c>
      <c r="R2669" t="s">
        <v>491</v>
      </c>
      <c r="S2669">
        <v>0</v>
      </c>
      <c r="T2669">
        <v>12000000</v>
      </c>
      <c r="U2669">
        <v>333976</v>
      </c>
      <c r="V2669">
        <f t="shared" si="83"/>
        <v>-11666024</v>
      </c>
      <c r="W2669" t="s">
        <v>9663</v>
      </c>
      <c r="X2669">
        <v>6.4</v>
      </c>
      <c r="Y2669">
        <v>72</v>
      </c>
      <c r="Z2669">
        <v>12559</v>
      </c>
      <c r="AA2669">
        <v>90</v>
      </c>
      <c r="AB2669">
        <v>423</v>
      </c>
      <c r="AC2669">
        <v>94</v>
      </c>
      <c r="AD2669">
        <v>693</v>
      </c>
      <c r="AE2669">
        <v>534</v>
      </c>
      <c r="AF2669">
        <v>146</v>
      </c>
      <c r="AG2669">
        <v>1373</v>
      </c>
      <c r="AH2669" t="s">
        <v>1432</v>
      </c>
      <c r="AI2669" t="s">
        <v>20931</v>
      </c>
      <c r="AP2669">
        <f t="shared" si="82"/>
        <v>2</v>
      </c>
    </row>
    <row r="2670" spans="1:42" x14ac:dyDescent="0.3">
      <c r="A2670" s="1">
        <v>2946</v>
      </c>
      <c r="B2670" t="s">
        <v>9664</v>
      </c>
      <c r="C2670" t="s">
        <v>27</v>
      </c>
      <c r="D2670" t="s">
        <v>6986</v>
      </c>
      <c r="E2670" t="s">
        <v>5523</v>
      </c>
      <c r="F2670" t="s">
        <v>2839</v>
      </c>
      <c r="G2670" t="s">
        <v>2115</v>
      </c>
      <c r="H2670" t="s">
        <v>287</v>
      </c>
      <c r="I2670">
        <v>107</v>
      </c>
      <c r="J2670">
        <v>1.85</v>
      </c>
      <c r="K2670" t="s">
        <v>33</v>
      </c>
      <c r="L2670" t="s">
        <v>19370</v>
      </c>
      <c r="M2670" t="s">
        <v>14157</v>
      </c>
      <c r="N2670" t="s">
        <v>16954</v>
      </c>
      <c r="O2670" t="s">
        <v>19371</v>
      </c>
      <c r="P2670" t="s">
        <v>17430</v>
      </c>
      <c r="Q2670">
        <v>1997</v>
      </c>
      <c r="R2670" t="s">
        <v>491</v>
      </c>
      <c r="S2670">
        <v>2</v>
      </c>
      <c r="T2670">
        <v>12000000</v>
      </c>
      <c r="U2670">
        <v>141853</v>
      </c>
      <c r="V2670">
        <f t="shared" si="83"/>
        <v>-11858147</v>
      </c>
      <c r="W2670" t="s">
        <v>9665</v>
      </c>
      <c r="X2670">
        <v>6</v>
      </c>
      <c r="Y2670">
        <v>25</v>
      </c>
      <c r="Z2670">
        <v>1427</v>
      </c>
      <c r="AA2670">
        <v>12</v>
      </c>
      <c r="AB2670">
        <v>88</v>
      </c>
      <c r="AC2670">
        <v>0</v>
      </c>
      <c r="AD2670">
        <v>941</v>
      </c>
      <c r="AE2670">
        <v>754</v>
      </c>
      <c r="AF2670">
        <v>745</v>
      </c>
      <c r="AG2670">
        <v>3099</v>
      </c>
      <c r="AH2670" t="s">
        <v>1432</v>
      </c>
      <c r="AI2670" t="s">
        <v>2420</v>
      </c>
      <c r="AP2670">
        <f t="shared" si="82"/>
        <v>2</v>
      </c>
    </row>
    <row r="2671" spans="1:42" x14ac:dyDescent="0.3">
      <c r="A2671" s="1">
        <v>2947</v>
      </c>
      <c r="B2671" t="s">
        <v>9666</v>
      </c>
      <c r="C2671" t="s">
        <v>27</v>
      </c>
      <c r="D2671" t="s">
        <v>8393</v>
      </c>
      <c r="E2671" t="s">
        <v>7061</v>
      </c>
      <c r="F2671" t="s">
        <v>7712</v>
      </c>
      <c r="G2671" t="s">
        <v>7552</v>
      </c>
      <c r="H2671" t="s">
        <v>32</v>
      </c>
      <c r="I2671">
        <v>90</v>
      </c>
      <c r="J2671">
        <v>2.35</v>
      </c>
      <c r="K2671" t="s">
        <v>33</v>
      </c>
      <c r="L2671" t="s">
        <v>14140</v>
      </c>
      <c r="M2671" t="s">
        <v>14965</v>
      </c>
      <c r="N2671" t="s">
        <v>19372</v>
      </c>
      <c r="O2671" t="s">
        <v>19373</v>
      </c>
      <c r="P2671" t="s">
        <v>16865</v>
      </c>
      <c r="Q2671">
        <v>2007</v>
      </c>
      <c r="R2671" t="s">
        <v>491</v>
      </c>
      <c r="S2671">
        <v>2</v>
      </c>
      <c r="T2671">
        <v>8000000</v>
      </c>
      <c r="U2671">
        <v>303439</v>
      </c>
      <c r="V2671">
        <f t="shared" si="83"/>
        <v>-7696561</v>
      </c>
      <c r="W2671" t="s">
        <v>9667</v>
      </c>
      <c r="X2671">
        <v>6.4</v>
      </c>
      <c r="Y2671">
        <v>78</v>
      </c>
      <c r="Z2671">
        <v>12125</v>
      </c>
      <c r="AA2671">
        <v>78</v>
      </c>
      <c r="AB2671">
        <v>1000</v>
      </c>
      <c r="AC2671">
        <v>26</v>
      </c>
      <c r="AD2671">
        <v>797</v>
      </c>
      <c r="AE2671">
        <v>474</v>
      </c>
      <c r="AF2671">
        <v>350</v>
      </c>
      <c r="AG2671">
        <v>2073</v>
      </c>
      <c r="AH2671" t="s">
        <v>2420</v>
      </c>
      <c r="AI2671" t="s">
        <v>20928</v>
      </c>
      <c r="AJ2671" t="s">
        <v>13161</v>
      </c>
      <c r="AP2671">
        <f t="shared" si="82"/>
        <v>3</v>
      </c>
    </row>
    <row r="2672" spans="1:42" x14ac:dyDescent="0.3">
      <c r="A2672" s="1">
        <v>2949</v>
      </c>
      <c r="B2672" t="s">
        <v>9668</v>
      </c>
      <c r="C2672" t="s">
        <v>27</v>
      </c>
      <c r="D2672" t="s">
        <v>9669</v>
      </c>
      <c r="E2672" t="s">
        <v>565</v>
      </c>
      <c r="F2672" t="s">
        <v>9234</v>
      </c>
      <c r="G2672" t="s">
        <v>9655</v>
      </c>
      <c r="H2672" t="s">
        <v>572</v>
      </c>
      <c r="I2672">
        <v>120</v>
      </c>
      <c r="J2672">
        <v>2.35</v>
      </c>
      <c r="K2672" t="s">
        <v>33</v>
      </c>
      <c r="L2672" t="s">
        <v>14068</v>
      </c>
      <c r="M2672" t="s">
        <v>14069</v>
      </c>
      <c r="N2672" t="s">
        <v>19374</v>
      </c>
      <c r="O2672" t="s">
        <v>15391</v>
      </c>
      <c r="P2672" t="s">
        <v>15545</v>
      </c>
      <c r="Q2672">
        <v>2007</v>
      </c>
      <c r="R2672" t="s">
        <v>491</v>
      </c>
      <c r="S2672">
        <v>0</v>
      </c>
      <c r="T2672">
        <v>12000000</v>
      </c>
      <c r="U2672">
        <v>214202</v>
      </c>
      <c r="V2672">
        <f t="shared" si="83"/>
        <v>-11785798</v>
      </c>
      <c r="W2672" t="s">
        <v>9670</v>
      </c>
      <c r="X2672">
        <v>7.5</v>
      </c>
      <c r="Y2672">
        <v>69</v>
      </c>
      <c r="Z2672">
        <v>14831</v>
      </c>
      <c r="AA2672">
        <v>75</v>
      </c>
      <c r="AB2672">
        <v>0</v>
      </c>
      <c r="AC2672">
        <v>7</v>
      </c>
      <c r="AD2672">
        <v>662</v>
      </c>
      <c r="AE2672">
        <v>345</v>
      </c>
      <c r="AF2672">
        <v>289</v>
      </c>
      <c r="AG2672">
        <v>1952</v>
      </c>
      <c r="AH2672" t="s">
        <v>20931</v>
      </c>
      <c r="AI2672" t="s">
        <v>2420</v>
      </c>
      <c r="AJ2672" t="s">
        <v>13161</v>
      </c>
      <c r="AP2672">
        <f t="shared" si="82"/>
        <v>3</v>
      </c>
    </row>
    <row r="2673" spans="1:42" x14ac:dyDescent="0.3">
      <c r="A2673" s="1">
        <v>2950</v>
      </c>
      <c r="B2673" t="s">
        <v>9671</v>
      </c>
      <c r="C2673" t="s">
        <v>27</v>
      </c>
      <c r="D2673" t="s">
        <v>9672</v>
      </c>
      <c r="E2673" t="s">
        <v>9673</v>
      </c>
      <c r="F2673" t="s">
        <v>9674</v>
      </c>
      <c r="G2673" t="s">
        <v>9675</v>
      </c>
      <c r="H2673" t="s">
        <v>7553</v>
      </c>
      <c r="I2673">
        <v>134</v>
      </c>
      <c r="J2673">
        <v>2.35</v>
      </c>
      <c r="K2673" t="s">
        <v>9676</v>
      </c>
      <c r="L2673" t="s">
        <v>16148</v>
      </c>
      <c r="M2673" t="s">
        <v>14096</v>
      </c>
      <c r="N2673" t="s">
        <v>16872</v>
      </c>
      <c r="O2673" t="s">
        <v>14201</v>
      </c>
      <c r="P2673" t="s">
        <v>16120</v>
      </c>
      <c r="Q2673">
        <v>2005</v>
      </c>
      <c r="R2673" t="s">
        <v>491</v>
      </c>
      <c r="S2673">
        <v>0</v>
      </c>
      <c r="T2673">
        <v>2500000000</v>
      </c>
      <c r="U2673">
        <v>195888</v>
      </c>
      <c r="V2673">
        <f t="shared" si="83"/>
        <v>-2499804112</v>
      </c>
      <c r="W2673" t="s">
        <v>9677</v>
      </c>
      <c r="X2673">
        <v>7.1</v>
      </c>
      <c r="Y2673">
        <v>73</v>
      </c>
      <c r="Z2673">
        <v>5603</v>
      </c>
      <c r="AA2673">
        <v>45</v>
      </c>
      <c r="AB2673">
        <v>607</v>
      </c>
      <c r="AC2673">
        <v>45</v>
      </c>
      <c r="AD2673">
        <v>9</v>
      </c>
      <c r="AE2673">
        <v>2</v>
      </c>
      <c r="AF2673">
        <v>0</v>
      </c>
      <c r="AG2673">
        <v>11</v>
      </c>
      <c r="AH2673" t="s">
        <v>2420</v>
      </c>
      <c r="AI2673" t="s">
        <v>12756</v>
      </c>
      <c r="AJ2673" t="s">
        <v>6750</v>
      </c>
      <c r="AP2673">
        <f t="shared" si="82"/>
        <v>3</v>
      </c>
    </row>
    <row r="2674" spans="1:42" x14ac:dyDescent="0.3">
      <c r="A2674" s="1">
        <v>2951</v>
      </c>
      <c r="B2674" t="s">
        <v>9678</v>
      </c>
      <c r="C2674" t="s">
        <v>27</v>
      </c>
      <c r="D2674" t="s">
        <v>9679</v>
      </c>
      <c r="E2674" t="s">
        <v>735</v>
      </c>
      <c r="F2674" t="s">
        <v>186</v>
      </c>
      <c r="G2674" t="s">
        <v>4180</v>
      </c>
      <c r="H2674" t="s">
        <v>32</v>
      </c>
      <c r="I2674">
        <v>110</v>
      </c>
      <c r="J2674">
        <v>1.85</v>
      </c>
      <c r="K2674" t="s">
        <v>33</v>
      </c>
      <c r="L2674" t="s">
        <v>18158</v>
      </c>
      <c r="M2674" t="s">
        <v>19375</v>
      </c>
      <c r="N2674" t="s">
        <v>19376</v>
      </c>
      <c r="O2674" t="s">
        <v>15383</v>
      </c>
      <c r="P2674" t="s">
        <v>14218</v>
      </c>
      <c r="Q2674">
        <v>1999</v>
      </c>
      <c r="R2674" t="s">
        <v>491</v>
      </c>
      <c r="S2674">
        <v>1</v>
      </c>
      <c r="T2674">
        <v>12000000</v>
      </c>
      <c r="U2674">
        <v>175370</v>
      </c>
      <c r="V2674">
        <f t="shared" si="83"/>
        <v>-11824630</v>
      </c>
      <c r="W2674" t="s">
        <v>9680</v>
      </c>
      <c r="X2674">
        <v>4.5999999999999996</v>
      </c>
      <c r="Y2674">
        <v>42</v>
      </c>
      <c r="Z2674">
        <v>6884</v>
      </c>
      <c r="AA2674">
        <v>133</v>
      </c>
      <c r="AB2674">
        <v>458</v>
      </c>
      <c r="AC2674">
        <v>18</v>
      </c>
      <c r="AD2674">
        <v>13000</v>
      </c>
      <c r="AE2674">
        <v>883</v>
      </c>
      <c r="AF2674">
        <v>865</v>
      </c>
      <c r="AG2674">
        <v>17417</v>
      </c>
      <c r="AH2674" t="s">
        <v>1432</v>
      </c>
      <c r="AP2674">
        <f t="shared" si="82"/>
        <v>1</v>
      </c>
    </row>
    <row r="2675" spans="1:42" x14ac:dyDescent="0.3">
      <c r="A2675" s="1">
        <v>2954</v>
      </c>
      <c r="B2675" t="s">
        <v>9681</v>
      </c>
      <c r="C2675" t="s">
        <v>559</v>
      </c>
      <c r="D2675" t="s">
        <v>9682</v>
      </c>
      <c r="E2675" t="s">
        <v>4171</v>
      </c>
      <c r="F2675" t="s">
        <v>9683</v>
      </c>
      <c r="G2675" t="s">
        <v>9684</v>
      </c>
      <c r="H2675" t="s">
        <v>665</v>
      </c>
      <c r="I2675">
        <v>132</v>
      </c>
      <c r="J2675">
        <v>2.35</v>
      </c>
      <c r="K2675" t="s">
        <v>1413</v>
      </c>
      <c r="L2675" t="s">
        <v>18744</v>
      </c>
      <c r="M2675" t="s">
        <v>14040</v>
      </c>
      <c r="N2675" t="s">
        <v>14211</v>
      </c>
      <c r="O2675" t="s">
        <v>17530</v>
      </c>
      <c r="P2675" t="s">
        <v>14320</v>
      </c>
      <c r="Q2675">
        <v>2009</v>
      </c>
      <c r="R2675" t="s">
        <v>491</v>
      </c>
      <c r="S2675">
        <v>0</v>
      </c>
      <c r="T2675">
        <v>12000000</v>
      </c>
      <c r="U2675">
        <v>119922</v>
      </c>
      <c r="V2675">
        <f t="shared" si="83"/>
        <v>-11880078</v>
      </c>
      <c r="W2675" t="s">
        <v>9685</v>
      </c>
      <c r="X2675">
        <v>7.7</v>
      </c>
      <c r="Y2675">
        <v>149</v>
      </c>
      <c r="Z2675">
        <v>8429</v>
      </c>
      <c r="AA2675">
        <v>62</v>
      </c>
      <c r="AB2675">
        <v>0</v>
      </c>
      <c r="AC2675">
        <v>14</v>
      </c>
      <c r="AD2675">
        <v>52</v>
      </c>
      <c r="AE2675">
        <v>32</v>
      </c>
      <c r="AF2675">
        <v>3</v>
      </c>
      <c r="AG2675">
        <v>91</v>
      </c>
      <c r="AH2675" t="s">
        <v>2420</v>
      </c>
      <c r="AI2675" t="s">
        <v>20929</v>
      </c>
      <c r="AJ2675" t="s">
        <v>6750</v>
      </c>
      <c r="AP2675">
        <f t="shared" si="82"/>
        <v>3</v>
      </c>
    </row>
    <row r="2676" spans="1:42" x14ac:dyDescent="0.3">
      <c r="A2676" s="1">
        <v>2957</v>
      </c>
      <c r="B2676" t="s">
        <v>9686</v>
      </c>
      <c r="C2676" t="s">
        <v>27</v>
      </c>
      <c r="D2676" t="s">
        <v>1505</v>
      </c>
      <c r="E2676" t="s">
        <v>292</v>
      </c>
      <c r="F2676" t="s">
        <v>9687</v>
      </c>
      <c r="G2676" t="s">
        <v>9688</v>
      </c>
      <c r="H2676" t="s">
        <v>9689</v>
      </c>
      <c r="I2676">
        <v>113</v>
      </c>
      <c r="J2676">
        <v>2.35</v>
      </c>
      <c r="K2676" t="s">
        <v>33</v>
      </c>
      <c r="L2676" t="s">
        <v>19377</v>
      </c>
      <c r="M2676" t="s">
        <v>19378</v>
      </c>
      <c r="N2676" t="s">
        <v>15107</v>
      </c>
      <c r="O2676" t="s">
        <v>19379</v>
      </c>
      <c r="P2676" t="s">
        <v>17458</v>
      </c>
      <c r="Q2676">
        <v>2011</v>
      </c>
      <c r="R2676" t="s">
        <v>491</v>
      </c>
      <c r="S2676">
        <v>9</v>
      </c>
      <c r="T2676">
        <v>20000000</v>
      </c>
      <c r="U2676">
        <v>17149</v>
      </c>
      <c r="V2676">
        <f t="shared" si="83"/>
        <v>-19982851</v>
      </c>
      <c r="W2676" t="s">
        <v>9690</v>
      </c>
      <c r="X2676">
        <v>5.6</v>
      </c>
      <c r="Y2676">
        <v>74</v>
      </c>
      <c r="Z2676">
        <v>12128</v>
      </c>
      <c r="AA2676">
        <v>61</v>
      </c>
      <c r="AB2676">
        <v>0</v>
      </c>
      <c r="AC2676">
        <v>212</v>
      </c>
      <c r="AD2676">
        <v>567</v>
      </c>
      <c r="AE2676">
        <v>111</v>
      </c>
      <c r="AF2676">
        <v>18</v>
      </c>
      <c r="AG2676">
        <v>708</v>
      </c>
      <c r="AH2676" t="s">
        <v>980</v>
      </c>
      <c r="AI2676" t="s">
        <v>2420</v>
      </c>
      <c r="AJ2676" t="s">
        <v>6750</v>
      </c>
      <c r="AP2676">
        <f t="shared" si="82"/>
        <v>3</v>
      </c>
    </row>
    <row r="2677" spans="1:42" x14ac:dyDescent="0.3">
      <c r="A2677" s="1">
        <v>2959</v>
      </c>
      <c r="B2677" t="s">
        <v>9691</v>
      </c>
      <c r="C2677" t="s">
        <v>27</v>
      </c>
      <c r="D2677" t="s">
        <v>9692</v>
      </c>
      <c r="E2677" t="s">
        <v>3200</v>
      </c>
      <c r="F2677" t="s">
        <v>9693</v>
      </c>
      <c r="G2677" t="s">
        <v>9694</v>
      </c>
      <c r="H2677" t="s">
        <v>32</v>
      </c>
      <c r="I2677">
        <v>111</v>
      </c>
      <c r="J2677">
        <v>1.85</v>
      </c>
      <c r="K2677" t="s">
        <v>33</v>
      </c>
      <c r="L2677" t="s">
        <v>19380</v>
      </c>
      <c r="M2677" t="s">
        <v>19381</v>
      </c>
      <c r="N2677" t="s">
        <v>19382</v>
      </c>
      <c r="O2677" t="s">
        <v>19383</v>
      </c>
      <c r="P2677" t="s">
        <v>19384</v>
      </c>
      <c r="Q2677">
        <v>2015</v>
      </c>
      <c r="R2677" t="s">
        <v>491</v>
      </c>
      <c r="S2677">
        <v>1</v>
      </c>
      <c r="T2677">
        <v>12000000</v>
      </c>
      <c r="U2677">
        <v>14616</v>
      </c>
      <c r="V2677">
        <f t="shared" si="83"/>
        <v>-11985384</v>
      </c>
      <c r="W2677" t="s">
        <v>9695</v>
      </c>
      <c r="X2677">
        <v>7.5</v>
      </c>
      <c r="Y2677">
        <v>1</v>
      </c>
      <c r="Z2677">
        <v>314</v>
      </c>
      <c r="AA2677">
        <v>10</v>
      </c>
      <c r="AB2677">
        <v>26000</v>
      </c>
      <c r="AC2677">
        <v>0</v>
      </c>
      <c r="AD2677">
        <v>1000</v>
      </c>
      <c r="AE2677">
        <v>445</v>
      </c>
      <c r="AF2677">
        <v>247</v>
      </c>
      <c r="AG2677">
        <v>2059</v>
      </c>
      <c r="AH2677" t="s">
        <v>2420</v>
      </c>
      <c r="AP2677">
        <f t="shared" si="82"/>
        <v>1</v>
      </c>
    </row>
    <row r="2678" spans="1:42" x14ac:dyDescent="0.3">
      <c r="A2678" s="1">
        <v>2960</v>
      </c>
      <c r="B2678" t="s">
        <v>9696</v>
      </c>
      <c r="C2678" t="s">
        <v>27</v>
      </c>
      <c r="D2678" t="s">
        <v>2387</v>
      </c>
      <c r="E2678" t="s">
        <v>3883</v>
      </c>
      <c r="F2678" t="s">
        <v>9697</v>
      </c>
      <c r="G2678" t="s">
        <v>3513</v>
      </c>
      <c r="H2678" t="s">
        <v>32</v>
      </c>
      <c r="I2678">
        <v>99</v>
      </c>
      <c r="J2678">
        <v>2.35</v>
      </c>
      <c r="K2678" t="s">
        <v>33</v>
      </c>
      <c r="L2678" t="s">
        <v>14955</v>
      </c>
      <c r="M2678" t="s">
        <v>19385</v>
      </c>
      <c r="N2678" t="s">
        <v>15707</v>
      </c>
      <c r="O2678" t="s">
        <v>16474</v>
      </c>
      <c r="P2678" t="s">
        <v>16463</v>
      </c>
      <c r="Q2678">
        <v>2014</v>
      </c>
      <c r="R2678" t="s">
        <v>72</v>
      </c>
      <c r="S2678">
        <v>0</v>
      </c>
      <c r="T2678">
        <v>12000000</v>
      </c>
      <c r="U2678">
        <v>91443253</v>
      </c>
      <c r="V2678">
        <f t="shared" si="83"/>
        <v>79443253</v>
      </c>
      <c r="W2678" t="s">
        <v>9698</v>
      </c>
      <c r="X2678">
        <v>5.8</v>
      </c>
      <c r="Y2678">
        <v>82</v>
      </c>
      <c r="Z2678">
        <v>21034</v>
      </c>
      <c r="AA2678">
        <v>153</v>
      </c>
      <c r="AB2678">
        <v>23000</v>
      </c>
      <c r="AC2678">
        <v>130</v>
      </c>
      <c r="AD2678">
        <v>399</v>
      </c>
      <c r="AE2678">
        <v>116</v>
      </c>
      <c r="AF2678">
        <v>79</v>
      </c>
      <c r="AG2678">
        <v>663</v>
      </c>
      <c r="AH2678" t="s">
        <v>20932</v>
      </c>
      <c r="AI2678" t="s">
        <v>2420</v>
      </c>
      <c r="AP2678">
        <f t="shared" si="82"/>
        <v>2</v>
      </c>
    </row>
    <row r="2679" spans="1:42" x14ac:dyDescent="0.3">
      <c r="A2679" s="1">
        <v>2961</v>
      </c>
      <c r="B2679" t="s">
        <v>9699</v>
      </c>
      <c r="C2679" t="s">
        <v>27</v>
      </c>
      <c r="D2679" t="s">
        <v>953</v>
      </c>
      <c r="E2679" t="s">
        <v>260</v>
      </c>
      <c r="F2679" t="s">
        <v>266</v>
      </c>
      <c r="G2679" t="s">
        <v>511</v>
      </c>
      <c r="H2679" t="s">
        <v>47</v>
      </c>
      <c r="I2679">
        <v>104</v>
      </c>
      <c r="J2679">
        <v>1.85</v>
      </c>
      <c r="K2679" t="s">
        <v>33</v>
      </c>
      <c r="L2679" t="s">
        <v>15180</v>
      </c>
      <c r="M2679" t="s">
        <v>14829</v>
      </c>
      <c r="N2679" t="s">
        <v>14517</v>
      </c>
      <c r="O2679" t="s">
        <v>14431</v>
      </c>
      <c r="P2679" t="s">
        <v>14683</v>
      </c>
      <c r="Q2679">
        <v>2000</v>
      </c>
      <c r="R2679" t="s">
        <v>491</v>
      </c>
      <c r="S2679">
        <v>6</v>
      </c>
      <c r="T2679">
        <v>6000000</v>
      </c>
      <c r="U2679">
        <v>30093107</v>
      </c>
      <c r="V2679">
        <f t="shared" si="83"/>
        <v>24093107</v>
      </c>
      <c r="W2679" t="s">
        <v>9700</v>
      </c>
      <c r="X2679">
        <v>8.3000000000000007</v>
      </c>
      <c r="Y2679">
        <v>151</v>
      </c>
      <c r="Z2679">
        <v>600996</v>
      </c>
      <c r="AA2679">
        <v>726</v>
      </c>
      <c r="AB2679">
        <v>27000</v>
      </c>
      <c r="AC2679">
        <v>0</v>
      </c>
      <c r="AD2679">
        <v>26000</v>
      </c>
      <c r="AE2679">
        <v>11000</v>
      </c>
      <c r="AF2679">
        <v>1000</v>
      </c>
      <c r="AG2679">
        <v>39175</v>
      </c>
      <c r="AH2679" t="s">
        <v>1432</v>
      </c>
      <c r="AI2679" t="s">
        <v>20931</v>
      </c>
      <c r="AP2679">
        <f t="shared" si="82"/>
        <v>2</v>
      </c>
    </row>
    <row r="2680" spans="1:42" x14ac:dyDescent="0.3">
      <c r="A2680" s="1">
        <v>2963</v>
      </c>
      <c r="B2680" t="s">
        <v>9701</v>
      </c>
      <c r="C2680" t="s">
        <v>27</v>
      </c>
      <c r="D2680" t="s">
        <v>8903</v>
      </c>
      <c r="E2680" t="s">
        <v>2586</v>
      </c>
      <c r="F2680" t="s">
        <v>3921</v>
      </c>
      <c r="G2680" t="s">
        <v>9702</v>
      </c>
      <c r="H2680" t="s">
        <v>32</v>
      </c>
      <c r="I2680">
        <v>103</v>
      </c>
      <c r="J2680">
        <v>1.85</v>
      </c>
      <c r="K2680" t="s">
        <v>33</v>
      </c>
      <c r="L2680" t="s">
        <v>14452</v>
      </c>
      <c r="M2680" t="s">
        <v>19044</v>
      </c>
      <c r="N2680" t="s">
        <v>15746</v>
      </c>
      <c r="O2680" t="s">
        <v>14676</v>
      </c>
      <c r="P2680" t="s">
        <v>15602</v>
      </c>
      <c r="Q2680">
        <v>1989</v>
      </c>
      <c r="R2680" t="s">
        <v>491</v>
      </c>
      <c r="S2680">
        <v>0</v>
      </c>
      <c r="T2680">
        <v>11500000</v>
      </c>
      <c r="U2680">
        <v>57469179</v>
      </c>
      <c r="V2680">
        <f t="shared" si="83"/>
        <v>45969179</v>
      </c>
      <c r="W2680" t="s">
        <v>9703</v>
      </c>
      <c r="X2680">
        <v>6.6</v>
      </c>
      <c r="Y2680">
        <v>98</v>
      </c>
      <c r="Z2680">
        <v>63855</v>
      </c>
      <c r="AA2680">
        <v>248</v>
      </c>
      <c r="AB2680">
        <v>0</v>
      </c>
      <c r="AC2680">
        <v>52</v>
      </c>
      <c r="AD2680">
        <v>969</v>
      </c>
      <c r="AE2680">
        <v>886</v>
      </c>
      <c r="AF2680">
        <v>426</v>
      </c>
      <c r="AG2680">
        <v>2987</v>
      </c>
      <c r="AH2680" t="s">
        <v>20924</v>
      </c>
      <c r="AI2680" t="s">
        <v>4493</v>
      </c>
      <c r="AP2680">
        <f t="shared" si="82"/>
        <v>2</v>
      </c>
    </row>
    <row r="2681" spans="1:42" x14ac:dyDescent="0.3">
      <c r="A2681" s="1">
        <v>2964</v>
      </c>
      <c r="B2681" t="s">
        <v>9704</v>
      </c>
      <c r="C2681" t="s">
        <v>27</v>
      </c>
      <c r="D2681" t="s">
        <v>9705</v>
      </c>
      <c r="E2681" t="s">
        <v>9706</v>
      </c>
      <c r="F2681" t="s">
        <v>9707</v>
      </c>
      <c r="G2681" t="s">
        <v>9708</v>
      </c>
      <c r="H2681" t="s">
        <v>2116</v>
      </c>
      <c r="I2681">
        <v>134</v>
      </c>
      <c r="J2681">
        <v>1.85</v>
      </c>
      <c r="K2681" t="s">
        <v>5440</v>
      </c>
      <c r="L2681" t="s">
        <v>14385</v>
      </c>
      <c r="M2681" t="s">
        <v>18764</v>
      </c>
      <c r="N2681" t="s">
        <v>14660</v>
      </c>
      <c r="O2681" t="s">
        <v>14543</v>
      </c>
      <c r="P2681" t="s">
        <v>14005</v>
      </c>
      <c r="Q2681">
        <v>1993</v>
      </c>
      <c r="R2681" t="s">
        <v>491</v>
      </c>
      <c r="S2681">
        <v>0</v>
      </c>
      <c r="T2681">
        <v>11900000</v>
      </c>
      <c r="U2681">
        <v>48856</v>
      </c>
      <c r="V2681">
        <f t="shared" si="83"/>
        <v>-11851144</v>
      </c>
      <c r="W2681" t="s">
        <v>9709</v>
      </c>
      <c r="X2681">
        <v>7.5</v>
      </c>
      <c r="Y2681">
        <v>25</v>
      </c>
      <c r="Z2681">
        <v>3466</v>
      </c>
      <c r="AA2681">
        <v>40</v>
      </c>
      <c r="AB2681">
        <v>355</v>
      </c>
      <c r="AC2681">
        <v>0</v>
      </c>
      <c r="AD2681">
        <v>15</v>
      </c>
      <c r="AE2681">
        <v>6</v>
      </c>
      <c r="AF2681">
        <v>4</v>
      </c>
      <c r="AG2681">
        <v>30</v>
      </c>
      <c r="AH2681" t="s">
        <v>2420</v>
      </c>
      <c r="AP2681">
        <f t="shared" si="82"/>
        <v>1</v>
      </c>
    </row>
    <row r="2682" spans="1:42" x14ac:dyDescent="0.3">
      <c r="A2682" s="1">
        <v>2967</v>
      </c>
      <c r="B2682" t="s">
        <v>9710</v>
      </c>
      <c r="C2682" t="s">
        <v>27</v>
      </c>
      <c r="D2682" t="s">
        <v>2028</v>
      </c>
      <c r="E2682" t="s">
        <v>3705</v>
      </c>
      <c r="F2682" t="s">
        <v>9711</v>
      </c>
      <c r="G2682" t="s">
        <v>9712</v>
      </c>
      <c r="H2682" t="s">
        <v>32</v>
      </c>
      <c r="I2682">
        <v>106</v>
      </c>
      <c r="J2682">
        <v>2.2000000000000002</v>
      </c>
      <c r="K2682" t="s">
        <v>33</v>
      </c>
      <c r="L2682" t="s">
        <v>18514</v>
      </c>
      <c r="M2682" t="s">
        <v>17552</v>
      </c>
      <c r="N2682" t="s">
        <v>15466</v>
      </c>
      <c r="O2682" t="s">
        <v>15595</v>
      </c>
      <c r="P2682" t="s">
        <v>14275</v>
      </c>
      <c r="Q2682">
        <v>1984</v>
      </c>
      <c r="R2682" t="s">
        <v>72</v>
      </c>
      <c r="S2682">
        <v>0</v>
      </c>
      <c r="T2682">
        <v>11000000</v>
      </c>
      <c r="U2682">
        <v>148170000</v>
      </c>
      <c r="V2682">
        <f t="shared" si="83"/>
        <v>137170000</v>
      </c>
      <c r="W2682" t="s">
        <v>9713</v>
      </c>
      <c r="X2682">
        <v>7.2</v>
      </c>
      <c r="Y2682">
        <v>183</v>
      </c>
      <c r="Z2682">
        <v>142293</v>
      </c>
      <c r="AA2682">
        <v>245</v>
      </c>
      <c r="AB2682">
        <v>14000</v>
      </c>
      <c r="AC2682">
        <v>287</v>
      </c>
      <c r="AD2682">
        <v>767</v>
      </c>
      <c r="AE2682">
        <v>281</v>
      </c>
      <c r="AF2682">
        <v>233</v>
      </c>
      <c r="AG2682">
        <v>2053</v>
      </c>
      <c r="AH2682" t="s">
        <v>1432</v>
      </c>
      <c r="AI2682" t="s">
        <v>20924</v>
      </c>
      <c r="AJ2682" t="s">
        <v>4493</v>
      </c>
      <c r="AP2682">
        <f t="shared" si="82"/>
        <v>3</v>
      </c>
    </row>
    <row r="2683" spans="1:42" x14ac:dyDescent="0.3">
      <c r="A2683" s="1">
        <v>2968</v>
      </c>
      <c r="B2683" t="s">
        <v>9714</v>
      </c>
      <c r="C2683" t="s">
        <v>27</v>
      </c>
      <c r="D2683" t="s">
        <v>1055</v>
      </c>
      <c r="E2683" t="s">
        <v>306</v>
      </c>
      <c r="F2683" t="s">
        <v>9715</v>
      </c>
      <c r="G2683" t="s">
        <v>5510</v>
      </c>
      <c r="H2683" t="s">
        <v>32</v>
      </c>
      <c r="I2683">
        <v>125</v>
      </c>
      <c r="J2683">
        <v>2.35</v>
      </c>
      <c r="K2683" t="s">
        <v>33</v>
      </c>
      <c r="L2683" t="s">
        <v>17416</v>
      </c>
      <c r="M2683" t="s">
        <v>17417</v>
      </c>
      <c r="N2683" t="s">
        <v>19386</v>
      </c>
      <c r="O2683" t="s">
        <v>13985</v>
      </c>
      <c r="P2683" t="s">
        <v>14365</v>
      </c>
      <c r="Q2683">
        <v>1977</v>
      </c>
      <c r="R2683" t="s">
        <v>72</v>
      </c>
      <c r="S2683">
        <v>1</v>
      </c>
      <c r="T2683">
        <v>11000000</v>
      </c>
      <c r="U2683">
        <v>460935665</v>
      </c>
      <c r="V2683">
        <f t="shared" si="83"/>
        <v>449935665</v>
      </c>
      <c r="W2683" t="s">
        <v>9716</v>
      </c>
      <c r="X2683">
        <v>8.6999999999999993</v>
      </c>
      <c r="Y2683">
        <v>282</v>
      </c>
      <c r="Z2683">
        <v>911097</v>
      </c>
      <c r="AA2683">
        <v>1470</v>
      </c>
      <c r="AB2683">
        <v>33000</v>
      </c>
      <c r="AC2683">
        <v>0</v>
      </c>
      <c r="AD2683">
        <v>11000</v>
      </c>
      <c r="AE2683">
        <v>1000</v>
      </c>
      <c r="AF2683">
        <v>504</v>
      </c>
      <c r="AG2683">
        <v>13485</v>
      </c>
      <c r="AH2683" t="s">
        <v>980</v>
      </c>
      <c r="AI2683" t="s">
        <v>718</v>
      </c>
      <c r="AJ2683" t="s">
        <v>20924</v>
      </c>
      <c r="AK2683" t="s">
        <v>13700</v>
      </c>
      <c r="AP2683">
        <f t="shared" si="82"/>
        <v>4</v>
      </c>
    </row>
    <row r="2684" spans="1:42" x14ac:dyDescent="0.3">
      <c r="A2684" s="1">
        <v>2969</v>
      </c>
      <c r="B2684" t="s">
        <v>9717</v>
      </c>
      <c r="C2684" t="s">
        <v>27</v>
      </c>
      <c r="D2684" t="s">
        <v>9718</v>
      </c>
      <c r="E2684" t="s">
        <v>1269</v>
      </c>
      <c r="F2684" t="s">
        <v>3853</v>
      </c>
      <c r="G2684" t="s">
        <v>9719</v>
      </c>
      <c r="H2684" t="s">
        <v>32</v>
      </c>
      <c r="I2684">
        <v>109</v>
      </c>
      <c r="J2684">
        <v>2.35</v>
      </c>
      <c r="K2684" t="s">
        <v>33</v>
      </c>
      <c r="L2684" t="s">
        <v>16064</v>
      </c>
      <c r="M2684" t="s">
        <v>19387</v>
      </c>
      <c r="N2684" t="s">
        <v>16407</v>
      </c>
      <c r="O2684" t="s">
        <v>15909</v>
      </c>
      <c r="P2684" t="s">
        <v>17893</v>
      </c>
      <c r="Q2684">
        <v>2016</v>
      </c>
      <c r="R2684" t="s">
        <v>491</v>
      </c>
      <c r="S2684">
        <v>1</v>
      </c>
      <c r="T2684">
        <v>11500000</v>
      </c>
      <c r="U2684">
        <v>35537564</v>
      </c>
      <c r="V2684">
        <f t="shared" si="83"/>
        <v>24037564</v>
      </c>
      <c r="W2684" t="s">
        <v>9720</v>
      </c>
      <c r="X2684">
        <v>6</v>
      </c>
      <c r="Y2684">
        <v>158</v>
      </c>
      <c r="Z2684">
        <v>49671</v>
      </c>
      <c r="AA2684">
        <v>166</v>
      </c>
      <c r="AB2684">
        <v>11000</v>
      </c>
      <c r="AC2684">
        <v>11</v>
      </c>
      <c r="AD2684">
        <v>22000</v>
      </c>
      <c r="AE2684">
        <v>851</v>
      </c>
      <c r="AF2684">
        <v>411</v>
      </c>
      <c r="AG2684">
        <v>24063</v>
      </c>
      <c r="AH2684" t="s">
        <v>1432</v>
      </c>
      <c r="AP2684">
        <f t="shared" si="82"/>
        <v>1</v>
      </c>
    </row>
    <row r="2685" spans="1:42" x14ac:dyDescent="0.3">
      <c r="A2685" s="1">
        <v>2970</v>
      </c>
      <c r="B2685" t="s">
        <v>9721</v>
      </c>
      <c r="C2685" t="s">
        <v>27</v>
      </c>
      <c r="D2685" t="s">
        <v>6305</v>
      </c>
      <c r="E2685" t="s">
        <v>8184</v>
      </c>
      <c r="F2685" t="s">
        <v>9722</v>
      </c>
      <c r="G2685" t="s">
        <v>4732</v>
      </c>
      <c r="H2685" t="s">
        <v>32</v>
      </c>
      <c r="I2685">
        <v>105</v>
      </c>
      <c r="J2685">
        <v>2.35</v>
      </c>
      <c r="K2685" t="s">
        <v>33</v>
      </c>
      <c r="L2685" t="s">
        <v>19388</v>
      </c>
      <c r="M2685" t="s">
        <v>18815</v>
      </c>
      <c r="N2685" t="s">
        <v>19099</v>
      </c>
      <c r="O2685" t="s">
        <v>15699</v>
      </c>
      <c r="P2685" t="s">
        <v>16257</v>
      </c>
      <c r="Q2685">
        <v>1965</v>
      </c>
      <c r="R2685" t="s">
        <v>34</v>
      </c>
      <c r="S2685">
        <v>2</v>
      </c>
      <c r="T2685">
        <v>11000000</v>
      </c>
      <c r="U2685">
        <v>111722000</v>
      </c>
      <c r="V2685">
        <f t="shared" si="83"/>
        <v>100722000</v>
      </c>
      <c r="W2685" t="s">
        <v>9723</v>
      </c>
      <c r="X2685">
        <v>8</v>
      </c>
      <c r="Y2685">
        <v>89</v>
      </c>
      <c r="Z2685">
        <v>55816</v>
      </c>
      <c r="AA2685">
        <v>255</v>
      </c>
      <c r="AB2685">
        <v>7000</v>
      </c>
      <c r="AC2685">
        <v>767</v>
      </c>
      <c r="AD2685">
        <v>597</v>
      </c>
      <c r="AE2685">
        <v>396</v>
      </c>
      <c r="AF2685">
        <v>382</v>
      </c>
      <c r="AG2685">
        <v>1966</v>
      </c>
      <c r="AH2685" t="s">
        <v>2420</v>
      </c>
      <c r="AI2685" t="s">
        <v>12756</v>
      </c>
      <c r="AJ2685" t="s">
        <v>6750</v>
      </c>
      <c r="AP2685">
        <f t="shared" si="82"/>
        <v>3</v>
      </c>
    </row>
    <row r="2686" spans="1:42" x14ac:dyDescent="0.3">
      <c r="A2686" s="1">
        <v>2972</v>
      </c>
      <c r="B2686" t="s">
        <v>9724</v>
      </c>
      <c r="C2686" t="s">
        <v>27</v>
      </c>
      <c r="D2686" t="s">
        <v>2885</v>
      </c>
      <c r="E2686" t="s">
        <v>7490</v>
      </c>
      <c r="F2686" t="s">
        <v>5339</v>
      </c>
      <c r="G2686" t="s">
        <v>8112</v>
      </c>
      <c r="H2686" t="s">
        <v>32</v>
      </c>
      <c r="I2686">
        <v>112</v>
      </c>
      <c r="J2686">
        <v>1.85</v>
      </c>
      <c r="K2686" t="s">
        <v>33</v>
      </c>
      <c r="L2686" t="s">
        <v>15349</v>
      </c>
      <c r="M2686" t="s">
        <v>18216</v>
      </c>
      <c r="N2686" t="s">
        <v>15222</v>
      </c>
      <c r="O2686" t="s">
        <v>15251</v>
      </c>
      <c r="P2686" t="s">
        <v>19297</v>
      </c>
      <c r="Q2686">
        <v>2008</v>
      </c>
      <c r="R2686" t="s">
        <v>212</v>
      </c>
      <c r="S2686">
        <v>1</v>
      </c>
      <c r="T2686">
        <v>11000000</v>
      </c>
      <c r="U2686">
        <v>90556401</v>
      </c>
      <c r="V2686">
        <f t="shared" si="83"/>
        <v>79556401</v>
      </c>
      <c r="W2686" t="s">
        <v>9725</v>
      </c>
      <c r="X2686">
        <v>4.5</v>
      </c>
      <c r="Y2686">
        <v>128</v>
      </c>
      <c r="Z2686">
        <v>43795</v>
      </c>
      <c r="AA2686">
        <v>171</v>
      </c>
      <c r="AB2686">
        <v>0</v>
      </c>
      <c r="AC2686">
        <v>197</v>
      </c>
      <c r="AD2686">
        <v>755</v>
      </c>
      <c r="AE2686">
        <v>734</v>
      </c>
      <c r="AF2686">
        <v>632</v>
      </c>
      <c r="AG2686">
        <v>3507</v>
      </c>
      <c r="AH2686" t="s">
        <v>1432</v>
      </c>
      <c r="AI2686" t="s">
        <v>2420</v>
      </c>
      <c r="AJ2686" t="s">
        <v>20926</v>
      </c>
      <c r="AK2686" t="s">
        <v>20933</v>
      </c>
      <c r="AL2686" t="s">
        <v>20927</v>
      </c>
      <c r="AM2686" t="s">
        <v>12756</v>
      </c>
      <c r="AP2686">
        <f t="shared" si="82"/>
        <v>6</v>
      </c>
    </row>
    <row r="2687" spans="1:42" x14ac:dyDescent="0.3">
      <c r="A2687" s="1">
        <v>2973</v>
      </c>
      <c r="B2687" t="s">
        <v>9726</v>
      </c>
      <c r="C2687" t="s">
        <v>27</v>
      </c>
      <c r="D2687" t="s">
        <v>2956</v>
      </c>
      <c r="E2687" t="s">
        <v>52</v>
      </c>
      <c r="F2687" t="s">
        <v>9727</v>
      </c>
      <c r="G2687" t="s">
        <v>5420</v>
      </c>
      <c r="H2687" t="s">
        <v>32</v>
      </c>
      <c r="I2687">
        <v>116</v>
      </c>
      <c r="J2687">
        <v>2.35</v>
      </c>
      <c r="K2687" t="s">
        <v>33</v>
      </c>
      <c r="L2687" t="s">
        <v>15180</v>
      </c>
      <c r="M2687" t="s">
        <v>14829</v>
      </c>
      <c r="N2687" t="s">
        <v>17141</v>
      </c>
      <c r="O2687" t="s">
        <v>19389</v>
      </c>
      <c r="P2687" t="s">
        <v>19390</v>
      </c>
      <c r="Q2687">
        <v>2010</v>
      </c>
      <c r="R2687" t="s">
        <v>491</v>
      </c>
      <c r="S2687">
        <v>2</v>
      </c>
      <c r="T2687">
        <v>25000000</v>
      </c>
      <c r="U2687">
        <v>93571803</v>
      </c>
      <c r="V2687">
        <f t="shared" si="83"/>
        <v>68571803</v>
      </c>
      <c r="W2687" t="s">
        <v>9728</v>
      </c>
      <c r="X2687">
        <v>7.9</v>
      </c>
      <c r="Y2687">
        <v>410</v>
      </c>
      <c r="Z2687">
        <v>275869</v>
      </c>
      <c r="AA2687">
        <v>389</v>
      </c>
      <c r="AB2687">
        <v>36000</v>
      </c>
      <c r="AC2687">
        <v>737</v>
      </c>
      <c r="AD2687">
        <v>23000</v>
      </c>
      <c r="AE2687">
        <v>238</v>
      </c>
      <c r="AF2687">
        <v>141</v>
      </c>
      <c r="AG2687">
        <v>23811</v>
      </c>
      <c r="AH2687" t="s">
        <v>20932</v>
      </c>
      <c r="AI2687" t="s">
        <v>2420</v>
      </c>
      <c r="AJ2687" t="s">
        <v>20930</v>
      </c>
      <c r="AP2687">
        <f t="shared" si="82"/>
        <v>3</v>
      </c>
    </row>
    <row r="2688" spans="1:42" x14ac:dyDescent="0.3">
      <c r="A2688" s="1">
        <v>2975</v>
      </c>
      <c r="B2688" t="s">
        <v>9729</v>
      </c>
      <c r="C2688" t="s">
        <v>27</v>
      </c>
      <c r="D2688" t="s">
        <v>4888</v>
      </c>
      <c r="E2688" t="s">
        <v>3921</v>
      </c>
      <c r="F2688" t="s">
        <v>1661</v>
      </c>
      <c r="G2688" t="s">
        <v>9730</v>
      </c>
      <c r="H2688" t="s">
        <v>32</v>
      </c>
      <c r="I2688">
        <v>120</v>
      </c>
      <c r="J2688">
        <v>1.85</v>
      </c>
      <c r="K2688" t="s">
        <v>33</v>
      </c>
      <c r="L2688" t="s">
        <v>16145</v>
      </c>
      <c r="M2688" t="s">
        <v>16697</v>
      </c>
      <c r="N2688" t="s">
        <v>19391</v>
      </c>
      <c r="O2688" t="s">
        <v>15210</v>
      </c>
      <c r="P2688" t="s">
        <v>16254</v>
      </c>
      <c r="Q2688">
        <v>1992</v>
      </c>
      <c r="R2688" t="s">
        <v>491</v>
      </c>
      <c r="S2688">
        <v>1</v>
      </c>
      <c r="T2688">
        <v>11000000</v>
      </c>
      <c r="U2688">
        <v>52929168</v>
      </c>
      <c r="V2688">
        <f t="shared" si="83"/>
        <v>41929168</v>
      </c>
      <c r="W2688" t="s">
        <v>9731</v>
      </c>
      <c r="X2688">
        <v>7.5</v>
      </c>
      <c r="Y2688">
        <v>54</v>
      </c>
      <c r="Z2688">
        <v>82743</v>
      </c>
      <c r="AA2688">
        <v>201</v>
      </c>
      <c r="AB2688">
        <v>7000</v>
      </c>
      <c r="AC2688">
        <v>36</v>
      </c>
      <c r="AD2688">
        <v>886</v>
      </c>
      <c r="AE2688">
        <v>655</v>
      </c>
      <c r="AF2688">
        <v>633</v>
      </c>
      <c r="AG2688">
        <v>3280</v>
      </c>
      <c r="AH2688" t="s">
        <v>1432</v>
      </c>
      <c r="AI2688" t="s">
        <v>20931</v>
      </c>
      <c r="AP2688">
        <f t="shared" si="82"/>
        <v>2</v>
      </c>
    </row>
    <row r="2689" spans="1:42" x14ac:dyDescent="0.3">
      <c r="A2689" s="1">
        <v>2976</v>
      </c>
      <c r="B2689" t="s">
        <v>9732</v>
      </c>
      <c r="C2689" t="s">
        <v>27</v>
      </c>
      <c r="D2689" t="s">
        <v>9733</v>
      </c>
      <c r="E2689" t="s">
        <v>377</v>
      </c>
      <c r="F2689" t="s">
        <v>267</v>
      </c>
      <c r="G2689" t="s">
        <v>973</v>
      </c>
      <c r="H2689" t="s">
        <v>32</v>
      </c>
      <c r="I2689">
        <v>107</v>
      </c>
      <c r="J2689">
        <v>2.35</v>
      </c>
      <c r="K2689" t="s">
        <v>33</v>
      </c>
      <c r="L2689" t="s">
        <v>16337</v>
      </c>
      <c r="M2689" t="s">
        <v>15550</v>
      </c>
      <c r="N2689" t="s">
        <v>19392</v>
      </c>
      <c r="O2689" t="s">
        <v>19393</v>
      </c>
      <c r="P2689" t="s">
        <v>14318</v>
      </c>
      <c r="Q2689">
        <v>2014</v>
      </c>
      <c r="R2689" t="s">
        <v>34</v>
      </c>
      <c r="S2689">
        <v>3</v>
      </c>
      <c r="T2689">
        <v>11000000</v>
      </c>
      <c r="U2689">
        <v>50461335</v>
      </c>
      <c r="V2689">
        <f t="shared" si="83"/>
        <v>39461335</v>
      </c>
      <c r="W2689" t="s">
        <v>9734</v>
      </c>
      <c r="X2689">
        <v>6.8</v>
      </c>
      <c r="Y2689">
        <v>141</v>
      </c>
      <c r="Z2689">
        <v>83893</v>
      </c>
      <c r="AA2689">
        <v>132</v>
      </c>
      <c r="AB2689">
        <v>15000</v>
      </c>
      <c r="AC2689">
        <v>15</v>
      </c>
      <c r="AD2689">
        <v>17000</v>
      </c>
      <c r="AE2689">
        <v>1000</v>
      </c>
      <c r="AF2689">
        <v>602</v>
      </c>
      <c r="AG2689">
        <v>20466</v>
      </c>
      <c r="AH2689" t="s">
        <v>2420</v>
      </c>
      <c r="AI2689" t="s">
        <v>20924</v>
      </c>
      <c r="AJ2689" t="s">
        <v>20933</v>
      </c>
      <c r="AK2689" t="s">
        <v>12756</v>
      </c>
      <c r="AP2689">
        <f t="shared" si="82"/>
        <v>4</v>
      </c>
    </row>
    <row r="2690" spans="1:42" x14ac:dyDescent="0.3">
      <c r="A2690" s="1">
        <v>2978</v>
      </c>
      <c r="B2690" t="s">
        <v>9735</v>
      </c>
      <c r="C2690" t="s">
        <v>27</v>
      </c>
      <c r="D2690" t="s">
        <v>9736</v>
      </c>
      <c r="E2690" t="s">
        <v>8914</v>
      </c>
      <c r="F2690" t="s">
        <v>4019</v>
      </c>
      <c r="G2690" t="s">
        <v>795</v>
      </c>
      <c r="H2690" t="s">
        <v>32</v>
      </c>
      <c r="I2690">
        <v>107</v>
      </c>
      <c r="J2690">
        <v>1.85</v>
      </c>
      <c r="K2690" t="s">
        <v>33</v>
      </c>
      <c r="L2690" t="s">
        <v>19394</v>
      </c>
      <c r="M2690" t="s">
        <v>19395</v>
      </c>
      <c r="N2690" t="s">
        <v>15218</v>
      </c>
      <c r="O2690" t="s">
        <v>19396</v>
      </c>
      <c r="P2690" t="s">
        <v>15295</v>
      </c>
      <c r="Q2690">
        <v>1989</v>
      </c>
      <c r="R2690" t="s">
        <v>491</v>
      </c>
      <c r="S2690">
        <v>3</v>
      </c>
      <c r="T2690">
        <v>11000000</v>
      </c>
      <c r="U2690">
        <v>49797148</v>
      </c>
      <c r="V2690">
        <f t="shared" si="83"/>
        <v>38797148</v>
      </c>
      <c r="W2690" t="s">
        <v>9737</v>
      </c>
      <c r="X2690">
        <v>7.2</v>
      </c>
      <c r="Y2690">
        <v>57</v>
      </c>
      <c r="Z2690">
        <v>49007</v>
      </c>
      <c r="AA2690">
        <v>97</v>
      </c>
      <c r="AB2690">
        <v>0</v>
      </c>
      <c r="AC2690">
        <v>42</v>
      </c>
      <c r="AD2690">
        <v>1000</v>
      </c>
      <c r="AE2690">
        <v>854</v>
      </c>
      <c r="AF2690">
        <v>808</v>
      </c>
      <c r="AG2690">
        <v>3435</v>
      </c>
      <c r="AH2690" t="s">
        <v>1432</v>
      </c>
      <c r="AI2690" t="s">
        <v>20930</v>
      </c>
      <c r="AP2690">
        <f t="shared" si="82"/>
        <v>2</v>
      </c>
    </row>
    <row r="2691" spans="1:42" x14ac:dyDescent="0.3">
      <c r="A2691" s="1">
        <v>2980</v>
      </c>
      <c r="B2691" t="s">
        <v>9738</v>
      </c>
      <c r="C2691" t="s">
        <v>27</v>
      </c>
      <c r="D2691" t="s">
        <v>976</v>
      </c>
      <c r="E2691" t="s">
        <v>2391</v>
      </c>
      <c r="F2691" t="s">
        <v>9739</v>
      </c>
      <c r="G2691" t="s">
        <v>5324</v>
      </c>
      <c r="H2691" t="s">
        <v>32</v>
      </c>
      <c r="I2691">
        <v>81</v>
      </c>
      <c r="J2691">
        <v>2.35</v>
      </c>
      <c r="K2691" t="s">
        <v>33</v>
      </c>
      <c r="L2691" t="s">
        <v>19397</v>
      </c>
      <c r="M2691" t="s">
        <v>16591</v>
      </c>
      <c r="N2691" t="s">
        <v>19398</v>
      </c>
      <c r="O2691" t="s">
        <v>15232</v>
      </c>
      <c r="P2691" t="s">
        <v>16082</v>
      </c>
      <c r="Q2691">
        <v>2002</v>
      </c>
      <c r="R2691" t="s">
        <v>491</v>
      </c>
      <c r="S2691">
        <v>0</v>
      </c>
      <c r="T2691">
        <v>13000000</v>
      </c>
      <c r="U2691">
        <v>46563158</v>
      </c>
      <c r="V2691">
        <f t="shared" si="83"/>
        <v>33563158</v>
      </c>
      <c r="W2691" t="s">
        <v>9740</v>
      </c>
      <c r="X2691">
        <v>7.1</v>
      </c>
      <c r="Y2691">
        <v>216</v>
      </c>
      <c r="Z2691">
        <v>207934</v>
      </c>
      <c r="AA2691">
        <v>629</v>
      </c>
      <c r="AB2691">
        <v>0</v>
      </c>
      <c r="AC2691">
        <v>541</v>
      </c>
      <c r="AD2691">
        <v>991</v>
      </c>
      <c r="AE2691">
        <v>465</v>
      </c>
      <c r="AF2691">
        <v>328</v>
      </c>
      <c r="AG2691">
        <v>2562</v>
      </c>
      <c r="AH2691" t="s">
        <v>20931</v>
      </c>
      <c r="AI2691" t="s">
        <v>13161</v>
      </c>
      <c r="AP2691">
        <f t="shared" ref="AP2691:AP2754" si="84">COUNTA(AH2691:AO2691)</f>
        <v>2</v>
      </c>
    </row>
    <row r="2692" spans="1:42" x14ac:dyDescent="0.3">
      <c r="A2692" s="1">
        <v>2981</v>
      </c>
      <c r="B2692" t="s">
        <v>9741</v>
      </c>
      <c r="C2692" t="s">
        <v>27</v>
      </c>
      <c r="D2692" t="s">
        <v>1884</v>
      </c>
      <c r="E2692" t="s">
        <v>9742</v>
      </c>
      <c r="F2692" t="s">
        <v>2271</v>
      </c>
      <c r="G2692" t="s">
        <v>8536</v>
      </c>
      <c r="H2692" t="s">
        <v>32</v>
      </c>
      <c r="I2692">
        <v>101</v>
      </c>
      <c r="J2692">
        <v>2.35</v>
      </c>
      <c r="K2692" t="s">
        <v>33</v>
      </c>
      <c r="L2692" t="s">
        <v>17739</v>
      </c>
      <c r="M2692" t="s">
        <v>14003</v>
      </c>
      <c r="N2692" t="s">
        <v>16686</v>
      </c>
      <c r="O2692" t="s">
        <v>14397</v>
      </c>
      <c r="P2692" t="s">
        <v>15407</v>
      </c>
      <c r="Q2692">
        <v>2002</v>
      </c>
      <c r="R2692" t="s">
        <v>72</v>
      </c>
      <c r="S2692">
        <v>1</v>
      </c>
      <c r="T2692">
        <v>11000000</v>
      </c>
      <c r="U2692">
        <v>41227069</v>
      </c>
      <c r="V2692">
        <f t="shared" ref="V2692:V2755" si="85">U2692-T2692</f>
        <v>30227069</v>
      </c>
      <c r="W2692" t="s">
        <v>9743</v>
      </c>
      <c r="X2692">
        <v>7.4</v>
      </c>
      <c r="Y2692">
        <v>80</v>
      </c>
      <c r="Z2692">
        <v>162701</v>
      </c>
      <c r="AA2692">
        <v>962</v>
      </c>
      <c r="AB2692">
        <v>19000</v>
      </c>
      <c r="AC2692">
        <v>163</v>
      </c>
      <c r="AD2692">
        <v>683</v>
      </c>
      <c r="AE2692">
        <v>548</v>
      </c>
      <c r="AF2692">
        <v>488</v>
      </c>
      <c r="AG2692">
        <v>2436</v>
      </c>
      <c r="AH2692" t="s">
        <v>2420</v>
      </c>
      <c r="AI2692" t="s">
        <v>12756</v>
      </c>
      <c r="AP2692">
        <f t="shared" si="84"/>
        <v>2</v>
      </c>
    </row>
    <row r="2693" spans="1:42" x14ac:dyDescent="0.3">
      <c r="A2693" s="1">
        <v>2982</v>
      </c>
      <c r="B2693" t="s">
        <v>9744</v>
      </c>
      <c r="C2693" t="s">
        <v>27</v>
      </c>
      <c r="D2693" t="s">
        <v>5610</v>
      </c>
      <c r="E2693" t="s">
        <v>9004</v>
      </c>
      <c r="F2693" t="s">
        <v>802</v>
      </c>
      <c r="G2693" t="s">
        <v>9745</v>
      </c>
      <c r="H2693" t="s">
        <v>47</v>
      </c>
      <c r="I2693">
        <v>122</v>
      </c>
      <c r="J2693">
        <v>1.85</v>
      </c>
      <c r="K2693" t="s">
        <v>33</v>
      </c>
      <c r="L2693" t="s">
        <v>14096</v>
      </c>
      <c r="M2693" t="s">
        <v>14364</v>
      </c>
      <c r="N2693" t="s">
        <v>17430</v>
      </c>
      <c r="O2693" t="s">
        <v>19399</v>
      </c>
      <c r="P2693" t="s">
        <v>19400</v>
      </c>
      <c r="Q2693">
        <v>1995</v>
      </c>
      <c r="R2693" t="s">
        <v>491</v>
      </c>
      <c r="S2693">
        <v>0</v>
      </c>
      <c r="T2693">
        <v>11000000</v>
      </c>
      <c r="U2693">
        <v>39025000</v>
      </c>
      <c r="V2693">
        <f t="shared" si="85"/>
        <v>28025000</v>
      </c>
      <c r="W2693" t="s">
        <v>9746</v>
      </c>
      <c r="X2693">
        <v>7.6</v>
      </c>
      <c r="Y2693">
        <v>77</v>
      </c>
      <c r="Z2693">
        <v>73193</v>
      </c>
      <c r="AA2693">
        <v>190</v>
      </c>
      <c r="AB2693">
        <v>0</v>
      </c>
      <c r="AC2693">
        <v>0</v>
      </c>
      <c r="AD2693">
        <v>276</v>
      </c>
      <c r="AE2693">
        <v>258</v>
      </c>
      <c r="AF2693">
        <v>191</v>
      </c>
      <c r="AG2693">
        <v>903</v>
      </c>
      <c r="AH2693" t="s">
        <v>20931</v>
      </c>
      <c r="AI2693" t="s">
        <v>2420</v>
      </c>
      <c r="AP2693">
        <f t="shared" si="84"/>
        <v>2</v>
      </c>
    </row>
    <row r="2694" spans="1:42" x14ac:dyDescent="0.3">
      <c r="A2694" s="1">
        <v>2983</v>
      </c>
      <c r="B2694" t="s">
        <v>9747</v>
      </c>
      <c r="C2694" t="s">
        <v>27</v>
      </c>
      <c r="D2694" t="s">
        <v>4242</v>
      </c>
      <c r="E2694" t="s">
        <v>1794</v>
      </c>
      <c r="F2694" t="s">
        <v>8014</v>
      </c>
      <c r="G2694" t="s">
        <v>9748</v>
      </c>
      <c r="H2694" t="s">
        <v>32</v>
      </c>
      <c r="I2694">
        <v>97</v>
      </c>
      <c r="J2694">
        <v>1.85</v>
      </c>
      <c r="K2694" t="s">
        <v>33</v>
      </c>
      <c r="L2694" t="s">
        <v>19401</v>
      </c>
      <c r="M2694" t="s">
        <v>14018</v>
      </c>
      <c r="N2694" t="s">
        <v>15793</v>
      </c>
      <c r="O2694" t="s">
        <v>16211</v>
      </c>
      <c r="P2694" t="s">
        <v>16354</v>
      </c>
      <c r="Q2694">
        <v>1999</v>
      </c>
      <c r="R2694" t="s">
        <v>491</v>
      </c>
      <c r="S2694">
        <v>3</v>
      </c>
      <c r="T2694">
        <v>10500000</v>
      </c>
      <c r="U2694">
        <v>38201895</v>
      </c>
      <c r="V2694">
        <f t="shared" si="85"/>
        <v>27701895</v>
      </c>
      <c r="W2694" t="s">
        <v>9749</v>
      </c>
      <c r="X2694">
        <v>6.9</v>
      </c>
      <c r="Y2694">
        <v>101</v>
      </c>
      <c r="Z2694">
        <v>149222</v>
      </c>
      <c r="AA2694">
        <v>749</v>
      </c>
      <c r="AB2694">
        <v>0</v>
      </c>
      <c r="AC2694">
        <v>16</v>
      </c>
      <c r="AD2694">
        <v>4000</v>
      </c>
      <c r="AE2694">
        <v>656</v>
      </c>
      <c r="AF2694">
        <v>637</v>
      </c>
      <c r="AG2694">
        <v>6223</v>
      </c>
      <c r="AH2694" t="s">
        <v>2420</v>
      </c>
      <c r="AI2694" t="s">
        <v>12756</v>
      </c>
      <c r="AP2694">
        <f t="shared" si="84"/>
        <v>2</v>
      </c>
    </row>
    <row r="2695" spans="1:42" x14ac:dyDescent="0.3">
      <c r="A2695" s="1">
        <v>2984</v>
      </c>
      <c r="B2695" t="s">
        <v>9750</v>
      </c>
      <c r="C2695" t="s">
        <v>27</v>
      </c>
      <c r="D2695" t="s">
        <v>8280</v>
      </c>
      <c r="E2695" t="s">
        <v>4145</v>
      </c>
      <c r="F2695" t="s">
        <v>9751</v>
      </c>
      <c r="G2695" t="s">
        <v>9752</v>
      </c>
      <c r="H2695" t="s">
        <v>205</v>
      </c>
      <c r="I2695">
        <v>92</v>
      </c>
      <c r="J2695">
        <v>1.85</v>
      </c>
      <c r="K2695" t="s">
        <v>33</v>
      </c>
      <c r="L2695" t="s">
        <v>13976</v>
      </c>
      <c r="M2695" t="s">
        <v>19402</v>
      </c>
      <c r="N2695" t="s">
        <v>17592</v>
      </c>
      <c r="O2695" t="s">
        <v>19403</v>
      </c>
      <c r="P2695" t="s">
        <v>19404</v>
      </c>
      <c r="Q2695">
        <v>2009</v>
      </c>
      <c r="R2695" t="s">
        <v>491</v>
      </c>
      <c r="S2695">
        <v>0</v>
      </c>
      <c r="T2695">
        <v>11000000</v>
      </c>
      <c r="U2695">
        <v>27669413</v>
      </c>
      <c r="V2695">
        <f t="shared" si="85"/>
        <v>16669413</v>
      </c>
      <c r="W2695" t="s">
        <v>9753</v>
      </c>
      <c r="X2695">
        <v>6</v>
      </c>
      <c r="Y2695">
        <v>156</v>
      </c>
      <c r="Z2695">
        <v>76207</v>
      </c>
      <c r="AA2695">
        <v>194</v>
      </c>
      <c r="AB2695">
        <v>0</v>
      </c>
      <c r="AC2695">
        <v>52</v>
      </c>
      <c r="AD2695">
        <v>723</v>
      </c>
      <c r="AE2695">
        <v>651</v>
      </c>
      <c r="AF2695">
        <v>647</v>
      </c>
      <c r="AG2695">
        <v>3101</v>
      </c>
      <c r="AH2695" t="s">
        <v>4493</v>
      </c>
      <c r="AI2695" t="s">
        <v>20928</v>
      </c>
      <c r="AP2695">
        <f t="shared" si="84"/>
        <v>2</v>
      </c>
    </row>
    <row r="2696" spans="1:42" x14ac:dyDescent="0.3">
      <c r="A2696" s="1">
        <v>2986</v>
      </c>
      <c r="B2696" t="s">
        <v>9754</v>
      </c>
      <c r="C2696" t="s">
        <v>27</v>
      </c>
      <c r="D2696" t="s">
        <v>8713</v>
      </c>
      <c r="E2696" t="s">
        <v>3181</v>
      </c>
      <c r="F2696" t="s">
        <v>9755</v>
      </c>
      <c r="G2696" t="s">
        <v>2193</v>
      </c>
      <c r="H2696" t="s">
        <v>32</v>
      </c>
      <c r="I2696">
        <v>110</v>
      </c>
      <c r="J2696">
        <v>2.35</v>
      </c>
      <c r="K2696" t="s">
        <v>33</v>
      </c>
      <c r="L2696" t="s">
        <v>19405</v>
      </c>
      <c r="M2696" t="s">
        <v>19406</v>
      </c>
      <c r="N2696" t="s">
        <v>15684</v>
      </c>
      <c r="O2696" t="s">
        <v>16495</v>
      </c>
      <c r="P2696" t="s">
        <v>17532</v>
      </c>
      <c r="Q2696">
        <v>2008</v>
      </c>
      <c r="R2696" t="s">
        <v>34</v>
      </c>
      <c r="S2696">
        <v>5</v>
      </c>
      <c r="T2696">
        <v>11000000</v>
      </c>
      <c r="U2696">
        <v>37766350</v>
      </c>
      <c r="V2696">
        <f t="shared" si="85"/>
        <v>26766350</v>
      </c>
      <c r="W2696" t="s">
        <v>9756</v>
      </c>
      <c r="X2696">
        <v>7.3</v>
      </c>
      <c r="Y2696">
        <v>109</v>
      </c>
      <c r="Z2696">
        <v>19440</v>
      </c>
      <c r="AA2696">
        <v>56</v>
      </c>
      <c r="AB2696">
        <v>0</v>
      </c>
      <c r="AC2696">
        <v>107</v>
      </c>
      <c r="AD2696">
        <v>664</v>
      </c>
      <c r="AE2696">
        <v>551</v>
      </c>
      <c r="AF2696">
        <v>549</v>
      </c>
      <c r="AG2696">
        <v>3376</v>
      </c>
      <c r="AH2696" t="s">
        <v>2420</v>
      </c>
      <c r="AP2696">
        <f t="shared" si="84"/>
        <v>1</v>
      </c>
    </row>
    <row r="2697" spans="1:42" x14ac:dyDescent="0.3">
      <c r="A2697" s="1">
        <v>2987</v>
      </c>
      <c r="B2697" t="s">
        <v>9757</v>
      </c>
      <c r="C2697" t="s">
        <v>27</v>
      </c>
      <c r="D2697" t="s">
        <v>9758</v>
      </c>
      <c r="E2697" t="s">
        <v>2525</v>
      </c>
      <c r="F2697" t="s">
        <v>2645</v>
      </c>
      <c r="G2697" t="s">
        <v>174</v>
      </c>
      <c r="H2697" t="s">
        <v>32</v>
      </c>
      <c r="I2697">
        <v>86</v>
      </c>
      <c r="J2697">
        <v>1.85</v>
      </c>
      <c r="K2697" t="s">
        <v>33</v>
      </c>
      <c r="L2697" t="s">
        <v>14720</v>
      </c>
      <c r="M2697" t="s">
        <v>16027</v>
      </c>
      <c r="N2697" t="s">
        <v>15508</v>
      </c>
      <c r="O2697" t="s">
        <v>14632</v>
      </c>
      <c r="P2697" t="s">
        <v>15484</v>
      </c>
      <c r="Q2697">
        <v>2001</v>
      </c>
      <c r="R2697" t="s">
        <v>34</v>
      </c>
      <c r="S2697">
        <v>1</v>
      </c>
      <c r="T2697">
        <v>11000000</v>
      </c>
      <c r="U2697">
        <v>23978402</v>
      </c>
      <c r="V2697">
        <f t="shared" si="85"/>
        <v>12978402</v>
      </c>
      <c r="W2697" t="s">
        <v>9759</v>
      </c>
      <c r="X2697">
        <v>4.5999999999999996</v>
      </c>
      <c r="Y2697">
        <v>62</v>
      </c>
      <c r="Z2697">
        <v>10966</v>
      </c>
      <c r="AA2697">
        <v>100</v>
      </c>
      <c r="AB2697">
        <v>365</v>
      </c>
      <c r="AC2697">
        <v>5</v>
      </c>
      <c r="AD2697">
        <v>584</v>
      </c>
      <c r="AE2697">
        <v>580</v>
      </c>
      <c r="AF2697">
        <v>532</v>
      </c>
      <c r="AG2697">
        <v>3850</v>
      </c>
      <c r="AH2697" t="s">
        <v>1432</v>
      </c>
      <c r="AI2697" t="s">
        <v>20931</v>
      </c>
      <c r="AP2697">
        <f t="shared" si="84"/>
        <v>2</v>
      </c>
    </row>
    <row r="2698" spans="1:42" x14ac:dyDescent="0.3">
      <c r="A2698" s="1">
        <v>2988</v>
      </c>
      <c r="B2698" t="s">
        <v>9760</v>
      </c>
      <c r="C2698" t="s">
        <v>27</v>
      </c>
      <c r="D2698" t="s">
        <v>1631</v>
      </c>
      <c r="E2698" t="s">
        <v>9761</v>
      </c>
      <c r="F2698" t="s">
        <v>9762</v>
      </c>
      <c r="G2698" t="s">
        <v>2473</v>
      </c>
      <c r="H2698" t="s">
        <v>32</v>
      </c>
      <c r="I2698">
        <v>91</v>
      </c>
      <c r="J2698">
        <v>1.85</v>
      </c>
      <c r="K2698" t="s">
        <v>33</v>
      </c>
      <c r="L2698" t="s">
        <v>16428</v>
      </c>
      <c r="M2698" t="s">
        <v>19407</v>
      </c>
      <c r="N2698" t="s">
        <v>17576</v>
      </c>
      <c r="O2698" t="s">
        <v>19408</v>
      </c>
      <c r="P2698" t="s">
        <v>19409</v>
      </c>
      <c r="Q2698">
        <v>1992</v>
      </c>
      <c r="R2698" t="s">
        <v>491</v>
      </c>
      <c r="S2698">
        <v>0</v>
      </c>
      <c r="T2698">
        <v>12000000</v>
      </c>
      <c r="U2698">
        <v>21370057</v>
      </c>
      <c r="V2698">
        <f t="shared" si="85"/>
        <v>9370057</v>
      </c>
      <c r="W2698" t="s">
        <v>9763</v>
      </c>
      <c r="X2698">
        <v>6</v>
      </c>
      <c r="Y2698">
        <v>33</v>
      </c>
      <c r="Z2698">
        <v>9903</v>
      </c>
      <c r="AA2698">
        <v>80</v>
      </c>
      <c r="AB2698">
        <v>541</v>
      </c>
      <c r="AC2698">
        <v>0</v>
      </c>
      <c r="AD2698">
        <v>636</v>
      </c>
      <c r="AE2698">
        <v>330</v>
      </c>
      <c r="AF2698">
        <v>298</v>
      </c>
      <c r="AG2698">
        <v>1852</v>
      </c>
      <c r="AH2698" t="s">
        <v>20931</v>
      </c>
      <c r="AI2698" t="s">
        <v>2420</v>
      </c>
      <c r="AJ2698" t="s">
        <v>13161</v>
      </c>
      <c r="AP2698">
        <f t="shared" si="84"/>
        <v>3</v>
      </c>
    </row>
    <row r="2699" spans="1:42" x14ac:dyDescent="0.3">
      <c r="A2699" s="1">
        <v>2990</v>
      </c>
      <c r="B2699" t="s">
        <v>9764</v>
      </c>
      <c r="C2699" t="s">
        <v>27</v>
      </c>
      <c r="D2699" t="s">
        <v>5196</v>
      </c>
      <c r="E2699" t="s">
        <v>9765</v>
      </c>
      <c r="F2699" t="s">
        <v>9766</v>
      </c>
      <c r="G2699" t="s">
        <v>4367</v>
      </c>
      <c r="H2699" t="s">
        <v>32</v>
      </c>
      <c r="I2699">
        <v>100</v>
      </c>
      <c r="J2699">
        <v>2.35</v>
      </c>
      <c r="K2699" t="s">
        <v>33</v>
      </c>
      <c r="L2699" t="s">
        <v>13981</v>
      </c>
      <c r="M2699" t="s">
        <v>14325</v>
      </c>
      <c r="N2699" t="s">
        <v>14911</v>
      </c>
      <c r="O2699" t="s">
        <v>14397</v>
      </c>
      <c r="P2699" t="s">
        <v>19410</v>
      </c>
      <c r="Q2699">
        <v>1986</v>
      </c>
      <c r="R2699" t="s">
        <v>72</v>
      </c>
      <c r="S2699">
        <v>0</v>
      </c>
      <c r="T2699">
        <v>12000000</v>
      </c>
      <c r="U2699">
        <v>4884663</v>
      </c>
      <c r="V2699">
        <f t="shared" si="85"/>
        <v>-7115337</v>
      </c>
      <c r="W2699" t="s">
        <v>9767</v>
      </c>
      <c r="X2699">
        <v>5.5</v>
      </c>
      <c r="Y2699">
        <v>52</v>
      </c>
      <c r="Z2699">
        <v>5187</v>
      </c>
      <c r="AA2699">
        <v>64</v>
      </c>
      <c r="AB2699">
        <v>902</v>
      </c>
      <c r="AC2699">
        <v>365</v>
      </c>
      <c r="AD2699">
        <v>425</v>
      </c>
      <c r="AE2699">
        <v>394</v>
      </c>
      <c r="AF2699">
        <v>225</v>
      </c>
      <c r="AG2699">
        <v>1661</v>
      </c>
      <c r="AH2699" t="s">
        <v>4493</v>
      </c>
      <c r="AI2699" t="s">
        <v>13700</v>
      </c>
      <c r="AP2699">
        <f t="shared" si="84"/>
        <v>2</v>
      </c>
    </row>
    <row r="2700" spans="1:42" x14ac:dyDescent="0.3">
      <c r="A2700" s="1">
        <v>2991</v>
      </c>
      <c r="B2700" t="s">
        <v>9768</v>
      </c>
      <c r="C2700" t="s">
        <v>27</v>
      </c>
      <c r="D2700" t="s">
        <v>9769</v>
      </c>
      <c r="E2700" t="s">
        <v>313</v>
      </c>
      <c r="F2700" t="s">
        <v>9770</v>
      </c>
      <c r="G2700" t="s">
        <v>9771</v>
      </c>
      <c r="H2700" t="s">
        <v>47</v>
      </c>
      <c r="I2700">
        <v>111</v>
      </c>
      <c r="J2700">
        <v>1.85</v>
      </c>
      <c r="K2700" t="s">
        <v>33</v>
      </c>
      <c r="L2700" t="s">
        <v>16849</v>
      </c>
      <c r="M2700" t="s">
        <v>16744</v>
      </c>
      <c r="N2700" t="s">
        <v>18078</v>
      </c>
      <c r="O2700" t="s">
        <v>19411</v>
      </c>
      <c r="P2700" t="s">
        <v>19412</v>
      </c>
      <c r="Q2700">
        <v>2015</v>
      </c>
      <c r="R2700" t="s">
        <v>34</v>
      </c>
      <c r="S2700">
        <v>1</v>
      </c>
      <c r="T2700">
        <v>11000000</v>
      </c>
      <c r="U2700">
        <v>38317535</v>
      </c>
      <c r="V2700">
        <f t="shared" si="85"/>
        <v>27317535</v>
      </c>
      <c r="W2700" t="s">
        <v>9772</v>
      </c>
      <c r="X2700">
        <v>7.5</v>
      </c>
      <c r="Y2700">
        <v>351</v>
      </c>
      <c r="Z2700">
        <v>73249</v>
      </c>
      <c r="AA2700">
        <v>212</v>
      </c>
      <c r="AB2700">
        <v>36000</v>
      </c>
      <c r="AC2700">
        <v>34</v>
      </c>
      <c r="AD2700">
        <v>838</v>
      </c>
      <c r="AE2700">
        <v>55</v>
      </c>
      <c r="AF2700">
        <v>54</v>
      </c>
      <c r="AG2700">
        <v>995</v>
      </c>
      <c r="AH2700" t="s">
        <v>2420</v>
      </c>
      <c r="AI2700" t="s">
        <v>12756</v>
      </c>
      <c r="AP2700">
        <f t="shared" si="84"/>
        <v>2</v>
      </c>
    </row>
    <row r="2701" spans="1:42" x14ac:dyDescent="0.3">
      <c r="A2701" s="1">
        <v>2993</v>
      </c>
      <c r="B2701" t="s">
        <v>9773</v>
      </c>
      <c r="C2701" t="s">
        <v>27</v>
      </c>
      <c r="D2701" t="s">
        <v>9774</v>
      </c>
      <c r="E2701" t="s">
        <v>8632</v>
      </c>
      <c r="F2701" t="s">
        <v>7290</v>
      </c>
      <c r="G2701" t="s">
        <v>3554</v>
      </c>
      <c r="H2701" t="s">
        <v>32</v>
      </c>
      <c r="I2701">
        <v>89</v>
      </c>
      <c r="J2701">
        <v>1.85</v>
      </c>
      <c r="K2701" t="s">
        <v>33</v>
      </c>
      <c r="L2701" t="s">
        <v>15589</v>
      </c>
      <c r="M2701" t="s">
        <v>14065</v>
      </c>
      <c r="N2701" t="s">
        <v>19413</v>
      </c>
      <c r="O2701" t="s">
        <v>19414</v>
      </c>
      <c r="P2701" t="s">
        <v>19415</v>
      </c>
      <c r="Q2701">
        <v>2001</v>
      </c>
      <c r="R2701" t="s">
        <v>34</v>
      </c>
      <c r="S2701">
        <v>0</v>
      </c>
      <c r="T2701">
        <v>11000000</v>
      </c>
      <c r="U2701">
        <v>13903262</v>
      </c>
      <c r="V2701">
        <f t="shared" si="85"/>
        <v>2903262</v>
      </c>
      <c r="W2701" t="s">
        <v>9775</v>
      </c>
      <c r="X2701">
        <v>6.3</v>
      </c>
      <c r="Y2701">
        <v>37</v>
      </c>
      <c r="Z2701">
        <v>14656</v>
      </c>
      <c r="AA2701">
        <v>90</v>
      </c>
      <c r="AB2701">
        <v>0</v>
      </c>
      <c r="AC2701">
        <v>2</v>
      </c>
      <c r="AD2701">
        <v>799</v>
      </c>
      <c r="AE2701">
        <v>711</v>
      </c>
      <c r="AF2701">
        <v>651</v>
      </c>
      <c r="AG2701">
        <v>4291</v>
      </c>
      <c r="AH2701" t="s">
        <v>1432</v>
      </c>
      <c r="AI2701" t="s">
        <v>20930</v>
      </c>
      <c r="AP2701">
        <f t="shared" si="84"/>
        <v>2</v>
      </c>
    </row>
    <row r="2702" spans="1:42" x14ac:dyDescent="0.3">
      <c r="A2702" s="1">
        <v>2994</v>
      </c>
      <c r="B2702" t="s">
        <v>9776</v>
      </c>
      <c r="C2702" t="s">
        <v>27</v>
      </c>
      <c r="D2702" t="s">
        <v>4273</v>
      </c>
      <c r="E2702" t="s">
        <v>922</v>
      </c>
      <c r="F2702" t="s">
        <v>2754</v>
      </c>
      <c r="G2702" t="s">
        <v>2095</v>
      </c>
      <c r="H2702" t="s">
        <v>32</v>
      </c>
      <c r="I2702">
        <v>84</v>
      </c>
      <c r="J2702">
        <v>1.85</v>
      </c>
      <c r="K2702" t="s">
        <v>33</v>
      </c>
      <c r="L2702" t="s">
        <v>19416</v>
      </c>
      <c r="M2702" t="s">
        <v>19417</v>
      </c>
      <c r="N2702" t="s">
        <v>15741</v>
      </c>
      <c r="O2702" t="s">
        <v>16147</v>
      </c>
      <c r="P2702" t="s">
        <v>16355</v>
      </c>
      <c r="Q2702">
        <v>2000</v>
      </c>
      <c r="R2702" t="s">
        <v>491</v>
      </c>
      <c r="S2702">
        <v>1</v>
      </c>
      <c r="T2702">
        <v>11000000</v>
      </c>
      <c r="U2702">
        <v>13592872</v>
      </c>
      <c r="V2702">
        <f t="shared" si="85"/>
        <v>2592872</v>
      </c>
      <c r="W2702" t="s">
        <v>9777</v>
      </c>
      <c r="X2702">
        <v>5.0999999999999996</v>
      </c>
      <c r="Y2702">
        <v>58</v>
      </c>
      <c r="Z2702">
        <v>10777</v>
      </c>
      <c r="AA2702">
        <v>79</v>
      </c>
      <c r="AB2702">
        <v>671</v>
      </c>
      <c r="AC2702">
        <v>71</v>
      </c>
      <c r="AD2702">
        <v>8000</v>
      </c>
      <c r="AE2702">
        <v>723</v>
      </c>
      <c r="AF2702">
        <v>553</v>
      </c>
      <c r="AG2702">
        <v>10982</v>
      </c>
      <c r="AH2702" t="s">
        <v>1432</v>
      </c>
      <c r="AP2702">
        <f t="shared" si="84"/>
        <v>1</v>
      </c>
    </row>
    <row r="2703" spans="1:42" x14ac:dyDescent="0.3">
      <c r="A2703" s="1">
        <v>2995</v>
      </c>
      <c r="B2703" t="s">
        <v>9778</v>
      </c>
      <c r="C2703" t="s">
        <v>27</v>
      </c>
      <c r="D2703" t="s">
        <v>9779</v>
      </c>
      <c r="E2703" t="s">
        <v>2508</v>
      </c>
      <c r="F2703" t="s">
        <v>9780</v>
      </c>
      <c r="G2703" t="s">
        <v>9781</v>
      </c>
      <c r="H2703" t="s">
        <v>47</v>
      </c>
      <c r="I2703">
        <v>98</v>
      </c>
      <c r="J2703">
        <v>2.35</v>
      </c>
      <c r="K2703" t="s">
        <v>33</v>
      </c>
      <c r="L2703" t="s">
        <v>19418</v>
      </c>
      <c r="M2703" t="s">
        <v>16207</v>
      </c>
      <c r="N2703" t="s">
        <v>19419</v>
      </c>
      <c r="O2703" t="s">
        <v>14243</v>
      </c>
      <c r="P2703" t="s">
        <v>19420</v>
      </c>
      <c r="Q2703">
        <v>2012</v>
      </c>
      <c r="R2703" t="s">
        <v>34</v>
      </c>
      <c r="S2703">
        <v>4</v>
      </c>
      <c r="T2703">
        <v>11000000</v>
      </c>
      <c r="U2703">
        <v>18381787</v>
      </c>
      <c r="V2703">
        <f t="shared" si="85"/>
        <v>7381787</v>
      </c>
      <c r="W2703" t="s">
        <v>9782</v>
      </c>
      <c r="X2703">
        <v>6.8</v>
      </c>
      <c r="Y2703">
        <v>175</v>
      </c>
      <c r="Z2703">
        <v>15684</v>
      </c>
      <c r="AA2703">
        <v>126</v>
      </c>
      <c r="AB2703">
        <v>13000</v>
      </c>
      <c r="AC2703">
        <v>0</v>
      </c>
      <c r="AD2703">
        <v>358</v>
      </c>
      <c r="AE2703">
        <v>156</v>
      </c>
      <c r="AF2703">
        <v>123</v>
      </c>
      <c r="AG2703">
        <v>1114</v>
      </c>
      <c r="AH2703" t="s">
        <v>1432</v>
      </c>
      <c r="AI2703" t="s">
        <v>2420</v>
      </c>
      <c r="AP2703">
        <f t="shared" si="84"/>
        <v>2</v>
      </c>
    </row>
    <row r="2704" spans="1:42" x14ac:dyDescent="0.3">
      <c r="A2704" s="1">
        <v>2996</v>
      </c>
      <c r="B2704" t="s">
        <v>9783</v>
      </c>
      <c r="C2704" t="s">
        <v>27</v>
      </c>
      <c r="D2704" t="s">
        <v>9784</v>
      </c>
      <c r="E2704" t="s">
        <v>5317</v>
      </c>
      <c r="F2704" t="s">
        <v>1339</v>
      </c>
      <c r="G2704" t="s">
        <v>1847</v>
      </c>
      <c r="H2704" t="s">
        <v>32</v>
      </c>
      <c r="I2704">
        <v>95</v>
      </c>
      <c r="J2704">
        <v>1.85</v>
      </c>
      <c r="K2704" t="s">
        <v>33</v>
      </c>
      <c r="L2704" t="s">
        <v>14082</v>
      </c>
      <c r="M2704" t="s">
        <v>14224</v>
      </c>
      <c r="N2704" t="s">
        <v>18499</v>
      </c>
      <c r="O2704" t="s">
        <v>14068</v>
      </c>
      <c r="P2704" t="s">
        <v>14631</v>
      </c>
      <c r="Q2704">
        <v>2001</v>
      </c>
      <c r="R2704" t="s">
        <v>491</v>
      </c>
      <c r="S2704">
        <v>0</v>
      </c>
      <c r="T2704">
        <v>11000000</v>
      </c>
      <c r="U2704">
        <v>13558739</v>
      </c>
      <c r="V2704">
        <f t="shared" si="85"/>
        <v>2558739</v>
      </c>
      <c r="W2704" t="s">
        <v>9785</v>
      </c>
      <c r="X2704">
        <v>5.3</v>
      </c>
      <c r="Y2704">
        <v>75</v>
      </c>
      <c r="Z2704">
        <v>15427</v>
      </c>
      <c r="AA2704">
        <v>121</v>
      </c>
      <c r="AB2704">
        <v>449</v>
      </c>
      <c r="AC2704">
        <v>5</v>
      </c>
      <c r="AD2704">
        <v>1000</v>
      </c>
      <c r="AE2704">
        <v>660</v>
      </c>
      <c r="AF2704">
        <v>443</v>
      </c>
      <c r="AG2704">
        <v>2729</v>
      </c>
      <c r="AH2704" t="s">
        <v>1432</v>
      </c>
      <c r="AP2704">
        <f t="shared" si="84"/>
        <v>1</v>
      </c>
    </row>
    <row r="2705" spans="1:42" x14ac:dyDescent="0.3">
      <c r="A2705" s="1">
        <v>2997</v>
      </c>
      <c r="B2705" t="s">
        <v>9786</v>
      </c>
      <c r="C2705" t="s">
        <v>27</v>
      </c>
      <c r="D2705" t="s">
        <v>9787</v>
      </c>
      <c r="E2705" t="s">
        <v>499</v>
      </c>
      <c r="F2705" t="s">
        <v>4457</v>
      </c>
      <c r="G2705" t="s">
        <v>3445</v>
      </c>
      <c r="H2705" t="s">
        <v>32</v>
      </c>
      <c r="I2705">
        <v>100</v>
      </c>
      <c r="J2705">
        <v>1.85</v>
      </c>
      <c r="K2705" t="s">
        <v>33</v>
      </c>
      <c r="L2705" t="s">
        <v>14528</v>
      </c>
      <c r="M2705" t="s">
        <v>14720</v>
      </c>
      <c r="N2705" t="s">
        <v>14980</v>
      </c>
      <c r="O2705" t="s">
        <v>14448</v>
      </c>
      <c r="P2705" t="s">
        <v>19421</v>
      </c>
      <c r="Q2705">
        <v>2001</v>
      </c>
      <c r="R2705" t="s">
        <v>491</v>
      </c>
      <c r="S2705">
        <v>0</v>
      </c>
      <c r="T2705">
        <v>11000000</v>
      </c>
      <c r="U2705">
        <v>13103828</v>
      </c>
      <c r="V2705">
        <f t="shared" si="85"/>
        <v>2103828</v>
      </c>
      <c r="W2705" t="s">
        <v>9788</v>
      </c>
      <c r="X2705">
        <v>7.3</v>
      </c>
      <c r="Y2705">
        <v>161</v>
      </c>
      <c r="Z2705">
        <v>59982</v>
      </c>
      <c r="AA2705">
        <v>463</v>
      </c>
      <c r="AB2705">
        <v>5000</v>
      </c>
      <c r="AC2705">
        <v>0</v>
      </c>
      <c r="AD2705">
        <v>11000</v>
      </c>
      <c r="AE2705">
        <v>472</v>
      </c>
      <c r="AF2705">
        <v>303</v>
      </c>
      <c r="AG2705">
        <v>12237</v>
      </c>
      <c r="AH2705" t="s">
        <v>20931</v>
      </c>
      <c r="AI2705" t="s">
        <v>2420</v>
      </c>
      <c r="AJ2705" t="s">
        <v>13161</v>
      </c>
      <c r="AP2705">
        <f t="shared" si="84"/>
        <v>3</v>
      </c>
    </row>
    <row r="2706" spans="1:42" x14ac:dyDescent="0.3">
      <c r="A2706" s="1">
        <v>2998</v>
      </c>
      <c r="B2706" t="s">
        <v>9789</v>
      </c>
      <c r="C2706" t="s">
        <v>27</v>
      </c>
      <c r="D2706" t="s">
        <v>9790</v>
      </c>
      <c r="E2706" t="s">
        <v>244</v>
      </c>
      <c r="F2706" t="s">
        <v>2287</v>
      </c>
      <c r="G2706" t="s">
        <v>6208</v>
      </c>
      <c r="H2706" t="s">
        <v>47</v>
      </c>
      <c r="I2706">
        <v>109</v>
      </c>
      <c r="J2706">
        <v>2.35</v>
      </c>
      <c r="K2706" t="s">
        <v>33</v>
      </c>
      <c r="L2706" t="s">
        <v>15651</v>
      </c>
      <c r="M2706" t="s">
        <v>16120</v>
      </c>
      <c r="N2706" t="s">
        <v>16271</v>
      </c>
      <c r="O2706" t="s">
        <v>15967</v>
      </c>
      <c r="P2706" t="s">
        <v>14877</v>
      </c>
      <c r="Q2706">
        <v>2015</v>
      </c>
      <c r="R2706" t="s">
        <v>34</v>
      </c>
      <c r="S2706">
        <v>2</v>
      </c>
      <c r="T2706">
        <v>11000000</v>
      </c>
      <c r="U2706">
        <v>33305037</v>
      </c>
      <c r="V2706">
        <f t="shared" si="85"/>
        <v>22305037</v>
      </c>
      <c r="W2706" t="s">
        <v>9791</v>
      </c>
      <c r="X2706">
        <v>7.3</v>
      </c>
      <c r="Y2706">
        <v>203</v>
      </c>
      <c r="Z2706">
        <v>33856</v>
      </c>
      <c r="AA2706">
        <v>147</v>
      </c>
      <c r="AB2706">
        <v>34000</v>
      </c>
      <c r="AC2706">
        <v>64</v>
      </c>
      <c r="AD2706">
        <v>16000</v>
      </c>
      <c r="AE2706">
        <v>638</v>
      </c>
      <c r="AF2706">
        <v>553</v>
      </c>
      <c r="AG2706">
        <v>17866</v>
      </c>
      <c r="AH2706" t="s">
        <v>20932</v>
      </c>
      <c r="AI2706" t="s">
        <v>2420</v>
      </c>
      <c r="AJ2706" t="s">
        <v>20929</v>
      </c>
      <c r="AP2706">
        <f t="shared" si="84"/>
        <v>3</v>
      </c>
    </row>
    <row r="2707" spans="1:42" x14ac:dyDescent="0.3">
      <c r="A2707" s="1">
        <v>2999</v>
      </c>
      <c r="B2707" t="s">
        <v>9792</v>
      </c>
      <c r="C2707" t="s">
        <v>559</v>
      </c>
      <c r="D2707" t="s">
        <v>829</v>
      </c>
      <c r="E2707" t="s">
        <v>175</v>
      </c>
      <c r="F2707" t="s">
        <v>332</v>
      </c>
      <c r="G2707" t="s">
        <v>3273</v>
      </c>
      <c r="H2707" t="s">
        <v>32</v>
      </c>
      <c r="I2707">
        <v>118</v>
      </c>
      <c r="J2707">
        <v>2.35</v>
      </c>
      <c r="K2707" t="s">
        <v>33</v>
      </c>
      <c r="L2707" t="s">
        <v>14005</v>
      </c>
      <c r="M2707" t="s">
        <v>15086</v>
      </c>
      <c r="N2707" t="s">
        <v>15545</v>
      </c>
      <c r="O2707" t="s">
        <v>16948</v>
      </c>
      <c r="P2707" t="s">
        <v>15407</v>
      </c>
      <c r="Q2707">
        <v>2004</v>
      </c>
      <c r="R2707" t="s">
        <v>491</v>
      </c>
      <c r="S2707">
        <v>0</v>
      </c>
      <c r="T2707">
        <v>11000000</v>
      </c>
      <c r="U2707">
        <v>10214647</v>
      </c>
      <c r="V2707">
        <f t="shared" si="85"/>
        <v>-785353</v>
      </c>
      <c r="W2707" t="s">
        <v>9793</v>
      </c>
      <c r="X2707">
        <v>7.1</v>
      </c>
      <c r="Y2707">
        <v>188</v>
      </c>
      <c r="Z2707">
        <v>42689</v>
      </c>
      <c r="AA2707">
        <v>204</v>
      </c>
      <c r="AB2707">
        <v>0</v>
      </c>
      <c r="AC2707">
        <v>386</v>
      </c>
      <c r="AD2707">
        <v>14000</v>
      </c>
      <c r="AE2707">
        <v>1000</v>
      </c>
      <c r="AF2707">
        <v>812</v>
      </c>
      <c r="AG2707">
        <v>17490</v>
      </c>
      <c r="AH2707" t="s">
        <v>20932</v>
      </c>
      <c r="AI2707" t="s">
        <v>2420</v>
      </c>
      <c r="AP2707">
        <f t="shared" si="84"/>
        <v>2</v>
      </c>
    </row>
    <row r="2708" spans="1:42" x14ac:dyDescent="0.3">
      <c r="A2708" s="1">
        <v>3000</v>
      </c>
      <c r="B2708" t="s">
        <v>9794</v>
      </c>
      <c r="C2708" t="s">
        <v>27</v>
      </c>
      <c r="D2708" t="s">
        <v>62</v>
      </c>
      <c r="E2708" t="s">
        <v>9795</v>
      </c>
      <c r="F2708" t="s">
        <v>2254</v>
      </c>
      <c r="G2708" t="s">
        <v>6518</v>
      </c>
      <c r="H2708" t="s">
        <v>32</v>
      </c>
      <c r="I2708">
        <v>88</v>
      </c>
      <c r="J2708">
        <v>1.85</v>
      </c>
      <c r="K2708" t="s">
        <v>33</v>
      </c>
      <c r="L2708" t="s">
        <v>19422</v>
      </c>
      <c r="M2708" t="s">
        <v>14040</v>
      </c>
      <c r="N2708" t="s">
        <v>19423</v>
      </c>
      <c r="O2708" t="s">
        <v>19424</v>
      </c>
      <c r="P2708" t="s">
        <v>19425</v>
      </c>
      <c r="Q2708">
        <v>1992</v>
      </c>
      <c r="R2708" t="s">
        <v>491</v>
      </c>
      <c r="S2708">
        <v>0</v>
      </c>
      <c r="T2708">
        <v>13000000</v>
      </c>
      <c r="U2708">
        <v>11501093</v>
      </c>
      <c r="V2708">
        <f t="shared" si="85"/>
        <v>-1498907</v>
      </c>
      <c r="W2708" t="s">
        <v>9796</v>
      </c>
      <c r="X2708">
        <v>7.6</v>
      </c>
      <c r="Y2708">
        <v>221</v>
      </c>
      <c r="Z2708">
        <v>128850</v>
      </c>
      <c r="AA2708">
        <v>604</v>
      </c>
      <c r="AB2708">
        <v>10000</v>
      </c>
      <c r="AC2708">
        <v>0</v>
      </c>
      <c r="AD2708">
        <v>901</v>
      </c>
      <c r="AE2708">
        <v>888</v>
      </c>
      <c r="AF2708">
        <v>795</v>
      </c>
      <c r="AG2708">
        <v>3913</v>
      </c>
      <c r="AH2708" t="s">
        <v>1432</v>
      </c>
      <c r="AI2708" t="s">
        <v>20924</v>
      </c>
      <c r="AJ2708" t="s">
        <v>4493</v>
      </c>
      <c r="AP2708">
        <f t="shared" si="84"/>
        <v>3</v>
      </c>
    </row>
    <row r="2709" spans="1:42" x14ac:dyDescent="0.3">
      <c r="A2709" s="1">
        <v>3001</v>
      </c>
      <c r="B2709" t="s">
        <v>9797</v>
      </c>
      <c r="C2709" t="s">
        <v>27</v>
      </c>
      <c r="D2709" t="s">
        <v>9798</v>
      </c>
      <c r="E2709" t="s">
        <v>561</v>
      </c>
      <c r="F2709" t="s">
        <v>6565</v>
      </c>
      <c r="G2709" t="s">
        <v>9799</v>
      </c>
      <c r="H2709" t="s">
        <v>205</v>
      </c>
      <c r="I2709">
        <v>86</v>
      </c>
      <c r="J2709">
        <v>1.85</v>
      </c>
      <c r="K2709" t="s">
        <v>33</v>
      </c>
      <c r="L2709" t="s">
        <v>15813</v>
      </c>
      <c r="M2709" t="s">
        <v>16154</v>
      </c>
      <c r="N2709" t="s">
        <v>14003</v>
      </c>
      <c r="O2709" t="s">
        <v>16938</v>
      </c>
      <c r="P2709" t="s">
        <v>16812</v>
      </c>
      <c r="Q2709">
        <v>2002</v>
      </c>
      <c r="R2709" t="s">
        <v>491</v>
      </c>
      <c r="S2709">
        <v>4</v>
      </c>
      <c r="T2709">
        <v>11000000</v>
      </c>
      <c r="U2709">
        <v>4814244</v>
      </c>
      <c r="V2709">
        <f t="shared" si="85"/>
        <v>-6185756</v>
      </c>
      <c r="W2709" t="s">
        <v>9800</v>
      </c>
      <c r="X2709">
        <v>5.3</v>
      </c>
      <c r="Y2709">
        <v>66</v>
      </c>
      <c r="Z2709">
        <v>12437</v>
      </c>
      <c r="AA2709">
        <v>107</v>
      </c>
      <c r="AB2709">
        <v>405</v>
      </c>
      <c r="AC2709">
        <v>4</v>
      </c>
      <c r="AD2709">
        <v>960</v>
      </c>
      <c r="AE2709">
        <v>448</v>
      </c>
      <c r="AF2709">
        <v>424</v>
      </c>
      <c r="AG2709">
        <v>2415</v>
      </c>
      <c r="AH2709" t="s">
        <v>1432</v>
      </c>
      <c r="AI2709" t="s">
        <v>12756</v>
      </c>
      <c r="AP2709">
        <f t="shared" si="84"/>
        <v>2</v>
      </c>
    </row>
    <row r="2710" spans="1:42" x14ac:dyDescent="0.3">
      <c r="A2710" s="1">
        <v>3002</v>
      </c>
      <c r="B2710" t="s">
        <v>9801</v>
      </c>
      <c r="C2710" t="s">
        <v>27</v>
      </c>
      <c r="D2710" t="s">
        <v>5351</v>
      </c>
      <c r="E2710" t="s">
        <v>38</v>
      </c>
      <c r="F2710" t="s">
        <v>165</v>
      </c>
      <c r="G2710" t="s">
        <v>9802</v>
      </c>
      <c r="H2710" t="s">
        <v>32</v>
      </c>
      <c r="I2710">
        <v>118</v>
      </c>
      <c r="J2710">
        <v>1.85</v>
      </c>
      <c r="K2710" t="s">
        <v>33</v>
      </c>
      <c r="L2710" t="s">
        <v>16582</v>
      </c>
      <c r="M2710" t="s">
        <v>16124</v>
      </c>
      <c r="N2710" t="s">
        <v>16485</v>
      </c>
      <c r="O2710" t="s">
        <v>19426</v>
      </c>
      <c r="P2710" t="s">
        <v>14666</v>
      </c>
      <c r="Q2710">
        <v>1993</v>
      </c>
      <c r="R2710" t="s">
        <v>34</v>
      </c>
      <c r="S2710">
        <v>1</v>
      </c>
      <c r="T2710">
        <v>11000000</v>
      </c>
      <c r="U2710">
        <v>9170214</v>
      </c>
      <c r="V2710">
        <f t="shared" si="85"/>
        <v>-1829786</v>
      </c>
      <c r="W2710" t="s">
        <v>9803</v>
      </c>
      <c r="X2710">
        <v>7.8</v>
      </c>
      <c r="Y2710">
        <v>80</v>
      </c>
      <c r="Z2710">
        <v>171882</v>
      </c>
      <c r="AA2710">
        <v>292</v>
      </c>
      <c r="AB2710">
        <v>14000</v>
      </c>
      <c r="AC2710">
        <v>529</v>
      </c>
      <c r="AD2710">
        <v>40000</v>
      </c>
      <c r="AE2710">
        <v>29000</v>
      </c>
      <c r="AF2710">
        <v>472</v>
      </c>
      <c r="AG2710">
        <v>69746</v>
      </c>
      <c r="AH2710" t="s">
        <v>2420</v>
      </c>
      <c r="AI2710" t="s">
        <v>12756</v>
      </c>
      <c r="AP2710">
        <f t="shared" si="84"/>
        <v>2</v>
      </c>
    </row>
    <row r="2711" spans="1:42" x14ac:dyDescent="0.3">
      <c r="A2711" s="1">
        <v>3003</v>
      </c>
      <c r="B2711" t="s">
        <v>9804</v>
      </c>
      <c r="C2711" t="s">
        <v>27</v>
      </c>
      <c r="D2711" t="s">
        <v>9805</v>
      </c>
      <c r="E2711" t="s">
        <v>8232</v>
      </c>
      <c r="F2711" t="s">
        <v>9806</v>
      </c>
      <c r="G2711" t="s">
        <v>9807</v>
      </c>
      <c r="H2711" t="s">
        <v>205</v>
      </c>
      <c r="I2711">
        <v>125</v>
      </c>
      <c r="J2711">
        <v>1.85</v>
      </c>
      <c r="K2711" t="s">
        <v>33</v>
      </c>
      <c r="L2711" t="s">
        <v>19427</v>
      </c>
      <c r="M2711" t="s">
        <v>18751</v>
      </c>
      <c r="N2711" t="s">
        <v>19428</v>
      </c>
      <c r="O2711" t="s">
        <v>15136</v>
      </c>
      <c r="P2711" t="s">
        <v>18234</v>
      </c>
      <c r="Q2711">
        <v>2003</v>
      </c>
      <c r="R2711" t="s">
        <v>34</v>
      </c>
      <c r="S2711">
        <v>1</v>
      </c>
      <c r="T2711">
        <v>17000000</v>
      </c>
      <c r="U2711">
        <v>4068087</v>
      </c>
      <c r="V2711">
        <f t="shared" si="85"/>
        <v>-12931913</v>
      </c>
      <c r="W2711" t="s">
        <v>9808</v>
      </c>
      <c r="X2711">
        <v>7.7</v>
      </c>
      <c r="Y2711">
        <v>25</v>
      </c>
      <c r="Z2711">
        <v>2164</v>
      </c>
      <c r="AA2711">
        <v>74</v>
      </c>
      <c r="AB2711">
        <v>0</v>
      </c>
      <c r="AC2711">
        <v>10</v>
      </c>
      <c r="AD2711">
        <v>866</v>
      </c>
      <c r="AE2711">
        <v>147</v>
      </c>
      <c r="AF2711">
        <v>109</v>
      </c>
      <c r="AG2711">
        <v>1281</v>
      </c>
      <c r="AH2711" t="s">
        <v>20932</v>
      </c>
      <c r="AI2711" t="s">
        <v>2420</v>
      </c>
      <c r="AJ2711" t="s">
        <v>20929</v>
      </c>
      <c r="AP2711">
        <f t="shared" si="84"/>
        <v>3</v>
      </c>
    </row>
    <row r="2712" spans="1:42" x14ac:dyDescent="0.3">
      <c r="A2712" s="1">
        <v>3004</v>
      </c>
      <c r="B2712" t="s">
        <v>9809</v>
      </c>
      <c r="C2712" t="s">
        <v>27</v>
      </c>
      <c r="D2712" t="s">
        <v>7778</v>
      </c>
      <c r="E2712" t="s">
        <v>279</v>
      </c>
      <c r="F2712" t="s">
        <v>3333</v>
      </c>
      <c r="G2712" t="s">
        <v>1761</v>
      </c>
      <c r="H2712" t="s">
        <v>47</v>
      </c>
      <c r="I2712">
        <v>125</v>
      </c>
      <c r="J2712">
        <v>1.85</v>
      </c>
      <c r="K2712" t="s">
        <v>33</v>
      </c>
      <c r="L2712" t="s">
        <v>16849</v>
      </c>
      <c r="M2712" t="s">
        <v>19429</v>
      </c>
      <c r="N2712" t="s">
        <v>15521</v>
      </c>
      <c r="O2712" t="s">
        <v>16539</v>
      </c>
      <c r="P2712" t="s">
        <v>18703</v>
      </c>
      <c r="Q2712">
        <v>2004</v>
      </c>
      <c r="R2712" t="s">
        <v>491</v>
      </c>
      <c r="S2712">
        <v>1</v>
      </c>
      <c r="T2712">
        <v>11000000</v>
      </c>
      <c r="U2712">
        <v>3753806</v>
      </c>
      <c r="V2712">
        <f t="shared" si="85"/>
        <v>-7246194</v>
      </c>
      <c r="W2712" t="s">
        <v>9810</v>
      </c>
      <c r="X2712">
        <v>7.7</v>
      </c>
      <c r="Y2712">
        <v>169</v>
      </c>
      <c r="Z2712">
        <v>20307</v>
      </c>
      <c r="AA2712">
        <v>165</v>
      </c>
      <c r="AB2712">
        <v>0</v>
      </c>
      <c r="AC2712">
        <v>608</v>
      </c>
      <c r="AD2712">
        <v>979</v>
      </c>
      <c r="AE2712">
        <v>594</v>
      </c>
      <c r="AF2712">
        <v>579</v>
      </c>
      <c r="AG2712">
        <v>3133</v>
      </c>
      <c r="AH2712" t="s">
        <v>20931</v>
      </c>
      <c r="AI2712" t="s">
        <v>2420</v>
      </c>
      <c r="AP2712">
        <f t="shared" si="84"/>
        <v>2</v>
      </c>
    </row>
    <row r="2713" spans="1:42" x14ac:dyDescent="0.3">
      <c r="A2713" s="1">
        <v>3005</v>
      </c>
      <c r="B2713" t="s">
        <v>9811</v>
      </c>
      <c r="C2713" t="s">
        <v>27</v>
      </c>
      <c r="D2713" t="s">
        <v>9268</v>
      </c>
      <c r="E2713" t="s">
        <v>1997</v>
      </c>
      <c r="F2713" t="s">
        <v>3487</v>
      </c>
      <c r="G2713" t="s">
        <v>9812</v>
      </c>
      <c r="H2713" t="s">
        <v>47</v>
      </c>
      <c r="I2713">
        <v>94</v>
      </c>
      <c r="J2713">
        <v>1.85</v>
      </c>
      <c r="K2713" t="s">
        <v>33</v>
      </c>
      <c r="L2713" t="s">
        <v>19430</v>
      </c>
      <c r="M2713" t="s">
        <v>19431</v>
      </c>
      <c r="N2713" t="s">
        <v>19432</v>
      </c>
      <c r="O2713" t="s">
        <v>14414</v>
      </c>
      <c r="P2713" t="s">
        <v>18835</v>
      </c>
      <c r="Q2713">
        <v>2002</v>
      </c>
      <c r="R2713" t="s">
        <v>491</v>
      </c>
      <c r="S2713">
        <v>3</v>
      </c>
      <c r="T2713">
        <v>11000000</v>
      </c>
      <c r="U2713">
        <v>3034181</v>
      </c>
      <c r="V2713">
        <f t="shared" si="85"/>
        <v>-7965819</v>
      </c>
      <c r="W2713" t="s">
        <v>9813</v>
      </c>
      <c r="X2713">
        <v>5.4</v>
      </c>
      <c r="Y2713">
        <v>70</v>
      </c>
      <c r="Z2713">
        <v>13622</v>
      </c>
      <c r="AA2713">
        <v>128</v>
      </c>
      <c r="AB2713">
        <v>550</v>
      </c>
      <c r="AC2713">
        <v>18</v>
      </c>
      <c r="AD2713">
        <v>658</v>
      </c>
      <c r="AE2713">
        <v>463</v>
      </c>
      <c r="AF2713">
        <v>183</v>
      </c>
      <c r="AG2713">
        <v>1559</v>
      </c>
      <c r="AH2713" t="s">
        <v>1432</v>
      </c>
      <c r="AI2713" t="s">
        <v>20933</v>
      </c>
      <c r="AJ2713" t="s">
        <v>12756</v>
      </c>
      <c r="AP2713">
        <f t="shared" si="84"/>
        <v>3</v>
      </c>
    </row>
    <row r="2714" spans="1:42" x14ac:dyDescent="0.3">
      <c r="A2714" s="1">
        <v>3006</v>
      </c>
      <c r="B2714" t="s">
        <v>9814</v>
      </c>
      <c r="C2714" t="s">
        <v>27</v>
      </c>
      <c r="D2714" t="s">
        <v>7099</v>
      </c>
      <c r="E2714" t="s">
        <v>2820</v>
      </c>
      <c r="F2714" t="s">
        <v>1206</v>
      </c>
      <c r="G2714" t="s">
        <v>9397</v>
      </c>
      <c r="H2714" t="s">
        <v>32</v>
      </c>
      <c r="I2714">
        <v>113</v>
      </c>
      <c r="J2714">
        <v>1.85</v>
      </c>
      <c r="K2714" t="s">
        <v>33</v>
      </c>
      <c r="L2714" t="s">
        <v>18868</v>
      </c>
      <c r="M2714" t="s">
        <v>14003</v>
      </c>
      <c r="N2714" t="s">
        <v>19433</v>
      </c>
      <c r="O2714" t="s">
        <v>19434</v>
      </c>
      <c r="P2714" t="s">
        <v>15898</v>
      </c>
      <c r="Q2714">
        <v>1995</v>
      </c>
      <c r="R2714" t="s">
        <v>491</v>
      </c>
      <c r="S2714">
        <v>2</v>
      </c>
      <c r="T2714">
        <v>11000000</v>
      </c>
      <c r="U2714">
        <v>2832826</v>
      </c>
      <c r="V2714">
        <f t="shared" si="85"/>
        <v>-8167174</v>
      </c>
      <c r="W2714" t="s">
        <v>9815</v>
      </c>
      <c r="X2714">
        <v>6.2</v>
      </c>
      <c r="Y2714">
        <v>15</v>
      </c>
      <c r="Z2714">
        <v>1761</v>
      </c>
      <c r="AA2714">
        <v>19</v>
      </c>
      <c r="AB2714">
        <v>174</v>
      </c>
      <c r="AC2714">
        <v>300</v>
      </c>
      <c r="AD2714">
        <v>1000</v>
      </c>
      <c r="AE2714">
        <v>979</v>
      </c>
      <c r="AF2714">
        <v>787</v>
      </c>
      <c r="AG2714">
        <v>3072</v>
      </c>
      <c r="AH2714" t="s">
        <v>1432</v>
      </c>
      <c r="AI2714" t="s">
        <v>2420</v>
      </c>
      <c r="AJ2714" t="s">
        <v>12756</v>
      </c>
      <c r="AP2714">
        <f t="shared" si="84"/>
        <v>3</v>
      </c>
    </row>
    <row r="2715" spans="1:42" x14ac:dyDescent="0.3">
      <c r="A2715" s="1">
        <v>3007</v>
      </c>
      <c r="B2715" t="s">
        <v>9816</v>
      </c>
      <c r="C2715" t="s">
        <v>27</v>
      </c>
      <c r="D2715" t="s">
        <v>4989</v>
      </c>
      <c r="E2715" t="s">
        <v>538</v>
      </c>
      <c r="F2715" t="s">
        <v>4890</v>
      </c>
      <c r="G2715" t="s">
        <v>9817</v>
      </c>
      <c r="H2715" t="s">
        <v>32</v>
      </c>
      <c r="I2715">
        <v>104</v>
      </c>
      <c r="J2715">
        <v>1.85</v>
      </c>
      <c r="K2715" t="s">
        <v>33</v>
      </c>
      <c r="L2715" t="s">
        <v>15510</v>
      </c>
      <c r="M2715" t="s">
        <v>19435</v>
      </c>
      <c r="N2715" t="s">
        <v>19436</v>
      </c>
      <c r="O2715" t="s">
        <v>14068</v>
      </c>
      <c r="P2715" t="s">
        <v>15512</v>
      </c>
      <c r="Q2715">
        <v>2013</v>
      </c>
      <c r="R2715" t="s">
        <v>491</v>
      </c>
      <c r="S2715">
        <v>1</v>
      </c>
      <c r="T2715">
        <v>11000000</v>
      </c>
      <c r="U2715">
        <v>13214255</v>
      </c>
      <c r="V2715">
        <f t="shared" si="85"/>
        <v>2214255</v>
      </c>
      <c r="W2715" t="s">
        <v>9818</v>
      </c>
      <c r="X2715">
        <v>7.4</v>
      </c>
      <c r="Y2715">
        <v>535</v>
      </c>
      <c r="Z2715">
        <v>96233</v>
      </c>
      <c r="AA2715">
        <v>313</v>
      </c>
      <c r="AB2715">
        <v>26000</v>
      </c>
      <c r="AC2715">
        <v>1000</v>
      </c>
      <c r="AD2715">
        <v>3000</v>
      </c>
      <c r="AE2715">
        <v>275</v>
      </c>
      <c r="AF2715">
        <v>272</v>
      </c>
      <c r="AG2715">
        <v>4082</v>
      </c>
      <c r="AH2715" t="s">
        <v>2420</v>
      </c>
      <c r="AI2715" t="s">
        <v>20933</v>
      </c>
      <c r="AP2715">
        <f t="shared" si="84"/>
        <v>2</v>
      </c>
    </row>
    <row r="2716" spans="1:42" x14ac:dyDescent="0.3">
      <c r="A2716" s="1">
        <v>3008</v>
      </c>
      <c r="B2716" t="s">
        <v>9819</v>
      </c>
      <c r="C2716" t="s">
        <v>27</v>
      </c>
      <c r="D2716" t="s">
        <v>1101</v>
      </c>
      <c r="E2716" t="s">
        <v>1129</v>
      </c>
      <c r="F2716" t="s">
        <v>9197</v>
      </c>
      <c r="G2716" t="s">
        <v>2268</v>
      </c>
      <c r="H2716" t="s">
        <v>32</v>
      </c>
      <c r="I2716">
        <v>95</v>
      </c>
      <c r="J2716">
        <v>1.85</v>
      </c>
      <c r="K2716" t="s">
        <v>33</v>
      </c>
      <c r="L2716" t="s">
        <v>15349</v>
      </c>
      <c r="M2716" t="s">
        <v>18042</v>
      </c>
      <c r="N2716" t="s">
        <v>18699</v>
      </c>
      <c r="O2716" t="s">
        <v>14003</v>
      </c>
      <c r="P2716" t="s">
        <v>19437</v>
      </c>
      <c r="Q2716">
        <v>2001</v>
      </c>
      <c r="R2716" t="s">
        <v>491</v>
      </c>
      <c r="S2716">
        <v>2</v>
      </c>
      <c r="T2716">
        <v>5000000</v>
      </c>
      <c r="U2716">
        <v>16017403</v>
      </c>
      <c r="V2716">
        <f t="shared" si="85"/>
        <v>11017403</v>
      </c>
      <c r="W2716" t="s">
        <v>9820</v>
      </c>
      <c r="X2716">
        <v>6.2</v>
      </c>
      <c r="Y2716">
        <v>92</v>
      </c>
      <c r="Z2716">
        <v>17333</v>
      </c>
      <c r="AA2716">
        <v>153</v>
      </c>
      <c r="AB2716">
        <v>0</v>
      </c>
      <c r="AC2716">
        <v>596</v>
      </c>
      <c r="AD2716">
        <v>1000</v>
      </c>
      <c r="AE2716">
        <v>835</v>
      </c>
      <c r="AF2716">
        <v>697</v>
      </c>
      <c r="AG2716">
        <v>3300</v>
      </c>
      <c r="AH2716" t="s">
        <v>2420</v>
      </c>
      <c r="AI2716" t="s">
        <v>12756</v>
      </c>
      <c r="AJ2716" t="s">
        <v>13161</v>
      </c>
      <c r="AP2716">
        <f t="shared" si="84"/>
        <v>3</v>
      </c>
    </row>
    <row r="2717" spans="1:42" x14ac:dyDescent="0.3">
      <c r="A2717" s="1">
        <v>3009</v>
      </c>
      <c r="B2717" t="s">
        <v>9821</v>
      </c>
      <c r="C2717" t="s">
        <v>27</v>
      </c>
      <c r="D2717" t="s">
        <v>9822</v>
      </c>
      <c r="E2717" t="s">
        <v>1435</v>
      </c>
      <c r="F2717" t="s">
        <v>9823</v>
      </c>
      <c r="G2717" t="s">
        <v>9824</v>
      </c>
      <c r="H2717" t="s">
        <v>32</v>
      </c>
      <c r="I2717">
        <v>102</v>
      </c>
      <c r="J2717">
        <v>1.85</v>
      </c>
      <c r="K2717" t="s">
        <v>33</v>
      </c>
      <c r="L2717" t="s">
        <v>14981</v>
      </c>
      <c r="M2717" t="s">
        <v>19438</v>
      </c>
      <c r="N2717" t="s">
        <v>14074</v>
      </c>
      <c r="O2717" t="s">
        <v>10010</v>
      </c>
      <c r="P2717" t="s">
        <v>14318</v>
      </c>
      <c r="Q2717">
        <v>1991</v>
      </c>
      <c r="R2717" t="s">
        <v>34</v>
      </c>
      <c r="S2717">
        <v>1</v>
      </c>
      <c r="T2717">
        <v>11000000</v>
      </c>
      <c r="U2717">
        <v>2807854</v>
      </c>
      <c r="V2717">
        <f t="shared" si="85"/>
        <v>-8192146</v>
      </c>
      <c r="W2717" t="s">
        <v>9825</v>
      </c>
      <c r="X2717">
        <v>5.0999999999999996</v>
      </c>
      <c r="Y2717">
        <v>14</v>
      </c>
      <c r="Z2717">
        <v>14129</v>
      </c>
      <c r="AA2717">
        <v>39</v>
      </c>
      <c r="AB2717">
        <v>967</v>
      </c>
      <c r="AC2717">
        <v>8</v>
      </c>
      <c r="AD2717">
        <v>14000</v>
      </c>
      <c r="AE2717">
        <v>163</v>
      </c>
      <c r="AF2717">
        <v>40</v>
      </c>
      <c r="AG2717">
        <v>14281</v>
      </c>
      <c r="AH2717" t="s">
        <v>718</v>
      </c>
      <c r="AI2717" t="s">
        <v>2420</v>
      </c>
      <c r="AJ2717" t="s">
        <v>12756</v>
      </c>
      <c r="AP2717">
        <f t="shared" si="84"/>
        <v>3</v>
      </c>
    </row>
    <row r="2718" spans="1:42" x14ac:dyDescent="0.3">
      <c r="A2718" s="1">
        <v>3012</v>
      </c>
      <c r="B2718" t="s">
        <v>9826</v>
      </c>
      <c r="C2718" t="s">
        <v>27</v>
      </c>
      <c r="D2718" t="s">
        <v>9827</v>
      </c>
      <c r="E2718" t="s">
        <v>9828</v>
      </c>
      <c r="F2718" t="s">
        <v>9829</v>
      </c>
      <c r="G2718" t="s">
        <v>9830</v>
      </c>
      <c r="H2718" t="s">
        <v>32</v>
      </c>
      <c r="I2718">
        <v>104</v>
      </c>
      <c r="J2718">
        <v>2.35</v>
      </c>
      <c r="K2718" t="s">
        <v>33</v>
      </c>
      <c r="L2718" t="s">
        <v>19439</v>
      </c>
      <c r="M2718" t="s">
        <v>19440</v>
      </c>
      <c r="N2718" t="s">
        <v>19441</v>
      </c>
      <c r="O2718" t="s">
        <v>15407</v>
      </c>
      <c r="P2718" t="s">
        <v>19442</v>
      </c>
      <c r="Q2718">
        <v>2006</v>
      </c>
      <c r="R2718" t="s">
        <v>34</v>
      </c>
      <c r="S2718">
        <v>0</v>
      </c>
      <c r="T2718">
        <v>11000000</v>
      </c>
      <c r="U2718">
        <v>352786</v>
      </c>
      <c r="V2718">
        <f t="shared" si="85"/>
        <v>-10647214</v>
      </c>
      <c r="W2718" t="s">
        <v>9831</v>
      </c>
      <c r="X2718">
        <v>6.8</v>
      </c>
      <c r="Y2718">
        <v>78</v>
      </c>
      <c r="Z2718">
        <v>11132</v>
      </c>
      <c r="AA2718">
        <v>86</v>
      </c>
      <c r="AB2718">
        <v>0</v>
      </c>
      <c r="AC2718">
        <v>238</v>
      </c>
      <c r="AD2718">
        <v>60</v>
      </c>
      <c r="AE2718">
        <v>35</v>
      </c>
      <c r="AF2718">
        <v>22</v>
      </c>
      <c r="AG2718">
        <v>150</v>
      </c>
      <c r="AH2718" t="s">
        <v>20932</v>
      </c>
      <c r="AI2718" t="s">
        <v>2420</v>
      </c>
      <c r="AJ2718" t="s">
        <v>20933</v>
      </c>
      <c r="AP2718">
        <f t="shared" si="84"/>
        <v>3</v>
      </c>
    </row>
    <row r="2719" spans="1:42" x14ac:dyDescent="0.3">
      <c r="A2719" s="1">
        <v>3014</v>
      </c>
      <c r="B2719" t="s">
        <v>9832</v>
      </c>
      <c r="C2719" t="s">
        <v>27</v>
      </c>
      <c r="D2719" t="s">
        <v>9833</v>
      </c>
      <c r="E2719" t="s">
        <v>5381</v>
      </c>
      <c r="F2719" t="s">
        <v>4145</v>
      </c>
      <c r="G2719" t="s">
        <v>9834</v>
      </c>
      <c r="H2719" t="s">
        <v>32</v>
      </c>
      <c r="I2719">
        <v>95</v>
      </c>
      <c r="J2719">
        <v>1.85</v>
      </c>
      <c r="K2719" t="s">
        <v>33</v>
      </c>
      <c r="L2719" t="s">
        <v>15688</v>
      </c>
      <c r="M2719" t="s">
        <v>19403</v>
      </c>
      <c r="N2719" t="s">
        <v>15967</v>
      </c>
      <c r="O2719" t="s">
        <v>14644</v>
      </c>
      <c r="P2719" t="s">
        <v>19443</v>
      </c>
      <c r="Q2719">
        <v>2008</v>
      </c>
      <c r="R2719" t="s">
        <v>491</v>
      </c>
      <c r="S2719">
        <v>0</v>
      </c>
      <c r="T2719">
        <v>10800000</v>
      </c>
      <c r="U2719">
        <v>56729973</v>
      </c>
      <c r="V2719">
        <f t="shared" si="85"/>
        <v>45929973</v>
      </c>
      <c r="W2719" t="s">
        <v>9835</v>
      </c>
      <c r="X2719">
        <v>5.8</v>
      </c>
      <c r="Y2719">
        <v>160</v>
      </c>
      <c r="Z2719">
        <v>88529</v>
      </c>
      <c r="AA2719">
        <v>262</v>
      </c>
      <c r="AB2719">
        <v>0</v>
      </c>
      <c r="AC2719">
        <v>43</v>
      </c>
      <c r="AD2719">
        <v>3000</v>
      </c>
      <c r="AE2719">
        <v>723</v>
      </c>
      <c r="AF2719">
        <v>357</v>
      </c>
      <c r="AG2719">
        <v>5286</v>
      </c>
      <c r="AH2719" t="s">
        <v>4493</v>
      </c>
      <c r="AI2719" t="s">
        <v>20928</v>
      </c>
      <c r="AP2719">
        <f t="shared" si="84"/>
        <v>2</v>
      </c>
    </row>
    <row r="2720" spans="1:42" x14ac:dyDescent="0.3">
      <c r="A2720" s="1">
        <v>3017</v>
      </c>
      <c r="B2720" t="s">
        <v>9836</v>
      </c>
      <c r="C2720" t="s">
        <v>27</v>
      </c>
      <c r="D2720" t="s">
        <v>9837</v>
      </c>
      <c r="E2720" t="s">
        <v>9838</v>
      </c>
      <c r="F2720" t="s">
        <v>9839</v>
      </c>
      <c r="G2720" t="s">
        <v>9840</v>
      </c>
      <c r="H2720" t="s">
        <v>287</v>
      </c>
      <c r="I2720">
        <v>118</v>
      </c>
      <c r="J2720">
        <v>2.35</v>
      </c>
      <c r="K2720" t="s">
        <v>33</v>
      </c>
      <c r="L2720" t="s">
        <v>18348</v>
      </c>
      <c r="M2720" t="s">
        <v>14706</v>
      </c>
      <c r="N2720" t="s">
        <v>19444</v>
      </c>
      <c r="O2720" t="s">
        <v>16676</v>
      </c>
      <c r="P2720" t="s">
        <v>19445</v>
      </c>
      <c r="Q2720">
        <v>2006</v>
      </c>
      <c r="R2720" t="s">
        <v>491</v>
      </c>
      <c r="S2720">
        <v>2</v>
      </c>
      <c r="T2720">
        <v>15000000</v>
      </c>
      <c r="U2720">
        <v>399879</v>
      </c>
      <c r="V2720">
        <f t="shared" si="85"/>
        <v>-14600121</v>
      </c>
      <c r="W2720" t="s">
        <v>9841</v>
      </c>
      <c r="X2720">
        <v>6.4</v>
      </c>
      <c r="Y2720">
        <v>75</v>
      </c>
      <c r="Z2720">
        <v>5772</v>
      </c>
      <c r="AA2720">
        <v>115</v>
      </c>
      <c r="AB2720">
        <v>302</v>
      </c>
      <c r="AC2720">
        <v>10</v>
      </c>
      <c r="AD2720">
        <v>172</v>
      </c>
      <c r="AE2720">
        <v>71</v>
      </c>
      <c r="AF2720">
        <v>48</v>
      </c>
      <c r="AG2720">
        <v>378</v>
      </c>
      <c r="AH2720" t="s">
        <v>20931</v>
      </c>
      <c r="AI2720" t="s">
        <v>2420</v>
      </c>
      <c r="AJ2720" t="s">
        <v>20928</v>
      </c>
      <c r="AK2720" t="s">
        <v>13161</v>
      </c>
      <c r="AP2720">
        <f t="shared" si="84"/>
        <v>4</v>
      </c>
    </row>
    <row r="2721" spans="1:42" x14ac:dyDescent="0.3">
      <c r="A2721" s="1">
        <v>3018</v>
      </c>
      <c r="B2721" t="s">
        <v>9842</v>
      </c>
      <c r="C2721" t="s">
        <v>27</v>
      </c>
      <c r="D2721" t="s">
        <v>9843</v>
      </c>
      <c r="E2721" t="s">
        <v>9844</v>
      </c>
      <c r="F2721" t="s">
        <v>9845</v>
      </c>
      <c r="G2721" t="s">
        <v>9846</v>
      </c>
      <c r="H2721" t="s">
        <v>4855</v>
      </c>
      <c r="I2721">
        <v>105</v>
      </c>
      <c r="J2721">
        <v>2.35</v>
      </c>
      <c r="K2721" t="s">
        <v>9847</v>
      </c>
      <c r="L2721" t="s">
        <v>16913</v>
      </c>
      <c r="M2721" t="s">
        <v>19446</v>
      </c>
      <c r="N2721" t="s">
        <v>14802</v>
      </c>
      <c r="O2721" t="s">
        <v>14821</v>
      </c>
      <c r="P2721" t="s">
        <v>14398</v>
      </c>
      <c r="Q2721">
        <v>2006</v>
      </c>
      <c r="R2721" t="s">
        <v>491</v>
      </c>
      <c r="S2721">
        <v>2</v>
      </c>
      <c r="T2721">
        <v>700000000</v>
      </c>
      <c r="U2721">
        <v>3275443</v>
      </c>
      <c r="V2721">
        <f t="shared" si="85"/>
        <v>-696724557</v>
      </c>
      <c r="W2721" t="s">
        <v>9848</v>
      </c>
      <c r="X2721">
        <v>6</v>
      </c>
      <c r="Y2721">
        <v>20</v>
      </c>
      <c r="Z2721">
        <v>13998</v>
      </c>
      <c r="AA2721">
        <v>264</v>
      </c>
      <c r="AB2721">
        <v>659</v>
      </c>
      <c r="AC2721">
        <v>160</v>
      </c>
      <c r="AD2721">
        <v>8000</v>
      </c>
      <c r="AE2721">
        <v>1000</v>
      </c>
      <c r="AF2721">
        <v>860</v>
      </c>
      <c r="AG2721">
        <v>10822</v>
      </c>
      <c r="AH2721" t="s">
        <v>2420</v>
      </c>
      <c r="AP2721">
        <f t="shared" si="84"/>
        <v>1</v>
      </c>
    </row>
    <row r="2722" spans="1:42" x14ac:dyDescent="0.3">
      <c r="A2722" s="1">
        <v>3019</v>
      </c>
      <c r="B2722" t="s">
        <v>9849</v>
      </c>
      <c r="C2722" t="s">
        <v>27</v>
      </c>
      <c r="D2722" t="s">
        <v>4192</v>
      </c>
      <c r="E2722" t="s">
        <v>2477</v>
      </c>
      <c r="F2722" t="s">
        <v>540</v>
      </c>
      <c r="G2722" t="s">
        <v>2106</v>
      </c>
      <c r="H2722" t="s">
        <v>47</v>
      </c>
      <c r="I2722">
        <v>97</v>
      </c>
      <c r="J2722">
        <v>1.85</v>
      </c>
      <c r="K2722" t="s">
        <v>33</v>
      </c>
      <c r="L2722" t="s">
        <v>17770</v>
      </c>
      <c r="M2722" t="s">
        <v>15813</v>
      </c>
      <c r="N2722" t="s">
        <v>18818</v>
      </c>
      <c r="O2722" t="s">
        <v>19447</v>
      </c>
      <c r="P2722" t="s">
        <v>19448</v>
      </c>
      <c r="Q2722">
        <v>1999</v>
      </c>
      <c r="R2722" t="s">
        <v>34</v>
      </c>
      <c r="S2722">
        <v>3</v>
      </c>
      <c r="T2722">
        <v>14000000</v>
      </c>
      <c r="U2722">
        <v>18535191</v>
      </c>
      <c r="V2722">
        <f t="shared" si="85"/>
        <v>4535191</v>
      </c>
      <c r="W2722" t="s">
        <v>9850</v>
      </c>
      <c r="X2722">
        <v>6.9</v>
      </c>
      <c r="Y2722">
        <v>105</v>
      </c>
      <c r="Z2722">
        <v>12980</v>
      </c>
      <c r="AA2722">
        <v>132</v>
      </c>
      <c r="AB2722">
        <v>646</v>
      </c>
      <c r="AC2722">
        <v>32</v>
      </c>
      <c r="AD2722">
        <v>893</v>
      </c>
      <c r="AE2722">
        <v>692</v>
      </c>
      <c r="AF2722">
        <v>327</v>
      </c>
      <c r="AG2722">
        <v>2640</v>
      </c>
      <c r="AH2722" t="s">
        <v>1432</v>
      </c>
      <c r="AI2722" t="s">
        <v>12756</v>
      </c>
      <c r="AP2722">
        <f t="shared" si="84"/>
        <v>2</v>
      </c>
    </row>
    <row r="2723" spans="1:42" x14ac:dyDescent="0.3">
      <c r="A2723" s="1">
        <v>3020</v>
      </c>
      <c r="B2723" t="s">
        <v>9851</v>
      </c>
      <c r="C2723" t="s">
        <v>27</v>
      </c>
      <c r="D2723" t="s">
        <v>9852</v>
      </c>
      <c r="E2723" t="s">
        <v>7100</v>
      </c>
      <c r="F2723" t="s">
        <v>1469</v>
      </c>
      <c r="G2723" t="s">
        <v>9853</v>
      </c>
      <c r="H2723" t="s">
        <v>47</v>
      </c>
      <c r="I2723">
        <v>98</v>
      </c>
      <c r="J2723">
        <v>2.35</v>
      </c>
      <c r="K2723" t="s">
        <v>33</v>
      </c>
      <c r="L2723" t="s">
        <v>19449</v>
      </c>
      <c r="M2723" t="s">
        <v>14522</v>
      </c>
      <c r="N2723" t="s">
        <v>13984</v>
      </c>
      <c r="O2723" t="s">
        <v>14171</v>
      </c>
      <c r="P2723" t="s">
        <v>14163</v>
      </c>
      <c r="Q2723">
        <v>2013</v>
      </c>
      <c r="R2723" t="s">
        <v>491</v>
      </c>
      <c r="S2723">
        <v>0</v>
      </c>
      <c r="T2723">
        <v>7000000</v>
      </c>
      <c r="U2723">
        <v>23838</v>
      </c>
      <c r="V2723">
        <f t="shared" si="85"/>
        <v>-6976162</v>
      </c>
      <c r="W2723" t="s">
        <v>9854</v>
      </c>
      <c r="X2723">
        <v>5.5</v>
      </c>
      <c r="Y2723">
        <v>120</v>
      </c>
      <c r="Z2723">
        <v>28570</v>
      </c>
      <c r="AA2723">
        <v>160</v>
      </c>
      <c r="AB2723">
        <v>0</v>
      </c>
      <c r="AC2723">
        <v>7</v>
      </c>
      <c r="AD2723">
        <v>805</v>
      </c>
      <c r="AE2723">
        <v>766</v>
      </c>
      <c r="AF2723">
        <v>507</v>
      </c>
      <c r="AG2723">
        <v>2271</v>
      </c>
      <c r="AH2723" t="s">
        <v>4493</v>
      </c>
      <c r="AI2723" t="s">
        <v>13700</v>
      </c>
      <c r="AJ2723" t="s">
        <v>13161</v>
      </c>
      <c r="AP2723">
        <f t="shared" si="84"/>
        <v>3</v>
      </c>
    </row>
    <row r="2724" spans="1:42" x14ac:dyDescent="0.3">
      <c r="A2724" s="1">
        <v>3021</v>
      </c>
      <c r="B2724" t="s">
        <v>9855</v>
      </c>
      <c r="C2724" t="s">
        <v>27</v>
      </c>
      <c r="D2724" t="s">
        <v>9856</v>
      </c>
      <c r="E2724" t="s">
        <v>2247</v>
      </c>
      <c r="F2724" t="s">
        <v>100</v>
      </c>
      <c r="G2724" t="s">
        <v>9857</v>
      </c>
      <c r="H2724" t="s">
        <v>32</v>
      </c>
      <c r="I2724">
        <v>103</v>
      </c>
      <c r="J2724">
        <v>2.35</v>
      </c>
      <c r="K2724" t="s">
        <v>33</v>
      </c>
      <c r="L2724" t="s">
        <v>16825</v>
      </c>
      <c r="M2724" t="s">
        <v>14001</v>
      </c>
      <c r="N2724" t="s">
        <v>19450</v>
      </c>
      <c r="O2724" t="s">
        <v>14241</v>
      </c>
      <c r="P2724" t="s">
        <v>19451</v>
      </c>
      <c r="Q2724">
        <v>2002</v>
      </c>
      <c r="R2724" t="s">
        <v>34</v>
      </c>
      <c r="S2724">
        <v>0</v>
      </c>
      <c r="T2724">
        <v>10600000</v>
      </c>
      <c r="U2724">
        <v>22160085</v>
      </c>
      <c r="V2724">
        <f t="shared" si="85"/>
        <v>11560085</v>
      </c>
      <c r="W2724" t="s">
        <v>9858</v>
      </c>
      <c r="X2724">
        <v>5.4</v>
      </c>
      <c r="Y2724">
        <v>108</v>
      </c>
      <c r="Z2724">
        <v>16747</v>
      </c>
      <c r="AA2724">
        <v>349</v>
      </c>
      <c r="AB2724">
        <v>1000</v>
      </c>
      <c r="AC2724">
        <v>57</v>
      </c>
      <c r="AD2724">
        <v>541</v>
      </c>
      <c r="AE2724">
        <v>451</v>
      </c>
      <c r="AF2724">
        <v>132</v>
      </c>
      <c r="AG2724">
        <v>1228</v>
      </c>
      <c r="AH2724" t="s">
        <v>4493</v>
      </c>
      <c r="AP2724">
        <f t="shared" si="84"/>
        <v>1</v>
      </c>
    </row>
    <row r="2725" spans="1:42" x14ac:dyDescent="0.3">
      <c r="A2725" s="1">
        <v>3022</v>
      </c>
      <c r="B2725" t="s">
        <v>9859</v>
      </c>
      <c r="C2725" t="s">
        <v>27</v>
      </c>
      <c r="D2725" t="s">
        <v>2644</v>
      </c>
      <c r="E2725" t="s">
        <v>9860</v>
      </c>
      <c r="F2725" t="s">
        <v>9861</v>
      </c>
      <c r="G2725" t="s">
        <v>9862</v>
      </c>
      <c r="H2725" t="s">
        <v>47</v>
      </c>
      <c r="I2725">
        <v>105</v>
      </c>
      <c r="J2725">
        <v>2.2000000000000002</v>
      </c>
      <c r="K2725" t="s">
        <v>33</v>
      </c>
      <c r="L2725" t="s">
        <v>19452</v>
      </c>
      <c r="M2725" t="s">
        <v>14686</v>
      </c>
      <c r="N2725" t="s">
        <v>15135</v>
      </c>
      <c r="O2725" t="s">
        <v>19453</v>
      </c>
      <c r="P2725" t="s">
        <v>19454</v>
      </c>
      <c r="Q2725">
        <v>1968</v>
      </c>
      <c r="R2725" t="s">
        <v>212</v>
      </c>
      <c r="S2725">
        <v>0</v>
      </c>
      <c r="T2725">
        <v>12000000</v>
      </c>
      <c r="U2725">
        <v>56715371</v>
      </c>
      <c r="V2725">
        <f t="shared" si="85"/>
        <v>44715371</v>
      </c>
      <c r="W2725" t="s">
        <v>9863</v>
      </c>
      <c r="X2725">
        <v>8.3000000000000007</v>
      </c>
      <c r="Y2725">
        <v>285</v>
      </c>
      <c r="Z2725">
        <v>427357</v>
      </c>
      <c r="AA2725">
        <v>1736</v>
      </c>
      <c r="AB2725">
        <v>24000</v>
      </c>
      <c r="AC2725">
        <v>0</v>
      </c>
      <c r="AD2725">
        <v>273</v>
      </c>
      <c r="AE2725">
        <v>117</v>
      </c>
      <c r="AF2725">
        <v>73</v>
      </c>
      <c r="AG2725">
        <v>727</v>
      </c>
      <c r="AH2725" t="s">
        <v>718</v>
      </c>
      <c r="AI2725" t="s">
        <v>20928</v>
      </c>
      <c r="AJ2725" t="s">
        <v>13700</v>
      </c>
      <c r="AP2725">
        <f t="shared" si="84"/>
        <v>3</v>
      </c>
    </row>
    <row r="2726" spans="1:42" x14ac:dyDescent="0.3">
      <c r="A2726" s="1">
        <v>3023</v>
      </c>
      <c r="B2726" t="s">
        <v>9864</v>
      </c>
      <c r="C2726" t="s">
        <v>27</v>
      </c>
      <c r="D2726" t="s">
        <v>305</v>
      </c>
      <c r="E2726" t="s">
        <v>4158</v>
      </c>
      <c r="F2726" t="s">
        <v>9865</v>
      </c>
      <c r="G2726" t="s">
        <v>2271</v>
      </c>
      <c r="H2726" t="s">
        <v>32</v>
      </c>
      <c r="I2726">
        <v>120</v>
      </c>
      <c r="J2726">
        <v>1.85</v>
      </c>
      <c r="K2726" t="s">
        <v>33</v>
      </c>
      <c r="L2726" t="s">
        <v>19455</v>
      </c>
      <c r="M2726" t="s">
        <v>14325</v>
      </c>
      <c r="N2726" t="s">
        <v>18023</v>
      </c>
      <c r="O2726" t="s">
        <v>19456</v>
      </c>
      <c r="P2726" t="s">
        <v>19457</v>
      </c>
      <c r="Q2726">
        <v>1982</v>
      </c>
      <c r="R2726" t="s">
        <v>72</v>
      </c>
      <c r="S2726">
        <v>0</v>
      </c>
      <c r="T2726">
        <v>10500000</v>
      </c>
      <c r="U2726">
        <v>434949459</v>
      </c>
      <c r="V2726">
        <f t="shared" si="85"/>
        <v>424449459</v>
      </c>
      <c r="W2726" t="s">
        <v>9866</v>
      </c>
      <c r="X2726">
        <v>7.9</v>
      </c>
      <c r="Y2726">
        <v>215</v>
      </c>
      <c r="Z2726">
        <v>281842</v>
      </c>
      <c r="AA2726">
        <v>515</v>
      </c>
      <c r="AB2726">
        <v>34000</v>
      </c>
      <c r="AC2726">
        <v>14000</v>
      </c>
      <c r="AD2726">
        <v>861</v>
      </c>
      <c r="AE2726">
        <v>725</v>
      </c>
      <c r="AF2726">
        <v>548</v>
      </c>
      <c r="AG2726">
        <v>2811</v>
      </c>
      <c r="AH2726" t="s">
        <v>20926</v>
      </c>
      <c r="AI2726" t="s">
        <v>13700</v>
      </c>
      <c r="AP2726">
        <f t="shared" si="84"/>
        <v>2</v>
      </c>
    </row>
    <row r="2727" spans="1:42" x14ac:dyDescent="0.3">
      <c r="A2727" s="1">
        <v>3024</v>
      </c>
      <c r="B2727" t="s">
        <v>9867</v>
      </c>
      <c r="C2727" t="s">
        <v>27</v>
      </c>
      <c r="D2727" t="s">
        <v>9868</v>
      </c>
      <c r="E2727" t="s">
        <v>428</v>
      </c>
      <c r="F2727" t="s">
        <v>9869</v>
      </c>
      <c r="G2727" t="s">
        <v>8559</v>
      </c>
      <c r="H2727" t="s">
        <v>32</v>
      </c>
      <c r="I2727">
        <v>97</v>
      </c>
      <c r="J2727">
        <v>2.35</v>
      </c>
      <c r="K2727" t="s">
        <v>33</v>
      </c>
      <c r="L2727" t="s">
        <v>16172</v>
      </c>
      <c r="M2727" t="s">
        <v>14003</v>
      </c>
      <c r="N2727" t="s">
        <v>16190</v>
      </c>
      <c r="O2727" t="s">
        <v>15521</v>
      </c>
      <c r="P2727" t="s">
        <v>14218</v>
      </c>
      <c r="Q2727">
        <v>2007</v>
      </c>
      <c r="R2727" t="s">
        <v>34</v>
      </c>
      <c r="S2727">
        <v>0</v>
      </c>
      <c r="T2727">
        <v>10000000</v>
      </c>
      <c r="U2727">
        <v>11043445</v>
      </c>
      <c r="V2727">
        <f t="shared" si="85"/>
        <v>1043445</v>
      </c>
      <c r="W2727" t="s">
        <v>9870</v>
      </c>
      <c r="X2727">
        <v>6.5</v>
      </c>
      <c r="Y2727">
        <v>81</v>
      </c>
      <c r="Z2727">
        <v>27689</v>
      </c>
      <c r="AA2727">
        <v>74</v>
      </c>
      <c r="AB2727">
        <v>1000</v>
      </c>
      <c r="AC2727">
        <v>21</v>
      </c>
      <c r="AD2727">
        <v>17000</v>
      </c>
      <c r="AE2727">
        <v>1000</v>
      </c>
      <c r="AF2727">
        <v>499</v>
      </c>
      <c r="AG2727">
        <v>20312</v>
      </c>
      <c r="AH2727" t="s">
        <v>1432</v>
      </c>
      <c r="AI2727" t="s">
        <v>2420</v>
      </c>
      <c r="AJ2727" t="s">
        <v>12756</v>
      </c>
      <c r="AP2727">
        <f t="shared" si="84"/>
        <v>3</v>
      </c>
    </row>
    <row r="2728" spans="1:42" x14ac:dyDescent="0.3">
      <c r="A2728" s="1">
        <v>3026</v>
      </c>
      <c r="B2728" t="s">
        <v>9871</v>
      </c>
      <c r="C2728" t="s">
        <v>27</v>
      </c>
      <c r="D2728" t="s">
        <v>9872</v>
      </c>
      <c r="E2728" t="s">
        <v>3261</v>
      </c>
      <c r="F2728" t="s">
        <v>9873</v>
      </c>
      <c r="G2728" t="s">
        <v>3349</v>
      </c>
      <c r="H2728" t="s">
        <v>32</v>
      </c>
      <c r="I2728">
        <v>99</v>
      </c>
      <c r="J2728">
        <v>2.35</v>
      </c>
      <c r="K2728" t="s">
        <v>33</v>
      </c>
      <c r="L2728" t="s">
        <v>15251</v>
      </c>
      <c r="M2728" t="s">
        <v>14003</v>
      </c>
      <c r="N2728" t="s">
        <v>14666</v>
      </c>
      <c r="O2728" t="s">
        <v>15933</v>
      </c>
      <c r="P2728" t="s">
        <v>16537</v>
      </c>
      <c r="Q2728">
        <v>1994</v>
      </c>
      <c r="R2728" t="s">
        <v>491</v>
      </c>
      <c r="S2728">
        <v>2</v>
      </c>
      <c r="T2728">
        <v>10500000</v>
      </c>
      <c r="U2728">
        <v>125169</v>
      </c>
      <c r="V2728">
        <f t="shared" si="85"/>
        <v>-10374831</v>
      </c>
      <c r="W2728" t="s">
        <v>9874</v>
      </c>
      <c r="X2728">
        <v>6.4</v>
      </c>
      <c r="Y2728">
        <v>5</v>
      </c>
      <c r="Z2728">
        <v>859</v>
      </c>
      <c r="AA2728">
        <v>31</v>
      </c>
      <c r="AB2728">
        <v>119</v>
      </c>
      <c r="AC2728">
        <v>11</v>
      </c>
      <c r="AD2728">
        <v>665</v>
      </c>
      <c r="AE2728">
        <v>446</v>
      </c>
      <c r="AF2728">
        <v>327</v>
      </c>
      <c r="AG2728">
        <v>2272</v>
      </c>
      <c r="AH2728" t="s">
        <v>1432</v>
      </c>
      <c r="AI2728" t="s">
        <v>2420</v>
      </c>
      <c r="AP2728">
        <f t="shared" si="84"/>
        <v>2</v>
      </c>
    </row>
    <row r="2729" spans="1:42" x14ac:dyDescent="0.3">
      <c r="A2729" s="1">
        <v>3029</v>
      </c>
      <c r="B2729" t="s">
        <v>9875</v>
      </c>
      <c r="C2729" t="s">
        <v>27</v>
      </c>
      <c r="D2729" t="s">
        <v>9187</v>
      </c>
      <c r="E2729" t="s">
        <v>3928</v>
      </c>
      <c r="F2729" t="s">
        <v>9876</v>
      </c>
      <c r="G2729" t="s">
        <v>8488</v>
      </c>
      <c r="H2729" t="s">
        <v>32</v>
      </c>
      <c r="I2729">
        <v>111</v>
      </c>
      <c r="J2729">
        <v>1.85</v>
      </c>
      <c r="K2729" t="s">
        <v>33</v>
      </c>
      <c r="L2729" t="s">
        <v>15283</v>
      </c>
      <c r="M2729" t="s">
        <v>19458</v>
      </c>
      <c r="N2729" t="s">
        <v>19459</v>
      </c>
      <c r="O2729" t="s">
        <v>14258</v>
      </c>
      <c r="P2729" t="s">
        <v>19460</v>
      </c>
      <c r="Q2729">
        <v>2007</v>
      </c>
      <c r="R2729" t="s">
        <v>491</v>
      </c>
      <c r="S2729">
        <v>0</v>
      </c>
      <c r="T2729">
        <v>11000000</v>
      </c>
      <c r="U2729">
        <v>1066555</v>
      </c>
      <c r="V2729">
        <f t="shared" si="85"/>
        <v>-9933445</v>
      </c>
      <c r="W2729" t="s">
        <v>9877</v>
      </c>
      <c r="X2729">
        <v>5.8</v>
      </c>
      <c r="Y2729">
        <v>43</v>
      </c>
      <c r="Z2729">
        <v>2618</v>
      </c>
      <c r="AA2729">
        <v>111</v>
      </c>
      <c r="AB2729">
        <v>411</v>
      </c>
      <c r="AC2729">
        <v>58</v>
      </c>
      <c r="AD2729">
        <v>482</v>
      </c>
      <c r="AE2729">
        <v>362</v>
      </c>
      <c r="AF2729">
        <v>258</v>
      </c>
      <c r="AG2729">
        <v>1526</v>
      </c>
      <c r="AH2729" t="s">
        <v>2420</v>
      </c>
      <c r="AI2729" t="s">
        <v>20929</v>
      </c>
      <c r="AJ2729" t="s">
        <v>12756</v>
      </c>
      <c r="AK2729" t="s">
        <v>10951</v>
      </c>
      <c r="AP2729">
        <f t="shared" si="84"/>
        <v>4</v>
      </c>
    </row>
    <row r="2730" spans="1:42" x14ac:dyDescent="0.3">
      <c r="A2730" s="1">
        <v>3030</v>
      </c>
      <c r="B2730" t="s">
        <v>9878</v>
      </c>
      <c r="C2730" t="s">
        <v>27</v>
      </c>
      <c r="D2730" t="s">
        <v>9879</v>
      </c>
      <c r="E2730" t="s">
        <v>9880</v>
      </c>
      <c r="F2730" t="s">
        <v>4917</v>
      </c>
      <c r="G2730" t="s">
        <v>9299</v>
      </c>
      <c r="H2730" t="s">
        <v>7783</v>
      </c>
      <c r="I2730">
        <v>145</v>
      </c>
      <c r="J2730">
        <v>2.35</v>
      </c>
      <c r="K2730" t="s">
        <v>1988</v>
      </c>
      <c r="L2730" t="s">
        <v>17436</v>
      </c>
      <c r="M2730" t="s">
        <v>19461</v>
      </c>
      <c r="N2730" t="s">
        <v>15527</v>
      </c>
      <c r="O2730" t="s">
        <v>14365</v>
      </c>
      <c r="P2730" t="s">
        <v>14042</v>
      </c>
      <c r="Q2730">
        <v>2012</v>
      </c>
      <c r="R2730" t="s">
        <v>491</v>
      </c>
      <c r="S2730">
        <v>1</v>
      </c>
      <c r="T2730">
        <v>10818775</v>
      </c>
      <c r="U2730">
        <v>5669081</v>
      </c>
      <c r="V2730">
        <f t="shared" si="85"/>
        <v>-5149694</v>
      </c>
      <c r="W2730" t="s">
        <v>9881</v>
      </c>
      <c r="X2730">
        <v>6.6</v>
      </c>
      <c r="Y2730">
        <v>43</v>
      </c>
      <c r="Z2730">
        <v>3665</v>
      </c>
      <c r="AA2730">
        <v>57</v>
      </c>
      <c r="AB2730">
        <v>0</v>
      </c>
      <c r="AC2730">
        <v>0</v>
      </c>
      <c r="AD2730">
        <v>639</v>
      </c>
      <c r="AE2730">
        <v>377</v>
      </c>
      <c r="AF2730">
        <v>280</v>
      </c>
      <c r="AG2730">
        <v>1807</v>
      </c>
      <c r="AH2730" t="s">
        <v>2420</v>
      </c>
      <c r="AI2730" t="s">
        <v>20929</v>
      </c>
      <c r="AJ2730" t="s">
        <v>6750</v>
      </c>
      <c r="AP2730">
        <f t="shared" si="84"/>
        <v>3</v>
      </c>
    </row>
    <row r="2731" spans="1:42" x14ac:dyDescent="0.3">
      <c r="A2731" s="1">
        <v>3032</v>
      </c>
      <c r="B2731" t="s">
        <v>9882</v>
      </c>
      <c r="C2731" t="s">
        <v>27</v>
      </c>
      <c r="D2731" t="s">
        <v>4233</v>
      </c>
      <c r="E2731" t="s">
        <v>604</v>
      </c>
      <c r="F2731" t="s">
        <v>861</v>
      </c>
      <c r="G2731" t="s">
        <v>2477</v>
      </c>
      <c r="H2731" t="s">
        <v>32</v>
      </c>
      <c r="I2731">
        <v>126</v>
      </c>
      <c r="J2731">
        <v>1.85</v>
      </c>
      <c r="K2731" t="s">
        <v>33</v>
      </c>
      <c r="L2731" t="s">
        <v>14068</v>
      </c>
      <c r="M2731" t="s">
        <v>17423</v>
      </c>
      <c r="N2731" t="s">
        <v>16877</v>
      </c>
      <c r="O2731" t="s">
        <v>19462</v>
      </c>
      <c r="P2731" t="s">
        <v>14005</v>
      </c>
      <c r="Q2731">
        <v>1997</v>
      </c>
      <c r="R2731" t="s">
        <v>491</v>
      </c>
      <c r="S2731">
        <v>2</v>
      </c>
      <c r="T2731">
        <v>10000000</v>
      </c>
      <c r="U2731">
        <v>138339411</v>
      </c>
      <c r="V2731">
        <f t="shared" si="85"/>
        <v>128339411</v>
      </c>
      <c r="W2731" t="s">
        <v>9883</v>
      </c>
      <c r="X2731">
        <v>8.3000000000000007</v>
      </c>
      <c r="Y2731">
        <v>161</v>
      </c>
      <c r="Z2731">
        <v>604904</v>
      </c>
      <c r="AA2731">
        <v>682</v>
      </c>
      <c r="AB2731">
        <v>31000</v>
      </c>
      <c r="AC2731">
        <v>835</v>
      </c>
      <c r="AD2731">
        <v>49000</v>
      </c>
      <c r="AE2731">
        <v>13000</v>
      </c>
      <c r="AF2731">
        <v>893</v>
      </c>
      <c r="AG2731">
        <v>63710</v>
      </c>
      <c r="AH2731" t="s">
        <v>2420</v>
      </c>
      <c r="AP2731">
        <f t="shared" si="84"/>
        <v>1</v>
      </c>
    </row>
    <row r="2732" spans="1:42" x14ac:dyDescent="0.3">
      <c r="A2732" s="1">
        <v>3034</v>
      </c>
      <c r="B2732" t="s">
        <v>9884</v>
      </c>
      <c r="C2732" t="s">
        <v>27</v>
      </c>
      <c r="D2732" t="s">
        <v>9885</v>
      </c>
      <c r="E2732" t="s">
        <v>4145</v>
      </c>
      <c r="F2732" t="s">
        <v>9751</v>
      </c>
      <c r="G2732" t="s">
        <v>9886</v>
      </c>
      <c r="H2732" t="s">
        <v>32</v>
      </c>
      <c r="I2732">
        <v>121</v>
      </c>
      <c r="J2732">
        <v>1.85</v>
      </c>
      <c r="K2732" t="s">
        <v>33</v>
      </c>
      <c r="L2732" t="s">
        <v>15260</v>
      </c>
      <c r="M2732" t="s">
        <v>17452</v>
      </c>
      <c r="N2732" t="s">
        <v>14949</v>
      </c>
      <c r="O2732" t="s">
        <v>15539</v>
      </c>
      <c r="P2732" t="s">
        <v>17164</v>
      </c>
      <c r="Q2732">
        <v>2006</v>
      </c>
      <c r="R2732" t="s">
        <v>491</v>
      </c>
      <c r="S2732">
        <v>0</v>
      </c>
      <c r="T2732">
        <v>10000000</v>
      </c>
      <c r="U2732">
        <v>80150343</v>
      </c>
      <c r="V2732">
        <f t="shared" si="85"/>
        <v>70150343</v>
      </c>
      <c r="W2732" t="s">
        <v>9887</v>
      </c>
      <c r="X2732">
        <v>6.2</v>
      </c>
      <c r="Y2732">
        <v>210</v>
      </c>
      <c r="Z2732">
        <v>142115</v>
      </c>
      <c r="AA2732">
        <v>614</v>
      </c>
      <c r="AB2732">
        <v>0</v>
      </c>
      <c r="AC2732">
        <v>163</v>
      </c>
      <c r="AD2732">
        <v>723</v>
      </c>
      <c r="AE2732">
        <v>651</v>
      </c>
      <c r="AF2732">
        <v>482</v>
      </c>
      <c r="AG2732">
        <v>3189</v>
      </c>
      <c r="AH2732" t="s">
        <v>4493</v>
      </c>
      <c r="AI2732" t="s">
        <v>20928</v>
      </c>
      <c r="AP2732">
        <f t="shared" si="84"/>
        <v>2</v>
      </c>
    </row>
    <row r="2733" spans="1:42" x14ac:dyDescent="0.3">
      <c r="A2733" s="1">
        <v>3035</v>
      </c>
      <c r="B2733" t="s">
        <v>9888</v>
      </c>
      <c r="C2733" t="s">
        <v>27</v>
      </c>
      <c r="D2733" t="s">
        <v>1940</v>
      </c>
      <c r="E2733" t="s">
        <v>421</v>
      </c>
      <c r="F2733" t="s">
        <v>2996</v>
      </c>
      <c r="G2733" t="s">
        <v>2591</v>
      </c>
      <c r="H2733" t="s">
        <v>32</v>
      </c>
      <c r="I2733">
        <v>117</v>
      </c>
      <c r="J2733">
        <v>1.85</v>
      </c>
      <c r="K2733" t="s">
        <v>33</v>
      </c>
      <c r="L2733" t="s">
        <v>14049</v>
      </c>
      <c r="M2733" t="s">
        <v>19463</v>
      </c>
      <c r="N2733" t="s">
        <v>15567</v>
      </c>
      <c r="O2733" t="s">
        <v>15222</v>
      </c>
      <c r="P2733" t="s">
        <v>14154</v>
      </c>
      <c r="Q2733">
        <v>1981</v>
      </c>
      <c r="R2733" t="s">
        <v>491</v>
      </c>
      <c r="S2733">
        <v>1</v>
      </c>
      <c r="T2733">
        <v>10000000</v>
      </c>
      <c r="U2733">
        <v>85300000</v>
      </c>
      <c r="V2733">
        <f t="shared" si="85"/>
        <v>75300000</v>
      </c>
      <c r="W2733" t="s">
        <v>9889</v>
      </c>
      <c r="X2733">
        <v>6.9</v>
      </c>
      <c r="Y2733">
        <v>52</v>
      </c>
      <c r="Z2733">
        <v>48629</v>
      </c>
      <c r="AA2733">
        <v>134</v>
      </c>
      <c r="AB2733">
        <v>0</v>
      </c>
      <c r="AC2733">
        <v>425</v>
      </c>
      <c r="AD2733">
        <v>13000</v>
      </c>
      <c r="AE2733">
        <v>11000</v>
      </c>
      <c r="AF2733">
        <v>901</v>
      </c>
      <c r="AG2733">
        <v>27378</v>
      </c>
      <c r="AH2733" t="s">
        <v>980</v>
      </c>
      <c r="AI2733" t="s">
        <v>1432</v>
      </c>
      <c r="AJ2733" t="s">
        <v>6750</v>
      </c>
      <c r="AP2733">
        <f t="shared" si="84"/>
        <v>3</v>
      </c>
    </row>
    <row r="2734" spans="1:42" x14ac:dyDescent="0.3">
      <c r="A2734" s="1">
        <v>3036</v>
      </c>
      <c r="B2734" t="s">
        <v>9890</v>
      </c>
      <c r="C2734" t="s">
        <v>27</v>
      </c>
      <c r="D2734" t="s">
        <v>867</v>
      </c>
      <c r="E2734" t="s">
        <v>65</v>
      </c>
      <c r="F2734" t="s">
        <v>4520</v>
      </c>
      <c r="G2734" t="s">
        <v>9891</v>
      </c>
      <c r="H2734" t="s">
        <v>32</v>
      </c>
      <c r="I2734">
        <v>98</v>
      </c>
      <c r="J2734">
        <v>1.85</v>
      </c>
      <c r="K2734" t="s">
        <v>33</v>
      </c>
      <c r="L2734" t="s">
        <v>19464</v>
      </c>
      <c r="M2734" t="s">
        <v>16874</v>
      </c>
      <c r="N2734" t="s">
        <v>15251</v>
      </c>
      <c r="O2734" t="s">
        <v>18741</v>
      </c>
      <c r="P2734" t="s">
        <v>19465</v>
      </c>
      <c r="Q2734">
        <v>2000</v>
      </c>
      <c r="R2734" t="s">
        <v>34</v>
      </c>
      <c r="S2734">
        <v>1</v>
      </c>
      <c r="T2734">
        <v>10000000</v>
      </c>
      <c r="U2734">
        <v>68353550</v>
      </c>
      <c r="V2734">
        <f t="shared" si="85"/>
        <v>58353550</v>
      </c>
      <c r="W2734" t="s">
        <v>9892</v>
      </c>
      <c r="X2734">
        <v>5.9</v>
      </c>
      <c r="Y2734">
        <v>139</v>
      </c>
      <c r="Z2734">
        <v>70141</v>
      </c>
      <c r="AA2734">
        <v>385</v>
      </c>
      <c r="AB2734">
        <v>0</v>
      </c>
      <c r="AC2734">
        <v>235</v>
      </c>
      <c r="AD2734">
        <v>4000</v>
      </c>
      <c r="AE2734">
        <v>464</v>
      </c>
      <c r="AF2734">
        <v>229</v>
      </c>
      <c r="AG2734">
        <v>5270</v>
      </c>
      <c r="AH2734" t="s">
        <v>1432</v>
      </c>
      <c r="AI2734" t="s">
        <v>20930</v>
      </c>
      <c r="AP2734">
        <f t="shared" si="84"/>
        <v>2</v>
      </c>
    </row>
    <row r="2735" spans="1:42" x14ac:dyDescent="0.3">
      <c r="A2735" s="1">
        <v>3037</v>
      </c>
      <c r="B2735" t="s">
        <v>9893</v>
      </c>
      <c r="C2735" t="s">
        <v>27</v>
      </c>
      <c r="D2735" t="s">
        <v>9894</v>
      </c>
      <c r="E2735" t="s">
        <v>1234</v>
      </c>
      <c r="F2735" t="s">
        <v>7431</v>
      </c>
      <c r="G2735" t="s">
        <v>3899</v>
      </c>
      <c r="H2735" t="s">
        <v>1390</v>
      </c>
      <c r="I2735">
        <v>109</v>
      </c>
      <c r="J2735">
        <v>2.35</v>
      </c>
      <c r="K2735" t="s">
        <v>33</v>
      </c>
      <c r="L2735" t="s">
        <v>14924</v>
      </c>
      <c r="M2735" t="s">
        <v>16652</v>
      </c>
      <c r="N2735" t="s">
        <v>18383</v>
      </c>
      <c r="O2735" t="s">
        <v>19466</v>
      </c>
      <c r="P2735" t="s">
        <v>19467</v>
      </c>
      <c r="Q2735">
        <v>2016</v>
      </c>
      <c r="R2735" t="s">
        <v>491</v>
      </c>
      <c r="S2735">
        <v>1</v>
      </c>
      <c r="T2735">
        <v>10000000</v>
      </c>
      <c r="U2735">
        <v>78845130</v>
      </c>
      <c r="V2735">
        <f t="shared" si="85"/>
        <v>68845130</v>
      </c>
      <c r="W2735" t="s">
        <v>9895</v>
      </c>
      <c r="X2735">
        <v>6.1</v>
      </c>
      <c r="Y2735">
        <v>165</v>
      </c>
      <c r="Z2735">
        <v>17596</v>
      </c>
      <c r="AA2735">
        <v>94</v>
      </c>
      <c r="AB2735">
        <v>0</v>
      </c>
      <c r="AC2735">
        <v>65</v>
      </c>
      <c r="AD2735">
        <v>798</v>
      </c>
      <c r="AE2735">
        <v>465</v>
      </c>
      <c r="AF2735">
        <v>393</v>
      </c>
      <c r="AG2735">
        <v>2480</v>
      </c>
      <c r="AH2735" t="s">
        <v>980</v>
      </c>
      <c r="AI2735" t="s">
        <v>4493</v>
      </c>
      <c r="AJ2735" t="s">
        <v>13700</v>
      </c>
      <c r="AK2735" t="s">
        <v>13161</v>
      </c>
      <c r="AP2735">
        <f t="shared" si="84"/>
        <v>4</v>
      </c>
    </row>
    <row r="2736" spans="1:42" x14ac:dyDescent="0.3">
      <c r="A2736" s="1">
        <v>3038</v>
      </c>
      <c r="B2736" t="s">
        <v>9896</v>
      </c>
      <c r="C2736" t="s">
        <v>27</v>
      </c>
      <c r="D2736" t="s">
        <v>8465</v>
      </c>
      <c r="E2736" t="s">
        <v>261</v>
      </c>
      <c r="F2736" t="s">
        <v>4199</v>
      </c>
      <c r="G2736" t="s">
        <v>1779</v>
      </c>
      <c r="H2736" t="s">
        <v>32</v>
      </c>
      <c r="I2736">
        <v>95</v>
      </c>
      <c r="J2736">
        <v>1.85</v>
      </c>
      <c r="K2736" t="s">
        <v>33</v>
      </c>
      <c r="L2736" t="s">
        <v>19401</v>
      </c>
      <c r="M2736" t="s">
        <v>14068</v>
      </c>
      <c r="N2736" t="s">
        <v>15251</v>
      </c>
      <c r="O2736" t="s">
        <v>17604</v>
      </c>
      <c r="P2736" t="s">
        <v>19468</v>
      </c>
      <c r="Q2736">
        <v>1999</v>
      </c>
      <c r="R2736" t="s">
        <v>34</v>
      </c>
      <c r="S2736">
        <v>2</v>
      </c>
      <c r="T2736">
        <v>10000000</v>
      </c>
      <c r="U2736">
        <v>63319509</v>
      </c>
      <c r="V2736">
        <f t="shared" si="85"/>
        <v>53319509</v>
      </c>
      <c r="W2736" t="s">
        <v>9897</v>
      </c>
      <c r="X2736">
        <v>5.8</v>
      </c>
      <c r="Y2736">
        <v>96</v>
      </c>
      <c r="Z2736">
        <v>67115</v>
      </c>
      <c r="AA2736">
        <v>389</v>
      </c>
      <c r="AB2736">
        <v>0</v>
      </c>
      <c r="AC2736">
        <v>7</v>
      </c>
      <c r="AD2736">
        <v>23000</v>
      </c>
      <c r="AE2736">
        <v>1000</v>
      </c>
      <c r="AF2736">
        <v>1000</v>
      </c>
      <c r="AG2736">
        <v>28734</v>
      </c>
      <c r="AH2736" t="s">
        <v>1432</v>
      </c>
      <c r="AI2736" t="s">
        <v>12756</v>
      </c>
      <c r="AP2736">
        <f t="shared" si="84"/>
        <v>2</v>
      </c>
    </row>
    <row r="2737" spans="1:42" x14ac:dyDescent="0.3">
      <c r="A2737" s="1">
        <v>3039</v>
      </c>
      <c r="B2737" t="s">
        <v>9898</v>
      </c>
      <c r="C2737" t="s">
        <v>27</v>
      </c>
      <c r="D2737" t="s">
        <v>9885</v>
      </c>
      <c r="E2737" t="s">
        <v>4145</v>
      </c>
      <c r="F2737" t="s">
        <v>9751</v>
      </c>
      <c r="G2737" t="s">
        <v>5393</v>
      </c>
      <c r="H2737" t="s">
        <v>32</v>
      </c>
      <c r="I2737">
        <v>96</v>
      </c>
      <c r="J2737">
        <v>1.85</v>
      </c>
      <c r="K2737" t="s">
        <v>33</v>
      </c>
      <c r="L2737" t="s">
        <v>14914</v>
      </c>
      <c r="M2737" t="s">
        <v>14720</v>
      </c>
      <c r="N2737" t="s">
        <v>14689</v>
      </c>
      <c r="O2737" t="s">
        <v>17223</v>
      </c>
      <c r="P2737" t="s">
        <v>19469</v>
      </c>
      <c r="Q2737">
        <v>2007</v>
      </c>
      <c r="R2737" t="s">
        <v>491</v>
      </c>
      <c r="S2737">
        <v>0</v>
      </c>
      <c r="T2737">
        <v>10000000</v>
      </c>
      <c r="U2737">
        <v>63270259</v>
      </c>
      <c r="V2737">
        <f t="shared" si="85"/>
        <v>53270259</v>
      </c>
      <c r="W2737" t="s">
        <v>9899</v>
      </c>
      <c r="X2737">
        <v>5.9</v>
      </c>
      <c r="Y2737">
        <v>190</v>
      </c>
      <c r="Z2737">
        <v>111087</v>
      </c>
      <c r="AA2737">
        <v>319</v>
      </c>
      <c r="AB2737">
        <v>0</v>
      </c>
      <c r="AC2737">
        <v>163</v>
      </c>
      <c r="AD2737">
        <v>723</v>
      </c>
      <c r="AE2737">
        <v>651</v>
      </c>
      <c r="AF2737">
        <v>448</v>
      </c>
      <c r="AG2737">
        <v>3492</v>
      </c>
      <c r="AH2737" t="s">
        <v>4493</v>
      </c>
      <c r="AI2737" t="s">
        <v>20928</v>
      </c>
      <c r="AP2737">
        <f t="shared" si="84"/>
        <v>2</v>
      </c>
    </row>
    <row r="2738" spans="1:42" x14ac:dyDescent="0.3">
      <c r="A2738" s="1">
        <v>3040</v>
      </c>
      <c r="B2738" t="s">
        <v>9900</v>
      </c>
      <c r="C2738" t="s">
        <v>27</v>
      </c>
      <c r="D2738" t="s">
        <v>4816</v>
      </c>
      <c r="E2738" t="s">
        <v>3584</v>
      </c>
      <c r="F2738" t="s">
        <v>6429</v>
      </c>
      <c r="G2738" t="s">
        <v>3122</v>
      </c>
      <c r="H2738" t="s">
        <v>47</v>
      </c>
      <c r="I2738">
        <v>101</v>
      </c>
      <c r="J2738">
        <v>2.35</v>
      </c>
      <c r="K2738" t="s">
        <v>33</v>
      </c>
      <c r="L2738" t="s">
        <v>14871</v>
      </c>
      <c r="M2738" t="s">
        <v>16048</v>
      </c>
      <c r="N2738" t="s">
        <v>16203</v>
      </c>
      <c r="O2738" t="s">
        <v>16676</v>
      </c>
      <c r="P2738" t="s">
        <v>19470</v>
      </c>
      <c r="Q2738">
        <v>2005</v>
      </c>
      <c r="R2738" t="s">
        <v>34</v>
      </c>
      <c r="S2738">
        <v>0</v>
      </c>
      <c r="T2738">
        <v>10000000</v>
      </c>
      <c r="U2738">
        <v>55865715</v>
      </c>
      <c r="V2738">
        <f t="shared" si="85"/>
        <v>45865715</v>
      </c>
      <c r="W2738" t="s">
        <v>9901</v>
      </c>
      <c r="X2738">
        <v>5.5</v>
      </c>
      <c r="Y2738">
        <v>173</v>
      </c>
      <c r="Z2738">
        <v>41763</v>
      </c>
      <c r="AA2738">
        <v>403</v>
      </c>
      <c r="AB2738">
        <v>0</v>
      </c>
      <c r="AC2738">
        <v>13</v>
      </c>
      <c r="AD2738">
        <v>494</v>
      </c>
      <c r="AE2738">
        <v>392</v>
      </c>
      <c r="AF2738">
        <v>368</v>
      </c>
      <c r="AG2738">
        <v>2013</v>
      </c>
      <c r="AH2738" t="s">
        <v>2420</v>
      </c>
      <c r="AI2738" t="s">
        <v>4493</v>
      </c>
      <c r="AJ2738" t="s">
        <v>20928</v>
      </c>
      <c r="AK2738" t="s">
        <v>13161</v>
      </c>
      <c r="AP2738">
        <f t="shared" si="84"/>
        <v>4</v>
      </c>
    </row>
    <row r="2739" spans="1:42" x14ac:dyDescent="0.3">
      <c r="A2739" s="1">
        <v>3041</v>
      </c>
      <c r="B2739" t="s">
        <v>9902</v>
      </c>
      <c r="C2739" t="s">
        <v>27</v>
      </c>
      <c r="D2739" t="s">
        <v>6589</v>
      </c>
      <c r="E2739" t="s">
        <v>2006</v>
      </c>
      <c r="F2739" t="s">
        <v>5269</v>
      </c>
      <c r="G2739" t="s">
        <v>5058</v>
      </c>
      <c r="H2739" t="s">
        <v>32</v>
      </c>
      <c r="I2739">
        <v>107</v>
      </c>
      <c r="J2739">
        <v>1.85</v>
      </c>
      <c r="K2739" t="s">
        <v>33</v>
      </c>
      <c r="L2739" t="s">
        <v>19471</v>
      </c>
      <c r="M2739" t="s">
        <v>17409</v>
      </c>
      <c r="N2739" t="s">
        <v>17970</v>
      </c>
      <c r="O2739" t="s">
        <v>19472</v>
      </c>
      <c r="P2739" t="s">
        <v>14433</v>
      </c>
      <c r="Q2739">
        <v>2006</v>
      </c>
      <c r="R2739" t="s">
        <v>34</v>
      </c>
      <c r="S2739">
        <v>4</v>
      </c>
      <c r="T2739">
        <v>6000000</v>
      </c>
      <c r="U2739">
        <v>63231524</v>
      </c>
      <c r="V2739">
        <f t="shared" si="85"/>
        <v>57231524</v>
      </c>
      <c r="W2739" t="s">
        <v>9903</v>
      </c>
      <c r="X2739">
        <v>5</v>
      </c>
      <c r="Y2739">
        <v>46</v>
      </c>
      <c r="Z2739">
        <v>8962</v>
      </c>
      <c r="AA2739">
        <v>137</v>
      </c>
      <c r="AB2739">
        <v>676</v>
      </c>
      <c r="AC2739">
        <v>0</v>
      </c>
      <c r="AD2739">
        <v>1000</v>
      </c>
      <c r="AE2739">
        <v>907</v>
      </c>
      <c r="AF2739">
        <v>685</v>
      </c>
      <c r="AG2739">
        <v>5264</v>
      </c>
      <c r="AH2739" t="s">
        <v>1432</v>
      </c>
      <c r="AI2739" t="s">
        <v>2420</v>
      </c>
      <c r="AJ2739" t="s">
        <v>12756</v>
      </c>
      <c r="AP2739">
        <f t="shared" si="84"/>
        <v>3</v>
      </c>
    </row>
    <row r="2740" spans="1:42" x14ac:dyDescent="0.3">
      <c r="A2740" s="1">
        <v>3042</v>
      </c>
      <c r="B2740" t="s">
        <v>9904</v>
      </c>
      <c r="C2740" t="s">
        <v>27</v>
      </c>
      <c r="D2740" t="s">
        <v>376</v>
      </c>
      <c r="E2740" t="s">
        <v>401</v>
      </c>
      <c r="F2740" t="s">
        <v>2716</v>
      </c>
      <c r="G2740" t="s">
        <v>994</v>
      </c>
      <c r="H2740" t="s">
        <v>32</v>
      </c>
      <c r="I2740">
        <v>119</v>
      </c>
      <c r="J2740">
        <v>1.85</v>
      </c>
      <c r="K2740" t="s">
        <v>33</v>
      </c>
      <c r="L2740" t="s">
        <v>19473</v>
      </c>
      <c r="M2740" t="s">
        <v>16277</v>
      </c>
      <c r="N2740" t="s">
        <v>19474</v>
      </c>
      <c r="O2740" t="s">
        <v>19475</v>
      </c>
      <c r="P2740" t="s">
        <v>14307</v>
      </c>
      <c r="Q2740">
        <v>1986</v>
      </c>
      <c r="R2740" t="s">
        <v>491</v>
      </c>
      <c r="S2740">
        <v>1</v>
      </c>
      <c r="T2740">
        <v>13800000</v>
      </c>
      <c r="U2740">
        <v>52293982</v>
      </c>
      <c r="V2740">
        <f t="shared" si="85"/>
        <v>38493982</v>
      </c>
      <c r="W2740" t="s">
        <v>9905</v>
      </c>
      <c r="X2740">
        <v>7</v>
      </c>
      <c r="Y2740">
        <v>59</v>
      </c>
      <c r="Z2740">
        <v>57831</v>
      </c>
      <c r="AA2740">
        <v>115</v>
      </c>
      <c r="AB2740">
        <v>0</v>
      </c>
      <c r="AC2740">
        <v>17000</v>
      </c>
      <c r="AD2740">
        <v>10000</v>
      </c>
      <c r="AE2740">
        <v>970</v>
      </c>
      <c r="AF2740">
        <v>638</v>
      </c>
      <c r="AG2740">
        <v>11895</v>
      </c>
      <c r="AH2740" t="s">
        <v>2420</v>
      </c>
      <c r="AI2740" t="s">
        <v>20930</v>
      </c>
      <c r="AP2740">
        <f t="shared" si="84"/>
        <v>2</v>
      </c>
    </row>
    <row r="2741" spans="1:42" x14ac:dyDescent="0.3">
      <c r="A2741" s="1">
        <v>3044</v>
      </c>
      <c r="B2741" t="s">
        <v>9906</v>
      </c>
      <c r="C2741" t="s">
        <v>27</v>
      </c>
      <c r="D2741" t="s">
        <v>3139</v>
      </c>
      <c r="E2741" t="s">
        <v>9730</v>
      </c>
      <c r="F2741" t="s">
        <v>4635</v>
      </c>
      <c r="G2741" t="s">
        <v>5915</v>
      </c>
      <c r="H2741" t="s">
        <v>32</v>
      </c>
      <c r="I2741">
        <v>100</v>
      </c>
      <c r="J2741">
        <v>1.85</v>
      </c>
      <c r="K2741" t="s">
        <v>33</v>
      </c>
      <c r="L2741" t="s">
        <v>15296</v>
      </c>
      <c r="M2741" t="s">
        <v>19476</v>
      </c>
      <c r="N2741" t="s">
        <v>15210</v>
      </c>
      <c r="O2741" t="s">
        <v>19477</v>
      </c>
      <c r="P2741" t="s">
        <v>15295</v>
      </c>
      <c r="Q2741">
        <v>1992</v>
      </c>
      <c r="R2741" t="s">
        <v>72</v>
      </c>
      <c r="S2741">
        <v>8</v>
      </c>
      <c r="T2741">
        <v>10000000</v>
      </c>
      <c r="U2741">
        <v>50752337</v>
      </c>
      <c r="V2741">
        <f t="shared" si="85"/>
        <v>40752337</v>
      </c>
      <c r="W2741" t="s">
        <v>9907</v>
      </c>
      <c r="X2741">
        <v>6.4</v>
      </c>
      <c r="Y2741">
        <v>22</v>
      </c>
      <c r="Z2741">
        <v>44502</v>
      </c>
      <c r="AA2741">
        <v>46</v>
      </c>
      <c r="AB2741">
        <v>0</v>
      </c>
      <c r="AC2741">
        <v>65</v>
      </c>
      <c r="AD2741">
        <v>633</v>
      </c>
      <c r="AE2741">
        <v>613</v>
      </c>
      <c r="AF2741">
        <v>577</v>
      </c>
      <c r="AG2741">
        <v>3362</v>
      </c>
      <c r="AH2741" t="s">
        <v>1432</v>
      </c>
      <c r="AI2741" t="s">
        <v>2420</v>
      </c>
      <c r="AJ2741" t="s">
        <v>20926</v>
      </c>
      <c r="AK2741" t="s">
        <v>20930</v>
      </c>
      <c r="AP2741">
        <f t="shared" si="84"/>
        <v>4</v>
      </c>
    </row>
    <row r="2742" spans="1:42" x14ac:dyDescent="0.3">
      <c r="A2742" s="1">
        <v>3045</v>
      </c>
      <c r="B2742" t="s">
        <v>9908</v>
      </c>
      <c r="C2742" t="s">
        <v>27</v>
      </c>
      <c r="D2742" t="s">
        <v>7442</v>
      </c>
      <c r="E2742" t="s">
        <v>1794</v>
      </c>
      <c r="F2742" t="s">
        <v>4199</v>
      </c>
      <c r="G2742" t="s">
        <v>9909</v>
      </c>
      <c r="H2742" t="s">
        <v>32</v>
      </c>
      <c r="I2742">
        <v>98</v>
      </c>
      <c r="J2742">
        <v>1.85</v>
      </c>
      <c r="K2742" t="s">
        <v>33</v>
      </c>
      <c r="L2742" t="s">
        <v>16053</v>
      </c>
      <c r="M2742" t="s">
        <v>14296</v>
      </c>
      <c r="N2742" t="s">
        <v>14543</v>
      </c>
      <c r="O2742" t="s">
        <v>14911</v>
      </c>
      <c r="P2742" t="s">
        <v>17575</v>
      </c>
      <c r="Q2742">
        <v>2004</v>
      </c>
      <c r="R2742" t="s">
        <v>34</v>
      </c>
      <c r="S2742">
        <v>0</v>
      </c>
      <c r="T2742">
        <v>10000000</v>
      </c>
      <c r="U2742">
        <v>110175871</v>
      </c>
      <c r="V2742">
        <f t="shared" si="85"/>
        <v>100175871</v>
      </c>
      <c r="W2742" t="s">
        <v>9910</v>
      </c>
      <c r="X2742">
        <v>5.9</v>
      </c>
      <c r="Y2742">
        <v>203</v>
      </c>
      <c r="Z2742">
        <v>115050</v>
      </c>
      <c r="AA2742">
        <v>911</v>
      </c>
      <c r="AB2742">
        <v>4000</v>
      </c>
      <c r="AC2742">
        <v>70</v>
      </c>
      <c r="AD2742">
        <v>4000</v>
      </c>
      <c r="AE2742">
        <v>1000</v>
      </c>
      <c r="AF2742">
        <v>634</v>
      </c>
      <c r="AG2742">
        <v>7461</v>
      </c>
      <c r="AH2742" t="s">
        <v>4493</v>
      </c>
      <c r="AI2742" t="s">
        <v>20928</v>
      </c>
      <c r="AJ2742" t="s">
        <v>13161</v>
      </c>
      <c r="AP2742">
        <f t="shared" si="84"/>
        <v>3</v>
      </c>
    </row>
    <row r="2743" spans="1:42" x14ac:dyDescent="0.3">
      <c r="A2743" s="1">
        <v>3046</v>
      </c>
      <c r="B2743" t="s">
        <v>9911</v>
      </c>
      <c r="C2743" t="s">
        <v>27</v>
      </c>
      <c r="D2743" t="s">
        <v>1581</v>
      </c>
      <c r="E2743" t="s">
        <v>1582</v>
      </c>
      <c r="F2743" t="s">
        <v>1584</v>
      </c>
      <c r="G2743" t="s">
        <v>9912</v>
      </c>
      <c r="H2743" t="s">
        <v>32</v>
      </c>
      <c r="I2743">
        <v>92</v>
      </c>
      <c r="J2743">
        <v>1.85</v>
      </c>
      <c r="K2743" t="s">
        <v>33</v>
      </c>
      <c r="L2743" t="s">
        <v>16035</v>
      </c>
      <c r="M2743" t="s">
        <v>19478</v>
      </c>
      <c r="N2743" t="s">
        <v>16037</v>
      </c>
      <c r="O2743" t="s">
        <v>19479</v>
      </c>
      <c r="P2743" t="s">
        <v>14307</v>
      </c>
      <c r="Q2743">
        <v>1996</v>
      </c>
      <c r="R2743" t="s">
        <v>34</v>
      </c>
      <c r="S2743">
        <v>1</v>
      </c>
      <c r="T2743">
        <v>12000000</v>
      </c>
      <c r="U2743">
        <v>38624000</v>
      </c>
      <c r="V2743">
        <f t="shared" si="85"/>
        <v>26624000</v>
      </c>
      <c r="W2743" t="s">
        <v>9913</v>
      </c>
      <c r="X2743">
        <v>7</v>
      </c>
      <c r="Y2743">
        <v>77</v>
      </c>
      <c r="Z2743">
        <v>156143</v>
      </c>
      <c r="AA2743">
        <v>289</v>
      </c>
      <c r="AB2743">
        <v>0</v>
      </c>
      <c r="AC2743">
        <v>221</v>
      </c>
      <c r="AD2743">
        <v>11000</v>
      </c>
      <c r="AE2743">
        <v>503</v>
      </c>
      <c r="AF2743">
        <v>491</v>
      </c>
      <c r="AG2743">
        <v>13162</v>
      </c>
      <c r="AH2743" t="s">
        <v>1432</v>
      </c>
      <c r="AI2743" t="s">
        <v>20930</v>
      </c>
      <c r="AP2743">
        <f t="shared" si="84"/>
        <v>2</v>
      </c>
    </row>
    <row r="2744" spans="1:42" x14ac:dyDescent="0.3">
      <c r="A2744" s="1">
        <v>3047</v>
      </c>
      <c r="B2744" t="s">
        <v>9914</v>
      </c>
      <c r="C2744" t="s">
        <v>27</v>
      </c>
      <c r="D2744" t="s">
        <v>6654</v>
      </c>
      <c r="E2744" t="s">
        <v>2985</v>
      </c>
      <c r="F2744" t="s">
        <v>9915</v>
      </c>
      <c r="G2744" t="s">
        <v>6655</v>
      </c>
      <c r="H2744" t="s">
        <v>572</v>
      </c>
      <c r="I2744">
        <v>90</v>
      </c>
      <c r="J2744">
        <v>1.85</v>
      </c>
      <c r="K2744" t="s">
        <v>33</v>
      </c>
      <c r="L2744" t="s">
        <v>14528</v>
      </c>
      <c r="M2744" t="s">
        <v>18024</v>
      </c>
      <c r="N2744" t="s">
        <v>19480</v>
      </c>
      <c r="O2744" t="s">
        <v>16355</v>
      </c>
      <c r="P2744" t="s">
        <v>19481</v>
      </c>
      <c r="Q2744">
        <v>2001</v>
      </c>
      <c r="R2744" t="s">
        <v>491</v>
      </c>
      <c r="S2744">
        <v>0</v>
      </c>
      <c r="T2744">
        <v>10000000</v>
      </c>
      <c r="U2744">
        <v>37470017</v>
      </c>
      <c r="V2744">
        <f t="shared" si="85"/>
        <v>27470017</v>
      </c>
      <c r="W2744" t="s">
        <v>9916</v>
      </c>
      <c r="X2744">
        <v>6.1</v>
      </c>
      <c r="Y2744">
        <v>190</v>
      </c>
      <c r="Z2744">
        <v>86890</v>
      </c>
      <c r="AA2744">
        <v>985</v>
      </c>
      <c r="AB2744">
        <v>0</v>
      </c>
      <c r="AC2744">
        <v>108</v>
      </c>
      <c r="AD2744">
        <v>1000</v>
      </c>
      <c r="AE2744">
        <v>322</v>
      </c>
      <c r="AF2744">
        <v>270</v>
      </c>
      <c r="AG2744">
        <v>1982</v>
      </c>
      <c r="AH2744" t="s">
        <v>4493</v>
      </c>
      <c r="AI2744" t="s">
        <v>20928</v>
      </c>
      <c r="AP2744">
        <f t="shared" si="84"/>
        <v>2</v>
      </c>
    </row>
    <row r="2745" spans="1:42" x14ac:dyDescent="0.3">
      <c r="A2745" s="1">
        <v>3048</v>
      </c>
      <c r="B2745" t="s">
        <v>9917</v>
      </c>
      <c r="C2745" t="s">
        <v>27</v>
      </c>
      <c r="D2745" t="s">
        <v>3139</v>
      </c>
      <c r="E2745" t="s">
        <v>442</v>
      </c>
      <c r="F2745" t="s">
        <v>2344</v>
      </c>
      <c r="G2745" t="s">
        <v>9918</v>
      </c>
      <c r="H2745" t="s">
        <v>32</v>
      </c>
      <c r="I2745">
        <v>90</v>
      </c>
      <c r="J2745">
        <v>2.35</v>
      </c>
      <c r="K2745" t="s">
        <v>33</v>
      </c>
      <c r="L2745" t="s">
        <v>19482</v>
      </c>
      <c r="M2745" t="s">
        <v>15251</v>
      </c>
      <c r="N2745" t="s">
        <v>19483</v>
      </c>
      <c r="O2745" t="s">
        <v>14057</v>
      </c>
      <c r="P2745" t="s">
        <v>19484</v>
      </c>
      <c r="Q2745">
        <v>1989</v>
      </c>
      <c r="R2745" t="s">
        <v>72</v>
      </c>
      <c r="S2745">
        <v>6</v>
      </c>
      <c r="T2745">
        <v>10000000</v>
      </c>
      <c r="U2745">
        <v>40485039</v>
      </c>
      <c r="V2745">
        <f t="shared" si="85"/>
        <v>30485039</v>
      </c>
      <c r="W2745" t="s">
        <v>9919</v>
      </c>
      <c r="X2745">
        <v>6.9</v>
      </c>
      <c r="Y2745">
        <v>81</v>
      </c>
      <c r="Z2745">
        <v>85362</v>
      </c>
      <c r="AA2745">
        <v>181</v>
      </c>
      <c r="AB2745">
        <v>0</v>
      </c>
      <c r="AC2745">
        <v>65</v>
      </c>
      <c r="AD2745">
        <v>18000</v>
      </c>
      <c r="AE2745">
        <v>769</v>
      </c>
      <c r="AF2745">
        <v>730</v>
      </c>
      <c r="AG2745">
        <v>20795</v>
      </c>
      <c r="AH2745" t="s">
        <v>718</v>
      </c>
      <c r="AI2745" t="s">
        <v>1432</v>
      </c>
      <c r="AJ2745" t="s">
        <v>20933</v>
      </c>
      <c r="AK2745" t="s">
        <v>13700</v>
      </c>
      <c r="AP2745">
        <f t="shared" si="84"/>
        <v>4</v>
      </c>
    </row>
    <row r="2746" spans="1:42" x14ac:dyDescent="0.3">
      <c r="A2746" s="1">
        <v>3049</v>
      </c>
      <c r="B2746" t="s">
        <v>9920</v>
      </c>
      <c r="C2746" t="s">
        <v>27</v>
      </c>
      <c r="D2746" t="s">
        <v>9921</v>
      </c>
      <c r="E2746" t="s">
        <v>1231</v>
      </c>
      <c r="F2746" t="s">
        <v>9922</v>
      </c>
      <c r="G2746" t="s">
        <v>9923</v>
      </c>
      <c r="H2746" t="s">
        <v>47</v>
      </c>
      <c r="I2746">
        <v>153</v>
      </c>
      <c r="J2746">
        <v>2.35</v>
      </c>
      <c r="K2746" t="s">
        <v>33</v>
      </c>
      <c r="L2746" t="s">
        <v>17122</v>
      </c>
      <c r="M2746" t="s">
        <v>16665</v>
      </c>
      <c r="N2746" t="s">
        <v>14503</v>
      </c>
      <c r="O2746" t="s">
        <v>14859</v>
      </c>
      <c r="P2746" t="s">
        <v>15822</v>
      </c>
      <c r="Q2746">
        <v>1968</v>
      </c>
      <c r="R2746" t="s">
        <v>212</v>
      </c>
      <c r="S2746">
        <v>1</v>
      </c>
      <c r="T2746">
        <v>10000000</v>
      </c>
      <c r="U2746">
        <v>16800000</v>
      </c>
      <c r="V2746">
        <f t="shared" si="85"/>
        <v>6800000</v>
      </c>
      <c r="W2746" t="s">
        <v>9924</v>
      </c>
      <c r="X2746">
        <v>7.5</v>
      </c>
      <c r="Y2746">
        <v>56</v>
      </c>
      <c r="Z2746">
        <v>25303</v>
      </c>
      <c r="AA2746">
        <v>138</v>
      </c>
      <c r="AB2746">
        <v>0</v>
      </c>
      <c r="AC2746">
        <v>82</v>
      </c>
      <c r="AD2746">
        <v>695</v>
      </c>
      <c r="AE2746">
        <v>275</v>
      </c>
      <c r="AF2746">
        <v>139</v>
      </c>
      <c r="AG2746">
        <v>1593</v>
      </c>
      <c r="AH2746" t="s">
        <v>2420</v>
      </c>
      <c r="AI2746" t="s">
        <v>20926</v>
      </c>
      <c r="AJ2746" t="s">
        <v>20927</v>
      </c>
      <c r="AP2746">
        <f t="shared" si="84"/>
        <v>3</v>
      </c>
    </row>
    <row r="2747" spans="1:42" x14ac:dyDescent="0.3">
      <c r="A2747" s="1">
        <v>3050</v>
      </c>
      <c r="B2747" t="s">
        <v>9925</v>
      </c>
      <c r="C2747" t="s">
        <v>27</v>
      </c>
      <c r="D2747" t="s">
        <v>3203</v>
      </c>
      <c r="E2747" t="s">
        <v>107</v>
      </c>
      <c r="F2747" t="s">
        <v>840</v>
      </c>
      <c r="G2747" t="s">
        <v>3718</v>
      </c>
      <c r="H2747" t="s">
        <v>47</v>
      </c>
      <c r="I2747">
        <v>124</v>
      </c>
      <c r="J2747">
        <v>2.35</v>
      </c>
      <c r="K2747" t="s">
        <v>33</v>
      </c>
      <c r="L2747" t="s">
        <v>15207</v>
      </c>
      <c r="M2747" t="s">
        <v>14711</v>
      </c>
      <c r="N2747" t="s">
        <v>19485</v>
      </c>
      <c r="O2747" t="s">
        <v>19486</v>
      </c>
      <c r="P2747" t="s">
        <v>14243</v>
      </c>
      <c r="Q2747">
        <v>2011</v>
      </c>
      <c r="R2747" t="s">
        <v>34</v>
      </c>
      <c r="S2747">
        <v>3</v>
      </c>
      <c r="T2747">
        <v>10000000</v>
      </c>
      <c r="U2747">
        <v>46377022</v>
      </c>
      <c r="V2747">
        <f t="shared" si="85"/>
        <v>36377022</v>
      </c>
      <c r="W2747" t="s">
        <v>9926</v>
      </c>
      <c r="X2747">
        <v>7.3</v>
      </c>
      <c r="Y2747">
        <v>264</v>
      </c>
      <c r="Z2747">
        <v>75306</v>
      </c>
      <c r="AA2747">
        <v>266</v>
      </c>
      <c r="AB2747">
        <v>48000</v>
      </c>
      <c r="AC2747">
        <v>108</v>
      </c>
      <c r="AD2747">
        <v>1000</v>
      </c>
      <c r="AE2747">
        <v>400</v>
      </c>
      <c r="AF2747">
        <v>186</v>
      </c>
      <c r="AG2747">
        <v>1898</v>
      </c>
      <c r="AH2747" t="s">
        <v>1432</v>
      </c>
      <c r="AI2747" t="s">
        <v>2420</v>
      </c>
      <c r="AP2747">
        <f t="shared" si="84"/>
        <v>2</v>
      </c>
    </row>
    <row r="2748" spans="1:42" x14ac:dyDescent="0.3">
      <c r="A2748" s="1">
        <v>3051</v>
      </c>
      <c r="B2748" t="s">
        <v>9927</v>
      </c>
      <c r="C2748" t="s">
        <v>27</v>
      </c>
      <c r="D2748" t="s">
        <v>9928</v>
      </c>
      <c r="E2748" t="s">
        <v>645</v>
      </c>
      <c r="F2748" t="s">
        <v>9929</v>
      </c>
      <c r="G2748" t="s">
        <v>9930</v>
      </c>
      <c r="H2748" t="s">
        <v>32</v>
      </c>
      <c r="I2748">
        <v>82</v>
      </c>
      <c r="J2748">
        <v>1.85</v>
      </c>
      <c r="K2748" t="s">
        <v>33</v>
      </c>
      <c r="L2748" t="s">
        <v>14068</v>
      </c>
      <c r="M2748" t="s">
        <v>19332</v>
      </c>
      <c r="N2748" t="s">
        <v>17902</v>
      </c>
      <c r="O2748" t="s">
        <v>16487</v>
      </c>
      <c r="P2748" t="s">
        <v>18245</v>
      </c>
      <c r="Q2748">
        <v>2001</v>
      </c>
      <c r="R2748" t="s">
        <v>212</v>
      </c>
      <c r="S2748">
        <v>0</v>
      </c>
      <c r="T2748">
        <v>23000000</v>
      </c>
      <c r="U2748">
        <v>36696761</v>
      </c>
      <c r="V2748">
        <f t="shared" si="85"/>
        <v>13696761</v>
      </c>
      <c r="W2748" t="s">
        <v>9931</v>
      </c>
      <c r="X2748">
        <v>6.5</v>
      </c>
      <c r="Y2748">
        <v>44</v>
      </c>
      <c r="Z2748">
        <v>6808</v>
      </c>
      <c r="AA2748">
        <v>38</v>
      </c>
      <c r="AB2748">
        <v>227</v>
      </c>
      <c r="AC2748">
        <v>6</v>
      </c>
      <c r="AD2748">
        <v>759</v>
      </c>
      <c r="AE2748">
        <v>563</v>
      </c>
      <c r="AF2748">
        <v>345</v>
      </c>
      <c r="AG2748">
        <v>2197</v>
      </c>
      <c r="AH2748" t="s">
        <v>20925</v>
      </c>
      <c r="AI2748" t="s">
        <v>1432</v>
      </c>
      <c r="AJ2748" t="s">
        <v>20926</v>
      </c>
      <c r="AK2748" t="s">
        <v>20928</v>
      </c>
      <c r="AL2748" t="s">
        <v>13700</v>
      </c>
      <c r="AP2748">
        <f t="shared" si="84"/>
        <v>5</v>
      </c>
    </row>
    <row r="2749" spans="1:42" x14ac:dyDescent="0.3">
      <c r="A2749" s="1">
        <v>3052</v>
      </c>
      <c r="B2749" t="s">
        <v>9932</v>
      </c>
      <c r="C2749" t="s">
        <v>27</v>
      </c>
      <c r="D2749" t="s">
        <v>632</v>
      </c>
      <c r="E2749" t="s">
        <v>9933</v>
      </c>
      <c r="F2749" t="s">
        <v>555</v>
      </c>
      <c r="G2749" t="s">
        <v>9934</v>
      </c>
      <c r="H2749" t="s">
        <v>287</v>
      </c>
      <c r="I2749">
        <v>107</v>
      </c>
      <c r="J2749">
        <v>2.35</v>
      </c>
      <c r="K2749" t="s">
        <v>33</v>
      </c>
      <c r="L2749" t="s">
        <v>14828</v>
      </c>
      <c r="M2749" t="s">
        <v>14444</v>
      </c>
      <c r="N2749" t="s">
        <v>14431</v>
      </c>
      <c r="O2749" t="s">
        <v>19487</v>
      </c>
      <c r="P2749" t="s">
        <v>14303</v>
      </c>
      <c r="Q2749">
        <v>1985</v>
      </c>
      <c r="R2749" t="s">
        <v>34</v>
      </c>
      <c r="S2749">
        <v>2</v>
      </c>
      <c r="T2749">
        <v>12305523</v>
      </c>
      <c r="U2749">
        <v>36200000</v>
      </c>
      <c r="V2749">
        <f t="shared" si="85"/>
        <v>23894477</v>
      </c>
      <c r="W2749" t="s">
        <v>9935</v>
      </c>
      <c r="X2749">
        <v>6.2</v>
      </c>
      <c r="Y2749">
        <v>117</v>
      </c>
      <c r="Z2749">
        <v>101840</v>
      </c>
      <c r="AA2749">
        <v>193</v>
      </c>
      <c r="AB2749">
        <v>0</v>
      </c>
      <c r="AC2749">
        <v>750</v>
      </c>
      <c r="AD2749">
        <v>794</v>
      </c>
      <c r="AE2749">
        <v>531</v>
      </c>
      <c r="AF2749">
        <v>60</v>
      </c>
      <c r="AG2749">
        <v>1529</v>
      </c>
      <c r="AH2749" t="s">
        <v>980</v>
      </c>
      <c r="AI2749" t="s">
        <v>718</v>
      </c>
      <c r="AJ2749" t="s">
        <v>13700</v>
      </c>
      <c r="AK2749" t="s">
        <v>13161</v>
      </c>
      <c r="AP2749">
        <f t="shared" si="84"/>
        <v>4</v>
      </c>
    </row>
    <row r="2750" spans="1:42" x14ac:dyDescent="0.3">
      <c r="A2750" s="1">
        <v>3054</v>
      </c>
      <c r="B2750" t="s">
        <v>9936</v>
      </c>
      <c r="C2750" t="s">
        <v>27</v>
      </c>
      <c r="D2750" t="s">
        <v>7556</v>
      </c>
      <c r="E2750" t="s">
        <v>89</v>
      </c>
      <c r="F2750" t="s">
        <v>2535</v>
      </c>
      <c r="G2750" t="s">
        <v>9937</v>
      </c>
      <c r="H2750" t="s">
        <v>32</v>
      </c>
      <c r="I2750">
        <v>97</v>
      </c>
      <c r="J2750">
        <v>2.35</v>
      </c>
      <c r="K2750" t="s">
        <v>33</v>
      </c>
      <c r="L2750" t="s">
        <v>19488</v>
      </c>
      <c r="M2750" t="s">
        <v>18023</v>
      </c>
      <c r="N2750" t="s">
        <v>14060</v>
      </c>
      <c r="O2750" t="s">
        <v>15026</v>
      </c>
      <c r="P2750" t="s">
        <v>15317</v>
      </c>
      <c r="Q2750">
        <v>2016</v>
      </c>
      <c r="R2750" t="s">
        <v>34</v>
      </c>
      <c r="S2750">
        <v>0</v>
      </c>
      <c r="T2750">
        <v>10000000</v>
      </c>
      <c r="U2750">
        <v>35794166</v>
      </c>
      <c r="V2750">
        <f t="shared" si="85"/>
        <v>25794166</v>
      </c>
      <c r="W2750" t="s">
        <v>9938</v>
      </c>
      <c r="X2750">
        <v>6</v>
      </c>
      <c r="Y2750">
        <v>159</v>
      </c>
      <c r="Z2750">
        <v>35654</v>
      </c>
      <c r="AA2750">
        <v>155</v>
      </c>
      <c r="AB2750">
        <v>20000</v>
      </c>
      <c r="AC2750">
        <v>19</v>
      </c>
      <c r="AD2750">
        <v>4000</v>
      </c>
      <c r="AE2750">
        <v>334</v>
      </c>
      <c r="AF2750">
        <v>130</v>
      </c>
      <c r="AG2750">
        <v>4687</v>
      </c>
      <c r="AH2750" t="s">
        <v>4493</v>
      </c>
      <c r="AI2750" t="s">
        <v>20928</v>
      </c>
      <c r="AJ2750" t="s">
        <v>13161</v>
      </c>
      <c r="AP2750">
        <f t="shared" si="84"/>
        <v>3</v>
      </c>
    </row>
    <row r="2751" spans="1:42" x14ac:dyDescent="0.3">
      <c r="A2751" s="1">
        <v>3055</v>
      </c>
      <c r="B2751" t="s">
        <v>9939</v>
      </c>
      <c r="C2751" t="s">
        <v>27</v>
      </c>
      <c r="D2751" t="s">
        <v>9493</v>
      </c>
      <c r="E2751" t="s">
        <v>3028</v>
      </c>
      <c r="F2751" t="s">
        <v>2148</v>
      </c>
      <c r="G2751" t="s">
        <v>7763</v>
      </c>
      <c r="H2751" t="s">
        <v>32</v>
      </c>
      <c r="I2751">
        <v>80</v>
      </c>
      <c r="J2751">
        <v>2.35</v>
      </c>
      <c r="K2751" t="s">
        <v>33</v>
      </c>
      <c r="L2751" t="s">
        <v>14714</v>
      </c>
      <c r="M2751" t="s">
        <v>15960</v>
      </c>
      <c r="N2751" t="s">
        <v>19489</v>
      </c>
      <c r="O2751" t="s">
        <v>19490</v>
      </c>
      <c r="P2751" t="s">
        <v>19491</v>
      </c>
      <c r="Q2751">
        <v>2010</v>
      </c>
      <c r="R2751" t="s">
        <v>34</v>
      </c>
      <c r="S2751">
        <v>0</v>
      </c>
      <c r="T2751">
        <v>10000000</v>
      </c>
      <c r="U2751">
        <v>33583175</v>
      </c>
      <c r="V2751">
        <f t="shared" si="85"/>
        <v>23583175</v>
      </c>
      <c r="W2751" t="s">
        <v>9940</v>
      </c>
      <c r="X2751">
        <v>6.3</v>
      </c>
      <c r="Y2751">
        <v>273</v>
      </c>
      <c r="Z2751">
        <v>104089</v>
      </c>
      <c r="AA2751">
        <v>319</v>
      </c>
      <c r="AB2751">
        <v>16000</v>
      </c>
      <c r="AC2751">
        <v>66</v>
      </c>
      <c r="AD2751">
        <v>2000</v>
      </c>
      <c r="AE2751">
        <v>904</v>
      </c>
      <c r="AF2751">
        <v>816</v>
      </c>
      <c r="AG2751">
        <v>5628</v>
      </c>
      <c r="AH2751" t="s">
        <v>4493</v>
      </c>
      <c r="AI2751" t="s">
        <v>20928</v>
      </c>
      <c r="AJ2751" t="s">
        <v>13161</v>
      </c>
      <c r="AP2751">
        <f t="shared" si="84"/>
        <v>3</v>
      </c>
    </row>
    <row r="2752" spans="1:42" x14ac:dyDescent="0.3">
      <c r="A2752" s="1">
        <v>3056</v>
      </c>
      <c r="B2752" t="s">
        <v>9941</v>
      </c>
      <c r="C2752" t="s">
        <v>27</v>
      </c>
      <c r="D2752" t="s">
        <v>9942</v>
      </c>
      <c r="E2752" t="s">
        <v>2754</v>
      </c>
      <c r="F2752" t="s">
        <v>3714</v>
      </c>
      <c r="G2752" t="s">
        <v>1809</v>
      </c>
      <c r="H2752" t="s">
        <v>32</v>
      </c>
      <c r="I2752">
        <v>85</v>
      </c>
      <c r="J2752">
        <v>1.85</v>
      </c>
      <c r="K2752" t="s">
        <v>33</v>
      </c>
      <c r="L2752" t="s">
        <v>15216</v>
      </c>
      <c r="M2752" t="s">
        <v>14220</v>
      </c>
      <c r="N2752" t="s">
        <v>19492</v>
      </c>
      <c r="O2752" t="s">
        <v>19493</v>
      </c>
      <c r="P2752" t="s">
        <v>14425</v>
      </c>
      <c r="Q2752">
        <v>2002</v>
      </c>
      <c r="R2752" t="s">
        <v>491</v>
      </c>
      <c r="S2752">
        <v>0</v>
      </c>
      <c r="T2752">
        <v>20000000</v>
      </c>
      <c r="U2752">
        <v>32983713</v>
      </c>
      <c r="V2752">
        <f t="shared" si="85"/>
        <v>12983713</v>
      </c>
      <c r="W2752" t="s">
        <v>9943</v>
      </c>
      <c r="X2752">
        <v>5.8</v>
      </c>
      <c r="Y2752">
        <v>26</v>
      </c>
      <c r="Z2752">
        <v>19284</v>
      </c>
      <c r="AA2752">
        <v>66</v>
      </c>
      <c r="AB2752">
        <v>981</v>
      </c>
      <c r="AC2752">
        <v>7</v>
      </c>
      <c r="AD2752">
        <v>723</v>
      </c>
      <c r="AE2752">
        <v>706</v>
      </c>
      <c r="AF2752">
        <v>615</v>
      </c>
      <c r="AG2752">
        <v>3712</v>
      </c>
      <c r="AH2752" t="s">
        <v>1432</v>
      </c>
      <c r="AI2752" t="s">
        <v>2420</v>
      </c>
      <c r="AP2752">
        <f t="shared" si="84"/>
        <v>2</v>
      </c>
    </row>
    <row r="2753" spans="1:42" x14ac:dyDescent="0.3">
      <c r="A2753" s="1">
        <v>3057</v>
      </c>
      <c r="B2753" t="s">
        <v>9944</v>
      </c>
      <c r="C2753" t="s">
        <v>27</v>
      </c>
      <c r="D2753" t="s">
        <v>9886</v>
      </c>
      <c r="E2753" t="s">
        <v>5140</v>
      </c>
      <c r="F2753" t="s">
        <v>9945</v>
      </c>
      <c r="G2753" t="s">
        <v>9886</v>
      </c>
      <c r="H2753" t="s">
        <v>205</v>
      </c>
      <c r="I2753">
        <v>97</v>
      </c>
      <c r="J2753">
        <v>2.35</v>
      </c>
      <c r="K2753" t="s">
        <v>33</v>
      </c>
      <c r="L2753" t="s">
        <v>14528</v>
      </c>
      <c r="M2753" t="s">
        <v>18829</v>
      </c>
      <c r="N2753" t="s">
        <v>16807</v>
      </c>
      <c r="O2753" t="s">
        <v>18399</v>
      </c>
      <c r="P2753" t="s">
        <v>14057</v>
      </c>
      <c r="Q2753">
        <v>2015</v>
      </c>
      <c r="R2753" t="s">
        <v>34</v>
      </c>
      <c r="S2753">
        <v>0</v>
      </c>
      <c r="T2753">
        <v>10000000</v>
      </c>
      <c r="U2753">
        <v>52200504</v>
      </c>
      <c r="V2753">
        <f t="shared" si="85"/>
        <v>42200504</v>
      </c>
      <c r="W2753" t="s">
        <v>9946</v>
      </c>
      <c r="X2753">
        <v>6.1</v>
      </c>
      <c r="Y2753">
        <v>242</v>
      </c>
      <c r="Z2753">
        <v>54190</v>
      </c>
      <c r="AA2753">
        <v>183</v>
      </c>
      <c r="AB2753">
        <v>29000</v>
      </c>
      <c r="AC2753">
        <v>482</v>
      </c>
      <c r="AD2753">
        <v>852</v>
      </c>
      <c r="AE2753">
        <v>542</v>
      </c>
      <c r="AF2753">
        <v>482</v>
      </c>
      <c r="AG2753">
        <v>2426</v>
      </c>
      <c r="AH2753" t="s">
        <v>20924</v>
      </c>
      <c r="AI2753" t="s">
        <v>4493</v>
      </c>
      <c r="AJ2753" t="s">
        <v>13161</v>
      </c>
      <c r="AP2753">
        <f t="shared" si="84"/>
        <v>3</v>
      </c>
    </row>
    <row r="2754" spans="1:42" x14ac:dyDescent="0.3">
      <c r="A2754" s="1">
        <v>3058</v>
      </c>
      <c r="B2754" t="s">
        <v>9947</v>
      </c>
      <c r="C2754" t="s">
        <v>27</v>
      </c>
      <c r="D2754" t="s">
        <v>9948</v>
      </c>
      <c r="E2754" t="s">
        <v>2267</v>
      </c>
      <c r="F2754" t="s">
        <v>9949</v>
      </c>
      <c r="G2754" t="s">
        <v>9950</v>
      </c>
      <c r="H2754" t="s">
        <v>32</v>
      </c>
      <c r="I2754">
        <v>109</v>
      </c>
      <c r="J2754">
        <v>1.85</v>
      </c>
      <c r="K2754" t="s">
        <v>33</v>
      </c>
      <c r="L2754" t="s">
        <v>15351</v>
      </c>
      <c r="M2754" t="s">
        <v>14482</v>
      </c>
      <c r="N2754" t="s">
        <v>19494</v>
      </c>
      <c r="O2754" t="s">
        <v>14320</v>
      </c>
      <c r="P2754" t="s">
        <v>12284</v>
      </c>
      <c r="Q2754">
        <v>1985</v>
      </c>
      <c r="R2754" t="s">
        <v>34</v>
      </c>
      <c r="S2754">
        <v>1</v>
      </c>
      <c r="T2754">
        <v>10000000</v>
      </c>
      <c r="U2754">
        <v>33000000</v>
      </c>
      <c r="V2754">
        <f t="shared" si="85"/>
        <v>23000000</v>
      </c>
      <c r="W2754" t="s">
        <v>9951</v>
      </c>
      <c r="X2754">
        <v>6.9</v>
      </c>
      <c r="Y2754">
        <v>55</v>
      </c>
      <c r="Z2754">
        <v>9424</v>
      </c>
      <c r="AA2754">
        <v>109</v>
      </c>
      <c r="AB2754">
        <v>0</v>
      </c>
      <c r="AC2754">
        <v>78</v>
      </c>
      <c r="AD2754">
        <v>854</v>
      </c>
      <c r="AE2754">
        <v>841</v>
      </c>
      <c r="AF2754">
        <v>619</v>
      </c>
      <c r="AG2754">
        <v>3394</v>
      </c>
      <c r="AH2754" t="s">
        <v>980</v>
      </c>
      <c r="AI2754" t="s">
        <v>1432</v>
      </c>
      <c r="AJ2754" t="s">
        <v>2420</v>
      </c>
      <c r="AK2754" t="s">
        <v>20933</v>
      </c>
      <c r="AP2754">
        <f t="shared" si="84"/>
        <v>4</v>
      </c>
    </row>
    <row r="2755" spans="1:42" x14ac:dyDescent="0.3">
      <c r="A2755" s="1">
        <v>3059</v>
      </c>
      <c r="B2755" t="s">
        <v>9952</v>
      </c>
      <c r="C2755" t="s">
        <v>27</v>
      </c>
      <c r="D2755" t="s">
        <v>5930</v>
      </c>
      <c r="E2755" t="s">
        <v>9953</v>
      </c>
      <c r="F2755" t="s">
        <v>9954</v>
      </c>
      <c r="G2755" t="s">
        <v>1318</v>
      </c>
      <c r="H2755" t="s">
        <v>47</v>
      </c>
      <c r="I2755">
        <v>140</v>
      </c>
      <c r="J2755">
        <v>1.85</v>
      </c>
      <c r="K2755" t="s">
        <v>33</v>
      </c>
      <c r="L2755" t="s">
        <v>18997</v>
      </c>
      <c r="M2755" t="s">
        <v>19495</v>
      </c>
      <c r="N2755" t="s">
        <v>14098</v>
      </c>
      <c r="O2755" t="s">
        <v>14166</v>
      </c>
      <c r="P2755" t="s">
        <v>16823</v>
      </c>
      <c r="Q2755">
        <v>1992</v>
      </c>
      <c r="R2755" t="s">
        <v>491</v>
      </c>
      <c r="S2755">
        <v>0</v>
      </c>
      <c r="T2755">
        <v>10000000</v>
      </c>
      <c r="U2755">
        <v>32101000</v>
      </c>
      <c r="V2755">
        <f t="shared" si="85"/>
        <v>22101000</v>
      </c>
      <c r="W2755" t="s">
        <v>9955</v>
      </c>
      <c r="X2755">
        <v>5.4</v>
      </c>
      <c r="Y2755">
        <v>48</v>
      </c>
      <c r="Z2755">
        <v>27800</v>
      </c>
      <c r="AA2755">
        <v>96</v>
      </c>
      <c r="AB2755">
        <v>0</v>
      </c>
      <c r="AC2755">
        <v>32</v>
      </c>
      <c r="AD2755">
        <v>535</v>
      </c>
      <c r="AE2755">
        <v>211</v>
      </c>
      <c r="AF2755">
        <v>120</v>
      </c>
      <c r="AG2755">
        <v>1109</v>
      </c>
      <c r="AH2755" t="s">
        <v>4493</v>
      </c>
      <c r="AI2755" t="s">
        <v>13700</v>
      </c>
      <c r="AP2755">
        <f t="shared" ref="AP2755:AP2818" si="86">COUNTA(AH2755:AO2755)</f>
        <v>2</v>
      </c>
    </row>
    <row r="2756" spans="1:42" x14ac:dyDescent="0.3">
      <c r="A2756" s="1">
        <v>3060</v>
      </c>
      <c r="B2756" t="s">
        <v>9956</v>
      </c>
      <c r="C2756" t="s">
        <v>27</v>
      </c>
      <c r="D2756" t="s">
        <v>9957</v>
      </c>
      <c r="E2756" t="s">
        <v>7662</v>
      </c>
      <c r="F2756" t="s">
        <v>2280</v>
      </c>
      <c r="G2756" t="s">
        <v>4821</v>
      </c>
      <c r="H2756" t="s">
        <v>32</v>
      </c>
      <c r="I2756">
        <v>90</v>
      </c>
      <c r="J2756">
        <v>1.85</v>
      </c>
      <c r="K2756" t="s">
        <v>33</v>
      </c>
      <c r="L2756" t="s">
        <v>15249</v>
      </c>
      <c r="M2756" t="s">
        <v>17237</v>
      </c>
      <c r="N2756" t="s">
        <v>18065</v>
      </c>
      <c r="O2756" t="s">
        <v>14003</v>
      </c>
      <c r="P2756" t="s">
        <v>16136</v>
      </c>
      <c r="Q2756">
        <v>2008</v>
      </c>
      <c r="R2756" t="s">
        <v>34</v>
      </c>
      <c r="S2756">
        <v>2</v>
      </c>
      <c r="T2756">
        <v>9000000</v>
      </c>
      <c r="U2756">
        <v>31487293</v>
      </c>
      <c r="V2756">
        <f t="shared" ref="V2756:V2819" si="87">U2756-T2756</f>
        <v>22487293</v>
      </c>
      <c r="W2756" t="s">
        <v>9958</v>
      </c>
      <c r="X2756">
        <v>6.7</v>
      </c>
      <c r="Y2756">
        <v>166</v>
      </c>
      <c r="Z2756">
        <v>74887</v>
      </c>
      <c r="AA2756">
        <v>129</v>
      </c>
      <c r="AB2756">
        <v>0</v>
      </c>
      <c r="AC2756">
        <v>6</v>
      </c>
      <c r="AD2756">
        <v>904</v>
      </c>
      <c r="AE2756">
        <v>715</v>
      </c>
      <c r="AF2756">
        <v>617</v>
      </c>
      <c r="AG2756">
        <v>2807</v>
      </c>
      <c r="AH2756" t="s">
        <v>1432</v>
      </c>
      <c r="AI2756" t="s">
        <v>2420</v>
      </c>
      <c r="AJ2756" t="s">
        <v>20933</v>
      </c>
      <c r="AK2756" t="s">
        <v>12756</v>
      </c>
      <c r="AP2756">
        <f t="shared" si="86"/>
        <v>4</v>
      </c>
    </row>
    <row r="2757" spans="1:42" x14ac:dyDescent="0.3">
      <c r="A2757" s="1">
        <v>3061</v>
      </c>
      <c r="B2757" t="s">
        <v>9959</v>
      </c>
      <c r="C2757" t="s">
        <v>27</v>
      </c>
      <c r="D2757" t="s">
        <v>5005</v>
      </c>
      <c r="E2757" t="s">
        <v>861</v>
      </c>
      <c r="F2757" t="s">
        <v>591</v>
      </c>
      <c r="G2757" t="s">
        <v>2344</v>
      </c>
      <c r="H2757" t="s">
        <v>32</v>
      </c>
      <c r="I2757">
        <v>130</v>
      </c>
      <c r="J2757">
        <v>2.35</v>
      </c>
      <c r="K2757" t="s">
        <v>33</v>
      </c>
      <c r="L2757" t="s">
        <v>19496</v>
      </c>
      <c r="M2757" t="s">
        <v>19497</v>
      </c>
      <c r="N2757" t="s">
        <v>15384</v>
      </c>
      <c r="O2757" t="s">
        <v>14928</v>
      </c>
      <c r="P2757" t="s">
        <v>14515</v>
      </c>
      <c r="Q2757">
        <v>1999</v>
      </c>
      <c r="R2757" t="s">
        <v>491</v>
      </c>
      <c r="S2757">
        <v>8</v>
      </c>
      <c r="T2757">
        <v>10000000</v>
      </c>
      <c r="U2757">
        <v>30651422</v>
      </c>
      <c r="V2757">
        <f t="shared" si="87"/>
        <v>20651422</v>
      </c>
      <c r="W2757" t="s">
        <v>9960</v>
      </c>
      <c r="X2757">
        <v>7.4</v>
      </c>
      <c r="Y2757">
        <v>206</v>
      </c>
      <c r="Z2757">
        <v>181737</v>
      </c>
      <c r="AA2757">
        <v>1015</v>
      </c>
      <c r="AB2757">
        <v>10000</v>
      </c>
      <c r="AC2757">
        <v>0</v>
      </c>
      <c r="AD2757">
        <v>13000</v>
      </c>
      <c r="AE2757">
        <v>1000</v>
      </c>
      <c r="AF2757">
        <v>769</v>
      </c>
      <c r="AG2757">
        <v>16693</v>
      </c>
      <c r="AH2757" t="s">
        <v>718</v>
      </c>
      <c r="AI2757" t="s">
        <v>1432</v>
      </c>
      <c r="AJ2757" t="s">
        <v>2420</v>
      </c>
      <c r="AK2757" t="s">
        <v>20924</v>
      </c>
      <c r="AP2757">
        <f t="shared" si="86"/>
        <v>4</v>
      </c>
    </row>
    <row r="2758" spans="1:42" x14ac:dyDescent="0.3">
      <c r="A2758" s="1">
        <v>3062</v>
      </c>
      <c r="B2758" t="s">
        <v>9961</v>
      </c>
      <c r="C2758" t="s">
        <v>27</v>
      </c>
      <c r="D2758" t="s">
        <v>9962</v>
      </c>
      <c r="E2758" t="s">
        <v>3269</v>
      </c>
      <c r="F2758" t="s">
        <v>7061</v>
      </c>
      <c r="G2758" t="s">
        <v>9963</v>
      </c>
      <c r="H2758" t="s">
        <v>32</v>
      </c>
      <c r="I2758">
        <v>98</v>
      </c>
      <c r="J2758">
        <v>2.35</v>
      </c>
      <c r="K2758" t="s">
        <v>33</v>
      </c>
      <c r="L2758" t="s">
        <v>18649</v>
      </c>
      <c r="M2758" t="s">
        <v>16545</v>
      </c>
      <c r="N2758" t="s">
        <v>15210</v>
      </c>
      <c r="O2758" t="s">
        <v>16852</v>
      </c>
      <c r="P2758" t="s">
        <v>14218</v>
      </c>
      <c r="Q2758">
        <v>2002</v>
      </c>
      <c r="R2758" t="s">
        <v>491</v>
      </c>
      <c r="S2758">
        <v>2</v>
      </c>
      <c r="T2758">
        <v>10000000</v>
      </c>
      <c r="U2758">
        <v>30306281</v>
      </c>
      <c r="V2758">
        <f t="shared" si="87"/>
        <v>20306281</v>
      </c>
      <c r="W2758" t="s">
        <v>9964</v>
      </c>
      <c r="X2758">
        <v>5.6</v>
      </c>
      <c r="Y2758">
        <v>92</v>
      </c>
      <c r="Z2758">
        <v>12388</v>
      </c>
      <c r="AA2758">
        <v>147</v>
      </c>
      <c r="AB2758">
        <v>744</v>
      </c>
      <c r="AC2758">
        <v>7</v>
      </c>
      <c r="AD2758">
        <v>931</v>
      </c>
      <c r="AE2758">
        <v>797</v>
      </c>
      <c r="AF2758">
        <v>73</v>
      </c>
      <c r="AG2758">
        <v>1917</v>
      </c>
      <c r="AH2758" t="s">
        <v>1432</v>
      </c>
      <c r="AI2758" t="s">
        <v>2420</v>
      </c>
      <c r="AP2758">
        <f t="shared" si="86"/>
        <v>2</v>
      </c>
    </row>
    <row r="2759" spans="1:42" x14ac:dyDescent="0.3">
      <c r="A2759" s="1">
        <v>3063</v>
      </c>
      <c r="B2759" t="s">
        <v>9965</v>
      </c>
      <c r="C2759" t="s">
        <v>27</v>
      </c>
      <c r="D2759" t="s">
        <v>2028</v>
      </c>
      <c r="E2759" t="s">
        <v>2115</v>
      </c>
      <c r="F2759" t="s">
        <v>9918</v>
      </c>
      <c r="G2759" t="s">
        <v>9966</v>
      </c>
      <c r="H2759" t="s">
        <v>32</v>
      </c>
      <c r="I2759">
        <v>101</v>
      </c>
      <c r="J2759">
        <v>1.85</v>
      </c>
      <c r="K2759" t="s">
        <v>33</v>
      </c>
      <c r="L2759" t="s">
        <v>14500</v>
      </c>
      <c r="M2759" t="s">
        <v>15510</v>
      </c>
      <c r="N2759" t="s">
        <v>16237</v>
      </c>
      <c r="O2759" t="s">
        <v>19498</v>
      </c>
      <c r="P2759" t="s">
        <v>14286</v>
      </c>
      <c r="Q2759">
        <v>1983</v>
      </c>
      <c r="R2759" t="s">
        <v>72</v>
      </c>
      <c r="S2759">
        <v>0</v>
      </c>
      <c r="T2759">
        <v>10000000</v>
      </c>
      <c r="U2759">
        <v>29500000</v>
      </c>
      <c r="V2759">
        <f t="shared" si="87"/>
        <v>19500000</v>
      </c>
      <c r="W2759" t="s">
        <v>9967</v>
      </c>
      <c r="X2759">
        <v>6.5</v>
      </c>
      <c r="Y2759">
        <v>78</v>
      </c>
      <c r="Z2759">
        <v>25613</v>
      </c>
      <c r="AA2759">
        <v>121</v>
      </c>
      <c r="AB2759">
        <v>0</v>
      </c>
      <c r="AC2759">
        <v>287</v>
      </c>
      <c r="AD2759">
        <v>745</v>
      </c>
      <c r="AE2759">
        <v>730</v>
      </c>
      <c r="AF2759">
        <v>257</v>
      </c>
      <c r="AG2759">
        <v>1954</v>
      </c>
      <c r="AH2759" t="s">
        <v>20924</v>
      </c>
      <c r="AI2759" t="s">
        <v>4493</v>
      </c>
      <c r="AJ2759" t="s">
        <v>13700</v>
      </c>
      <c r="AP2759">
        <f t="shared" si="86"/>
        <v>3</v>
      </c>
    </row>
    <row r="2760" spans="1:42" x14ac:dyDescent="0.3">
      <c r="A2760" s="1">
        <v>3064</v>
      </c>
      <c r="B2760" t="s">
        <v>9968</v>
      </c>
      <c r="C2760" t="s">
        <v>27</v>
      </c>
      <c r="D2760" t="s">
        <v>9969</v>
      </c>
      <c r="E2760" t="s">
        <v>1400</v>
      </c>
      <c r="F2760" t="s">
        <v>9802</v>
      </c>
      <c r="G2760" t="s">
        <v>1545</v>
      </c>
      <c r="H2760" t="s">
        <v>32</v>
      </c>
      <c r="I2760">
        <v>114</v>
      </c>
      <c r="J2760">
        <v>2.35</v>
      </c>
      <c r="K2760" t="s">
        <v>33</v>
      </c>
      <c r="L2760" t="s">
        <v>16296</v>
      </c>
      <c r="M2760" t="s">
        <v>15351</v>
      </c>
      <c r="N2760" t="s">
        <v>18805</v>
      </c>
      <c r="O2760" t="s">
        <v>14320</v>
      </c>
      <c r="P2760" t="s">
        <v>15476</v>
      </c>
      <c r="Q2760">
        <v>1989</v>
      </c>
      <c r="R2760" t="s">
        <v>491</v>
      </c>
      <c r="S2760">
        <v>1</v>
      </c>
      <c r="T2760">
        <v>17000000</v>
      </c>
      <c r="U2760">
        <v>30050028</v>
      </c>
      <c r="V2760">
        <f t="shared" si="87"/>
        <v>13050028</v>
      </c>
      <c r="W2760" t="s">
        <v>9970</v>
      </c>
      <c r="X2760">
        <v>6.5</v>
      </c>
      <c r="Y2760">
        <v>83</v>
      </c>
      <c r="Z2760">
        <v>42987</v>
      </c>
      <c r="AA2760">
        <v>201</v>
      </c>
      <c r="AB2760">
        <v>0</v>
      </c>
      <c r="AC2760">
        <v>9</v>
      </c>
      <c r="AD2760">
        <v>623</v>
      </c>
      <c r="AE2760">
        <v>472</v>
      </c>
      <c r="AF2760">
        <v>466</v>
      </c>
      <c r="AG2760">
        <v>2484</v>
      </c>
      <c r="AH2760" t="s">
        <v>980</v>
      </c>
      <c r="AI2760" t="s">
        <v>13161</v>
      </c>
      <c r="AP2760">
        <f t="shared" si="86"/>
        <v>2</v>
      </c>
    </row>
    <row r="2761" spans="1:42" x14ac:dyDescent="0.3">
      <c r="A2761" s="1">
        <v>3065</v>
      </c>
      <c r="B2761" t="s">
        <v>9971</v>
      </c>
      <c r="C2761" t="s">
        <v>27</v>
      </c>
      <c r="D2761" t="s">
        <v>2752</v>
      </c>
      <c r="E2761" t="s">
        <v>599</v>
      </c>
      <c r="F2761" t="s">
        <v>6679</v>
      </c>
      <c r="G2761" t="s">
        <v>3313</v>
      </c>
      <c r="H2761" t="s">
        <v>32</v>
      </c>
      <c r="I2761">
        <v>100</v>
      </c>
      <c r="J2761">
        <v>1.85</v>
      </c>
      <c r="K2761" t="s">
        <v>33</v>
      </c>
      <c r="L2761" t="s">
        <v>14630</v>
      </c>
      <c r="M2761" t="s">
        <v>14947</v>
      </c>
      <c r="N2761" t="s">
        <v>17353</v>
      </c>
      <c r="O2761" t="s">
        <v>15544</v>
      </c>
      <c r="P2761" t="s">
        <v>18110</v>
      </c>
      <c r="Q2761">
        <v>1994</v>
      </c>
      <c r="R2761" t="s">
        <v>491</v>
      </c>
      <c r="S2761">
        <v>2</v>
      </c>
      <c r="T2761">
        <v>10000000</v>
      </c>
      <c r="U2761">
        <v>29392418</v>
      </c>
      <c r="V2761">
        <f t="shared" si="87"/>
        <v>19392418</v>
      </c>
      <c r="W2761" t="s">
        <v>9972</v>
      </c>
      <c r="X2761">
        <v>5.8</v>
      </c>
      <c r="Y2761">
        <v>8</v>
      </c>
      <c r="Z2761">
        <v>3924</v>
      </c>
      <c r="AA2761">
        <v>26</v>
      </c>
      <c r="AB2761">
        <v>368</v>
      </c>
      <c r="AC2761">
        <v>322</v>
      </c>
      <c r="AD2761">
        <v>851</v>
      </c>
      <c r="AE2761">
        <v>543</v>
      </c>
      <c r="AF2761">
        <v>534</v>
      </c>
      <c r="AG2761">
        <v>3190</v>
      </c>
      <c r="AH2761" t="s">
        <v>980</v>
      </c>
      <c r="AI2761" t="s">
        <v>1432</v>
      </c>
      <c r="AJ2761" t="s">
        <v>20931</v>
      </c>
      <c r="AP2761">
        <f t="shared" si="86"/>
        <v>3</v>
      </c>
    </row>
    <row r="2762" spans="1:42" x14ac:dyDescent="0.3">
      <c r="A2762" s="1">
        <v>3066</v>
      </c>
      <c r="B2762" t="s">
        <v>9973</v>
      </c>
      <c r="C2762" t="s">
        <v>27</v>
      </c>
      <c r="D2762" t="s">
        <v>6596</v>
      </c>
      <c r="E2762" t="s">
        <v>3269</v>
      </c>
      <c r="F2762" t="s">
        <v>9974</v>
      </c>
      <c r="G2762" t="s">
        <v>6530</v>
      </c>
      <c r="H2762" t="s">
        <v>32</v>
      </c>
      <c r="I2762">
        <v>85</v>
      </c>
      <c r="J2762">
        <v>2.35</v>
      </c>
      <c r="K2762" t="s">
        <v>33</v>
      </c>
      <c r="L2762" t="s">
        <v>15251</v>
      </c>
      <c r="M2762" t="s">
        <v>14157</v>
      </c>
      <c r="N2762" t="s">
        <v>15391</v>
      </c>
      <c r="O2762" t="s">
        <v>19499</v>
      </c>
      <c r="P2762" t="s">
        <v>16520</v>
      </c>
      <c r="Q2762">
        <v>2002</v>
      </c>
      <c r="R2762" t="s">
        <v>34</v>
      </c>
      <c r="S2762">
        <v>0</v>
      </c>
      <c r="T2762">
        <v>8500000</v>
      </c>
      <c r="U2762">
        <v>28563926</v>
      </c>
      <c r="V2762">
        <f t="shared" si="87"/>
        <v>20063926</v>
      </c>
      <c r="W2762" t="s">
        <v>9975</v>
      </c>
      <c r="X2762">
        <v>5</v>
      </c>
      <c r="Y2762">
        <v>86</v>
      </c>
      <c r="Z2762">
        <v>16300</v>
      </c>
      <c r="AA2762">
        <v>217</v>
      </c>
      <c r="AB2762">
        <v>720</v>
      </c>
      <c r="AC2762">
        <v>21</v>
      </c>
      <c r="AD2762">
        <v>931</v>
      </c>
      <c r="AE2762">
        <v>855</v>
      </c>
      <c r="AF2762">
        <v>782</v>
      </c>
      <c r="AG2762">
        <v>3819</v>
      </c>
      <c r="AH2762" t="s">
        <v>2420</v>
      </c>
      <c r="AI2762" t="s">
        <v>13161</v>
      </c>
      <c r="AP2762">
        <f t="shared" si="86"/>
        <v>2</v>
      </c>
    </row>
    <row r="2763" spans="1:42" x14ac:dyDescent="0.3">
      <c r="A2763" s="1">
        <v>3067</v>
      </c>
      <c r="B2763" t="s">
        <v>9976</v>
      </c>
      <c r="C2763" t="s">
        <v>27</v>
      </c>
      <c r="D2763" t="s">
        <v>9977</v>
      </c>
      <c r="E2763" t="s">
        <v>4712</v>
      </c>
      <c r="F2763" t="s">
        <v>1082</v>
      </c>
      <c r="G2763" t="s">
        <v>3482</v>
      </c>
      <c r="H2763" t="s">
        <v>32</v>
      </c>
      <c r="I2763">
        <v>103</v>
      </c>
      <c r="J2763">
        <v>1.85</v>
      </c>
      <c r="K2763" t="s">
        <v>33</v>
      </c>
      <c r="L2763" t="s">
        <v>15007</v>
      </c>
      <c r="M2763" t="s">
        <v>16674</v>
      </c>
      <c r="N2763" t="s">
        <v>19500</v>
      </c>
      <c r="O2763" t="s">
        <v>19501</v>
      </c>
      <c r="P2763" t="s">
        <v>15764</v>
      </c>
      <c r="Q2763">
        <v>2006</v>
      </c>
      <c r="R2763" t="s">
        <v>34</v>
      </c>
      <c r="S2763">
        <v>2</v>
      </c>
      <c r="T2763">
        <v>12000000</v>
      </c>
      <c r="U2763">
        <v>28435406</v>
      </c>
      <c r="V2763">
        <f t="shared" si="87"/>
        <v>16435406</v>
      </c>
      <c r="W2763" t="s">
        <v>9978</v>
      </c>
      <c r="X2763">
        <v>5.5</v>
      </c>
      <c r="Y2763">
        <v>85</v>
      </c>
      <c r="Z2763">
        <v>37681</v>
      </c>
      <c r="AA2763">
        <v>151</v>
      </c>
      <c r="AB2763">
        <v>0</v>
      </c>
      <c r="AC2763">
        <v>27</v>
      </c>
      <c r="AD2763">
        <v>1000</v>
      </c>
      <c r="AE2763">
        <v>809</v>
      </c>
      <c r="AF2763">
        <v>534</v>
      </c>
      <c r="AG2763">
        <v>4441</v>
      </c>
      <c r="AH2763" t="s">
        <v>1432</v>
      </c>
      <c r="AI2763" t="s">
        <v>12756</v>
      </c>
      <c r="AP2763">
        <f t="shared" si="86"/>
        <v>2</v>
      </c>
    </row>
    <row r="2764" spans="1:42" x14ac:dyDescent="0.3">
      <c r="A2764" s="1">
        <v>3068</v>
      </c>
      <c r="B2764" t="s">
        <v>9979</v>
      </c>
      <c r="C2764" t="s">
        <v>27</v>
      </c>
      <c r="D2764" t="s">
        <v>7192</v>
      </c>
      <c r="E2764" t="s">
        <v>1901</v>
      </c>
      <c r="F2764" t="s">
        <v>5132</v>
      </c>
      <c r="G2764" t="s">
        <v>3937</v>
      </c>
      <c r="H2764" t="s">
        <v>32</v>
      </c>
      <c r="I2764">
        <v>100</v>
      </c>
      <c r="J2764">
        <v>1.85</v>
      </c>
      <c r="K2764" t="s">
        <v>33</v>
      </c>
      <c r="L2764" t="s">
        <v>15222</v>
      </c>
      <c r="M2764" t="s">
        <v>15251</v>
      </c>
      <c r="N2764" t="s">
        <v>14964</v>
      </c>
      <c r="O2764" t="s">
        <v>16938</v>
      </c>
      <c r="P2764" t="s">
        <v>14178</v>
      </c>
      <c r="Q2764">
        <v>1998</v>
      </c>
      <c r="R2764" t="s">
        <v>34</v>
      </c>
      <c r="S2764">
        <v>4</v>
      </c>
      <c r="T2764">
        <v>10000000</v>
      </c>
      <c r="U2764">
        <v>25339117</v>
      </c>
      <c r="V2764">
        <f t="shared" si="87"/>
        <v>15339117</v>
      </c>
      <c r="W2764" t="s">
        <v>9980</v>
      </c>
      <c r="X2764">
        <v>6.5</v>
      </c>
      <c r="Y2764">
        <v>76</v>
      </c>
      <c r="Z2764">
        <v>37885</v>
      </c>
      <c r="AA2764">
        <v>247</v>
      </c>
      <c r="AB2764">
        <v>0</v>
      </c>
      <c r="AC2764">
        <v>4</v>
      </c>
      <c r="AD2764">
        <v>982</v>
      </c>
      <c r="AE2764">
        <v>945</v>
      </c>
      <c r="AF2764">
        <v>678</v>
      </c>
      <c r="AG2764">
        <v>4259</v>
      </c>
      <c r="AH2764" t="s">
        <v>1432</v>
      </c>
      <c r="AI2764" t="s">
        <v>12756</v>
      </c>
      <c r="AP2764">
        <f t="shared" si="86"/>
        <v>2</v>
      </c>
    </row>
    <row r="2765" spans="1:42" x14ac:dyDescent="0.3">
      <c r="A2765" s="1">
        <v>3069</v>
      </c>
      <c r="B2765" t="s">
        <v>9981</v>
      </c>
      <c r="C2765" t="s">
        <v>27</v>
      </c>
      <c r="D2765" t="s">
        <v>3416</v>
      </c>
      <c r="E2765" t="s">
        <v>401</v>
      </c>
      <c r="F2765" t="s">
        <v>1656</v>
      </c>
      <c r="G2765" t="s">
        <v>9982</v>
      </c>
      <c r="H2765" t="s">
        <v>32</v>
      </c>
      <c r="I2765">
        <v>114</v>
      </c>
      <c r="J2765">
        <v>2.35</v>
      </c>
      <c r="K2765" t="s">
        <v>33</v>
      </c>
      <c r="L2765" t="s">
        <v>16449</v>
      </c>
      <c r="M2765" t="s">
        <v>15082</v>
      </c>
      <c r="N2765" t="s">
        <v>19502</v>
      </c>
      <c r="O2765" t="s">
        <v>19503</v>
      </c>
      <c r="P2765" t="s">
        <v>15792</v>
      </c>
      <c r="Q2765">
        <v>1983</v>
      </c>
      <c r="R2765" t="s">
        <v>34</v>
      </c>
      <c r="S2765">
        <v>0</v>
      </c>
      <c r="T2765">
        <v>10000000</v>
      </c>
      <c r="U2765">
        <v>25600000</v>
      </c>
      <c r="V2765">
        <f t="shared" si="87"/>
        <v>15600000</v>
      </c>
      <c r="W2765" t="s">
        <v>9983</v>
      </c>
      <c r="X2765">
        <v>7.2</v>
      </c>
      <c r="Y2765">
        <v>60</v>
      </c>
      <c r="Z2765">
        <v>57363</v>
      </c>
      <c r="AA2765">
        <v>308</v>
      </c>
      <c r="AB2765">
        <v>10000</v>
      </c>
      <c r="AC2765">
        <v>0</v>
      </c>
      <c r="AD2765">
        <v>10000</v>
      </c>
      <c r="AE2765">
        <v>919</v>
      </c>
      <c r="AF2765">
        <v>699</v>
      </c>
      <c r="AG2765">
        <v>12097</v>
      </c>
      <c r="AH2765" t="s">
        <v>20931</v>
      </c>
      <c r="AI2765" t="s">
        <v>2420</v>
      </c>
      <c r="AP2765">
        <f t="shared" si="86"/>
        <v>2</v>
      </c>
    </row>
    <row r="2766" spans="1:42" x14ac:dyDescent="0.3">
      <c r="A2766" s="1">
        <v>3071</v>
      </c>
      <c r="B2766" t="s">
        <v>9984</v>
      </c>
      <c r="C2766" t="s">
        <v>27</v>
      </c>
      <c r="D2766" t="s">
        <v>9985</v>
      </c>
      <c r="E2766" t="s">
        <v>9986</v>
      </c>
      <c r="F2766" t="s">
        <v>3579</v>
      </c>
      <c r="G2766" t="s">
        <v>9987</v>
      </c>
      <c r="H2766" t="s">
        <v>32</v>
      </c>
      <c r="I2766">
        <v>97</v>
      </c>
      <c r="J2766">
        <v>2.35</v>
      </c>
      <c r="K2766" t="s">
        <v>33</v>
      </c>
      <c r="L2766" t="s">
        <v>16349</v>
      </c>
      <c r="M2766" t="s">
        <v>18336</v>
      </c>
      <c r="N2766" t="s">
        <v>15551</v>
      </c>
      <c r="O2766" t="s">
        <v>14566</v>
      </c>
      <c r="P2766" t="s">
        <v>19504</v>
      </c>
      <c r="Q2766">
        <v>2015</v>
      </c>
      <c r="R2766" t="s">
        <v>491</v>
      </c>
      <c r="S2766">
        <v>0</v>
      </c>
      <c r="T2766">
        <v>10000000</v>
      </c>
      <c r="U2766">
        <v>27736779</v>
      </c>
      <c r="V2766">
        <f t="shared" si="87"/>
        <v>17736779</v>
      </c>
      <c r="W2766" t="s">
        <v>9988</v>
      </c>
      <c r="X2766">
        <v>5.2</v>
      </c>
      <c r="Y2766">
        <v>189</v>
      </c>
      <c r="Z2766">
        <v>25210</v>
      </c>
      <c r="AA2766">
        <v>126</v>
      </c>
      <c r="AB2766">
        <v>13000</v>
      </c>
      <c r="AC2766">
        <v>11</v>
      </c>
      <c r="AD2766">
        <v>1000</v>
      </c>
      <c r="AE2766">
        <v>412</v>
      </c>
      <c r="AF2766">
        <v>220</v>
      </c>
      <c r="AG2766">
        <v>2403</v>
      </c>
      <c r="AH2766" t="s">
        <v>4493</v>
      </c>
      <c r="AI2766" t="s">
        <v>20928</v>
      </c>
      <c r="AJ2766" t="s">
        <v>13161</v>
      </c>
      <c r="AP2766">
        <f t="shared" si="86"/>
        <v>3</v>
      </c>
    </row>
    <row r="2767" spans="1:42" x14ac:dyDescent="0.3">
      <c r="A2767" s="1">
        <v>3072</v>
      </c>
      <c r="B2767" t="s">
        <v>9989</v>
      </c>
      <c r="C2767" t="s">
        <v>27</v>
      </c>
      <c r="D2767" t="s">
        <v>9990</v>
      </c>
      <c r="E2767" t="s">
        <v>4167</v>
      </c>
      <c r="F2767" t="s">
        <v>4454</v>
      </c>
      <c r="G2767" t="s">
        <v>3714</v>
      </c>
      <c r="H2767" t="s">
        <v>32</v>
      </c>
      <c r="I2767">
        <v>116</v>
      </c>
      <c r="J2767">
        <v>2.35</v>
      </c>
      <c r="K2767" t="s">
        <v>33</v>
      </c>
      <c r="L2767" t="s">
        <v>15510</v>
      </c>
      <c r="M2767" t="s">
        <v>14096</v>
      </c>
      <c r="N2767" t="s">
        <v>19505</v>
      </c>
      <c r="O2767" t="s">
        <v>14989</v>
      </c>
      <c r="P2767" t="s">
        <v>16495</v>
      </c>
      <c r="Q2767">
        <v>2012</v>
      </c>
      <c r="R2767" t="s">
        <v>34</v>
      </c>
      <c r="S2767">
        <v>7</v>
      </c>
      <c r="T2767">
        <v>17000000</v>
      </c>
      <c r="U2767">
        <v>24397469</v>
      </c>
      <c r="V2767">
        <f t="shared" si="87"/>
        <v>7397469</v>
      </c>
      <c r="W2767" t="s">
        <v>9991</v>
      </c>
      <c r="X2767">
        <v>5.7</v>
      </c>
      <c r="Y2767">
        <v>82</v>
      </c>
      <c r="Z2767">
        <v>5161</v>
      </c>
      <c r="AA2767">
        <v>48</v>
      </c>
      <c r="AB2767">
        <v>0</v>
      </c>
      <c r="AC2767">
        <v>70</v>
      </c>
      <c r="AD2767">
        <v>1000</v>
      </c>
      <c r="AE2767">
        <v>876</v>
      </c>
      <c r="AF2767">
        <v>706</v>
      </c>
      <c r="AG2767">
        <v>5804</v>
      </c>
      <c r="AH2767" t="s">
        <v>2420</v>
      </c>
      <c r="AI2767" t="s">
        <v>20933</v>
      </c>
      <c r="AP2767">
        <f t="shared" si="86"/>
        <v>2</v>
      </c>
    </row>
    <row r="2768" spans="1:42" x14ac:dyDescent="0.3">
      <c r="A2768" s="1">
        <v>3073</v>
      </c>
      <c r="B2768" t="s">
        <v>9992</v>
      </c>
      <c r="C2768" t="s">
        <v>27</v>
      </c>
      <c r="D2768" t="s">
        <v>9027</v>
      </c>
      <c r="E2768" t="s">
        <v>5391</v>
      </c>
      <c r="F2768" t="s">
        <v>1235</v>
      </c>
      <c r="G2768" t="s">
        <v>9993</v>
      </c>
      <c r="H2768" t="s">
        <v>32</v>
      </c>
      <c r="I2768">
        <v>96</v>
      </c>
      <c r="J2768">
        <v>2.35</v>
      </c>
      <c r="K2768" t="s">
        <v>33</v>
      </c>
      <c r="L2768" t="s">
        <v>15192</v>
      </c>
      <c r="M2768" t="s">
        <v>18060</v>
      </c>
      <c r="N2768" t="s">
        <v>14018</v>
      </c>
      <c r="O2768" t="s">
        <v>16293</v>
      </c>
      <c r="P2768" t="s">
        <v>16294</v>
      </c>
      <c r="Q2768">
        <v>2001</v>
      </c>
      <c r="R2768" t="s">
        <v>491</v>
      </c>
      <c r="S2768">
        <v>1</v>
      </c>
      <c r="T2768">
        <v>10000000</v>
      </c>
      <c r="U2768">
        <v>20384136</v>
      </c>
      <c r="V2768">
        <f t="shared" si="87"/>
        <v>10384136</v>
      </c>
      <c r="W2768" t="s">
        <v>9994</v>
      </c>
      <c r="X2768">
        <v>4.7</v>
      </c>
      <c r="Y2768">
        <v>120</v>
      </c>
      <c r="Z2768">
        <v>20467</v>
      </c>
      <c r="AA2768">
        <v>371</v>
      </c>
      <c r="AB2768">
        <v>0</v>
      </c>
      <c r="AC2768">
        <v>9</v>
      </c>
      <c r="AD2768">
        <v>690</v>
      </c>
      <c r="AE2768">
        <v>533</v>
      </c>
      <c r="AF2768">
        <v>448</v>
      </c>
      <c r="AG2768">
        <v>2402</v>
      </c>
      <c r="AH2768" t="s">
        <v>4493</v>
      </c>
      <c r="AI2768" t="s">
        <v>20928</v>
      </c>
      <c r="AJ2768" t="s">
        <v>13161</v>
      </c>
      <c r="AP2768">
        <f t="shared" si="86"/>
        <v>3</v>
      </c>
    </row>
    <row r="2769" spans="1:42" x14ac:dyDescent="0.3">
      <c r="A2769" s="1">
        <v>3074</v>
      </c>
      <c r="B2769" t="s">
        <v>9995</v>
      </c>
      <c r="C2769" t="s">
        <v>27</v>
      </c>
      <c r="D2769" t="s">
        <v>9996</v>
      </c>
      <c r="E2769" t="s">
        <v>1435</v>
      </c>
      <c r="F2769" t="s">
        <v>736</v>
      </c>
      <c r="G2769" t="s">
        <v>8228</v>
      </c>
      <c r="H2769" t="s">
        <v>32</v>
      </c>
      <c r="I2769">
        <v>98</v>
      </c>
      <c r="J2769">
        <v>2.35</v>
      </c>
      <c r="K2769" t="s">
        <v>33</v>
      </c>
      <c r="L2769" t="s">
        <v>15665</v>
      </c>
      <c r="M2769" t="s">
        <v>15589</v>
      </c>
      <c r="N2769" t="s">
        <v>13981</v>
      </c>
      <c r="O2769" t="s">
        <v>14968</v>
      </c>
      <c r="P2769" t="s">
        <v>16049</v>
      </c>
      <c r="Q2769">
        <v>2009</v>
      </c>
      <c r="R2769" t="s">
        <v>34</v>
      </c>
      <c r="S2769">
        <v>0</v>
      </c>
      <c r="T2769">
        <v>10000000</v>
      </c>
      <c r="U2769">
        <v>25464480</v>
      </c>
      <c r="V2769">
        <f t="shared" si="87"/>
        <v>15464480</v>
      </c>
      <c r="W2769" t="s">
        <v>9997</v>
      </c>
      <c r="X2769">
        <v>5.9</v>
      </c>
      <c r="Y2769">
        <v>183</v>
      </c>
      <c r="Z2769">
        <v>63108</v>
      </c>
      <c r="AA2769">
        <v>330</v>
      </c>
      <c r="AB2769">
        <v>15000</v>
      </c>
      <c r="AC2769">
        <v>58</v>
      </c>
      <c r="AD2769">
        <v>14000</v>
      </c>
      <c r="AE2769">
        <v>537</v>
      </c>
      <c r="AF2769">
        <v>242</v>
      </c>
      <c r="AG2769">
        <v>15251</v>
      </c>
      <c r="AH2769" t="s">
        <v>20928</v>
      </c>
      <c r="AI2769" t="s">
        <v>13700</v>
      </c>
      <c r="AJ2769" t="s">
        <v>13161</v>
      </c>
      <c r="AP2769">
        <f t="shared" si="86"/>
        <v>3</v>
      </c>
    </row>
    <row r="2770" spans="1:42" x14ac:dyDescent="0.3">
      <c r="A2770" s="1">
        <v>3075</v>
      </c>
      <c r="B2770" t="s">
        <v>9998</v>
      </c>
      <c r="C2770" t="s">
        <v>27</v>
      </c>
      <c r="D2770" t="s">
        <v>7966</v>
      </c>
      <c r="E2770" t="s">
        <v>1723</v>
      </c>
      <c r="F2770" t="s">
        <v>1917</v>
      </c>
      <c r="G2770" t="s">
        <v>2630</v>
      </c>
      <c r="H2770" t="s">
        <v>32</v>
      </c>
      <c r="I2770">
        <v>105</v>
      </c>
      <c r="J2770">
        <v>2.35</v>
      </c>
      <c r="K2770" t="s">
        <v>33</v>
      </c>
      <c r="L2770" t="s">
        <v>19506</v>
      </c>
      <c r="M2770" t="s">
        <v>18981</v>
      </c>
      <c r="N2770" t="s">
        <v>15442</v>
      </c>
      <c r="O2770" t="s">
        <v>16147</v>
      </c>
      <c r="P2770" t="s">
        <v>16377</v>
      </c>
      <c r="Q2770">
        <v>2006</v>
      </c>
      <c r="R2770" t="s">
        <v>34</v>
      </c>
      <c r="S2770">
        <v>8</v>
      </c>
      <c r="T2770">
        <v>10000000</v>
      </c>
      <c r="U2770">
        <v>20338609</v>
      </c>
      <c r="V2770">
        <f t="shared" si="87"/>
        <v>10338609</v>
      </c>
      <c r="W2770" t="s">
        <v>9999</v>
      </c>
      <c r="X2770">
        <v>6.8</v>
      </c>
      <c r="Y2770">
        <v>211</v>
      </c>
      <c r="Z2770">
        <v>19655</v>
      </c>
      <c r="AA2770">
        <v>280</v>
      </c>
      <c r="AB2770">
        <v>683</v>
      </c>
      <c r="AC2770">
        <v>500</v>
      </c>
      <c r="AD2770">
        <v>11000</v>
      </c>
      <c r="AE2770">
        <v>912</v>
      </c>
      <c r="AF2770">
        <v>718</v>
      </c>
      <c r="AG2770">
        <v>12946</v>
      </c>
      <c r="AH2770" t="s">
        <v>1432</v>
      </c>
      <c r="AI2770" t="s">
        <v>2420</v>
      </c>
      <c r="AJ2770" t="s">
        <v>20933</v>
      </c>
      <c r="AP2770">
        <f t="shared" si="86"/>
        <v>3</v>
      </c>
    </row>
    <row r="2771" spans="1:42" x14ac:dyDescent="0.3">
      <c r="A2771" s="1">
        <v>3076</v>
      </c>
      <c r="B2771" t="s">
        <v>10000</v>
      </c>
      <c r="C2771" t="s">
        <v>559</v>
      </c>
      <c r="D2771" t="s">
        <v>10001</v>
      </c>
      <c r="E2771" t="s">
        <v>8860</v>
      </c>
      <c r="F2771" t="s">
        <v>2809</v>
      </c>
      <c r="G2771" t="s">
        <v>7332</v>
      </c>
      <c r="H2771" t="s">
        <v>32</v>
      </c>
      <c r="I2771">
        <v>123</v>
      </c>
      <c r="J2771">
        <v>1.85</v>
      </c>
      <c r="K2771" t="s">
        <v>33</v>
      </c>
      <c r="L2771" t="s">
        <v>8889</v>
      </c>
      <c r="M2771" t="s">
        <v>19507</v>
      </c>
      <c r="N2771" t="s">
        <v>16983</v>
      </c>
      <c r="O2771" t="s">
        <v>14403</v>
      </c>
      <c r="P2771" t="s">
        <v>15506</v>
      </c>
      <c r="Q2771">
        <v>1993</v>
      </c>
      <c r="R2771" t="s">
        <v>491</v>
      </c>
      <c r="S2771">
        <v>1</v>
      </c>
      <c r="T2771">
        <v>10000000</v>
      </c>
      <c r="U2771">
        <v>18272447</v>
      </c>
      <c r="V2771">
        <f t="shared" si="87"/>
        <v>8272447</v>
      </c>
      <c r="W2771" t="s">
        <v>10002</v>
      </c>
      <c r="X2771">
        <v>5.9</v>
      </c>
      <c r="Y2771">
        <v>14</v>
      </c>
      <c r="Z2771">
        <v>3119</v>
      </c>
      <c r="AA2771">
        <v>35</v>
      </c>
      <c r="AB2771">
        <v>331</v>
      </c>
      <c r="AC2771">
        <v>5</v>
      </c>
      <c r="AD2771">
        <v>556</v>
      </c>
      <c r="AE2771">
        <v>475</v>
      </c>
      <c r="AF2771">
        <v>338</v>
      </c>
      <c r="AG2771">
        <v>2149</v>
      </c>
      <c r="AH2771" t="s">
        <v>2420</v>
      </c>
      <c r="AI2771" t="s">
        <v>13161</v>
      </c>
      <c r="AP2771">
        <f t="shared" si="86"/>
        <v>2</v>
      </c>
    </row>
    <row r="2772" spans="1:42" x14ac:dyDescent="0.3">
      <c r="A2772" s="1">
        <v>3079</v>
      </c>
      <c r="B2772" t="s">
        <v>10003</v>
      </c>
      <c r="C2772" t="s">
        <v>27</v>
      </c>
      <c r="D2772" t="s">
        <v>3796</v>
      </c>
      <c r="E2772" t="s">
        <v>421</v>
      </c>
      <c r="F2772" t="s">
        <v>1230</v>
      </c>
      <c r="G2772" t="s">
        <v>1469</v>
      </c>
      <c r="H2772" t="s">
        <v>32</v>
      </c>
      <c r="I2772">
        <v>93</v>
      </c>
      <c r="J2772">
        <v>2.35</v>
      </c>
      <c r="K2772" t="s">
        <v>33</v>
      </c>
      <c r="L2772" t="s">
        <v>14198</v>
      </c>
      <c r="M2772" t="s">
        <v>15162</v>
      </c>
      <c r="N2772" t="s">
        <v>18109</v>
      </c>
      <c r="O2772" t="s">
        <v>15407</v>
      </c>
      <c r="P2772" t="s">
        <v>14398</v>
      </c>
      <c r="Q2772">
        <v>1998</v>
      </c>
      <c r="R2772" t="s">
        <v>491</v>
      </c>
      <c r="S2772">
        <v>2</v>
      </c>
      <c r="T2772">
        <v>9000000</v>
      </c>
      <c r="U2772">
        <v>17096053</v>
      </c>
      <c r="V2772">
        <f t="shared" si="87"/>
        <v>8096053</v>
      </c>
      <c r="W2772" t="s">
        <v>10004</v>
      </c>
      <c r="X2772">
        <v>7.7</v>
      </c>
      <c r="Y2772">
        <v>179</v>
      </c>
      <c r="Z2772">
        <v>134458</v>
      </c>
      <c r="AA2772">
        <v>640</v>
      </c>
      <c r="AB2772">
        <v>5000</v>
      </c>
      <c r="AC2772">
        <v>0</v>
      </c>
      <c r="AD2772">
        <v>13000</v>
      </c>
      <c r="AE2772">
        <v>933</v>
      </c>
      <c r="AF2772">
        <v>766</v>
      </c>
      <c r="AG2772">
        <v>15716</v>
      </c>
      <c r="AH2772" t="s">
        <v>1432</v>
      </c>
      <c r="AI2772" t="s">
        <v>2420</v>
      </c>
      <c r="AP2772">
        <f t="shared" si="86"/>
        <v>2</v>
      </c>
    </row>
    <row r="2773" spans="1:42" x14ac:dyDescent="0.3">
      <c r="A2773" s="1">
        <v>3080</v>
      </c>
      <c r="B2773" t="s">
        <v>10005</v>
      </c>
      <c r="C2773" t="s">
        <v>27</v>
      </c>
      <c r="D2773" t="s">
        <v>4579</v>
      </c>
      <c r="E2773" t="s">
        <v>2650</v>
      </c>
      <c r="F2773" t="s">
        <v>6284</v>
      </c>
      <c r="G2773" t="s">
        <v>2753</v>
      </c>
      <c r="H2773" t="s">
        <v>32</v>
      </c>
      <c r="I2773">
        <v>97</v>
      </c>
      <c r="J2773">
        <v>2.35</v>
      </c>
      <c r="K2773" t="s">
        <v>33</v>
      </c>
      <c r="L2773" t="s">
        <v>15216</v>
      </c>
      <c r="M2773" t="s">
        <v>19508</v>
      </c>
      <c r="N2773" t="s">
        <v>19509</v>
      </c>
      <c r="O2773" t="s">
        <v>16350</v>
      </c>
      <c r="P2773" t="s">
        <v>19510</v>
      </c>
      <c r="Q2773">
        <v>2010</v>
      </c>
      <c r="R2773" t="s">
        <v>34</v>
      </c>
      <c r="S2773">
        <v>0</v>
      </c>
      <c r="T2773">
        <v>10000000</v>
      </c>
      <c r="U2773">
        <v>21371425</v>
      </c>
      <c r="V2773">
        <f t="shared" si="87"/>
        <v>11371425</v>
      </c>
      <c r="W2773" t="s">
        <v>10006</v>
      </c>
      <c r="X2773">
        <v>4.4000000000000004</v>
      </c>
      <c r="Y2773">
        <v>221</v>
      </c>
      <c r="Z2773">
        <v>76199</v>
      </c>
      <c r="AA2773">
        <v>944</v>
      </c>
      <c r="AB2773">
        <v>13000</v>
      </c>
      <c r="AC2773">
        <v>25</v>
      </c>
      <c r="AD2773">
        <v>929</v>
      </c>
      <c r="AE2773">
        <v>927</v>
      </c>
      <c r="AF2773">
        <v>861</v>
      </c>
      <c r="AG2773">
        <v>3679</v>
      </c>
      <c r="AH2773" t="s">
        <v>980</v>
      </c>
      <c r="AI2773" t="s">
        <v>13700</v>
      </c>
      <c r="AJ2773" t="s">
        <v>13161</v>
      </c>
      <c r="AP2773">
        <f t="shared" si="86"/>
        <v>3</v>
      </c>
    </row>
    <row r="2774" spans="1:42" x14ac:dyDescent="0.3">
      <c r="A2774" s="1">
        <v>3081</v>
      </c>
      <c r="B2774" t="s">
        <v>10007</v>
      </c>
      <c r="C2774" t="s">
        <v>27</v>
      </c>
      <c r="D2774" t="s">
        <v>3203</v>
      </c>
      <c r="E2774" t="s">
        <v>10008</v>
      </c>
      <c r="F2774" t="s">
        <v>3718</v>
      </c>
      <c r="G2774" t="s">
        <v>10009</v>
      </c>
      <c r="H2774" t="s">
        <v>47</v>
      </c>
      <c r="I2774">
        <v>122</v>
      </c>
      <c r="J2774">
        <v>2.35</v>
      </c>
      <c r="K2774" t="s">
        <v>33</v>
      </c>
      <c r="L2774" t="s">
        <v>10010</v>
      </c>
      <c r="Q2774">
        <v>2015</v>
      </c>
      <c r="R2774" t="s">
        <v>72</v>
      </c>
      <c r="S2774">
        <v>6</v>
      </c>
      <c r="T2774">
        <v>10000000</v>
      </c>
      <c r="U2774">
        <v>33071558</v>
      </c>
      <c r="V2774">
        <f t="shared" si="87"/>
        <v>23071558</v>
      </c>
      <c r="W2774" t="s">
        <v>10011</v>
      </c>
      <c r="X2774">
        <v>6.6</v>
      </c>
      <c r="Y2774">
        <v>158</v>
      </c>
      <c r="Z2774">
        <v>22369</v>
      </c>
      <c r="AA2774">
        <v>100</v>
      </c>
      <c r="AB2774">
        <v>21000</v>
      </c>
      <c r="AC2774">
        <v>108</v>
      </c>
      <c r="AD2774">
        <v>220</v>
      </c>
      <c r="AE2774">
        <v>186</v>
      </c>
      <c r="AF2774">
        <v>111</v>
      </c>
      <c r="AG2774">
        <v>583</v>
      </c>
      <c r="AH2774" t="s">
        <v>1432</v>
      </c>
      <c r="AI2774" t="s">
        <v>2420</v>
      </c>
      <c r="AP2774">
        <f t="shared" si="86"/>
        <v>2</v>
      </c>
    </row>
    <row r="2775" spans="1:42" x14ac:dyDescent="0.3">
      <c r="A2775" s="1">
        <v>3082</v>
      </c>
      <c r="B2775" t="s">
        <v>10012</v>
      </c>
      <c r="C2775" t="s">
        <v>27</v>
      </c>
      <c r="D2775" t="s">
        <v>10013</v>
      </c>
      <c r="E2775" t="s">
        <v>512</v>
      </c>
      <c r="F2775" t="s">
        <v>1733</v>
      </c>
      <c r="G2775" t="s">
        <v>585</v>
      </c>
      <c r="H2775" t="s">
        <v>32</v>
      </c>
      <c r="I2775">
        <v>101</v>
      </c>
      <c r="J2775">
        <v>1.85</v>
      </c>
      <c r="K2775" t="s">
        <v>33</v>
      </c>
      <c r="L2775" t="s">
        <v>19511</v>
      </c>
      <c r="M2775" t="s">
        <v>14069</v>
      </c>
      <c r="N2775" t="s">
        <v>15181</v>
      </c>
      <c r="O2775" t="s">
        <v>14241</v>
      </c>
      <c r="P2775" t="s">
        <v>16182</v>
      </c>
      <c r="Q2775">
        <v>2008</v>
      </c>
      <c r="R2775" t="s">
        <v>212</v>
      </c>
      <c r="S2775">
        <v>1</v>
      </c>
      <c r="T2775">
        <v>10000000</v>
      </c>
      <c r="U2775">
        <v>17655201</v>
      </c>
      <c r="V2775">
        <f t="shared" si="87"/>
        <v>7655201</v>
      </c>
      <c r="W2775" t="s">
        <v>10014</v>
      </c>
      <c r="X2775">
        <v>6.7</v>
      </c>
      <c r="Y2775">
        <v>73</v>
      </c>
      <c r="Z2775">
        <v>4719</v>
      </c>
      <c r="AA2775">
        <v>24</v>
      </c>
      <c r="AB2775">
        <v>851</v>
      </c>
      <c r="AC2775">
        <v>22</v>
      </c>
      <c r="AD2775">
        <v>918</v>
      </c>
      <c r="AE2775">
        <v>624</v>
      </c>
      <c r="AF2775">
        <v>558</v>
      </c>
      <c r="AG2775">
        <v>3317</v>
      </c>
      <c r="AH2775" t="s">
        <v>2420</v>
      </c>
      <c r="AI2775" t="s">
        <v>20926</v>
      </c>
      <c r="AP2775">
        <f t="shared" si="86"/>
        <v>2</v>
      </c>
    </row>
    <row r="2776" spans="1:42" x14ac:dyDescent="0.3">
      <c r="A2776" s="1">
        <v>3083</v>
      </c>
      <c r="B2776" t="s">
        <v>10015</v>
      </c>
      <c r="C2776" t="s">
        <v>27</v>
      </c>
      <c r="D2776" t="s">
        <v>7902</v>
      </c>
      <c r="E2776" t="s">
        <v>6535</v>
      </c>
      <c r="F2776" t="s">
        <v>1439</v>
      </c>
      <c r="G2776" t="s">
        <v>10016</v>
      </c>
      <c r="H2776" t="s">
        <v>32</v>
      </c>
      <c r="I2776">
        <v>100</v>
      </c>
      <c r="J2776">
        <v>1.85</v>
      </c>
      <c r="K2776" t="s">
        <v>33</v>
      </c>
      <c r="L2776" t="s">
        <v>18318</v>
      </c>
      <c r="M2776" t="s">
        <v>16387</v>
      </c>
      <c r="N2776" t="s">
        <v>19512</v>
      </c>
      <c r="O2776" t="s">
        <v>19513</v>
      </c>
      <c r="P2776" t="s">
        <v>19514</v>
      </c>
      <c r="Q2776">
        <v>2005</v>
      </c>
      <c r="R2776" t="s">
        <v>72</v>
      </c>
      <c r="S2776">
        <v>3</v>
      </c>
      <c r="T2776">
        <v>25000000</v>
      </c>
      <c r="U2776">
        <v>16247775</v>
      </c>
      <c r="V2776">
        <f t="shared" si="87"/>
        <v>-8752225</v>
      </c>
      <c r="W2776" t="s">
        <v>10017</v>
      </c>
      <c r="X2776">
        <v>5.5</v>
      </c>
      <c r="Y2776">
        <v>65</v>
      </c>
      <c r="Z2776">
        <v>23527</v>
      </c>
      <c r="AA2776">
        <v>104</v>
      </c>
      <c r="AB2776">
        <v>767</v>
      </c>
      <c r="AC2776">
        <v>15</v>
      </c>
      <c r="AD2776">
        <v>1000</v>
      </c>
      <c r="AE2776">
        <v>962</v>
      </c>
      <c r="AF2776">
        <v>804</v>
      </c>
      <c r="AG2776">
        <v>4789</v>
      </c>
      <c r="AH2776" t="s">
        <v>1432</v>
      </c>
      <c r="AI2776" t="s">
        <v>20926</v>
      </c>
      <c r="AJ2776" t="s">
        <v>12756</v>
      </c>
      <c r="AP2776">
        <f t="shared" si="86"/>
        <v>3</v>
      </c>
    </row>
    <row r="2777" spans="1:42" x14ac:dyDescent="0.3">
      <c r="A2777" s="1">
        <v>3084</v>
      </c>
      <c r="B2777" t="s">
        <v>10018</v>
      </c>
      <c r="C2777" t="s">
        <v>27</v>
      </c>
      <c r="D2777" t="s">
        <v>3578</v>
      </c>
      <c r="E2777" t="s">
        <v>1254</v>
      </c>
      <c r="F2777" t="s">
        <v>1954</v>
      </c>
      <c r="G2777" t="s">
        <v>10019</v>
      </c>
      <c r="H2777" t="s">
        <v>32</v>
      </c>
      <c r="I2777">
        <v>129</v>
      </c>
      <c r="J2777">
        <v>1.85</v>
      </c>
      <c r="K2777" t="s">
        <v>33</v>
      </c>
      <c r="L2777" t="s">
        <v>15944</v>
      </c>
      <c r="M2777" t="s">
        <v>14068</v>
      </c>
      <c r="N2777" t="s">
        <v>16564</v>
      </c>
      <c r="O2777" t="s">
        <v>16230</v>
      </c>
      <c r="P2777" t="s">
        <v>19515</v>
      </c>
      <c r="Q2777">
        <v>1990</v>
      </c>
      <c r="R2777" t="s">
        <v>491</v>
      </c>
      <c r="S2777">
        <v>1</v>
      </c>
      <c r="T2777">
        <v>10000000</v>
      </c>
      <c r="U2777">
        <v>16153600</v>
      </c>
      <c r="V2777">
        <f t="shared" si="87"/>
        <v>6153600</v>
      </c>
      <c r="W2777" t="s">
        <v>10020</v>
      </c>
      <c r="X2777">
        <v>6.5</v>
      </c>
      <c r="Y2777">
        <v>23</v>
      </c>
      <c r="Z2777">
        <v>8295</v>
      </c>
      <c r="AA2777">
        <v>30</v>
      </c>
      <c r="AB2777">
        <v>720</v>
      </c>
      <c r="AC2777">
        <v>0</v>
      </c>
      <c r="AD2777">
        <v>18000</v>
      </c>
      <c r="AE2777">
        <v>269</v>
      </c>
      <c r="AF2777">
        <v>203</v>
      </c>
      <c r="AG2777">
        <v>19065</v>
      </c>
      <c r="AH2777" t="s">
        <v>2420</v>
      </c>
      <c r="AI2777" t="s">
        <v>20933</v>
      </c>
      <c r="AJ2777" t="s">
        <v>12756</v>
      </c>
      <c r="AP2777">
        <f t="shared" si="86"/>
        <v>3</v>
      </c>
    </row>
    <row r="2778" spans="1:42" x14ac:dyDescent="0.3">
      <c r="A2778" s="1">
        <v>3085</v>
      </c>
      <c r="B2778" t="s">
        <v>10021</v>
      </c>
      <c r="C2778" t="s">
        <v>27</v>
      </c>
      <c r="D2778" t="s">
        <v>3516</v>
      </c>
      <c r="E2778" t="s">
        <v>3516</v>
      </c>
      <c r="F2778" t="s">
        <v>10022</v>
      </c>
      <c r="G2778" t="s">
        <v>10023</v>
      </c>
      <c r="H2778" t="s">
        <v>32</v>
      </c>
      <c r="I2778">
        <v>81</v>
      </c>
      <c r="J2778">
        <v>2.35</v>
      </c>
      <c r="K2778" t="s">
        <v>33</v>
      </c>
      <c r="L2778" t="s">
        <v>14367</v>
      </c>
      <c r="M2778" t="s">
        <v>18534</v>
      </c>
      <c r="N2778" t="s">
        <v>19516</v>
      </c>
      <c r="O2778" t="s">
        <v>14482</v>
      </c>
      <c r="P2778" t="s">
        <v>14439</v>
      </c>
      <c r="Q2778">
        <v>2002</v>
      </c>
      <c r="R2778" t="s">
        <v>34</v>
      </c>
      <c r="S2778">
        <v>1</v>
      </c>
      <c r="T2778">
        <v>10000000</v>
      </c>
      <c r="U2778">
        <v>16033556</v>
      </c>
      <c r="V2778">
        <f t="shared" si="87"/>
        <v>6033556</v>
      </c>
      <c r="W2778" t="s">
        <v>10024</v>
      </c>
      <c r="X2778">
        <v>6.2</v>
      </c>
      <c r="Y2778">
        <v>63</v>
      </c>
      <c r="Z2778">
        <v>37901</v>
      </c>
      <c r="AA2778">
        <v>518</v>
      </c>
      <c r="AB2778">
        <v>0</v>
      </c>
      <c r="AC2778">
        <v>176</v>
      </c>
      <c r="AD2778">
        <v>176</v>
      </c>
      <c r="AE2778">
        <v>67</v>
      </c>
      <c r="AF2778">
        <v>39</v>
      </c>
      <c r="AG2778">
        <v>361</v>
      </c>
      <c r="AH2778" t="s">
        <v>980</v>
      </c>
      <c r="AI2778" t="s">
        <v>1432</v>
      </c>
      <c r="AP2778">
        <f t="shared" si="86"/>
        <v>2</v>
      </c>
    </row>
    <row r="2779" spans="1:42" x14ac:dyDescent="0.3">
      <c r="A2779" s="1">
        <v>3086</v>
      </c>
      <c r="B2779" t="s">
        <v>10025</v>
      </c>
      <c r="C2779" t="s">
        <v>27</v>
      </c>
      <c r="D2779" t="s">
        <v>1383</v>
      </c>
      <c r="E2779" t="s">
        <v>10026</v>
      </c>
      <c r="F2779" t="s">
        <v>2130</v>
      </c>
      <c r="G2779" t="s">
        <v>10027</v>
      </c>
      <c r="H2779" t="s">
        <v>32</v>
      </c>
      <c r="I2779">
        <v>96</v>
      </c>
      <c r="J2779">
        <v>1.85</v>
      </c>
      <c r="K2779" t="s">
        <v>33</v>
      </c>
      <c r="L2779" t="s">
        <v>14444</v>
      </c>
      <c r="M2779" t="s">
        <v>16690</v>
      </c>
      <c r="N2779" t="s">
        <v>14023</v>
      </c>
      <c r="O2779" t="s">
        <v>19517</v>
      </c>
      <c r="P2779" t="s">
        <v>15595</v>
      </c>
      <c r="Q2779">
        <v>1990</v>
      </c>
      <c r="R2779" t="s">
        <v>34</v>
      </c>
      <c r="S2779">
        <v>0</v>
      </c>
      <c r="T2779">
        <v>11000000</v>
      </c>
      <c r="U2779">
        <v>16667084</v>
      </c>
      <c r="V2779">
        <f t="shared" si="87"/>
        <v>5667084</v>
      </c>
      <c r="W2779" t="s">
        <v>10028</v>
      </c>
      <c r="X2779">
        <v>7.1</v>
      </c>
      <c r="Y2779">
        <v>132</v>
      </c>
      <c r="Z2779">
        <v>90070</v>
      </c>
      <c r="AA2779">
        <v>248</v>
      </c>
      <c r="AB2779">
        <v>11000</v>
      </c>
      <c r="AC2779">
        <v>31</v>
      </c>
      <c r="AD2779">
        <v>651</v>
      </c>
      <c r="AE2779">
        <v>610</v>
      </c>
      <c r="AF2779">
        <v>536</v>
      </c>
      <c r="AG2779">
        <v>3119</v>
      </c>
      <c r="AH2779" t="s">
        <v>1432</v>
      </c>
      <c r="AI2779" t="s">
        <v>4493</v>
      </c>
      <c r="AJ2779" t="s">
        <v>13700</v>
      </c>
      <c r="AP2779">
        <f t="shared" si="86"/>
        <v>3</v>
      </c>
    </row>
    <row r="2780" spans="1:42" x14ac:dyDescent="0.3">
      <c r="A2780" s="1">
        <v>3087</v>
      </c>
      <c r="B2780" t="s">
        <v>10029</v>
      </c>
      <c r="C2780" t="s">
        <v>27</v>
      </c>
      <c r="D2780" t="s">
        <v>10030</v>
      </c>
      <c r="E2780" t="s">
        <v>3095</v>
      </c>
      <c r="F2780" t="s">
        <v>10031</v>
      </c>
      <c r="G2780" t="s">
        <v>5567</v>
      </c>
      <c r="H2780" t="s">
        <v>32</v>
      </c>
      <c r="I2780">
        <v>84</v>
      </c>
      <c r="J2780">
        <v>1.85</v>
      </c>
      <c r="K2780" t="s">
        <v>33</v>
      </c>
      <c r="L2780" t="s">
        <v>14939</v>
      </c>
      <c r="M2780" t="s">
        <v>14065</v>
      </c>
      <c r="N2780" t="s">
        <v>19518</v>
      </c>
      <c r="O2780" t="s">
        <v>19519</v>
      </c>
      <c r="P2780" t="s">
        <v>18157</v>
      </c>
      <c r="Q2780">
        <v>2003</v>
      </c>
      <c r="R2780" t="s">
        <v>491</v>
      </c>
      <c r="S2780">
        <v>1</v>
      </c>
      <c r="T2780">
        <v>12600000</v>
      </c>
      <c r="U2780">
        <v>15417771</v>
      </c>
      <c r="V2780">
        <f t="shared" si="87"/>
        <v>2817771</v>
      </c>
      <c r="W2780" t="s">
        <v>10032</v>
      </c>
      <c r="X2780">
        <v>6.1</v>
      </c>
      <c r="Y2780">
        <v>191</v>
      </c>
      <c r="Z2780">
        <v>87494</v>
      </c>
      <c r="AA2780">
        <v>540</v>
      </c>
      <c r="AB2780">
        <v>0</v>
      </c>
      <c r="AC2780">
        <v>36</v>
      </c>
      <c r="AD2780">
        <v>2000</v>
      </c>
      <c r="AE2780">
        <v>683</v>
      </c>
      <c r="AF2780">
        <v>648</v>
      </c>
      <c r="AG2780">
        <v>3416</v>
      </c>
      <c r="AH2780" t="s">
        <v>4493</v>
      </c>
      <c r="AI2780" t="s">
        <v>13161</v>
      </c>
      <c r="AP2780">
        <f t="shared" si="86"/>
        <v>2</v>
      </c>
    </row>
    <row r="2781" spans="1:42" x14ac:dyDescent="0.3">
      <c r="A2781" s="1">
        <v>3089</v>
      </c>
      <c r="B2781" t="s">
        <v>10033</v>
      </c>
      <c r="C2781" t="s">
        <v>27</v>
      </c>
      <c r="D2781" t="s">
        <v>8824</v>
      </c>
      <c r="E2781" t="s">
        <v>10034</v>
      </c>
      <c r="F2781" t="s">
        <v>6802</v>
      </c>
      <c r="G2781" t="s">
        <v>8156</v>
      </c>
      <c r="H2781" t="s">
        <v>32</v>
      </c>
      <c r="I2781">
        <v>110</v>
      </c>
      <c r="J2781">
        <v>2.35</v>
      </c>
      <c r="K2781" t="s">
        <v>33</v>
      </c>
      <c r="L2781" t="s">
        <v>19520</v>
      </c>
      <c r="M2781" t="s">
        <v>19431</v>
      </c>
      <c r="N2781" t="s">
        <v>14821</v>
      </c>
      <c r="O2781" t="s">
        <v>14666</v>
      </c>
      <c r="P2781" t="s">
        <v>14213</v>
      </c>
      <c r="Q2781">
        <v>1999</v>
      </c>
      <c r="R2781" t="s">
        <v>491</v>
      </c>
      <c r="S2781">
        <v>2</v>
      </c>
      <c r="T2781">
        <v>30000000</v>
      </c>
      <c r="U2781">
        <v>15156200</v>
      </c>
      <c r="V2781">
        <f t="shared" si="87"/>
        <v>-14843800</v>
      </c>
      <c r="W2781" t="s">
        <v>10035</v>
      </c>
      <c r="X2781">
        <v>6</v>
      </c>
      <c r="Y2781">
        <v>91</v>
      </c>
      <c r="Z2781">
        <v>15358</v>
      </c>
      <c r="AA2781">
        <v>131</v>
      </c>
      <c r="AB2781">
        <v>328</v>
      </c>
      <c r="AC2781">
        <v>164</v>
      </c>
      <c r="AD2781">
        <v>258</v>
      </c>
      <c r="AE2781">
        <v>218</v>
      </c>
      <c r="AF2781">
        <v>45</v>
      </c>
      <c r="AG2781">
        <v>571</v>
      </c>
      <c r="AH2781" t="s">
        <v>980</v>
      </c>
      <c r="AI2781" t="s">
        <v>20931</v>
      </c>
      <c r="AJ2781" t="s">
        <v>2420</v>
      </c>
      <c r="AK2781" t="s">
        <v>20928</v>
      </c>
      <c r="AL2781" t="s">
        <v>13161</v>
      </c>
      <c r="AP2781">
        <f t="shared" si="86"/>
        <v>5</v>
      </c>
    </row>
    <row r="2782" spans="1:42" x14ac:dyDescent="0.3">
      <c r="A2782" s="1">
        <v>3090</v>
      </c>
      <c r="B2782" t="s">
        <v>10036</v>
      </c>
      <c r="C2782" t="s">
        <v>27</v>
      </c>
      <c r="D2782" t="s">
        <v>8187</v>
      </c>
      <c r="E2782" t="s">
        <v>499</v>
      </c>
      <c r="F2782" t="s">
        <v>356</v>
      </c>
      <c r="G2782" t="s">
        <v>784</v>
      </c>
      <c r="H2782" t="s">
        <v>32</v>
      </c>
      <c r="I2782">
        <v>130</v>
      </c>
      <c r="J2782">
        <v>2.35</v>
      </c>
      <c r="K2782" t="s">
        <v>33</v>
      </c>
      <c r="L2782" t="s">
        <v>17056</v>
      </c>
      <c r="M2782" t="s">
        <v>14496</v>
      </c>
      <c r="N2782" t="s">
        <v>14336</v>
      </c>
      <c r="O2782" t="s">
        <v>14325</v>
      </c>
      <c r="P2782" t="s">
        <v>16676</v>
      </c>
      <c r="Q2782">
        <v>2012</v>
      </c>
      <c r="R2782" t="s">
        <v>34</v>
      </c>
      <c r="S2782">
        <v>1</v>
      </c>
      <c r="T2782">
        <v>10000000</v>
      </c>
      <c r="U2782">
        <v>21589307</v>
      </c>
      <c r="V2782">
        <f t="shared" si="87"/>
        <v>11589307</v>
      </c>
      <c r="W2782" t="s">
        <v>10037</v>
      </c>
      <c r="X2782">
        <v>7.4</v>
      </c>
      <c r="Y2782">
        <v>368</v>
      </c>
      <c r="Z2782">
        <v>135286</v>
      </c>
      <c r="AA2782">
        <v>261</v>
      </c>
      <c r="AB2782">
        <v>27000</v>
      </c>
      <c r="AC2782">
        <v>337</v>
      </c>
      <c r="AD2782">
        <v>11000</v>
      </c>
      <c r="AE2782">
        <v>1000</v>
      </c>
      <c r="AF2782">
        <v>820</v>
      </c>
      <c r="AG2782">
        <v>13960</v>
      </c>
      <c r="AH2782" t="s">
        <v>2420</v>
      </c>
      <c r="AP2782">
        <f t="shared" si="86"/>
        <v>1</v>
      </c>
    </row>
    <row r="2783" spans="1:42" x14ac:dyDescent="0.3">
      <c r="A2783" s="1">
        <v>3091</v>
      </c>
      <c r="B2783" t="s">
        <v>10038</v>
      </c>
      <c r="C2783" t="s">
        <v>27</v>
      </c>
      <c r="D2783" t="s">
        <v>10039</v>
      </c>
      <c r="E2783" t="s">
        <v>5535</v>
      </c>
      <c r="F2783" t="s">
        <v>3554</v>
      </c>
      <c r="G2783" t="s">
        <v>10040</v>
      </c>
      <c r="H2783" t="s">
        <v>32</v>
      </c>
      <c r="I2783">
        <v>84</v>
      </c>
      <c r="J2783">
        <v>1.85</v>
      </c>
      <c r="K2783" t="s">
        <v>33</v>
      </c>
      <c r="L2783" t="s">
        <v>14572</v>
      </c>
      <c r="M2783" t="s">
        <v>14666</v>
      </c>
      <c r="N2783" t="s">
        <v>16338</v>
      </c>
      <c r="O2783" t="s">
        <v>18167</v>
      </c>
      <c r="P2783" t="s">
        <v>14986</v>
      </c>
      <c r="Q2783">
        <v>2007</v>
      </c>
      <c r="R2783" t="s">
        <v>491</v>
      </c>
      <c r="S2783">
        <v>2</v>
      </c>
      <c r="T2783">
        <v>10000000</v>
      </c>
      <c r="U2783">
        <v>20339754</v>
      </c>
      <c r="V2783">
        <f t="shared" si="87"/>
        <v>10339754</v>
      </c>
      <c r="W2783" t="s">
        <v>10041</v>
      </c>
      <c r="X2783">
        <v>5.9</v>
      </c>
      <c r="Y2783">
        <v>89</v>
      </c>
      <c r="Z2783">
        <v>23928</v>
      </c>
      <c r="AA2783">
        <v>73</v>
      </c>
      <c r="AB2783">
        <v>441</v>
      </c>
      <c r="AC2783">
        <v>134</v>
      </c>
      <c r="AD2783">
        <v>655</v>
      </c>
      <c r="AE2783">
        <v>651</v>
      </c>
      <c r="AF2783">
        <v>307</v>
      </c>
      <c r="AG2783">
        <v>2737</v>
      </c>
      <c r="AH2783" t="s">
        <v>1432</v>
      </c>
      <c r="AI2783" t="s">
        <v>20931</v>
      </c>
      <c r="AP2783">
        <f t="shared" si="86"/>
        <v>2</v>
      </c>
    </row>
    <row r="2784" spans="1:42" x14ac:dyDescent="0.3">
      <c r="A2784" s="1">
        <v>3092</v>
      </c>
      <c r="B2784" t="s">
        <v>10042</v>
      </c>
      <c r="C2784" t="s">
        <v>27</v>
      </c>
      <c r="D2784" t="s">
        <v>10043</v>
      </c>
      <c r="E2784" t="s">
        <v>10044</v>
      </c>
      <c r="F2784" t="s">
        <v>10045</v>
      </c>
      <c r="G2784" t="s">
        <v>10046</v>
      </c>
      <c r="H2784" t="s">
        <v>32</v>
      </c>
      <c r="I2784">
        <v>106</v>
      </c>
      <c r="J2784">
        <v>1.85</v>
      </c>
      <c r="K2784" t="s">
        <v>33</v>
      </c>
      <c r="L2784" t="s">
        <v>17403</v>
      </c>
      <c r="M2784" t="s">
        <v>19521</v>
      </c>
      <c r="N2784" t="s">
        <v>19522</v>
      </c>
      <c r="O2784" t="s">
        <v>17848</v>
      </c>
      <c r="P2784" t="s">
        <v>19523</v>
      </c>
      <c r="Q2784">
        <v>2013</v>
      </c>
      <c r="R2784" t="s">
        <v>72</v>
      </c>
      <c r="S2784">
        <v>11</v>
      </c>
      <c r="T2784">
        <v>10000000</v>
      </c>
      <c r="U2784">
        <v>28873374</v>
      </c>
      <c r="V2784">
        <f t="shared" si="87"/>
        <v>18873374</v>
      </c>
      <c r="W2784" t="s">
        <v>10047</v>
      </c>
      <c r="X2784">
        <v>4.0999999999999996</v>
      </c>
      <c r="Y2784">
        <v>83</v>
      </c>
      <c r="Z2784">
        <v>22161</v>
      </c>
      <c r="AA2784">
        <v>68</v>
      </c>
      <c r="AB2784">
        <v>0</v>
      </c>
      <c r="AC2784">
        <v>293</v>
      </c>
      <c r="AD2784">
        <v>773</v>
      </c>
      <c r="AE2784">
        <v>734</v>
      </c>
      <c r="AF2784">
        <v>547</v>
      </c>
      <c r="AG2784">
        <v>2787</v>
      </c>
      <c r="AH2784" t="s">
        <v>6248</v>
      </c>
      <c r="AI2784" t="s">
        <v>20933</v>
      </c>
      <c r="AP2784">
        <f t="shared" si="86"/>
        <v>2</v>
      </c>
    </row>
    <row r="2785" spans="1:42" x14ac:dyDescent="0.3">
      <c r="A2785" s="1">
        <v>3094</v>
      </c>
      <c r="B2785" t="s">
        <v>10048</v>
      </c>
      <c r="C2785" t="s">
        <v>27</v>
      </c>
      <c r="D2785" t="s">
        <v>10049</v>
      </c>
      <c r="E2785" t="s">
        <v>1889</v>
      </c>
      <c r="F2785" t="s">
        <v>1113</v>
      </c>
      <c r="G2785" t="s">
        <v>5368</v>
      </c>
      <c r="H2785" t="s">
        <v>32</v>
      </c>
      <c r="I2785">
        <v>76</v>
      </c>
      <c r="J2785">
        <v>1.85</v>
      </c>
      <c r="K2785" t="s">
        <v>33</v>
      </c>
      <c r="L2785" t="s">
        <v>19524</v>
      </c>
      <c r="M2785" t="s">
        <v>19525</v>
      </c>
      <c r="N2785" t="s">
        <v>18247</v>
      </c>
      <c r="O2785" t="s">
        <v>16584</v>
      </c>
      <c r="P2785" t="s">
        <v>18241</v>
      </c>
      <c r="Q2785">
        <v>2002</v>
      </c>
      <c r="R2785" t="s">
        <v>72</v>
      </c>
      <c r="S2785">
        <v>0</v>
      </c>
      <c r="T2785">
        <v>3000000</v>
      </c>
      <c r="U2785">
        <v>13684949</v>
      </c>
      <c r="V2785">
        <f t="shared" si="87"/>
        <v>10684949</v>
      </c>
      <c r="W2785" t="s">
        <v>10050</v>
      </c>
      <c r="X2785">
        <v>5.9</v>
      </c>
      <c r="Y2785">
        <v>33</v>
      </c>
      <c r="Z2785">
        <v>4564</v>
      </c>
      <c r="AA2785">
        <v>43</v>
      </c>
      <c r="AB2785">
        <v>227</v>
      </c>
      <c r="AC2785">
        <v>14</v>
      </c>
      <c r="AD2785">
        <v>1000</v>
      </c>
      <c r="AE2785">
        <v>811</v>
      </c>
      <c r="AF2785">
        <v>636</v>
      </c>
      <c r="AG2785">
        <v>3752</v>
      </c>
      <c r="AH2785" t="s">
        <v>718</v>
      </c>
      <c r="AI2785" t="s">
        <v>20925</v>
      </c>
      <c r="AJ2785" t="s">
        <v>1432</v>
      </c>
      <c r="AK2785" t="s">
        <v>20926</v>
      </c>
      <c r="AP2785">
        <f t="shared" si="86"/>
        <v>4</v>
      </c>
    </row>
    <row r="2786" spans="1:42" x14ac:dyDescent="0.3">
      <c r="A2786" s="1">
        <v>3095</v>
      </c>
      <c r="B2786" t="s">
        <v>10051</v>
      </c>
      <c r="C2786" t="s">
        <v>27</v>
      </c>
      <c r="D2786" t="s">
        <v>9790</v>
      </c>
      <c r="E2786" t="s">
        <v>345</v>
      </c>
      <c r="F2786" t="s">
        <v>901</v>
      </c>
      <c r="G2786" t="s">
        <v>512</v>
      </c>
      <c r="H2786" t="s">
        <v>47</v>
      </c>
      <c r="I2786">
        <v>99</v>
      </c>
      <c r="J2786">
        <v>2.35</v>
      </c>
      <c r="K2786" t="s">
        <v>33</v>
      </c>
      <c r="L2786" t="s">
        <v>16172</v>
      </c>
      <c r="M2786" t="s">
        <v>19526</v>
      </c>
      <c r="N2786" t="s">
        <v>16879</v>
      </c>
      <c r="O2786" t="s">
        <v>16589</v>
      </c>
      <c r="P2786" t="s">
        <v>19527</v>
      </c>
      <c r="Q2786">
        <v>2011</v>
      </c>
      <c r="R2786" t="s">
        <v>491</v>
      </c>
      <c r="S2786">
        <v>1</v>
      </c>
      <c r="T2786">
        <v>6400000</v>
      </c>
      <c r="U2786">
        <v>14597405</v>
      </c>
      <c r="V2786">
        <f t="shared" si="87"/>
        <v>8197405</v>
      </c>
      <c r="W2786" t="s">
        <v>10052</v>
      </c>
      <c r="X2786">
        <v>7</v>
      </c>
      <c r="Y2786">
        <v>386</v>
      </c>
      <c r="Z2786">
        <v>71679</v>
      </c>
      <c r="AA2786">
        <v>216</v>
      </c>
      <c r="AB2786">
        <v>17000</v>
      </c>
      <c r="AC2786">
        <v>64</v>
      </c>
      <c r="AD2786">
        <v>13000</v>
      </c>
      <c r="AE2786">
        <v>2000</v>
      </c>
      <c r="AF2786">
        <v>918</v>
      </c>
      <c r="AG2786">
        <v>17204</v>
      </c>
      <c r="AH2786" t="s">
        <v>20932</v>
      </c>
      <c r="AI2786" t="s">
        <v>2420</v>
      </c>
      <c r="AP2786">
        <f t="shared" si="86"/>
        <v>2</v>
      </c>
    </row>
    <row r="2787" spans="1:42" x14ac:dyDescent="0.3">
      <c r="A2787" s="1">
        <v>3096</v>
      </c>
      <c r="B2787" t="s">
        <v>10053</v>
      </c>
      <c r="C2787" t="s">
        <v>27</v>
      </c>
      <c r="D2787" t="s">
        <v>4826</v>
      </c>
      <c r="E2787" t="s">
        <v>1132</v>
      </c>
      <c r="F2787" t="s">
        <v>2513</v>
      </c>
      <c r="G2787" t="s">
        <v>5637</v>
      </c>
      <c r="H2787" t="s">
        <v>32</v>
      </c>
      <c r="I2787">
        <v>96</v>
      </c>
      <c r="J2787">
        <v>2.35</v>
      </c>
      <c r="K2787" t="s">
        <v>33</v>
      </c>
      <c r="L2787" t="s">
        <v>16237</v>
      </c>
      <c r="M2787" t="s">
        <v>16726</v>
      </c>
      <c r="N2787" t="s">
        <v>17784</v>
      </c>
      <c r="O2787" t="s">
        <v>15527</v>
      </c>
      <c r="P2787" t="s">
        <v>19374</v>
      </c>
      <c r="Q2787">
        <v>2005</v>
      </c>
      <c r="R2787" t="s">
        <v>491</v>
      </c>
      <c r="S2787">
        <v>0</v>
      </c>
      <c r="T2787">
        <v>10000000</v>
      </c>
      <c r="U2787">
        <v>12570442</v>
      </c>
      <c r="V2787">
        <f t="shared" si="87"/>
        <v>2570442</v>
      </c>
      <c r="W2787" t="s">
        <v>10054</v>
      </c>
      <c r="X2787">
        <v>6.8</v>
      </c>
      <c r="Y2787">
        <v>191</v>
      </c>
      <c r="Z2787">
        <v>40514</v>
      </c>
      <c r="AA2787">
        <v>234</v>
      </c>
      <c r="AB2787">
        <v>808</v>
      </c>
      <c r="AC2787">
        <v>47</v>
      </c>
      <c r="AD2787">
        <v>3000</v>
      </c>
      <c r="AE2787">
        <v>497</v>
      </c>
      <c r="AF2787">
        <v>442</v>
      </c>
      <c r="AG2787">
        <v>4053</v>
      </c>
      <c r="AH2787" t="s">
        <v>1432</v>
      </c>
      <c r="AI2787" t="s">
        <v>20931</v>
      </c>
      <c r="AJ2787" t="s">
        <v>2420</v>
      </c>
      <c r="AK2787" t="s">
        <v>13161</v>
      </c>
      <c r="AP2787">
        <f t="shared" si="86"/>
        <v>4</v>
      </c>
    </row>
    <row r="2788" spans="1:42" x14ac:dyDescent="0.3">
      <c r="A2788" s="1">
        <v>3097</v>
      </c>
      <c r="B2788" t="s">
        <v>10055</v>
      </c>
      <c r="C2788" t="s">
        <v>27</v>
      </c>
      <c r="D2788" t="s">
        <v>10056</v>
      </c>
      <c r="E2788" t="s">
        <v>3144</v>
      </c>
      <c r="F2788" t="s">
        <v>4475</v>
      </c>
      <c r="G2788" t="s">
        <v>2042</v>
      </c>
      <c r="H2788" t="s">
        <v>32</v>
      </c>
      <c r="I2788">
        <v>104</v>
      </c>
      <c r="J2788">
        <v>1.85</v>
      </c>
      <c r="K2788" t="s">
        <v>33</v>
      </c>
      <c r="L2788" t="s">
        <v>8889</v>
      </c>
      <c r="M2788" t="s">
        <v>15351</v>
      </c>
      <c r="N2788" t="s">
        <v>18500</v>
      </c>
      <c r="O2788" t="s">
        <v>19528</v>
      </c>
      <c r="P2788" t="s">
        <v>15545</v>
      </c>
      <c r="Q2788">
        <v>1997</v>
      </c>
      <c r="R2788" t="s">
        <v>491</v>
      </c>
      <c r="S2788">
        <v>0</v>
      </c>
      <c r="T2788">
        <v>10000000</v>
      </c>
      <c r="U2788">
        <v>12514138</v>
      </c>
      <c r="V2788">
        <f t="shared" si="87"/>
        <v>2514138</v>
      </c>
      <c r="W2788" t="s">
        <v>10057</v>
      </c>
      <c r="X2788">
        <v>7.4</v>
      </c>
      <c r="Y2788">
        <v>16</v>
      </c>
      <c r="Z2788">
        <v>2801</v>
      </c>
      <c r="AA2788">
        <v>28</v>
      </c>
      <c r="AB2788">
        <v>1000</v>
      </c>
      <c r="AC2788">
        <v>28</v>
      </c>
      <c r="AD2788">
        <v>962</v>
      </c>
      <c r="AE2788">
        <v>826</v>
      </c>
      <c r="AF2788">
        <v>582</v>
      </c>
      <c r="AG2788">
        <v>3871</v>
      </c>
      <c r="AH2788" t="s">
        <v>2420</v>
      </c>
      <c r="AI2788" t="s">
        <v>12756</v>
      </c>
      <c r="AP2788">
        <f t="shared" si="86"/>
        <v>2</v>
      </c>
    </row>
    <row r="2789" spans="1:42" x14ac:dyDescent="0.3">
      <c r="A2789" s="1">
        <v>3098</v>
      </c>
      <c r="B2789" t="s">
        <v>10058</v>
      </c>
      <c r="C2789" t="s">
        <v>27</v>
      </c>
      <c r="D2789" t="s">
        <v>10059</v>
      </c>
      <c r="E2789" t="s">
        <v>4559</v>
      </c>
      <c r="F2789" t="s">
        <v>8646</v>
      </c>
      <c r="G2789" t="s">
        <v>5332</v>
      </c>
      <c r="H2789" t="s">
        <v>32</v>
      </c>
      <c r="I2789">
        <v>108</v>
      </c>
      <c r="J2789">
        <v>2.35</v>
      </c>
      <c r="K2789" t="s">
        <v>33</v>
      </c>
      <c r="L2789" t="s">
        <v>18236</v>
      </c>
      <c r="M2789" t="s">
        <v>17119</v>
      </c>
      <c r="N2789" t="s">
        <v>19529</v>
      </c>
      <c r="O2789" t="s">
        <v>14689</v>
      </c>
      <c r="P2789" t="s">
        <v>19530</v>
      </c>
      <c r="Q2789">
        <v>2015</v>
      </c>
      <c r="R2789" t="s">
        <v>491</v>
      </c>
      <c r="S2789">
        <v>1</v>
      </c>
      <c r="T2789">
        <v>5000000</v>
      </c>
      <c r="U2789">
        <v>43771291</v>
      </c>
      <c r="V2789">
        <f t="shared" si="87"/>
        <v>38771291</v>
      </c>
      <c r="W2789" t="s">
        <v>10060</v>
      </c>
      <c r="X2789">
        <v>7.1</v>
      </c>
      <c r="Y2789">
        <v>297</v>
      </c>
      <c r="Z2789">
        <v>79909</v>
      </c>
      <c r="AA2789">
        <v>279</v>
      </c>
      <c r="AB2789">
        <v>15000</v>
      </c>
      <c r="AC2789">
        <v>0</v>
      </c>
      <c r="AD2789">
        <v>1000</v>
      </c>
      <c r="AE2789">
        <v>562</v>
      </c>
      <c r="AF2789">
        <v>458</v>
      </c>
      <c r="AG2789">
        <v>3215</v>
      </c>
      <c r="AH2789" t="s">
        <v>20928</v>
      </c>
      <c r="AI2789" t="s">
        <v>13161</v>
      </c>
      <c r="AP2789">
        <f t="shared" si="86"/>
        <v>2</v>
      </c>
    </row>
    <row r="2790" spans="1:42" x14ac:dyDescent="0.3">
      <c r="A2790" s="1">
        <v>3099</v>
      </c>
      <c r="B2790" t="s">
        <v>10061</v>
      </c>
      <c r="C2790" t="s">
        <v>27</v>
      </c>
      <c r="D2790" t="s">
        <v>10062</v>
      </c>
      <c r="E2790" t="s">
        <v>10063</v>
      </c>
      <c r="F2790" t="s">
        <v>10064</v>
      </c>
      <c r="G2790" t="s">
        <v>10065</v>
      </c>
      <c r="H2790" t="s">
        <v>32</v>
      </c>
      <c r="I2790">
        <v>108</v>
      </c>
      <c r="J2790">
        <v>2.35</v>
      </c>
      <c r="K2790" t="s">
        <v>33</v>
      </c>
      <c r="L2790" t="s">
        <v>14096</v>
      </c>
      <c r="M2790" t="s">
        <v>16991</v>
      </c>
      <c r="N2790" t="s">
        <v>19531</v>
      </c>
      <c r="O2790" t="s">
        <v>19532</v>
      </c>
      <c r="P2790" t="s">
        <v>14486</v>
      </c>
      <c r="Q2790">
        <v>2005</v>
      </c>
      <c r="R2790" t="s">
        <v>34</v>
      </c>
      <c r="S2790">
        <v>3</v>
      </c>
      <c r="T2790">
        <v>10000000</v>
      </c>
      <c r="U2790">
        <v>11703287</v>
      </c>
      <c r="V2790">
        <f t="shared" si="87"/>
        <v>1703287</v>
      </c>
      <c r="W2790" t="s">
        <v>10066</v>
      </c>
      <c r="X2790">
        <v>7</v>
      </c>
      <c r="Y2790">
        <v>47</v>
      </c>
      <c r="Z2790">
        <v>4360</v>
      </c>
      <c r="AA2790">
        <v>148</v>
      </c>
      <c r="AB2790">
        <v>1000</v>
      </c>
      <c r="AC2790">
        <v>2</v>
      </c>
      <c r="AD2790">
        <v>772</v>
      </c>
      <c r="AE2790">
        <v>232</v>
      </c>
      <c r="AF2790">
        <v>30</v>
      </c>
      <c r="AG2790">
        <v>1058</v>
      </c>
      <c r="AH2790" t="s">
        <v>718</v>
      </c>
      <c r="AI2790" t="s">
        <v>2420</v>
      </c>
      <c r="AP2790">
        <f t="shared" si="86"/>
        <v>2</v>
      </c>
    </row>
    <row r="2791" spans="1:42" x14ac:dyDescent="0.3">
      <c r="A2791" s="1">
        <v>3100</v>
      </c>
      <c r="B2791" t="s">
        <v>10067</v>
      </c>
      <c r="C2791" t="s">
        <v>27</v>
      </c>
      <c r="D2791" t="s">
        <v>5288</v>
      </c>
      <c r="E2791" t="s">
        <v>226</v>
      </c>
      <c r="F2791" t="s">
        <v>65</v>
      </c>
      <c r="G2791" t="s">
        <v>1885</v>
      </c>
      <c r="H2791" t="s">
        <v>32</v>
      </c>
      <c r="I2791">
        <v>87</v>
      </c>
      <c r="J2791">
        <v>2.35</v>
      </c>
      <c r="K2791" t="s">
        <v>33</v>
      </c>
      <c r="L2791" t="s">
        <v>15349</v>
      </c>
      <c r="M2791" t="s">
        <v>16227</v>
      </c>
      <c r="N2791" t="s">
        <v>15251</v>
      </c>
      <c r="O2791" t="s">
        <v>14747</v>
      </c>
      <c r="P2791" t="s">
        <v>19533</v>
      </c>
      <c r="Q2791">
        <v>2001</v>
      </c>
      <c r="R2791" t="s">
        <v>34</v>
      </c>
      <c r="S2791">
        <v>1</v>
      </c>
      <c r="T2791">
        <v>22000000</v>
      </c>
      <c r="U2791">
        <v>11560259</v>
      </c>
      <c r="V2791">
        <f t="shared" si="87"/>
        <v>-10439741</v>
      </c>
      <c r="W2791" t="s">
        <v>10068</v>
      </c>
      <c r="X2791">
        <v>5.8</v>
      </c>
      <c r="Y2791">
        <v>63</v>
      </c>
      <c r="Z2791">
        <v>15617</v>
      </c>
      <c r="AA2791">
        <v>180</v>
      </c>
      <c r="AB2791">
        <v>0</v>
      </c>
      <c r="AC2791">
        <v>13</v>
      </c>
      <c r="AD2791">
        <v>15000</v>
      </c>
      <c r="AE2791">
        <v>4000</v>
      </c>
      <c r="AF2791">
        <v>869</v>
      </c>
      <c r="AG2791">
        <v>22485</v>
      </c>
      <c r="AH2791" t="s">
        <v>1432</v>
      </c>
      <c r="AI2791" t="s">
        <v>12756</v>
      </c>
      <c r="AP2791">
        <f t="shared" si="86"/>
        <v>2</v>
      </c>
    </row>
    <row r="2792" spans="1:42" x14ac:dyDescent="0.3">
      <c r="A2792" s="1">
        <v>3101</v>
      </c>
      <c r="B2792" t="s">
        <v>10069</v>
      </c>
      <c r="C2792" t="s">
        <v>27</v>
      </c>
      <c r="D2792" t="s">
        <v>9463</v>
      </c>
      <c r="E2792" t="s">
        <v>2291</v>
      </c>
      <c r="F2792" t="s">
        <v>853</v>
      </c>
      <c r="G2792" t="s">
        <v>645</v>
      </c>
      <c r="H2792" t="s">
        <v>32</v>
      </c>
      <c r="I2792">
        <v>89</v>
      </c>
      <c r="J2792">
        <v>1.85</v>
      </c>
      <c r="K2792" t="s">
        <v>33</v>
      </c>
      <c r="L2792" t="s">
        <v>17214</v>
      </c>
      <c r="M2792" t="s">
        <v>14833</v>
      </c>
      <c r="N2792" t="s">
        <v>17534</v>
      </c>
      <c r="O2792" t="s">
        <v>15521</v>
      </c>
      <c r="P2792" t="s">
        <v>19251</v>
      </c>
      <c r="Q2792">
        <v>1999</v>
      </c>
      <c r="R2792" t="s">
        <v>491</v>
      </c>
      <c r="S2792">
        <v>0</v>
      </c>
      <c r="T2792">
        <v>10000000</v>
      </c>
      <c r="U2792">
        <v>10824921</v>
      </c>
      <c r="V2792">
        <f t="shared" si="87"/>
        <v>824921</v>
      </c>
      <c r="W2792" t="s">
        <v>10070</v>
      </c>
      <c r="X2792">
        <v>7.8</v>
      </c>
      <c r="Y2792">
        <v>144</v>
      </c>
      <c r="Z2792">
        <v>200293</v>
      </c>
      <c r="AA2792">
        <v>621</v>
      </c>
      <c r="AB2792">
        <v>16000</v>
      </c>
      <c r="AC2792">
        <v>406</v>
      </c>
      <c r="AD2792">
        <v>989</v>
      </c>
      <c r="AE2792">
        <v>939</v>
      </c>
      <c r="AF2792">
        <v>759</v>
      </c>
      <c r="AG2792">
        <v>3462</v>
      </c>
      <c r="AH2792" t="s">
        <v>1432</v>
      </c>
      <c r="AP2792">
        <f t="shared" si="86"/>
        <v>1</v>
      </c>
    </row>
    <row r="2793" spans="1:42" x14ac:dyDescent="0.3">
      <c r="A2793" s="1">
        <v>3102</v>
      </c>
      <c r="B2793" t="s">
        <v>10071</v>
      </c>
      <c r="C2793" t="s">
        <v>27</v>
      </c>
      <c r="D2793" t="s">
        <v>10072</v>
      </c>
      <c r="E2793" t="s">
        <v>65</v>
      </c>
      <c r="F2793" t="s">
        <v>9443</v>
      </c>
      <c r="G2793" t="s">
        <v>3363</v>
      </c>
      <c r="H2793" t="s">
        <v>572</v>
      </c>
      <c r="I2793">
        <v>97</v>
      </c>
      <c r="J2793">
        <v>1.85</v>
      </c>
      <c r="K2793" t="s">
        <v>33</v>
      </c>
      <c r="L2793" t="s">
        <v>16618</v>
      </c>
      <c r="M2793" t="s">
        <v>16026</v>
      </c>
      <c r="N2793" t="s">
        <v>19534</v>
      </c>
      <c r="O2793" t="s">
        <v>15595</v>
      </c>
      <c r="P2793" t="s">
        <v>16437</v>
      </c>
      <c r="Q2793">
        <v>1999</v>
      </c>
      <c r="R2793" t="s">
        <v>34</v>
      </c>
      <c r="S2793">
        <v>0</v>
      </c>
      <c r="T2793">
        <v>10000000</v>
      </c>
      <c r="U2793">
        <v>10561238</v>
      </c>
      <c r="V2793">
        <f t="shared" si="87"/>
        <v>561238</v>
      </c>
      <c r="W2793" t="s">
        <v>10073</v>
      </c>
      <c r="X2793">
        <v>6.5</v>
      </c>
      <c r="Y2793">
        <v>77</v>
      </c>
      <c r="Z2793">
        <v>27265</v>
      </c>
      <c r="AA2793">
        <v>321</v>
      </c>
      <c r="AB2793">
        <v>0</v>
      </c>
      <c r="AC2793">
        <v>31</v>
      </c>
      <c r="AD2793">
        <v>4000</v>
      </c>
      <c r="AE2793">
        <v>980</v>
      </c>
      <c r="AF2793">
        <v>551</v>
      </c>
      <c r="AG2793">
        <v>6388</v>
      </c>
      <c r="AH2793" t="s">
        <v>1432</v>
      </c>
      <c r="AI2793" t="s">
        <v>12756</v>
      </c>
      <c r="AJ2793" t="s">
        <v>13161</v>
      </c>
      <c r="AP2793">
        <f t="shared" si="86"/>
        <v>3</v>
      </c>
    </row>
    <row r="2794" spans="1:42" x14ac:dyDescent="0.3">
      <c r="A2794" s="1">
        <v>3103</v>
      </c>
      <c r="B2794" t="s">
        <v>10074</v>
      </c>
      <c r="C2794" t="s">
        <v>27</v>
      </c>
      <c r="D2794" t="s">
        <v>197</v>
      </c>
      <c r="E2794" t="s">
        <v>44</v>
      </c>
      <c r="F2794" t="s">
        <v>2137</v>
      </c>
      <c r="G2794" t="s">
        <v>8508</v>
      </c>
      <c r="H2794" t="s">
        <v>32</v>
      </c>
      <c r="I2794">
        <v>106</v>
      </c>
      <c r="J2794">
        <v>1.85</v>
      </c>
      <c r="K2794" t="s">
        <v>33</v>
      </c>
      <c r="L2794" t="s">
        <v>16849</v>
      </c>
      <c r="M2794" t="s">
        <v>17110</v>
      </c>
      <c r="N2794" t="s">
        <v>14076</v>
      </c>
      <c r="O2794" t="s">
        <v>16579</v>
      </c>
      <c r="P2794" t="s">
        <v>14676</v>
      </c>
      <c r="Q2794">
        <v>2014</v>
      </c>
      <c r="R2794" t="s">
        <v>34</v>
      </c>
      <c r="S2794">
        <v>3</v>
      </c>
      <c r="T2794">
        <v>10000000</v>
      </c>
      <c r="U2794">
        <v>14479776</v>
      </c>
      <c r="V2794">
        <f t="shared" si="87"/>
        <v>4479776</v>
      </c>
      <c r="W2794" t="s">
        <v>10075</v>
      </c>
      <c r="X2794">
        <v>7</v>
      </c>
      <c r="Y2794">
        <v>325</v>
      </c>
      <c r="Z2794">
        <v>55539</v>
      </c>
      <c r="AA2794">
        <v>147</v>
      </c>
      <c r="AB2794">
        <v>20000</v>
      </c>
      <c r="AC2794">
        <v>13000</v>
      </c>
      <c r="AD2794">
        <v>11000</v>
      </c>
      <c r="AE2794">
        <v>430</v>
      </c>
      <c r="AF2794">
        <v>309</v>
      </c>
      <c r="AG2794">
        <v>12418</v>
      </c>
      <c r="AH2794" t="s">
        <v>20932</v>
      </c>
      <c r="AI2794" t="s">
        <v>20931</v>
      </c>
      <c r="AJ2794" t="s">
        <v>2420</v>
      </c>
      <c r="AK2794" t="s">
        <v>12756</v>
      </c>
      <c r="AP2794">
        <f t="shared" si="86"/>
        <v>4</v>
      </c>
    </row>
    <row r="2795" spans="1:42" x14ac:dyDescent="0.3">
      <c r="A2795" s="1">
        <v>3104</v>
      </c>
      <c r="B2795" t="s">
        <v>10076</v>
      </c>
      <c r="C2795" t="s">
        <v>27</v>
      </c>
      <c r="D2795" t="s">
        <v>174</v>
      </c>
      <c r="E2795" t="s">
        <v>193</v>
      </c>
      <c r="F2795" t="s">
        <v>5952</v>
      </c>
      <c r="G2795" t="s">
        <v>407</v>
      </c>
      <c r="H2795" t="s">
        <v>32</v>
      </c>
      <c r="I2795">
        <v>100</v>
      </c>
      <c r="J2795">
        <v>1.85</v>
      </c>
      <c r="K2795" t="s">
        <v>33</v>
      </c>
      <c r="L2795" t="s">
        <v>16133</v>
      </c>
      <c r="M2795" t="s">
        <v>15567</v>
      </c>
      <c r="N2795" t="s">
        <v>14068</v>
      </c>
      <c r="O2795" t="s">
        <v>16380</v>
      </c>
      <c r="P2795" t="s">
        <v>15289</v>
      </c>
      <c r="Q2795">
        <v>1998</v>
      </c>
      <c r="R2795" t="s">
        <v>491</v>
      </c>
      <c r="S2795">
        <v>0</v>
      </c>
      <c r="T2795">
        <v>10000000</v>
      </c>
      <c r="U2795">
        <v>9801782</v>
      </c>
      <c r="V2795">
        <f t="shared" si="87"/>
        <v>-198218</v>
      </c>
      <c r="W2795" t="s">
        <v>10077</v>
      </c>
      <c r="X2795">
        <v>6.3</v>
      </c>
      <c r="Y2795">
        <v>100</v>
      </c>
      <c r="Z2795">
        <v>39331</v>
      </c>
      <c r="AA2795">
        <v>481</v>
      </c>
      <c r="AB2795">
        <v>0</v>
      </c>
      <c r="AC2795">
        <v>532</v>
      </c>
      <c r="AD2795">
        <v>4000</v>
      </c>
      <c r="AE2795">
        <v>796</v>
      </c>
      <c r="AF2795">
        <v>711</v>
      </c>
      <c r="AG2795">
        <v>6046</v>
      </c>
      <c r="AH2795" t="s">
        <v>1432</v>
      </c>
      <c r="AI2795" t="s">
        <v>20931</v>
      </c>
      <c r="AJ2795" t="s">
        <v>13161</v>
      </c>
      <c r="AP2795">
        <f t="shared" si="86"/>
        <v>3</v>
      </c>
    </row>
    <row r="2796" spans="1:42" x14ac:dyDescent="0.3">
      <c r="A2796" s="1">
        <v>3105</v>
      </c>
      <c r="B2796" t="s">
        <v>10078</v>
      </c>
      <c r="C2796" t="s">
        <v>27</v>
      </c>
      <c r="D2796" t="s">
        <v>8388</v>
      </c>
      <c r="E2796" t="s">
        <v>397</v>
      </c>
      <c r="F2796" t="s">
        <v>4132</v>
      </c>
      <c r="G2796" t="s">
        <v>1724</v>
      </c>
      <c r="H2796" t="s">
        <v>32</v>
      </c>
      <c r="I2796">
        <v>89</v>
      </c>
      <c r="J2796">
        <v>1.85</v>
      </c>
      <c r="K2796" t="s">
        <v>33</v>
      </c>
      <c r="L2796" t="s">
        <v>14140</v>
      </c>
      <c r="M2796" t="s">
        <v>14178</v>
      </c>
      <c r="N2796" t="s">
        <v>14762</v>
      </c>
      <c r="O2796" t="s">
        <v>19535</v>
      </c>
      <c r="P2796" t="s">
        <v>16219</v>
      </c>
      <c r="Q2796">
        <v>2004</v>
      </c>
      <c r="R2796" t="s">
        <v>72</v>
      </c>
      <c r="S2796">
        <v>9</v>
      </c>
      <c r="T2796">
        <v>10000000</v>
      </c>
      <c r="U2796">
        <v>8070311</v>
      </c>
      <c r="V2796">
        <f t="shared" si="87"/>
        <v>-1929689</v>
      </c>
      <c r="W2796" t="s">
        <v>10079</v>
      </c>
      <c r="X2796">
        <v>5.3</v>
      </c>
      <c r="Y2796">
        <v>52</v>
      </c>
      <c r="Z2796">
        <v>12706</v>
      </c>
      <c r="AA2796">
        <v>75</v>
      </c>
      <c r="AB2796">
        <v>0</v>
      </c>
      <c r="AC2796">
        <v>18</v>
      </c>
      <c r="AD2796">
        <v>7000</v>
      </c>
      <c r="AE2796">
        <v>2000</v>
      </c>
      <c r="AF2796">
        <v>2000</v>
      </c>
      <c r="AG2796">
        <v>13626</v>
      </c>
      <c r="AH2796" t="s">
        <v>1432</v>
      </c>
      <c r="AI2796" t="s">
        <v>12756</v>
      </c>
      <c r="AP2796">
        <f t="shared" si="86"/>
        <v>2</v>
      </c>
    </row>
    <row r="2797" spans="1:42" x14ac:dyDescent="0.3">
      <c r="A2797" s="1">
        <v>3107</v>
      </c>
      <c r="B2797" t="s">
        <v>10080</v>
      </c>
      <c r="C2797" t="s">
        <v>27</v>
      </c>
      <c r="D2797" t="s">
        <v>10081</v>
      </c>
      <c r="E2797" t="s">
        <v>10082</v>
      </c>
      <c r="F2797" t="s">
        <v>1530</v>
      </c>
      <c r="G2797" t="s">
        <v>4457</v>
      </c>
      <c r="H2797" t="s">
        <v>32</v>
      </c>
      <c r="I2797">
        <v>95</v>
      </c>
      <c r="J2797">
        <v>2.35</v>
      </c>
      <c r="K2797" t="s">
        <v>33</v>
      </c>
      <c r="L2797" t="s">
        <v>14516</v>
      </c>
      <c r="M2797" t="s">
        <v>15683</v>
      </c>
      <c r="N2797" t="s">
        <v>17173</v>
      </c>
      <c r="O2797" t="s">
        <v>15295</v>
      </c>
      <c r="P2797" t="s">
        <v>14882</v>
      </c>
      <c r="Q2797">
        <v>2010</v>
      </c>
      <c r="R2797" t="s">
        <v>491</v>
      </c>
      <c r="S2797">
        <v>3</v>
      </c>
      <c r="T2797">
        <v>10000000</v>
      </c>
      <c r="U2797">
        <v>8460995</v>
      </c>
      <c r="V2797">
        <f t="shared" si="87"/>
        <v>-1539005</v>
      </c>
      <c r="W2797" t="s">
        <v>10083</v>
      </c>
      <c r="X2797">
        <v>5.5</v>
      </c>
      <c r="Y2797">
        <v>163</v>
      </c>
      <c r="Z2797">
        <v>35888</v>
      </c>
      <c r="AA2797">
        <v>125</v>
      </c>
      <c r="AB2797">
        <v>0</v>
      </c>
      <c r="AC2797">
        <v>434</v>
      </c>
      <c r="AD2797">
        <v>1000</v>
      </c>
      <c r="AE2797">
        <v>622</v>
      </c>
      <c r="AF2797">
        <v>472</v>
      </c>
      <c r="AG2797">
        <v>2618</v>
      </c>
      <c r="AH2797" t="s">
        <v>980</v>
      </c>
      <c r="AI2797" t="s">
        <v>1432</v>
      </c>
      <c r="AJ2797" t="s">
        <v>12756</v>
      </c>
      <c r="AP2797">
        <f t="shared" si="86"/>
        <v>3</v>
      </c>
    </row>
    <row r="2798" spans="1:42" x14ac:dyDescent="0.3">
      <c r="A2798" s="1">
        <v>3108</v>
      </c>
      <c r="B2798" t="s">
        <v>10084</v>
      </c>
      <c r="C2798" t="s">
        <v>27</v>
      </c>
      <c r="D2798" t="s">
        <v>3951</v>
      </c>
      <c r="E2798" t="s">
        <v>2930</v>
      </c>
      <c r="F2798" t="s">
        <v>1216</v>
      </c>
      <c r="G2798" t="s">
        <v>8437</v>
      </c>
      <c r="H2798" t="s">
        <v>47</v>
      </c>
      <c r="I2798">
        <v>97</v>
      </c>
      <c r="J2798">
        <v>1.85</v>
      </c>
      <c r="K2798" t="s">
        <v>33</v>
      </c>
      <c r="L2798" t="s">
        <v>15207</v>
      </c>
      <c r="M2798" t="s">
        <v>16744</v>
      </c>
      <c r="N2798" t="s">
        <v>19536</v>
      </c>
      <c r="O2798" t="s">
        <v>19537</v>
      </c>
      <c r="P2798" t="s">
        <v>19538</v>
      </c>
      <c r="Q2798">
        <v>2002</v>
      </c>
      <c r="R2798" t="s">
        <v>491</v>
      </c>
      <c r="S2798">
        <v>1</v>
      </c>
      <c r="T2798">
        <v>10000000</v>
      </c>
      <c r="U2798">
        <v>8111360</v>
      </c>
      <c r="V2798">
        <f t="shared" si="87"/>
        <v>-1888640</v>
      </c>
      <c r="W2798" t="s">
        <v>10085</v>
      </c>
      <c r="X2798">
        <v>7.4</v>
      </c>
      <c r="Y2798">
        <v>137</v>
      </c>
      <c r="Z2798">
        <v>34848</v>
      </c>
      <c r="AA2798">
        <v>203</v>
      </c>
      <c r="AB2798">
        <v>0</v>
      </c>
      <c r="AC2798">
        <v>350</v>
      </c>
      <c r="AD2798">
        <v>460</v>
      </c>
      <c r="AE2798">
        <v>372</v>
      </c>
      <c r="AF2798">
        <v>250</v>
      </c>
      <c r="AG2798">
        <v>1334</v>
      </c>
      <c r="AH2798" t="s">
        <v>20931</v>
      </c>
      <c r="AI2798" t="s">
        <v>2420</v>
      </c>
      <c r="AJ2798" t="s">
        <v>13161</v>
      </c>
      <c r="AP2798">
        <f t="shared" si="86"/>
        <v>3</v>
      </c>
    </row>
    <row r="2799" spans="1:42" x14ac:dyDescent="0.3">
      <c r="A2799" s="1">
        <v>3109</v>
      </c>
      <c r="B2799" t="s">
        <v>10086</v>
      </c>
      <c r="C2799" t="s">
        <v>27</v>
      </c>
      <c r="D2799" t="s">
        <v>6098</v>
      </c>
      <c r="E2799" t="s">
        <v>202</v>
      </c>
      <c r="F2799" t="s">
        <v>166</v>
      </c>
      <c r="G2799" t="s">
        <v>1815</v>
      </c>
      <c r="H2799" t="s">
        <v>32</v>
      </c>
      <c r="I2799">
        <v>94</v>
      </c>
      <c r="J2799">
        <v>1.85</v>
      </c>
      <c r="K2799" t="s">
        <v>33</v>
      </c>
      <c r="L2799" t="s">
        <v>19539</v>
      </c>
      <c r="M2799" t="s">
        <v>14745</v>
      </c>
      <c r="N2799" t="s">
        <v>19540</v>
      </c>
      <c r="O2799" t="s">
        <v>19541</v>
      </c>
      <c r="P2799" t="s">
        <v>19542</v>
      </c>
      <c r="Q2799">
        <v>2013</v>
      </c>
      <c r="R2799" t="s">
        <v>491</v>
      </c>
      <c r="S2799">
        <v>10</v>
      </c>
      <c r="T2799">
        <v>6000000</v>
      </c>
      <c r="U2799">
        <v>8828771</v>
      </c>
      <c r="V2799">
        <f t="shared" si="87"/>
        <v>2828771</v>
      </c>
      <c r="W2799" t="s">
        <v>10087</v>
      </c>
      <c r="X2799">
        <v>4.3</v>
      </c>
      <c r="Y2799">
        <v>180</v>
      </c>
      <c r="Z2799">
        <v>79146</v>
      </c>
      <c r="AA2799">
        <v>352</v>
      </c>
      <c r="AB2799">
        <v>25000</v>
      </c>
      <c r="AC2799">
        <v>0</v>
      </c>
      <c r="AD2799">
        <v>20000</v>
      </c>
      <c r="AE2799">
        <v>14000</v>
      </c>
      <c r="AF2799">
        <v>3000</v>
      </c>
      <c r="AG2799">
        <v>41059</v>
      </c>
      <c r="AH2799" t="s">
        <v>1432</v>
      </c>
      <c r="AP2799">
        <f t="shared" si="86"/>
        <v>1</v>
      </c>
    </row>
    <row r="2800" spans="1:42" x14ac:dyDescent="0.3">
      <c r="A2800" s="1">
        <v>3110</v>
      </c>
      <c r="B2800" t="s">
        <v>10088</v>
      </c>
      <c r="C2800" t="s">
        <v>27</v>
      </c>
      <c r="D2800" t="s">
        <v>10089</v>
      </c>
      <c r="E2800" t="s">
        <v>853</v>
      </c>
      <c r="F2800" t="s">
        <v>6837</v>
      </c>
      <c r="G2800" t="s">
        <v>5535</v>
      </c>
      <c r="H2800" t="s">
        <v>32</v>
      </c>
      <c r="I2800">
        <v>95</v>
      </c>
      <c r="J2800">
        <v>2.35</v>
      </c>
      <c r="K2800" t="s">
        <v>33</v>
      </c>
      <c r="L2800" t="s">
        <v>14600</v>
      </c>
      <c r="M2800" t="s">
        <v>14356</v>
      </c>
      <c r="N2800" t="s">
        <v>14222</v>
      </c>
      <c r="O2800" t="s">
        <v>16807</v>
      </c>
      <c r="P2800" t="s">
        <v>15484</v>
      </c>
      <c r="Q2800">
        <v>2008</v>
      </c>
      <c r="R2800" t="s">
        <v>34</v>
      </c>
      <c r="S2800">
        <v>0</v>
      </c>
      <c r="T2800">
        <v>10000000</v>
      </c>
      <c r="U2800">
        <v>7563670</v>
      </c>
      <c r="V2800">
        <f t="shared" si="87"/>
        <v>-2436330</v>
      </c>
      <c r="W2800" t="s">
        <v>10090</v>
      </c>
      <c r="X2800">
        <v>5.2</v>
      </c>
      <c r="Y2800">
        <v>100</v>
      </c>
      <c r="Z2800">
        <v>21268</v>
      </c>
      <c r="AA2800">
        <v>53</v>
      </c>
      <c r="AB2800">
        <v>518</v>
      </c>
      <c r="AC2800">
        <v>4</v>
      </c>
      <c r="AD2800">
        <v>939</v>
      </c>
      <c r="AE2800">
        <v>702</v>
      </c>
      <c r="AF2800">
        <v>655</v>
      </c>
      <c r="AG2800">
        <v>3651</v>
      </c>
      <c r="AH2800" t="s">
        <v>1432</v>
      </c>
      <c r="AI2800" t="s">
        <v>20924</v>
      </c>
      <c r="AJ2800" t="s">
        <v>12756</v>
      </c>
      <c r="AP2800">
        <f t="shared" si="86"/>
        <v>3</v>
      </c>
    </row>
    <row r="2801" spans="1:42" x14ac:dyDescent="0.3">
      <c r="A2801" s="1">
        <v>3111</v>
      </c>
      <c r="B2801" t="s">
        <v>10091</v>
      </c>
      <c r="C2801" t="s">
        <v>559</v>
      </c>
      <c r="D2801" t="s">
        <v>10092</v>
      </c>
      <c r="E2801" t="s">
        <v>397</v>
      </c>
      <c r="F2801" t="s">
        <v>8210</v>
      </c>
      <c r="G2801" t="s">
        <v>10093</v>
      </c>
      <c r="H2801" t="s">
        <v>32</v>
      </c>
      <c r="I2801">
        <v>101</v>
      </c>
      <c r="J2801">
        <v>2.35</v>
      </c>
      <c r="K2801" t="s">
        <v>33</v>
      </c>
      <c r="L2801" t="s">
        <v>17761</v>
      </c>
      <c r="M2801" t="s">
        <v>14270</v>
      </c>
      <c r="N2801" t="s">
        <v>14964</v>
      </c>
      <c r="O2801" t="s">
        <v>19543</v>
      </c>
      <c r="P2801" t="s">
        <v>16852</v>
      </c>
      <c r="Q2801">
        <v>2012</v>
      </c>
      <c r="R2801" t="s">
        <v>491</v>
      </c>
      <c r="S2801">
        <v>2</v>
      </c>
      <c r="T2801">
        <v>10000000</v>
      </c>
      <c r="U2801">
        <v>6619173</v>
      </c>
      <c r="V2801">
        <f t="shared" si="87"/>
        <v>-3380827</v>
      </c>
      <c r="W2801" t="s">
        <v>10094</v>
      </c>
      <c r="X2801">
        <v>6.7</v>
      </c>
      <c r="Y2801">
        <v>265</v>
      </c>
      <c r="Z2801">
        <v>87203</v>
      </c>
      <c r="AA2801">
        <v>221</v>
      </c>
      <c r="AB2801">
        <v>25000</v>
      </c>
      <c r="AC2801">
        <v>63</v>
      </c>
      <c r="AD2801">
        <v>7000</v>
      </c>
      <c r="AE2801">
        <v>353</v>
      </c>
      <c r="AF2801">
        <v>172</v>
      </c>
      <c r="AG2801">
        <v>7747</v>
      </c>
      <c r="AH2801" t="s">
        <v>718</v>
      </c>
      <c r="AI2801" t="s">
        <v>1432</v>
      </c>
      <c r="AJ2801" t="s">
        <v>2420</v>
      </c>
      <c r="AK2801" t="s">
        <v>12756</v>
      </c>
      <c r="AL2801" t="s">
        <v>13700</v>
      </c>
      <c r="AP2801">
        <f t="shared" si="86"/>
        <v>5</v>
      </c>
    </row>
    <row r="2802" spans="1:42" x14ac:dyDescent="0.3">
      <c r="A2802" s="1">
        <v>3114</v>
      </c>
      <c r="B2802" t="s">
        <v>10095</v>
      </c>
      <c r="C2802" t="s">
        <v>559</v>
      </c>
      <c r="D2802" t="s">
        <v>10096</v>
      </c>
      <c r="E2802" t="s">
        <v>1517</v>
      </c>
      <c r="F2802" t="s">
        <v>5647</v>
      </c>
      <c r="G2802" t="s">
        <v>973</v>
      </c>
      <c r="H2802" t="s">
        <v>32</v>
      </c>
      <c r="I2802">
        <v>101</v>
      </c>
      <c r="J2802">
        <v>1.85</v>
      </c>
      <c r="K2802" t="s">
        <v>33</v>
      </c>
      <c r="L2802" t="s">
        <v>19544</v>
      </c>
      <c r="M2802" t="s">
        <v>19545</v>
      </c>
      <c r="N2802" t="s">
        <v>14048</v>
      </c>
      <c r="O2802" t="s">
        <v>19546</v>
      </c>
      <c r="P2802" t="s">
        <v>19547</v>
      </c>
      <c r="Q2802">
        <v>1998</v>
      </c>
      <c r="R2802" t="s">
        <v>491</v>
      </c>
      <c r="S2802">
        <v>2</v>
      </c>
      <c r="T2802">
        <v>7500000</v>
      </c>
      <c r="U2802">
        <v>6712241</v>
      </c>
      <c r="V2802">
        <f t="shared" si="87"/>
        <v>-787759</v>
      </c>
      <c r="W2802" t="s">
        <v>10097</v>
      </c>
      <c r="X2802">
        <v>8.6</v>
      </c>
      <c r="Y2802">
        <v>162</v>
      </c>
      <c r="Z2802">
        <v>782437</v>
      </c>
      <c r="AA2802">
        <v>1420</v>
      </c>
      <c r="AB2802">
        <v>35000</v>
      </c>
      <c r="AC2802">
        <v>194</v>
      </c>
      <c r="AD2802">
        <v>1000</v>
      </c>
      <c r="AE2802">
        <v>816</v>
      </c>
      <c r="AF2802">
        <v>602</v>
      </c>
      <c r="AG2802">
        <v>3858</v>
      </c>
      <c r="AH2802" t="s">
        <v>20931</v>
      </c>
      <c r="AI2802" t="s">
        <v>2420</v>
      </c>
      <c r="AP2802">
        <f t="shared" si="86"/>
        <v>2</v>
      </c>
    </row>
    <row r="2803" spans="1:42" x14ac:dyDescent="0.3">
      <c r="A2803" s="1">
        <v>3115</v>
      </c>
      <c r="B2803" t="s">
        <v>10098</v>
      </c>
      <c r="C2803" t="s">
        <v>27</v>
      </c>
      <c r="D2803" t="s">
        <v>10099</v>
      </c>
      <c r="E2803" t="s">
        <v>2235</v>
      </c>
      <c r="F2803" t="s">
        <v>10100</v>
      </c>
      <c r="G2803" t="s">
        <v>10101</v>
      </c>
      <c r="H2803" t="s">
        <v>32</v>
      </c>
      <c r="I2803">
        <v>82</v>
      </c>
      <c r="J2803">
        <v>2.35</v>
      </c>
      <c r="K2803" t="s">
        <v>33</v>
      </c>
      <c r="L2803" t="s">
        <v>19548</v>
      </c>
      <c r="M2803" t="s">
        <v>19549</v>
      </c>
      <c r="N2803" t="s">
        <v>14974</v>
      </c>
      <c r="O2803" t="s">
        <v>14644</v>
      </c>
      <c r="P2803" t="s">
        <v>17164</v>
      </c>
      <c r="Q2803">
        <v>2012</v>
      </c>
      <c r="R2803" t="s">
        <v>491</v>
      </c>
      <c r="S2803">
        <v>0</v>
      </c>
      <c r="T2803">
        <v>10000000</v>
      </c>
      <c r="U2803">
        <v>6842058</v>
      </c>
      <c r="V2803">
        <f t="shared" si="87"/>
        <v>-3157942</v>
      </c>
      <c r="W2803" t="s">
        <v>10102</v>
      </c>
      <c r="X2803">
        <v>6.1</v>
      </c>
      <c r="Y2803">
        <v>147</v>
      </c>
      <c r="Z2803">
        <v>36029</v>
      </c>
      <c r="AA2803">
        <v>99</v>
      </c>
      <c r="AB2803">
        <v>14000</v>
      </c>
      <c r="AC2803">
        <v>87</v>
      </c>
      <c r="AD2803">
        <v>1000</v>
      </c>
      <c r="AE2803">
        <v>581</v>
      </c>
      <c r="AF2803">
        <v>444</v>
      </c>
      <c r="AG2803">
        <v>3818</v>
      </c>
      <c r="AH2803" t="s">
        <v>980</v>
      </c>
      <c r="AI2803" t="s">
        <v>4493</v>
      </c>
      <c r="AJ2803" t="s">
        <v>13161</v>
      </c>
      <c r="AP2803">
        <f t="shared" si="86"/>
        <v>3</v>
      </c>
    </row>
    <row r="2804" spans="1:42" x14ac:dyDescent="0.3">
      <c r="A2804" s="1">
        <v>3116</v>
      </c>
      <c r="B2804" t="s">
        <v>10103</v>
      </c>
      <c r="C2804" t="s">
        <v>27</v>
      </c>
      <c r="D2804" t="s">
        <v>10104</v>
      </c>
      <c r="E2804" t="s">
        <v>1021</v>
      </c>
      <c r="F2804" t="s">
        <v>203</v>
      </c>
      <c r="G2804" t="s">
        <v>2159</v>
      </c>
      <c r="H2804" t="s">
        <v>32</v>
      </c>
      <c r="I2804">
        <v>74</v>
      </c>
      <c r="J2804">
        <v>1.85</v>
      </c>
      <c r="K2804" t="s">
        <v>33</v>
      </c>
      <c r="L2804" t="s">
        <v>14453</v>
      </c>
      <c r="M2804" t="s">
        <v>15878</v>
      </c>
      <c r="N2804" t="s">
        <v>17104</v>
      </c>
      <c r="O2804" t="s">
        <v>14397</v>
      </c>
      <c r="P2804" t="s">
        <v>14398</v>
      </c>
      <c r="Q2804">
        <v>2004</v>
      </c>
      <c r="R2804" t="s">
        <v>72</v>
      </c>
      <c r="S2804">
        <v>0</v>
      </c>
      <c r="T2804">
        <v>10000000</v>
      </c>
      <c r="U2804">
        <v>6491350</v>
      </c>
      <c r="V2804">
        <f t="shared" si="87"/>
        <v>-3508650</v>
      </c>
      <c r="W2804" t="s">
        <v>10105</v>
      </c>
      <c r="X2804">
        <v>5.8</v>
      </c>
      <c r="Y2804">
        <v>33</v>
      </c>
      <c r="Z2804">
        <v>1231</v>
      </c>
      <c r="AA2804">
        <v>26</v>
      </c>
      <c r="AB2804">
        <v>49</v>
      </c>
      <c r="AC2804">
        <v>0</v>
      </c>
      <c r="AD2804">
        <v>886</v>
      </c>
      <c r="AE2804">
        <v>808</v>
      </c>
      <c r="AF2804">
        <v>719</v>
      </c>
      <c r="AG2804">
        <v>5139</v>
      </c>
      <c r="AH2804" t="s">
        <v>20925</v>
      </c>
      <c r="AI2804" t="s">
        <v>1432</v>
      </c>
      <c r="AJ2804" t="s">
        <v>20926</v>
      </c>
      <c r="AK2804" t="s">
        <v>20924</v>
      </c>
      <c r="AL2804" t="s">
        <v>20927</v>
      </c>
      <c r="AP2804">
        <f t="shared" si="86"/>
        <v>5</v>
      </c>
    </row>
    <row r="2805" spans="1:42" x14ac:dyDescent="0.3">
      <c r="A2805" s="1">
        <v>3117</v>
      </c>
      <c r="B2805" t="s">
        <v>10106</v>
      </c>
      <c r="C2805" t="s">
        <v>27</v>
      </c>
      <c r="D2805" t="s">
        <v>10107</v>
      </c>
      <c r="E2805" t="s">
        <v>10108</v>
      </c>
      <c r="F2805" t="s">
        <v>10109</v>
      </c>
      <c r="G2805" t="s">
        <v>10110</v>
      </c>
      <c r="H2805" t="s">
        <v>205</v>
      </c>
      <c r="I2805">
        <v>130</v>
      </c>
      <c r="J2805">
        <v>1.85</v>
      </c>
      <c r="K2805" t="s">
        <v>2067</v>
      </c>
      <c r="L2805" t="s">
        <v>18811</v>
      </c>
      <c r="M2805" t="s">
        <v>19550</v>
      </c>
      <c r="N2805" t="s">
        <v>14676</v>
      </c>
      <c r="O2805" t="s">
        <v>19551</v>
      </c>
      <c r="P2805" t="s">
        <v>19305</v>
      </c>
      <c r="Q2805">
        <v>1998</v>
      </c>
      <c r="R2805" t="s">
        <v>491</v>
      </c>
      <c r="S2805">
        <v>3</v>
      </c>
      <c r="T2805">
        <v>10000000</v>
      </c>
      <c r="U2805">
        <v>9473382</v>
      </c>
      <c r="V2805">
        <f t="shared" si="87"/>
        <v>-526618</v>
      </c>
      <c r="W2805" t="s">
        <v>10111</v>
      </c>
      <c r="X2805">
        <v>7.7</v>
      </c>
      <c r="Y2805">
        <v>94</v>
      </c>
      <c r="Z2805">
        <v>26832</v>
      </c>
      <c r="AA2805">
        <v>247</v>
      </c>
      <c r="AB2805">
        <v>0</v>
      </c>
      <c r="AC2805">
        <v>63</v>
      </c>
      <c r="AD2805">
        <v>24</v>
      </c>
      <c r="AE2805">
        <v>3</v>
      </c>
      <c r="AF2805">
        <v>2</v>
      </c>
      <c r="AG2805">
        <v>29</v>
      </c>
      <c r="AH2805" t="s">
        <v>2420</v>
      </c>
      <c r="AI2805" t="s">
        <v>20933</v>
      </c>
      <c r="AJ2805" t="s">
        <v>20928</v>
      </c>
      <c r="AK2805" t="s">
        <v>12756</v>
      </c>
      <c r="AP2805">
        <f t="shared" si="86"/>
        <v>4</v>
      </c>
    </row>
    <row r="2806" spans="1:42" x14ac:dyDescent="0.3">
      <c r="A2806" s="1">
        <v>3118</v>
      </c>
      <c r="B2806" t="s">
        <v>10112</v>
      </c>
      <c r="C2806" t="s">
        <v>27</v>
      </c>
      <c r="D2806" t="s">
        <v>4113</v>
      </c>
      <c r="E2806" t="s">
        <v>5263</v>
      </c>
      <c r="F2806" t="s">
        <v>8126</v>
      </c>
      <c r="G2806" t="s">
        <v>10113</v>
      </c>
      <c r="H2806" t="s">
        <v>1390</v>
      </c>
      <c r="I2806">
        <v>112</v>
      </c>
      <c r="J2806">
        <v>2.35</v>
      </c>
      <c r="K2806" t="s">
        <v>33</v>
      </c>
      <c r="L2806" t="s">
        <v>19552</v>
      </c>
      <c r="M2806" t="s">
        <v>16228</v>
      </c>
      <c r="N2806" t="s">
        <v>19553</v>
      </c>
      <c r="O2806" t="s">
        <v>19554</v>
      </c>
      <c r="P2806" t="s">
        <v>19555</v>
      </c>
      <c r="Q2806">
        <v>1999</v>
      </c>
      <c r="R2806" t="s">
        <v>212</v>
      </c>
      <c r="S2806">
        <v>0</v>
      </c>
      <c r="T2806">
        <v>10000000</v>
      </c>
      <c r="U2806">
        <v>6197866</v>
      </c>
      <c r="V2806">
        <f t="shared" si="87"/>
        <v>-3802134</v>
      </c>
      <c r="W2806" t="s">
        <v>10114</v>
      </c>
      <c r="X2806">
        <v>8</v>
      </c>
      <c r="Y2806">
        <v>143</v>
      </c>
      <c r="Z2806">
        <v>63733</v>
      </c>
      <c r="AA2806">
        <v>414</v>
      </c>
      <c r="AB2806">
        <v>0</v>
      </c>
      <c r="AC2806">
        <v>0</v>
      </c>
      <c r="AD2806">
        <v>874</v>
      </c>
      <c r="AE2806">
        <v>262</v>
      </c>
      <c r="AF2806">
        <v>201</v>
      </c>
      <c r="AG2806">
        <v>1351</v>
      </c>
      <c r="AH2806" t="s">
        <v>20932</v>
      </c>
      <c r="AI2806" t="s">
        <v>2420</v>
      </c>
      <c r="AP2806">
        <f t="shared" si="86"/>
        <v>2</v>
      </c>
    </row>
    <row r="2807" spans="1:42" x14ac:dyDescent="0.3">
      <c r="A2807" s="1">
        <v>3119</v>
      </c>
      <c r="B2807" t="s">
        <v>10115</v>
      </c>
      <c r="C2807" t="s">
        <v>27</v>
      </c>
      <c r="D2807" t="s">
        <v>10116</v>
      </c>
      <c r="E2807" t="s">
        <v>3406</v>
      </c>
      <c r="F2807" t="s">
        <v>64</v>
      </c>
      <c r="G2807" t="s">
        <v>6453</v>
      </c>
      <c r="H2807" t="s">
        <v>32</v>
      </c>
      <c r="I2807">
        <v>96</v>
      </c>
      <c r="J2807">
        <v>2.35</v>
      </c>
      <c r="K2807" t="s">
        <v>33</v>
      </c>
      <c r="L2807" t="s">
        <v>16849</v>
      </c>
      <c r="M2807" t="s">
        <v>19556</v>
      </c>
      <c r="N2807" t="s">
        <v>15082</v>
      </c>
      <c r="O2807" t="s">
        <v>17367</v>
      </c>
      <c r="P2807" t="s">
        <v>14403</v>
      </c>
      <c r="Q2807">
        <v>2002</v>
      </c>
      <c r="R2807" t="s">
        <v>491</v>
      </c>
      <c r="S2807">
        <v>1</v>
      </c>
      <c r="T2807">
        <v>10000000</v>
      </c>
      <c r="U2807">
        <v>6044618</v>
      </c>
      <c r="V2807">
        <f t="shared" si="87"/>
        <v>-3955382</v>
      </c>
      <c r="W2807" t="s">
        <v>10117</v>
      </c>
      <c r="X2807">
        <v>5.6</v>
      </c>
      <c r="Y2807">
        <v>38</v>
      </c>
      <c r="Z2807">
        <v>6200</v>
      </c>
      <c r="AA2807">
        <v>92</v>
      </c>
      <c r="AB2807">
        <v>398</v>
      </c>
      <c r="AC2807">
        <v>9</v>
      </c>
      <c r="AD2807">
        <v>12000</v>
      </c>
      <c r="AE2807">
        <v>11000</v>
      </c>
      <c r="AF2807">
        <v>934</v>
      </c>
      <c r="AG2807">
        <v>26961</v>
      </c>
      <c r="AH2807" t="s">
        <v>980</v>
      </c>
      <c r="AI2807" t="s">
        <v>20931</v>
      </c>
      <c r="AJ2807" t="s">
        <v>2420</v>
      </c>
      <c r="AP2807">
        <f t="shared" si="86"/>
        <v>3</v>
      </c>
    </row>
    <row r="2808" spans="1:42" x14ac:dyDescent="0.3">
      <c r="A2808" s="1">
        <v>3120</v>
      </c>
      <c r="B2808" t="s">
        <v>10118</v>
      </c>
      <c r="C2808" t="s">
        <v>27</v>
      </c>
      <c r="D2808" t="s">
        <v>10119</v>
      </c>
      <c r="E2808" t="s">
        <v>4932</v>
      </c>
      <c r="F2808" t="s">
        <v>2513</v>
      </c>
      <c r="G2808" t="s">
        <v>9915</v>
      </c>
      <c r="H2808" t="s">
        <v>32</v>
      </c>
      <c r="I2808">
        <v>89</v>
      </c>
      <c r="J2808">
        <v>2.35</v>
      </c>
      <c r="K2808" t="s">
        <v>33</v>
      </c>
      <c r="L2808" t="s">
        <v>19010</v>
      </c>
      <c r="M2808" t="s">
        <v>19557</v>
      </c>
      <c r="N2808" t="s">
        <v>19558</v>
      </c>
      <c r="O2808" t="s">
        <v>19559</v>
      </c>
      <c r="P2808" t="s">
        <v>15671</v>
      </c>
      <c r="Q2808">
        <v>2013</v>
      </c>
      <c r="R2808" t="s">
        <v>491</v>
      </c>
      <c r="S2808">
        <v>0</v>
      </c>
      <c r="T2808">
        <v>10000000</v>
      </c>
      <c r="U2808">
        <v>7764027</v>
      </c>
      <c r="V2808">
        <f t="shared" si="87"/>
        <v>-2235973</v>
      </c>
      <c r="W2808" t="s">
        <v>10120</v>
      </c>
      <c r="X2808">
        <v>6.7</v>
      </c>
      <c r="Y2808">
        <v>126</v>
      </c>
      <c r="Z2808">
        <v>38459</v>
      </c>
      <c r="AA2808">
        <v>119</v>
      </c>
      <c r="AB2808">
        <v>0</v>
      </c>
      <c r="AC2808">
        <v>0</v>
      </c>
      <c r="AD2808">
        <v>628</v>
      </c>
      <c r="AE2808">
        <v>497</v>
      </c>
      <c r="AF2808">
        <v>322</v>
      </c>
      <c r="AG2808">
        <v>2061</v>
      </c>
      <c r="AH2808" t="s">
        <v>1432</v>
      </c>
      <c r="AI2808" t="s">
        <v>2420</v>
      </c>
      <c r="AP2808">
        <f t="shared" si="86"/>
        <v>2</v>
      </c>
    </row>
    <row r="2809" spans="1:42" x14ac:dyDescent="0.3">
      <c r="A2809" s="1">
        <v>3123</v>
      </c>
      <c r="B2809" t="s">
        <v>10121</v>
      </c>
      <c r="C2809" t="s">
        <v>27</v>
      </c>
      <c r="D2809" t="s">
        <v>7601</v>
      </c>
      <c r="E2809" t="s">
        <v>1034</v>
      </c>
      <c r="F2809" t="s">
        <v>6780</v>
      </c>
      <c r="G2809" t="s">
        <v>10122</v>
      </c>
      <c r="H2809" t="s">
        <v>32</v>
      </c>
      <c r="I2809">
        <v>121</v>
      </c>
      <c r="J2809">
        <v>2.35</v>
      </c>
      <c r="K2809" t="s">
        <v>33</v>
      </c>
      <c r="L2809" t="s">
        <v>10123</v>
      </c>
      <c r="Q2809">
        <v>2014</v>
      </c>
      <c r="R2809" t="s">
        <v>34</v>
      </c>
      <c r="S2809">
        <v>2</v>
      </c>
      <c r="T2809">
        <v>9000000</v>
      </c>
      <c r="U2809">
        <v>21569041</v>
      </c>
      <c r="V2809">
        <f t="shared" si="87"/>
        <v>12569041</v>
      </c>
      <c r="W2809" t="s">
        <v>10124</v>
      </c>
      <c r="X2809">
        <v>6.6</v>
      </c>
      <c r="Y2809">
        <v>91</v>
      </c>
      <c r="Z2809">
        <v>8058</v>
      </c>
      <c r="AA2809">
        <v>57</v>
      </c>
      <c r="AB2809">
        <v>0</v>
      </c>
      <c r="AC2809">
        <v>57</v>
      </c>
      <c r="AD2809">
        <v>1000</v>
      </c>
      <c r="AE2809">
        <v>837</v>
      </c>
      <c r="AF2809">
        <v>664</v>
      </c>
      <c r="AG2809">
        <v>3745</v>
      </c>
      <c r="AH2809" t="s">
        <v>2420</v>
      </c>
      <c r="AP2809">
        <f t="shared" si="86"/>
        <v>1</v>
      </c>
    </row>
    <row r="2810" spans="1:42" x14ac:dyDescent="0.3">
      <c r="A2810" s="1">
        <v>3124</v>
      </c>
      <c r="B2810" t="s">
        <v>10125</v>
      </c>
      <c r="C2810" t="s">
        <v>27</v>
      </c>
      <c r="D2810" t="s">
        <v>10126</v>
      </c>
      <c r="E2810" t="s">
        <v>2159</v>
      </c>
      <c r="F2810" t="s">
        <v>5020</v>
      </c>
      <c r="G2810" t="s">
        <v>7463</v>
      </c>
      <c r="H2810" t="s">
        <v>32</v>
      </c>
      <c r="I2810">
        <v>85</v>
      </c>
      <c r="J2810">
        <v>1.85</v>
      </c>
      <c r="K2810" t="s">
        <v>33</v>
      </c>
      <c r="L2810" t="s">
        <v>19560</v>
      </c>
      <c r="M2810" t="s">
        <v>18989</v>
      </c>
      <c r="N2810" t="s">
        <v>19561</v>
      </c>
      <c r="O2810" t="s">
        <v>14003</v>
      </c>
      <c r="P2810" t="s">
        <v>14028</v>
      </c>
      <c r="Q2810">
        <v>2001</v>
      </c>
      <c r="R2810" t="s">
        <v>72</v>
      </c>
      <c r="S2810">
        <v>2</v>
      </c>
      <c r="T2810">
        <v>16000000</v>
      </c>
      <c r="U2810">
        <v>4356743</v>
      </c>
      <c r="V2810">
        <f t="shared" si="87"/>
        <v>-11643257</v>
      </c>
      <c r="W2810" t="s">
        <v>10127</v>
      </c>
      <c r="X2810">
        <v>4.0999999999999996</v>
      </c>
      <c r="Y2810">
        <v>46</v>
      </c>
      <c r="Z2810">
        <v>3662</v>
      </c>
      <c r="AA2810">
        <v>79</v>
      </c>
      <c r="AB2810">
        <v>0</v>
      </c>
      <c r="AC2810">
        <v>49</v>
      </c>
      <c r="AD2810">
        <v>719</v>
      </c>
      <c r="AE2810">
        <v>405</v>
      </c>
      <c r="AF2810">
        <v>401</v>
      </c>
      <c r="AG2810">
        <v>2446</v>
      </c>
      <c r="AH2810" t="s">
        <v>1432</v>
      </c>
      <c r="AI2810" t="s">
        <v>20926</v>
      </c>
      <c r="AJ2810" t="s">
        <v>12756</v>
      </c>
      <c r="AP2810">
        <f t="shared" si="86"/>
        <v>3</v>
      </c>
    </row>
    <row r="2811" spans="1:42" x14ac:dyDescent="0.3">
      <c r="A2811" s="1">
        <v>3125</v>
      </c>
      <c r="B2811" t="s">
        <v>10128</v>
      </c>
      <c r="C2811" t="s">
        <v>27</v>
      </c>
      <c r="D2811" t="s">
        <v>6914</v>
      </c>
      <c r="E2811" t="s">
        <v>52</v>
      </c>
      <c r="F2811" t="s">
        <v>10129</v>
      </c>
      <c r="G2811" t="s">
        <v>10130</v>
      </c>
      <c r="H2811" t="s">
        <v>32</v>
      </c>
      <c r="I2811">
        <v>120</v>
      </c>
      <c r="J2811">
        <v>1.85</v>
      </c>
      <c r="K2811" t="s">
        <v>33</v>
      </c>
      <c r="L2811" t="s">
        <v>19562</v>
      </c>
      <c r="M2811" t="s">
        <v>16736</v>
      </c>
      <c r="N2811" t="s">
        <v>14229</v>
      </c>
      <c r="O2811" t="s">
        <v>19563</v>
      </c>
      <c r="P2811" t="s">
        <v>15802</v>
      </c>
      <c r="Q2811">
        <v>2006</v>
      </c>
      <c r="R2811" t="s">
        <v>34</v>
      </c>
      <c r="S2811">
        <v>0</v>
      </c>
      <c r="T2811">
        <v>10000000</v>
      </c>
      <c r="U2811">
        <v>5484375</v>
      </c>
      <c r="V2811">
        <f t="shared" si="87"/>
        <v>-4515625</v>
      </c>
      <c r="W2811" t="s">
        <v>10131</v>
      </c>
      <c r="X2811">
        <v>7.3</v>
      </c>
      <c r="Y2811">
        <v>198</v>
      </c>
      <c r="Z2811">
        <v>84641</v>
      </c>
      <c r="AA2811">
        <v>205</v>
      </c>
      <c r="AB2811">
        <v>0</v>
      </c>
      <c r="AC2811">
        <v>0</v>
      </c>
      <c r="AD2811">
        <v>23000</v>
      </c>
      <c r="AE2811">
        <v>342</v>
      </c>
      <c r="AF2811">
        <v>294</v>
      </c>
      <c r="AG2811">
        <v>24270</v>
      </c>
      <c r="AH2811" t="s">
        <v>718</v>
      </c>
      <c r="AI2811" t="s">
        <v>20932</v>
      </c>
      <c r="AJ2811" t="s">
        <v>2420</v>
      </c>
      <c r="AK2811" t="s">
        <v>6750</v>
      </c>
      <c r="AP2811">
        <f t="shared" si="86"/>
        <v>4</v>
      </c>
    </row>
    <row r="2812" spans="1:42" x14ac:dyDescent="0.3">
      <c r="A2812" s="1">
        <v>3126</v>
      </c>
      <c r="B2812" t="s">
        <v>10132</v>
      </c>
      <c r="C2812" t="s">
        <v>27</v>
      </c>
      <c r="D2812" t="s">
        <v>10133</v>
      </c>
      <c r="E2812" t="s">
        <v>1728</v>
      </c>
      <c r="F2812" t="s">
        <v>560</v>
      </c>
      <c r="G2812" t="s">
        <v>5445</v>
      </c>
      <c r="H2812" t="s">
        <v>32</v>
      </c>
      <c r="I2812">
        <v>106</v>
      </c>
      <c r="J2812">
        <v>2.35</v>
      </c>
      <c r="K2812" t="s">
        <v>33</v>
      </c>
      <c r="L2812" t="s">
        <v>19564</v>
      </c>
      <c r="M2812" t="s">
        <v>17967</v>
      </c>
      <c r="N2812" t="s">
        <v>19565</v>
      </c>
      <c r="O2812" t="s">
        <v>19566</v>
      </c>
      <c r="P2812" t="s">
        <v>17121</v>
      </c>
      <c r="Q2812">
        <v>2015</v>
      </c>
      <c r="R2812" t="s">
        <v>491</v>
      </c>
      <c r="S2812">
        <v>0</v>
      </c>
      <c r="T2812">
        <v>10000000</v>
      </c>
      <c r="U2812">
        <v>5348317</v>
      </c>
      <c r="V2812">
        <f t="shared" si="87"/>
        <v>-4651683</v>
      </c>
      <c r="W2812" t="s">
        <v>10134</v>
      </c>
      <c r="X2812">
        <v>7.1</v>
      </c>
      <c r="Y2812">
        <v>139</v>
      </c>
      <c r="Z2812">
        <v>20810</v>
      </c>
      <c r="AA2812">
        <v>100</v>
      </c>
      <c r="AB2812">
        <v>0</v>
      </c>
      <c r="AC2812">
        <v>102</v>
      </c>
      <c r="AD2812">
        <v>14000</v>
      </c>
      <c r="AE2812">
        <v>3000</v>
      </c>
      <c r="AF2812">
        <v>970</v>
      </c>
      <c r="AG2812">
        <v>18712</v>
      </c>
      <c r="AH2812" t="s">
        <v>1432</v>
      </c>
      <c r="AI2812" t="s">
        <v>2420</v>
      </c>
      <c r="AJ2812" t="s">
        <v>20933</v>
      </c>
      <c r="AP2812">
        <f t="shared" si="86"/>
        <v>3</v>
      </c>
    </row>
    <row r="2813" spans="1:42" x14ac:dyDescent="0.3">
      <c r="A2813" s="1">
        <v>3127</v>
      </c>
      <c r="B2813" t="s">
        <v>10135</v>
      </c>
      <c r="C2813" t="s">
        <v>27</v>
      </c>
      <c r="D2813" t="s">
        <v>10136</v>
      </c>
      <c r="E2813" t="s">
        <v>182</v>
      </c>
      <c r="F2813" t="s">
        <v>10137</v>
      </c>
      <c r="G2813" t="s">
        <v>8590</v>
      </c>
      <c r="H2813" t="s">
        <v>32</v>
      </c>
      <c r="I2813">
        <v>83</v>
      </c>
      <c r="J2813">
        <v>1.85</v>
      </c>
      <c r="K2813" t="s">
        <v>33</v>
      </c>
      <c r="L2813" t="s">
        <v>18048</v>
      </c>
      <c r="M2813" t="s">
        <v>19567</v>
      </c>
      <c r="N2813" t="s">
        <v>19513</v>
      </c>
      <c r="O2813" t="s">
        <v>15764</v>
      </c>
      <c r="P2813" t="s">
        <v>19568</v>
      </c>
      <c r="Q2813">
        <v>2011</v>
      </c>
      <c r="R2813" t="s">
        <v>491</v>
      </c>
      <c r="S2813">
        <v>5</v>
      </c>
      <c r="T2813">
        <v>10000000</v>
      </c>
      <c r="U2813">
        <v>4244155</v>
      </c>
      <c r="V2813">
        <f t="shared" si="87"/>
        <v>-5755845</v>
      </c>
      <c r="W2813" t="s">
        <v>10138</v>
      </c>
      <c r="X2813">
        <v>6.5</v>
      </c>
      <c r="Y2813">
        <v>182</v>
      </c>
      <c r="Z2813">
        <v>56005</v>
      </c>
      <c r="AA2813">
        <v>112</v>
      </c>
      <c r="AB2813">
        <v>0</v>
      </c>
      <c r="AC2813">
        <v>157</v>
      </c>
      <c r="AD2813">
        <v>2000</v>
      </c>
      <c r="AE2813">
        <v>616</v>
      </c>
      <c r="AF2813">
        <v>581</v>
      </c>
      <c r="AG2813">
        <v>3374</v>
      </c>
      <c r="AH2813" t="s">
        <v>1432</v>
      </c>
      <c r="AI2813" t="s">
        <v>2420</v>
      </c>
      <c r="AP2813">
        <f t="shared" si="86"/>
        <v>2</v>
      </c>
    </row>
    <row r="2814" spans="1:42" x14ac:dyDescent="0.3">
      <c r="A2814" s="1">
        <v>3128</v>
      </c>
      <c r="B2814" t="s">
        <v>10139</v>
      </c>
      <c r="C2814" t="s">
        <v>27</v>
      </c>
      <c r="D2814" t="s">
        <v>10140</v>
      </c>
      <c r="E2814" t="s">
        <v>10141</v>
      </c>
      <c r="F2814" t="s">
        <v>10142</v>
      </c>
      <c r="G2814" t="s">
        <v>10143</v>
      </c>
      <c r="H2814" t="s">
        <v>6060</v>
      </c>
      <c r="I2814">
        <v>120</v>
      </c>
      <c r="J2814">
        <v>1.85</v>
      </c>
      <c r="K2814" t="s">
        <v>6776</v>
      </c>
      <c r="L2814" t="s">
        <v>14411</v>
      </c>
      <c r="M2814" t="s">
        <v>14068</v>
      </c>
      <c r="N2814" t="s">
        <v>16102</v>
      </c>
      <c r="O2814" t="s">
        <v>14414</v>
      </c>
      <c r="P2814" t="s">
        <v>14534</v>
      </c>
      <c r="Q2814">
        <v>2009</v>
      </c>
      <c r="R2814" t="s">
        <v>491</v>
      </c>
      <c r="S2814">
        <v>1</v>
      </c>
      <c r="T2814">
        <v>10000000</v>
      </c>
      <c r="U2814">
        <v>5004648</v>
      </c>
      <c r="V2814">
        <f t="shared" si="87"/>
        <v>-4995352</v>
      </c>
      <c r="W2814" t="s">
        <v>10144</v>
      </c>
      <c r="X2814">
        <v>7</v>
      </c>
      <c r="Y2814">
        <v>181</v>
      </c>
      <c r="Z2814">
        <v>14031</v>
      </c>
      <c r="AA2814">
        <v>114</v>
      </c>
      <c r="AB2814">
        <v>0</v>
      </c>
      <c r="AC2814">
        <v>64</v>
      </c>
      <c r="AD2814">
        <v>144</v>
      </c>
      <c r="AE2814">
        <v>110</v>
      </c>
      <c r="AF2814">
        <v>72</v>
      </c>
      <c r="AG2814">
        <v>474</v>
      </c>
      <c r="AH2814" t="s">
        <v>2420</v>
      </c>
      <c r="AI2814" t="s">
        <v>12756</v>
      </c>
      <c r="AP2814">
        <f t="shared" si="86"/>
        <v>2</v>
      </c>
    </row>
    <row r="2815" spans="1:42" x14ac:dyDescent="0.3">
      <c r="A2815" s="1">
        <v>3129</v>
      </c>
      <c r="B2815" t="s">
        <v>10145</v>
      </c>
      <c r="C2815" t="s">
        <v>27</v>
      </c>
      <c r="D2815" t="s">
        <v>10146</v>
      </c>
      <c r="E2815" t="s">
        <v>3704</v>
      </c>
      <c r="F2815" t="s">
        <v>645</v>
      </c>
      <c r="G2815" t="s">
        <v>7870</v>
      </c>
      <c r="H2815" t="s">
        <v>32</v>
      </c>
      <c r="I2815">
        <v>111</v>
      </c>
      <c r="J2815">
        <v>2.35</v>
      </c>
      <c r="K2815" t="s">
        <v>33</v>
      </c>
      <c r="L2815" t="s">
        <v>14082</v>
      </c>
      <c r="M2815" t="s">
        <v>14224</v>
      </c>
      <c r="N2815" t="s">
        <v>15730</v>
      </c>
      <c r="O2815" t="s">
        <v>19569</v>
      </c>
      <c r="P2815" t="s">
        <v>17344</v>
      </c>
      <c r="Q2815">
        <v>2012</v>
      </c>
      <c r="R2815" t="s">
        <v>34</v>
      </c>
      <c r="S2815">
        <v>0</v>
      </c>
      <c r="T2815">
        <v>10000000</v>
      </c>
      <c r="U2815">
        <v>3333823</v>
      </c>
      <c r="V2815">
        <f t="shared" si="87"/>
        <v>-6666177</v>
      </c>
      <c r="W2815" t="s">
        <v>10147</v>
      </c>
      <c r="X2815">
        <v>5.5</v>
      </c>
      <c r="Y2815">
        <v>23</v>
      </c>
      <c r="Z2815">
        <v>5612</v>
      </c>
      <c r="AA2815">
        <v>122</v>
      </c>
      <c r="AB2815">
        <v>0</v>
      </c>
      <c r="AC2815">
        <v>60</v>
      </c>
      <c r="AD2815">
        <v>823</v>
      </c>
      <c r="AE2815">
        <v>759</v>
      </c>
      <c r="AF2815">
        <v>699</v>
      </c>
      <c r="AG2815">
        <v>5262</v>
      </c>
      <c r="AH2815" t="s">
        <v>2420</v>
      </c>
      <c r="AI2815" t="s">
        <v>20928</v>
      </c>
      <c r="AJ2815" t="s">
        <v>13700</v>
      </c>
      <c r="AP2815">
        <f t="shared" si="86"/>
        <v>3</v>
      </c>
    </row>
    <row r="2816" spans="1:42" x14ac:dyDescent="0.3">
      <c r="A2816" s="1">
        <v>3130</v>
      </c>
      <c r="B2816" t="s">
        <v>10148</v>
      </c>
      <c r="C2816" t="s">
        <v>27</v>
      </c>
      <c r="D2816" t="s">
        <v>10149</v>
      </c>
      <c r="E2816" t="s">
        <v>340</v>
      </c>
      <c r="F2816" t="s">
        <v>1359</v>
      </c>
      <c r="G2816" t="s">
        <v>2247</v>
      </c>
      <c r="H2816" t="s">
        <v>47</v>
      </c>
      <c r="I2816">
        <v>100</v>
      </c>
      <c r="J2816">
        <v>1.85</v>
      </c>
      <c r="K2816" t="s">
        <v>33</v>
      </c>
      <c r="L2816" t="s">
        <v>14914</v>
      </c>
      <c r="M2816" t="s">
        <v>14666</v>
      </c>
      <c r="N2816" t="s">
        <v>18591</v>
      </c>
      <c r="O2816" t="s">
        <v>14534</v>
      </c>
      <c r="P2816" t="s">
        <v>15547</v>
      </c>
      <c r="Q2816">
        <v>1993</v>
      </c>
      <c r="R2816" t="s">
        <v>491</v>
      </c>
      <c r="S2816">
        <v>1</v>
      </c>
      <c r="T2816">
        <v>11500000</v>
      </c>
      <c r="U2816">
        <v>3275585</v>
      </c>
      <c r="V2816">
        <f t="shared" si="87"/>
        <v>-8224415</v>
      </c>
      <c r="W2816" t="s">
        <v>10150</v>
      </c>
      <c r="X2816">
        <v>6.6</v>
      </c>
      <c r="Y2816">
        <v>30</v>
      </c>
      <c r="Z2816">
        <v>10735</v>
      </c>
      <c r="AA2816">
        <v>88</v>
      </c>
      <c r="AB2816">
        <v>561</v>
      </c>
      <c r="AC2816">
        <v>34</v>
      </c>
      <c r="AD2816">
        <v>10000</v>
      </c>
      <c r="AE2816">
        <v>721</v>
      </c>
      <c r="AF2816">
        <v>541</v>
      </c>
      <c r="AG2816">
        <v>13160</v>
      </c>
      <c r="AH2816" t="s">
        <v>980</v>
      </c>
      <c r="AI2816" t="s">
        <v>20931</v>
      </c>
      <c r="AJ2816" t="s">
        <v>2420</v>
      </c>
      <c r="AK2816" t="s">
        <v>13161</v>
      </c>
      <c r="AP2816">
        <f t="shared" si="86"/>
        <v>4</v>
      </c>
    </row>
    <row r="2817" spans="1:42" x14ac:dyDescent="0.3">
      <c r="A2817" s="1">
        <v>3131</v>
      </c>
      <c r="B2817" t="s">
        <v>10151</v>
      </c>
      <c r="C2817" t="s">
        <v>27</v>
      </c>
      <c r="D2817" t="s">
        <v>1120</v>
      </c>
      <c r="E2817" t="s">
        <v>1008</v>
      </c>
      <c r="F2817" t="s">
        <v>10152</v>
      </c>
      <c r="G2817" t="s">
        <v>4089</v>
      </c>
      <c r="H2817" t="s">
        <v>32</v>
      </c>
      <c r="I2817">
        <v>89</v>
      </c>
      <c r="J2817">
        <v>1.85</v>
      </c>
      <c r="K2817" t="s">
        <v>33</v>
      </c>
      <c r="L2817" t="s">
        <v>15494</v>
      </c>
      <c r="M2817" t="s">
        <v>19075</v>
      </c>
      <c r="N2817" t="s">
        <v>19570</v>
      </c>
      <c r="O2817" t="s">
        <v>14018</v>
      </c>
      <c r="P2817" t="s">
        <v>18446</v>
      </c>
      <c r="Q2817">
        <v>1999</v>
      </c>
      <c r="R2817" t="s">
        <v>491</v>
      </c>
      <c r="S2817">
        <v>0</v>
      </c>
      <c r="T2817">
        <v>9000000</v>
      </c>
      <c r="U2817">
        <v>3193102</v>
      </c>
      <c r="V2817">
        <f t="shared" si="87"/>
        <v>-5806898</v>
      </c>
      <c r="W2817" t="s">
        <v>10153</v>
      </c>
      <c r="X2817">
        <v>7.1</v>
      </c>
      <c r="Y2817">
        <v>111</v>
      </c>
      <c r="Z2817">
        <v>24412</v>
      </c>
      <c r="AA2817">
        <v>240</v>
      </c>
      <c r="AB2817">
        <v>944</v>
      </c>
      <c r="AC2817">
        <v>0</v>
      </c>
      <c r="AD2817">
        <v>402</v>
      </c>
      <c r="AE2817">
        <v>296</v>
      </c>
      <c r="AF2817">
        <v>132</v>
      </c>
      <c r="AG2817">
        <v>1335</v>
      </c>
      <c r="AH2817" t="s">
        <v>20931</v>
      </c>
      <c r="AI2817" t="s">
        <v>2420</v>
      </c>
      <c r="AJ2817" t="s">
        <v>20928</v>
      </c>
      <c r="AK2817" t="s">
        <v>13161</v>
      </c>
      <c r="AP2817">
        <f t="shared" si="86"/>
        <v>4</v>
      </c>
    </row>
    <row r="2818" spans="1:42" x14ac:dyDescent="0.3">
      <c r="A2818" s="1">
        <v>3132</v>
      </c>
      <c r="B2818" t="s">
        <v>10154</v>
      </c>
      <c r="C2818" t="s">
        <v>27</v>
      </c>
      <c r="D2818" t="s">
        <v>5951</v>
      </c>
      <c r="E2818" t="s">
        <v>194</v>
      </c>
      <c r="F2818" t="s">
        <v>2192</v>
      </c>
      <c r="G2818" t="s">
        <v>3636</v>
      </c>
      <c r="H2818" t="s">
        <v>572</v>
      </c>
      <c r="I2818">
        <v>115</v>
      </c>
      <c r="J2818">
        <v>2.35</v>
      </c>
      <c r="K2818" t="s">
        <v>33</v>
      </c>
      <c r="L2818" t="s">
        <v>19571</v>
      </c>
      <c r="M2818" t="s">
        <v>15684</v>
      </c>
      <c r="N2818" t="s">
        <v>19572</v>
      </c>
      <c r="O2818" t="s">
        <v>19573</v>
      </c>
      <c r="P2818" t="s">
        <v>18899</v>
      </c>
      <c r="Q2818">
        <v>2004</v>
      </c>
      <c r="R2818" t="s">
        <v>491</v>
      </c>
      <c r="S2818">
        <v>0</v>
      </c>
      <c r="T2818">
        <v>6500000</v>
      </c>
      <c r="U2818">
        <v>54557348</v>
      </c>
      <c r="V2818">
        <f t="shared" si="87"/>
        <v>48057348</v>
      </c>
      <c r="W2818" t="s">
        <v>10155</v>
      </c>
      <c r="X2818">
        <v>7.9</v>
      </c>
      <c r="Y2818">
        <v>287</v>
      </c>
      <c r="Z2818">
        <v>361169</v>
      </c>
      <c r="AA2818">
        <v>1624</v>
      </c>
      <c r="AB2818">
        <v>18000</v>
      </c>
      <c r="AC2818">
        <v>549</v>
      </c>
      <c r="AD2818">
        <v>3000</v>
      </c>
      <c r="AE2818">
        <v>912</v>
      </c>
      <c r="AF2818">
        <v>911</v>
      </c>
      <c r="AG2818">
        <v>5732</v>
      </c>
      <c r="AH2818" t="s">
        <v>20931</v>
      </c>
      <c r="AI2818" t="s">
        <v>2420</v>
      </c>
      <c r="AJ2818" t="s">
        <v>13161</v>
      </c>
      <c r="AP2818">
        <f t="shared" si="86"/>
        <v>3</v>
      </c>
    </row>
    <row r="2819" spans="1:42" x14ac:dyDescent="0.3">
      <c r="A2819" s="1">
        <v>3133</v>
      </c>
      <c r="B2819" t="s">
        <v>10156</v>
      </c>
      <c r="C2819" t="s">
        <v>27</v>
      </c>
      <c r="D2819" t="s">
        <v>10157</v>
      </c>
      <c r="E2819" t="s">
        <v>4045</v>
      </c>
      <c r="F2819" t="s">
        <v>1348</v>
      </c>
      <c r="G2819" t="s">
        <v>6208</v>
      </c>
      <c r="H2819" t="s">
        <v>47</v>
      </c>
      <c r="I2819">
        <v>135</v>
      </c>
      <c r="J2819">
        <v>2.35</v>
      </c>
      <c r="K2819" t="s">
        <v>33</v>
      </c>
      <c r="L2819" t="s">
        <v>19574</v>
      </c>
      <c r="M2819" t="s">
        <v>14003</v>
      </c>
      <c r="N2819" t="s">
        <v>14631</v>
      </c>
      <c r="O2819" t="s">
        <v>18891</v>
      </c>
      <c r="P2819" t="s">
        <v>15244</v>
      </c>
      <c r="Q2819">
        <v>2000</v>
      </c>
      <c r="R2819" t="s">
        <v>72</v>
      </c>
      <c r="S2819">
        <v>0</v>
      </c>
      <c r="T2819">
        <v>10000000</v>
      </c>
      <c r="U2819">
        <v>3041803</v>
      </c>
      <c r="V2819">
        <f t="shared" si="87"/>
        <v>-6958197</v>
      </c>
      <c r="W2819" t="s">
        <v>10158</v>
      </c>
      <c r="X2819">
        <v>7.1</v>
      </c>
      <c r="Y2819">
        <v>96</v>
      </c>
      <c r="Z2819">
        <v>6377</v>
      </c>
      <c r="AA2819">
        <v>181</v>
      </c>
      <c r="AB2819">
        <v>345</v>
      </c>
      <c r="AC2819">
        <v>25</v>
      </c>
      <c r="AD2819">
        <v>902</v>
      </c>
      <c r="AE2819">
        <v>576</v>
      </c>
      <c r="AF2819">
        <v>553</v>
      </c>
      <c r="AG2819">
        <v>2735</v>
      </c>
      <c r="AH2819" t="s">
        <v>2420</v>
      </c>
      <c r="AI2819" t="s">
        <v>12756</v>
      </c>
      <c r="AP2819">
        <f t="shared" ref="AP2819:AP2882" si="88">COUNTA(AH2819:AO2819)</f>
        <v>2</v>
      </c>
    </row>
    <row r="2820" spans="1:42" x14ac:dyDescent="0.3">
      <c r="A2820" s="1">
        <v>3134</v>
      </c>
      <c r="B2820" t="s">
        <v>10159</v>
      </c>
      <c r="C2820" t="s">
        <v>27</v>
      </c>
      <c r="D2820" t="s">
        <v>10160</v>
      </c>
      <c r="E2820" t="s">
        <v>4691</v>
      </c>
      <c r="F2820" t="s">
        <v>8476</v>
      </c>
      <c r="G2820" t="s">
        <v>10161</v>
      </c>
      <c r="H2820" t="s">
        <v>32</v>
      </c>
      <c r="I2820">
        <v>92</v>
      </c>
      <c r="J2820">
        <v>1.85</v>
      </c>
      <c r="K2820" t="s">
        <v>33</v>
      </c>
      <c r="L2820" t="s">
        <v>14039</v>
      </c>
      <c r="M2820" t="s">
        <v>14082</v>
      </c>
      <c r="N2820" t="s">
        <v>14360</v>
      </c>
      <c r="O2820" t="s">
        <v>15411</v>
      </c>
      <c r="P2820" t="s">
        <v>19575</v>
      </c>
      <c r="Q2820">
        <v>1987</v>
      </c>
      <c r="R2820" t="s">
        <v>491</v>
      </c>
      <c r="S2820">
        <v>4</v>
      </c>
      <c r="T2820">
        <v>10000000</v>
      </c>
      <c r="U2820">
        <v>3060858</v>
      </c>
      <c r="V2820">
        <f t="shared" ref="V2820:V2883" si="89">U2820-T2820</f>
        <v>-6939142</v>
      </c>
      <c r="W2820" t="s">
        <v>10162</v>
      </c>
      <c r="X2820">
        <v>5.6</v>
      </c>
      <c r="Y2820">
        <v>27</v>
      </c>
      <c r="Z2820">
        <v>1768</v>
      </c>
      <c r="AA2820">
        <v>37</v>
      </c>
      <c r="AB2820">
        <v>208</v>
      </c>
      <c r="AC2820">
        <v>4</v>
      </c>
      <c r="AD2820">
        <v>754</v>
      </c>
      <c r="AE2820">
        <v>324</v>
      </c>
      <c r="AF2820">
        <v>311</v>
      </c>
      <c r="AG2820">
        <v>1891</v>
      </c>
      <c r="AH2820" t="s">
        <v>980</v>
      </c>
      <c r="AI2820" t="s">
        <v>2420</v>
      </c>
      <c r="AJ2820" t="s">
        <v>13161</v>
      </c>
      <c r="AP2820">
        <f t="shared" si="88"/>
        <v>3</v>
      </c>
    </row>
    <row r="2821" spans="1:42" x14ac:dyDescent="0.3">
      <c r="A2821" s="1">
        <v>3135</v>
      </c>
      <c r="B2821" t="s">
        <v>10163</v>
      </c>
      <c r="C2821" t="s">
        <v>27</v>
      </c>
      <c r="D2821" t="s">
        <v>6654</v>
      </c>
      <c r="E2821" t="s">
        <v>6758</v>
      </c>
      <c r="F2821" t="s">
        <v>10164</v>
      </c>
      <c r="G2821" t="s">
        <v>3758</v>
      </c>
      <c r="H2821" t="s">
        <v>572</v>
      </c>
      <c r="I2821">
        <v>120</v>
      </c>
      <c r="J2821">
        <v>2.35</v>
      </c>
      <c r="K2821" t="s">
        <v>33</v>
      </c>
      <c r="L2821" t="s">
        <v>14149</v>
      </c>
      <c r="M2821" t="s">
        <v>19576</v>
      </c>
      <c r="N2821" t="s">
        <v>15944</v>
      </c>
      <c r="O2821" t="s">
        <v>19577</v>
      </c>
      <c r="P2821" t="s">
        <v>17746</v>
      </c>
      <c r="Q2821">
        <v>2006</v>
      </c>
      <c r="R2821" t="s">
        <v>34</v>
      </c>
      <c r="S2821">
        <v>1</v>
      </c>
      <c r="T2821">
        <v>10000000</v>
      </c>
      <c r="U2821">
        <v>1055654</v>
      </c>
      <c r="V2821">
        <f t="shared" si="89"/>
        <v>-8944346</v>
      </c>
      <c r="W2821" t="s">
        <v>10165</v>
      </c>
      <c r="X2821">
        <v>7.3</v>
      </c>
      <c r="Y2821">
        <v>44</v>
      </c>
      <c r="Z2821">
        <v>20426</v>
      </c>
      <c r="AA2821">
        <v>175</v>
      </c>
      <c r="AB2821">
        <v>0</v>
      </c>
      <c r="AC2821">
        <v>108</v>
      </c>
      <c r="AD2821">
        <v>634</v>
      </c>
      <c r="AE2821">
        <v>436</v>
      </c>
      <c r="AF2821">
        <v>400</v>
      </c>
      <c r="AG2821">
        <v>2673</v>
      </c>
      <c r="AH2821" t="s">
        <v>2420</v>
      </c>
      <c r="AI2821" t="s">
        <v>12756</v>
      </c>
      <c r="AJ2821" t="s">
        <v>20930</v>
      </c>
      <c r="AP2821">
        <f t="shared" si="88"/>
        <v>3</v>
      </c>
    </row>
    <row r="2822" spans="1:42" x14ac:dyDescent="0.3">
      <c r="A2822" s="1">
        <v>3136</v>
      </c>
      <c r="B2822" t="s">
        <v>10166</v>
      </c>
      <c r="C2822" t="s">
        <v>27</v>
      </c>
      <c r="D2822" t="s">
        <v>10167</v>
      </c>
      <c r="E2822" t="s">
        <v>4068</v>
      </c>
      <c r="F2822" t="s">
        <v>1584</v>
      </c>
      <c r="G2822" t="s">
        <v>1954</v>
      </c>
      <c r="H2822" t="s">
        <v>32</v>
      </c>
      <c r="I2822">
        <v>97</v>
      </c>
      <c r="J2822">
        <v>1.85</v>
      </c>
      <c r="K2822" t="s">
        <v>33</v>
      </c>
      <c r="L2822" t="s">
        <v>17169</v>
      </c>
      <c r="M2822" t="s">
        <v>19578</v>
      </c>
      <c r="N2822" t="s">
        <v>18271</v>
      </c>
      <c r="O2822" t="s">
        <v>18801</v>
      </c>
      <c r="P2822" t="s">
        <v>19579</v>
      </c>
      <c r="Q2822">
        <v>2011</v>
      </c>
      <c r="R2822" t="s">
        <v>491</v>
      </c>
      <c r="S2822">
        <v>1</v>
      </c>
      <c r="T2822">
        <v>10000000</v>
      </c>
      <c r="U2822">
        <v>2331318</v>
      </c>
      <c r="V2822">
        <f t="shared" si="89"/>
        <v>-7668682</v>
      </c>
      <c r="W2822" t="s">
        <v>10168</v>
      </c>
      <c r="X2822">
        <v>3.3</v>
      </c>
      <c r="Y2822">
        <v>49</v>
      </c>
      <c r="Z2822">
        <v>9541</v>
      </c>
      <c r="AA2822">
        <v>64</v>
      </c>
      <c r="AB2822">
        <v>0</v>
      </c>
      <c r="AC2822">
        <v>105</v>
      </c>
      <c r="AD2822">
        <v>982</v>
      </c>
      <c r="AE2822">
        <v>503</v>
      </c>
      <c r="AF2822">
        <v>269</v>
      </c>
      <c r="AG2822">
        <v>2603</v>
      </c>
      <c r="AH2822" t="s">
        <v>1432</v>
      </c>
      <c r="AP2822">
        <f t="shared" si="88"/>
        <v>1</v>
      </c>
    </row>
    <row r="2823" spans="1:42" x14ac:dyDescent="0.3">
      <c r="A2823" s="1">
        <v>3137</v>
      </c>
      <c r="B2823" t="s">
        <v>10169</v>
      </c>
      <c r="C2823" t="s">
        <v>27</v>
      </c>
      <c r="D2823" t="s">
        <v>3578</v>
      </c>
      <c r="E2823" t="s">
        <v>10170</v>
      </c>
      <c r="F2823" t="s">
        <v>1823</v>
      </c>
      <c r="G2823" t="s">
        <v>599</v>
      </c>
      <c r="H2823" t="s">
        <v>32</v>
      </c>
      <c r="I2823">
        <v>135</v>
      </c>
      <c r="J2823">
        <v>1.85</v>
      </c>
      <c r="K2823" t="s">
        <v>33</v>
      </c>
      <c r="L2823" t="s">
        <v>15765</v>
      </c>
      <c r="M2823" t="s">
        <v>19580</v>
      </c>
      <c r="N2823" t="s">
        <v>16694</v>
      </c>
      <c r="O2823" t="s">
        <v>19581</v>
      </c>
      <c r="P2823" t="s">
        <v>14218</v>
      </c>
      <c r="Q2823">
        <v>2000</v>
      </c>
      <c r="R2823" t="s">
        <v>491</v>
      </c>
      <c r="S2823">
        <v>0</v>
      </c>
      <c r="T2823">
        <v>10000000</v>
      </c>
      <c r="U2823">
        <v>2185266</v>
      </c>
      <c r="V2823">
        <f t="shared" si="89"/>
        <v>-7814734</v>
      </c>
      <c r="W2823" t="s">
        <v>10171</v>
      </c>
      <c r="X2823">
        <v>6.5</v>
      </c>
      <c r="Y2823">
        <v>57</v>
      </c>
      <c r="Z2823">
        <v>8720</v>
      </c>
      <c r="AA2823">
        <v>186</v>
      </c>
      <c r="AB2823">
        <v>1000</v>
      </c>
      <c r="AC2823">
        <v>0</v>
      </c>
      <c r="AD2823">
        <v>1000</v>
      </c>
      <c r="AE2823">
        <v>975</v>
      </c>
      <c r="AF2823">
        <v>851</v>
      </c>
      <c r="AG2823">
        <v>4266</v>
      </c>
      <c r="AH2823" t="s">
        <v>1432</v>
      </c>
      <c r="AI2823" t="s">
        <v>2420</v>
      </c>
      <c r="AJ2823" t="s">
        <v>20933</v>
      </c>
      <c r="AP2823">
        <f t="shared" si="88"/>
        <v>3</v>
      </c>
    </row>
    <row r="2824" spans="1:42" x14ac:dyDescent="0.3">
      <c r="A2824" s="1">
        <v>3138</v>
      </c>
      <c r="B2824" t="s">
        <v>10172</v>
      </c>
      <c r="C2824" t="s">
        <v>27</v>
      </c>
      <c r="D2824" t="s">
        <v>10173</v>
      </c>
      <c r="E2824" t="s">
        <v>10174</v>
      </c>
      <c r="F2824" t="s">
        <v>10175</v>
      </c>
      <c r="G2824" t="s">
        <v>10176</v>
      </c>
      <c r="H2824" t="s">
        <v>32</v>
      </c>
      <c r="I2824">
        <v>93</v>
      </c>
      <c r="J2824">
        <v>1.85</v>
      </c>
      <c r="K2824" t="s">
        <v>33</v>
      </c>
      <c r="L2824" t="s">
        <v>14939</v>
      </c>
      <c r="M2824" t="s">
        <v>14543</v>
      </c>
      <c r="N2824" t="s">
        <v>15383</v>
      </c>
      <c r="O2824" t="s">
        <v>19582</v>
      </c>
      <c r="P2824" t="s">
        <v>18399</v>
      </c>
      <c r="Q2824">
        <v>2016</v>
      </c>
      <c r="R2824" t="s">
        <v>34</v>
      </c>
      <c r="S2824">
        <v>1</v>
      </c>
      <c r="T2824">
        <v>10000000</v>
      </c>
      <c r="U2824">
        <v>26583369</v>
      </c>
      <c r="V2824">
        <f t="shared" si="89"/>
        <v>16583369</v>
      </c>
      <c r="W2824" t="s">
        <v>10177</v>
      </c>
      <c r="X2824">
        <v>4.8</v>
      </c>
      <c r="Y2824">
        <v>185</v>
      </c>
      <c r="Z2824">
        <v>20837</v>
      </c>
      <c r="AA2824">
        <v>127</v>
      </c>
      <c r="AB2824">
        <v>10000</v>
      </c>
      <c r="AC2824">
        <v>4</v>
      </c>
      <c r="AD2824">
        <v>533</v>
      </c>
      <c r="AE2824">
        <v>35</v>
      </c>
      <c r="AF2824">
        <v>4</v>
      </c>
      <c r="AG2824">
        <v>578</v>
      </c>
      <c r="AH2824" t="s">
        <v>4493</v>
      </c>
      <c r="AI2824" t="s">
        <v>20928</v>
      </c>
      <c r="AJ2824" t="s">
        <v>13161</v>
      </c>
      <c r="AP2824">
        <f t="shared" si="88"/>
        <v>3</v>
      </c>
    </row>
    <row r="2825" spans="1:42" x14ac:dyDescent="0.3">
      <c r="A2825" s="1">
        <v>3139</v>
      </c>
      <c r="B2825" t="s">
        <v>10178</v>
      </c>
      <c r="C2825" t="s">
        <v>27</v>
      </c>
      <c r="D2825" t="s">
        <v>10179</v>
      </c>
      <c r="E2825" t="s">
        <v>96</v>
      </c>
      <c r="F2825" t="s">
        <v>5081</v>
      </c>
      <c r="G2825" t="s">
        <v>2227</v>
      </c>
      <c r="H2825" t="s">
        <v>32</v>
      </c>
      <c r="I2825">
        <v>118</v>
      </c>
      <c r="J2825">
        <v>2.35</v>
      </c>
      <c r="K2825" t="s">
        <v>33</v>
      </c>
      <c r="L2825" t="s">
        <v>17510</v>
      </c>
      <c r="M2825" t="s">
        <v>14296</v>
      </c>
      <c r="N2825" t="s">
        <v>19583</v>
      </c>
      <c r="O2825" t="s">
        <v>14261</v>
      </c>
      <c r="P2825" t="s">
        <v>14448</v>
      </c>
      <c r="Q2825">
        <v>1981</v>
      </c>
      <c r="R2825" t="s">
        <v>72</v>
      </c>
      <c r="S2825">
        <v>0</v>
      </c>
      <c r="T2825">
        <v>14000000</v>
      </c>
      <c r="U2825">
        <v>800000</v>
      </c>
      <c r="V2825">
        <f t="shared" si="89"/>
        <v>-13200000</v>
      </c>
      <c r="W2825" t="s">
        <v>10180</v>
      </c>
      <c r="X2825">
        <v>5.2</v>
      </c>
      <c r="Y2825">
        <v>2</v>
      </c>
      <c r="Z2825">
        <v>892</v>
      </c>
      <c r="AA2825">
        <v>21</v>
      </c>
      <c r="AB2825">
        <v>106</v>
      </c>
      <c r="AC2825">
        <v>76</v>
      </c>
      <c r="AD2825">
        <v>902</v>
      </c>
      <c r="AE2825">
        <v>488</v>
      </c>
      <c r="AF2825">
        <v>249</v>
      </c>
      <c r="AG2825">
        <v>2079</v>
      </c>
      <c r="AH2825" t="s">
        <v>718</v>
      </c>
      <c r="AI2825" t="s">
        <v>20928</v>
      </c>
      <c r="AJ2825" t="s">
        <v>13161</v>
      </c>
      <c r="AP2825">
        <f t="shared" si="88"/>
        <v>3</v>
      </c>
    </row>
    <row r="2826" spans="1:42" x14ac:dyDescent="0.3">
      <c r="A2826" s="1">
        <v>3140</v>
      </c>
      <c r="B2826" t="s">
        <v>10181</v>
      </c>
      <c r="C2826" t="s">
        <v>27</v>
      </c>
      <c r="D2826" t="s">
        <v>10182</v>
      </c>
      <c r="E2826" t="s">
        <v>160</v>
      </c>
      <c r="F2826" t="s">
        <v>10183</v>
      </c>
      <c r="G2826" t="s">
        <v>10184</v>
      </c>
      <c r="H2826" t="s">
        <v>32</v>
      </c>
      <c r="I2826">
        <v>97</v>
      </c>
      <c r="J2826">
        <v>1.85</v>
      </c>
      <c r="K2826" t="s">
        <v>33</v>
      </c>
      <c r="L2826" t="s">
        <v>18538</v>
      </c>
      <c r="M2826" t="s">
        <v>19584</v>
      </c>
      <c r="N2826" t="s">
        <v>14679</v>
      </c>
      <c r="O2826" t="s">
        <v>19585</v>
      </c>
      <c r="P2826" t="s">
        <v>15252</v>
      </c>
      <c r="Q2826">
        <v>2014</v>
      </c>
      <c r="R2826" t="s">
        <v>491</v>
      </c>
      <c r="S2826">
        <v>2</v>
      </c>
      <c r="T2826">
        <v>10000000</v>
      </c>
      <c r="U2826">
        <v>7574066</v>
      </c>
      <c r="V2826">
        <f t="shared" si="89"/>
        <v>-2425934</v>
      </c>
      <c r="W2826" t="s">
        <v>10185</v>
      </c>
      <c r="X2826">
        <v>6.3</v>
      </c>
      <c r="Y2826">
        <v>270</v>
      </c>
      <c r="Z2826">
        <v>30325</v>
      </c>
      <c r="AA2826">
        <v>96</v>
      </c>
      <c r="AB2826">
        <v>0</v>
      </c>
      <c r="AC2826">
        <v>387</v>
      </c>
      <c r="AD2826">
        <v>6000</v>
      </c>
      <c r="AE2826">
        <v>139</v>
      </c>
      <c r="AF2826">
        <v>64</v>
      </c>
      <c r="AG2826">
        <v>6322</v>
      </c>
      <c r="AH2826" t="s">
        <v>1432</v>
      </c>
      <c r="AI2826" t="s">
        <v>2420</v>
      </c>
      <c r="AP2826">
        <f t="shared" si="88"/>
        <v>2</v>
      </c>
    </row>
    <row r="2827" spans="1:42" x14ac:dyDescent="0.3">
      <c r="A2827" s="1">
        <v>3141</v>
      </c>
      <c r="B2827" t="s">
        <v>10186</v>
      </c>
      <c r="C2827" t="s">
        <v>27</v>
      </c>
      <c r="D2827" t="s">
        <v>154</v>
      </c>
      <c r="E2827" t="s">
        <v>4095</v>
      </c>
      <c r="F2827" t="s">
        <v>10187</v>
      </c>
      <c r="G2827" t="s">
        <v>10188</v>
      </c>
      <c r="H2827" t="s">
        <v>32</v>
      </c>
      <c r="I2827">
        <v>98</v>
      </c>
      <c r="J2827">
        <v>1.85</v>
      </c>
      <c r="K2827" t="s">
        <v>33</v>
      </c>
      <c r="L2827" t="s">
        <v>15082</v>
      </c>
      <c r="M2827" t="s">
        <v>19586</v>
      </c>
      <c r="N2827" t="s">
        <v>14631</v>
      </c>
      <c r="O2827" t="s">
        <v>14666</v>
      </c>
      <c r="P2827" t="s">
        <v>14126</v>
      </c>
      <c r="Q2827">
        <v>2011</v>
      </c>
      <c r="R2827" t="s">
        <v>34</v>
      </c>
      <c r="S2827">
        <v>0</v>
      </c>
      <c r="T2827">
        <v>10000000</v>
      </c>
      <c r="U2827">
        <v>1754319</v>
      </c>
      <c r="V2827">
        <f t="shared" si="89"/>
        <v>-8245681</v>
      </c>
      <c r="W2827" t="s">
        <v>10189</v>
      </c>
      <c r="X2827">
        <v>7.2</v>
      </c>
      <c r="Y2827">
        <v>94</v>
      </c>
      <c r="Z2827">
        <v>13174</v>
      </c>
      <c r="AA2827">
        <v>81</v>
      </c>
      <c r="AB2827">
        <v>0</v>
      </c>
      <c r="AC2827">
        <v>129</v>
      </c>
      <c r="AD2827">
        <v>749</v>
      </c>
      <c r="AE2827">
        <v>252</v>
      </c>
      <c r="AF2827">
        <v>221</v>
      </c>
      <c r="AG2827">
        <v>2214</v>
      </c>
      <c r="AH2827" t="s">
        <v>2420</v>
      </c>
      <c r="AI2827" t="s">
        <v>12756</v>
      </c>
      <c r="AP2827">
        <f t="shared" si="88"/>
        <v>2</v>
      </c>
    </row>
    <row r="2828" spans="1:42" x14ac:dyDescent="0.3">
      <c r="A2828" s="1">
        <v>3142</v>
      </c>
      <c r="B2828" t="s">
        <v>10190</v>
      </c>
      <c r="C2828" t="s">
        <v>27</v>
      </c>
      <c r="D2828" t="s">
        <v>3810</v>
      </c>
      <c r="E2828" t="s">
        <v>3366</v>
      </c>
      <c r="F2828" t="s">
        <v>6386</v>
      </c>
      <c r="G2828" t="s">
        <v>8522</v>
      </c>
      <c r="H2828" t="s">
        <v>205</v>
      </c>
      <c r="I2828">
        <v>98</v>
      </c>
      <c r="J2828">
        <v>1.78</v>
      </c>
      <c r="K2828" t="s">
        <v>33</v>
      </c>
      <c r="L2828" t="s">
        <v>19587</v>
      </c>
      <c r="M2828" t="s">
        <v>17613</v>
      </c>
      <c r="N2828" t="s">
        <v>15625</v>
      </c>
      <c r="O2828" t="s">
        <v>19588</v>
      </c>
      <c r="P2828" t="s">
        <v>14056</v>
      </c>
      <c r="Q2828">
        <v>2002</v>
      </c>
      <c r="R2828" t="s">
        <v>491</v>
      </c>
      <c r="S2828">
        <v>0</v>
      </c>
      <c r="T2828">
        <v>8000000</v>
      </c>
      <c r="U2828">
        <v>1641788</v>
      </c>
      <c r="V2828">
        <f t="shared" si="89"/>
        <v>-6358212</v>
      </c>
      <c r="W2828" t="s">
        <v>10191</v>
      </c>
      <c r="X2828">
        <v>6.8</v>
      </c>
      <c r="Y2828">
        <v>157</v>
      </c>
      <c r="Z2828">
        <v>30096</v>
      </c>
      <c r="AA2828">
        <v>213</v>
      </c>
      <c r="AB2828">
        <v>0</v>
      </c>
      <c r="AC2828">
        <v>0</v>
      </c>
      <c r="AD2828">
        <v>530</v>
      </c>
      <c r="AE2828">
        <v>387</v>
      </c>
      <c r="AF2828">
        <v>258</v>
      </c>
      <c r="AG2828">
        <v>1381</v>
      </c>
      <c r="AH2828" t="s">
        <v>2420</v>
      </c>
      <c r="AI2828" t="s">
        <v>20928</v>
      </c>
      <c r="AJ2828" t="s">
        <v>13161</v>
      </c>
      <c r="AP2828">
        <f t="shared" si="88"/>
        <v>3</v>
      </c>
    </row>
    <row r="2829" spans="1:42" x14ac:dyDescent="0.3">
      <c r="A2829" s="1">
        <v>3143</v>
      </c>
      <c r="B2829" t="s">
        <v>10192</v>
      </c>
      <c r="C2829" t="s">
        <v>27</v>
      </c>
      <c r="D2829" t="s">
        <v>10193</v>
      </c>
      <c r="E2829" t="s">
        <v>175</v>
      </c>
      <c r="F2829" t="s">
        <v>332</v>
      </c>
      <c r="G2829" t="s">
        <v>2559</v>
      </c>
      <c r="H2829" t="s">
        <v>32</v>
      </c>
      <c r="I2829">
        <v>101</v>
      </c>
      <c r="J2829">
        <v>1.85</v>
      </c>
      <c r="K2829" t="s">
        <v>33</v>
      </c>
      <c r="L2829" t="s">
        <v>19589</v>
      </c>
      <c r="M2829" t="s">
        <v>19590</v>
      </c>
      <c r="N2829" t="s">
        <v>18435</v>
      </c>
      <c r="O2829" t="s">
        <v>14448</v>
      </c>
      <c r="P2829" t="s">
        <v>14911</v>
      </c>
      <c r="Q2829">
        <v>2000</v>
      </c>
      <c r="R2829" t="s">
        <v>491</v>
      </c>
      <c r="S2829">
        <v>0</v>
      </c>
      <c r="T2829">
        <v>10000000</v>
      </c>
      <c r="U2829">
        <v>1631839</v>
      </c>
      <c r="V2829">
        <f t="shared" si="89"/>
        <v>-8368161</v>
      </c>
      <c r="W2829" t="s">
        <v>10194</v>
      </c>
      <c r="X2829">
        <v>5.7</v>
      </c>
      <c r="Y2829">
        <v>49</v>
      </c>
      <c r="Z2829">
        <v>5936</v>
      </c>
      <c r="AA2829">
        <v>91</v>
      </c>
      <c r="AB2829">
        <v>242</v>
      </c>
      <c r="AC2829">
        <v>3</v>
      </c>
      <c r="AD2829">
        <v>14000</v>
      </c>
      <c r="AE2829">
        <v>1000</v>
      </c>
      <c r="AF2829">
        <v>826</v>
      </c>
      <c r="AG2829">
        <v>17665</v>
      </c>
      <c r="AH2829" t="s">
        <v>1432</v>
      </c>
      <c r="AI2829" t="s">
        <v>20931</v>
      </c>
      <c r="AJ2829" t="s">
        <v>12756</v>
      </c>
      <c r="AP2829">
        <f t="shared" si="88"/>
        <v>3</v>
      </c>
    </row>
    <row r="2830" spans="1:42" x14ac:dyDescent="0.3">
      <c r="A2830" s="1">
        <v>3144</v>
      </c>
      <c r="B2830" t="s">
        <v>10195</v>
      </c>
      <c r="C2830" t="s">
        <v>27</v>
      </c>
      <c r="D2830" t="s">
        <v>6998</v>
      </c>
      <c r="E2830" t="s">
        <v>297</v>
      </c>
      <c r="F2830" t="s">
        <v>198</v>
      </c>
      <c r="G2830" t="s">
        <v>308</v>
      </c>
      <c r="H2830" t="s">
        <v>47</v>
      </c>
      <c r="I2830">
        <v>132</v>
      </c>
      <c r="J2830">
        <v>2.35</v>
      </c>
      <c r="K2830" t="s">
        <v>33</v>
      </c>
      <c r="L2830" t="s">
        <v>14325</v>
      </c>
      <c r="M2830" t="s">
        <v>19591</v>
      </c>
      <c r="N2830" t="s">
        <v>14096</v>
      </c>
      <c r="O2830" t="s">
        <v>14068</v>
      </c>
      <c r="P2830" t="s">
        <v>14503</v>
      </c>
      <c r="Q2830">
        <v>2002</v>
      </c>
      <c r="R2830" t="s">
        <v>72</v>
      </c>
      <c r="S2830">
        <v>1</v>
      </c>
      <c r="T2830">
        <v>10000000</v>
      </c>
      <c r="U2830">
        <v>1309849</v>
      </c>
      <c r="V2830">
        <f t="shared" si="89"/>
        <v>-8690151</v>
      </c>
      <c r="W2830" t="s">
        <v>10196</v>
      </c>
      <c r="X2830">
        <v>7.2</v>
      </c>
      <c r="Y2830">
        <v>80</v>
      </c>
      <c r="Z2830">
        <v>9395</v>
      </c>
      <c r="AA2830">
        <v>103</v>
      </c>
      <c r="AB2830">
        <v>0</v>
      </c>
      <c r="AC2830">
        <v>41</v>
      </c>
      <c r="AD2830">
        <v>16000</v>
      </c>
      <c r="AE2830">
        <v>11000</v>
      </c>
      <c r="AF2830">
        <v>1000</v>
      </c>
      <c r="AG2830">
        <v>29177</v>
      </c>
      <c r="AH2830" t="s">
        <v>2420</v>
      </c>
      <c r="AI2830" t="s">
        <v>12756</v>
      </c>
      <c r="AP2830">
        <f t="shared" si="88"/>
        <v>2</v>
      </c>
    </row>
    <row r="2831" spans="1:42" x14ac:dyDescent="0.3">
      <c r="A2831" s="1">
        <v>3145</v>
      </c>
      <c r="B2831" t="s">
        <v>10197</v>
      </c>
      <c r="C2831" t="s">
        <v>27</v>
      </c>
      <c r="D2831" t="s">
        <v>5623</v>
      </c>
      <c r="E2831" t="s">
        <v>171</v>
      </c>
      <c r="F2831" t="s">
        <v>64</v>
      </c>
      <c r="G2831" t="s">
        <v>4304</v>
      </c>
      <c r="H2831" t="s">
        <v>32</v>
      </c>
      <c r="I2831">
        <v>106</v>
      </c>
      <c r="J2831">
        <v>1.85</v>
      </c>
      <c r="K2831" t="s">
        <v>33</v>
      </c>
      <c r="L2831" t="s">
        <v>14955</v>
      </c>
      <c r="M2831" t="s">
        <v>15930</v>
      </c>
      <c r="N2831" t="s">
        <v>19592</v>
      </c>
      <c r="O2831" t="s">
        <v>19593</v>
      </c>
      <c r="P2831" t="s">
        <v>19594</v>
      </c>
      <c r="Q2831">
        <v>2012</v>
      </c>
      <c r="R2831" t="s">
        <v>491</v>
      </c>
      <c r="S2831">
        <v>1</v>
      </c>
      <c r="T2831">
        <v>10000000</v>
      </c>
      <c r="U2831">
        <v>1939441</v>
      </c>
      <c r="V2831">
        <f t="shared" si="89"/>
        <v>-8060559</v>
      </c>
      <c r="W2831" t="s">
        <v>10198</v>
      </c>
      <c r="X2831">
        <v>6.9</v>
      </c>
      <c r="Y2831">
        <v>221</v>
      </c>
      <c r="Z2831">
        <v>55567</v>
      </c>
      <c r="AA2831">
        <v>144</v>
      </c>
      <c r="AB2831">
        <v>20000</v>
      </c>
      <c r="AC2831">
        <v>34</v>
      </c>
      <c r="AD2831">
        <v>11000</v>
      </c>
      <c r="AE2831">
        <v>11000</v>
      </c>
      <c r="AF2831">
        <v>683</v>
      </c>
      <c r="AG2831">
        <v>23187</v>
      </c>
      <c r="AH2831" t="s">
        <v>20932</v>
      </c>
      <c r="AI2831" t="s">
        <v>20931</v>
      </c>
      <c r="AJ2831" t="s">
        <v>2420</v>
      </c>
      <c r="AP2831">
        <f t="shared" si="88"/>
        <v>3</v>
      </c>
    </row>
    <row r="2832" spans="1:42" x14ac:dyDescent="0.3">
      <c r="A2832" s="1">
        <v>3147</v>
      </c>
      <c r="B2832" t="s">
        <v>10199</v>
      </c>
      <c r="C2832" t="s">
        <v>27</v>
      </c>
      <c r="D2832" t="s">
        <v>9276</v>
      </c>
      <c r="E2832" t="s">
        <v>2835</v>
      </c>
      <c r="F2832" t="s">
        <v>1022</v>
      </c>
      <c r="G2832" t="s">
        <v>1584</v>
      </c>
      <c r="H2832" t="s">
        <v>1390</v>
      </c>
      <c r="I2832">
        <v>87</v>
      </c>
      <c r="J2832">
        <v>1.85</v>
      </c>
      <c r="K2832" t="s">
        <v>33</v>
      </c>
      <c r="L2832" t="s">
        <v>16172</v>
      </c>
      <c r="M2832" t="s">
        <v>19595</v>
      </c>
      <c r="N2832" t="s">
        <v>15915</v>
      </c>
      <c r="O2832" t="s">
        <v>16589</v>
      </c>
      <c r="P2832" t="s">
        <v>19596</v>
      </c>
      <c r="Q2832">
        <v>2000</v>
      </c>
      <c r="R2832" t="s">
        <v>491</v>
      </c>
      <c r="S2832">
        <v>2</v>
      </c>
      <c r="T2832">
        <v>10000000</v>
      </c>
      <c r="U2832">
        <v>1276984</v>
      </c>
      <c r="V2832">
        <f t="shared" si="89"/>
        <v>-8723016</v>
      </c>
      <c r="W2832" t="s">
        <v>10200</v>
      </c>
      <c r="X2832">
        <v>6.2</v>
      </c>
      <c r="Y2832">
        <v>90</v>
      </c>
      <c r="Z2832">
        <v>11403</v>
      </c>
      <c r="AA2832">
        <v>150</v>
      </c>
      <c r="AB2832">
        <v>795</v>
      </c>
      <c r="AC2832">
        <v>0</v>
      </c>
      <c r="AD2832">
        <v>975</v>
      </c>
      <c r="AE2832">
        <v>537</v>
      </c>
      <c r="AF2832">
        <v>503</v>
      </c>
      <c r="AG2832">
        <v>3059</v>
      </c>
      <c r="AH2832" t="s">
        <v>1432</v>
      </c>
      <c r="AI2832" t="s">
        <v>20931</v>
      </c>
      <c r="AJ2832" t="s">
        <v>13161</v>
      </c>
      <c r="AP2832">
        <f t="shared" si="88"/>
        <v>3</v>
      </c>
    </row>
    <row r="2833" spans="1:42" x14ac:dyDescent="0.3">
      <c r="A2833" s="1">
        <v>3148</v>
      </c>
      <c r="B2833" t="s">
        <v>10201</v>
      </c>
      <c r="C2833" t="s">
        <v>27</v>
      </c>
      <c r="D2833" t="s">
        <v>3340</v>
      </c>
      <c r="E2833" t="s">
        <v>499</v>
      </c>
      <c r="F2833" t="s">
        <v>10202</v>
      </c>
      <c r="G2833" t="s">
        <v>10203</v>
      </c>
      <c r="H2833" t="s">
        <v>32</v>
      </c>
      <c r="I2833">
        <v>98</v>
      </c>
      <c r="J2833">
        <v>1.85</v>
      </c>
      <c r="K2833" t="s">
        <v>33</v>
      </c>
      <c r="L2833" t="s">
        <v>14949</v>
      </c>
      <c r="M2833" t="s">
        <v>17453</v>
      </c>
      <c r="N2833" t="s">
        <v>14524</v>
      </c>
      <c r="O2833" t="s">
        <v>14881</v>
      </c>
      <c r="P2833" t="s">
        <v>15287</v>
      </c>
      <c r="Q2833">
        <v>2011</v>
      </c>
      <c r="R2833" t="s">
        <v>491</v>
      </c>
      <c r="S2833">
        <v>0</v>
      </c>
      <c r="T2833">
        <v>11000000</v>
      </c>
      <c r="U2833">
        <v>1987762</v>
      </c>
      <c r="V2833">
        <f t="shared" si="89"/>
        <v>-9012238</v>
      </c>
      <c r="W2833" t="s">
        <v>10204</v>
      </c>
      <c r="X2833">
        <v>6.7</v>
      </c>
      <c r="Y2833">
        <v>376</v>
      </c>
      <c r="Z2833">
        <v>59297</v>
      </c>
      <c r="AA2833">
        <v>216</v>
      </c>
      <c r="AB2833">
        <v>12000</v>
      </c>
      <c r="AC2833">
        <v>607</v>
      </c>
      <c r="AD2833">
        <v>11000</v>
      </c>
      <c r="AE2833">
        <v>414</v>
      </c>
      <c r="AF2833">
        <v>251</v>
      </c>
      <c r="AG2833">
        <v>11853</v>
      </c>
      <c r="AH2833" t="s">
        <v>20931</v>
      </c>
      <c r="AI2833" t="s">
        <v>2420</v>
      </c>
      <c r="AJ2833" t="s">
        <v>12756</v>
      </c>
      <c r="AK2833" t="s">
        <v>13161</v>
      </c>
      <c r="AP2833">
        <f t="shared" si="88"/>
        <v>4</v>
      </c>
    </row>
    <row r="2834" spans="1:42" x14ac:dyDescent="0.3">
      <c r="A2834" s="1">
        <v>3149</v>
      </c>
      <c r="B2834" t="s">
        <v>10205</v>
      </c>
      <c r="C2834" t="s">
        <v>27</v>
      </c>
      <c r="D2834" t="s">
        <v>10206</v>
      </c>
      <c r="E2834" t="s">
        <v>1015</v>
      </c>
      <c r="F2834" t="s">
        <v>2291</v>
      </c>
      <c r="G2834" t="s">
        <v>10207</v>
      </c>
      <c r="H2834" t="s">
        <v>32</v>
      </c>
      <c r="I2834">
        <v>96</v>
      </c>
      <c r="J2834">
        <v>2.35</v>
      </c>
      <c r="K2834" t="s">
        <v>33</v>
      </c>
      <c r="L2834" t="s">
        <v>18503</v>
      </c>
      <c r="M2834" t="s">
        <v>17167</v>
      </c>
      <c r="N2834" t="s">
        <v>15491</v>
      </c>
      <c r="O2834" t="s">
        <v>14698</v>
      </c>
      <c r="P2834" t="s">
        <v>18293</v>
      </c>
      <c r="Q2834">
        <v>2009</v>
      </c>
      <c r="R2834" t="s">
        <v>491</v>
      </c>
      <c r="S2834">
        <v>4</v>
      </c>
      <c r="T2834">
        <v>5000000</v>
      </c>
      <c r="U2834">
        <v>1474508</v>
      </c>
      <c r="V2834">
        <f t="shared" si="89"/>
        <v>-3525492</v>
      </c>
      <c r="W2834" t="s">
        <v>10208</v>
      </c>
      <c r="X2834">
        <v>6.5</v>
      </c>
      <c r="Y2834">
        <v>144</v>
      </c>
      <c r="Z2834">
        <v>33473</v>
      </c>
      <c r="AA2834">
        <v>88</v>
      </c>
      <c r="AB2834">
        <v>0</v>
      </c>
      <c r="AC2834">
        <v>17</v>
      </c>
      <c r="AD2834">
        <v>2000</v>
      </c>
      <c r="AE2834">
        <v>989</v>
      </c>
      <c r="AF2834">
        <v>688</v>
      </c>
      <c r="AG2834">
        <v>4607</v>
      </c>
      <c r="AH2834" t="s">
        <v>1432</v>
      </c>
      <c r="AI2834" t="s">
        <v>2420</v>
      </c>
      <c r="AP2834">
        <f t="shared" si="88"/>
        <v>2</v>
      </c>
    </row>
    <row r="2835" spans="1:42" x14ac:dyDescent="0.3">
      <c r="A2835" s="1">
        <v>3150</v>
      </c>
      <c r="B2835" t="s">
        <v>10209</v>
      </c>
      <c r="C2835" t="s">
        <v>27</v>
      </c>
      <c r="D2835" t="s">
        <v>10210</v>
      </c>
      <c r="E2835" t="s">
        <v>519</v>
      </c>
      <c r="F2835" t="s">
        <v>2477</v>
      </c>
      <c r="G2835" t="s">
        <v>2555</v>
      </c>
      <c r="H2835" t="s">
        <v>205</v>
      </c>
      <c r="I2835">
        <v>104</v>
      </c>
      <c r="J2835">
        <v>2.35</v>
      </c>
      <c r="K2835" t="s">
        <v>33</v>
      </c>
      <c r="L2835" t="s">
        <v>14897</v>
      </c>
      <c r="M2835" t="s">
        <v>19597</v>
      </c>
      <c r="N2835" t="s">
        <v>15530</v>
      </c>
      <c r="O2835" t="s">
        <v>17226</v>
      </c>
      <c r="P2835" t="s">
        <v>19598</v>
      </c>
      <c r="Q2835">
        <v>2003</v>
      </c>
      <c r="R2835" t="s">
        <v>491</v>
      </c>
      <c r="S2835">
        <v>1</v>
      </c>
      <c r="T2835">
        <v>10000000</v>
      </c>
      <c r="U2835">
        <v>1011054</v>
      </c>
      <c r="V2835">
        <f t="shared" si="89"/>
        <v>-8988946</v>
      </c>
      <c r="W2835" t="s">
        <v>10211</v>
      </c>
      <c r="X2835">
        <v>7.2</v>
      </c>
      <c r="Y2835">
        <v>82</v>
      </c>
      <c r="Z2835">
        <v>10585</v>
      </c>
      <c r="AA2835">
        <v>83</v>
      </c>
      <c r="AB2835">
        <v>0</v>
      </c>
      <c r="AC2835">
        <v>23</v>
      </c>
      <c r="AD2835">
        <v>22000</v>
      </c>
      <c r="AE2835">
        <v>893</v>
      </c>
      <c r="AF2835">
        <v>232</v>
      </c>
      <c r="AG2835">
        <v>23513</v>
      </c>
      <c r="AH2835" t="s">
        <v>20931</v>
      </c>
      <c r="AI2835" t="s">
        <v>2420</v>
      </c>
      <c r="AJ2835" t="s">
        <v>13161</v>
      </c>
      <c r="AP2835">
        <f t="shared" si="88"/>
        <v>3</v>
      </c>
    </row>
    <row r="2836" spans="1:42" x14ac:dyDescent="0.3">
      <c r="A2836" s="1">
        <v>3151</v>
      </c>
      <c r="B2836" t="s">
        <v>10212</v>
      </c>
      <c r="C2836" t="s">
        <v>27</v>
      </c>
      <c r="D2836" t="s">
        <v>10213</v>
      </c>
      <c r="E2836" t="s">
        <v>2542</v>
      </c>
      <c r="F2836" t="s">
        <v>8632</v>
      </c>
      <c r="G2836" t="s">
        <v>1530</v>
      </c>
      <c r="H2836" t="s">
        <v>32</v>
      </c>
      <c r="I2836">
        <v>93</v>
      </c>
      <c r="J2836">
        <v>1.85</v>
      </c>
      <c r="K2836" t="s">
        <v>33</v>
      </c>
      <c r="L2836" t="s">
        <v>13144</v>
      </c>
      <c r="M2836" t="s">
        <v>15550</v>
      </c>
      <c r="N2836" t="s">
        <v>15521</v>
      </c>
      <c r="O2836" t="s">
        <v>19599</v>
      </c>
      <c r="P2836" t="s">
        <v>16539</v>
      </c>
      <c r="Q2836">
        <v>2007</v>
      </c>
      <c r="R2836" t="s">
        <v>491</v>
      </c>
      <c r="S2836">
        <v>2</v>
      </c>
      <c r="T2836">
        <v>10000000</v>
      </c>
      <c r="U2836">
        <v>900926</v>
      </c>
      <c r="V2836">
        <f t="shared" si="89"/>
        <v>-9099074</v>
      </c>
      <c r="W2836" t="s">
        <v>10214</v>
      </c>
      <c r="X2836">
        <v>5.3</v>
      </c>
      <c r="Y2836">
        <v>51</v>
      </c>
      <c r="Z2836">
        <v>9517</v>
      </c>
      <c r="AA2836">
        <v>46</v>
      </c>
      <c r="AB2836">
        <v>319</v>
      </c>
      <c r="AC2836">
        <v>0</v>
      </c>
      <c r="AD2836">
        <v>966</v>
      </c>
      <c r="AE2836">
        <v>799</v>
      </c>
      <c r="AF2836">
        <v>622</v>
      </c>
      <c r="AG2836">
        <v>3307</v>
      </c>
      <c r="AH2836" t="s">
        <v>1432</v>
      </c>
      <c r="AP2836">
        <f t="shared" si="88"/>
        <v>1</v>
      </c>
    </row>
    <row r="2837" spans="1:42" x14ac:dyDescent="0.3">
      <c r="A2837" s="1">
        <v>3152</v>
      </c>
      <c r="B2837" t="s">
        <v>10215</v>
      </c>
      <c r="C2837" t="s">
        <v>27</v>
      </c>
      <c r="D2837" t="s">
        <v>4899</v>
      </c>
      <c r="E2837" t="s">
        <v>629</v>
      </c>
      <c r="F2837" t="s">
        <v>10216</v>
      </c>
      <c r="G2837" t="s">
        <v>10217</v>
      </c>
      <c r="H2837" t="s">
        <v>2734</v>
      </c>
      <c r="I2837">
        <v>95</v>
      </c>
      <c r="J2837">
        <v>2.35</v>
      </c>
      <c r="K2837" t="s">
        <v>33</v>
      </c>
      <c r="L2837" t="s">
        <v>19600</v>
      </c>
      <c r="M2837" t="s">
        <v>17169</v>
      </c>
      <c r="N2837" t="s">
        <v>16707</v>
      </c>
      <c r="O2837" t="s">
        <v>14403</v>
      </c>
      <c r="P2837" t="s">
        <v>19601</v>
      </c>
      <c r="Q2837">
        <v>2007</v>
      </c>
      <c r="R2837" t="s">
        <v>34</v>
      </c>
      <c r="S2837">
        <v>3</v>
      </c>
      <c r="T2837">
        <v>10000000</v>
      </c>
      <c r="U2837">
        <v>866778</v>
      </c>
      <c r="V2837">
        <f t="shared" si="89"/>
        <v>-9133222</v>
      </c>
      <c r="W2837" t="s">
        <v>10218</v>
      </c>
      <c r="X2837">
        <v>6.7</v>
      </c>
      <c r="Y2837">
        <v>192</v>
      </c>
      <c r="Z2837">
        <v>44208</v>
      </c>
      <c r="AA2837">
        <v>117</v>
      </c>
      <c r="AB2837">
        <v>0</v>
      </c>
      <c r="AC2837">
        <v>0</v>
      </c>
      <c r="AD2837">
        <v>20000</v>
      </c>
      <c r="AE2837">
        <v>329</v>
      </c>
      <c r="AF2837">
        <v>20</v>
      </c>
      <c r="AG2837">
        <v>20364</v>
      </c>
      <c r="AH2837" t="s">
        <v>2420</v>
      </c>
      <c r="AI2837" t="s">
        <v>12756</v>
      </c>
      <c r="AP2837">
        <f t="shared" si="88"/>
        <v>2</v>
      </c>
    </row>
    <row r="2838" spans="1:42" x14ac:dyDescent="0.3">
      <c r="A2838" s="1">
        <v>3154</v>
      </c>
      <c r="B2838" t="s">
        <v>10219</v>
      </c>
      <c r="C2838" t="s">
        <v>27</v>
      </c>
      <c r="D2838" t="s">
        <v>953</v>
      </c>
      <c r="E2838" t="s">
        <v>275</v>
      </c>
      <c r="F2838" t="s">
        <v>407</v>
      </c>
      <c r="G2838" t="s">
        <v>4486</v>
      </c>
      <c r="H2838" t="s">
        <v>47</v>
      </c>
      <c r="I2838">
        <v>89</v>
      </c>
      <c r="J2838">
        <v>1.85</v>
      </c>
      <c r="K2838" t="s">
        <v>33</v>
      </c>
      <c r="L2838" t="s">
        <v>14074</v>
      </c>
      <c r="M2838" t="s">
        <v>16894</v>
      </c>
      <c r="N2838" t="s">
        <v>14626</v>
      </c>
      <c r="O2838" t="s">
        <v>15552</v>
      </c>
      <c r="P2838" t="s">
        <v>15084</v>
      </c>
      <c r="Q2838">
        <v>2002</v>
      </c>
      <c r="R2838" t="s">
        <v>491</v>
      </c>
      <c r="S2838">
        <v>0</v>
      </c>
      <c r="T2838">
        <v>10000000</v>
      </c>
      <c r="U2838">
        <v>598645</v>
      </c>
      <c r="V2838">
        <f t="shared" si="89"/>
        <v>-9401355</v>
      </c>
      <c r="W2838" t="s">
        <v>10220</v>
      </c>
      <c r="X2838">
        <v>3.6</v>
      </c>
      <c r="Y2838">
        <v>71</v>
      </c>
      <c r="Z2838">
        <v>13145</v>
      </c>
      <c r="AA2838">
        <v>215</v>
      </c>
      <c r="AB2838">
        <v>725</v>
      </c>
      <c r="AC2838">
        <v>0</v>
      </c>
      <c r="AD2838">
        <v>990</v>
      </c>
      <c r="AE2838">
        <v>711</v>
      </c>
      <c r="AF2838">
        <v>119</v>
      </c>
      <c r="AG2838">
        <v>2006</v>
      </c>
      <c r="AH2838" t="s">
        <v>1432</v>
      </c>
      <c r="AI2838" t="s">
        <v>12756</v>
      </c>
      <c r="AP2838">
        <f t="shared" si="88"/>
        <v>2</v>
      </c>
    </row>
    <row r="2839" spans="1:42" x14ac:dyDescent="0.3">
      <c r="A2839" s="1">
        <v>3155</v>
      </c>
      <c r="B2839" t="s">
        <v>10221</v>
      </c>
      <c r="C2839" t="s">
        <v>27</v>
      </c>
      <c r="D2839" t="s">
        <v>10222</v>
      </c>
      <c r="E2839" t="s">
        <v>5361</v>
      </c>
      <c r="F2839" t="s">
        <v>10223</v>
      </c>
      <c r="G2839" t="s">
        <v>6054</v>
      </c>
      <c r="H2839" t="s">
        <v>32</v>
      </c>
      <c r="I2839">
        <v>107</v>
      </c>
      <c r="J2839">
        <v>1.78</v>
      </c>
      <c r="K2839" t="s">
        <v>33</v>
      </c>
      <c r="L2839" t="s">
        <v>14039</v>
      </c>
      <c r="M2839" t="s">
        <v>15798</v>
      </c>
      <c r="N2839" t="s">
        <v>19602</v>
      </c>
      <c r="O2839" t="s">
        <v>15270</v>
      </c>
      <c r="P2839" t="s">
        <v>18384</v>
      </c>
      <c r="Q2839">
        <v>2008</v>
      </c>
      <c r="R2839" t="s">
        <v>491</v>
      </c>
      <c r="S2839">
        <v>3</v>
      </c>
      <c r="T2839">
        <v>10000000</v>
      </c>
      <c r="U2839">
        <v>578527</v>
      </c>
      <c r="V2839">
        <f t="shared" si="89"/>
        <v>-9421473</v>
      </c>
      <c r="W2839" t="s">
        <v>10224</v>
      </c>
      <c r="X2839">
        <v>5.7</v>
      </c>
      <c r="Y2839">
        <v>79</v>
      </c>
      <c r="Z2839">
        <v>20008</v>
      </c>
      <c r="AA2839">
        <v>112</v>
      </c>
      <c r="AB2839">
        <v>883</v>
      </c>
      <c r="AC2839">
        <v>0</v>
      </c>
      <c r="AD2839">
        <v>603</v>
      </c>
      <c r="AE2839">
        <v>175</v>
      </c>
      <c r="AF2839">
        <v>91</v>
      </c>
      <c r="AG2839">
        <v>988</v>
      </c>
      <c r="AH2839" t="s">
        <v>980</v>
      </c>
      <c r="AI2839" t="s">
        <v>1432</v>
      </c>
      <c r="AJ2839" t="s">
        <v>13161</v>
      </c>
      <c r="AP2839">
        <f t="shared" si="88"/>
        <v>3</v>
      </c>
    </row>
    <row r="2840" spans="1:42" x14ac:dyDescent="0.3">
      <c r="A2840" s="1">
        <v>3156</v>
      </c>
      <c r="B2840" t="s">
        <v>10225</v>
      </c>
      <c r="C2840" t="s">
        <v>559</v>
      </c>
      <c r="D2840" t="s">
        <v>7619</v>
      </c>
      <c r="E2840" t="s">
        <v>4879</v>
      </c>
      <c r="F2840" t="s">
        <v>10226</v>
      </c>
      <c r="G2840" t="s">
        <v>5075</v>
      </c>
      <c r="H2840" t="s">
        <v>2734</v>
      </c>
      <c r="I2840">
        <v>85</v>
      </c>
      <c r="J2840">
        <v>1.85</v>
      </c>
      <c r="K2840" t="s">
        <v>5076</v>
      </c>
      <c r="L2840" t="s">
        <v>15351</v>
      </c>
      <c r="M2840" t="s">
        <v>14482</v>
      </c>
      <c r="N2840" t="s">
        <v>14320</v>
      </c>
      <c r="O2840" t="s">
        <v>19603</v>
      </c>
      <c r="P2840" t="s">
        <v>14731</v>
      </c>
      <c r="Q2840">
        <v>2001</v>
      </c>
      <c r="R2840" t="s">
        <v>72</v>
      </c>
      <c r="S2840">
        <v>2</v>
      </c>
      <c r="T2840">
        <v>10000000</v>
      </c>
      <c r="U2840">
        <v>488872</v>
      </c>
      <c r="V2840">
        <f t="shared" si="89"/>
        <v>-9511128</v>
      </c>
      <c r="W2840" t="s">
        <v>10227</v>
      </c>
      <c r="X2840">
        <v>7.3</v>
      </c>
      <c r="Y2840">
        <v>246</v>
      </c>
      <c r="Z2840">
        <v>56923</v>
      </c>
      <c r="AA2840">
        <v>243</v>
      </c>
      <c r="AB2840">
        <v>0</v>
      </c>
      <c r="AC2840">
        <v>0</v>
      </c>
      <c r="AD2840">
        <v>478</v>
      </c>
      <c r="AE2840">
        <v>83</v>
      </c>
      <c r="AF2840">
        <v>51</v>
      </c>
      <c r="AG2840">
        <v>700</v>
      </c>
      <c r="AH2840" t="s">
        <v>980</v>
      </c>
      <c r="AI2840" t="s">
        <v>1432</v>
      </c>
      <c r="AJ2840" t="s">
        <v>20930</v>
      </c>
      <c r="AP2840">
        <f t="shared" si="88"/>
        <v>3</v>
      </c>
    </row>
    <row r="2841" spans="1:42" x14ac:dyDescent="0.3">
      <c r="A2841" s="1">
        <v>3157</v>
      </c>
      <c r="B2841" t="s">
        <v>10228</v>
      </c>
      <c r="C2841" t="s">
        <v>27</v>
      </c>
      <c r="D2841" t="s">
        <v>9397</v>
      </c>
      <c r="E2841" t="s">
        <v>9397</v>
      </c>
      <c r="F2841" t="s">
        <v>10229</v>
      </c>
      <c r="G2841" t="s">
        <v>10230</v>
      </c>
      <c r="H2841" t="s">
        <v>32</v>
      </c>
      <c r="I2841">
        <v>93</v>
      </c>
      <c r="J2841">
        <v>1.66</v>
      </c>
      <c r="K2841" t="s">
        <v>33</v>
      </c>
      <c r="L2841" t="s">
        <v>16234</v>
      </c>
      <c r="M2841" t="s">
        <v>19604</v>
      </c>
      <c r="N2841" t="s">
        <v>15715</v>
      </c>
      <c r="O2841" t="s">
        <v>17916</v>
      </c>
      <c r="P2841" t="s">
        <v>16380</v>
      </c>
      <c r="Q2841">
        <v>2003</v>
      </c>
      <c r="R2841" t="s">
        <v>6921</v>
      </c>
      <c r="S2841">
        <v>0</v>
      </c>
      <c r="T2841">
        <v>10000000</v>
      </c>
      <c r="U2841">
        <v>365734</v>
      </c>
      <c r="V2841">
        <f t="shared" si="89"/>
        <v>-9634266</v>
      </c>
      <c r="W2841" t="s">
        <v>10231</v>
      </c>
      <c r="X2841">
        <v>5</v>
      </c>
      <c r="Y2841">
        <v>115</v>
      </c>
      <c r="Z2841">
        <v>11487</v>
      </c>
      <c r="AA2841">
        <v>226</v>
      </c>
      <c r="AB2841">
        <v>952</v>
      </c>
      <c r="AC2841">
        <v>787</v>
      </c>
      <c r="AD2841">
        <v>787</v>
      </c>
      <c r="AE2841">
        <v>96</v>
      </c>
      <c r="AF2841">
        <v>0</v>
      </c>
      <c r="AG2841">
        <v>883</v>
      </c>
      <c r="AH2841" t="s">
        <v>2420</v>
      </c>
      <c r="AP2841">
        <f t="shared" si="88"/>
        <v>1</v>
      </c>
    </row>
    <row r="2842" spans="1:42" x14ac:dyDescent="0.3">
      <c r="A2842" s="1">
        <v>3158</v>
      </c>
      <c r="B2842" t="s">
        <v>10232</v>
      </c>
      <c r="C2842" t="s">
        <v>27</v>
      </c>
      <c r="D2842" t="s">
        <v>10233</v>
      </c>
      <c r="E2842" t="s">
        <v>4224</v>
      </c>
      <c r="F2842" t="s">
        <v>6918</v>
      </c>
      <c r="G2842" t="s">
        <v>10234</v>
      </c>
      <c r="H2842" t="s">
        <v>1390</v>
      </c>
      <c r="I2842">
        <v>101</v>
      </c>
      <c r="J2842">
        <v>1.66</v>
      </c>
      <c r="K2842" t="s">
        <v>2067</v>
      </c>
      <c r="L2842" t="s">
        <v>18526</v>
      </c>
      <c r="M2842" t="s">
        <v>15790</v>
      </c>
      <c r="N2842" t="s">
        <v>14631</v>
      </c>
      <c r="O2842" t="s">
        <v>16812</v>
      </c>
      <c r="P2842" t="s">
        <v>19605</v>
      </c>
      <c r="Q2842">
        <v>1997</v>
      </c>
      <c r="R2842" t="s">
        <v>491</v>
      </c>
      <c r="S2842">
        <v>0</v>
      </c>
      <c r="T2842">
        <v>60000000</v>
      </c>
      <c r="U2842">
        <v>231417</v>
      </c>
      <c r="V2842">
        <f t="shared" si="89"/>
        <v>-59768583</v>
      </c>
      <c r="W2842" t="s">
        <v>10235</v>
      </c>
      <c r="X2842">
        <v>6.6</v>
      </c>
      <c r="Y2842">
        <v>34</v>
      </c>
      <c r="Z2842">
        <v>1649</v>
      </c>
      <c r="AA2842">
        <v>21</v>
      </c>
      <c r="AB2842">
        <v>33</v>
      </c>
      <c r="AC2842">
        <v>324</v>
      </c>
      <c r="AD2842">
        <v>678</v>
      </c>
      <c r="AE2842">
        <v>541</v>
      </c>
      <c r="AF2842">
        <v>28</v>
      </c>
      <c r="AG2842">
        <v>1256</v>
      </c>
      <c r="AH2842" t="s">
        <v>1432</v>
      </c>
      <c r="AI2842" t="s">
        <v>20931</v>
      </c>
      <c r="AJ2842" t="s">
        <v>13161</v>
      </c>
      <c r="AP2842">
        <f t="shared" si="88"/>
        <v>3</v>
      </c>
    </row>
    <row r="2843" spans="1:42" x14ac:dyDescent="0.3">
      <c r="A2843" s="1">
        <v>3159</v>
      </c>
      <c r="B2843" t="s">
        <v>10236</v>
      </c>
      <c r="C2843" t="s">
        <v>27</v>
      </c>
      <c r="D2843" t="s">
        <v>3527</v>
      </c>
      <c r="E2843" t="s">
        <v>10237</v>
      </c>
      <c r="F2843" t="s">
        <v>10238</v>
      </c>
      <c r="G2843" t="s">
        <v>10239</v>
      </c>
      <c r="H2843" t="s">
        <v>32</v>
      </c>
      <c r="I2843">
        <v>103</v>
      </c>
      <c r="J2843">
        <v>1.85</v>
      </c>
      <c r="K2843" t="s">
        <v>33</v>
      </c>
      <c r="L2843" t="s">
        <v>14955</v>
      </c>
      <c r="M2843" t="s">
        <v>19606</v>
      </c>
      <c r="N2843" t="s">
        <v>15975</v>
      </c>
      <c r="O2843" t="s">
        <v>14048</v>
      </c>
      <c r="P2843" t="s">
        <v>19607</v>
      </c>
      <c r="Q2843">
        <v>2014</v>
      </c>
      <c r="R2843" t="s">
        <v>491</v>
      </c>
      <c r="S2843">
        <v>0</v>
      </c>
      <c r="T2843">
        <v>5000000</v>
      </c>
      <c r="U2843">
        <v>3093491</v>
      </c>
      <c r="V2843">
        <f t="shared" si="89"/>
        <v>-1906509</v>
      </c>
      <c r="W2843" t="s">
        <v>10240</v>
      </c>
      <c r="X2843">
        <v>6.6</v>
      </c>
      <c r="Y2843">
        <v>129</v>
      </c>
      <c r="Z2843">
        <v>8307</v>
      </c>
      <c r="AA2843">
        <v>37</v>
      </c>
      <c r="AB2843">
        <v>5000</v>
      </c>
      <c r="AC2843">
        <v>593</v>
      </c>
      <c r="AD2843">
        <v>374</v>
      </c>
      <c r="AE2843">
        <v>362</v>
      </c>
      <c r="AF2843">
        <v>241</v>
      </c>
      <c r="AG2843">
        <v>1283</v>
      </c>
      <c r="AH2843" t="s">
        <v>20932</v>
      </c>
      <c r="AI2843" t="s">
        <v>2420</v>
      </c>
      <c r="AP2843">
        <f t="shared" si="88"/>
        <v>2</v>
      </c>
    </row>
    <row r="2844" spans="1:42" x14ac:dyDescent="0.3">
      <c r="A2844" s="1">
        <v>3162</v>
      </c>
      <c r="B2844" t="s">
        <v>10241</v>
      </c>
      <c r="C2844" t="s">
        <v>27</v>
      </c>
      <c r="D2844" t="s">
        <v>10242</v>
      </c>
      <c r="E2844" t="s">
        <v>10243</v>
      </c>
      <c r="F2844" t="s">
        <v>7798</v>
      </c>
      <c r="G2844" t="s">
        <v>10244</v>
      </c>
      <c r="H2844" t="s">
        <v>32</v>
      </c>
      <c r="I2844">
        <v>111</v>
      </c>
      <c r="J2844">
        <v>2.35</v>
      </c>
      <c r="K2844" t="s">
        <v>33</v>
      </c>
      <c r="L2844" t="s">
        <v>14452</v>
      </c>
      <c r="M2844" t="s">
        <v>19608</v>
      </c>
      <c r="N2844" t="s">
        <v>16610</v>
      </c>
      <c r="O2844" t="s">
        <v>19609</v>
      </c>
      <c r="P2844" t="s">
        <v>17294</v>
      </c>
      <c r="Q2844">
        <v>2004</v>
      </c>
      <c r="R2844" t="s">
        <v>491</v>
      </c>
      <c r="S2844">
        <v>2</v>
      </c>
      <c r="T2844">
        <v>4000000</v>
      </c>
      <c r="U2844">
        <v>228524</v>
      </c>
      <c r="V2844">
        <f t="shared" si="89"/>
        <v>-3771476</v>
      </c>
      <c r="W2844" t="s">
        <v>10245</v>
      </c>
      <c r="X2844">
        <v>7.3</v>
      </c>
      <c r="Y2844">
        <v>73</v>
      </c>
      <c r="Z2844">
        <v>8708</v>
      </c>
      <c r="AA2844">
        <v>56</v>
      </c>
      <c r="AB2844">
        <v>345</v>
      </c>
      <c r="AC2844">
        <v>24</v>
      </c>
      <c r="AD2844">
        <v>374</v>
      </c>
      <c r="AE2844">
        <v>181</v>
      </c>
      <c r="AF2844">
        <v>83</v>
      </c>
      <c r="AG2844">
        <v>768</v>
      </c>
      <c r="AH2844" t="s">
        <v>1432</v>
      </c>
      <c r="AI2844" t="s">
        <v>2420</v>
      </c>
      <c r="AP2844">
        <f t="shared" si="88"/>
        <v>2</v>
      </c>
    </row>
    <row r="2845" spans="1:42" x14ac:dyDescent="0.3">
      <c r="A2845" s="1">
        <v>3163</v>
      </c>
      <c r="B2845" t="s">
        <v>10246</v>
      </c>
      <c r="C2845" t="s">
        <v>27</v>
      </c>
      <c r="D2845" t="s">
        <v>10247</v>
      </c>
      <c r="E2845" t="s">
        <v>2477</v>
      </c>
      <c r="F2845" t="s">
        <v>10248</v>
      </c>
      <c r="G2845" t="s">
        <v>6253</v>
      </c>
      <c r="H2845" t="s">
        <v>47</v>
      </c>
      <c r="I2845">
        <v>86</v>
      </c>
      <c r="J2845">
        <v>1.85</v>
      </c>
      <c r="K2845" t="s">
        <v>33</v>
      </c>
      <c r="L2845" t="s">
        <v>16932</v>
      </c>
      <c r="M2845" t="s">
        <v>15813</v>
      </c>
      <c r="N2845" t="s">
        <v>19610</v>
      </c>
      <c r="O2845" t="s">
        <v>14911</v>
      </c>
      <c r="P2845" t="s">
        <v>18384</v>
      </c>
      <c r="Q2845">
        <v>2001</v>
      </c>
      <c r="R2845" t="s">
        <v>491</v>
      </c>
      <c r="S2845">
        <v>2</v>
      </c>
      <c r="T2845">
        <v>10000000</v>
      </c>
      <c r="U2845">
        <v>226792</v>
      </c>
      <c r="V2845">
        <f t="shared" si="89"/>
        <v>-9773208</v>
      </c>
      <c r="W2845" t="s">
        <v>10249</v>
      </c>
      <c r="X2845">
        <v>6.2</v>
      </c>
      <c r="Y2845">
        <v>43</v>
      </c>
      <c r="Z2845">
        <v>3080</v>
      </c>
      <c r="AA2845">
        <v>44</v>
      </c>
      <c r="AB2845">
        <v>117</v>
      </c>
      <c r="AC2845">
        <v>302</v>
      </c>
      <c r="AD2845">
        <v>893</v>
      </c>
      <c r="AE2845">
        <v>798</v>
      </c>
      <c r="AF2845">
        <v>428</v>
      </c>
      <c r="AG2845">
        <v>3049</v>
      </c>
      <c r="AH2845" t="s">
        <v>980</v>
      </c>
      <c r="AI2845" t="s">
        <v>1432</v>
      </c>
      <c r="AJ2845" t="s">
        <v>2420</v>
      </c>
      <c r="AP2845">
        <f t="shared" si="88"/>
        <v>3</v>
      </c>
    </row>
    <row r="2846" spans="1:42" x14ac:dyDescent="0.3">
      <c r="A2846" s="1">
        <v>3165</v>
      </c>
      <c r="B2846" t="s">
        <v>10250</v>
      </c>
      <c r="C2846" t="s">
        <v>27</v>
      </c>
      <c r="D2846" t="s">
        <v>10251</v>
      </c>
      <c r="E2846" t="s">
        <v>10248</v>
      </c>
      <c r="F2846" t="s">
        <v>724</v>
      </c>
      <c r="G2846" t="s">
        <v>10252</v>
      </c>
      <c r="H2846" t="s">
        <v>47</v>
      </c>
      <c r="I2846">
        <v>90</v>
      </c>
      <c r="J2846">
        <v>1.85</v>
      </c>
      <c r="K2846" t="s">
        <v>33</v>
      </c>
      <c r="L2846" t="s">
        <v>15688</v>
      </c>
      <c r="M2846" t="s">
        <v>16111</v>
      </c>
      <c r="N2846" t="s">
        <v>14949</v>
      </c>
      <c r="O2846" t="s">
        <v>19611</v>
      </c>
      <c r="P2846" t="s">
        <v>19612</v>
      </c>
      <c r="Q2846">
        <v>2006</v>
      </c>
      <c r="R2846" t="s">
        <v>491</v>
      </c>
      <c r="S2846">
        <v>0</v>
      </c>
      <c r="T2846">
        <v>5000000</v>
      </c>
      <c r="U2846">
        <v>136432</v>
      </c>
      <c r="V2846">
        <f t="shared" si="89"/>
        <v>-4863568</v>
      </c>
      <c r="W2846" t="s">
        <v>10253</v>
      </c>
      <c r="X2846">
        <v>6.6</v>
      </c>
      <c r="Y2846">
        <v>200</v>
      </c>
      <c r="Z2846">
        <v>31890</v>
      </c>
      <c r="AA2846">
        <v>194</v>
      </c>
      <c r="AB2846">
        <v>0</v>
      </c>
      <c r="AC2846">
        <v>76</v>
      </c>
      <c r="AD2846">
        <v>798</v>
      </c>
      <c r="AE2846">
        <v>769</v>
      </c>
      <c r="AF2846">
        <v>345</v>
      </c>
      <c r="AG2846">
        <v>2217</v>
      </c>
      <c r="AH2846" t="s">
        <v>1432</v>
      </c>
      <c r="AI2846" t="s">
        <v>4493</v>
      </c>
      <c r="AJ2846" t="s">
        <v>13161</v>
      </c>
      <c r="AP2846">
        <f t="shared" si="88"/>
        <v>3</v>
      </c>
    </row>
    <row r="2847" spans="1:42" x14ac:dyDescent="0.3">
      <c r="A2847" s="1">
        <v>3166</v>
      </c>
      <c r="B2847" t="s">
        <v>10254</v>
      </c>
      <c r="C2847" t="s">
        <v>27</v>
      </c>
      <c r="D2847" t="s">
        <v>9589</v>
      </c>
      <c r="E2847" t="s">
        <v>239</v>
      </c>
      <c r="F2847" t="s">
        <v>10255</v>
      </c>
      <c r="G2847" t="s">
        <v>4772</v>
      </c>
      <c r="H2847" t="s">
        <v>32</v>
      </c>
      <c r="I2847">
        <v>82</v>
      </c>
      <c r="J2847">
        <v>1.85</v>
      </c>
      <c r="K2847" t="s">
        <v>33</v>
      </c>
      <c r="L2847" t="s">
        <v>18291</v>
      </c>
      <c r="M2847" t="s">
        <v>19613</v>
      </c>
      <c r="N2847" t="s">
        <v>19614</v>
      </c>
      <c r="O2847" t="s">
        <v>19615</v>
      </c>
      <c r="P2847" t="s">
        <v>15476</v>
      </c>
      <c r="Q2847">
        <v>2005</v>
      </c>
      <c r="R2847" t="s">
        <v>491</v>
      </c>
      <c r="S2847">
        <v>1</v>
      </c>
      <c r="T2847">
        <v>10000000</v>
      </c>
      <c r="U2847">
        <v>131617</v>
      </c>
      <c r="V2847">
        <f t="shared" si="89"/>
        <v>-9868383</v>
      </c>
      <c r="W2847" t="s">
        <v>10256</v>
      </c>
      <c r="X2847">
        <v>6.3</v>
      </c>
      <c r="Y2847">
        <v>79</v>
      </c>
      <c r="Z2847">
        <v>9971</v>
      </c>
      <c r="AA2847">
        <v>119</v>
      </c>
      <c r="AB2847">
        <v>661</v>
      </c>
      <c r="AC2847">
        <v>216</v>
      </c>
      <c r="AD2847">
        <v>1000</v>
      </c>
      <c r="AE2847">
        <v>922</v>
      </c>
      <c r="AF2847">
        <v>885</v>
      </c>
      <c r="AG2847">
        <v>5761</v>
      </c>
      <c r="AH2847" t="s">
        <v>2420</v>
      </c>
      <c r="AI2847" t="s">
        <v>13161</v>
      </c>
      <c r="AP2847">
        <f t="shared" si="88"/>
        <v>2</v>
      </c>
    </row>
    <row r="2848" spans="1:42" x14ac:dyDescent="0.3">
      <c r="A2848" s="1">
        <v>3168</v>
      </c>
      <c r="B2848" t="s">
        <v>10257</v>
      </c>
      <c r="C2848" t="s">
        <v>27</v>
      </c>
      <c r="D2848" t="s">
        <v>10258</v>
      </c>
      <c r="E2848" t="s">
        <v>155</v>
      </c>
      <c r="F2848" t="s">
        <v>7113</v>
      </c>
      <c r="G2848" t="s">
        <v>1157</v>
      </c>
      <c r="H2848" t="s">
        <v>32</v>
      </c>
      <c r="I2848">
        <v>83</v>
      </c>
      <c r="J2848">
        <v>1.85</v>
      </c>
      <c r="K2848" t="s">
        <v>33</v>
      </c>
      <c r="L2848" t="s">
        <v>14044</v>
      </c>
      <c r="M2848" t="s">
        <v>19616</v>
      </c>
      <c r="N2848" t="s">
        <v>16027</v>
      </c>
      <c r="O2848" t="s">
        <v>17411</v>
      </c>
      <c r="P2848" t="s">
        <v>19617</v>
      </c>
      <c r="Q2848">
        <v>1994</v>
      </c>
      <c r="R2848" t="s">
        <v>72</v>
      </c>
      <c r="S2848">
        <v>0</v>
      </c>
      <c r="T2848">
        <v>6200000</v>
      </c>
      <c r="U2848">
        <v>126247</v>
      </c>
      <c r="V2848">
        <f t="shared" si="89"/>
        <v>-6073753</v>
      </c>
      <c r="W2848" t="s">
        <v>10259</v>
      </c>
      <c r="X2848">
        <v>3.3</v>
      </c>
      <c r="Y2848">
        <v>17</v>
      </c>
      <c r="Z2848">
        <v>24958</v>
      </c>
      <c r="AA2848">
        <v>103</v>
      </c>
      <c r="AB2848">
        <v>321</v>
      </c>
      <c r="AC2848">
        <v>3</v>
      </c>
      <c r="AD2848">
        <v>16000</v>
      </c>
      <c r="AE2848">
        <v>542</v>
      </c>
      <c r="AF2848">
        <v>421</v>
      </c>
      <c r="AG2848">
        <v>17469</v>
      </c>
      <c r="AH2848" t="s">
        <v>1432</v>
      </c>
      <c r="AI2848" t="s">
        <v>20931</v>
      </c>
      <c r="AP2848">
        <f t="shared" si="88"/>
        <v>2</v>
      </c>
    </row>
    <row r="2849" spans="1:42" x14ac:dyDescent="0.3">
      <c r="A2849" s="1">
        <v>3170</v>
      </c>
      <c r="B2849" t="s">
        <v>10260</v>
      </c>
      <c r="C2849" t="s">
        <v>27</v>
      </c>
      <c r="D2849" t="s">
        <v>10261</v>
      </c>
      <c r="E2849" t="s">
        <v>10262</v>
      </c>
      <c r="F2849" t="s">
        <v>10263</v>
      </c>
      <c r="G2849" t="s">
        <v>10264</v>
      </c>
      <c r="H2849" t="s">
        <v>7783</v>
      </c>
      <c r="I2849">
        <v>125</v>
      </c>
      <c r="J2849">
        <v>2.35</v>
      </c>
      <c r="K2849" t="s">
        <v>1988</v>
      </c>
      <c r="L2849" t="s">
        <v>19618</v>
      </c>
      <c r="M2849" t="s">
        <v>19619</v>
      </c>
      <c r="N2849" t="s">
        <v>19620</v>
      </c>
      <c r="O2849" t="s">
        <v>7783</v>
      </c>
      <c r="P2849" t="s">
        <v>2067</v>
      </c>
      <c r="Q2849">
        <v>2013</v>
      </c>
      <c r="R2849" t="s">
        <v>491</v>
      </c>
      <c r="S2849">
        <v>1</v>
      </c>
      <c r="T2849">
        <v>10000000</v>
      </c>
      <c r="U2849">
        <v>169379</v>
      </c>
      <c r="V2849">
        <f t="shared" si="89"/>
        <v>-9830621</v>
      </c>
      <c r="W2849" t="s">
        <v>10265</v>
      </c>
      <c r="X2849">
        <v>6.2</v>
      </c>
      <c r="Y2849">
        <v>12</v>
      </c>
      <c r="Z2849">
        <v>683</v>
      </c>
      <c r="AA2849">
        <v>3</v>
      </c>
      <c r="AB2849">
        <v>874</v>
      </c>
      <c r="AC2849">
        <v>21</v>
      </c>
      <c r="AD2849">
        <v>78</v>
      </c>
      <c r="AE2849">
        <v>61</v>
      </c>
      <c r="AF2849">
        <v>36</v>
      </c>
      <c r="AG2849">
        <v>221</v>
      </c>
      <c r="AH2849" t="s">
        <v>2420</v>
      </c>
      <c r="AI2849" t="s">
        <v>20929</v>
      </c>
      <c r="AJ2849" t="s">
        <v>6750</v>
      </c>
      <c r="AP2849">
        <f t="shared" si="88"/>
        <v>3</v>
      </c>
    </row>
    <row r="2850" spans="1:42" x14ac:dyDescent="0.3">
      <c r="A2850" s="1">
        <v>3172</v>
      </c>
      <c r="B2850" t="s">
        <v>10266</v>
      </c>
      <c r="C2850" t="s">
        <v>27</v>
      </c>
      <c r="D2850" t="s">
        <v>10267</v>
      </c>
      <c r="E2850" t="s">
        <v>539</v>
      </c>
      <c r="F2850" t="s">
        <v>10268</v>
      </c>
      <c r="G2850" t="s">
        <v>6418</v>
      </c>
      <c r="H2850" t="s">
        <v>32</v>
      </c>
      <c r="I2850">
        <v>86</v>
      </c>
      <c r="J2850">
        <v>1.85</v>
      </c>
      <c r="K2850" t="s">
        <v>33</v>
      </c>
      <c r="L2850" t="s">
        <v>14082</v>
      </c>
      <c r="M2850" t="s">
        <v>14224</v>
      </c>
      <c r="N2850" t="s">
        <v>18014</v>
      </c>
      <c r="O2850" t="s">
        <v>17471</v>
      </c>
      <c r="P2850" t="s">
        <v>16774</v>
      </c>
      <c r="Q2850">
        <v>1997</v>
      </c>
      <c r="R2850" t="s">
        <v>491</v>
      </c>
      <c r="S2850">
        <v>0</v>
      </c>
      <c r="T2850">
        <v>10000000</v>
      </c>
      <c r="U2850">
        <v>15447</v>
      </c>
      <c r="V2850">
        <f t="shared" si="89"/>
        <v>-9984553</v>
      </c>
      <c r="W2850" t="s">
        <v>10269</v>
      </c>
      <c r="X2850">
        <v>3.5</v>
      </c>
      <c r="Y2850">
        <v>29</v>
      </c>
      <c r="Z2850">
        <v>2971</v>
      </c>
      <c r="AA2850">
        <v>85</v>
      </c>
      <c r="AB2850">
        <v>89</v>
      </c>
      <c r="AC2850">
        <v>71</v>
      </c>
      <c r="AD2850">
        <v>795</v>
      </c>
      <c r="AE2850">
        <v>474</v>
      </c>
      <c r="AF2850">
        <v>385</v>
      </c>
      <c r="AG2850">
        <v>2655</v>
      </c>
      <c r="AH2850" t="s">
        <v>1432</v>
      </c>
      <c r="AP2850">
        <f t="shared" si="88"/>
        <v>1</v>
      </c>
    </row>
    <row r="2851" spans="1:42" x14ac:dyDescent="0.3">
      <c r="A2851" s="1">
        <v>3173</v>
      </c>
      <c r="B2851" t="s">
        <v>10270</v>
      </c>
      <c r="C2851" t="s">
        <v>27</v>
      </c>
      <c r="D2851" t="s">
        <v>10271</v>
      </c>
      <c r="E2851" t="s">
        <v>233</v>
      </c>
      <c r="F2851" t="s">
        <v>538</v>
      </c>
      <c r="G2851" t="s">
        <v>4763</v>
      </c>
      <c r="H2851" t="s">
        <v>32</v>
      </c>
      <c r="I2851">
        <v>91</v>
      </c>
      <c r="J2851">
        <v>2.35</v>
      </c>
      <c r="K2851" t="s">
        <v>33</v>
      </c>
      <c r="L2851" t="s">
        <v>19621</v>
      </c>
      <c r="M2851" t="s">
        <v>16201</v>
      </c>
      <c r="N2851" t="s">
        <v>19622</v>
      </c>
      <c r="O2851" t="s">
        <v>18463</v>
      </c>
      <c r="P2851" t="s">
        <v>16852</v>
      </c>
      <c r="Q2851">
        <v>2009</v>
      </c>
      <c r="R2851" t="s">
        <v>34</v>
      </c>
      <c r="S2851">
        <v>2</v>
      </c>
      <c r="T2851">
        <v>10000000</v>
      </c>
      <c r="U2851">
        <v>19348</v>
      </c>
      <c r="V2851">
        <f t="shared" si="89"/>
        <v>-9980652</v>
      </c>
      <c r="W2851" t="s">
        <v>10272</v>
      </c>
      <c r="X2851">
        <v>5.5</v>
      </c>
      <c r="Y2851">
        <v>23</v>
      </c>
      <c r="Z2851">
        <v>2941</v>
      </c>
      <c r="AA2851">
        <v>11</v>
      </c>
      <c r="AB2851">
        <v>370</v>
      </c>
      <c r="AC2851">
        <v>7</v>
      </c>
      <c r="AD2851">
        <v>12000</v>
      </c>
      <c r="AE2851">
        <v>3000</v>
      </c>
      <c r="AF2851">
        <v>875</v>
      </c>
      <c r="AG2851">
        <v>16118</v>
      </c>
      <c r="AH2851" t="s">
        <v>1432</v>
      </c>
      <c r="AI2851" t="s">
        <v>2420</v>
      </c>
      <c r="AP2851">
        <f t="shared" si="88"/>
        <v>2</v>
      </c>
    </row>
    <row r="2852" spans="1:42" x14ac:dyDescent="0.3">
      <c r="A2852" s="1">
        <v>3174</v>
      </c>
      <c r="B2852" t="s">
        <v>10273</v>
      </c>
      <c r="C2852" t="s">
        <v>27</v>
      </c>
      <c r="D2852" t="s">
        <v>10274</v>
      </c>
      <c r="E2852" t="s">
        <v>1540</v>
      </c>
      <c r="F2852" t="s">
        <v>1037</v>
      </c>
      <c r="G2852" t="s">
        <v>4821</v>
      </c>
      <c r="H2852" t="s">
        <v>32</v>
      </c>
      <c r="I2852">
        <v>90</v>
      </c>
      <c r="J2852">
        <v>1.85</v>
      </c>
      <c r="K2852" t="s">
        <v>33</v>
      </c>
      <c r="L2852" t="s">
        <v>19623</v>
      </c>
      <c r="M2852" t="s">
        <v>19624</v>
      </c>
      <c r="N2852" t="s">
        <v>19625</v>
      </c>
      <c r="O2852" t="s">
        <v>16983</v>
      </c>
      <c r="P2852" t="s">
        <v>14403</v>
      </c>
      <c r="Q2852">
        <v>2009</v>
      </c>
      <c r="R2852" t="s">
        <v>491</v>
      </c>
      <c r="S2852">
        <v>2</v>
      </c>
      <c r="T2852">
        <v>8000000</v>
      </c>
      <c r="U2852">
        <v>100503</v>
      </c>
      <c r="V2852">
        <f t="shared" si="89"/>
        <v>-7899497</v>
      </c>
      <c r="W2852" t="s">
        <v>10275</v>
      </c>
      <c r="X2852">
        <v>5.9</v>
      </c>
      <c r="Y2852">
        <v>22</v>
      </c>
      <c r="Z2852">
        <v>7759</v>
      </c>
      <c r="AA2852">
        <v>20</v>
      </c>
      <c r="AB2852">
        <v>1000</v>
      </c>
      <c r="AC2852">
        <v>0</v>
      </c>
      <c r="AD2852">
        <v>806</v>
      </c>
      <c r="AE2852">
        <v>690</v>
      </c>
      <c r="AF2852">
        <v>617</v>
      </c>
      <c r="AG2852">
        <v>3124</v>
      </c>
      <c r="AH2852" t="s">
        <v>1432</v>
      </c>
      <c r="AI2852" t="s">
        <v>12756</v>
      </c>
      <c r="AP2852">
        <f t="shared" si="88"/>
        <v>2</v>
      </c>
    </row>
    <row r="2853" spans="1:42" x14ac:dyDescent="0.3">
      <c r="A2853" s="1">
        <v>3175</v>
      </c>
      <c r="B2853" t="s">
        <v>10276</v>
      </c>
      <c r="C2853" t="s">
        <v>27</v>
      </c>
      <c r="D2853" t="s">
        <v>10277</v>
      </c>
      <c r="E2853" t="s">
        <v>930</v>
      </c>
      <c r="F2853" t="s">
        <v>2477</v>
      </c>
      <c r="G2853" t="s">
        <v>1820</v>
      </c>
      <c r="H2853" t="s">
        <v>32</v>
      </c>
      <c r="I2853">
        <v>90</v>
      </c>
      <c r="J2853">
        <v>1.85</v>
      </c>
      <c r="K2853" t="s">
        <v>33</v>
      </c>
      <c r="L2853" t="s">
        <v>14660</v>
      </c>
      <c r="M2853" t="s">
        <v>19296</v>
      </c>
      <c r="N2853" t="s">
        <v>19626</v>
      </c>
      <c r="O2853" t="s">
        <v>18857</v>
      </c>
      <c r="P2853" t="s">
        <v>15521</v>
      </c>
      <c r="Q2853">
        <v>2009</v>
      </c>
      <c r="R2853" t="s">
        <v>34</v>
      </c>
      <c r="S2853">
        <v>1</v>
      </c>
      <c r="T2853">
        <v>5000000</v>
      </c>
      <c r="U2853">
        <v>92900</v>
      </c>
      <c r="V2853">
        <f t="shared" si="89"/>
        <v>-4907100</v>
      </c>
      <c r="W2853" t="s">
        <v>10278</v>
      </c>
      <c r="X2853">
        <v>4.7</v>
      </c>
      <c r="Y2853">
        <v>43</v>
      </c>
      <c r="Z2853">
        <v>3662</v>
      </c>
      <c r="AA2853">
        <v>23</v>
      </c>
      <c r="AB2853">
        <v>546</v>
      </c>
      <c r="AC2853">
        <v>8</v>
      </c>
      <c r="AD2853">
        <v>1000</v>
      </c>
      <c r="AE2853">
        <v>893</v>
      </c>
      <c r="AF2853">
        <v>495</v>
      </c>
      <c r="AG2853">
        <v>3146</v>
      </c>
      <c r="AH2853" t="s">
        <v>1432</v>
      </c>
      <c r="AI2853" t="s">
        <v>2420</v>
      </c>
      <c r="AP2853">
        <f t="shared" si="88"/>
        <v>2</v>
      </c>
    </row>
    <row r="2854" spans="1:42" x14ac:dyDescent="0.3">
      <c r="A2854" s="1">
        <v>3179</v>
      </c>
      <c r="B2854" t="s">
        <v>10279</v>
      </c>
      <c r="C2854" t="s">
        <v>27</v>
      </c>
      <c r="D2854" t="s">
        <v>10280</v>
      </c>
      <c r="E2854" t="s">
        <v>10281</v>
      </c>
      <c r="F2854" t="s">
        <v>10282</v>
      </c>
      <c r="G2854" t="s">
        <v>1789</v>
      </c>
      <c r="H2854" t="s">
        <v>32</v>
      </c>
      <c r="I2854">
        <v>93</v>
      </c>
      <c r="J2854">
        <v>1.85</v>
      </c>
      <c r="K2854" t="s">
        <v>33</v>
      </c>
      <c r="L2854" t="s">
        <v>17214</v>
      </c>
      <c r="M2854" t="s">
        <v>17716</v>
      </c>
      <c r="N2854" t="s">
        <v>16332</v>
      </c>
      <c r="O2854" t="s">
        <v>18443</v>
      </c>
      <c r="P2854" t="s">
        <v>15915</v>
      </c>
      <c r="Q2854">
        <v>2007</v>
      </c>
      <c r="R2854" t="s">
        <v>34</v>
      </c>
      <c r="S2854">
        <v>1</v>
      </c>
      <c r="T2854">
        <v>10000000</v>
      </c>
      <c r="U2854">
        <v>5561</v>
      </c>
      <c r="V2854">
        <f t="shared" si="89"/>
        <v>-9994439</v>
      </c>
      <c r="W2854" t="s">
        <v>10283</v>
      </c>
      <c r="X2854">
        <v>3.9</v>
      </c>
      <c r="Y2854">
        <v>20</v>
      </c>
      <c r="Z2854">
        <v>4995</v>
      </c>
      <c r="AA2854">
        <v>34</v>
      </c>
      <c r="AB2854">
        <v>160</v>
      </c>
      <c r="AC2854">
        <v>7</v>
      </c>
      <c r="AD2854">
        <v>906</v>
      </c>
      <c r="AE2854">
        <v>848</v>
      </c>
      <c r="AF2854">
        <v>611</v>
      </c>
      <c r="AG2854">
        <v>4725</v>
      </c>
      <c r="AH2854" t="s">
        <v>1432</v>
      </c>
      <c r="AI2854" t="s">
        <v>12756</v>
      </c>
      <c r="AP2854">
        <f t="shared" si="88"/>
        <v>2</v>
      </c>
    </row>
    <row r="2855" spans="1:42" x14ac:dyDescent="0.3">
      <c r="A2855" s="1">
        <v>3180</v>
      </c>
      <c r="B2855" t="s">
        <v>10284</v>
      </c>
      <c r="C2855" t="s">
        <v>27</v>
      </c>
      <c r="D2855" t="s">
        <v>10285</v>
      </c>
      <c r="E2855" t="s">
        <v>1710</v>
      </c>
      <c r="F2855" t="s">
        <v>10286</v>
      </c>
      <c r="G2855" t="s">
        <v>10287</v>
      </c>
      <c r="H2855" t="s">
        <v>2536</v>
      </c>
      <c r="I2855">
        <v>104</v>
      </c>
      <c r="J2855">
        <v>2.35</v>
      </c>
      <c r="K2855" t="s">
        <v>33</v>
      </c>
      <c r="L2855" t="s">
        <v>17269</v>
      </c>
      <c r="M2855" t="s">
        <v>16768</v>
      </c>
      <c r="N2855" t="s">
        <v>14448</v>
      </c>
      <c r="O2855" t="s">
        <v>19627</v>
      </c>
      <c r="P2855" t="s">
        <v>14122</v>
      </c>
      <c r="Q2855">
        <v>2008</v>
      </c>
      <c r="R2855" t="s">
        <v>491</v>
      </c>
      <c r="S2855">
        <v>4</v>
      </c>
      <c r="T2855">
        <v>10000000</v>
      </c>
      <c r="U2855">
        <v>3607</v>
      </c>
      <c r="V2855">
        <f t="shared" si="89"/>
        <v>-9996393</v>
      </c>
      <c r="W2855" t="s">
        <v>10288</v>
      </c>
      <c r="X2855">
        <v>6.1</v>
      </c>
      <c r="Y2855">
        <v>71</v>
      </c>
      <c r="Z2855">
        <v>22753</v>
      </c>
      <c r="AA2855">
        <v>94</v>
      </c>
      <c r="AB2855">
        <v>0</v>
      </c>
      <c r="AC2855">
        <v>275</v>
      </c>
      <c r="AD2855">
        <v>439</v>
      </c>
      <c r="AE2855">
        <v>161</v>
      </c>
      <c r="AF2855">
        <v>102</v>
      </c>
      <c r="AG2855">
        <v>940</v>
      </c>
      <c r="AH2855" t="s">
        <v>20931</v>
      </c>
      <c r="AI2855" t="s">
        <v>20928</v>
      </c>
      <c r="AJ2855" t="s">
        <v>13161</v>
      </c>
      <c r="AP2855">
        <f t="shared" si="88"/>
        <v>3</v>
      </c>
    </row>
    <row r="2856" spans="1:42" x14ac:dyDescent="0.3">
      <c r="A2856" s="1">
        <v>3182</v>
      </c>
      <c r="B2856" t="s">
        <v>10289</v>
      </c>
      <c r="C2856" t="s">
        <v>27</v>
      </c>
      <c r="D2856" t="s">
        <v>10290</v>
      </c>
      <c r="E2856" t="s">
        <v>1417</v>
      </c>
      <c r="F2856" t="s">
        <v>676</v>
      </c>
      <c r="G2856" t="s">
        <v>1196</v>
      </c>
      <c r="H2856" t="s">
        <v>32</v>
      </c>
      <c r="I2856">
        <v>85</v>
      </c>
      <c r="J2856">
        <v>1.85</v>
      </c>
      <c r="K2856" t="s">
        <v>33</v>
      </c>
      <c r="L2856" t="s">
        <v>16449</v>
      </c>
      <c r="M2856" t="s">
        <v>15065</v>
      </c>
      <c r="N2856" t="s">
        <v>17409</v>
      </c>
      <c r="O2856" t="s">
        <v>15937</v>
      </c>
      <c r="P2856" t="s">
        <v>15672</v>
      </c>
      <c r="Q2856">
        <v>2004</v>
      </c>
      <c r="R2856" t="s">
        <v>491</v>
      </c>
      <c r="S2856">
        <v>6</v>
      </c>
      <c r="T2856">
        <v>6500000</v>
      </c>
      <c r="U2856">
        <v>70527</v>
      </c>
      <c r="V2856">
        <f t="shared" si="89"/>
        <v>-6429473</v>
      </c>
      <c r="W2856" t="s">
        <v>10291</v>
      </c>
      <c r="X2856">
        <v>6.7</v>
      </c>
      <c r="Y2856">
        <v>27</v>
      </c>
      <c r="Z2856">
        <v>7690</v>
      </c>
      <c r="AA2856">
        <v>68</v>
      </c>
      <c r="AB2856">
        <v>376</v>
      </c>
      <c r="AC2856">
        <v>0</v>
      </c>
      <c r="AD2856">
        <v>11000</v>
      </c>
      <c r="AE2856">
        <v>826</v>
      </c>
      <c r="AF2856">
        <v>742</v>
      </c>
      <c r="AG2856">
        <v>14656</v>
      </c>
      <c r="AH2856" t="s">
        <v>1432</v>
      </c>
      <c r="AI2856" t="s">
        <v>2420</v>
      </c>
      <c r="AP2856">
        <f t="shared" si="88"/>
        <v>2</v>
      </c>
    </row>
    <row r="2857" spans="1:42" x14ac:dyDescent="0.3">
      <c r="A2857" s="1">
        <v>3188</v>
      </c>
      <c r="B2857" t="s">
        <v>10292</v>
      </c>
      <c r="C2857" t="s">
        <v>27</v>
      </c>
      <c r="D2857" t="s">
        <v>10293</v>
      </c>
      <c r="E2857" t="s">
        <v>10294</v>
      </c>
      <c r="F2857" t="s">
        <v>10295</v>
      </c>
      <c r="G2857" t="s">
        <v>10296</v>
      </c>
      <c r="H2857" t="s">
        <v>10297</v>
      </c>
      <c r="I2857">
        <v>81</v>
      </c>
      <c r="J2857">
        <v>2.35</v>
      </c>
      <c r="K2857" t="s">
        <v>10298</v>
      </c>
      <c r="L2857" t="s">
        <v>15649</v>
      </c>
      <c r="M2857" t="s">
        <v>19628</v>
      </c>
      <c r="N2857" t="s">
        <v>14024</v>
      </c>
      <c r="O2857" t="s">
        <v>15955</v>
      </c>
      <c r="P2857" t="s">
        <v>19629</v>
      </c>
      <c r="Q2857">
        <v>2013</v>
      </c>
      <c r="R2857" t="s">
        <v>491</v>
      </c>
      <c r="S2857">
        <v>0</v>
      </c>
      <c r="T2857">
        <v>10000000</v>
      </c>
      <c r="U2857">
        <v>11835</v>
      </c>
      <c r="V2857">
        <f t="shared" si="89"/>
        <v>-9988165</v>
      </c>
      <c r="W2857" t="s">
        <v>10299</v>
      </c>
      <c r="X2857">
        <v>6.9</v>
      </c>
      <c r="Y2857">
        <v>66</v>
      </c>
      <c r="Z2857">
        <v>1920</v>
      </c>
      <c r="AA2857">
        <v>7</v>
      </c>
      <c r="AB2857">
        <v>1000</v>
      </c>
      <c r="AC2857">
        <v>4</v>
      </c>
      <c r="AD2857">
        <v>63</v>
      </c>
      <c r="AE2857">
        <v>10</v>
      </c>
      <c r="AF2857">
        <v>5</v>
      </c>
      <c r="AG2857">
        <v>81</v>
      </c>
      <c r="AH2857" t="s">
        <v>1432</v>
      </c>
      <c r="AI2857" t="s">
        <v>2420</v>
      </c>
      <c r="AJ2857" t="s">
        <v>12756</v>
      </c>
      <c r="AP2857">
        <f t="shared" si="88"/>
        <v>3</v>
      </c>
    </row>
    <row r="2858" spans="1:42" x14ac:dyDescent="0.3">
      <c r="A2858" s="1">
        <v>3193</v>
      </c>
      <c r="B2858" t="s">
        <v>10300</v>
      </c>
      <c r="C2858" t="s">
        <v>27</v>
      </c>
      <c r="D2858" t="s">
        <v>6027</v>
      </c>
      <c r="E2858" t="s">
        <v>4845</v>
      </c>
      <c r="F2858" t="s">
        <v>10301</v>
      </c>
      <c r="G2858" t="s">
        <v>10302</v>
      </c>
      <c r="H2858" t="s">
        <v>4846</v>
      </c>
      <c r="I2858">
        <v>135</v>
      </c>
      <c r="J2858">
        <v>2.35</v>
      </c>
      <c r="K2858" t="s">
        <v>9417</v>
      </c>
      <c r="L2858" t="s">
        <v>14336</v>
      </c>
      <c r="M2858" t="s">
        <v>19630</v>
      </c>
      <c r="N2858" t="s">
        <v>16460</v>
      </c>
      <c r="O2858" t="s">
        <v>14028</v>
      </c>
      <c r="P2858" t="s">
        <v>14642</v>
      </c>
      <c r="Q2858">
        <v>2008</v>
      </c>
      <c r="R2858" t="s">
        <v>491</v>
      </c>
      <c r="S2858">
        <v>0</v>
      </c>
      <c r="T2858">
        <v>10000000</v>
      </c>
      <c r="U2858">
        <v>128486</v>
      </c>
      <c r="V2858">
        <f t="shared" si="89"/>
        <v>-9871514</v>
      </c>
      <c r="W2858" t="s">
        <v>10303</v>
      </c>
      <c r="X2858">
        <v>7.3</v>
      </c>
      <c r="Y2858">
        <v>152</v>
      </c>
      <c r="Z2858">
        <v>26156</v>
      </c>
      <c r="AA2858">
        <v>74</v>
      </c>
      <c r="AB2858">
        <v>0</v>
      </c>
      <c r="AC2858">
        <v>419</v>
      </c>
      <c r="AD2858">
        <v>398</v>
      </c>
      <c r="AE2858">
        <v>149</v>
      </c>
      <c r="AF2858">
        <v>7</v>
      </c>
      <c r="AG2858">
        <v>569</v>
      </c>
      <c r="AH2858" t="s">
        <v>980</v>
      </c>
      <c r="AI2858" t="s">
        <v>718</v>
      </c>
      <c r="AJ2858" t="s">
        <v>1432</v>
      </c>
      <c r="AK2858" t="s">
        <v>10951</v>
      </c>
      <c r="AP2858">
        <f t="shared" si="88"/>
        <v>4</v>
      </c>
    </row>
    <row r="2859" spans="1:42" x14ac:dyDescent="0.3">
      <c r="A2859" s="1">
        <v>3197</v>
      </c>
      <c r="B2859" t="s">
        <v>10304</v>
      </c>
      <c r="C2859" t="s">
        <v>27</v>
      </c>
      <c r="D2859" t="s">
        <v>10305</v>
      </c>
      <c r="E2859" t="s">
        <v>8751</v>
      </c>
      <c r="F2859" t="s">
        <v>10306</v>
      </c>
      <c r="G2859" t="s">
        <v>10307</v>
      </c>
      <c r="H2859" t="s">
        <v>32</v>
      </c>
      <c r="I2859">
        <v>144</v>
      </c>
      <c r="J2859">
        <v>1.85</v>
      </c>
      <c r="K2859" t="s">
        <v>33</v>
      </c>
      <c r="L2859" t="s">
        <v>16849</v>
      </c>
      <c r="M2859" t="s">
        <v>14628</v>
      </c>
      <c r="N2859" t="s">
        <v>19631</v>
      </c>
      <c r="O2859" t="s">
        <v>19632</v>
      </c>
      <c r="P2859" t="s">
        <v>19633</v>
      </c>
      <c r="Q2859">
        <v>2005</v>
      </c>
      <c r="R2859" t="s">
        <v>491</v>
      </c>
      <c r="S2859">
        <v>0</v>
      </c>
      <c r="T2859">
        <v>9600000</v>
      </c>
      <c r="U2859">
        <v>2483955</v>
      </c>
      <c r="V2859">
        <f t="shared" si="89"/>
        <v>-7116045</v>
      </c>
      <c r="W2859" t="s">
        <v>10308</v>
      </c>
      <c r="X2859">
        <v>6.7</v>
      </c>
      <c r="Y2859">
        <v>52</v>
      </c>
      <c r="Z2859">
        <v>8369</v>
      </c>
      <c r="AA2859">
        <v>165</v>
      </c>
      <c r="AB2859">
        <v>957</v>
      </c>
      <c r="AC2859">
        <v>0</v>
      </c>
      <c r="AD2859">
        <v>786</v>
      </c>
      <c r="AE2859">
        <v>228</v>
      </c>
      <c r="AF2859">
        <v>195</v>
      </c>
      <c r="AG2859">
        <v>1674</v>
      </c>
      <c r="AH2859" t="s">
        <v>2420</v>
      </c>
      <c r="AI2859" t="s">
        <v>12756</v>
      </c>
      <c r="AP2859">
        <f t="shared" si="88"/>
        <v>2</v>
      </c>
    </row>
    <row r="2860" spans="1:42" x14ac:dyDescent="0.3">
      <c r="A2860" s="1">
        <v>3198</v>
      </c>
      <c r="B2860" t="s">
        <v>10309</v>
      </c>
      <c r="C2860" t="s">
        <v>27</v>
      </c>
      <c r="D2860" t="s">
        <v>2294</v>
      </c>
      <c r="E2860" t="s">
        <v>2754</v>
      </c>
      <c r="F2860" t="s">
        <v>3714</v>
      </c>
      <c r="G2860" t="s">
        <v>9257</v>
      </c>
      <c r="H2860" t="s">
        <v>32</v>
      </c>
      <c r="I2860">
        <v>98</v>
      </c>
      <c r="J2860">
        <v>1.85</v>
      </c>
      <c r="K2860" t="s">
        <v>33</v>
      </c>
      <c r="L2860" t="s">
        <v>8889</v>
      </c>
      <c r="M2860" t="s">
        <v>14613</v>
      </c>
      <c r="N2860" t="s">
        <v>19634</v>
      </c>
      <c r="O2860" t="s">
        <v>19635</v>
      </c>
      <c r="P2860" t="s">
        <v>14540</v>
      </c>
      <c r="Q2860">
        <v>2000</v>
      </c>
      <c r="R2860" t="s">
        <v>491</v>
      </c>
      <c r="S2860">
        <v>1</v>
      </c>
      <c r="T2860">
        <v>9500000</v>
      </c>
      <c r="U2860">
        <v>57176582</v>
      </c>
      <c r="V2860">
        <f t="shared" si="89"/>
        <v>47676582</v>
      </c>
      <c r="W2860" t="s">
        <v>10310</v>
      </c>
      <c r="X2860">
        <v>6.1</v>
      </c>
      <c r="Y2860">
        <v>55</v>
      </c>
      <c r="Z2860">
        <v>27492</v>
      </c>
      <c r="AA2860">
        <v>84</v>
      </c>
      <c r="AB2860">
        <v>0</v>
      </c>
      <c r="AC2860">
        <v>41</v>
      </c>
      <c r="AD2860">
        <v>723</v>
      </c>
      <c r="AE2860">
        <v>706</v>
      </c>
      <c r="AF2860">
        <v>525</v>
      </c>
      <c r="AG2860">
        <v>3939</v>
      </c>
      <c r="AH2860" t="s">
        <v>1432</v>
      </c>
      <c r="AP2860">
        <f t="shared" si="88"/>
        <v>1</v>
      </c>
    </row>
    <row r="2861" spans="1:42" x14ac:dyDescent="0.3">
      <c r="A2861" s="1">
        <v>3200</v>
      </c>
      <c r="B2861" t="s">
        <v>10311</v>
      </c>
      <c r="C2861" t="s">
        <v>27</v>
      </c>
      <c r="D2861" t="s">
        <v>5631</v>
      </c>
      <c r="E2861" t="s">
        <v>7011</v>
      </c>
      <c r="F2861" t="s">
        <v>10312</v>
      </c>
      <c r="G2861" t="s">
        <v>820</v>
      </c>
      <c r="H2861" t="s">
        <v>47</v>
      </c>
      <c r="I2861">
        <v>117</v>
      </c>
      <c r="J2861">
        <v>2.35</v>
      </c>
      <c r="K2861" t="s">
        <v>33</v>
      </c>
      <c r="L2861" t="s">
        <v>16483</v>
      </c>
      <c r="M2861" t="s">
        <v>14543</v>
      </c>
      <c r="N2861" t="s">
        <v>14649</v>
      </c>
      <c r="O2861" t="s">
        <v>19338</v>
      </c>
      <c r="P2861" t="s">
        <v>18726</v>
      </c>
      <c r="Q2861">
        <v>1967</v>
      </c>
      <c r="R2861" t="s">
        <v>4220</v>
      </c>
      <c r="S2861">
        <v>0</v>
      </c>
      <c r="T2861">
        <v>9500000</v>
      </c>
      <c r="U2861">
        <v>43100000</v>
      </c>
      <c r="V2861">
        <f t="shared" si="89"/>
        <v>33600000</v>
      </c>
      <c r="W2861" t="s">
        <v>10313</v>
      </c>
      <c r="X2861">
        <v>6.9</v>
      </c>
      <c r="Y2861">
        <v>130</v>
      </c>
      <c r="Z2861">
        <v>75280</v>
      </c>
      <c r="AA2861">
        <v>267</v>
      </c>
      <c r="AB2861">
        <v>0</v>
      </c>
      <c r="AC2861">
        <v>43</v>
      </c>
      <c r="AD2861">
        <v>742</v>
      </c>
      <c r="AE2861">
        <v>462</v>
      </c>
      <c r="AF2861">
        <v>244</v>
      </c>
      <c r="AG2861">
        <v>2127</v>
      </c>
      <c r="AH2861" t="s">
        <v>980</v>
      </c>
      <c r="AI2861" t="s">
        <v>718</v>
      </c>
      <c r="AJ2861" t="s">
        <v>13161</v>
      </c>
      <c r="AP2861">
        <f t="shared" si="88"/>
        <v>3</v>
      </c>
    </row>
    <row r="2862" spans="1:42" x14ac:dyDescent="0.3">
      <c r="A2862" s="1">
        <v>3202</v>
      </c>
      <c r="B2862" t="s">
        <v>10314</v>
      </c>
      <c r="C2862" t="s">
        <v>27</v>
      </c>
      <c r="D2862" t="s">
        <v>8198</v>
      </c>
      <c r="E2862" t="s">
        <v>4224</v>
      </c>
      <c r="F2862" t="s">
        <v>10315</v>
      </c>
      <c r="G2862" t="s">
        <v>10316</v>
      </c>
      <c r="H2862" t="s">
        <v>1390</v>
      </c>
      <c r="I2862">
        <v>127</v>
      </c>
      <c r="J2862">
        <v>1.85</v>
      </c>
      <c r="K2862" t="s">
        <v>2067</v>
      </c>
      <c r="L2862" t="s">
        <v>17258</v>
      </c>
      <c r="M2862" t="s">
        <v>15494</v>
      </c>
      <c r="N2862" t="s">
        <v>19636</v>
      </c>
      <c r="O2862" t="s">
        <v>19637</v>
      </c>
      <c r="P2862" t="s">
        <v>19167</v>
      </c>
      <c r="Q2862">
        <v>2012</v>
      </c>
      <c r="R2862" t="s">
        <v>34</v>
      </c>
      <c r="S2862">
        <v>1</v>
      </c>
      <c r="T2862">
        <v>8900000</v>
      </c>
      <c r="U2862">
        <v>225377</v>
      </c>
      <c r="V2862">
        <f t="shared" si="89"/>
        <v>-8674623</v>
      </c>
      <c r="W2862" t="s">
        <v>10317</v>
      </c>
      <c r="X2862">
        <v>7.9</v>
      </c>
      <c r="Y2862">
        <v>447</v>
      </c>
      <c r="Z2862">
        <v>70382</v>
      </c>
      <c r="AA2862">
        <v>190</v>
      </c>
      <c r="AB2862">
        <v>33000</v>
      </c>
      <c r="AC2862">
        <v>0</v>
      </c>
      <c r="AD2862">
        <v>678</v>
      </c>
      <c r="AE2862">
        <v>432</v>
      </c>
      <c r="AF2862">
        <v>319</v>
      </c>
      <c r="AG2862">
        <v>1557</v>
      </c>
      <c r="AH2862" t="s">
        <v>2420</v>
      </c>
      <c r="AI2862" t="s">
        <v>12756</v>
      </c>
      <c r="AP2862">
        <f t="shared" si="88"/>
        <v>2</v>
      </c>
    </row>
    <row r="2863" spans="1:42" x14ac:dyDescent="0.3">
      <c r="A2863" s="1">
        <v>3203</v>
      </c>
      <c r="B2863" t="s">
        <v>10318</v>
      </c>
      <c r="C2863" t="s">
        <v>27</v>
      </c>
      <c r="D2863" t="s">
        <v>10319</v>
      </c>
      <c r="E2863" t="s">
        <v>1598</v>
      </c>
      <c r="F2863" t="s">
        <v>5197</v>
      </c>
      <c r="G2863" t="s">
        <v>5198</v>
      </c>
      <c r="H2863" t="s">
        <v>32</v>
      </c>
      <c r="I2863">
        <v>98</v>
      </c>
      <c r="J2863">
        <v>1.85</v>
      </c>
      <c r="K2863" t="s">
        <v>33</v>
      </c>
      <c r="L2863" t="s">
        <v>19638</v>
      </c>
      <c r="M2863" t="s">
        <v>14034</v>
      </c>
      <c r="N2863" t="s">
        <v>19639</v>
      </c>
      <c r="O2863" t="s">
        <v>11383</v>
      </c>
      <c r="P2863" t="s">
        <v>17295</v>
      </c>
      <c r="Q2863">
        <v>1988</v>
      </c>
      <c r="R2863" t="s">
        <v>34</v>
      </c>
      <c r="S2863">
        <v>0</v>
      </c>
      <c r="T2863">
        <v>10500000</v>
      </c>
      <c r="U2863">
        <v>14114488</v>
      </c>
      <c r="V2863">
        <f t="shared" si="89"/>
        <v>3614488</v>
      </c>
      <c r="W2863" t="s">
        <v>10320</v>
      </c>
      <c r="X2863">
        <v>4.5</v>
      </c>
      <c r="Y2863">
        <v>66</v>
      </c>
      <c r="Z2863">
        <v>13190</v>
      </c>
      <c r="AA2863">
        <v>114</v>
      </c>
      <c r="AB2863">
        <v>616</v>
      </c>
      <c r="AC2863">
        <v>17</v>
      </c>
      <c r="AD2863">
        <v>1000</v>
      </c>
      <c r="AE2863">
        <v>887</v>
      </c>
      <c r="AF2863">
        <v>770</v>
      </c>
      <c r="AG2863">
        <v>3827</v>
      </c>
      <c r="AH2863" t="s">
        <v>4493</v>
      </c>
      <c r="AI2863" t="s">
        <v>13161</v>
      </c>
      <c r="AP2863">
        <f t="shared" si="88"/>
        <v>2</v>
      </c>
    </row>
    <row r="2864" spans="1:42" x14ac:dyDescent="0.3">
      <c r="A2864" s="1">
        <v>3205</v>
      </c>
      <c r="B2864" t="s">
        <v>10321</v>
      </c>
      <c r="C2864" t="s">
        <v>27</v>
      </c>
      <c r="D2864" t="s">
        <v>10322</v>
      </c>
      <c r="E2864" t="s">
        <v>2110</v>
      </c>
      <c r="F2864" t="s">
        <v>10323</v>
      </c>
      <c r="G2864" t="s">
        <v>10324</v>
      </c>
      <c r="H2864" t="s">
        <v>32</v>
      </c>
      <c r="I2864">
        <v>105</v>
      </c>
      <c r="J2864">
        <v>2.76</v>
      </c>
      <c r="K2864" t="s">
        <v>33</v>
      </c>
      <c r="L2864" t="s">
        <v>15372</v>
      </c>
      <c r="M2864" t="s">
        <v>14444</v>
      </c>
      <c r="N2864" t="s">
        <v>19640</v>
      </c>
      <c r="O2864" t="s">
        <v>14631</v>
      </c>
      <c r="P2864" t="s">
        <v>14602</v>
      </c>
      <c r="Q2864">
        <v>1963</v>
      </c>
      <c r="R2864" t="s">
        <v>4220</v>
      </c>
      <c r="S2864">
        <v>0</v>
      </c>
      <c r="T2864">
        <v>9400000</v>
      </c>
      <c r="U2864">
        <v>46300000</v>
      </c>
      <c r="V2864">
        <f t="shared" si="89"/>
        <v>36900000</v>
      </c>
      <c r="W2864" t="s">
        <v>10325</v>
      </c>
      <c r="X2864">
        <v>7.6</v>
      </c>
      <c r="Y2864">
        <v>61</v>
      </c>
      <c r="Z2864">
        <v>29323</v>
      </c>
      <c r="AA2864">
        <v>344</v>
      </c>
      <c r="AB2864">
        <v>0</v>
      </c>
      <c r="AC2864">
        <v>176</v>
      </c>
      <c r="AD2864">
        <v>924</v>
      </c>
      <c r="AE2864">
        <v>898</v>
      </c>
      <c r="AF2864">
        <v>760</v>
      </c>
      <c r="AG2864">
        <v>4109</v>
      </c>
      <c r="AH2864" t="s">
        <v>980</v>
      </c>
      <c r="AI2864" t="s">
        <v>718</v>
      </c>
      <c r="AJ2864" t="s">
        <v>1432</v>
      </c>
      <c r="AK2864" t="s">
        <v>20931</v>
      </c>
      <c r="AP2864">
        <f t="shared" si="88"/>
        <v>4</v>
      </c>
    </row>
    <row r="2865" spans="1:42" x14ac:dyDescent="0.3">
      <c r="A2865" s="1">
        <v>3209</v>
      </c>
      <c r="B2865" t="s">
        <v>10326</v>
      </c>
      <c r="C2865" t="s">
        <v>27</v>
      </c>
      <c r="D2865" t="s">
        <v>3668</v>
      </c>
      <c r="E2865" t="s">
        <v>77</v>
      </c>
      <c r="F2865" t="s">
        <v>308</v>
      </c>
      <c r="G2865" t="s">
        <v>157</v>
      </c>
      <c r="H2865" t="s">
        <v>47</v>
      </c>
      <c r="I2865">
        <v>104</v>
      </c>
      <c r="J2865">
        <v>2.35</v>
      </c>
      <c r="K2865" t="s">
        <v>33</v>
      </c>
      <c r="L2865" t="s">
        <v>14896</v>
      </c>
      <c r="M2865" t="s">
        <v>19641</v>
      </c>
      <c r="N2865" t="s">
        <v>14060</v>
      </c>
      <c r="O2865" t="s">
        <v>14036</v>
      </c>
      <c r="P2865" t="s">
        <v>14448</v>
      </c>
      <c r="Q2865">
        <v>1995</v>
      </c>
      <c r="R2865" t="s">
        <v>491</v>
      </c>
      <c r="S2865">
        <v>3</v>
      </c>
      <c r="T2865">
        <v>6000000</v>
      </c>
      <c r="U2865">
        <v>2600000</v>
      </c>
      <c r="V2865">
        <f t="shared" si="89"/>
        <v>-3400000</v>
      </c>
      <c r="W2865" t="s">
        <v>10327</v>
      </c>
      <c r="X2865">
        <v>7.5</v>
      </c>
      <c r="Y2865">
        <v>56</v>
      </c>
      <c r="Z2865">
        <v>11612</v>
      </c>
      <c r="AA2865">
        <v>88</v>
      </c>
      <c r="AB2865">
        <v>0</v>
      </c>
      <c r="AC2865">
        <v>12</v>
      </c>
      <c r="AD2865">
        <v>21000</v>
      </c>
      <c r="AE2865">
        <v>1000</v>
      </c>
      <c r="AF2865">
        <v>1000</v>
      </c>
      <c r="AG2865">
        <v>23962</v>
      </c>
      <c r="AH2865" t="s">
        <v>2420</v>
      </c>
      <c r="AI2865" t="s">
        <v>6750</v>
      </c>
      <c r="AP2865">
        <f t="shared" si="88"/>
        <v>2</v>
      </c>
    </row>
    <row r="2866" spans="1:42" x14ac:dyDescent="0.3">
      <c r="A2866" s="1">
        <v>3211</v>
      </c>
      <c r="B2866" t="s">
        <v>10328</v>
      </c>
      <c r="C2866" t="s">
        <v>27</v>
      </c>
      <c r="D2866" t="s">
        <v>10329</v>
      </c>
      <c r="E2866" t="s">
        <v>10330</v>
      </c>
      <c r="F2866" t="s">
        <v>10331</v>
      </c>
      <c r="G2866" t="s">
        <v>6291</v>
      </c>
      <c r="H2866" t="s">
        <v>4855</v>
      </c>
      <c r="I2866">
        <v>90</v>
      </c>
      <c r="J2866">
        <v>2.35</v>
      </c>
      <c r="K2866" t="s">
        <v>33</v>
      </c>
      <c r="L2866" t="s">
        <v>14888</v>
      </c>
      <c r="M2866" t="s">
        <v>14444</v>
      </c>
      <c r="N2866" t="s">
        <v>14003</v>
      </c>
      <c r="O2866" t="s">
        <v>15383</v>
      </c>
      <c r="P2866" t="s">
        <v>17606</v>
      </c>
      <c r="Q2866">
        <v>2010</v>
      </c>
      <c r="R2866" t="s">
        <v>491</v>
      </c>
      <c r="S2866">
        <v>0</v>
      </c>
      <c r="T2866">
        <v>600000000</v>
      </c>
      <c r="U2866">
        <v>1602466</v>
      </c>
      <c r="V2866">
        <f t="shared" si="89"/>
        <v>-598397534</v>
      </c>
      <c r="W2866" t="s">
        <v>10332</v>
      </c>
      <c r="X2866">
        <v>6</v>
      </c>
      <c r="Y2866">
        <v>41</v>
      </c>
      <c r="Z2866">
        <v>9673</v>
      </c>
      <c r="AA2866">
        <v>106</v>
      </c>
      <c r="AB2866">
        <v>0</v>
      </c>
      <c r="AC2866">
        <v>116</v>
      </c>
      <c r="AD2866">
        <v>594</v>
      </c>
      <c r="AE2866">
        <v>412</v>
      </c>
      <c r="AF2866">
        <v>303</v>
      </c>
      <c r="AG2866">
        <v>1836</v>
      </c>
      <c r="AH2866" t="s">
        <v>980</v>
      </c>
      <c r="AI2866" t="s">
        <v>2420</v>
      </c>
      <c r="AJ2866" t="s">
        <v>12756</v>
      </c>
      <c r="AK2866" t="s">
        <v>13161</v>
      </c>
      <c r="AP2866">
        <f t="shared" si="88"/>
        <v>4</v>
      </c>
    </row>
    <row r="2867" spans="1:42" x14ac:dyDescent="0.3">
      <c r="A2867" s="1">
        <v>3212</v>
      </c>
      <c r="B2867" t="s">
        <v>10333</v>
      </c>
      <c r="C2867" t="s">
        <v>27</v>
      </c>
      <c r="D2867" t="s">
        <v>8994</v>
      </c>
      <c r="E2867" t="s">
        <v>176</v>
      </c>
      <c r="F2867" t="s">
        <v>65</v>
      </c>
      <c r="G2867" t="s">
        <v>2497</v>
      </c>
      <c r="H2867" t="s">
        <v>5403</v>
      </c>
      <c r="I2867">
        <v>130</v>
      </c>
      <c r="J2867">
        <v>2.35</v>
      </c>
      <c r="K2867" t="s">
        <v>33</v>
      </c>
      <c r="L2867" t="s">
        <v>19642</v>
      </c>
      <c r="M2867" t="s">
        <v>15567</v>
      </c>
      <c r="N2867" t="s">
        <v>17473</v>
      </c>
      <c r="O2867" t="s">
        <v>16436</v>
      </c>
      <c r="P2867" t="s">
        <v>19643</v>
      </c>
      <c r="Q2867">
        <v>2011</v>
      </c>
      <c r="R2867" t="s">
        <v>491</v>
      </c>
      <c r="S2867">
        <v>1</v>
      </c>
      <c r="T2867">
        <v>7400000</v>
      </c>
      <c r="U2867">
        <v>3029870</v>
      </c>
      <c r="V2867">
        <f t="shared" si="89"/>
        <v>-4370130</v>
      </c>
      <c r="W2867" t="s">
        <v>10334</v>
      </c>
      <c r="X2867">
        <v>7.1</v>
      </c>
      <c r="Y2867">
        <v>439</v>
      </c>
      <c r="Z2867">
        <v>128729</v>
      </c>
      <c r="AA2867">
        <v>551</v>
      </c>
      <c r="AB2867">
        <v>50000</v>
      </c>
      <c r="AC2867">
        <v>3000</v>
      </c>
      <c r="AD2867">
        <v>10000</v>
      </c>
      <c r="AE2867">
        <v>4000</v>
      </c>
      <c r="AF2867">
        <v>844</v>
      </c>
      <c r="AG2867">
        <v>15835</v>
      </c>
      <c r="AH2867" t="s">
        <v>2420</v>
      </c>
      <c r="AI2867" t="s">
        <v>13700</v>
      </c>
      <c r="AP2867">
        <f t="shared" si="88"/>
        <v>2</v>
      </c>
    </row>
    <row r="2868" spans="1:42" x14ac:dyDescent="0.3">
      <c r="A2868" s="1">
        <v>3214</v>
      </c>
      <c r="B2868" t="s">
        <v>10335</v>
      </c>
      <c r="C2868" t="s">
        <v>27</v>
      </c>
      <c r="D2868" t="s">
        <v>10336</v>
      </c>
      <c r="E2868" t="s">
        <v>9844</v>
      </c>
      <c r="F2868" t="s">
        <v>10337</v>
      </c>
      <c r="G2868" t="s">
        <v>10338</v>
      </c>
      <c r="H2868" t="s">
        <v>4855</v>
      </c>
      <c r="I2868">
        <v>105</v>
      </c>
      <c r="J2868">
        <v>2.35</v>
      </c>
      <c r="K2868" t="s">
        <v>9847</v>
      </c>
      <c r="L2868" t="s">
        <v>14600</v>
      </c>
      <c r="M2868" t="s">
        <v>14049</v>
      </c>
      <c r="N2868" t="s">
        <v>13972</v>
      </c>
      <c r="O2868" t="s">
        <v>19644</v>
      </c>
      <c r="P2868" t="s">
        <v>14003</v>
      </c>
      <c r="Q2868">
        <v>2012</v>
      </c>
      <c r="R2868" t="s">
        <v>6921</v>
      </c>
      <c r="S2868">
        <v>4</v>
      </c>
      <c r="T2868">
        <v>7217600</v>
      </c>
      <c r="U2868">
        <v>3047539</v>
      </c>
      <c r="V2868">
        <f t="shared" si="89"/>
        <v>-4170061</v>
      </c>
      <c r="W2868" t="s">
        <v>10339</v>
      </c>
      <c r="X2868">
        <v>6.9</v>
      </c>
      <c r="Y2868">
        <v>50</v>
      </c>
      <c r="Z2868">
        <v>42296</v>
      </c>
      <c r="AA2868">
        <v>286</v>
      </c>
      <c r="AB2868">
        <v>12000</v>
      </c>
      <c r="AC2868">
        <v>147</v>
      </c>
      <c r="AD2868">
        <v>8000</v>
      </c>
      <c r="AE2868">
        <v>3000</v>
      </c>
      <c r="AF2868">
        <v>1000</v>
      </c>
      <c r="AG2868">
        <v>13762</v>
      </c>
      <c r="AH2868" t="s">
        <v>2420</v>
      </c>
      <c r="AI2868" t="s">
        <v>12756</v>
      </c>
      <c r="AP2868">
        <f t="shared" si="88"/>
        <v>2</v>
      </c>
    </row>
    <row r="2869" spans="1:42" x14ac:dyDescent="0.3">
      <c r="A2869" s="1">
        <v>3215</v>
      </c>
      <c r="B2869" t="s">
        <v>10340</v>
      </c>
      <c r="C2869" t="s">
        <v>27</v>
      </c>
      <c r="D2869" t="s">
        <v>146</v>
      </c>
      <c r="E2869" t="s">
        <v>1598</v>
      </c>
      <c r="F2869" t="s">
        <v>5867</v>
      </c>
      <c r="G2869" t="s">
        <v>10341</v>
      </c>
      <c r="H2869" t="s">
        <v>47</v>
      </c>
      <c r="I2869">
        <v>116</v>
      </c>
      <c r="J2869">
        <v>2.35</v>
      </c>
      <c r="K2869" t="s">
        <v>33</v>
      </c>
      <c r="L2869" t="s">
        <v>13981</v>
      </c>
      <c r="M2869" t="s">
        <v>14527</v>
      </c>
      <c r="N2869" t="s">
        <v>13963</v>
      </c>
      <c r="O2869" t="s">
        <v>14337</v>
      </c>
      <c r="P2869" t="s">
        <v>15369</v>
      </c>
      <c r="Q2869">
        <v>1979</v>
      </c>
      <c r="R2869" t="s">
        <v>491</v>
      </c>
      <c r="S2869">
        <v>0</v>
      </c>
      <c r="T2869">
        <v>11000000</v>
      </c>
      <c r="U2869">
        <v>78900000</v>
      </c>
      <c r="V2869">
        <f t="shared" si="89"/>
        <v>67900000</v>
      </c>
      <c r="W2869" t="s">
        <v>10342</v>
      </c>
      <c r="X2869">
        <v>8.5</v>
      </c>
      <c r="Y2869">
        <v>392</v>
      </c>
      <c r="Z2869">
        <v>563827</v>
      </c>
      <c r="AA2869">
        <v>1110</v>
      </c>
      <c r="AB2869">
        <v>23000</v>
      </c>
      <c r="AC2869">
        <v>0</v>
      </c>
      <c r="AD2869">
        <v>1000</v>
      </c>
      <c r="AE2869">
        <v>581</v>
      </c>
      <c r="AF2869">
        <v>513</v>
      </c>
      <c r="AG2869">
        <v>2524</v>
      </c>
      <c r="AH2869" t="s">
        <v>4493</v>
      </c>
      <c r="AI2869" t="s">
        <v>13700</v>
      </c>
      <c r="AP2869">
        <f t="shared" si="88"/>
        <v>2</v>
      </c>
    </row>
    <row r="2870" spans="1:42" x14ac:dyDescent="0.3">
      <c r="A2870" s="1">
        <v>3216</v>
      </c>
      <c r="B2870" t="s">
        <v>10343</v>
      </c>
      <c r="C2870" t="s">
        <v>27</v>
      </c>
      <c r="D2870" t="s">
        <v>5196</v>
      </c>
      <c r="E2870" t="s">
        <v>7479</v>
      </c>
      <c r="F2870" t="s">
        <v>10344</v>
      </c>
      <c r="G2870" t="s">
        <v>10345</v>
      </c>
      <c r="H2870" t="s">
        <v>32</v>
      </c>
      <c r="I2870">
        <v>88</v>
      </c>
      <c r="J2870">
        <v>1.85</v>
      </c>
      <c r="K2870" t="s">
        <v>33</v>
      </c>
      <c r="L2870" t="s">
        <v>14593</v>
      </c>
      <c r="M2870" t="s">
        <v>18395</v>
      </c>
      <c r="N2870" t="s">
        <v>19645</v>
      </c>
      <c r="O2870" t="s">
        <v>18339</v>
      </c>
      <c r="P2870" t="s">
        <v>18832</v>
      </c>
      <c r="Q2870">
        <v>1974</v>
      </c>
      <c r="R2870" t="s">
        <v>491</v>
      </c>
      <c r="S2870">
        <v>0</v>
      </c>
      <c r="T2870">
        <v>83532</v>
      </c>
      <c r="U2870">
        <v>30859000</v>
      </c>
      <c r="V2870">
        <f t="shared" si="89"/>
        <v>30775468</v>
      </c>
      <c r="W2870" t="s">
        <v>10346</v>
      </c>
      <c r="X2870">
        <v>7.5</v>
      </c>
      <c r="Y2870">
        <v>277</v>
      </c>
      <c r="Z2870">
        <v>96410</v>
      </c>
      <c r="AA2870">
        <v>826</v>
      </c>
      <c r="AB2870">
        <v>0</v>
      </c>
      <c r="AC2870">
        <v>365</v>
      </c>
      <c r="AD2870">
        <v>383</v>
      </c>
      <c r="AE2870">
        <v>371</v>
      </c>
      <c r="AF2870">
        <v>177</v>
      </c>
      <c r="AG2870">
        <v>1094</v>
      </c>
      <c r="AH2870" t="s">
        <v>4493</v>
      </c>
      <c r="AI2870" t="s">
        <v>13161</v>
      </c>
      <c r="AP2870">
        <f t="shared" si="88"/>
        <v>2</v>
      </c>
    </row>
    <row r="2871" spans="1:42" x14ac:dyDescent="0.3">
      <c r="A2871" s="1">
        <v>3217</v>
      </c>
      <c r="B2871" t="s">
        <v>10347</v>
      </c>
      <c r="C2871" t="s">
        <v>27</v>
      </c>
      <c r="D2871" t="s">
        <v>10348</v>
      </c>
      <c r="E2871" t="s">
        <v>428</v>
      </c>
      <c r="F2871" t="s">
        <v>6924</v>
      </c>
      <c r="G2871" t="s">
        <v>4581</v>
      </c>
      <c r="H2871" t="s">
        <v>32</v>
      </c>
      <c r="I2871">
        <v>106</v>
      </c>
      <c r="J2871">
        <v>2.35</v>
      </c>
      <c r="K2871" t="s">
        <v>33</v>
      </c>
      <c r="L2871" t="s">
        <v>15249</v>
      </c>
      <c r="M2871" t="s">
        <v>14082</v>
      </c>
      <c r="N2871" t="s">
        <v>14224</v>
      </c>
      <c r="O2871" t="s">
        <v>14919</v>
      </c>
      <c r="P2871" t="s">
        <v>19646</v>
      </c>
      <c r="Q2871">
        <v>2010</v>
      </c>
      <c r="R2871" t="s">
        <v>491</v>
      </c>
      <c r="S2871">
        <v>2</v>
      </c>
      <c r="T2871">
        <v>10000000</v>
      </c>
      <c r="U2871">
        <v>3571735</v>
      </c>
      <c r="V2871">
        <f t="shared" si="89"/>
        <v>-6428265</v>
      </c>
      <c r="W2871" t="s">
        <v>10349</v>
      </c>
      <c r="X2871">
        <v>6.6</v>
      </c>
      <c r="Y2871">
        <v>259</v>
      </c>
      <c r="Z2871">
        <v>39260</v>
      </c>
      <c r="AA2871">
        <v>129</v>
      </c>
      <c r="AB2871">
        <v>0</v>
      </c>
      <c r="AC2871">
        <v>50</v>
      </c>
      <c r="AD2871">
        <v>17000</v>
      </c>
      <c r="AE2871">
        <v>908</v>
      </c>
      <c r="AF2871">
        <v>741</v>
      </c>
      <c r="AG2871">
        <v>21711</v>
      </c>
      <c r="AH2871" t="s">
        <v>20932</v>
      </c>
      <c r="AI2871" t="s">
        <v>2420</v>
      </c>
      <c r="AJ2871" t="s">
        <v>20933</v>
      </c>
      <c r="AP2871">
        <f t="shared" si="88"/>
        <v>3</v>
      </c>
    </row>
    <row r="2872" spans="1:42" x14ac:dyDescent="0.3">
      <c r="A2872" s="1">
        <v>3218</v>
      </c>
      <c r="B2872" t="s">
        <v>10350</v>
      </c>
      <c r="C2872" t="s">
        <v>27</v>
      </c>
      <c r="D2872" t="s">
        <v>4906</v>
      </c>
      <c r="E2872" t="s">
        <v>6182</v>
      </c>
      <c r="F2872" t="s">
        <v>1867</v>
      </c>
      <c r="G2872" t="s">
        <v>10351</v>
      </c>
      <c r="H2872" t="s">
        <v>32</v>
      </c>
      <c r="I2872">
        <v>105</v>
      </c>
      <c r="J2872">
        <v>2.35</v>
      </c>
      <c r="K2872" t="s">
        <v>33</v>
      </c>
      <c r="L2872" t="s">
        <v>18868</v>
      </c>
      <c r="M2872" t="s">
        <v>16120</v>
      </c>
      <c r="N2872" t="s">
        <v>19647</v>
      </c>
      <c r="O2872" t="s">
        <v>18629</v>
      </c>
      <c r="P2872" t="s">
        <v>19648</v>
      </c>
      <c r="Q2872">
        <v>1971</v>
      </c>
      <c r="R2872" t="s">
        <v>212</v>
      </c>
      <c r="S2872">
        <v>0</v>
      </c>
      <c r="T2872">
        <v>9000000</v>
      </c>
      <c r="U2872">
        <v>50000000</v>
      </c>
      <c r="V2872">
        <f t="shared" si="89"/>
        <v>41000000</v>
      </c>
      <c r="W2872" t="s">
        <v>10352</v>
      </c>
      <c r="X2872">
        <v>8</v>
      </c>
      <c r="Y2872">
        <v>66</v>
      </c>
      <c r="Z2872">
        <v>29839</v>
      </c>
      <c r="AA2872">
        <v>150</v>
      </c>
      <c r="AB2872">
        <v>0</v>
      </c>
      <c r="AC2872">
        <v>278</v>
      </c>
      <c r="AD2872">
        <v>402</v>
      </c>
      <c r="AE2872">
        <v>343</v>
      </c>
      <c r="AF2872">
        <v>51</v>
      </c>
      <c r="AG2872">
        <v>934</v>
      </c>
      <c r="AH2872" t="s">
        <v>2420</v>
      </c>
      <c r="AI2872" t="s">
        <v>20926</v>
      </c>
      <c r="AJ2872" t="s">
        <v>20927</v>
      </c>
      <c r="AK2872" t="s">
        <v>12756</v>
      </c>
      <c r="AP2872">
        <f t="shared" si="88"/>
        <v>4</v>
      </c>
    </row>
    <row r="2873" spans="1:42" x14ac:dyDescent="0.3">
      <c r="A2873" s="1">
        <v>3219</v>
      </c>
      <c r="B2873" t="s">
        <v>10353</v>
      </c>
      <c r="C2873" t="s">
        <v>27</v>
      </c>
      <c r="D2873" t="s">
        <v>10354</v>
      </c>
      <c r="E2873" t="s">
        <v>820</v>
      </c>
      <c r="F2873" t="s">
        <v>10355</v>
      </c>
      <c r="G2873" t="s">
        <v>5632</v>
      </c>
      <c r="H2873" t="s">
        <v>47</v>
      </c>
      <c r="I2873">
        <v>130</v>
      </c>
      <c r="J2873">
        <v>2.35</v>
      </c>
      <c r="K2873" t="s">
        <v>33</v>
      </c>
      <c r="L2873" t="s">
        <v>19649</v>
      </c>
      <c r="M2873" t="s">
        <v>19650</v>
      </c>
      <c r="N2873" t="s">
        <v>19651</v>
      </c>
      <c r="O2873" t="s">
        <v>14017</v>
      </c>
      <c r="P2873" t="s">
        <v>19652</v>
      </c>
      <c r="Q2873">
        <v>1965</v>
      </c>
      <c r="R2873" t="s">
        <v>4220</v>
      </c>
      <c r="S2873">
        <v>1</v>
      </c>
      <c r="T2873">
        <v>9000000</v>
      </c>
      <c r="U2873">
        <v>63600000</v>
      </c>
      <c r="V2873">
        <f t="shared" si="89"/>
        <v>54600000</v>
      </c>
      <c r="W2873" t="s">
        <v>10356</v>
      </c>
      <c r="X2873">
        <v>7</v>
      </c>
      <c r="Y2873">
        <v>129</v>
      </c>
      <c r="Z2873">
        <v>82073</v>
      </c>
      <c r="AA2873">
        <v>275</v>
      </c>
      <c r="AB2873">
        <v>0</v>
      </c>
      <c r="AC2873">
        <v>92</v>
      </c>
      <c r="AD2873">
        <v>244</v>
      </c>
      <c r="AE2873">
        <v>189</v>
      </c>
      <c r="AF2873">
        <v>177</v>
      </c>
      <c r="AG2873">
        <v>1164</v>
      </c>
      <c r="AH2873" t="s">
        <v>980</v>
      </c>
      <c r="AI2873" t="s">
        <v>718</v>
      </c>
      <c r="AJ2873" t="s">
        <v>13161</v>
      </c>
      <c r="AP2873">
        <f t="shared" si="88"/>
        <v>3</v>
      </c>
    </row>
    <row r="2874" spans="1:42" x14ac:dyDescent="0.3">
      <c r="A2874" s="1">
        <v>3222</v>
      </c>
      <c r="B2874" t="s">
        <v>10357</v>
      </c>
      <c r="C2874" t="s">
        <v>27</v>
      </c>
      <c r="D2874" t="s">
        <v>2196</v>
      </c>
      <c r="E2874" t="s">
        <v>477</v>
      </c>
      <c r="F2874" t="s">
        <v>599</v>
      </c>
      <c r="G2874" t="s">
        <v>5058</v>
      </c>
      <c r="H2874" t="s">
        <v>32</v>
      </c>
      <c r="I2874">
        <v>123</v>
      </c>
      <c r="J2874">
        <v>2.35</v>
      </c>
      <c r="K2874" t="s">
        <v>33</v>
      </c>
      <c r="L2874" t="s">
        <v>14897</v>
      </c>
      <c r="M2874" t="s">
        <v>17213</v>
      </c>
      <c r="N2874" t="s">
        <v>19653</v>
      </c>
      <c r="O2874" t="s">
        <v>14631</v>
      </c>
      <c r="P2874" t="s">
        <v>17454</v>
      </c>
      <c r="Q2874">
        <v>1996</v>
      </c>
      <c r="R2874" t="s">
        <v>491</v>
      </c>
      <c r="S2874">
        <v>4</v>
      </c>
      <c r="T2874">
        <v>9000000</v>
      </c>
      <c r="U2874">
        <v>36049108</v>
      </c>
      <c r="V2874">
        <f t="shared" si="89"/>
        <v>27049108</v>
      </c>
      <c r="W2874" t="s">
        <v>10358</v>
      </c>
      <c r="X2874">
        <v>6.8</v>
      </c>
      <c r="Y2874">
        <v>29</v>
      </c>
      <c r="Z2874">
        <v>10139</v>
      </c>
      <c r="AA2874">
        <v>70</v>
      </c>
      <c r="AB2874">
        <v>0</v>
      </c>
      <c r="AC2874">
        <v>473</v>
      </c>
      <c r="AD2874">
        <v>890</v>
      </c>
      <c r="AE2874">
        <v>851</v>
      </c>
      <c r="AF2874">
        <v>685</v>
      </c>
      <c r="AG2874">
        <v>3661</v>
      </c>
      <c r="AH2874" t="s">
        <v>980</v>
      </c>
      <c r="AI2874" t="s">
        <v>20931</v>
      </c>
      <c r="AJ2874" t="s">
        <v>2420</v>
      </c>
      <c r="AK2874" t="s">
        <v>12756</v>
      </c>
      <c r="AL2874" t="s">
        <v>13161</v>
      </c>
      <c r="AP2874">
        <f t="shared" si="88"/>
        <v>5</v>
      </c>
    </row>
    <row r="2875" spans="1:42" x14ac:dyDescent="0.3">
      <c r="A2875" s="1">
        <v>3223</v>
      </c>
      <c r="B2875" t="s">
        <v>10359</v>
      </c>
      <c r="C2875" t="s">
        <v>27</v>
      </c>
      <c r="D2875" t="s">
        <v>6302</v>
      </c>
      <c r="E2875" t="s">
        <v>3468</v>
      </c>
      <c r="F2875" t="s">
        <v>1619</v>
      </c>
      <c r="G2875" t="s">
        <v>10360</v>
      </c>
      <c r="H2875" t="s">
        <v>32</v>
      </c>
      <c r="I2875">
        <v>120</v>
      </c>
      <c r="J2875">
        <v>1.85</v>
      </c>
      <c r="K2875" t="s">
        <v>33</v>
      </c>
      <c r="L2875" t="s">
        <v>8889</v>
      </c>
      <c r="M2875" t="s">
        <v>16133</v>
      </c>
      <c r="N2875" t="s">
        <v>16559</v>
      </c>
      <c r="O2875" t="s">
        <v>15065</v>
      </c>
      <c r="P2875" t="s">
        <v>16472</v>
      </c>
      <c r="Q2875">
        <v>1999</v>
      </c>
      <c r="R2875" t="s">
        <v>491</v>
      </c>
      <c r="S2875">
        <v>6</v>
      </c>
      <c r="T2875">
        <v>9000000</v>
      </c>
      <c r="U2875">
        <v>34074895</v>
      </c>
      <c r="V2875">
        <f t="shared" si="89"/>
        <v>25074895</v>
      </c>
      <c r="W2875" t="s">
        <v>10361</v>
      </c>
      <c r="X2875">
        <v>6.7</v>
      </c>
      <c r="Y2875">
        <v>32</v>
      </c>
      <c r="Z2875">
        <v>6525</v>
      </c>
      <c r="AA2875">
        <v>79</v>
      </c>
      <c r="AB2875">
        <v>0</v>
      </c>
      <c r="AC2875">
        <v>92</v>
      </c>
      <c r="AD2875">
        <v>1000</v>
      </c>
      <c r="AE2875">
        <v>886</v>
      </c>
      <c r="AF2875">
        <v>862</v>
      </c>
      <c r="AG2875">
        <v>5420</v>
      </c>
      <c r="AH2875" t="s">
        <v>1432</v>
      </c>
      <c r="AI2875" t="s">
        <v>2420</v>
      </c>
      <c r="AP2875">
        <f t="shared" si="88"/>
        <v>2</v>
      </c>
    </row>
    <row r="2876" spans="1:42" x14ac:dyDescent="0.3">
      <c r="A2876" s="1">
        <v>3224</v>
      </c>
      <c r="B2876" t="s">
        <v>10362</v>
      </c>
      <c r="C2876" t="s">
        <v>27</v>
      </c>
      <c r="D2876" t="s">
        <v>9070</v>
      </c>
      <c r="E2876" t="s">
        <v>10363</v>
      </c>
      <c r="F2876" t="s">
        <v>10364</v>
      </c>
      <c r="G2876" t="s">
        <v>10365</v>
      </c>
      <c r="H2876" t="s">
        <v>32</v>
      </c>
      <c r="I2876">
        <v>87</v>
      </c>
      <c r="J2876">
        <v>1.85</v>
      </c>
      <c r="K2876" t="s">
        <v>33</v>
      </c>
      <c r="L2876" t="s">
        <v>14660</v>
      </c>
      <c r="M2876" t="s">
        <v>18023</v>
      </c>
      <c r="N2876" t="s">
        <v>14448</v>
      </c>
      <c r="O2876" t="s">
        <v>14644</v>
      </c>
      <c r="P2876" t="s">
        <v>19654</v>
      </c>
      <c r="Q2876">
        <v>1988</v>
      </c>
      <c r="R2876" t="s">
        <v>491</v>
      </c>
      <c r="S2876">
        <v>0</v>
      </c>
      <c r="T2876">
        <v>9000000</v>
      </c>
      <c r="U2876">
        <v>33244684</v>
      </c>
      <c r="V2876">
        <f t="shared" si="89"/>
        <v>24244684</v>
      </c>
      <c r="W2876" t="s">
        <v>10366</v>
      </c>
      <c r="X2876">
        <v>6.5</v>
      </c>
      <c r="Y2876">
        <v>142</v>
      </c>
      <c r="Z2876">
        <v>62038</v>
      </c>
      <c r="AA2876">
        <v>281</v>
      </c>
      <c r="AB2876">
        <v>0</v>
      </c>
      <c r="AC2876">
        <v>85</v>
      </c>
      <c r="AD2876">
        <v>311</v>
      </c>
      <c r="AE2876">
        <v>189</v>
      </c>
      <c r="AF2876">
        <v>118</v>
      </c>
      <c r="AG2876">
        <v>760</v>
      </c>
      <c r="AH2876" t="s">
        <v>20924</v>
      </c>
      <c r="AI2876" t="s">
        <v>4493</v>
      </c>
      <c r="AP2876">
        <f t="shared" si="88"/>
        <v>2</v>
      </c>
    </row>
    <row r="2877" spans="1:42" x14ac:dyDescent="0.3">
      <c r="A2877" s="1">
        <v>3225</v>
      </c>
      <c r="B2877" t="s">
        <v>10367</v>
      </c>
      <c r="C2877" t="s">
        <v>27</v>
      </c>
      <c r="D2877" t="s">
        <v>2697</v>
      </c>
      <c r="E2877" t="s">
        <v>2697</v>
      </c>
      <c r="F2877" t="s">
        <v>10368</v>
      </c>
      <c r="G2877" t="s">
        <v>10369</v>
      </c>
      <c r="H2877" t="s">
        <v>32</v>
      </c>
      <c r="I2877">
        <v>123</v>
      </c>
      <c r="J2877">
        <v>1.85</v>
      </c>
      <c r="K2877" t="s">
        <v>33</v>
      </c>
      <c r="L2877" t="s">
        <v>18284</v>
      </c>
      <c r="M2877" t="s">
        <v>14628</v>
      </c>
      <c r="N2877" t="s">
        <v>15353</v>
      </c>
      <c r="O2877" t="s">
        <v>17392</v>
      </c>
      <c r="P2877" t="s">
        <v>19655</v>
      </c>
      <c r="Q2877">
        <v>2007</v>
      </c>
      <c r="R2877" t="s">
        <v>34</v>
      </c>
      <c r="S2877">
        <v>1</v>
      </c>
      <c r="T2877">
        <v>9000000</v>
      </c>
      <c r="U2877">
        <v>24530513</v>
      </c>
      <c r="V2877">
        <f t="shared" si="89"/>
        <v>15530513</v>
      </c>
      <c r="W2877" t="s">
        <v>10370</v>
      </c>
      <c r="X2877">
        <v>8</v>
      </c>
      <c r="Y2877">
        <v>263</v>
      </c>
      <c r="Z2877">
        <v>66610</v>
      </c>
      <c r="AA2877">
        <v>429</v>
      </c>
      <c r="AB2877">
        <v>0</v>
      </c>
      <c r="AC2877">
        <v>909</v>
      </c>
      <c r="AD2877">
        <v>909</v>
      </c>
      <c r="AE2877">
        <v>203</v>
      </c>
      <c r="AF2877">
        <v>184</v>
      </c>
      <c r="AG2877">
        <v>1633</v>
      </c>
      <c r="AH2877" t="s">
        <v>6248</v>
      </c>
      <c r="AI2877" t="s">
        <v>2420</v>
      </c>
      <c r="AP2877">
        <f t="shared" si="88"/>
        <v>2</v>
      </c>
    </row>
    <row r="2878" spans="1:42" x14ac:dyDescent="0.3">
      <c r="A2878" s="1">
        <v>3226</v>
      </c>
      <c r="B2878" t="s">
        <v>10371</v>
      </c>
      <c r="C2878" t="s">
        <v>27</v>
      </c>
      <c r="D2878" t="s">
        <v>9894</v>
      </c>
      <c r="E2878" t="s">
        <v>4007</v>
      </c>
      <c r="F2878" t="s">
        <v>6028</v>
      </c>
      <c r="G2878" t="s">
        <v>10372</v>
      </c>
      <c r="H2878" t="s">
        <v>32</v>
      </c>
      <c r="I2878">
        <v>103</v>
      </c>
      <c r="J2878">
        <v>2.35</v>
      </c>
      <c r="K2878" t="s">
        <v>33</v>
      </c>
      <c r="L2878" t="s">
        <v>17736</v>
      </c>
      <c r="M2878" t="s">
        <v>18540</v>
      </c>
      <c r="N2878" t="s">
        <v>14321</v>
      </c>
      <c r="O2878" t="s">
        <v>10010</v>
      </c>
      <c r="P2878" t="s">
        <v>15476</v>
      </c>
      <c r="Q2878">
        <v>2014</v>
      </c>
      <c r="R2878" t="s">
        <v>491</v>
      </c>
      <c r="S2878">
        <v>0</v>
      </c>
      <c r="T2878">
        <v>9000000</v>
      </c>
      <c r="U2878">
        <v>71519230</v>
      </c>
      <c r="V2878">
        <f t="shared" si="89"/>
        <v>62519230</v>
      </c>
      <c r="W2878" t="s">
        <v>10373</v>
      </c>
      <c r="X2878">
        <v>6.5</v>
      </c>
      <c r="Y2878">
        <v>285</v>
      </c>
      <c r="Z2878">
        <v>92364</v>
      </c>
      <c r="AA2878">
        <v>244</v>
      </c>
      <c r="AB2878">
        <v>15000</v>
      </c>
      <c r="AC2878">
        <v>65</v>
      </c>
      <c r="AD2878">
        <v>2000</v>
      </c>
      <c r="AE2878">
        <v>971</v>
      </c>
      <c r="AF2878">
        <v>908</v>
      </c>
      <c r="AG2878">
        <v>6807</v>
      </c>
      <c r="AH2878" t="s">
        <v>980</v>
      </c>
      <c r="AI2878" t="s">
        <v>4493</v>
      </c>
      <c r="AJ2878" t="s">
        <v>13700</v>
      </c>
      <c r="AK2878" t="s">
        <v>13161</v>
      </c>
      <c r="AP2878">
        <f t="shared" si="88"/>
        <v>4</v>
      </c>
    </row>
    <row r="2879" spans="1:42" x14ac:dyDescent="0.3">
      <c r="A2879" s="1">
        <v>3227</v>
      </c>
      <c r="B2879" t="s">
        <v>10374</v>
      </c>
      <c r="C2879" t="s">
        <v>27</v>
      </c>
      <c r="D2879" t="s">
        <v>10375</v>
      </c>
      <c r="E2879" t="s">
        <v>739</v>
      </c>
      <c r="F2879" t="s">
        <v>9742</v>
      </c>
      <c r="G2879" t="s">
        <v>6915</v>
      </c>
      <c r="H2879" t="s">
        <v>32</v>
      </c>
      <c r="I2879">
        <v>91</v>
      </c>
      <c r="J2879">
        <v>1.85</v>
      </c>
      <c r="K2879" t="s">
        <v>33</v>
      </c>
      <c r="L2879" t="s">
        <v>14076</v>
      </c>
      <c r="M2879" t="s">
        <v>17015</v>
      </c>
      <c r="N2879" t="s">
        <v>14149</v>
      </c>
      <c r="O2879" t="s">
        <v>14403</v>
      </c>
      <c r="P2879" t="s">
        <v>15407</v>
      </c>
      <c r="Q2879">
        <v>2000</v>
      </c>
      <c r="R2879" t="s">
        <v>34</v>
      </c>
      <c r="S2879">
        <v>1</v>
      </c>
      <c r="T2879">
        <v>9000000</v>
      </c>
      <c r="U2879">
        <v>20035310</v>
      </c>
      <c r="V2879">
        <f t="shared" si="89"/>
        <v>11035310</v>
      </c>
      <c r="W2879" t="s">
        <v>10376</v>
      </c>
      <c r="X2879">
        <v>4.9000000000000004</v>
      </c>
      <c r="Y2879">
        <v>64</v>
      </c>
      <c r="Z2879">
        <v>12324</v>
      </c>
      <c r="AA2879">
        <v>173</v>
      </c>
      <c r="AB2879">
        <v>580</v>
      </c>
      <c r="AC2879">
        <v>0</v>
      </c>
      <c r="AD2879">
        <v>3000</v>
      </c>
      <c r="AE2879">
        <v>683</v>
      </c>
      <c r="AF2879">
        <v>407</v>
      </c>
      <c r="AG2879">
        <v>4409</v>
      </c>
      <c r="AH2879" t="s">
        <v>1432</v>
      </c>
      <c r="AI2879" t="s">
        <v>2420</v>
      </c>
      <c r="AJ2879" t="s">
        <v>12756</v>
      </c>
      <c r="AP2879">
        <f t="shared" si="88"/>
        <v>3</v>
      </c>
    </row>
    <row r="2880" spans="1:42" x14ac:dyDescent="0.3">
      <c r="A2880" s="1">
        <v>3228</v>
      </c>
      <c r="B2880" t="s">
        <v>10377</v>
      </c>
      <c r="C2880" t="s">
        <v>27</v>
      </c>
      <c r="D2880" t="s">
        <v>9184</v>
      </c>
      <c r="E2880" t="s">
        <v>1901</v>
      </c>
      <c r="F2880" t="s">
        <v>322</v>
      </c>
      <c r="G2880" t="s">
        <v>6442</v>
      </c>
      <c r="H2880" t="s">
        <v>32</v>
      </c>
      <c r="I2880">
        <v>88</v>
      </c>
      <c r="J2880">
        <v>1.85</v>
      </c>
      <c r="K2880" t="s">
        <v>33</v>
      </c>
      <c r="L2880" t="s">
        <v>16680</v>
      </c>
      <c r="M2880" t="s">
        <v>14666</v>
      </c>
      <c r="N2880" t="s">
        <v>16852</v>
      </c>
      <c r="O2880" t="s">
        <v>17861</v>
      </c>
      <c r="P2880" t="s">
        <v>19656</v>
      </c>
      <c r="Q2880">
        <v>2004</v>
      </c>
      <c r="R2880" t="s">
        <v>491</v>
      </c>
      <c r="S2880">
        <v>2</v>
      </c>
      <c r="T2880">
        <v>9000000</v>
      </c>
      <c r="U2880">
        <v>18225165</v>
      </c>
      <c r="V2880">
        <f t="shared" si="89"/>
        <v>9225165</v>
      </c>
      <c r="W2880" t="s">
        <v>10378</v>
      </c>
      <c r="X2880">
        <v>7.1</v>
      </c>
      <c r="Y2880">
        <v>150</v>
      </c>
      <c r="Z2880">
        <v>155262</v>
      </c>
      <c r="AA2880">
        <v>316</v>
      </c>
      <c r="AB2880">
        <v>0</v>
      </c>
      <c r="AC2880">
        <v>8</v>
      </c>
      <c r="AD2880">
        <v>982</v>
      </c>
      <c r="AE2880">
        <v>729</v>
      </c>
      <c r="AF2880">
        <v>587</v>
      </c>
      <c r="AG2880">
        <v>3114</v>
      </c>
      <c r="AH2880" t="s">
        <v>718</v>
      </c>
      <c r="AI2880" t="s">
        <v>1432</v>
      </c>
      <c r="AP2880">
        <f t="shared" si="88"/>
        <v>2</v>
      </c>
    </row>
    <row r="2881" spans="1:42" x14ac:dyDescent="0.3">
      <c r="A2881" s="1">
        <v>3229</v>
      </c>
      <c r="B2881" t="s">
        <v>10379</v>
      </c>
      <c r="C2881" t="s">
        <v>27</v>
      </c>
      <c r="D2881" t="s">
        <v>3079</v>
      </c>
      <c r="E2881" t="s">
        <v>233</v>
      </c>
      <c r="F2881" t="s">
        <v>340</v>
      </c>
      <c r="G2881" t="s">
        <v>8659</v>
      </c>
      <c r="H2881" t="s">
        <v>32</v>
      </c>
      <c r="I2881">
        <v>126</v>
      </c>
      <c r="J2881">
        <v>1.85</v>
      </c>
      <c r="K2881" t="s">
        <v>33</v>
      </c>
      <c r="L2881" t="s">
        <v>14136</v>
      </c>
      <c r="M2881" t="s">
        <v>14669</v>
      </c>
      <c r="N2881" t="s">
        <v>15637</v>
      </c>
      <c r="O2881" t="s">
        <v>14217</v>
      </c>
      <c r="P2881" t="s">
        <v>17395</v>
      </c>
      <c r="Q2881">
        <v>2000</v>
      </c>
      <c r="R2881" t="s">
        <v>491</v>
      </c>
      <c r="S2881">
        <v>0</v>
      </c>
      <c r="T2881">
        <v>20000000</v>
      </c>
      <c r="U2881">
        <v>17804273</v>
      </c>
      <c r="V2881">
        <f t="shared" si="89"/>
        <v>-2195727</v>
      </c>
      <c r="W2881" t="s">
        <v>10380</v>
      </c>
      <c r="X2881">
        <v>7</v>
      </c>
      <c r="Y2881">
        <v>136</v>
      </c>
      <c r="Z2881">
        <v>20449</v>
      </c>
      <c r="AA2881">
        <v>370</v>
      </c>
      <c r="AB2881">
        <v>1000</v>
      </c>
      <c r="AC2881">
        <v>37</v>
      </c>
      <c r="AD2881">
        <v>12000</v>
      </c>
      <c r="AE2881">
        <v>10000</v>
      </c>
      <c r="AF2881">
        <v>883</v>
      </c>
      <c r="AG2881">
        <v>25660</v>
      </c>
      <c r="AH2881" t="s">
        <v>2420</v>
      </c>
      <c r="AI2881" t="s">
        <v>13161</v>
      </c>
      <c r="AP2881">
        <f t="shared" si="88"/>
        <v>2</v>
      </c>
    </row>
    <row r="2882" spans="1:42" x14ac:dyDescent="0.3">
      <c r="A2882" s="1">
        <v>3230</v>
      </c>
      <c r="B2882" t="s">
        <v>10381</v>
      </c>
      <c r="C2882" t="s">
        <v>27</v>
      </c>
      <c r="D2882" t="s">
        <v>10382</v>
      </c>
      <c r="E2882" t="s">
        <v>262</v>
      </c>
      <c r="F2882" t="s">
        <v>4475</v>
      </c>
      <c r="G2882" t="s">
        <v>3570</v>
      </c>
      <c r="H2882" t="s">
        <v>32</v>
      </c>
      <c r="I2882">
        <v>120</v>
      </c>
      <c r="J2882">
        <v>1.85</v>
      </c>
      <c r="K2882" t="s">
        <v>33</v>
      </c>
      <c r="L2882" t="s">
        <v>16332</v>
      </c>
      <c r="M2882" t="s">
        <v>14888</v>
      </c>
      <c r="N2882" t="s">
        <v>16536</v>
      </c>
      <c r="O2882" t="s">
        <v>17071</v>
      </c>
      <c r="P2882" t="s">
        <v>19657</v>
      </c>
      <c r="Q2882">
        <v>2000</v>
      </c>
      <c r="R2882" t="s">
        <v>491</v>
      </c>
      <c r="S2882">
        <v>3</v>
      </c>
      <c r="T2882">
        <v>8000000</v>
      </c>
      <c r="U2882">
        <v>16938179</v>
      </c>
      <c r="V2882">
        <f t="shared" si="89"/>
        <v>8938179</v>
      </c>
      <c r="W2882" t="s">
        <v>10383</v>
      </c>
      <c r="X2882">
        <v>7</v>
      </c>
      <c r="Y2882">
        <v>132</v>
      </c>
      <c r="Z2882">
        <v>41313</v>
      </c>
      <c r="AA2882">
        <v>246</v>
      </c>
      <c r="AB2882">
        <v>0</v>
      </c>
      <c r="AC2882">
        <v>46</v>
      </c>
      <c r="AD2882">
        <v>14000</v>
      </c>
      <c r="AE2882">
        <v>826</v>
      </c>
      <c r="AF2882">
        <v>701</v>
      </c>
      <c r="AG2882">
        <v>17336</v>
      </c>
      <c r="AH2882" t="s">
        <v>20931</v>
      </c>
      <c r="AI2882" t="s">
        <v>2420</v>
      </c>
      <c r="AJ2882" t="s">
        <v>13161</v>
      </c>
      <c r="AP2882">
        <f t="shared" si="88"/>
        <v>3</v>
      </c>
    </row>
    <row r="2883" spans="1:42" x14ac:dyDescent="0.3">
      <c r="A2883" s="1">
        <v>3232</v>
      </c>
      <c r="B2883" t="s">
        <v>10384</v>
      </c>
      <c r="C2883" t="s">
        <v>27</v>
      </c>
      <c r="D2883" t="s">
        <v>7771</v>
      </c>
      <c r="E2883" t="s">
        <v>4666</v>
      </c>
      <c r="F2883" t="s">
        <v>3961</v>
      </c>
      <c r="G2883" t="s">
        <v>5601</v>
      </c>
      <c r="H2883" t="s">
        <v>32</v>
      </c>
      <c r="I2883">
        <v>94</v>
      </c>
      <c r="J2883">
        <v>2.35</v>
      </c>
      <c r="K2883" t="s">
        <v>33</v>
      </c>
      <c r="L2883" t="s">
        <v>16704</v>
      </c>
      <c r="M2883" t="s">
        <v>14220</v>
      </c>
      <c r="N2883" t="s">
        <v>14241</v>
      </c>
      <c r="O2883" t="s">
        <v>19658</v>
      </c>
      <c r="P2883" t="s">
        <v>18005</v>
      </c>
      <c r="Q2883">
        <v>2006</v>
      </c>
      <c r="R2883" t="s">
        <v>491</v>
      </c>
      <c r="S2883">
        <v>0</v>
      </c>
      <c r="T2883">
        <v>9000000</v>
      </c>
      <c r="U2883">
        <v>16235293</v>
      </c>
      <c r="V2883">
        <f t="shared" si="89"/>
        <v>7235293</v>
      </c>
      <c r="W2883" t="s">
        <v>10385</v>
      </c>
      <c r="X2883">
        <v>4.5</v>
      </c>
      <c r="Y2883">
        <v>186</v>
      </c>
      <c r="Z2883">
        <v>19918</v>
      </c>
      <c r="AA2883">
        <v>278</v>
      </c>
      <c r="AB2883">
        <v>0</v>
      </c>
      <c r="AC2883">
        <v>17</v>
      </c>
      <c r="AD2883">
        <v>607</v>
      </c>
      <c r="AE2883">
        <v>318</v>
      </c>
      <c r="AF2883">
        <v>179</v>
      </c>
      <c r="AG2883">
        <v>1611</v>
      </c>
      <c r="AH2883" t="s">
        <v>4493</v>
      </c>
      <c r="AP2883">
        <f t="shared" ref="AP2883:AP2946" si="90">COUNTA(AH2883:AO2883)</f>
        <v>1</v>
      </c>
    </row>
    <row r="2884" spans="1:42" x14ac:dyDescent="0.3">
      <c r="A2884" s="1">
        <v>3234</v>
      </c>
      <c r="B2884" t="s">
        <v>10386</v>
      </c>
      <c r="C2884" t="s">
        <v>27</v>
      </c>
      <c r="D2884" t="s">
        <v>641</v>
      </c>
      <c r="E2884" t="s">
        <v>571</v>
      </c>
      <c r="F2884" t="s">
        <v>1453</v>
      </c>
      <c r="G2884" t="s">
        <v>10387</v>
      </c>
      <c r="H2884" t="s">
        <v>47</v>
      </c>
      <c r="I2884">
        <v>137</v>
      </c>
      <c r="J2884">
        <v>1.85</v>
      </c>
      <c r="K2884" t="s">
        <v>33</v>
      </c>
      <c r="L2884" t="s">
        <v>14040</v>
      </c>
      <c r="M2884" t="s">
        <v>19659</v>
      </c>
      <c r="N2884" t="s">
        <v>14036</v>
      </c>
      <c r="O2884" t="s">
        <v>17828</v>
      </c>
      <c r="P2884" t="s">
        <v>19660</v>
      </c>
      <c r="Q2884">
        <v>1989</v>
      </c>
      <c r="R2884" t="s">
        <v>34</v>
      </c>
      <c r="S2884">
        <v>1</v>
      </c>
      <c r="T2884">
        <v>9000000</v>
      </c>
      <c r="U2884">
        <v>10161099</v>
      </c>
      <c r="V2884">
        <f t="shared" ref="V2884:V2947" si="91">U2884-T2884</f>
        <v>1161099</v>
      </c>
      <c r="W2884" t="s">
        <v>10388</v>
      </c>
      <c r="X2884">
        <v>7.7</v>
      </c>
      <c r="Y2884">
        <v>46</v>
      </c>
      <c r="Z2884">
        <v>23441</v>
      </c>
      <c r="AA2884">
        <v>108</v>
      </c>
      <c r="AB2884">
        <v>0</v>
      </c>
      <c r="AC2884">
        <v>0</v>
      </c>
      <c r="AD2884">
        <v>591</v>
      </c>
      <c r="AE2884">
        <v>520</v>
      </c>
      <c r="AF2884">
        <v>130</v>
      </c>
      <c r="AG2884">
        <v>1341</v>
      </c>
      <c r="AH2884" t="s">
        <v>980</v>
      </c>
      <c r="AI2884" t="s">
        <v>20932</v>
      </c>
      <c r="AJ2884" t="s">
        <v>2420</v>
      </c>
      <c r="AK2884" t="s">
        <v>20929</v>
      </c>
      <c r="AL2884" t="s">
        <v>12756</v>
      </c>
      <c r="AM2884" t="s">
        <v>6750</v>
      </c>
      <c r="AP2884">
        <f t="shared" si="90"/>
        <v>6</v>
      </c>
    </row>
    <row r="2885" spans="1:42" x14ac:dyDescent="0.3">
      <c r="A2885" s="1">
        <v>3237</v>
      </c>
      <c r="B2885" t="s">
        <v>10389</v>
      </c>
      <c r="C2885" t="s">
        <v>27</v>
      </c>
      <c r="D2885" t="s">
        <v>662</v>
      </c>
      <c r="E2885" t="s">
        <v>10390</v>
      </c>
      <c r="F2885" t="s">
        <v>10391</v>
      </c>
      <c r="G2885" t="s">
        <v>10392</v>
      </c>
      <c r="H2885" t="s">
        <v>32</v>
      </c>
      <c r="I2885">
        <v>119</v>
      </c>
      <c r="J2885">
        <v>1.85</v>
      </c>
      <c r="K2885" t="s">
        <v>33</v>
      </c>
      <c r="L2885" t="s">
        <v>14045</v>
      </c>
      <c r="M2885" t="s">
        <v>14334</v>
      </c>
      <c r="N2885" t="s">
        <v>14416</v>
      </c>
      <c r="O2885" t="s">
        <v>14631</v>
      </c>
      <c r="P2885" t="s">
        <v>19661</v>
      </c>
      <c r="Q2885">
        <v>2000</v>
      </c>
      <c r="R2885" t="s">
        <v>491</v>
      </c>
      <c r="S2885">
        <v>4</v>
      </c>
      <c r="T2885">
        <v>8500000</v>
      </c>
      <c r="U2885">
        <v>6047856</v>
      </c>
      <c r="V2885">
        <f t="shared" si="91"/>
        <v>-2452144</v>
      </c>
      <c r="W2885" t="s">
        <v>10393</v>
      </c>
      <c r="X2885">
        <v>6.7</v>
      </c>
      <c r="Y2885">
        <v>117</v>
      </c>
      <c r="Z2885">
        <v>27536</v>
      </c>
      <c r="AA2885">
        <v>327</v>
      </c>
      <c r="AB2885">
        <v>1000</v>
      </c>
      <c r="AC2885">
        <v>188</v>
      </c>
      <c r="AD2885">
        <v>187</v>
      </c>
      <c r="AE2885">
        <v>127</v>
      </c>
      <c r="AF2885">
        <v>35</v>
      </c>
      <c r="AG2885">
        <v>358</v>
      </c>
      <c r="AH2885" t="s">
        <v>980</v>
      </c>
      <c r="AI2885" t="s">
        <v>20931</v>
      </c>
      <c r="AJ2885" t="s">
        <v>2420</v>
      </c>
      <c r="AK2885" t="s">
        <v>13161</v>
      </c>
      <c r="AP2885">
        <f t="shared" si="90"/>
        <v>4</v>
      </c>
    </row>
    <row r="2886" spans="1:42" x14ac:dyDescent="0.3">
      <c r="A2886" s="1">
        <v>3238</v>
      </c>
      <c r="B2886" t="s">
        <v>10394</v>
      </c>
      <c r="C2886" t="s">
        <v>27</v>
      </c>
      <c r="D2886" t="s">
        <v>4251</v>
      </c>
      <c r="E2886" t="s">
        <v>1779</v>
      </c>
      <c r="F2886" t="s">
        <v>2334</v>
      </c>
      <c r="G2886" t="s">
        <v>10395</v>
      </c>
      <c r="H2886" t="s">
        <v>32</v>
      </c>
      <c r="I2886">
        <v>99</v>
      </c>
      <c r="J2886">
        <v>2.35</v>
      </c>
      <c r="K2886" t="s">
        <v>33</v>
      </c>
      <c r="L2886" t="s">
        <v>14325</v>
      </c>
      <c r="M2886" t="s">
        <v>15405</v>
      </c>
      <c r="N2886" t="s">
        <v>14631</v>
      </c>
      <c r="O2886" t="s">
        <v>19662</v>
      </c>
      <c r="P2886" t="s">
        <v>14397</v>
      </c>
      <c r="Q2886">
        <v>2002</v>
      </c>
      <c r="R2886" t="s">
        <v>491</v>
      </c>
      <c r="S2886">
        <v>1</v>
      </c>
      <c r="T2886">
        <v>9000000</v>
      </c>
      <c r="U2886">
        <v>4681503</v>
      </c>
      <c r="V2886">
        <f t="shared" si="91"/>
        <v>-4318497</v>
      </c>
      <c r="W2886" t="s">
        <v>10396</v>
      </c>
      <c r="X2886">
        <v>7</v>
      </c>
      <c r="Y2886">
        <v>136</v>
      </c>
      <c r="Z2886">
        <v>29058</v>
      </c>
      <c r="AA2886">
        <v>238</v>
      </c>
      <c r="AB2886">
        <v>838</v>
      </c>
      <c r="AC2886">
        <v>23</v>
      </c>
      <c r="AD2886">
        <v>1000</v>
      </c>
      <c r="AE2886">
        <v>710</v>
      </c>
      <c r="AF2886">
        <v>471</v>
      </c>
      <c r="AG2886">
        <v>2478</v>
      </c>
      <c r="AH2886" t="s">
        <v>1432</v>
      </c>
      <c r="AI2886" t="s">
        <v>2420</v>
      </c>
      <c r="AP2886">
        <f t="shared" si="90"/>
        <v>2</v>
      </c>
    </row>
    <row r="2887" spans="1:42" x14ac:dyDescent="0.3">
      <c r="A2887" s="1">
        <v>3239</v>
      </c>
      <c r="B2887" t="s">
        <v>10397</v>
      </c>
      <c r="C2887" t="s">
        <v>27</v>
      </c>
      <c r="D2887" t="s">
        <v>10398</v>
      </c>
      <c r="E2887" t="s">
        <v>193</v>
      </c>
      <c r="F2887" t="s">
        <v>4797</v>
      </c>
      <c r="G2887" t="s">
        <v>10399</v>
      </c>
      <c r="H2887" t="s">
        <v>32</v>
      </c>
      <c r="I2887">
        <v>79</v>
      </c>
      <c r="J2887">
        <v>1.85</v>
      </c>
      <c r="K2887" t="s">
        <v>33</v>
      </c>
      <c r="L2887" t="s">
        <v>14149</v>
      </c>
      <c r="M2887" t="s">
        <v>19297</v>
      </c>
      <c r="N2887" t="s">
        <v>19663</v>
      </c>
      <c r="O2887" t="s">
        <v>16694</v>
      </c>
      <c r="P2887" t="s">
        <v>14117</v>
      </c>
      <c r="Q2887">
        <v>1994</v>
      </c>
      <c r="R2887" t="s">
        <v>34</v>
      </c>
      <c r="S2887">
        <v>3</v>
      </c>
      <c r="T2887">
        <v>8000000</v>
      </c>
      <c r="U2887">
        <v>4350774</v>
      </c>
      <c r="V2887">
        <f t="shared" si="91"/>
        <v>-3649226</v>
      </c>
      <c r="W2887" t="s">
        <v>10400</v>
      </c>
      <c r="X2887">
        <v>6.5</v>
      </c>
      <c r="Y2887">
        <v>15</v>
      </c>
      <c r="Z2887">
        <v>10476</v>
      </c>
      <c r="AA2887">
        <v>52</v>
      </c>
      <c r="AB2887">
        <v>0</v>
      </c>
      <c r="AC2887">
        <v>157</v>
      </c>
      <c r="AD2887">
        <v>4000</v>
      </c>
      <c r="AE2887">
        <v>248</v>
      </c>
      <c r="AF2887">
        <v>219</v>
      </c>
      <c r="AG2887">
        <v>4908</v>
      </c>
      <c r="AH2887" t="s">
        <v>1432</v>
      </c>
      <c r="AP2887">
        <f t="shared" si="90"/>
        <v>1</v>
      </c>
    </row>
    <row r="2888" spans="1:42" x14ac:dyDescent="0.3">
      <c r="A2888" s="1">
        <v>3243</v>
      </c>
      <c r="B2888" t="s">
        <v>10401</v>
      </c>
      <c r="C2888" t="s">
        <v>27</v>
      </c>
      <c r="D2888" t="s">
        <v>9095</v>
      </c>
      <c r="E2888" t="s">
        <v>4620</v>
      </c>
      <c r="F2888" t="s">
        <v>4703</v>
      </c>
      <c r="G2888" t="s">
        <v>10402</v>
      </c>
      <c r="H2888" t="s">
        <v>32</v>
      </c>
      <c r="I2888">
        <v>95</v>
      </c>
      <c r="J2888">
        <v>2.35</v>
      </c>
      <c r="K2888" t="s">
        <v>33</v>
      </c>
      <c r="L2888" t="s">
        <v>14325</v>
      </c>
      <c r="M2888" t="s">
        <v>14069</v>
      </c>
      <c r="N2888" t="s">
        <v>14731</v>
      </c>
      <c r="O2888" t="s">
        <v>19664</v>
      </c>
      <c r="P2888" t="s">
        <v>14057</v>
      </c>
      <c r="Q2888">
        <v>2007</v>
      </c>
      <c r="R2888" t="s">
        <v>34</v>
      </c>
      <c r="S2888">
        <v>1</v>
      </c>
      <c r="T2888">
        <v>9000000</v>
      </c>
      <c r="U2888">
        <v>2955039</v>
      </c>
      <c r="V2888">
        <f t="shared" si="91"/>
        <v>-6044961</v>
      </c>
      <c r="W2888" t="s">
        <v>10403</v>
      </c>
      <c r="X2888">
        <v>6.2</v>
      </c>
      <c r="Y2888">
        <v>65</v>
      </c>
      <c r="Z2888">
        <v>3624</v>
      </c>
      <c r="AA2888">
        <v>27</v>
      </c>
      <c r="AB2888">
        <v>313</v>
      </c>
      <c r="AC2888">
        <v>49</v>
      </c>
      <c r="AD2888">
        <v>702</v>
      </c>
      <c r="AE2888">
        <v>616</v>
      </c>
      <c r="AF2888">
        <v>261</v>
      </c>
      <c r="AG2888">
        <v>2007</v>
      </c>
      <c r="AH2888" t="s">
        <v>20932</v>
      </c>
      <c r="AI2888" t="s">
        <v>2420</v>
      </c>
      <c r="AJ2888" t="s">
        <v>20930</v>
      </c>
      <c r="AP2888">
        <f t="shared" si="90"/>
        <v>3</v>
      </c>
    </row>
    <row r="2889" spans="1:42" x14ac:dyDescent="0.3">
      <c r="A2889" s="1">
        <v>3244</v>
      </c>
      <c r="B2889" t="s">
        <v>10404</v>
      </c>
      <c r="C2889" t="s">
        <v>27</v>
      </c>
      <c r="D2889" t="s">
        <v>8111</v>
      </c>
      <c r="E2889" t="s">
        <v>790</v>
      </c>
      <c r="F2889" t="s">
        <v>422</v>
      </c>
      <c r="G2889" t="s">
        <v>4933</v>
      </c>
      <c r="H2889" t="s">
        <v>32</v>
      </c>
      <c r="I2889">
        <v>103</v>
      </c>
      <c r="J2889">
        <v>2.35</v>
      </c>
      <c r="K2889" t="s">
        <v>33</v>
      </c>
      <c r="L2889" t="s">
        <v>16172</v>
      </c>
      <c r="M2889" t="s">
        <v>19665</v>
      </c>
      <c r="N2889" t="s">
        <v>16983</v>
      </c>
      <c r="O2889" t="s">
        <v>15506</v>
      </c>
      <c r="P2889" t="s">
        <v>19666</v>
      </c>
      <c r="Q2889">
        <v>2005</v>
      </c>
      <c r="R2889" t="s">
        <v>491</v>
      </c>
      <c r="S2889">
        <v>3</v>
      </c>
      <c r="T2889">
        <v>9000000</v>
      </c>
      <c r="U2889">
        <v>1530535</v>
      </c>
      <c r="V2889">
        <f t="shared" si="91"/>
        <v>-7469465</v>
      </c>
      <c r="W2889" t="s">
        <v>10405</v>
      </c>
      <c r="X2889">
        <v>5.7</v>
      </c>
      <c r="Y2889">
        <v>100</v>
      </c>
      <c r="Z2889">
        <v>7833</v>
      </c>
      <c r="AA2889">
        <v>63</v>
      </c>
      <c r="AB2889">
        <v>215</v>
      </c>
      <c r="AC2889">
        <v>38</v>
      </c>
      <c r="AD2889">
        <v>745</v>
      </c>
      <c r="AE2889">
        <v>591</v>
      </c>
      <c r="AF2889">
        <v>316</v>
      </c>
      <c r="AG2889">
        <v>1721</v>
      </c>
      <c r="AH2889" t="s">
        <v>1432</v>
      </c>
      <c r="AI2889" t="s">
        <v>2420</v>
      </c>
      <c r="AJ2889" t="s">
        <v>12756</v>
      </c>
      <c r="AP2889">
        <f t="shared" si="90"/>
        <v>3</v>
      </c>
    </row>
    <row r="2890" spans="1:42" x14ac:dyDescent="0.3">
      <c r="A2890" s="1">
        <v>3245</v>
      </c>
      <c r="B2890" t="s">
        <v>10406</v>
      </c>
      <c r="C2890" t="s">
        <v>27</v>
      </c>
      <c r="D2890" t="s">
        <v>7537</v>
      </c>
      <c r="E2890" t="s">
        <v>606</v>
      </c>
      <c r="F2890" t="s">
        <v>369</v>
      </c>
      <c r="G2890" t="s">
        <v>6983</v>
      </c>
      <c r="H2890" t="s">
        <v>32</v>
      </c>
      <c r="I2890">
        <v>92</v>
      </c>
      <c r="J2890">
        <v>1.85</v>
      </c>
      <c r="K2890" t="s">
        <v>33</v>
      </c>
      <c r="L2890" t="s">
        <v>19667</v>
      </c>
      <c r="M2890" t="s">
        <v>10010</v>
      </c>
      <c r="N2890" t="s">
        <v>19668</v>
      </c>
      <c r="O2890" t="s">
        <v>15407</v>
      </c>
      <c r="P2890" t="s">
        <v>14383</v>
      </c>
      <c r="Q2890">
        <v>2008</v>
      </c>
      <c r="R2890" t="s">
        <v>491</v>
      </c>
      <c r="S2890">
        <v>1</v>
      </c>
      <c r="T2890">
        <v>9000000</v>
      </c>
      <c r="U2890">
        <v>4881867</v>
      </c>
      <c r="V2890">
        <f t="shared" si="91"/>
        <v>-4118133</v>
      </c>
      <c r="W2890" t="s">
        <v>10407</v>
      </c>
      <c r="X2890">
        <v>6.4</v>
      </c>
      <c r="Y2890">
        <v>129</v>
      </c>
      <c r="Z2890">
        <v>15200</v>
      </c>
      <c r="AA2890">
        <v>76</v>
      </c>
      <c r="AB2890">
        <v>1000</v>
      </c>
      <c r="AC2890">
        <v>26</v>
      </c>
      <c r="AD2890">
        <v>1000</v>
      </c>
      <c r="AE2890">
        <v>1000</v>
      </c>
      <c r="AF2890">
        <v>611</v>
      </c>
      <c r="AG2890">
        <v>3767</v>
      </c>
      <c r="AH2890" t="s">
        <v>1432</v>
      </c>
      <c r="AI2890" t="s">
        <v>20933</v>
      </c>
      <c r="AP2890">
        <f t="shared" si="90"/>
        <v>2</v>
      </c>
    </row>
    <row r="2891" spans="1:42" x14ac:dyDescent="0.3">
      <c r="A2891" s="1">
        <v>3248</v>
      </c>
      <c r="B2891" t="s">
        <v>10408</v>
      </c>
      <c r="C2891" t="s">
        <v>27</v>
      </c>
      <c r="D2891" t="s">
        <v>8095</v>
      </c>
      <c r="E2891" t="s">
        <v>2484</v>
      </c>
      <c r="F2891" t="s">
        <v>10409</v>
      </c>
      <c r="G2891" t="s">
        <v>10410</v>
      </c>
      <c r="H2891" t="s">
        <v>32</v>
      </c>
      <c r="I2891">
        <v>84</v>
      </c>
      <c r="J2891">
        <v>1.85</v>
      </c>
      <c r="K2891" t="s">
        <v>33</v>
      </c>
      <c r="L2891" t="s">
        <v>15514</v>
      </c>
      <c r="M2891" t="s">
        <v>19669</v>
      </c>
      <c r="N2891" t="s">
        <v>19670</v>
      </c>
      <c r="Q2891">
        <v>2011</v>
      </c>
      <c r="R2891" t="s">
        <v>72</v>
      </c>
      <c r="S2891">
        <v>0</v>
      </c>
      <c r="T2891">
        <v>9000000</v>
      </c>
      <c r="U2891">
        <v>11860839</v>
      </c>
      <c r="V2891">
        <f t="shared" si="91"/>
        <v>2860839</v>
      </c>
      <c r="W2891" t="s">
        <v>10411</v>
      </c>
      <c r="X2891">
        <v>5.4</v>
      </c>
      <c r="Y2891">
        <v>67</v>
      </c>
      <c r="Z2891">
        <v>5156</v>
      </c>
      <c r="AA2891">
        <v>21</v>
      </c>
      <c r="AB2891">
        <v>0</v>
      </c>
      <c r="AC2891">
        <v>64</v>
      </c>
      <c r="AD2891">
        <v>2000</v>
      </c>
      <c r="AE2891">
        <v>892</v>
      </c>
      <c r="AF2891">
        <v>748</v>
      </c>
      <c r="AG2891">
        <v>4617</v>
      </c>
      <c r="AH2891" t="s">
        <v>6248</v>
      </c>
      <c r="AI2891" t="s">
        <v>20933</v>
      </c>
      <c r="AP2891">
        <f t="shared" si="90"/>
        <v>2</v>
      </c>
    </row>
    <row r="2892" spans="1:42" x14ac:dyDescent="0.3">
      <c r="A2892" s="1">
        <v>3249</v>
      </c>
      <c r="B2892" t="s">
        <v>10412</v>
      </c>
      <c r="C2892" t="s">
        <v>27</v>
      </c>
      <c r="D2892" t="s">
        <v>10413</v>
      </c>
      <c r="E2892" t="s">
        <v>8962</v>
      </c>
      <c r="F2892" t="s">
        <v>10414</v>
      </c>
      <c r="G2892" t="s">
        <v>10415</v>
      </c>
      <c r="H2892" t="s">
        <v>8963</v>
      </c>
      <c r="I2892">
        <v>105</v>
      </c>
      <c r="J2892">
        <v>1.85</v>
      </c>
      <c r="K2892" t="s">
        <v>8964</v>
      </c>
      <c r="L2892" t="s">
        <v>18020</v>
      </c>
      <c r="M2892" t="s">
        <v>19671</v>
      </c>
      <c r="N2892" t="s">
        <v>15642</v>
      </c>
      <c r="O2892" t="s">
        <v>14107</v>
      </c>
      <c r="P2892" t="s">
        <v>15288</v>
      </c>
      <c r="Q2892">
        <v>2001</v>
      </c>
      <c r="R2892" t="s">
        <v>491</v>
      </c>
      <c r="S2892">
        <v>3</v>
      </c>
      <c r="T2892">
        <v>400000000</v>
      </c>
      <c r="U2892">
        <v>454255</v>
      </c>
      <c r="V2892">
        <f t="shared" si="91"/>
        <v>-399545745</v>
      </c>
      <c r="W2892" t="s">
        <v>10416</v>
      </c>
      <c r="X2892">
        <v>6.6</v>
      </c>
      <c r="Y2892">
        <v>31</v>
      </c>
      <c r="Z2892">
        <v>1666</v>
      </c>
      <c r="AA2892">
        <v>47</v>
      </c>
      <c r="AB2892">
        <v>124</v>
      </c>
      <c r="AC2892">
        <v>6</v>
      </c>
      <c r="AD2892">
        <v>7</v>
      </c>
      <c r="AE2892">
        <v>6</v>
      </c>
      <c r="AF2892">
        <v>6</v>
      </c>
      <c r="AG2892">
        <v>32</v>
      </c>
      <c r="AH2892" t="s">
        <v>980</v>
      </c>
      <c r="AI2892" t="s">
        <v>718</v>
      </c>
      <c r="AJ2892" t="s">
        <v>2420</v>
      </c>
      <c r="AK2892" t="s">
        <v>20929</v>
      </c>
      <c r="AL2892" t="s">
        <v>6750</v>
      </c>
      <c r="AP2892">
        <f t="shared" si="90"/>
        <v>5</v>
      </c>
    </row>
    <row r="2893" spans="1:42" x14ac:dyDescent="0.3">
      <c r="A2893" s="1">
        <v>3250</v>
      </c>
      <c r="B2893" t="s">
        <v>10417</v>
      </c>
      <c r="C2893" t="s">
        <v>27</v>
      </c>
      <c r="D2893" t="s">
        <v>10418</v>
      </c>
      <c r="E2893" t="s">
        <v>2366</v>
      </c>
      <c r="F2893" t="s">
        <v>10419</v>
      </c>
      <c r="G2893" t="s">
        <v>4469</v>
      </c>
      <c r="H2893" t="s">
        <v>6060</v>
      </c>
      <c r="I2893">
        <v>120</v>
      </c>
      <c r="J2893">
        <v>1.85</v>
      </c>
      <c r="K2893" t="s">
        <v>33</v>
      </c>
      <c r="L2893" t="s">
        <v>19672</v>
      </c>
      <c r="M2893" t="s">
        <v>14452</v>
      </c>
      <c r="N2893" t="s">
        <v>14551</v>
      </c>
      <c r="O2893" t="s">
        <v>15096</v>
      </c>
      <c r="P2893" t="s">
        <v>14667</v>
      </c>
      <c r="Q2893">
        <v>1990</v>
      </c>
      <c r="R2893" t="s">
        <v>491</v>
      </c>
      <c r="S2893">
        <v>1</v>
      </c>
      <c r="T2893">
        <v>9000000</v>
      </c>
      <c r="U2893">
        <v>349618</v>
      </c>
      <c r="V2893">
        <f t="shared" si="91"/>
        <v>-8650382</v>
      </c>
      <c r="W2893" t="s">
        <v>10420</v>
      </c>
      <c r="X2893">
        <v>6.1</v>
      </c>
      <c r="Y2893">
        <v>76</v>
      </c>
      <c r="Z2893">
        <v>4302</v>
      </c>
      <c r="AA2893">
        <v>45</v>
      </c>
      <c r="AB2893">
        <v>375</v>
      </c>
      <c r="AC2893">
        <v>930</v>
      </c>
      <c r="AD2893">
        <v>982</v>
      </c>
      <c r="AE2893">
        <v>602</v>
      </c>
      <c r="AF2893">
        <v>433</v>
      </c>
      <c r="AG2893">
        <v>2942</v>
      </c>
      <c r="AH2893" t="s">
        <v>4493</v>
      </c>
      <c r="AP2893">
        <f t="shared" si="90"/>
        <v>1</v>
      </c>
    </row>
    <row r="2894" spans="1:42" x14ac:dyDescent="0.3">
      <c r="A2894" s="1">
        <v>3252</v>
      </c>
      <c r="B2894" t="s">
        <v>10421</v>
      </c>
      <c r="C2894" t="s">
        <v>27</v>
      </c>
      <c r="D2894" t="s">
        <v>7778</v>
      </c>
      <c r="E2894" t="s">
        <v>7779</v>
      </c>
      <c r="F2894" t="s">
        <v>9121</v>
      </c>
      <c r="G2894" t="s">
        <v>10422</v>
      </c>
      <c r="H2894" t="s">
        <v>47</v>
      </c>
      <c r="I2894">
        <v>121</v>
      </c>
      <c r="J2894">
        <v>1.85</v>
      </c>
      <c r="K2894" t="s">
        <v>33</v>
      </c>
      <c r="L2894" t="s">
        <v>14003</v>
      </c>
      <c r="M2894" t="s">
        <v>15521</v>
      </c>
      <c r="N2894" t="s">
        <v>18838</v>
      </c>
      <c r="O2894" t="s">
        <v>18955</v>
      </c>
      <c r="P2894" t="s">
        <v>16581</v>
      </c>
      <c r="Q2894">
        <v>2002</v>
      </c>
      <c r="R2894" t="s">
        <v>491</v>
      </c>
      <c r="S2894">
        <v>0</v>
      </c>
      <c r="T2894">
        <v>9000000</v>
      </c>
      <c r="U2894">
        <v>112935</v>
      </c>
      <c r="V2894">
        <f t="shared" si="91"/>
        <v>-8887065</v>
      </c>
      <c r="W2894" t="s">
        <v>10423</v>
      </c>
      <c r="X2894">
        <v>7.6</v>
      </c>
      <c r="Y2894">
        <v>81</v>
      </c>
      <c r="Z2894">
        <v>8161</v>
      </c>
      <c r="AA2894">
        <v>94</v>
      </c>
      <c r="AB2894">
        <v>484</v>
      </c>
      <c r="AC2894">
        <v>608</v>
      </c>
      <c r="AD2894">
        <v>149</v>
      </c>
      <c r="AE2894">
        <v>44</v>
      </c>
      <c r="AF2894">
        <v>25</v>
      </c>
      <c r="AG2894">
        <v>251</v>
      </c>
      <c r="AH2894" t="s">
        <v>2420</v>
      </c>
      <c r="AP2894">
        <f t="shared" si="90"/>
        <v>1</v>
      </c>
    </row>
    <row r="2895" spans="1:42" x14ac:dyDescent="0.3">
      <c r="A2895" s="1">
        <v>3253</v>
      </c>
      <c r="B2895" t="s">
        <v>10424</v>
      </c>
      <c r="C2895" t="s">
        <v>27</v>
      </c>
      <c r="D2895" t="s">
        <v>10425</v>
      </c>
      <c r="E2895" t="s">
        <v>10426</v>
      </c>
      <c r="F2895" t="s">
        <v>736</v>
      </c>
      <c r="G2895" t="s">
        <v>8150</v>
      </c>
      <c r="H2895" t="s">
        <v>32</v>
      </c>
      <c r="I2895">
        <v>97</v>
      </c>
      <c r="J2895">
        <v>2.35</v>
      </c>
      <c r="K2895" t="s">
        <v>33</v>
      </c>
      <c r="L2895" t="s">
        <v>14083</v>
      </c>
      <c r="M2895" t="s">
        <v>19673</v>
      </c>
      <c r="N2895" t="s">
        <v>14919</v>
      </c>
      <c r="O2895" t="s">
        <v>13985</v>
      </c>
      <c r="P2895" t="s">
        <v>19674</v>
      </c>
      <c r="Q2895">
        <v>2009</v>
      </c>
      <c r="R2895" t="s">
        <v>72</v>
      </c>
      <c r="S2895">
        <v>3</v>
      </c>
      <c r="T2895">
        <v>9000000</v>
      </c>
      <c r="U2895">
        <v>883887</v>
      </c>
      <c r="V2895">
        <f t="shared" si="91"/>
        <v>-8116113</v>
      </c>
      <c r="W2895" t="s">
        <v>10427</v>
      </c>
      <c r="X2895">
        <v>6.2</v>
      </c>
      <c r="Y2895">
        <v>26</v>
      </c>
      <c r="Z2895">
        <v>1201</v>
      </c>
      <c r="AA2895">
        <v>14</v>
      </c>
      <c r="AB2895">
        <v>0</v>
      </c>
      <c r="AC2895">
        <v>3</v>
      </c>
      <c r="AD2895">
        <v>679</v>
      </c>
      <c r="AE2895">
        <v>537</v>
      </c>
      <c r="AF2895">
        <v>204</v>
      </c>
      <c r="AG2895">
        <v>1426</v>
      </c>
      <c r="AH2895" t="s">
        <v>2420</v>
      </c>
      <c r="AP2895">
        <f t="shared" si="90"/>
        <v>1</v>
      </c>
    </row>
    <row r="2896" spans="1:42" x14ac:dyDescent="0.3">
      <c r="A2896" s="1">
        <v>3254</v>
      </c>
      <c r="B2896" t="s">
        <v>10428</v>
      </c>
      <c r="C2896" t="s">
        <v>27</v>
      </c>
      <c r="D2896" t="s">
        <v>8892</v>
      </c>
      <c r="E2896" t="s">
        <v>10429</v>
      </c>
      <c r="F2896" t="s">
        <v>10430</v>
      </c>
      <c r="G2896" t="s">
        <v>10431</v>
      </c>
      <c r="H2896" t="s">
        <v>287</v>
      </c>
      <c r="I2896">
        <v>86</v>
      </c>
      <c r="J2896">
        <v>1.85</v>
      </c>
      <c r="K2896" t="s">
        <v>33</v>
      </c>
      <c r="L2896" t="s">
        <v>14068</v>
      </c>
      <c r="M2896" t="s">
        <v>14069</v>
      </c>
      <c r="N2896" t="s">
        <v>17467</v>
      </c>
      <c r="O2896" t="s">
        <v>19675</v>
      </c>
      <c r="P2896" t="s">
        <v>19445</v>
      </c>
      <c r="Q2896">
        <v>2006</v>
      </c>
      <c r="R2896" t="s">
        <v>72</v>
      </c>
      <c r="S2896">
        <v>0</v>
      </c>
      <c r="T2896">
        <v>11400000</v>
      </c>
      <c r="U2896">
        <v>13751</v>
      </c>
      <c r="V2896">
        <f t="shared" si="91"/>
        <v>-11386249</v>
      </c>
      <c r="W2896" t="s">
        <v>10432</v>
      </c>
      <c r="X2896">
        <v>6.6</v>
      </c>
      <c r="Y2896">
        <v>24</v>
      </c>
      <c r="Z2896">
        <v>813</v>
      </c>
      <c r="AA2896">
        <v>6</v>
      </c>
      <c r="AB2896">
        <v>135</v>
      </c>
      <c r="AC2896">
        <v>11</v>
      </c>
      <c r="AD2896">
        <v>185</v>
      </c>
      <c r="AE2896">
        <v>62</v>
      </c>
      <c r="AF2896">
        <v>18</v>
      </c>
      <c r="AG2896">
        <v>299</v>
      </c>
      <c r="AH2896" t="s">
        <v>2420</v>
      </c>
      <c r="AI2896" t="s">
        <v>20926</v>
      </c>
      <c r="AP2896">
        <f t="shared" si="90"/>
        <v>2</v>
      </c>
    </row>
    <row r="2897" spans="1:42" x14ac:dyDescent="0.3">
      <c r="A2897" s="1">
        <v>3255</v>
      </c>
      <c r="B2897" t="s">
        <v>10433</v>
      </c>
      <c r="C2897" t="s">
        <v>27</v>
      </c>
      <c r="D2897" t="s">
        <v>10434</v>
      </c>
      <c r="E2897" t="s">
        <v>10435</v>
      </c>
      <c r="F2897" t="s">
        <v>10436</v>
      </c>
      <c r="G2897" t="s">
        <v>2210</v>
      </c>
      <c r="H2897" t="s">
        <v>5403</v>
      </c>
      <c r="I2897">
        <v>105</v>
      </c>
      <c r="J2897">
        <v>2.35</v>
      </c>
      <c r="K2897" t="s">
        <v>10437</v>
      </c>
      <c r="L2897" t="s">
        <v>19676</v>
      </c>
      <c r="M2897" t="s">
        <v>19677</v>
      </c>
      <c r="N2897" t="s">
        <v>15967</v>
      </c>
      <c r="O2897" t="s">
        <v>19678</v>
      </c>
      <c r="P2897" t="s">
        <v>15913</v>
      </c>
      <c r="Q2897">
        <v>2008</v>
      </c>
      <c r="R2897" t="s">
        <v>6921</v>
      </c>
      <c r="S2897">
        <v>1</v>
      </c>
      <c r="T2897">
        <v>45000000</v>
      </c>
      <c r="U2897">
        <v>145109</v>
      </c>
      <c r="V2897">
        <f t="shared" si="91"/>
        <v>-44854891</v>
      </c>
      <c r="W2897" t="s">
        <v>10438</v>
      </c>
      <c r="X2897">
        <v>7.3</v>
      </c>
      <c r="Y2897">
        <v>80</v>
      </c>
      <c r="Z2897">
        <v>14247</v>
      </c>
      <c r="AA2897">
        <v>44</v>
      </c>
      <c r="AB2897">
        <v>0</v>
      </c>
      <c r="AC2897">
        <v>28</v>
      </c>
      <c r="AD2897">
        <v>573</v>
      </c>
      <c r="AE2897">
        <v>197</v>
      </c>
      <c r="AF2897">
        <v>104</v>
      </c>
      <c r="AG2897">
        <v>1098</v>
      </c>
      <c r="AH2897" t="s">
        <v>2420</v>
      </c>
      <c r="AI2897" t="s">
        <v>20929</v>
      </c>
      <c r="AJ2897" t="s">
        <v>13161</v>
      </c>
      <c r="AK2897" t="s">
        <v>6750</v>
      </c>
      <c r="AP2897">
        <f t="shared" si="90"/>
        <v>4</v>
      </c>
    </row>
    <row r="2898" spans="1:42" x14ac:dyDescent="0.3">
      <c r="A2898" s="1">
        <v>3256</v>
      </c>
      <c r="B2898" t="s">
        <v>10439</v>
      </c>
      <c r="C2898" t="s">
        <v>27</v>
      </c>
      <c r="D2898" t="s">
        <v>10440</v>
      </c>
      <c r="E2898" t="s">
        <v>4315</v>
      </c>
      <c r="F2898" t="s">
        <v>10243</v>
      </c>
      <c r="G2898" t="s">
        <v>10441</v>
      </c>
      <c r="H2898" t="s">
        <v>572</v>
      </c>
      <c r="I2898">
        <v>97</v>
      </c>
      <c r="J2898">
        <v>2.35</v>
      </c>
      <c r="K2898" t="s">
        <v>33</v>
      </c>
      <c r="L2898" t="s">
        <v>17248</v>
      </c>
      <c r="M2898" t="s">
        <v>14082</v>
      </c>
      <c r="N2898" t="s">
        <v>17169</v>
      </c>
      <c r="O2898" t="s">
        <v>18333</v>
      </c>
      <c r="P2898" t="s">
        <v>15102</v>
      </c>
      <c r="Q2898">
        <v>2005</v>
      </c>
      <c r="R2898" t="s">
        <v>34</v>
      </c>
      <c r="S2898">
        <v>4</v>
      </c>
      <c r="T2898">
        <v>9000000</v>
      </c>
      <c r="U2898">
        <v>1046166</v>
      </c>
      <c r="V2898">
        <f t="shared" si="91"/>
        <v>-7953834</v>
      </c>
      <c r="W2898" t="s">
        <v>10442</v>
      </c>
      <c r="X2898">
        <v>4.2</v>
      </c>
      <c r="Y2898">
        <v>41</v>
      </c>
      <c r="Z2898">
        <v>2599</v>
      </c>
      <c r="AA2898">
        <v>45</v>
      </c>
      <c r="AB2898">
        <v>128</v>
      </c>
      <c r="AC2898">
        <v>0</v>
      </c>
      <c r="AD2898">
        <v>922</v>
      </c>
      <c r="AE2898">
        <v>374</v>
      </c>
      <c r="AF2898">
        <v>230</v>
      </c>
      <c r="AG2898">
        <v>1835</v>
      </c>
      <c r="AH2898" t="s">
        <v>1432</v>
      </c>
      <c r="AI2898" t="s">
        <v>20933</v>
      </c>
      <c r="AJ2898" t="s">
        <v>12756</v>
      </c>
      <c r="AP2898">
        <f t="shared" si="90"/>
        <v>3</v>
      </c>
    </row>
    <row r="2899" spans="1:42" x14ac:dyDescent="0.3">
      <c r="A2899" s="1">
        <v>3260</v>
      </c>
      <c r="B2899" t="s">
        <v>10443</v>
      </c>
      <c r="C2899" t="s">
        <v>27</v>
      </c>
      <c r="D2899" t="s">
        <v>10444</v>
      </c>
      <c r="E2899" t="s">
        <v>6480</v>
      </c>
      <c r="F2899" t="s">
        <v>6717</v>
      </c>
      <c r="G2899" t="s">
        <v>10445</v>
      </c>
      <c r="H2899" t="s">
        <v>287</v>
      </c>
      <c r="I2899">
        <v>93</v>
      </c>
      <c r="J2899">
        <v>2.35</v>
      </c>
      <c r="K2899" t="s">
        <v>33</v>
      </c>
      <c r="L2899" t="s">
        <v>18450</v>
      </c>
      <c r="M2899" t="s">
        <v>17820</v>
      </c>
      <c r="N2899" t="s">
        <v>19679</v>
      </c>
      <c r="O2899" t="s">
        <v>15107</v>
      </c>
      <c r="P2899" t="s">
        <v>14403</v>
      </c>
      <c r="Q2899">
        <v>1986</v>
      </c>
      <c r="R2899" t="s">
        <v>34</v>
      </c>
      <c r="S2899">
        <v>1</v>
      </c>
      <c r="T2899">
        <v>8800000</v>
      </c>
      <c r="U2899">
        <v>174635000</v>
      </c>
      <c r="V2899">
        <f t="shared" si="91"/>
        <v>165835000</v>
      </c>
      <c r="W2899" t="s">
        <v>10446</v>
      </c>
      <c r="X2899">
        <v>6.5</v>
      </c>
      <c r="Y2899">
        <v>35</v>
      </c>
      <c r="Z2899">
        <v>74743</v>
      </c>
      <c r="AA2899">
        <v>93</v>
      </c>
      <c r="AB2899">
        <v>0</v>
      </c>
      <c r="AC2899">
        <v>4</v>
      </c>
      <c r="AD2899">
        <v>442</v>
      </c>
      <c r="AE2899">
        <v>162</v>
      </c>
      <c r="AF2899">
        <v>93</v>
      </c>
      <c r="AG2899">
        <v>822</v>
      </c>
      <c r="AH2899" t="s">
        <v>718</v>
      </c>
      <c r="AI2899" t="s">
        <v>1432</v>
      </c>
      <c r="AP2899">
        <f t="shared" si="90"/>
        <v>2</v>
      </c>
    </row>
    <row r="2900" spans="1:42" x14ac:dyDescent="0.3">
      <c r="A2900" s="1">
        <v>3265</v>
      </c>
      <c r="B2900" t="s">
        <v>10447</v>
      </c>
      <c r="C2900" t="s">
        <v>27</v>
      </c>
      <c r="D2900" t="s">
        <v>10448</v>
      </c>
      <c r="E2900" t="s">
        <v>1056</v>
      </c>
      <c r="F2900" t="s">
        <v>4315</v>
      </c>
      <c r="G2900" t="s">
        <v>3003</v>
      </c>
      <c r="H2900" t="s">
        <v>32</v>
      </c>
      <c r="I2900">
        <v>84</v>
      </c>
      <c r="J2900">
        <v>2.35</v>
      </c>
      <c r="K2900" t="s">
        <v>33</v>
      </c>
      <c r="L2900" t="s">
        <v>19680</v>
      </c>
      <c r="M2900" t="s">
        <v>19681</v>
      </c>
      <c r="N2900" t="s">
        <v>14021</v>
      </c>
      <c r="O2900" t="s">
        <v>19682</v>
      </c>
      <c r="P2900" t="s">
        <v>19537</v>
      </c>
      <c r="Q2900">
        <v>2007</v>
      </c>
      <c r="R2900" t="s">
        <v>491</v>
      </c>
      <c r="S2900">
        <v>0</v>
      </c>
      <c r="T2900">
        <v>8600000</v>
      </c>
      <c r="U2900">
        <v>14373825</v>
      </c>
      <c r="V2900">
        <f t="shared" si="91"/>
        <v>5773825</v>
      </c>
      <c r="W2900" t="s">
        <v>10449</v>
      </c>
      <c r="X2900">
        <v>6.5</v>
      </c>
      <c r="Y2900">
        <v>133</v>
      </c>
      <c r="Z2900">
        <v>63216</v>
      </c>
      <c r="AA2900">
        <v>196</v>
      </c>
      <c r="AB2900">
        <v>0</v>
      </c>
      <c r="AC2900">
        <v>8</v>
      </c>
      <c r="AD2900">
        <v>4000</v>
      </c>
      <c r="AE2900">
        <v>922</v>
      </c>
      <c r="AF2900">
        <v>896</v>
      </c>
      <c r="AG2900">
        <v>6954</v>
      </c>
      <c r="AH2900" t="s">
        <v>20931</v>
      </c>
      <c r="AI2900" t="s">
        <v>20928</v>
      </c>
      <c r="AJ2900" t="s">
        <v>13161</v>
      </c>
      <c r="AP2900">
        <f t="shared" si="90"/>
        <v>3</v>
      </c>
    </row>
    <row r="2901" spans="1:42" x14ac:dyDescent="0.3">
      <c r="A2901" s="1">
        <v>3267</v>
      </c>
      <c r="B2901" t="s">
        <v>10450</v>
      </c>
      <c r="C2901" t="s">
        <v>27</v>
      </c>
      <c r="D2901" t="s">
        <v>10451</v>
      </c>
      <c r="E2901" t="s">
        <v>4507</v>
      </c>
      <c r="F2901" t="s">
        <v>3122</v>
      </c>
      <c r="G2901" t="s">
        <v>10452</v>
      </c>
      <c r="H2901" t="s">
        <v>8963</v>
      </c>
      <c r="I2901">
        <v>96</v>
      </c>
      <c r="J2901">
        <v>2.35</v>
      </c>
      <c r="K2901" t="s">
        <v>33</v>
      </c>
      <c r="L2901" t="s">
        <v>19683</v>
      </c>
      <c r="M2901" t="s">
        <v>14914</v>
      </c>
      <c r="N2901" t="s">
        <v>18295</v>
      </c>
      <c r="O2901" t="s">
        <v>14018</v>
      </c>
      <c r="P2901" t="s">
        <v>19684</v>
      </c>
      <c r="Q2901">
        <v>2014</v>
      </c>
      <c r="R2901" t="s">
        <v>491</v>
      </c>
      <c r="S2901">
        <v>5</v>
      </c>
      <c r="T2901">
        <v>9000000</v>
      </c>
      <c r="U2901">
        <v>162</v>
      </c>
      <c r="V2901">
        <f t="shared" si="91"/>
        <v>-8999838</v>
      </c>
      <c r="W2901" t="s">
        <v>10453</v>
      </c>
      <c r="X2901">
        <v>5.7</v>
      </c>
      <c r="Y2901">
        <v>66</v>
      </c>
      <c r="Z2901">
        <v>5228</v>
      </c>
      <c r="AA2901">
        <v>38</v>
      </c>
      <c r="AB2901">
        <v>0</v>
      </c>
      <c r="AC2901">
        <v>3</v>
      </c>
      <c r="AD2901">
        <v>2000</v>
      </c>
      <c r="AE2901">
        <v>368</v>
      </c>
      <c r="AF2901">
        <v>305</v>
      </c>
      <c r="AG2901">
        <v>2802</v>
      </c>
      <c r="AH2901" t="s">
        <v>980</v>
      </c>
      <c r="AI2901" t="s">
        <v>20931</v>
      </c>
      <c r="AJ2901" t="s">
        <v>13161</v>
      </c>
      <c r="AP2901">
        <f t="shared" si="90"/>
        <v>3</v>
      </c>
    </row>
    <row r="2902" spans="1:42" x14ac:dyDescent="0.3">
      <c r="A2902" s="1">
        <v>3269</v>
      </c>
      <c r="B2902" t="s">
        <v>10454</v>
      </c>
      <c r="C2902" t="s">
        <v>27</v>
      </c>
      <c r="D2902" t="s">
        <v>3448</v>
      </c>
      <c r="E2902" t="s">
        <v>233</v>
      </c>
      <c r="F2902" t="s">
        <v>4932</v>
      </c>
      <c r="G2902" t="s">
        <v>10455</v>
      </c>
      <c r="H2902" t="s">
        <v>32</v>
      </c>
      <c r="I2902">
        <v>112</v>
      </c>
      <c r="J2902">
        <v>2.35</v>
      </c>
      <c r="K2902" t="s">
        <v>33</v>
      </c>
      <c r="L2902" t="s">
        <v>18981</v>
      </c>
      <c r="M2902" t="s">
        <v>19685</v>
      </c>
      <c r="N2902" t="s">
        <v>15107</v>
      </c>
      <c r="O2902" t="s">
        <v>16032</v>
      </c>
      <c r="P2902" t="s">
        <v>15512</v>
      </c>
      <c r="Q2902">
        <v>2009</v>
      </c>
      <c r="R2902" t="s">
        <v>491</v>
      </c>
      <c r="S2902">
        <v>0</v>
      </c>
      <c r="T2902">
        <v>7000000</v>
      </c>
      <c r="U2902">
        <v>39462438</v>
      </c>
      <c r="V2902">
        <f t="shared" si="91"/>
        <v>32462438</v>
      </c>
      <c r="W2902" t="s">
        <v>10456</v>
      </c>
      <c r="X2902">
        <v>7.3</v>
      </c>
      <c r="Y2902">
        <v>273</v>
      </c>
      <c r="Z2902">
        <v>67760</v>
      </c>
      <c r="AA2902">
        <v>226</v>
      </c>
      <c r="AB2902">
        <v>0</v>
      </c>
      <c r="AC2902">
        <v>108</v>
      </c>
      <c r="AD2902">
        <v>12000</v>
      </c>
      <c r="AE2902">
        <v>628</v>
      </c>
      <c r="AF2902">
        <v>175</v>
      </c>
      <c r="AG2902">
        <v>13172</v>
      </c>
      <c r="AH2902" t="s">
        <v>2420</v>
      </c>
      <c r="AI2902" t="s">
        <v>20933</v>
      </c>
      <c r="AJ2902" t="s">
        <v>12756</v>
      </c>
      <c r="AP2902">
        <f t="shared" si="90"/>
        <v>3</v>
      </c>
    </row>
    <row r="2903" spans="1:42" x14ac:dyDescent="0.3">
      <c r="A2903" s="1">
        <v>3270</v>
      </c>
      <c r="B2903" t="s">
        <v>10457</v>
      </c>
      <c r="C2903" t="s">
        <v>27</v>
      </c>
      <c r="D2903" t="s">
        <v>10458</v>
      </c>
      <c r="E2903" t="s">
        <v>2757</v>
      </c>
      <c r="F2903" t="s">
        <v>10459</v>
      </c>
      <c r="G2903" t="s">
        <v>10460</v>
      </c>
      <c r="H2903" t="s">
        <v>32</v>
      </c>
      <c r="I2903">
        <v>125</v>
      </c>
      <c r="J2903">
        <v>1.85</v>
      </c>
      <c r="K2903" t="s">
        <v>33</v>
      </c>
      <c r="L2903" t="s">
        <v>19686</v>
      </c>
      <c r="M2903" t="s">
        <v>19687</v>
      </c>
      <c r="N2903" t="s">
        <v>15910</v>
      </c>
      <c r="O2903" t="s">
        <v>14630</v>
      </c>
      <c r="P2903" t="s">
        <v>19688</v>
      </c>
      <c r="Q2903">
        <v>1979</v>
      </c>
      <c r="R2903" t="s">
        <v>491</v>
      </c>
      <c r="S2903">
        <v>0</v>
      </c>
      <c r="T2903">
        <v>8500000</v>
      </c>
      <c r="U2903">
        <v>29200000</v>
      </c>
      <c r="V2903">
        <f t="shared" si="91"/>
        <v>20700000</v>
      </c>
      <c r="W2903" t="s">
        <v>10461</v>
      </c>
      <c r="X2903">
        <v>6.9</v>
      </c>
      <c r="Y2903">
        <v>32</v>
      </c>
      <c r="Z2903">
        <v>6142</v>
      </c>
      <c r="AA2903">
        <v>52</v>
      </c>
      <c r="AB2903">
        <v>1000</v>
      </c>
      <c r="AC2903">
        <v>43</v>
      </c>
      <c r="AD2903">
        <v>563</v>
      </c>
      <c r="AE2903">
        <v>236</v>
      </c>
      <c r="AF2903">
        <v>122</v>
      </c>
      <c r="AG2903">
        <v>1097</v>
      </c>
      <c r="AH2903" t="s">
        <v>2420</v>
      </c>
      <c r="AI2903" t="s">
        <v>20933</v>
      </c>
      <c r="AJ2903" t="s">
        <v>12756</v>
      </c>
      <c r="AP2903">
        <f t="shared" si="90"/>
        <v>3</v>
      </c>
    </row>
    <row r="2904" spans="1:42" x14ac:dyDescent="0.3">
      <c r="A2904" s="1">
        <v>3271</v>
      </c>
      <c r="B2904" t="s">
        <v>10462</v>
      </c>
      <c r="C2904" t="s">
        <v>27</v>
      </c>
      <c r="D2904" t="s">
        <v>10463</v>
      </c>
      <c r="E2904" t="s">
        <v>496</v>
      </c>
      <c r="F2904" t="s">
        <v>2197</v>
      </c>
      <c r="G2904" t="s">
        <v>2006</v>
      </c>
      <c r="H2904" t="s">
        <v>32</v>
      </c>
      <c r="I2904">
        <v>96</v>
      </c>
      <c r="J2904">
        <v>1.85</v>
      </c>
      <c r="K2904" t="s">
        <v>33</v>
      </c>
      <c r="L2904" t="s">
        <v>10464</v>
      </c>
      <c r="Q2904">
        <v>2013</v>
      </c>
      <c r="R2904" t="s">
        <v>34</v>
      </c>
      <c r="S2904">
        <v>9</v>
      </c>
      <c r="T2904">
        <v>8500000</v>
      </c>
      <c r="U2904">
        <v>21564616</v>
      </c>
      <c r="V2904">
        <f t="shared" si="91"/>
        <v>13064616</v>
      </c>
      <c r="W2904" t="s">
        <v>10465</v>
      </c>
      <c r="X2904">
        <v>5</v>
      </c>
      <c r="Y2904">
        <v>52</v>
      </c>
      <c r="Z2904">
        <v>7098</v>
      </c>
      <c r="AA2904">
        <v>41</v>
      </c>
      <c r="AB2904">
        <v>0</v>
      </c>
      <c r="AC2904">
        <v>68</v>
      </c>
      <c r="AD2904">
        <v>3000</v>
      </c>
      <c r="AE2904">
        <v>1000</v>
      </c>
      <c r="AF2904">
        <v>1000</v>
      </c>
      <c r="AG2904">
        <v>8097</v>
      </c>
      <c r="AH2904" t="s">
        <v>1432</v>
      </c>
      <c r="AP2904">
        <f t="shared" si="90"/>
        <v>1</v>
      </c>
    </row>
    <row r="2905" spans="1:42" x14ac:dyDescent="0.3">
      <c r="A2905" s="1">
        <v>3274</v>
      </c>
      <c r="B2905" t="s">
        <v>10466</v>
      </c>
      <c r="C2905" t="s">
        <v>27</v>
      </c>
      <c r="D2905" t="s">
        <v>5731</v>
      </c>
      <c r="E2905" t="s">
        <v>674</v>
      </c>
      <c r="F2905" t="s">
        <v>2388</v>
      </c>
      <c r="G2905" t="s">
        <v>10467</v>
      </c>
      <c r="H2905" t="s">
        <v>32</v>
      </c>
      <c r="I2905">
        <v>103</v>
      </c>
      <c r="J2905">
        <v>2.35</v>
      </c>
      <c r="K2905" t="s">
        <v>33</v>
      </c>
      <c r="L2905" t="s">
        <v>15915</v>
      </c>
      <c r="M2905" t="s">
        <v>15251</v>
      </c>
      <c r="N2905" t="s">
        <v>19689</v>
      </c>
      <c r="O2905" t="s">
        <v>19690</v>
      </c>
      <c r="P2905" t="s">
        <v>19691</v>
      </c>
      <c r="Q2905">
        <v>1999</v>
      </c>
      <c r="R2905" t="s">
        <v>491</v>
      </c>
      <c r="S2905">
        <v>0</v>
      </c>
      <c r="T2905">
        <v>8000000</v>
      </c>
      <c r="U2905">
        <v>14879556</v>
      </c>
      <c r="V2905">
        <f t="shared" si="91"/>
        <v>6879556</v>
      </c>
      <c r="W2905" t="s">
        <v>10468</v>
      </c>
      <c r="X2905">
        <v>7.3</v>
      </c>
      <c r="Y2905">
        <v>175</v>
      </c>
      <c r="Z2905">
        <v>73640</v>
      </c>
      <c r="AA2905">
        <v>441</v>
      </c>
      <c r="AB2905">
        <v>0</v>
      </c>
      <c r="AC2905">
        <v>729</v>
      </c>
      <c r="AD2905">
        <v>2000</v>
      </c>
      <c r="AE2905">
        <v>841</v>
      </c>
      <c r="AF2905">
        <v>133</v>
      </c>
      <c r="AG2905">
        <v>3516</v>
      </c>
      <c r="AH2905" t="s">
        <v>1432</v>
      </c>
      <c r="AI2905" t="s">
        <v>2420</v>
      </c>
      <c r="AP2905">
        <f t="shared" si="90"/>
        <v>2</v>
      </c>
    </row>
    <row r="2906" spans="1:42" x14ac:dyDescent="0.3">
      <c r="A2906" s="1">
        <v>3276</v>
      </c>
      <c r="B2906" t="s">
        <v>10469</v>
      </c>
      <c r="C2906" t="s">
        <v>27</v>
      </c>
      <c r="D2906" t="s">
        <v>10470</v>
      </c>
      <c r="E2906" t="s">
        <v>1574</v>
      </c>
      <c r="F2906" t="s">
        <v>2765</v>
      </c>
      <c r="G2906" t="s">
        <v>10471</v>
      </c>
      <c r="H2906" t="s">
        <v>32</v>
      </c>
      <c r="I2906">
        <v>101</v>
      </c>
      <c r="J2906">
        <v>2.35</v>
      </c>
      <c r="K2906" t="s">
        <v>33</v>
      </c>
      <c r="L2906" t="s">
        <v>14467</v>
      </c>
      <c r="M2906" t="s">
        <v>16963</v>
      </c>
      <c r="N2906" t="s">
        <v>15251</v>
      </c>
      <c r="O2906" t="s">
        <v>15502</v>
      </c>
      <c r="P2906" t="s">
        <v>14708</v>
      </c>
      <c r="Q2906">
        <v>2015</v>
      </c>
      <c r="R2906" t="s">
        <v>34</v>
      </c>
      <c r="S2906">
        <v>4</v>
      </c>
      <c r="T2906">
        <v>8500000</v>
      </c>
      <c r="U2906">
        <v>34017854</v>
      </c>
      <c r="V2906">
        <f t="shared" si="91"/>
        <v>25517854</v>
      </c>
      <c r="W2906" t="s">
        <v>10472</v>
      </c>
      <c r="X2906">
        <v>6.5</v>
      </c>
      <c r="Y2906">
        <v>132</v>
      </c>
      <c r="Z2906">
        <v>51326</v>
      </c>
      <c r="AA2906">
        <v>116</v>
      </c>
      <c r="AB2906">
        <v>8000</v>
      </c>
      <c r="AC2906">
        <v>17</v>
      </c>
      <c r="AD2906">
        <v>35000</v>
      </c>
      <c r="AE2906">
        <v>966</v>
      </c>
      <c r="AF2906">
        <v>429</v>
      </c>
      <c r="AG2906">
        <v>36892</v>
      </c>
      <c r="AH2906" t="s">
        <v>1432</v>
      </c>
      <c r="AP2906">
        <f t="shared" si="90"/>
        <v>1</v>
      </c>
    </row>
    <row r="2907" spans="1:42" x14ac:dyDescent="0.3">
      <c r="A2907" s="1">
        <v>3277</v>
      </c>
      <c r="B2907" t="s">
        <v>10473</v>
      </c>
      <c r="C2907" t="s">
        <v>27</v>
      </c>
      <c r="D2907" t="s">
        <v>8236</v>
      </c>
      <c r="E2907" t="s">
        <v>4938</v>
      </c>
      <c r="F2907" t="s">
        <v>10474</v>
      </c>
      <c r="G2907" t="s">
        <v>10475</v>
      </c>
      <c r="H2907" t="s">
        <v>32</v>
      </c>
      <c r="I2907">
        <v>104</v>
      </c>
      <c r="J2907">
        <v>2.35</v>
      </c>
      <c r="K2907" t="s">
        <v>33</v>
      </c>
      <c r="L2907" t="s">
        <v>15351</v>
      </c>
      <c r="M2907" t="s">
        <v>19152</v>
      </c>
      <c r="N2907" t="s">
        <v>15915</v>
      </c>
      <c r="O2907" t="s">
        <v>19692</v>
      </c>
      <c r="P2907" t="s">
        <v>15102</v>
      </c>
      <c r="Q2907">
        <v>2001</v>
      </c>
      <c r="R2907" t="s">
        <v>34</v>
      </c>
      <c r="S2907">
        <v>1</v>
      </c>
      <c r="T2907">
        <v>22000000</v>
      </c>
      <c r="U2907">
        <v>4273372</v>
      </c>
      <c r="V2907">
        <f t="shared" si="91"/>
        <v>-17726628</v>
      </c>
      <c r="W2907" t="s">
        <v>10476</v>
      </c>
      <c r="X2907">
        <v>2.1</v>
      </c>
      <c r="Y2907">
        <v>66</v>
      </c>
      <c r="Z2907">
        <v>19412</v>
      </c>
      <c r="AA2907">
        <v>308</v>
      </c>
      <c r="AB2907">
        <v>0</v>
      </c>
      <c r="AC2907">
        <v>170</v>
      </c>
      <c r="AD2907">
        <v>736</v>
      </c>
      <c r="AE2907">
        <v>218</v>
      </c>
      <c r="AF2907">
        <v>202</v>
      </c>
      <c r="AG2907">
        <v>1854</v>
      </c>
      <c r="AH2907" t="s">
        <v>2420</v>
      </c>
      <c r="AI2907" t="s">
        <v>20933</v>
      </c>
      <c r="AJ2907" t="s">
        <v>12756</v>
      </c>
      <c r="AP2907">
        <f t="shared" si="90"/>
        <v>3</v>
      </c>
    </row>
    <row r="2908" spans="1:42" x14ac:dyDescent="0.3">
      <c r="A2908" s="1">
        <v>3280</v>
      </c>
      <c r="B2908" t="s">
        <v>10477</v>
      </c>
      <c r="C2908" t="s">
        <v>27</v>
      </c>
      <c r="D2908" t="s">
        <v>9606</v>
      </c>
      <c r="E2908" t="s">
        <v>1033</v>
      </c>
      <c r="F2908" t="s">
        <v>8011</v>
      </c>
      <c r="G2908" t="s">
        <v>10478</v>
      </c>
      <c r="H2908" t="s">
        <v>47</v>
      </c>
      <c r="I2908">
        <v>119</v>
      </c>
      <c r="J2908">
        <v>1.85</v>
      </c>
      <c r="K2908" t="s">
        <v>33</v>
      </c>
      <c r="L2908" t="s">
        <v>14838</v>
      </c>
      <c r="M2908" t="s">
        <v>14068</v>
      </c>
      <c r="N2908" t="s">
        <v>19693</v>
      </c>
      <c r="O2908" t="s">
        <v>17533</v>
      </c>
      <c r="P2908" t="s">
        <v>18815</v>
      </c>
      <c r="Q2908">
        <v>2009</v>
      </c>
      <c r="R2908" t="s">
        <v>72</v>
      </c>
      <c r="S2908">
        <v>0</v>
      </c>
      <c r="T2908">
        <v>8500000</v>
      </c>
      <c r="U2908">
        <v>4440055</v>
      </c>
      <c r="V2908">
        <f t="shared" si="91"/>
        <v>-4059945</v>
      </c>
      <c r="W2908" t="s">
        <v>10479</v>
      </c>
      <c r="X2908">
        <v>7</v>
      </c>
      <c r="Y2908">
        <v>222</v>
      </c>
      <c r="Z2908">
        <v>21360</v>
      </c>
      <c r="AA2908">
        <v>110</v>
      </c>
      <c r="AB2908">
        <v>0</v>
      </c>
      <c r="AC2908">
        <v>319</v>
      </c>
      <c r="AD2908">
        <v>2000</v>
      </c>
      <c r="AE2908">
        <v>552</v>
      </c>
      <c r="AF2908">
        <v>179</v>
      </c>
      <c r="AG2908">
        <v>3279</v>
      </c>
      <c r="AH2908" t="s">
        <v>20932</v>
      </c>
      <c r="AI2908" t="s">
        <v>2420</v>
      </c>
      <c r="AJ2908" t="s">
        <v>12756</v>
      </c>
      <c r="AP2908">
        <f t="shared" si="90"/>
        <v>3</v>
      </c>
    </row>
    <row r="2909" spans="1:42" x14ac:dyDescent="0.3">
      <c r="A2909" s="1">
        <v>3281</v>
      </c>
      <c r="B2909" t="s">
        <v>10480</v>
      </c>
      <c r="C2909" t="s">
        <v>27</v>
      </c>
      <c r="D2909" t="s">
        <v>9843</v>
      </c>
      <c r="E2909" t="s">
        <v>9844</v>
      </c>
      <c r="F2909" t="s">
        <v>10481</v>
      </c>
      <c r="G2909" t="s">
        <v>10482</v>
      </c>
      <c r="H2909" t="s">
        <v>4855</v>
      </c>
      <c r="I2909">
        <v>128</v>
      </c>
      <c r="J2909">
        <v>2.35</v>
      </c>
      <c r="K2909" t="s">
        <v>9847</v>
      </c>
      <c r="L2909" t="s">
        <v>15319</v>
      </c>
      <c r="M2909" t="s">
        <v>19694</v>
      </c>
      <c r="N2909" t="s">
        <v>18305</v>
      </c>
      <c r="O2909" t="s">
        <v>15025</v>
      </c>
      <c r="P2909" t="s">
        <v>19695</v>
      </c>
      <c r="Q2909">
        <v>2010</v>
      </c>
      <c r="R2909" t="s">
        <v>34</v>
      </c>
      <c r="S2909">
        <v>2</v>
      </c>
      <c r="T2909">
        <v>12000000</v>
      </c>
      <c r="U2909">
        <v>4018695</v>
      </c>
      <c r="V2909">
        <f t="shared" si="91"/>
        <v>-7981305</v>
      </c>
      <c r="W2909" t="s">
        <v>10483</v>
      </c>
      <c r="X2909">
        <v>8</v>
      </c>
      <c r="Y2909">
        <v>210</v>
      </c>
      <c r="Z2909">
        <v>69759</v>
      </c>
      <c r="AA2909">
        <v>235</v>
      </c>
      <c r="AB2909">
        <v>27000</v>
      </c>
      <c r="AC2909">
        <v>160</v>
      </c>
      <c r="AD2909">
        <v>8000</v>
      </c>
      <c r="AE2909">
        <v>327</v>
      </c>
      <c r="AF2909">
        <v>81</v>
      </c>
      <c r="AG2909">
        <v>8532</v>
      </c>
      <c r="AH2909" t="s">
        <v>718</v>
      </c>
      <c r="AI2909" t="s">
        <v>2420</v>
      </c>
      <c r="AJ2909" t="s">
        <v>13161</v>
      </c>
      <c r="AP2909">
        <f t="shared" si="90"/>
        <v>3</v>
      </c>
    </row>
    <row r="2910" spans="1:42" x14ac:dyDescent="0.3">
      <c r="A2910" s="1">
        <v>3282</v>
      </c>
      <c r="B2910" t="s">
        <v>10484</v>
      </c>
      <c r="C2910" t="s">
        <v>27</v>
      </c>
      <c r="D2910" t="s">
        <v>7804</v>
      </c>
      <c r="E2910" t="s">
        <v>2867</v>
      </c>
      <c r="F2910" t="s">
        <v>6246</v>
      </c>
      <c r="G2910" t="s">
        <v>6246</v>
      </c>
      <c r="H2910" t="s">
        <v>32</v>
      </c>
      <c r="I2910">
        <v>106</v>
      </c>
      <c r="J2910">
        <v>2.35</v>
      </c>
      <c r="K2910" t="s">
        <v>33</v>
      </c>
      <c r="L2910" t="s">
        <v>14496</v>
      </c>
      <c r="M2910" t="s">
        <v>19696</v>
      </c>
      <c r="N2910" t="s">
        <v>14273</v>
      </c>
      <c r="O2910" t="s">
        <v>19697</v>
      </c>
      <c r="P2910" t="s">
        <v>14626</v>
      </c>
      <c r="Q2910">
        <v>2013</v>
      </c>
      <c r="R2910" t="s">
        <v>34</v>
      </c>
      <c r="S2910">
        <v>0</v>
      </c>
      <c r="T2910">
        <v>9000000</v>
      </c>
      <c r="U2910">
        <v>6262942</v>
      </c>
      <c r="V2910">
        <f t="shared" si="91"/>
        <v>-2737058</v>
      </c>
      <c r="W2910" t="s">
        <v>10485</v>
      </c>
      <c r="X2910">
        <v>6.9</v>
      </c>
      <c r="Y2910">
        <v>346</v>
      </c>
      <c r="Z2910">
        <v>59545</v>
      </c>
      <c r="AA2910">
        <v>312</v>
      </c>
      <c r="AB2910">
        <v>18000</v>
      </c>
      <c r="AC2910">
        <v>78</v>
      </c>
      <c r="AD2910">
        <v>0</v>
      </c>
      <c r="AE2910">
        <v>0</v>
      </c>
      <c r="AF2910">
        <v>0</v>
      </c>
      <c r="AG2910">
        <v>0</v>
      </c>
      <c r="AH2910" t="s">
        <v>980</v>
      </c>
      <c r="AI2910" t="s">
        <v>718</v>
      </c>
      <c r="AJ2910" t="s">
        <v>2420</v>
      </c>
      <c r="AP2910">
        <f t="shared" si="90"/>
        <v>3</v>
      </c>
    </row>
    <row r="2911" spans="1:42" x14ac:dyDescent="0.3">
      <c r="A2911" s="1">
        <v>3283</v>
      </c>
      <c r="B2911" t="s">
        <v>10486</v>
      </c>
      <c r="C2911" t="s">
        <v>27</v>
      </c>
      <c r="D2911" t="s">
        <v>10487</v>
      </c>
      <c r="E2911" t="s">
        <v>994</v>
      </c>
      <c r="F2911" t="s">
        <v>10488</v>
      </c>
      <c r="G2911" t="s">
        <v>10489</v>
      </c>
      <c r="H2911" t="s">
        <v>32</v>
      </c>
      <c r="I2911">
        <v>126</v>
      </c>
      <c r="J2911">
        <v>1.85</v>
      </c>
      <c r="K2911" t="s">
        <v>33</v>
      </c>
      <c r="L2911" t="s">
        <v>15589</v>
      </c>
      <c r="M2911" t="s">
        <v>14074</v>
      </c>
      <c r="N2911" t="s">
        <v>19698</v>
      </c>
      <c r="O2911" t="s">
        <v>15512</v>
      </c>
      <c r="P2911" t="s">
        <v>17974</v>
      </c>
      <c r="Q2911">
        <v>1999</v>
      </c>
      <c r="R2911" t="s">
        <v>491</v>
      </c>
      <c r="S2911">
        <v>0</v>
      </c>
      <c r="T2911">
        <v>8000000</v>
      </c>
      <c r="U2911">
        <v>1997807</v>
      </c>
      <c r="V2911">
        <f t="shared" si="91"/>
        <v>-6002193</v>
      </c>
      <c r="W2911" t="s">
        <v>10490</v>
      </c>
      <c r="X2911">
        <v>7.1</v>
      </c>
      <c r="Y2911">
        <v>46</v>
      </c>
      <c r="Z2911">
        <v>5158</v>
      </c>
      <c r="AA2911">
        <v>140</v>
      </c>
      <c r="AB2911">
        <v>196</v>
      </c>
      <c r="AC2911">
        <v>407</v>
      </c>
      <c r="AD2911">
        <v>638</v>
      </c>
      <c r="AE2911">
        <v>107</v>
      </c>
      <c r="AF2911">
        <v>39</v>
      </c>
      <c r="AG2911">
        <v>823</v>
      </c>
      <c r="AH2911" t="s">
        <v>718</v>
      </c>
      <c r="AI2911" t="s">
        <v>2420</v>
      </c>
      <c r="AJ2911" t="s">
        <v>13161</v>
      </c>
      <c r="AP2911">
        <f t="shared" si="90"/>
        <v>3</v>
      </c>
    </row>
    <row r="2912" spans="1:42" x14ac:dyDescent="0.3">
      <c r="A2912" s="1">
        <v>3288</v>
      </c>
      <c r="B2912" t="s">
        <v>10491</v>
      </c>
      <c r="C2912" t="s">
        <v>27</v>
      </c>
      <c r="D2912" t="s">
        <v>9885</v>
      </c>
      <c r="E2912" t="s">
        <v>4132</v>
      </c>
      <c r="F2912" t="s">
        <v>5238</v>
      </c>
      <c r="G2912" t="s">
        <v>5368</v>
      </c>
      <c r="H2912" t="s">
        <v>32</v>
      </c>
      <c r="I2912">
        <v>150</v>
      </c>
      <c r="J2912">
        <v>1.85</v>
      </c>
      <c r="K2912" t="s">
        <v>33</v>
      </c>
      <c r="L2912" t="s">
        <v>13963</v>
      </c>
      <c r="M2912" t="s">
        <v>14448</v>
      </c>
      <c r="N2912" t="s">
        <v>16207</v>
      </c>
      <c r="O2912" t="s">
        <v>19699</v>
      </c>
      <c r="P2912" t="s">
        <v>19537</v>
      </c>
      <c r="Q2912">
        <v>2008</v>
      </c>
      <c r="R2912" t="s">
        <v>491</v>
      </c>
      <c r="S2912">
        <v>1</v>
      </c>
      <c r="T2912">
        <v>8500000</v>
      </c>
      <c r="U2912">
        <v>140244</v>
      </c>
      <c r="V2912">
        <f t="shared" si="91"/>
        <v>-8359756</v>
      </c>
      <c r="W2912" t="s">
        <v>10492</v>
      </c>
      <c r="X2912">
        <v>6.7</v>
      </c>
      <c r="Y2912">
        <v>147</v>
      </c>
      <c r="Z2912">
        <v>20419</v>
      </c>
      <c r="AA2912">
        <v>259</v>
      </c>
      <c r="AB2912">
        <v>8000</v>
      </c>
      <c r="AC2912">
        <v>163</v>
      </c>
      <c r="AD2912">
        <v>2000</v>
      </c>
      <c r="AE2912">
        <v>716</v>
      </c>
      <c r="AF2912">
        <v>636</v>
      </c>
      <c r="AG2912">
        <v>4168</v>
      </c>
      <c r="AH2912" t="s">
        <v>4493</v>
      </c>
      <c r="AI2912" t="s">
        <v>20927</v>
      </c>
      <c r="AJ2912" t="s">
        <v>13700</v>
      </c>
      <c r="AP2912">
        <f t="shared" si="90"/>
        <v>3</v>
      </c>
    </row>
    <row r="2913" spans="1:42" x14ac:dyDescent="0.3">
      <c r="A2913" s="1">
        <v>3290</v>
      </c>
      <c r="B2913" t="s">
        <v>10493</v>
      </c>
      <c r="C2913" t="s">
        <v>27</v>
      </c>
      <c r="D2913" t="s">
        <v>1283</v>
      </c>
      <c r="E2913" t="s">
        <v>735</v>
      </c>
      <c r="F2913" t="s">
        <v>4045</v>
      </c>
      <c r="G2913" t="s">
        <v>6043</v>
      </c>
      <c r="H2913" t="s">
        <v>32</v>
      </c>
      <c r="I2913">
        <v>105</v>
      </c>
      <c r="J2913">
        <v>2.35</v>
      </c>
      <c r="K2913" t="s">
        <v>33</v>
      </c>
      <c r="L2913" t="s">
        <v>17213</v>
      </c>
      <c r="M2913" t="s">
        <v>18129</v>
      </c>
      <c r="N2913" t="s">
        <v>14881</v>
      </c>
      <c r="O2913" t="s">
        <v>14965</v>
      </c>
      <c r="P2913" t="s">
        <v>19700</v>
      </c>
      <c r="Q2913">
        <v>1994</v>
      </c>
      <c r="R2913" t="s">
        <v>491</v>
      </c>
      <c r="S2913">
        <v>1</v>
      </c>
      <c r="T2913">
        <v>8000000</v>
      </c>
      <c r="U2913">
        <v>107930000</v>
      </c>
      <c r="V2913">
        <f t="shared" si="91"/>
        <v>99930000</v>
      </c>
      <c r="W2913" t="s">
        <v>10494</v>
      </c>
      <c r="X2913">
        <v>8.9</v>
      </c>
      <c r="Y2913">
        <v>215</v>
      </c>
      <c r="Z2913">
        <v>1324680</v>
      </c>
      <c r="AA2913">
        <v>2195</v>
      </c>
      <c r="AB2913">
        <v>45000</v>
      </c>
      <c r="AC2913">
        <v>16000</v>
      </c>
      <c r="AD2913">
        <v>13000</v>
      </c>
      <c r="AE2913">
        <v>902</v>
      </c>
      <c r="AF2913">
        <v>857</v>
      </c>
      <c r="AG2913">
        <v>16557</v>
      </c>
      <c r="AH2913" t="s">
        <v>20931</v>
      </c>
      <c r="AI2913" t="s">
        <v>2420</v>
      </c>
      <c r="AP2913">
        <f t="shared" si="90"/>
        <v>2</v>
      </c>
    </row>
    <row r="2914" spans="1:42" x14ac:dyDescent="0.3">
      <c r="A2914" s="1">
        <v>3292</v>
      </c>
      <c r="B2914" t="s">
        <v>10495</v>
      </c>
      <c r="C2914" t="s">
        <v>27</v>
      </c>
      <c r="D2914" t="s">
        <v>10496</v>
      </c>
      <c r="E2914" t="s">
        <v>291</v>
      </c>
      <c r="F2914" t="s">
        <v>7135</v>
      </c>
      <c r="G2914" t="s">
        <v>10497</v>
      </c>
      <c r="H2914" t="s">
        <v>32</v>
      </c>
      <c r="I2914">
        <v>117</v>
      </c>
      <c r="J2914">
        <v>2.35</v>
      </c>
      <c r="K2914" t="s">
        <v>33</v>
      </c>
      <c r="L2914" t="s">
        <v>17948</v>
      </c>
      <c r="M2914" t="s">
        <v>19701</v>
      </c>
      <c r="N2914" t="s">
        <v>15975</v>
      </c>
      <c r="O2914" t="s">
        <v>16478</v>
      </c>
      <c r="P2914" t="s">
        <v>15322</v>
      </c>
      <c r="Q2914">
        <v>2014</v>
      </c>
      <c r="R2914" t="s">
        <v>491</v>
      </c>
      <c r="S2914">
        <v>1</v>
      </c>
      <c r="T2914">
        <v>8500000</v>
      </c>
      <c r="U2914">
        <v>32279955</v>
      </c>
      <c r="V2914">
        <f t="shared" si="91"/>
        <v>23779955</v>
      </c>
      <c r="W2914" t="s">
        <v>10498</v>
      </c>
      <c r="X2914">
        <v>7.9</v>
      </c>
      <c r="Y2914">
        <v>534</v>
      </c>
      <c r="Z2914">
        <v>293304</v>
      </c>
      <c r="AA2914">
        <v>552</v>
      </c>
      <c r="AB2914">
        <v>65000</v>
      </c>
      <c r="AC2914">
        <v>66</v>
      </c>
      <c r="AD2914">
        <v>15000</v>
      </c>
      <c r="AE2914">
        <v>241</v>
      </c>
      <c r="AF2914">
        <v>85</v>
      </c>
      <c r="AG2914">
        <v>15554</v>
      </c>
      <c r="AH2914" t="s">
        <v>20931</v>
      </c>
      <c r="AI2914" t="s">
        <v>2420</v>
      </c>
      <c r="AJ2914" t="s">
        <v>13161</v>
      </c>
      <c r="AP2914">
        <f t="shared" si="90"/>
        <v>3</v>
      </c>
    </row>
    <row r="2915" spans="1:42" x14ac:dyDescent="0.3">
      <c r="A2915" s="1">
        <v>3293</v>
      </c>
      <c r="B2915" t="s">
        <v>10499</v>
      </c>
      <c r="C2915" t="s">
        <v>27</v>
      </c>
      <c r="D2915" t="s">
        <v>3480</v>
      </c>
      <c r="E2915" t="s">
        <v>2753</v>
      </c>
      <c r="F2915" t="s">
        <v>10500</v>
      </c>
      <c r="G2915" t="s">
        <v>3480</v>
      </c>
      <c r="H2915" t="s">
        <v>32</v>
      </c>
      <c r="I2915">
        <v>119</v>
      </c>
      <c r="J2915">
        <v>2.35</v>
      </c>
      <c r="K2915" t="s">
        <v>33</v>
      </c>
      <c r="L2915" t="s">
        <v>14572</v>
      </c>
      <c r="M2915" t="s">
        <v>14074</v>
      </c>
      <c r="N2915" t="s">
        <v>14178</v>
      </c>
      <c r="O2915" t="s">
        <v>17021</v>
      </c>
      <c r="P2915" t="s">
        <v>14644</v>
      </c>
      <c r="Q2915">
        <v>2004</v>
      </c>
      <c r="R2915" t="s">
        <v>491</v>
      </c>
      <c r="S2915">
        <v>2</v>
      </c>
      <c r="T2915">
        <v>8550000</v>
      </c>
      <c r="U2915">
        <v>4992159</v>
      </c>
      <c r="V2915">
        <f t="shared" si="91"/>
        <v>-3557841</v>
      </c>
      <c r="W2915" t="s">
        <v>10501</v>
      </c>
      <c r="X2915">
        <v>5.6</v>
      </c>
      <c r="Y2915">
        <v>66</v>
      </c>
      <c r="Z2915">
        <v>23823</v>
      </c>
      <c r="AA2915">
        <v>201</v>
      </c>
      <c r="AB2915">
        <v>713</v>
      </c>
      <c r="AC2915">
        <v>422</v>
      </c>
      <c r="AD2915">
        <v>861</v>
      </c>
      <c r="AE2915">
        <v>499</v>
      </c>
      <c r="AF2915">
        <v>422</v>
      </c>
      <c r="AG2915">
        <v>3306</v>
      </c>
      <c r="AH2915" t="s">
        <v>1432</v>
      </c>
      <c r="AI2915" t="s">
        <v>4493</v>
      </c>
      <c r="AJ2915" t="s">
        <v>13161</v>
      </c>
      <c r="AP2915">
        <f t="shared" si="90"/>
        <v>3</v>
      </c>
    </row>
    <row r="2916" spans="1:42" x14ac:dyDescent="0.3">
      <c r="A2916" s="1">
        <v>3294</v>
      </c>
      <c r="B2916" t="s">
        <v>10502</v>
      </c>
      <c r="C2916" t="s">
        <v>27</v>
      </c>
      <c r="D2916" t="s">
        <v>5104</v>
      </c>
      <c r="E2916" t="s">
        <v>10503</v>
      </c>
      <c r="F2916" t="s">
        <v>10504</v>
      </c>
      <c r="G2916" t="s">
        <v>10505</v>
      </c>
      <c r="H2916" t="s">
        <v>32</v>
      </c>
      <c r="I2916">
        <v>105</v>
      </c>
      <c r="J2916">
        <v>2.35</v>
      </c>
      <c r="K2916" t="s">
        <v>33</v>
      </c>
      <c r="L2916" t="s">
        <v>15667</v>
      </c>
      <c r="M2916" t="s">
        <v>14067</v>
      </c>
      <c r="N2916" t="s">
        <v>17983</v>
      </c>
      <c r="O2916" t="s">
        <v>14003</v>
      </c>
      <c r="P2916" t="s">
        <v>16615</v>
      </c>
      <c r="Q2916">
        <v>1965</v>
      </c>
      <c r="R2916" t="s">
        <v>212</v>
      </c>
      <c r="S2916">
        <v>3</v>
      </c>
      <c r="T2916">
        <v>8200000</v>
      </c>
      <c r="U2916">
        <v>163214286</v>
      </c>
      <c r="V2916">
        <f t="shared" si="91"/>
        <v>155014286</v>
      </c>
      <c r="W2916" t="s">
        <v>10506</v>
      </c>
      <c r="X2916">
        <v>8</v>
      </c>
      <c r="Y2916">
        <v>119</v>
      </c>
      <c r="Z2916">
        <v>148172</v>
      </c>
      <c r="AA2916">
        <v>406</v>
      </c>
      <c r="AB2916">
        <v>15000</v>
      </c>
      <c r="AC2916">
        <v>338</v>
      </c>
      <c r="AD2916">
        <v>354</v>
      </c>
      <c r="AE2916">
        <v>209</v>
      </c>
      <c r="AF2916">
        <v>195</v>
      </c>
      <c r="AG2916">
        <v>1495</v>
      </c>
      <c r="AH2916" t="s">
        <v>20932</v>
      </c>
      <c r="AI2916" t="s">
        <v>2420</v>
      </c>
      <c r="AJ2916" t="s">
        <v>20926</v>
      </c>
      <c r="AK2916" t="s">
        <v>20927</v>
      </c>
      <c r="AL2916" t="s">
        <v>12756</v>
      </c>
      <c r="AP2916">
        <f t="shared" si="90"/>
        <v>5</v>
      </c>
    </row>
    <row r="2917" spans="1:42" x14ac:dyDescent="0.3">
      <c r="A2917" s="1">
        <v>3295</v>
      </c>
      <c r="B2917" t="s">
        <v>10507</v>
      </c>
      <c r="C2917" t="s">
        <v>27</v>
      </c>
      <c r="D2917" t="s">
        <v>636</v>
      </c>
      <c r="E2917" t="s">
        <v>250</v>
      </c>
      <c r="F2917" t="s">
        <v>10508</v>
      </c>
      <c r="G2917" t="s">
        <v>10509</v>
      </c>
      <c r="H2917" t="s">
        <v>32</v>
      </c>
      <c r="I2917">
        <v>111</v>
      </c>
      <c r="J2917">
        <v>1.85</v>
      </c>
      <c r="K2917" t="s">
        <v>33</v>
      </c>
      <c r="L2917" t="s">
        <v>19702</v>
      </c>
      <c r="M2917" t="s">
        <v>19703</v>
      </c>
      <c r="N2917" t="s">
        <v>19325</v>
      </c>
      <c r="O2917" t="s">
        <v>14403</v>
      </c>
      <c r="P2917" t="s">
        <v>18054</v>
      </c>
      <c r="Q2917">
        <v>1984</v>
      </c>
      <c r="R2917" t="s">
        <v>72</v>
      </c>
      <c r="S2917">
        <v>2</v>
      </c>
      <c r="T2917">
        <v>8000000</v>
      </c>
      <c r="U2917">
        <v>69800000</v>
      </c>
      <c r="V2917">
        <f t="shared" si="91"/>
        <v>61800000</v>
      </c>
      <c r="W2917" t="s">
        <v>10510</v>
      </c>
      <c r="X2917">
        <v>6.2</v>
      </c>
      <c r="Y2917">
        <v>43</v>
      </c>
      <c r="Z2917">
        <v>54723</v>
      </c>
      <c r="AA2917">
        <v>99</v>
      </c>
      <c r="AB2917">
        <v>0</v>
      </c>
      <c r="AC2917">
        <v>2000</v>
      </c>
      <c r="AD2917">
        <v>15000</v>
      </c>
      <c r="AE2917">
        <v>161</v>
      </c>
      <c r="AF2917">
        <v>51</v>
      </c>
      <c r="AG2917">
        <v>15361</v>
      </c>
      <c r="AH2917" t="s">
        <v>1432</v>
      </c>
      <c r="AI2917" t="s">
        <v>20924</v>
      </c>
      <c r="AJ2917" t="s">
        <v>12756</v>
      </c>
      <c r="AP2917">
        <f t="shared" si="90"/>
        <v>3</v>
      </c>
    </row>
    <row r="2918" spans="1:42" x14ac:dyDescent="0.3">
      <c r="A2918" s="1">
        <v>3296</v>
      </c>
      <c r="B2918" t="s">
        <v>10511</v>
      </c>
      <c r="C2918" t="s">
        <v>27</v>
      </c>
      <c r="D2918" t="s">
        <v>10512</v>
      </c>
      <c r="E2918" t="s">
        <v>397</v>
      </c>
      <c r="F2918" t="s">
        <v>10513</v>
      </c>
      <c r="G2918" t="s">
        <v>10514</v>
      </c>
      <c r="H2918" t="s">
        <v>32</v>
      </c>
      <c r="I2918">
        <v>101</v>
      </c>
      <c r="J2918">
        <v>2.35</v>
      </c>
      <c r="K2918" t="s">
        <v>33</v>
      </c>
      <c r="L2918" t="s">
        <v>17237</v>
      </c>
      <c r="M2918" t="s">
        <v>19704</v>
      </c>
      <c r="N2918" t="s">
        <v>14433</v>
      </c>
      <c r="O2918" t="s">
        <v>19705</v>
      </c>
      <c r="P2918" t="s">
        <v>19706</v>
      </c>
      <c r="Q2918">
        <v>2006</v>
      </c>
      <c r="R2918" t="s">
        <v>491</v>
      </c>
      <c r="S2918">
        <v>1</v>
      </c>
      <c r="T2918">
        <v>8000000</v>
      </c>
      <c r="U2918">
        <v>59889948</v>
      </c>
      <c r="V2918">
        <f t="shared" si="91"/>
        <v>51889948</v>
      </c>
      <c r="W2918" t="s">
        <v>10515</v>
      </c>
      <c r="X2918">
        <v>7.9</v>
      </c>
      <c r="Y2918">
        <v>270</v>
      </c>
      <c r="Z2918">
        <v>355810</v>
      </c>
      <c r="AA2918">
        <v>889</v>
      </c>
      <c r="AB2918">
        <v>15000</v>
      </c>
      <c r="AC2918">
        <v>36</v>
      </c>
      <c r="AD2918">
        <v>7000</v>
      </c>
      <c r="AE2918">
        <v>150</v>
      </c>
      <c r="AF2918">
        <v>27</v>
      </c>
      <c r="AG2918">
        <v>7227</v>
      </c>
      <c r="AH2918" t="s">
        <v>1432</v>
      </c>
      <c r="AI2918" t="s">
        <v>2420</v>
      </c>
      <c r="AP2918">
        <f t="shared" si="90"/>
        <v>2</v>
      </c>
    </row>
    <row r="2919" spans="1:42" x14ac:dyDescent="0.3">
      <c r="A2919" s="1">
        <v>3297</v>
      </c>
      <c r="B2919" t="s">
        <v>10516</v>
      </c>
      <c r="C2919" t="s">
        <v>27</v>
      </c>
      <c r="D2919" t="s">
        <v>2760</v>
      </c>
      <c r="E2919" t="s">
        <v>963</v>
      </c>
      <c r="F2919" t="s">
        <v>10517</v>
      </c>
      <c r="G2919" t="s">
        <v>10488</v>
      </c>
      <c r="H2919" t="s">
        <v>32</v>
      </c>
      <c r="I2919">
        <v>89</v>
      </c>
      <c r="J2919">
        <v>1.85</v>
      </c>
      <c r="K2919" t="s">
        <v>33</v>
      </c>
      <c r="L2919" t="s">
        <v>15162</v>
      </c>
      <c r="M2919" t="s">
        <v>19707</v>
      </c>
      <c r="N2919" t="s">
        <v>19708</v>
      </c>
      <c r="O2919" t="s">
        <v>19709</v>
      </c>
      <c r="P2919" t="s">
        <v>15602</v>
      </c>
      <c r="Q2919">
        <v>1986</v>
      </c>
      <c r="R2919" t="s">
        <v>491</v>
      </c>
      <c r="S2919">
        <v>2</v>
      </c>
      <c r="T2919">
        <v>8000000</v>
      </c>
      <c r="U2919">
        <v>52287414</v>
      </c>
      <c r="V2919">
        <f t="shared" si="91"/>
        <v>44287414</v>
      </c>
      <c r="W2919" t="s">
        <v>10518</v>
      </c>
      <c r="X2919">
        <v>8.1</v>
      </c>
      <c r="Y2919">
        <v>99</v>
      </c>
      <c r="Z2919">
        <v>271794</v>
      </c>
      <c r="AA2919">
        <v>584</v>
      </c>
      <c r="AB2919">
        <v>24000</v>
      </c>
      <c r="AC2919">
        <v>0</v>
      </c>
      <c r="AD2919">
        <v>217</v>
      </c>
      <c r="AE2919">
        <v>107</v>
      </c>
      <c r="AF2919">
        <v>107</v>
      </c>
      <c r="AG2919">
        <v>644</v>
      </c>
      <c r="AH2919" t="s">
        <v>718</v>
      </c>
      <c r="AI2919" t="s">
        <v>2420</v>
      </c>
      <c r="AP2919">
        <f t="shared" si="90"/>
        <v>2</v>
      </c>
    </row>
    <row r="2920" spans="1:42" x14ac:dyDescent="0.3">
      <c r="A2920" s="1">
        <v>3298</v>
      </c>
      <c r="B2920" t="s">
        <v>10519</v>
      </c>
      <c r="C2920" t="s">
        <v>27</v>
      </c>
      <c r="D2920" t="s">
        <v>3733</v>
      </c>
      <c r="E2920" t="s">
        <v>10520</v>
      </c>
      <c r="F2920" t="s">
        <v>10521</v>
      </c>
      <c r="G2920" t="s">
        <v>10522</v>
      </c>
      <c r="H2920" t="s">
        <v>47</v>
      </c>
      <c r="I2920">
        <v>113</v>
      </c>
      <c r="J2920">
        <v>1.85</v>
      </c>
      <c r="K2920" t="s">
        <v>33</v>
      </c>
      <c r="L2920" t="s">
        <v>16586</v>
      </c>
      <c r="M2920" t="s">
        <v>14595</v>
      </c>
      <c r="N2920" t="s">
        <v>14290</v>
      </c>
      <c r="O2920" t="s">
        <v>14405</v>
      </c>
      <c r="P2920" t="s">
        <v>16453</v>
      </c>
      <c r="Q2920">
        <v>2002</v>
      </c>
      <c r="R2920" t="s">
        <v>491</v>
      </c>
      <c r="S2920">
        <v>0</v>
      </c>
      <c r="T2920">
        <v>8000000</v>
      </c>
      <c r="U2920">
        <v>45063889</v>
      </c>
      <c r="V2920">
        <f t="shared" si="91"/>
        <v>37063889</v>
      </c>
      <c r="W2920" t="s">
        <v>10523</v>
      </c>
      <c r="X2920">
        <v>7.6</v>
      </c>
      <c r="Y2920">
        <v>224</v>
      </c>
      <c r="Z2920">
        <v>297250</v>
      </c>
      <c r="AA2920">
        <v>1441</v>
      </c>
      <c r="AB2920">
        <v>11000</v>
      </c>
      <c r="AC2920">
        <v>0</v>
      </c>
      <c r="AD2920">
        <v>133</v>
      </c>
      <c r="AE2920">
        <v>32</v>
      </c>
      <c r="AF2920">
        <v>27</v>
      </c>
      <c r="AG2920">
        <v>241</v>
      </c>
      <c r="AH2920" t="s">
        <v>2420</v>
      </c>
      <c r="AI2920" t="s">
        <v>4493</v>
      </c>
      <c r="AJ2920" t="s">
        <v>13700</v>
      </c>
      <c r="AK2920" t="s">
        <v>13161</v>
      </c>
      <c r="AP2920">
        <f t="shared" si="90"/>
        <v>4</v>
      </c>
    </row>
    <row r="2921" spans="1:42" x14ac:dyDescent="0.3">
      <c r="A2921" s="1">
        <v>3299</v>
      </c>
      <c r="B2921" t="s">
        <v>10524</v>
      </c>
      <c r="C2921" t="s">
        <v>27</v>
      </c>
      <c r="D2921" t="s">
        <v>10525</v>
      </c>
      <c r="E2921" t="s">
        <v>10526</v>
      </c>
      <c r="F2921" t="s">
        <v>10527</v>
      </c>
      <c r="G2921" t="s">
        <v>10528</v>
      </c>
      <c r="H2921" t="s">
        <v>32</v>
      </c>
      <c r="I2921">
        <v>95</v>
      </c>
      <c r="J2921">
        <v>1.85</v>
      </c>
      <c r="K2921" t="s">
        <v>33</v>
      </c>
      <c r="L2921" t="s">
        <v>15007</v>
      </c>
      <c r="M2921" t="s">
        <v>19710</v>
      </c>
      <c r="N2921" t="s">
        <v>14068</v>
      </c>
      <c r="O2921" t="s">
        <v>14631</v>
      </c>
      <c r="P2921" t="s">
        <v>19711</v>
      </c>
      <c r="Q2921">
        <v>2004</v>
      </c>
      <c r="R2921" t="s">
        <v>34</v>
      </c>
      <c r="S2921">
        <v>0</v>
      </c>
      <c r="T2921">
        <v>8000000</v>
      </c>
      <c r="U2921">
        <v>40066497</v>
      </c>
      <c r="V2921">
        <f t="shared" si="91"/>
        <v>32066497</v>
      </c>
      <c r="W2921" t="s">
        <v>10529</v>
      </c>
      <c r="X2921">
        <v>3.5</v>
      </c>
      <c r="Y2921">
        <v>58</v>
      </c>
      <c r="Z2921">
        <v>23671</v>
      </c>
      <c r="AA2921">
        <v>247</v>
      </c>
      <c r="AB2921">
        <v>0</v>
      </c>
      <c r="AC2921">
        <v>548</v>
      </c>
      <c r="AD2921">
        <v>389</v>
      </c>
      <c r="AE2921">
        <v>363</v>
      </c>
      <c r="AF2921">
        <v>360</v>
      </c>
      <c r="AG2921">
        <v>1792</v>
      </c>
      <c r="AH2921" t="s">
        <v>2420</v>
      </c>
      <c r="AI2921" t="s">
        <v>20933</v>
      </c>
      <c r="AP2921">
        <f t="shared" si="90"/>
        <v>2</v>
      </c>
    </row>
    <row r="2922" spans="1:42" x14ac:dyDescent="0.3">
      <c r="A2922" s="1">
        <v>3300</v>
      </c>
      <c r="B2922" t="s">
        <v>10530</v>
      </c>
      <c r="C2922" t="s">
        <v>27</v>
      </c>
      <c r="D2922" t="s">
        <v>10531</v>
      </c>
      <c r="E2922" t="s">
        <v>2618</v>
      </c>
      <c r="F2922" t="s">
        <v>2301</v>
      </c>
      <c r="G2922" t="s">
        <v>2824</v>
      </c>
      <c r="H2922" t="s">
        <v>32</v>
      </c>
      <c r="I2922">
        <v>112</v>
      </c>
      <c r="J2922">
        <v>1.85</v>
      </c>
      <c r="K2922" t="s">
        <v>33</v>
      </c>
      <c r="L2922" t="s">
        <v>15479</v>
      </c>
      <c r="M2922" t="s">
        <v>14138</v>
      </c>
      <c r="N2922" t="s">
        <v>19712</v>
      </c>
      <c r="O2922" t="s">
        <v>14074</v>
      </c>
      <c r="P2922" t="s">
        <v>14048</v>
      </c>
      <c r="Q2922">
        <v>1979</v>
      </c>
      <c r="R2922" t="s">
        <v>72</v>
      </c>
      <c r="S2922">
        <v>0</v>
      </c>
      <c r="T2922">
        <v>8000000</v>
      </c>
      <c r="U2922">
        <v>36500000</v>
      </c>
      <c r="V2922">
        <f t="shared" si="91"/>
        <v>28500000</v>
      </c>
      <c r="W2922" t="s">
        <v>10532</v>
      </c>
      <c r="X2922">
        <v>7.6</v>
      </c>
      <c r="Y2922">
        <v>53</v>
      </c>
      <c r="Z2922">
        <v>87090</v>
      </c>
      <c r="AA2922">
        <v>142</v>
      </c>
      <c r="AB2922">
        <v>0</v>
      </c>
      <c r="AC2922">
        <v>152</v>
      </c>
      <c r="AD2922">
        <v>16000</v>
      </c>
      <c r="AE2922">
        <v>466</v>
      </c>
      <c r="AF2922">
        <v>459</v>
      </c>
      <c r="AG2922">
        <v>17568</v>
      </c>
      <c r="AH2922" t="s">
        <v>20932</v>
      </c>
      <c r="AI2922" t="s">
        <v>20931</v>
      </c>
      <c r="AJ2922" t="s">
        <v>2420</v>
      </c>
      <c r="AP2922">
        <f t="shared" si="90"/>
        <v>3</v>
      </c>
    </row>
    <row r="2923" spans="1:42" x14ac:dyDescent="0.3">
      <c r="A2923" s="1">
        <v>3301</v>
      </c>
      <c r="B2923" t="s">
        <v>10533</v>
      </c>
      <c r="C2923" t="s">
        <v>27</v>
      </c>
      <c r="D2923" t="s">
        <v>9058</v>
      </c>
      <c r="E2923" t="s">
        <v>2006</v>
      </c>
      <c r="F2923" t="s">
        <v>1619</v>
      </c>
      <c r="G2923" t="s">
        <v>5332</v>
      </c>
      <c r="H2923" t="s">
        <v>32</v>
      </c>
      <c r="I2923">
        <v>109</v>
      </c>
      <c r="J2923">
        <v>1.85</v>
      </c>
      <c r="K2923" t="s">
        <v>33</v>
      </c>
      <c r="L2923" t="s">
        <v>15349</v>
      </c>
      <c r="M2923" t="s">
        <v>17621</v>
      </c>
      <c r="N2923" t="s">
        <v>17729</v>
      </c>
      <c r="O2923" t="s">
        <v>19713</v>
      </c>
      <c r="P2923" t="s">
        <v>14218</v>
      </c>
      <c r="Q2923">
        <v>2002</v>
      </c>
      <c r="R2923" t="s">
        <v>34</v>
      </c>
      <c r="S2923">
        <v>1</v>
      </c>
      <c r="T2923">
        <v>8000000</v>
      </c>
      <c r="U2923">
        <v>27362712</v>
      </c>
      <c r="V2923">
        <f t="shared" si="91"/>
        <v>19362712</v>
      </c>
      <c r="W2923" t="s">
        <v>10534</v>
      </c>
      <c r="X2923">
        <v>6.5</v>
      </c>
      <c r="Y2923">
        <v>37</v>
      </c>
      <c r="Z2923">
        <v>5971</v>
      </c>
      <c r="AA2923">
        <v>60</v>
      </c>
      <c r="AB2923">
        <v>0</v>
      </c>
      <c r="AC2923">
        <v>44</v>
      </c>
      <c r="AD2923">
        <v>1000</v>
      </c>
      <c r="AE2923">
        <v>886</v>
      </c>
      <c r="AF2923">
        <v>458</v>
      </c>
      <c r="AG2923">
        <v>3199</v>
      </c>
      <c r="AH2923" t="s">
        <v>1432</v>
      </c>
      <c r="AI2923" t="s">
        <v>2420</v>
      </c>
      <c r="AJ2923" t="s">
        <v>20933</v>
      </c>
      <c r="AK2923" t="s">
        <v>12756</v>
      </c>
      <c r="AP2923">
        <f t="shared" si="90"/>
        <v>4</v>
      </c>
    </row>
    <row r="2924" spans="1:42" x14ac:dyDescent="0.3">
      <c r="A2924" s="1">
        <v>3302</v>
      </c>
      <c r="B2924" t="s">
        <v>10535</v>
      </c>
      <c r="C2924" t="s">
        <v>27</v>
      </c>
      <c r="D2924" t="s">
        <v>10536</v>
      </c>
      <c r="E2924" t="s">
        <v>3684</v>
      </c>
      <c r="F2924" t="s">
        <v>7073</v>
      </c>
      <c r="G2924" t="s">
        <v>916</v>
      </c>
      <c r="H2924" t="s">
        <v>32</v>
      </c>
      <c r="I2924">
        <v>108</v>
      </c>
      <c r="J2924">
        <v>2.35</v>
      </c>
      <c r="K2924" t="s">
        <v>33</v>
      </c>
      <c r="L2924" t="s">
        <v>8889</v>
      </c>
      <c r="M2924" t="s">
        <v>15250</v>
      </c>
      <c r="N2924" t="s">
        <v>18339</v>
      </c>
      <c r="O2924" t="s">
        <v>19541</v>
      </c>
      <c r="P2924" t="s">
        <v>14018</v>
      </c>
      <c r="Q2924">
        <v>1996</v>
      </c>
      <c r="R2924" t="s">
        <v>491</v>
      </c>
      <c r="S2924">
        <v>2</v>
      </c>
      <c r="T2924">
        <v>8000000</v>
      </c>
      <c r="U2924">
        <v>34746109</v>
      </c>
      <c r="V2924">
        <f t="shared" si="91"/>
        <v>26746109</v>
      </c>
      <c r="W2924" t="s">
        <v>10537</v>
      </c>
      <c r="X2924">
        <v>5.6</v>
      </c>
      <c r="Y2924">
        <v>11</v>
      </c>
      <c r="Z2924">
        <v>3122</v>
      </c>
      <c r="AA2924">
        <v>14</v>
      </c>
      <c r="AB2924">
        <v>559</v>
      </c>
      <c r="AC2924">
        <v>0</v>
      </c>
      <c r="AD2924">
        <v>585</v>
      </c>
      <c r="AE2924">
        <v>434</v>
      </c>
      <c r="AF2924">
        <v>388</v>
      </c>
      <c r="AG2924">
        <v>3023</v>
      </c>
      <c r="AH2924" t="s">
        <v>1432</v>
      </c>
      <c r="AI2924" t="s">
        <v>20931</v>
      </c>
      <c r="AJ2924" t="s">
        <v>2420</v>
      </c>
      <c r="AK2924" t="s">
        <v>12756</v>
      </c>
      <c r="AL2924" t="s">
        <v>13161</v>
      </c>
      <c r="AP2924">
        <f t="shared" si="90"/>
        <v>5</v>
      </c>
    </row>
    <row r="2925" spans="1:42" x14ac:dyDescent="0.3">
      <c r="A2925" s="1">
        <v>3303</v>
      </c>
      <c r="B2925" t="s">
        <v>10538</v>
      </c>
      <c r="C2925" t="s">
        <v>27</v>
      </c>
      <c r="D2925" t="s">
        <v>5736</v>
      </c>
      <c r="E2925" t="s">
        <v>53</v>
      </c>
      <c r="F2925" t="s">
        <v>1778</v>
      </c>
      <c r="G2925" t="s">
        <v>181</v>
      </c>
      <c r="H2925" t="s">
        <v>32</v>
      </c>
      <c r="I2925">
        <v>100</v>
      </c>
      <c r="J2925">
        <v>1.85</v>
      </c>
      <c r="K2925" t="s">
        <v>33</v>
      </c>
      <c r="L2925" t="s">
        <v>14140</v>
      </c>
      <c r="M2925" t="s">
        <v>16367</v>
      </c>
      <c r="N2925" t="s">
        <v>19714</v>
      </c>
      <c r="O2925" t="s">
        <v>18273</v>
      </c>
      <c r="P2925" t="s">
        <v>14986</v>
      </c>
      <c r="Q2925">
        <v>2011</v>
      </c>
      <c r="R2925" t="s">
        <v>491</v>
      </c>
      <c r="S2925">
        <v>2</v>
      </c>
      <c r="T2925">
        <v>8000000</v>
      </c>
      <c r="U2925">
        <v>34963967</v>
      </c>
      <c r="V2925">
        <f t="shared" si="91"/>
        <v>26963967</v>
      </c>
      <c r="W2925" t="s">
        <v>10539</v>
      </c>
      <c r="X2925">
        <v>7.7</v>
      </c>
      <c r="Y2925">
        <v>327</v>
      </c>
      <c r="Z2925">
        <v>270441</v>
      </c>
      <c r="AA2925">
        <v>378</v>
      </c>
      <c r="AB2925">
        <v>40000</v>
      </c>
      <c r="AC2925">
        <v>129</v>
      </c>
      <c r="AD2925">
        <v>23000</v>
      </c>
      <c r="AE2925">
        <v>10000</v>
      </c>
      <c r="AF2925">
        <v>3000</v>
      </c>
      <c r="AG2925">
        <v>39807</v>
      </c>
      <c r="AH2925" t="s">
        <v>1432</v>
      </c>
      <c r="AI2925" t="s">
        <v>2420</v>
      </c>
      <c r="AJ2925" t="s">
        <v>12756</v>
      </c>
      <c r="AP2925">
        <f t="shared" si="90"/>
        <v>3</v>
      </c>
    </row>
    <row r="2926" spans="1:42" x14ac:dyDescent="0.3">
      <c r="A2926" s="1">
        <v>3304</v>
      </c>
      <c r="B2926" t="s">
        <v>10540</v>
      </c>
      <c r="C2926" t="s">
        <v>27</v>
      </c>
      <c r="D2926" t="s">
        <v>10541</v>
      </c>
      <c r="E2926" t="s">
        <v>10542</v>
      </c>
      <c r="F2926" t="s">
        <v>10543</v>
      </c>
      <c r="G2926" t="s">
        <v>10544</v>
      </c>
      <c r="H2926" t="s">
        <v>32</v>
      </c>
      <c r="I2926">
        <v>90</v>
      </c>
      <c r="J2926">
        <v>1.85</v>
      </c>
      <c r="K2926" t="s">
        <v>33</v>
      </c>
      <c r="L2926" t="s">
        <v>16337</v>
      </c>
      <c r="M2926" t="s">
        <v>14543</v>
      </c>
      <c r="N2926" t="s">
        <v>16246</v>
      </c>
      <c r="O2926" t="s">
        <v>18655</v>
      </c>
      <c r="P2926" t="s">
        <v>15096</v>
      </c>
      <c r="Q2926">
        <v>2008</v>
      </c>
      <c r="R2926" t="s">
        <v>34</v>
      </c>
      <c r="S2926">
        <v>1</v>
      </c>
      <c r="T2926">
        <v>8000000</v>
      </c>
      <c r="U2926">
        <v>25926543</v>
      </c>
      <c r="V2926">
        <f t="shared" si="91"/>
        <v>17926543</v>
      </c>
      <c r="W2926" t="s">
        <v>10545</v>
      </c>
      <c r="X2926">
        <v>5.2</v>
      </c>
      <c r="Y2926">
        <v>135</v>
      </c>
      <c r="Z2926">
        <v>26609</v>
      </c>
      <c r="AA2926">
        <v>148</v>
      </c>
      <c r="AB2926">
        <v>0</v>
      </c>
      <c r="AC2926">
        <v>5</v>
      </c>
      <c r="AD2926">
        <v>449</v>
      </c>
      <c r="AE2926">
        <v>332</v>
      </c>
      <c r="AF2926">
        <v>297</v>
      </c>
      <c r="AG2926">
        <v>1534</v>
      </c>
      <c r="AH2926" t="s">
        <v>4493</v>
      </c>
      <c r="AI2926" t="s">
        <v>20928</v>
      </c>
      <c r="AJ2926" t="s">
        <v>13161</v>
      </c>
      <c r="AP2926">
        <f t="shared" si="90"/>
        <v>3</v>
      </c>
    </row>
    <row r="2927" spans="1:42" x14ac:dyDescent="0.3">
      <c r="A2927" s="1">
        <v>3305</v>
      </c>
      <c r="B2927" t="s">
        <v>10546</v>
      </c>
      <c r="C2927" t="s">
        <v>27</v>
      </c>
      <c r="D2927" t="s">
        <v>10547</v>
      </c>
      <c r="E2927" t="s">
        <v>10548</v>
      </c>
      <c r="F2927" t="s">
        <v>10549</v>
      </c>
      <c r="G2927" t="s">
        <v>10550</v>
      </c>
      <c r="H2927" t="s">
        <v>32</v>
      </c>
      <c r="I2927">
        <v>94</v>
      </c>
      <c r="J2927">
        <v>2.35</v>
      </c>
      <c r="K2927" t="s">
        <v>33</v>
      </c>
      <c r="L2927" t="s">
        <v>15250</v>
      </c>
      <c r="M2927" t="s">
        <v>15189</v>
      </c>
      <c r="N2927" t="s">
        <v>11383</v>
      </c>
      <c r="O2927" t="s">
        <v>14625</v>
      </c>
      <c r="P2927" t="s">
        <v>14178</v>
      </c>
      <c r="Q2927">
        <v>2014</v>
      </c>
      <c r="R2927" t="s">
        <v>491</v>
      </c>
      <c r="S2927">
        <v>3</v>
      </c>
      <c r="T2927">
        <v>8000000</v>
      </c>
      <c r="U2927">
        <v>26049082</v>
      </c>
      <c r="V2927">
        <f t="shared" si="91"/>
        <v>18049082</v>
      </c>
      <c r="W2927" t="s">
        <v>10551</v>
      </c>
      <c r="X2927">
        <v>6.1</v>
      </c>
      <c r="Y2927">
        <v>164</v>
      </c>
      <c r="Z2927">
        <v>76791</v>
      </c>
      <c r="AA2927">
        <v>100</v>
      </c>
      <c r="AB2927">
        <v>0</v>
      </c>
      <c r="AC2927">
        <v>19</v>
      </c>
      <c r="AD2927">
        <v>363</v>
      </c>
      <c r="AE2927">
        <v>342</v>
      </c>
      <c r="AF2927">
        <v>117</v>
      </c>
      <c r="AG2927">
        <v>1024</v>
      </c>
      <c r="AH2927" t="s">
        <v>1432</v>
      </c>
      <c r="AI2927" t="s">
        <v>12756</v>
      </c>
      <c r="AP2927">
        <f t="shared" si="90"/>
        <v>2</v>
      </c>
    </row>
    <row r="2928" spans="1:42" x14ac:dyDescent="0.3">
      <c r="A2928" s="1">
        <v>3308</v>
      </c>
      <c r="B2928" t="s">
        <v>10552</v>
      </c>
      <c r="C2928" t="s">
        <v>27</v>
      </c>
      <c r="D2928" t="s">
        <v>641</v>
      </c>
      <c r="E2928" t="s">
        <v>442</v>
      </c>
      <c r="F2928" t="s">
        <v>1254</v>
      </c>
      <c r="G2928" t="s">
        <v>571</v>
      </c>
      <c r="H2928" t="s">
        <v>47</v>
      </c>
      <c r="I2928">
        <v>111</v>
      </c>
      <c r="J2928">
        <v>1.85</v>
      </c>
      <c r="K2928" t="s">
        <v>33</v>
      </c>
      <c r="L2928" t="s">
        <v>18020</v>
      </c>
      <c r="M2928" t="s">
        <v>17770</v>
      </c>
      <c r="N2928" t="s">
        <v>19715</v>
      </c>
      <c r="O2928" t="s">
        <v>19716</v>
      </c>
      <c r="P2928" t="s">
        <v>15289</v>
      </c>
      <c r="Q2928">
        <v>1993</v>
      </c>
      <c r="R2928" t="s">
        <v>34</v>
      </c>
      <c r="S2928">
        <v>0</v>
      </c>
      <c r="T2928">
        <v>8000000</v>
      </c>
      <c r="U2928">
        <v>22551000</v>
      </c>
      <c r="V2928">
        <f t="shared" si="91"/>
        <v>14551000</v>
      </c>
      <c r="W2928" t="s">
        <v>10553</v>
      </c>
      <c r="X2928">
        <v>7.4</v>
      </c>
      <c r="Y2928">
        <v>41</v>
      </c>
      <c r="Z2928">
        <v>37269</v>
      </c>
      <c r="AA2928">
        <v>165</v>
      </c>
      <c r="AB2928">
        <v>0</v>
      </c>
      <c r="AC2928">
        <v>0</v>
      </c>
      <c r="AD2928">
        <v>18000</v>
      </c>
      <c r="AE2928">
        <v>18000</v>
      </c>
      <c r="AF2928">
        <v>591</v>
      </c>
      <c r="AG2928">
        <v>37645</v>
      </c>
      <c r="AH2928" t="s">
        <v>1432</v>
      </c>
      <c r="AI2928" t="s">
        <v>2420</v>
      </c>
      <c r="AJ2928" t="s">
        <v>12756</v>
      </c>
      <c r="AP2928">
        <f t="shared" si="90"/>
        <v>3</v>
      </c>
    </row>
    <row r="2929" spans="1:42" x14ac:dyDescent="0.3">
      <c r="A2929" s="1">
        <v>3309</v>
      </c>
      <c r="B2929" t="s">
        <v>10554</v>
      </c>
      <c r="C2929" t="s">
        <v>27</v>
      </c>
      <c r="D2929" t="s">
        <v>10555</v>
      </c>
      <c r="E2929" t="s">
        <v>10556</v>
      </c>
      <c r="F2929" t="s">
        <v>10557</v>
      </c>
      <c r="G2929" t="s">
        <v>820</v>
      </c>
      <c r="H2929" t="s">
        <v>47</v>
      </c>
      <c r="I2929">
        <v>142</v>
      </c>
      <c r="J2929">
        <v>2.35</v>
      </c>
      <c r="K2929" t="s">
        <v>33</v>
      </c>
      <c r="L2929" t="s">
        <v>14016</v>
      </c>
      <c r="M2929" t="s">
        <v>14578</v>
      </c>
      <c r="N2929" t="s">
        <v>14171</v>
      </c>
      <c r="O2929" t="s">
        <v>19717</v>
      </c>
      <c r="P2929" t="s">
        <v>19718</v>
      </c>
      <c r="Q2929">
        <v>1969</v>
      </c>
      <c r="R2929" t="s">
        <v>10558</v>
      </c>
      <c r="S2929">
        <v>2</v>
      </c>
      <c r="T2929">
        <v>7000000</v>
      </c>
      <c r="U2929">
        <v>22800000</v>
      </c>
      <c r="V2929">
        <f t="shared" si="91"/>
        <v>15800000</v>
      </c>
      <c r="W2929" t="s">
        <v>10559</v>
      </c>
      <c r="X2929">
        <v>6.8</v>
      </c>
      <c r="Y2929">
        <v>143</v>
      </c>
      <c r="Z2929">
        <v>59941</v>
      </c>
      <c r="AA2929">
        <v>452</v>
      </c>
      <c r="AB2929">
        <v>0</v>
      </c>
      <c r="AC2929">
        <v>13</v>
      </c>
      <c r="AD2929">
        <v>803</v>
      </c>
      <c r="AE2929">
        <v>314</v>
      </c>
      <c r="AF2929">
        <v>244</v>
      </c>
      <c r="AG2929">
        <v>1769</v>
      </c>
      <c r="AH2929" t="s">
        <v>980</v>
      </c>
      <c r="AI2929" t="s">
        <v>718</v>
      </c>
      <c r="AJ2929" t="s">
        <v>13161</v>
      </c>
      <c r="AP2929">
        <f t="shared" si="90"/>
        <v>3</v>
      </c>
    </row>
    <row r="2930" spans="1:42" x14ac:dyDescent="0.3">
      <c r="A2930" s="1">
        <v>3311</v>
      </c>
      <c r="B2930" t="s">
        <v>10560</v>
      </c>
      <c r="C2930" t="s">
        <v>27</v>
      </c>
      <c r="D2930" t="s">
        <v>4421</v>
      </c>
      <c r="E2930" t="s">
        <v>2586</v>
      </c>
      <c r="F2930" t="s">
        <v>10561</v>
      </c>
      <c r="G2930" t="s">
        <v>10562</v>
      </c>
      <c r="H2930" t="s">
        <v>32</v>
      </c>
      <c r="I2930">
        <v>107</v>
      </c>
      <c r="J2930">
        <v>1.85</v>
      </c>
      <c r="K2930" t="s">
        <v>33</v>
      </c>
      <c r="L2930" t="s">
        <v>14794</v>
      </c>
      <c r="M2930" t="s">
        <v>17931</v>
      </c>
      <c r="N2930" t="s">
        <v>17239</v>
      </c>
      <c r="O2930" t="s">
        <v>15551</v>
      </c>
      <c r="P2930" t="s">
        <v>19719</v>
      </c>
      <c r="Q2930">
        <v>1994</v>
      </c>
      <c r="R2930" t="s">
        <v>491</v>
      </c>
      <c r="S2930">
        <v>0</v>
      </c>
      <c r="T2930">
        <v>8000000</v>
      </c>
      <c r="U2930">
        <v>18090181</v>
      </c>
      <c r="V2930">
        <f t="shared" si="91"/>
        <v>10090181</v>
      </c>
      <c r="W2930" t="s">
        <v>10563</v>
      </c>
      <c r="X2930">
        <v>6.4</v>
      </c>
      <c r="Y2930">
        <v>109</v>
      </c>
      <c r="Z2930">
        <v>38191</v>
      </c>
      <c r="AA2930">
        <v>271</v>
      </c>
      <c r="AB2930">
        <v>0</v>
      </c>
      <c r="AC2930">
        <v>0</v>
      </c>
      <c r="AD2930">
        <v>969</v>
      </c>
      <c r="AE2930">
        <v>449</v>
      </c>
      <c r="AF2930">
        <v>112</v>
      </c>
      <c r="AG2930">
        <v>1775</v>
      </c>
      <c r="AH2930" t="s">
        <v>20924</v>
      </c>
      <c r="AI2930" t="s">
        <v>4493</v>
      </c>
      <c r="AJ2930" t="s">
        <v>20928</v>
      </c>
      <c r="AK2930" t="s">
        <v>13161</v>
      </c>
      <c r="AP2930">
        <f t="shared" si="90"/>
        <v>4</v>
      </c>
    </row>
    <row r="2931" spans="1:42" x14ac:dyDescent="0.3">
      <c r="A2931" s="1">
        <v>3312</v>
      </c>
      <c r="B2931" t="s">
        <v>10564</v>
      </c>
      <c r="C2931" t="s">
        <v>27</v>
      </c>
      <c r="D2931" t="s">
        <v>4139</v>
      </c>
      <c r="E2931" t="s">
        <v>1330</v>
      </c>
      <c r="F2931" t="s">
        <v>7882</v>
      </c>
      <c r="G2931" t="s">
        <v>10565</v>
      </c>
      <c r="H2931" t="s">
        <v>32</v>
      </c>
      <c r="I2931">
        <v>91</v>
      </c>
      <c r="J2931">
        <v>1.85</v>
      </c>
      <c r="K2931" t="s">
        <v>33</v>
      </c>
      <c r="L2931" t="s">
        <v>19720</v>
      </c>
      <c r="M2931" t="s">
        <v>14069</v>
      </c>
      <c r="N2931" t="s">
        <v>19721</v>
      </c>
      <c r="O2931" t="s">
        <v>17604</v>
      </c>
      <c r="P2931" t="s">
        <v>14397</v>
      </c>
      <c r="Q2931">
        <v>1999</v>
      </c>
      <c r="R2931" t="s">
        <v>34</v>
      </c>
      <c r="S2931">
        <v>2</v>
      </c>
      <c r="T2931">
        <v>8000000</v>
      </c>
      <c r="U2931">
        <v>17843379</v>
      </c>
      <c r="V2931">
        <f t="shared" si="91"/>
        <v>9843379</v>
      </c>
      <c r="W2931" t="s">
        <v>10566</v>
      </c>
      <c r="X2931">
        <v>5.7</v>
      </c>
      <c r="Y2931">
        <v>59</v>
      </c>
      <c r="Z2931">
        <v>14904</v>
      </c>
      <c r="AA2931">
        <v>147</v>
      </c>
      <c r="AB2931">
        <v>0</v>
      </c>
      <c r="AC2931">
        <v>13</v>
      </c>
      <c r="AD2931">
        <v>452</v>
      </c>
      <c r="AE2931">
        <v>442</v>
      </c>
      <c r="AF2931">
        <v>292</v>
      </c>
      <c r="AG2931">
        <v>1760</v>
      </c>
      <c r="AH2931" t="s">
        <v>1432</v>
      </c>
      <c r="AI2931" t="s">
        <v>2420</v>
      </c>
      <c r="AJ2931" t="s">
        <v>12756</v>
      </c>
      <c r="AP2931">
        <f t="shared" si="90"/>
        <v>3</v>
      </c>
    </row>
    <row r="2932" spans="1:42" x14ac:dyDescent="0.3">
      <c r="A2932" s="1">
        <v>3314</v>
      </c>
      <c r="B2932" t="s">
        <v>10567</v>
      </c>
      <c r="C2932" t="s">
        <v>27</v>
      </c>
      <c r="D2932" t="s">
        <v>9480</v>
      </c>
      <c r="E2932" t="s">
        <v>1897</v>
      </c>
      <c r="F2932" t="s">
        <v>8332</v>
      </c>
      <c r="G2932" t="s">
        <v>2809</v>
      </c>
      <c r="H2932" t="s">
        <v>32</v>
      </c>
      <c r="I2932">
        <v>82</v>
      </c>
      <c r="J2932">
        <v>1.85</v>
      </c>
      <c r="K2932" t="s">
        <v>33</v>
      </c>
      <c r="L2932" t="s">
        <v>19287</v>
      </c>
      <c r="M2932" t="s">
        <v>19722</v>
      </c>
      <c r="N2932" t="s">
        <v>14068</v>
      </c>
      <c r="O2932" t="s">
        <v>16697</v>
      </c>
      <c r="P2932" t="s">
        <v>19723</v>
      </c>
      <c r="Q2932">
        <v>1998</v>
      </c>
      <c r="R2932" t="s">
        <v>491</v>
      </c>
      <c r="S2932">
        <v>0</v>
      </c>
      <c r="T2932">
        <v>8000000</v>
      </c>
      <c r="U2932">
        <v>17278980</v>
      </c>
      <c r="V2932">
        <f t="shared" si="91"/>
        <v>9278980</v>
      </c>
      <c r="W2932" t="s">
        <v>10568</v>
      </c>
      <c r="X2932">
        <v>6.7</v>
      </c>
      <c r="Y2932">
        <v>40</v>
      </c>
      <c r="Z2932">
        <v>48225</v>
      </c>
      <c r="AA2932">
        <v>164</v>
      </c>
      <c r="AB2932">
        <v>0</v>
      </c>
      <c r="AC2932">
        <v>33</v>
      </c>
      <c r="AD2932">
        <v>744</v>
      </c>
      <c r="AE2932">
        <v>503</v>
      </c>
      <c r="AF2932">
        <v>475</v>
      </c>
      <c r="AG2932">
        <v>2400</v>
      </c>
      <c r="AH2932" t="s">
        <v>1432</v>
      </c>
      <c r="AI2932" t="s">
        <v>20931</v>
      </c>
      <c r="AP2932">
        <f t="shared" si="90"/>
        <v>2</v>
      </c>
    </row>
    <row r="2933" spans="1:42" x14ac:dyDescent="0.3">
      <c r="A2933" s="1">
        <v>3315</v>
      </c>
      <c r="B2933" t="s">
        <v>10569</v>
      </c>
      <c r="C2933" t="s">
        <v>27</v>
      </c>
      <c r="D2933" t="s">
        <v>10570</v>
      </c>
      <c r="E2933" t="s">
        <v>63</v>
      </c>
      <c r="F2933" t="s">
        <v>1133</v>
      </c>
      <c r="G2933" t="s">
        <v>3779</v>
      </c>
      <c r="H2933" t="s">
        <v>32</v>
      </c>
      <c r="I2933">
        <v>97</v>
      </c>
      <c r="J2933">
        <v>1.85</v>
      </c>
      <c r="K2933" t="s">
        <v>33</v>
      </c>
      <c r="L2933" t="s">
        <v>14003</v>
      </c>
      <c r="M2933" t="s">
        <v>19724</v>
      </c>
      <c r="N2933" t="s">
        <v>15168</v>
      </c>
      <c r="O2933" t="s">
        <v>14207</v>
      </c>
      <c r="P2933" t="s">
        <v>15595</v>
      </c>
      <c r="Q2933">
        <v>2009</v>
      </c>
      <c r="R2933" t="s">
        <v>72</v>
      </c>
      <c r="S2933">
        <v>1</v>
      </c>
      <c r="T2933">
        <v>8000000</v>
      </c>
      <c r="U2933">
        <v>16699684</v>
      </c>
      <c r="V2933">
        <f t="shared" si="91"/>
        <v>8699684</v>
      </c>
      <c r="W2933" t="s">
        <v>10571</v>
      </c>
      <c r="X2933">
        <v>5.6</v>
      </c>
      <c r="Y2933">
        <v>121</v>
      </c>
      <c r="Z2933">
        <v>17461</v>
      </c>
      <c r="AA2933">
        <v>78</v>
      </c>
      <c r="AB2933">
        <v>0</v>
      </c>
      <c r="AC2933">
        <v>3</v>
      </c>
      <c r="AD2933">
        <v>24000</v>
      </c>
      <c r="AE2933">
        <v>827</v>
      </c>
      <c r="AF2933">
        <v>631</v>
      </c>
      <c r="AG2933">
        <v>25792</v>
      </c>
      <c r="AH2933" t="s">
        <v>1432</v>
      </c>
      <c r="AI2933" t="s">
        <v>12756</v>
      </c>
      <c r="AP2933">
        <f t="shared" si="90"/>
        <v>2</v>
      </c>
    </row>
    <row r="2934" spans="1:42" x14ac:dyDescent="0.3">
      <c r="A2934" s="1">
        <v>3316</v>
      </c>
      <c r="B2934" t="s">
        <v>10572</v>
      </c>
      <c r="C2934" t="s">
        <v>27</v>
      </c>
      <c r="D2934" t="s">
        <v>10573</v>
      </c>
      <c r="E2934" t="s">
        <v>52</v>
      </c>
      <c r="F2934" t="s">
        <v>1016</v>
      </c>
      <c r="G2934" t="s">
        <v>2627</v>
      </c>
      <c r="H2934" t="s">
        <v>32</v>
      </c>
      <c r="I2934">
        <v>102</v>
      </c>
      <c r="J2934">
        <v>2.35</v>
      </c>
      <c r="K2934" t="s">
        <v>33</v>
      </c>
      <c r="L2934" t="s">
        <v>14567</v>
      </c>
      <c r="M2934" t="s">
        <v>19725</v>
      </c>
      <c r="N2934" t="s">
        <v>16486</v>
      </c>
      <c r="O2934" t="s">
        <v>14698</v>
      </c>
      <c r="P2934" t="s">
        <v>19337</v>
      </c>
      <c r="Q2934">
        <v>2000</v>
      </c>
      <c r="R2934" t="s">
        <v>491</v>
      </c>
      <c r="S2934">
        <v>1</v>
      </c>
      <c r="T2934">
        <v>7000000</v>
      </c>
      <c r="U2934">
        <v>15047419</v>
      </c>
      <c r="V2934">
        <f t="shared" si="91"/>
        <v>8047419</v>
      </c>
      <c r="W2934" t="s">
        <v>10574</v>
      </c>
      <c r="X2934">
        <v>7.6</v>
      </c>
      <c r="Y2934">
        <v>288</v>
      </c>
      <c r="Z2934">
        <v>357275</v>
      </c>
      <c r="AA2934">
        <v>1061</v>
      </c>
      <c r="AB2934">
        <v>18000</v>
      </c>
      <c r="AC2934">
        <v>126</v>
      </c>
      <c r="AD2934">
        <v>23000</v>
      </c>
      <c r="AE2934">
        <v>1000</v>
      </c>
      <c r="AF2934">
        <v>517</v>
      </c>
      <c r="AG2934">
        <v>25462</v>
      </c>
      <c r="AH2934" t="s">
        <v>20931</v>
      </c>
      <c r="AI2934" t="s">
        <v>2420</v>
      </c>
      <c r="AP2934">
        <f t="shared" si="90"/>
        <v>2</v>
      </c>
    </row>
    <row r="2935" spans="1:42" x14ac:dyDescent="0.3">
      <c r="A2935" s="1">
        <v>3317</v>
      </c>
      <c r="B2935" t="s">
        <v>10575</v>
      </c>
      <c r="C2935" t="s">
        <v>27</v>
      </c>
      <c r="D2935" t="s">
        <v>6219</v>
      </c>
      <c r="E2935" t="s">
        <v>291</v>
      </c>
      <c r="F2935" t="s">
        <v>1417</v>
      </c>
      <c r="G2935" t="s">
        <v>1101</v>
      </c>
      <c r="H2935" t="s">
        <v>32</v>
      </c>
      <c r="I2935">
        <v>93</v>
      </c>
      <c r="J2935">
        <v>1.85</v>
      </c>
      <c r="K2935" t="s">
        <v>33</v>
      </c>
      <c r="L2935" t="s">
        <v>19117</v>
      </c>
      <c r="M2935" t="s">
        <v>16680</v>
      </c>
      <c r="N2935" t="s">
        <v>15595</v>
      </c>
      <c r="O2935" t="s">
        <v>18420</v>
      </c>
      <c r="P2935" t="s">
        <v>19726</v>
      </c>
      <c r="Q2935">
        <v>2002</v>
      </c>
      <c r="R2935" t="s">
        <v>491</v>
      </c>
      <c r="S2935">
        <v>3</v>
      </c>
      <c r="T2935">
        <v>5000000</v>
      </c>
      <c r="U2935">
        <v>14015786</v>
      </c>
      <c r="V2935">
        <f t="shared" si="91"/>
        <v>9015786</v>
      </c>
      <c r="W2935" t="s">
        <v>10576</v>
      </c>
      <c r="X2935">
        <v>6.5</v>
      </c>
      <c r="Y2935">
        <v>107</v>
      </c>
      <c r="Z2935">
        <v>37952</v>
      </c>
      <c r="AA2935">
        <v>298</v>
      </c>
      <c r="AB2935">
        <v>938</v>
      </c>
      <c r="AC2935">
        <v>44</v>
      </c>
      <c r="AD2935">
        <v>15000</v>
      </c>
      <c r="AE2935">
        <v>11000</v>
      </c>
      <c r="AF2935">
        <v>596</v>
      </c>
      <c r="AG2935">
        <v>27646</v>
      </c>
      <c r="AH2935" t="s">
        <v>2420</v>
      </c>
      <c r="AI2935" t="s">
        <v>12756</v>
      </c>
      <c r="AP2935">
        <f t="shared" si="90"/>
        <v>2</v>
      </c>
    </row>
    <row r="2936" spans="1:42" x14ac:dyDescent="0.3">
      <c r="A2936" s="1">
        <v>3319</v>
      </c>
      <c r="B2936" t="s">
        <v>10577</v>
      </c>
      <c r="C2936" t="s">
        <v>27</v>
      </c>
      <c r="D2936" t="s">
        <v>10578</v>
      </c>
      <c r="E2936" t="s">
        <v>3406</v>
      </c>
      <c r="F2936" t="s">
        <v>5381</v>
      </c>
      <c r="G2936" t="s">
        <v>298</v>
      </c>
      <c r="H2936" t="s">
        <v>32</v>
      </c>
      <c r="I2936">
        <v>138</v>
      </c>
      <c r="J2936">
        <v>2.35</v>
      </c>
      <c r="K2936" t="s">
        <v>33</v>
      </c>
      <c r="L2936" t="s">
        <v>16569</v>
      </c>
      <c r="M2936" t="s">
        <v>18093</v>
      </c>
      <c r="N2936" t="s">
        <v>16271</v>
      </c>
      <c r="O2936" t="s">
        <v>16043</v>
      </c>
      <c r="P2936" t="s">
        <v>17536</v>
      </c>
      <c r="Q2936">
        <v>2009</v>
      </c>
      <c r="R2936" t="s">
        <v>491</v>
      </c>
      <c r="S2936">
        <v>0</v>
      </c>
      <c r="T2936">
        <v>8000000</v>
      </c>
      <c r="U2936">
        <v>10269307</v>
      </c>
      <c r="V2936">
        <f t="shared" si="91"/>
        <v>2269307</v>
      </c>
      <c r="W2936" t="s">
        <v>10579</v>
      </c>
      <c r="X2936">
        <v>6.3</v>
      </c>
      <c r="Y2936">
        <v>91</v>
      </c>
      <c r="Z2936">
        <v>53251</v>
      </c>
      <c r="AA2936">
        <v>188</v>
      </c>
      <c r="AB2936">
        <v>0</v>
      </c>
      <c r="AC2936">
        <v>78</v>
      </c>
      <c r="AD2936">
        <v>12000</v>
      </c>
      <c r="AE2936">
        <v>3000</v>
      </c>
      <c r="AF2936">
        <v>968</v>
      </c>
      <c r="AG2936">
        <v>17524</v>
      </c>
      <c r="AH2936" t="s">
        <v>980</v>
      </c>
      <c r="AI2936" t="s">
        <v>20931</v>
      </c>
      <c r="AJ2936" t="s">
        <v>13161</v>
      </c>
      <c r="AP2936">
        <f t="shared" si="90"/>
        <v>3</v>
      </c>
    </row>
    <row r="2937" spans="1:42" x14ac:dyDescent="0.3">
      <c r="A2937" s="1">
        <v>3321</v>
      </c>
      <c r="B2937" t="s">
        <v>10580</v>
      </c>
      <c r="C2937" t="s">
        <v>27</v>
      </c>
      <c r="D2937" t="s">
        <v>10581</v>
      </c>
      <c r="E2937" t="s">
        <v>10582</v>
      </c>
      <c r="F2937" t="s">
        <v>6118</v>
      </c>
      <c r="G2937" t="s">
        <v>10583</v>
      </c>
      <c r="H2937" t="s">
        <v>32</v>
      </c>
      <c r="I2937">
        <v>93</v>
      </c>
      <c r="J2937">
        <v>1.85</v>
      </c>
      <c r="K2937" t="s">
        <v>33</v>
      </c>
      <c r="L2937" t="s">
        <v>15250</v>
      </c>
      <c r="M2937" t="s">
        <v>19727</v>
      </c>
      <c r="N2937" t="s">
        <v>19728</v>
      </c>
      <c r="O2937" t="s">
        <v>19729</v>
      </c>
      <c r="P2937" t="s">
        <v>14178</v>
      </c>
      <c r="Q2937">
        <v>2013</v>
      </c>
      <c r="R2937" t="s">
        <v>34</v>
      </c>
      <c r="S2937">
        <v>2</v>
      </c>
      <c r="T2937">
        <v>8000000</v>
      </c>
      <c r="U2937">
        <v>17536788</v>
      </c>
      <c r="V2937">
        <f t="shared" si="91"/>
        <v>9536788</v>
      </c>
      <c r="W2937" t="s">
        <v>10584</v>
      </c>
      <c r="X2937">
        <v>7.1</v>
      </c>
      <c r="Y2937">
        <v>231</v>
      </c>
      <c r="Z2937">
        <v>49240</v>
      </c>
      <c r="AA2937">
        <v>142</v>
      </c>
      <c r="AB2937">
        <v>12000</v>
      </c>
      <c r="AC2937">
        <v>132</v>
      </c>
      <c r="AD2937">
        <v>434</v>
      </c>
      <c r="AE2937">
        <v>265</v>
      </c>
      <c r="AF2937">
        <v>216</v>
      </c>
      <c r="AG2937">
        <v>1183</v>
      </c>
      <c r="AH2937" t="s">
        <v>1432</v>
      </c>
      <c r="AI2937" t="s">
        <v>2420</v>
      </c>
      <c r="AJ2937" t="s">
        <v>12756</v>
      </c>
      <c r="AP2937">
        <f t="shared" si="90"/>
        <v>3</v>
      </c>
    </row>
    <row r="2938" spans="1:42" x14ac:dyDescent="0.3">
      <c r="A2938" s="1">
        <v>3322</v>
      </c>
      <c r="B2938" t="s">
        <v>10585</v>
      </c>
      <c r="C2938" t="s">
        <v>27</v>
      </c>
      <c r="D2938" t="s">
        <v>2648</v>
      </c>
      <c r="E2938" t="s">
        <v>141</v>
      </c>
      <c r="F2938" t="s">
        <v>7903</v>
      </c>
      <c r="G2938" t="s">
        <v>10586</v>
      </c>
      <c r="H2938" t="s">
        <v>32</v>
      </c>
      <c r="I2938">
        <v>92</v>
      </c>
      <c r="J2938">
        <v>1.85</v>
      </c>
      <c r="K2938" t="s">
        <v>33</v>
      </c>
      <c r="L2938" t="s">
        <v>17237</v>
      </c>
      <c r="M2938" t="s">
        <v>17840</v>
      </c>
      <c r="N2938" t="s">
        <v>15251</v>
      </c>
      <c r="O2938" t="s">
        <v>14397</v>
      </c>
      <c r="P2938" t="s">
        <v>15407</v>
      </c>
      <c r="Q2938">
        <v>2010</v>
      </c>
      <c r="R2938" t="s">
        <v>34</v>
      </c>
      <c r="S2938">
        <v>1</v>
      </c>
      <c r="T2938">
        <v>8000000</v>
      </c>
      <c r="U2938">
        <v>58401464</v>
      </c>
      <c r="V2938">
        <f t="shared" si="91"/>
        <v>50401464</v>
      </c>
      <c r="W2938" t="s">
        <v>10587</v>
      </c>
      <c r="X2938">
        <v>7.1</v>
      </c>
      <c r="Y2938">
        <v>262</v>
      </c>
      <c r="Z2938">
        <v>276746</v>
      </c>
      <c r="AA2938">
        <v>264</v>
      </c>
      <c r="AB2938">
        <v>19000</v>
      </c>
      <c r="AC2938">
        <v>87</v>
      </c>
      <c r="AD2938">
        <v>15000</v>
      </c>
      <c r="AE2938">
        <v>1000</v>
      </c>
      <c r="AF2938">
        <v>424</v>
      </c>
      <c r="AG2938">
        <v>16982</v>
      </c>
      <c r="AH2938" t="s">
        <v>1432</v>
      </c>
      <c r="AI2938" t="s">
        <v>12756</v>
      </c>
      <c r="AP2938">
        <f t="shared" si="90"/>
        <v>2</v>
      </c>
    </row>
    <row r="2939" spans="1:42" x14ac:dyDescent="0.3">
      <c r="A2939" s="1">
        <v>3324</v>
      </c>
      <c r="B2939" t="s">
        <v>10588</v>
      </c>
      <c r="C2939" t="s">
        <v>559</v>
      </c>
      <c r="D2939" t="s">
        <v>6363</v>
      </c>
      <c r="E2939" t="s">
        <v>240</v>
      </c>
      <c r="F2939" t="s">
        <v>1327</v>
      </c>
      <c r="G2939" t="s">
        <v>1628</v>
      </c>
      <c r="H2939" t="s">
        <v>47</v>
      </c>
      <c r="I2939">
        <v>92</v>
      </c>
      <c r="J2939">
        <v>2.35</v>
      </c>
      <c r="K2939" t="s">
        <v>33</v>
      </c>
      <c r="L2939" t="s">
        <v>15765</v>
      </c>
      <c r="M2939" t="s">
        <v>15567</v>
      </c>
      <c r="N2939" t="s">
        <v>19730</v>
      </c>
      <c r="O2939" t="s">
        <v>19731</v>
      </c>
      <c r="P2939" t="s">
        <v>14585</v>
      </c>
      <c r="Q2939">
        <v>2000</v>
      </c>
      <c r="R2939" t="s">
        <v>491</v>
      </c>
      <c r="S2939">
        <v>1</v>
      </c>
      <c r="T2939">
        <v>8000000</v>
      </c>
      <c r="U2939">
        <v>8279017</v>
      </c>
      <c r="V2939">
        <f t="shared" si="91"/>
        <v>279017</v>
      </c>
      <c r="W2939" t="s">
        <v>10589</v>
      </c>
      <c r="X2939">
        <v>6.9</v>
      </c>
      <c r="Y2939">
        <v>196</v>
      </c>
      <c r="Z2939">
        <v>34191</v>
      </c>
      <c r="AA2939">
        <v>339</v>
      </c>
      <c r="AB2939">
        <v>0</v>
      </c>
      <c r="AC2939">
        <v>54</v>
      </c>
      <c r="AD2939">
        <v>776</v>
      </c>
      <c r="AE2939">
        <v>595</v>
      </c>
      <c r="AF2939">
        <v>306</v>
      </c>
      <c r="AG2939">
        <v>1761</v>
      </c>
      <c r="AH2939" t="s">
        <v>2420</v>
      </c>
      <c r="AI2939" t="s">
        <v>4493</v>
      </c>
      <c r="AP2939">
        <f t="shared" si="90"/>
        <v>2</v>
      </c>
    </row>
    <row r="2940" spans="1:42" x14ac:dyDescent="0.3">
      <c r="A2940" s="1">
        <v>3325</v>
      </c>
      <c r="B2940" t="s">
        <v>10590</v>
      </c>
      <c r="C2940" t="s">
        <v>27</v>
      </c>
      <c r="D2940" t="s">
        <v>8388</v>
      </c>
      <c r="E2940" t="s">
        <v>1805</v>
      </c>
      <c r="F2940" t="s">
        <v>3306</v>
      </c>
      <c r="G2940" t="s">
        <v>4602</v>
      </c>
      <c r="H2940" t="s">
        <v>32</v>
      </c>
      <c r="I2940">
        <v>104</v>
      </c>
      <c r="J2940">
        <v>1.85</v>
      </c>
      <c r="K2940" t="s">
        <v>33</v>
      </c>
      <c r="L2940" t="s">
        <v>19732</v>
      </c>
      <c r="M2940" t="s">
        <v>11383</v>
      </c>
      <c r="N2940" t="s">
        <v>15251</v>
      </c>
      <c r="O2940" t="s">
        <v>17604</v>
      </c>
      <c r="P2940" t="s">
        <v>14057</v>
      </c>
      <c r="Q2940">
        <v>2011</v>
      </c>
      <c r="R2940" t="s">
        <v>72</v>
      </c>
      <c r="S2940">
        <v>0</v>
      </c>
      <c r="T2940">
        <v>8000000</v>
      </c>
      <c r="U2940">
        <v>10106233</v>
      </c>
      <c r="V2940">
        <f t="shared" si="91"/>
        <v>2106233</v>
      </c>
      <c r="W2940" t="s">
        <v>10591</v>
      </c>
      <c r="X2940">
        <v>5.4</v>
      </c>
      <c r="Y2940">
        <v>83</v>
      </c>
      <c r="Z2940">
        <v>12702</v>
      </c>
      <c r="AA2940">
        <v>32</v>
      </c>
      <c r="AB2940">
        <v>0</v>
      </c>
      <c r="AC2940">
        <v>18</v>
      </c>
      <c r="AD2940">
        <v>1000</v>
      </c>
      <c r="AE2940">
        <v>962</v>
      </c>
      <c r="AF2940">
        <v>741</v>
      </c>
      <c r="AG2940">
        <v>5190</v>
      </c>
      <c r="AH2940" t="s">
        <v>1432</v>
      </c>
      <c r="AI2940" t="s">
        <v>2420</v>
      </c>
      <c r="AP2940">
        <f t="shared" si="90"/>
        <v>2</v>
      </c>
    </row>
    <row r="2941" spans="1:42" x14ac:dyDescent="0.3">
      <c r="A2941" s="1">
        <v>3327</v>
      </c>
      <c r="B2941" t="s">
        <v>10592</v>
      </c>
      <c r="C2941" t="s">
        <v>27</v>
      </c>
      <c r="D2941" t="s">
        <v>7594</v>
      </c>
      <c r="E2941" t="s">
        <v>6548</v>
      </c>
      <c r="F2941" t="s">
        <v>4475</v>
      </c>
      <c r="G2941" t="s">
        <v>1339</v>
      </c>
      <c r="H2941" t="s">
        <v>32</v>
      </c>
      <c r="I2941">
        <v>89</v>
      </c>
      <c r="J2941">
        <v>1.85</v>
      </c>
      <c r="K2941" t="s">
        <v>33</v>
      </c>
      <c r="L2941" t="s">
        <v>19733</v>
      </c>
      <c r="M2941" t="s">
        <v>14907</v>
      </c>
      <c r="N2941" t="s">
        <v>19734</v>
      </c>
      <c r="O2941" t="s">
        <v>15623</v>
      </c>
      <c r="P2941" t="s">
        <v>15509</v>
      </c>
      <c r="Q2941">
        <v>1999</v>
      </c>
      <c r="R2941" t="s">
        <v>34</v>
      </c>
      <c r="S2941">
        <v>2</v>
      </c>
      <c r="T2941">
        <v>8000000</v>
      </c>
      <c r="U2941">
        <v>4692814</v>
      </c>
      <c r="V2941">
        <f t="shared" si="91"/>
        <v>-3307186</v>
      </c>
      <c r="W2941" t="s">
        <v>10593</v>
      </c>
      <c r="X2941">
        <v>5.0999999999999996</v>
      </c>
      <c r="Y2941">
        <v>11</v>
      </c>
      <c r="Z2941">
        <v>2870</v>
      </c>
      <c r="AA2941">
        <v>34</v>
      </c>
      <c r="AB2941">
        <v>77</v>
      </c>
      <c r="AC2941">
        <v>15</v>
      </c>
      <c r="AD2941">
        <v>883</v>
      </c>
      <c r="AE2941">
        <v>826</v>
      </c>
      <c r="AF2941">
        <v>660</v>
      </c>
      <c r="AG2941">
        <v>3291</v>
      </c>
      <c r="AH2941" t="s">
        <v>1432</v>
      </c>
      <c r="AP2941">
        <f t="shared" si="90"/>
        <v>1</v>
      </c>
    </row>
    <row r="2942" spans="1:42" x14ac:dyDescent="0.3">
      <c r="A2942" s="1">
        <v>3328</v>
      </c>
      <c r="B2942" t="s">
        <v>10594</v>
      </c>
      <c r="C2942" t="s">
        <v>27</v>
      </c>
      <c r="D2942" t="s">
        <v>10595</v>
      </c>
      <c r="E2942" t="s">
        <v>3468</v>
      </c>
      <c r="F2942" t="s">
        <v>4135</v>
      </c>
      <c r="G2942" t="s">
        <v>10596</v>
      </c>
      <c r="H2942" t="s">
        <v>32</v>
      </c>
      <c r="I2942">
        <v>92</v>
      </c>
      <c r="J2942">
        <v>2.35</v>
      </c>
      <c r="K2942" t="s">
        <v>33</v>
      </c>
      <c r="L2942" t="s">
        <v>19735</v>
      </c>
      <c r="M2942" t="s">
        <v>14412</v>
      </c>
      <c r="N2942" t="s">
        <v>14068</v>
      </c>
      <c r="O2942" t="s">
        <v>19736</v>
      </c>
      <c r="P2942" t="s">
        <v>14414</v>
      </c>
      <c r="Q2942">
        <v>2000</v>
      </c>
      <c r="R2942" t="s">
        <v>491</v>
      </c>
      <c r="S2942">
        <v>0</v>
      </c>
      <c r="T2942">
        <v>8000000</v>
      </c>
      <c r="U2942">
        <v>5018450</v>
      </c>
      <c r="V2942">
        <f t="shared" si="91"/>
        <v>-2981550</v>
      </c>
      <c r="W2942" t="s">
        <v>10597</v>
      </c>
      <c r="X2942">
        <v>5.3</v>
      </c>
      <c r="Y2942">
        <v>72</v>
      </c>
      <c r="Z2942">
        <v>8546</v>
      </c>
      <c r="AA2942">
        <v>86</v>
      </c>
      <c r="AB2942">
        <v>859</v>
      </c>
      <c r="AC2942">
        <v>26</v>
      </c>
      <c r="AD2942">
        <v>1000</v>
      </c>
      <c r="AE2942">
        <v>905</v>
      </c>
      <c r="AF2942">
        <v>417</v>
      </c>
      <c r="AG2942">
        <v>2687</v>
      </c>
      <c r="AH2942" t="s">
        <v>1432</v>
      </c>
      <c r="AI2942" t="s">
        <v>20924</v>
      </c>
      <c r="AJ2942" t="s">
        <v>12756</v>
      </c>
      <c r="AP2942">
        <f t="shared" si="90"/>
        <v>3</v>
      </c>
    </row>
    <row r="2943" spans="1:42" x14ac:dyDescent="0.3">
      <c r="A2943" s="1">
        <v>3331</v>
      </c>
      <c r="B2943" t="s">
        <v>10598</v>
      </c>
      <c r="C2943" t="s">
        <v>27</v>
      </c>
      <c r="D2943" t="s">
        <v>10599</v>
      </c>
      <c r="E2943" t="s">
        <v>1889</v>
      </c>
      <c r="F2943" t="s">
        <v>1748</v>
      </c>
      <c r="G2943" t="s">
        <v>10600</v>
      </c>
      <c r="H2943" t="s">
        <v>32</v>
      </c>
      <c r="I2943">
        <v>90</v>
      </c>
      <c r="J2943">
        <v>2.35</v>
      </c>
      <c r="K2943" t="s">
        <v>33</v>
      </c>
      <c r="L2943" t="s">
        <v>18326</v>
      </c>
      <c r="M2943" t="s">
        <v>19737</v>
      </c>
      <c r="N2943" t="s">
        <v>19738</v>
      </c>
      <c r="O2943" t="s">
        <v>17032</v>
      </c>
      <c r="P2943" t="s">
        <v>19739</v>
      </c>
      <c r="Q2943">
        <v>2015</v>
      </c>
      <c r="R2943" t="s">
        <v>491</v>
      </c>
      <c r="S2943">
        <v>0</v>
      </c>
      <c r="T2943">
        <v>8000000</v>
      </c>
      <c r="U2943">
        <v>3442820</v>
      </c>
      <c r="V2943">
        <f t="shared" si="91"/>
        <v>-4557180</v>
      </c>
      <c r="W2943" t="s">
        <v>10601</v>
      </c>
      <c r="X2943">
        <v>7.3</v>
      </c>
      <c r="Y2943">
        <v>328</v>
      </c>
      <c r="Z2943">
        <v>31489</v>
      </c>
      <c r="AA2943">
        <v>140</v>
      </c>
      <c r="AB2943">
        <v>0</v>
      </c>
      <c r="AC2943">
        <v>26</v>
      </c>
      <c r="AD2943">
        <v>1000</v>
      </c>
      <c r="AE2943">
        <v>442</v>
      </c>
      <c r="AF2943">
        <v>0</v>
      </c>
      <c r="AG2943">
        <v>1442</v>
      </c>
      <c r="AH2943" t="s">
        <v>20925</v>
      </c>
      <c r="AI2943" t="s">
        <v>1432</v>
      </c>
      <c r="AJ2943" t="s">
        <v>2420</v>
      </c>
      <c r="AK2943" t="s">
        <v>12756</v>
      </c>
      <c r="AP2943">
        <f t="shared" si="90"/>
        <v>4</v>
      </c>
    </row>
    <row r="2944" spans="1:42" x14ac:dyDescent="0.3">
      <c r="A2944" s="1">
        <v>3332</v>
      </c>
      <c r="B2944" t="s">
        <v>10602</v>
      </c>
      <c r="C2944" t="s">
        <v>27</v>
      </c>
      <c r="D2944" t="s">
        <v>7778</v>
      </c>
      <c r="E2944" t="s">
        <v>308</v>
      </c>
      <c r="F2944" t="s">
        <v>1761</v>
      </c>
      <c r="G2944" t="s">
        <v>6310</v>
      </c>
      <c r="H2944" t="s">
        <v>47</v>
      </c>
      <c r="I2944">
        <v>129</v>
      </c>
      <c r="J2944">
        <v>2.35</v>
      </c>
      <c r="K2944" t="s">
        <v>33</v>
      </c>
      <c r="L2944" t="s">
        <v>19740</v>
      </c>
      <c r="M2944" t="s">
        <v>19741</v>
      </c>
      <c r="N2944" t="s">
        <v>14068</v>
      </c>
      <c r="O2944" t="s">
        <v>19742</v>
      </c>
      <c r="P2944" t="s">
        <v>19743</v>
      </c>
      <c r="Q2944">
        <v>2010</v>
      </c>
      <c r="R2944" t="s">
        <v>34</v>
      </c>
      <c r="S2944">
        <v>0</v>
      </c>
      <c r="T2944">
        <v>10000000</v>
      </c>
      <c r="U2944">
        <v>3205244</v>
      </c>
      <c r="V2944">
        <f t="shared" si="91"/>
        <v>-6794756</v>
      </c>
      <c r="W2944" t="s">
        <v>10603</v>
      </c>
      <c r="X2944">
        <v>7.3</v>
      </c>
      <c r="Y2944">
        <v>248</v>
      </c>
      <c r="Z2944">
        <v>23629</v>
      </c>
      <c r="AA2944">
        <v>141</v>
      </c>
      <c r="AB2944">
        <v>0</v>
      </c>
      <c r="AC2944">
        <v>608</v>
      </c>
      <c r="AD2944">
        <v>1000</v>
      </c>
      <c r="AE2944">
        <v>579</v>
      </c>
      <c r="AF2944">
        <v>386</v>
      </c>
      <c r="AG2944">
        <v>2265</v>
      </c>
      <c r="AH2944" t="s">
        <v>1432</v>
      </c>
      <c r="AI2944" t="s">
        <v>2420</v>
      </c>
      <c r="AP2944">
        <f t="shared" si="90"/>
        <v>2</v>
      </c>
    </row>
    <row r="2945" spans="1:42" x14ac:dyDescent="0.3">
      <c r="A2945" s="1">
        <v>3333</v>
      </c>
      <c r="B2945" t="s">
        <v>10604</v>
      </c>
      <c r="C2945" t="s">
        <v>27</v>
      </c>
      <c r="D2945" t="s">
        <v>10605</v>
      </c>
      <c r="E2945" t="s">
        <v>4674</v>
      </c>
      <c r="F2945" t="s">
        <v>4224</v>
      </c>
      <c r="G2945" t="s">
        <v>10606</v>
      </c>
      <c r="H2945" t="s">
        <v>1390</v>
      </c>
      <c r="I2945">
        <v>111</v>
      </c>
      <c r="J2945">
        <v>1.85</v>
      </c>
      <c r="K2945" t="s">
        <v>2067</v>
      </c>
      <c r="L2945" t="s">
        <v>16185</v>
      </c>
      <c r="M2945" t="s">
        <v>19569</v>
      </c>
      <c r="N2945" t="s">
        <v>14676</v>
      </c>
      <c r="O2945" t="s">
        <v>19629</v>
      </c>
      <c r="P2945" t="s">
        <v>18607</v>
      </c>
      <c r="Q2945">
        <v>2002</v>
      </c>
      <c r="R2945" t="s">
        <v>491</v>
      </c>
      <c r="S2945">
        <v>1</v>
      </c>
      <c r="T2945">
        <v>8000000</v>
      </c>
      <c r="U2945">
        <v>3076425</v>
      </c>
      <c r="V2945">
        <f t="shared" si="91"/>
        <v>-4923575</v>
      </c>
      <c r="W2945" t="s">
        <v>10607</v>
      </c>
      <c r="X2945">
        <v>7.1</v>
      </c>
      <c r="Y2945">
        <v>128</v>
      </c>
      <c r="Z2945">
        <v>23660</v>
      </c>
      <c r="AA2945">
        <v>162</v>
      </c>
      <c r="AB2945">
        <v>0</v>
      </c>
      <c r="AC2945">
        <v>341</v>
      </c>
      <c r="AD2945">
        <v>963</v>
      </c>
      <c r="AE2945">
        <v>678</v>
      </c>
      <c r="AF2945">
        <v>569</v>
      </c>
      <c r="AG2945">
        <v>3543</v>
      </c>
      <c r="AH2945" t="s">
        <v>1432</v>
      </c>
      <c r="AI2945" t="s">
        <v>20931</v>
      </c>
      <c r="AJ2945" t="s">
        <v>20927</v>
      </c>
      <c r="AK2945" t="s">
        <v>12756</v>
      </c>
      <c r="AP2945">
        <f t="shared" si="90"/>
        <v>4</v>
      </c>
    </row>
    <row r="2946" spans="1:42" x14ac:dyDescent="0.3">
      <c r="A2946" s="1">
        <v>3334</v>
      </c>
      <c r="B2946" t="s">
        <v>10608</v>
      </c>
      <c r="C2946" t="s">
        <v>27</v>
      </c>
      <c r="D2946" t="s">
        <v>8790</v>
      </c>
      <c r="E2946" t="s">
        <v>443</v>
      </c>
      <c r="F2946" t="s">
        <v>1260</v>
      </c>
      <c r="G2946" t="s">
        <v>10609</v>
      </c>
      <c r="H2946" t="s">
        <v>32</v>
      </c>
      <c r="I2946">
        <v>79</v>
      </c>
      <c r="J2946">
        <v>1.85</v>
      </c>
      <c r="K2946" t="s">
        <v>33</v>
      </c>
      <c r="L2946" t="s">
        <v>17248</v>
      </c>
      <c r="M2946" t="s">
        <v>14914</v>
      </c>
      <c r="N2946" t="s">
        <v>19744</v>
      </c>
      <c r="O2946" t="s">
        <v>19745</v>
      </c>
      <c r="P2946" t="s">
        <v>17568</v>
      </c>
      <c r="Q2946">
        <v>1991</v>
      </c>
      <c r="R2946" t="s">
        <v>491</v>
      </c>
      <c r="S2946">
        <v>2</v>
      </c>
      <c r="T2946">
        <v>8000000</v>
      </c>
      <c r="U2946">
        <v>2275557</v>
      </c>
      <c r="V2946">
        <f t="shared" si="91"/>
        <v>-5724443</v>
      </c>
      <c r="W2946" t="s">
        <v>10610</v>
      </c>
      <c r="X2946">
        <v>6</v>
      </c>
      <c r="Y2946">
        <v>45</v>
      </c>
      <c r="Z2946">
        <v>12561</v>
      </c>
      <c r="AA2946">
        <v>102</v>
      </c>
      <c r="AB2946">
        <v>0</v>
      </c>
      <c r="AC2946">
        <v>73</v>
      </c>
      <c r="AD2946">
        <v>1000</v>
      </c>
      <c r="AE2946">
        <v>1000</v>
      </c>
      <c r="AF2946">
        <v>112</v>
      </c>
      <c r="AG2946">
        <v>2404</v>
      </c>
      <c r="AH2946" t="s">
        <v>980</v>
      </c>
      <c r="AI2946" t="s">
        <v>1432</v>
      </c>
      <c r="AJ2946" t="s">
        <v>20931</v>
      </c>
      <c r="AK2946" t="s">
        <v>13161</v>
      </c>
      <c r="AP2946">
        <f t="shared" si="90"/>
        <v>4</v>
      </c>
    </row>
    <row r="2947" spans="1:42" x14ac:dyDescent="0.3">
      <c r="A2947" s="1">
        <v>3335</v>
      </c>
      <c r="B2947" t="s">
        <v>10611</v>
      </c>
      <c r="C2947" t="s">
        <v>27</v>
      </c>
      <c r="D2947" t="s">
        <v>3490</v>
      </c>
      <c r="E2947" t="s">
        <v>591</v>
      </c>
      <c r="F2947" t="s">
        <v>3909</v>
      </c>
      <c r="G2947" t="s">
        <v>10612</v>
      </c>
      <c r="H2947" t="s">
        <v>572</v>
      </c>
      <c r="I2947">
        <v>104</v>
      </c>
      <c r="J2947">
        <v>1.85</v>
      </c>
      <c r="K2947" t="s">
        <v>33</v>
      </c>
      <c r="L2947" t="s">
        <v>15567</v>
      </c>
      <c r="M2947" t="s">
        <v>14644</v>
      </c>
      <c r="N2947" t="s">
        <v>15595</v>
      </c>
      <c r="O2947" t="s">
        <v>14986</v>
      </c>
      <c r="P2947" t="s">
        <v>15515</v>
      </c>
      <c r="Q2947">
        <v>1998</v>
      </c>
      <c r="R2947" t="s">
        <v>491</v>
      </c>
      <c r="S2947">
        <v>1</v>
      </c>
      <c r="T2947">
        <v>8000000</v>
      </c>
      <c r="U2947">
        <v>1789892</v>
      </c>
      <c r="V2947">
        <f t="shared" si="91"/>
        <v>-6210108</v>
      </c>
      <c r="W2947" t="s">
        <v>10613</v>
      </c>
      <c r="X2947">
        <v>6.6</v>
      </c>
      <c r="Y2947">
        <v>49</v>
      </c>
      <c r="Z2947">
        <v>9494</v>
      </c>
      <c r="AA2947">
        <v>109</v>
      </c>
      <c r="AB2947">
        <v>515</v>
      </c>
      <c r="AC2947">
        <v>71</v>
      </c>
      <c r="AD2947">
        <v>1000</v>
      </c>
      <c r="AE2947">
        <v>261</v>
      </c>
      <c r="AF2947">
        <v>168</v>
      </c>
      <c r="AG2947">
        <v>1795</v>
      </c>
      <c r="AH2947" t="s">
        <v>1432</v>
      </c>
      <c r="AI2947" t="s">
        <v>20931</v>
      </c>
      <c r="AP2947">
        <f t="shared" ref="AP2947:AP3010" si="92">COUNTA(AH2947:AO2947)</f>
        <v>2</v>
      </c>
    </row>
    <row r="2948" spans="1:42" x14ac:dyDescent="0.3">
      <c r="A2948" s="1">
        <v>3336</v>
      </c>
      <c r="B2948" t="s">
        <v>10614</v>
      </c>
      <c r="C2948" t="s">
        <v>27</v>
      </c>
      <c r="D2948" t="s">
        <v>10615</v>
      </c>
      <c r="E2948" t="s">
        <v>633</v>
      </c>
      <c r="F2948" t="s">
        <v>8995</v>
      </c>
      <c r="G2948" t="s">
        <v>5323</v>
      </c>
      <c r="H2948" t="s">
        <v>32</v>
      </c>
      <c r="I2948">
        <v>101</v>
      </c>
      <c r="J2948">
        <v>1.85</v>
      </c>
      <c r="K2948" t="s">
        <v>33</v>
      </c>
      <c r="L2948" t="s">
        <v>8429</v>
      </c>
      <c r="M2948" t="s">
        <v>17473</v>
      </c>
      <c r="N2948" t="s">
        <v>19746</v>
      </c>
      <c r="O2948" t="s">
        <v>15285</v>
      </c>
      <c r="P2948" t="s">
        <v>17408</v>
      </c>
      <c r="Q2948">
        <v>2010</v>
      </c>
      <c r="R2948" t="s">
        <v>34</v>
      </c>
      <c r="S2948">
        <v>3</v>
      </c>
      <c r="T2948">
        <v>8000000</v>
      </c>
      <c r="U2948">
        <v>6350058</v>
      </c>
      <c r="V2948">
        <f t="shared" ref="V2948:V3011" si="93">U2948-T2948</f>
        <v>-1649942</v>
      </c>
      <c r="W2948" t="s">
        <v>10616</v>
      </c>
      <c r="X2948">
        <v>7.2</v>
      </c>
      <c r="Y2948">
        <v>163</v>
      </c>
      <c r="Z2948">
        <v>106098</v>
      </c>
      <c r="AA2948">
        <v>150</v>
      </c>
      <c r="AB2948">
        <v>20000</v>
      </c>
      <c r="AC2948">
        <v>16</v>
      </c>
      <c r="AD2948">
        <v>943</v>
      </c>
      <c r="AE2948">
        <v>769</v>
      </c>
      <c r="AF2948">
        <v>472</v>
      </c>
      <c r="AG2948">
        <v>2786</v>
      </c>
      <c r="AH2948" t="s">
        <v>1432</v>
      </c>
      <c r="AI2948" t="s">
        <v>2420</v>
      </c>
      <c r="AJ2948" t="s">
        <v>12756</v>
      </c>
      <c r="AP2948">
        <f t="shared" si="92"/>
        <v>3</v>
      </c>
    </row>
    <row r="2949" spans="1:42" x14ac:dyDescent="0.3">
      <c r="A2949" s="1">
        <v>3337</v>
      </c>
      <c r="B2949" t="s">
        <v>10617</v>
      </c>
      <c r="C2949" t="s">
        <v>27</v>
      </c>
      <c r="D2949" t="s">
        <v>6729</v>
      </c>
      <c r="E2949" t="s">
        <v>1740</v>
      </c>
      <c r="F2949" t="s">
        <v>10618</v>
      </c>
      <c r="G2949" t="s">
        <v>3333</v>
      </c>
      <c r="H2949" t="s">
        <v>47</v>
      </c>
      <c r="I2949">
        <v>113</v>
      </c>
      <c r="J2949">
        <v>2.35</v>
      </c>
      <c r="K2949" t="s">
        <v>33</v>
      </c>
      <c r="L2949" t="s">
        <v>19747</v>
      </c>
      <c r="M2949" t="s">
        <v>19748</v>
      </c>
      <c r="N2949" t="s">
        <v>16652</v>
      </c>
      <c r="O2949" t="s">
        <v>16694</v>
      </c>
      <c r="P2949" t="s">
        <v>15545</v>
      </c>
      <c r="Q2949">
        <v>2010</v>
      </c>
      <c r="R2949" t="s">
        <v>491</v>
      </c>
      <c r="S2949">
        <v>6</v>
      </c>
      <c r="T2949">
        <v>7200000</v>
      </c>
      <c r="U2949">
        <v>1094798</v>
      </c>
      <c r="V2949">
        <f t="shared" si="93"/>
        <v>-6105202</v>
      </c>
      <c r="W2949" t="s">
        <v>10619</v>
      </c>
      <c r="X2949">
        <v>7.2</v>
      </c>
      <c r="Y2949">
        <v>163</v>
      </c>
      <c r="Z2949">
        <v>11158</v>
      </c>
      <c r="AA2949">
        <v>73</v>
      </c>
      <c r="AB2949">
        <v>0</v>
      </c>
      <c r="AC2949">
        <v>13</v>
      </c>
      <c r="AD2949">
        <v>5000</v>
      </c>
      <c r="AE2949">
        <v>629</v>
      </c>
      <c r="AF2949">
        <v>594</v>
      </c>
      <c r="AG2949">
        <v>7692</v>
      </c>
      <c r="AH2949" t="s">
        <v>20932</v>
      </c>
      <c r="AI2949" t="s">
        <v>1432</v>
      </c>
      <c r="AJ2949" t="s">
        <v>2420</v>
      </c>
      <c r="AK2949" t="s">
        <v>20929</v>
      </c>
      <c r="AP2949">
        <f t="shared" si="92"/>
        <v>4</v>
      </c>
    </row>
    <row r="2950" spans="1:42" x14ac:dyDescent="0.3">
      <c r="A2950" s="1">
        <v>3338</v>
      </c>
      <c r="B2950" t="s">
        <v>10620</v>
      </c>
      <c r="C2950" t="s">
        <v>27</v>
      </c>
      <c r="D2950" t="s">
        <v>7952</v>
      </c>
      <c r="E2950" t="s">
        <v>339</v>
      </c>
      <c r="F2950" t="s">
        <v>308</v>
      </c>
      <c r="G2950" t="s">
        <v>10621</v>
      </c>
      <c r="H2950" t="s">
        <v>47</v>
      </c>
      <c r="I2950">
        <v>92</v>
      </c>
      <c r="J2950">
        <v>2.35</v>
      </c>
      <c r="K2950" t="s">
        <v>33</v>
      </c>
      <c r="L2950" t="s">
        <v>16367</v>
      </c>
      <c r="M2950" t="s">
        <v>14067</v>
      </c>
      <c r="N2950" t="s">
        <v>14096</v>
      </c>
      <c r="O2950" t="s">
        <v>19749</v>
      </c>
      <c r="P2950" t="s">
        <v>15052</v>
      </c>
      <c r="Q2950">
        <v>2007</v>
      </c>
      <c r="R2950" t="s">
        <v>34</v>
      </c>
      <c r="S2950">
        <v>2</v>
      </c>
      <c r="T2950">
        <v>8000000</v>
      </c>
      <c r="U2950">
        <v>1071240</v>
      </c>
      <c r="V2950">
        <f t="shared" si="93"/>
        <v>-6928760</v>
      </c>
      <c r="W2950" t="s">
        <v>10622</v>
      </c>
      <c r="X2950">
        <v>6.9</v>
      </c>
      <c r="Y2950">
        <v>90</v>
      </c>
      <c r="Z2950">
        <v>3571</v>
      </c>
      <c r="AA2950">
        <v>34</v>
      </c>
      <c r="AB2950">
        <v>429</v>
      </c>
      <c r="AC2950">
        <v>14</v>
      </c>
      <c r="AD2950">
        <v>14000</v>
      </c>
      <c r="AE2950">
        <v>1000</v>
      </c>
      <c r="AF2950">
        <v>291</v>
      </c>
      <c r="AG2950">
        <v>15848</v>
      </c>
      <c r="AH2950" t="s">
        <v>20932</v>
      </c>
      <c r="AI2950" t="s">
        <v>2420</v>
      </c>
      <c r="AP2950">
        <f t="shared" si="92"/>
        <v>2</v>
      </c>
    </row>
    <row r="2951" spans="1:42" x14ac:dyDescent="0.3">
      <c r="A2951" s="1">
        <v>3339</v>
      </c>
      <c r="B2951" t="s">
        <v>10623</v>
      </c>
      <c r="C2951" t="s">
        <v>27</v>
      </c>
      <c r="D2951" t="s">
        <v>10624</v>
      </c>
      <c r="E2951" t="s">
        <v>3160</v>
      </c>
      <c r="F2951" t="s">
        <v>10625</v>
      </c>
      <c r="G2951" t="s">
        <v>10626</v>
      </c>
      <c r="H2951" t="s">
        <v>32</v>
      </c>
      <c r="I2951">
        <v>106</v>
      </c>
      <c r="J2951">
        <v>1.66</v>
      </c>
      <c r="K2951" t="s">
        <v>33</v>
      </c>
      <c r="L2951" t="s">
        <v>19750</v>
      </c>
      <c r="M2951" t="s">
        <v>17746</v>
      </c>
      <c r="N2951" t="s">
        <v>16830</v>
      </c>
      <c r="O2951" t="s">
        <v>19751</v>
      </c>
      <c r="P2951" t="s">
        <v>15223</v>
      </c>
      <c r="Q2951">
        <v>1997</v>
      </c>
      <c r="R2951" t="s">
        <v>34</v>
      </c>
      <c r="S2951">
        <v>2</v>
      </c>
      <c r="T2951">
        <v>8000000</v>
      </c>
      <c r="U2951">
        <v>532190</v>
      </c>
      <c r="V2951">
        <f t="shared" si="93"/>
        <v>-7467810</v>
      </c>
      <c r="W2951" t="s">
        <v>10627</v>
      </c>
      <c r="X2951">
        <v>6.8</v>
      </c>
      <c r="Y2951">
        <v>23</v>
      </c>
      <c r="Z2951">
        <v>5673</v>
      </c>
      <c r="AA2951">
        <v>37</v>
      </c>
      <c r="AB2951">
        <v>0</v>
      </c>
      <c r="AC2951">
        <v>23</v>
      </c>
      <c r="AD2951">
        <v>1000</v>
      </c>
      <c r="AE2951">
        <v>273</v>
      </c>
      <c r="AF2951">
        <v>200</v>
      </c>
      <c r="AG2951">
        <v>1610</v>
      </c>
      <c r="AH2951" t="s">
        <v>20932</v>
      </c>
      <c r="AI2951" t="s">
        <v>2420</v>
      </c>
      <c r="AJ2951" t="s">
        <v>12756</v>
      </c>
      <c r="AK2951" t="s">
        <v>20930</v>
      </c>
      <c r="AP2951">
        <f t="shared" si="92"/>
        <v>4</v>
      </c>
    </row>
    <row r="2952" spans="1:42" x14ac:dyDescent="0.3">
      <c r="A2952" s="1">
        <v>3341</v>
      </c>
      <c r="B2952" t="s">
        <v>10628</v>
      </c>
      <c r="C2952" t="s">
        <v>27</v>
      </c>
      <c r="D2952" t="s">
        <v>10629</v>
      </c>
      <c r="E2952" t="s">
        <v>10630</v>
      </c>
      <c r="F2952" t="s">
        <v>10631</v>
      </c>
      <c r="G2952" t="s">
        <v>10632</v>
      </c>
      <c r="H2952" t="s">
        <v>1390</v>
      </c>
      <c r="I2952">
        <v>75</v>
      </c>
      <c r="J2952">
        <v>1.85</v>
      </c>
      <c r="K2952" t="s">
        <v>33</v>
      </c>
      <c r="L2952" t="s">
        <v>19752</v>
      </c>
      <c r="M2952" t="s">
        <v>14298</v>
      </c>
      <c r="N2952" t="s">
        <v>14939</v>
      </c>
      <c r="O2952" t="s">
        <v>16311</v>
      </c>
      <c r="P2952" t="s">
        <v>19753</v>
      </c>
      <c r="Q2952">
        <v>2009</v>
      </c>
      <c r="R2952" t="s">
        <v>6921</v>
      </c>
      <c r="S2952">
        <v>0</v>
      </c>
      <c r="T2952">
        <v>6500000</v>
      </c>
      <c r="U2952">
        <v>686383</v>
      </c>
      <c r="V2952">
        <f t="shared" si="93"/>
        <v>-5813617</v>
      </c>
      <c r="W2952" t="s">
        <v>10633</v>
      </c>
      <c r="X2952">
        <v>7.7</v>
      </c>
      <c r="Y2952">
        <v>118</v>
      </c>
      <c r="Z2952">
        <v>22811</v>
      </c>
      <c r="AA2952">
        <v>71</v>
      </c>
      <c r="AB2952">
        <v>11000</v>
      </c>
      <c r="AC2952">
        <v>45</v>
      </c>
      <c r="AD2952">
        <v>61</v>
      </c>
      <c r="AE2952">
        <v>5</v>
      </c>
      <c r="AF2952">
        <v>4</v>
      </c>
      <c r="AG2952">
        <v>75</v>
      </c>
      <c r="AH2952" t="s">
        <v>718</v>
      </c>
      <c r="AI2952" t="s">
        <v>20925</v>
      </c>
      <c r="AJ2952" t="s">
        <v>20926</v>
      </c>
      <c r="AK2952" t="s">
        <v>20924</v>
      </c>
      <c r="AP2952">
        <f t="shared" si="92"/>
        <v>4</v>
      </c>
    </row>
    <row r="2953" spans="1:42" x14ac:dyDescent="0.3">
      <c r="A2953" s="1">
        <v>3342</v>
      </c>
      <c r="B2953" t="s">
        <v>10634</v>
      </c>
      <c r="C2953" t="s">
        <v>27</v>
      </c>
      <c r="D2953" t="s">
        <v>10635</v>
      </c>
      <c r="E2953" t="s">
        <v>1136</v>
      </c>
      <c r="F2953" t="s">
        <v>10636</v>
      </c>
      <c r="G2953" t="s">
        <v>10637</v>
      </c>
      <c r="H2953" t="s">
        <v>32</v>
      </c>
      <c r="I2953">
        <v>104</v>
      </c>
      <c r="J2953">
        <v>1.85</v>
      </c>
      <c r="K2953" t="s">
        <v>33</v>
      </c>
      <c r="L2953" t="s">
        <v>16983</v>
      </c>
      <c r="M2953" t="s">
        <v>14403</v>
      </c>
      <c r="N2953" t="s">
        <v>18575</v>
      </c>
      <c r="O2953" t="s">
        <v>15512</v>
      </c>
      <c r="P2953" t="s">
        <v>15194</v>
      </c>
      <c r="Q2953">
        <v>2013</v>
      </c>
      <c r="R2953" t="s">
        <v>491</v>
      </c>
      <c r="S2953">
        <v>1</v>
      </c>
      <c r="T2953">
        <v>8000000</v>
      </c>
      <c r="U2953">
        <v>16168741</v>
      </c>
      <c r="V2953">
        <f t="shared" si="93"/>
        <v>8168741</v>
      </c>
      <c r="W2953" t="s">
        <v>10638</v>
      </c>
      <c r="X2953">
        <v>7.4</v>
      </c>
      <c r="Y2953">
        <v>283</v>
      </c>
      <c r="Z2953">
        <v>99430</v>
      </c>
      <c r="AA2953">
        <v>182</v>
      </c>
      <c r="AB2953">
        <v>43000</v>
      </c>
      <c r="AC2953">
        <v>109</v>
      </c>
      <c r="AD2953">
        <v>480</v>
      </c>
      <c r="AE2953">
        <v>12</v>
      </c>
      <c r="AF2953">
        <v>7</v>
      </c>
      <c r="AG2953">
        <v>517</v>
      </c>
      <c r="AH2953" t="s">
        <v>2420</v>
      </c>
      <c r="AI2953" t="s">
        <v>20933</v>
      </c>
      <c r="AP2953">
        <f t="shared" si="92"/>
        <v>2</v>
      </c>
    </row>
    <row r="2954" spans="1:42" x14ac:dyDescent="0.3">
      <c r="A2954" s="1">
        <v>3343</v>
      </c>
      <c r="B2954" t="s">
        <v>10639</v>
      </c>
      <c r="C2954" t="s">
        <v>27</v>
      </c>
      <c r="D2954" t="s">
        <v>10640</v>
      </c>
      <c r="E2954" t="s">
        <v>1724</v>
      </c>
      <c r="F2954" t="s">
        <v>7187</v>
      </c>
      <c r="G2954" t="s">
        <v>2334</v>
      </c>
      <c r="H2954" t="s">
        <v>32</v>
      </c>
      <c r="I2954">
        <v>108</v>
      </c>
      <c r="J2954">
        <v>2.35</v>
      </c>
      <c r="K2954" t="s">
        <v>33</v>
      </c>
      <c r="L2954" t="s">
        <v>14572</v>
      </c>
      <c r="M2954" t="s">
        <v>15442</v>
      </c>
      <c r="N2954" t="s">
        <v>19754</v>
      </c>
      <c r="O2954" t="s">
        <v>16502</v>
      </c>
      <c r="P2954" t="s">
        <v>15482</v>
      </c>
      <c r="Q2954">
        <v>2005</v>
      </c>
      <c r="R2954" t="s">
        <v>491</v>
      </c>
      <c r="S2954">
        <v>2</v>
      </c>
      <c r="T2954">
        <v>8000000</v>
      </c>
      <c r="U2954">
        <v>568695</v>
      </c>
      <c r="V2954">
        <f t="shared" si="93"/>
        <v>-7431305</v>
      </c>
      <c r="W2954" t="s">
        <v>10641</v>
      </c>
      <c r="X2954">
        <v>6.5</v>
      </c>
      <c r="Y2954">
        <v>74</v>
      </c>
      <c r="Z2954">
        <v>16617</v>
      </c>
      <c r="AA2954">
        <v>110</v>
      </c>
      <c r="AB2954">
        <v>412</v>
      </c>
      <c r="AC2954">
        <v>12</v>
      </c>
      <c r="AD2954">
        <v>2000</v>
      </c>
      <c r="AE2954">
        <v>844</v>
      </c>
      <c r="AF2954">
        <v>710</v>
      </c>
      <c r="AG2954">
        <v>3921</v>
      </c>
      <c r="AH2954" t="s">
        <v>2420</v>
      </c>
      <c r="AI2954" t="s">
        <v>12756</v>
      </c>
      <c r="AJ2954" t="s">
        <v>13161</v>
      </c>
      <c r="AP2954">
        <f t="shared" si="92"/>
        <v>3</v>
      </c>
    </row>
    <row r="2955" spans="1:42" x14ac:dyDescent="0.3">
      <c r="A2955" s="1">
        <v>3344</v>
      </c>
      <c r="B2955" t="s">
        <v>10642</v>
      </c>
      <c r="C2955" t="s">
        <v>27</v>
      </c>
      <c r="D2955" t="s">
        <v>10643</v>
      </c>
      <c r="E2955" t="s">
        <v>4396</v>
      </c>
      <c r="F2955" t="s">
        <v>10644</v>
      </c>
      <c r="G2955" t="s">
        <v>10645</v>
      </c>
      <c r="H2955" t="s">
        <v>32</v>
      </c>
      <c r="I2955">
        <v>99</v>
      </c>
      <c r="J2955">
        <v>2.35</v>
      </c>
      <c r="K2955" t="s">
        <v>33</v>
      </c>
      <c r="L2955" t="s">
        <v>14567</v>
      </c>
      <c r="M2955" t="s">
        <v>14068</v>
      </c>
      <c r="N2955" t="s">
        <v>15162</v>
      </c>
      <c r="O2955" t="s">
        <v>17780</v>
      </c>
      <c r="P2955" t="s">
        <v>16027</v>
      </c>
      <c r="Q2955">
        <v>2007</v>
      </c>
      <c r="R2955" t="s">
        <v>491</v>
      </c>
      <c r="S2955">
        <v>3</v>
      </c>
      <c r="T2955">
        <v>8000000</v>
      </c>
      <c r="U2955">
        <v>398420</v>
      </c>
      <c r="V2955">
        <f t="shared" si="93"/>
        <v>-7601580</v>
      </c>
      <c r="W2955" t="s">
        <v>10646</v>
      </c>
      <c r="X2955">
        <v>6.4</v>
      </c>
      <c r="Y2955">
        <v>41</v>
      </c>
      <c r="Z2955">
        <v>5049</v>
      </c>
      <c r="AA2955">
        <v>48</v>
      </c>
      <c r="AB2955">
        <v>226</v>
      </c>
      <c r="AC2955">
        <v>30</v>
      </c>
      <c r="AD2955">
        <v>480</v>
      </c>
      <c r="AE2955">
        <v>257</v>
      </c>
      <c r="AF2955">
        <v>209</v>
      </c>
      <c r="AG2955">
        <v>1234</v>
      </c>
      <c r="AH2955" t="s">
        <v>20931</v>
      </c>
      <c r="AI2955" t="s">
        <v>2420</v>
      </c>
      <c r="AP2955">
        <f t="shared" si="92"/>
        <v>2</v>
      </c>
    </row>
    <row r="2956" spans="1:42" x14ac:dyDescent="0.3">
      <c r="A2956" s="1">
        <v>3346</v>
      </c>
      <c r="B2956" t="s">
        <v>10647</v>
      </c>
      <c r="C2956" t="s">
        <v>27</v>
      </c>
      <c r="D2956" t="s">
        <v>10648</v>
      </c>
      <c r="E2956" t="s">
        <v>77</v>
      </c>
      <c r="F2956" t="s">
        <v>338</v>
      </c>
      <c r="G2956" t="s">
        <v>914</v>
      </c>
      <c r="H2956" t="s">
        <v>32</v>
      </c>
      <c r="I2956">
        <v>109</v>
      </c>
      <c r="J2956">
        <v>1.85</v>
      </c>
      <c r="K2956" t="s">
        <v>33</v>
      </c>
      <c r="L2956" t="s">
        <v>14914</v>
      </c>
      <c r="M2956" t="s">
        <v>19755</v>
      </c>
      <c r="N2956" t="s">
        <v>19756</v>
      </c>
      <c r="O2956" t="s">
        <v>17271</v>
      </c>
      <c r="P2956" t="s">
        <v>14218</v>
      </c>
      <c r="Q2956">
        <v>2003</v>
      </c>
      <c r="R2956" t="s">
        <v>491</v>
      </c>
      <c r="S2956">
        <v>2</v>
      </c>
      <c r="T2956">
        <v>8000000</v>
      </c>
      <c r="U2956">
        <v>336456</v>
      </c>
      <c r="V2956">
        <f t="shared" si="93"/>
        <v>-7663544</v>
      </c>
      <c r="W2956" t="s">
        <v>10649</v>
      </c>
      <c r="X2956">
        <v>5.6</v>
      </c>
      <c r="Y2956">
        <v>66</v>
      </c>
      <c r="Z2956">
        <v>7116</v>
      </c>
      <c r="AA2956">
        <v>79</v>
      </c>
      <c r="AB2956">
        <v>494</v>
      </c>
      <c r="AC2956">
        <v>200</v>
      </c>
      <c r="AD2956">
        <v>21000</v>
      </c>
      <c r="AE2956">
        <v>18000</v>
      </c>
      <c r="AF2956">
        <v>1000</v>
      </c>
      <c r="AG2956">
        <v>41645</v>
      </c>
      <c r="AH2956" t="s">
        <v>1432</v>
      </c>
      <c r="AI2956" t="s">
        <v>20931</v>
      </c>
      <c r="AJ2956" t="s">
        <v>20927</v>
      </c>
      <c r="AK2956" t="s">
        <v>20928</v>
      </c>
      <c r="AP2956">
        <f t="shared" si="92"/>
        <v>4</v>
      </c>
    </row>
    <row r="2957" spans="1:42" x14ac:dyDescent="0.3">
      <c r="A2957" s="1">
        <v>3348</v>
      </c>
      <c r="B2957" t="s">
        <v>10650</v>
      </c>
      <c r="C2957" t="s">
        <v>559</v>
      </c>
      <c r="D2957" t="s">
        <v>10651</v>
      </c>
      <c r="E2957" t="s">
        <v>10652</v>
      </c>
      <c r="F2957" t="s">
        <v>1925</v>
      </c>
      <c r="G2957" t="s">
        <v>10653</v>
      </c>
      <c r="H2957" t="s">
        <v>205</v>
      </c>
      <c r="I2957">
        <v>93</v>
      </c>
      <c r="J2957">
        <v>2.35</v>
      </c>
      <c r="K2957" t="s">
        <v>33</v>
      </c>
      <c r="L2957" t="s">
        <v>18406</v>
      </c>
      <c r="M2957" t="s">
        <v>15521</v>
      </c>
      <c r="N2957" t="s">
        <v>18247</v>
      </c>
      <c r="O2957" t="s">
        <v>19721</v>
      </c>
      <c r="P2957" t="s">
        <v>14163</v>
      </c>
      <c r="Q2957">
        <v>2006</v>
      </c>
      <c r="R2957" t="s">
        <v>491</v>
      </c>
      <c r="S2957">
        <v>1</v>
      </c>
      <c r="T2957">
        <v>8000000</v>
      </c>
      <c r="U2957">
        <v>298110</v>
      </c>
      <c r="V2957">
        <f t="shared" si="93"/>
        <v>-7701890</v>
      </c>
      <c r="W2957" t="s">
        <v>10654</v>
      </c>
      <c r="X2957">
        <v>6.8</v>
      </c>
      <c r="Y2957">
        <v>140</v>
      </c>
      <c r="Z2957">
        <v>25055</v>
      </c>
      <c r="AA2957">
        <v>98</v>
      </c>
      <c r="AB2957">
        <v>0</v>
      </c>
      <c r="AC2957">
        <v>8</v>
      </c>
      <c r="AD2957">
        <v>553</v>
      </c>
      <c r="AE2957">
        <v>177</v>
      </c>
      <c r="AF2957">
        <v>33</v>
      </c>
      <c r="AG2957">
        <v>786</v>
      </c>
      <c r="AH2957" t="s">
        <v>1432</v>
      </c>
      <c r="AI2957" t="s">
        <v>2420</v>
      </c>
      <c r="AJ2957" t="s">
        <v>4493</v>
      </c>
      <c r="AK2957" t="s">
        <v>13700</v>
      </c>
      <c r="AP2957">
        <f t="shared" si="92"/>
        <v>4</v>
      </c>
    </row>
    <row r="2958" spans="1:42" x14ac:dyDescent="0.3">
      <c r="A2958" s="1">
        <v>3349</v>
      </c>
      <c r="B2958" t="s">
        <v>10655</v>
      </c>
      <c r="C2958" t="s">
        <v>27</v>
      </c>
      <c r="D2958" t="s">
        <v>3863</v>
      </c>
      <c r="E2958" t="s">
        <v>922</v>
      </c>
      <c r="F2958" t="s">
        <v>6634</v>
      </c>
      <c r="G2958" t="s">
        <v>3883</v>
      </c>
      <c r="H2958" t="s">
        <v>32</v>
      </c>
      <c r="I2958">
        <v>99</v>
      </c>
      <c r="J2958">
        <v>2.35</v>
      </c>
      <c r="K2958" t="s">
        <v>33</v>
      </c>
      <c r="L2958" t="s">
        <v>19757</v>
      </c>
      <c r="M2958" t="s">
        <v>19756</v>
      </c>
      <c r="N2958" t="s">
        <v>14911</v>
      </c>
      <c r="O2958" t="s">
        <v>19758</v>
      </c>
      <c r="P2958" t="s">
        <v>14048</v>
      </c>
      <c r="Q2958">
        <v>2005</v>
      </c>
      <c r="R2958" t="s">
        <v>34</v>
      </c>
      <c r="S2958">
        <v>4</v>
      </c>
      <c r="T2958">
        <v>8000000</v>
      </c>
      <c r="U2958">
        <v>127144</v>
      </c>
      <c r="V2958">
        <f t="shared" si="93"/>
        <v>-7872856</v>
      </c>
      <c r="W2958" t="s">
        <v>10656</v>
      </c>
      <c r="X2958">
        <v>5.5</v>
      </c>
      <c r="Y2958">
        <v>32</v>
      </c>
      <c r="Z2958">
        <v>5159</v>
      </c>
      <c r="AA2958">
        <v>27</v>
      </c>
      <c r="AB2958">
        <v>143</v>
      </c>
      <c r="AC2958">
        <v>387</v>
      </c>
      <c r="AD2958">
        <v>8000</v>
      </c>
      <c r="AE2958">
        <v>489</v>
      </c>
      <c r="AF2958">
        <v>399</v>
      </c>
      <c r="AG2958">
        <v>9608</v>
      </c>
      <c r="AH2958" t="s">
        <v>1432</v>
      </c>
      <c r="AI2958" t="s">
        <v>2420</v>
      </c>
      <c r="AJ2958" t="s">
        <v>12756</v>
      </c>
      <c r="AP2958">
        <f t="shared" si="92"/>
        <v>3</v>
      </c>
    </row>
    <row r="2959" spans="1:42" x14ac:dyDescent="0.3">
      <c r="A2959" s="1">
        <v>3350</v>
      </c>
      <c r="B2959" t="s">
        <v>10657</v>
      </c>
      <c r="C2959" t="s">
        <v>27</v>
      </c>
      <c r="D2959" t="s">
        <v>4888</v>
      </c>
      <c r="E2959" t="s">
        <v>84</v>
      </c>
      <c r="F2959" t="s">
        <v>540</v>
      </c>
      <c r="G2959" t="s">
        <v>10658</v>
      </c>
      <c r="H2959" t="s">
        <v>47</v>
      </c>
      <c r="I2959">
        <v>98</v>
      </c>
      <c r="J2959">
        <v>2.35</v>
      </c>
      <c r="K2959" t="s">
        <v>33</v>
      </c>
      <c r="L2959" t="s">
        <v>15048</v>
      </c>
      <c r="M2959" t="s">
        <v>14039</v>
      </c>
      <c r="N2959" t="s">
        <v>16726</v>
      </c>
      <c r="O2959" t="s">
        <v>19759</v>
      </c>
      <c r="P2959" t="s">
        <v>14349</v>
      </c>
      <c r="Q2959">
        <v>2010</v>
      </c>
      <c r="R2959" t="s">
        <v>34</v>
      </c>
      <c r="S2959">
        <v>4</v>
      </c>
      <c r="T2959">
        <v>8000000</v>
      </c>
      <c r="U2959">
        <v>117190</v>
      </c>
      <c r="V2959">
        <f t="shared" si="93"/>
        <v>-7882810</v>
      </c>
      <c r="W2959" t="s">
        <v>10659</v>
      </c>
      <c r="X2959">
        <v>6.9</v>
      </c>
      <c r="Y2959">
        <v>68</v>
      </c>
      <c r="Z2959">
        <v>29994</v>
      </c>
      <c r="AA2959">
        <v>86</v>
      </c>
      <c r="AB2959">
        <v>0</v>
      </c>
      <c r="AC2959">
        <v>36</v>
      </c>
      <c r="AD2959">
        <v>10000</v>
      </c>
      <c r="AE2959">
        <v>692</v>
      </c>
      <c r="AF2959">
        <v>405</v>
      </c>
      <c r="AG2959">
        <v>11770</v>
      </c>
      <c r="AH2959" t="s">
        <v>980</v>
      </c>
      <c r="AI2959" t="s">
        <v>1432</v>
      </c>
      <c r="AJ2959" t="s">
        <v>20931</v>
      </c>
      <c r="AP2959">
        <f t="shared" si="92"/>
        <v>3</v>
      </c>
    </row>
    <row r="2960" spans="1:42" x14ac:dyDescent="0.3">
      <c r="A2960" s="1">
        <v>3351</v>
      </c>
      <c r="B2960" t="s">
        <v>10660</v>
      </c>
      <c r="C2960" t="s">
        <v>27</v>
      </c>
      <c r="D2960" t="s">
        <v>10661</v>
      </c>
      <c r="E2960" t="s">
        <v>4135</v>
      </c>
      <c r="F2960" t="s">
        <v>10662</v>
      </c>
      <c r="G2960" t="s">
        <v>9993</v>
      </c>
      <c r="H2960" t="s">
        <v>32</v>
      </c>
      <c r="I2960">
        <v>95</v>
      </c>
      <c r="J2960">
        <v>2.35</v>
      </c>
      <c r="K2960" t="s">
        <v>33</v>
      </c>
      <c r="L2960" t="s">
        <v>16052</v>
      </c>
      <c r="M2960" t="s">
        <v>15261</v>
      </c>
      <c r="N2960" t="s">
        <v>19760</v>
      </c>
      <c r="O2960" t="s">
        <v>14448</v>
      </c>
      <c r="P2960" t="s">
        <v>19761</v>
      </c>
      <c r="Q2960">
        <v>2008</v>
      </c>
      <c r="R2960" t="s">
        <v>491</v>
      </c>
      <c r="S2960">
        <v>0</v>
      </c>
      <c r="T2960">
        <v>8000000</v>
      </c>
      <c r="U2960">
        <v>108662</v>
      </c>
      <c r="V2960">
        <f t="shared" si="93"/>
        <v>-7891338</v>
      </c>
      <c r="W2960" t="s">
        <v>10663</v>
      </c>
      <c r="X2960">
        <v>6</v>
      </c>
      <c r="Y2960">
        <v>79</v>
      </c>
      <c r="Z2960">
        <v>26849</v>
      </c>
      <c r="AA2960">
        <v>107</v>
      </c>
      <c r="AB2960">
        <v>3000</v>
      </c>
      <c r="AC2960">
        <v>3</v>
      </c>
      <c r="AD2960">
        <v>905</v>
      </c>
      <c r="AE2960">
        <v>513</v>
      </c>
      <c r="AF2960">
        <v>448</v>
      </c>
      <c r="AG2960">
        <v>3185</v>
      </c>
      <c r="AH2960" t="s">
        <v>20931</v>
      </c>
      <c r="AI2960" t="s">
        <v>4493</v>
      </c>
      <c r="AJ2960" t="s">
        <v>13161</v>
      </c>
      <c r="AP2960">
        <f t="shared" si="92"/>
        <v>3</v>
      </c>
    </row>
    <row r="2961" spans="1:42" x14ac:dyDescent="0.3">
      <c r="A2961" s="1">
        <v>3353</v>
      </c>
      <c r="B2961" t="s">
        <v>10664</v>
      </c>
      <c r="C2961" t="s">
        <v>27</v>
      </c>
      <c r="D2961" t="s">
        <v>10665</v>
      </c>
      <c r="E2961" t="s">
        <v>592</v>
      </c>
      <c r="F2961" t="s">
        <v>4004</v>
      </c>
      <c r="G2961" t="s">
        <v>3487</v>
      </c>
      <c r="H2961" t="s">
        <v>32</v>
      </c>
      <c r="I2961">
        <v>107</v>
      </c>
      <c r="J2961">
        <v>2.35</v>
      </c>
      <c r="K2961" t="s">
        <v>33</v>
      </c>
      <c r="L2961" t="s">
        <v>19762</v>
      </c>
      <c r="M2961" t="s">
        <v>14720</v>
      </c>
      <c r="N2961" t="s">
        <v>14980</v>
      </c>
      <c r="O2961" t="s">
        <v>19763</v>
      </c>
      <c r="P2961" t="s">
        <v>19764</v>
      </c>
      <c r="Q2961">
        <v>2006</v>
      </c>
      <c r="R2961" t="s">
        <v>491</v>
      </c>
      <c r="S2961">
        <v>5</v>
      </c>
      <c r="T2961">
        <v>8000000</v>
      </c>
      <c r="U2961">
        <v>53481</v>
      </c>
      <c r="V2961">
        <f t="shared" si="93"/>
        <v>-7946519</v>
      </c>
      <c r="W2961" t="s">
        <v>10666</v>
      </c>
      <c r="X2961">
        <v>6.4</v>
      </c>
      <c r="Y2961">
        <v>26</v>
      </c>
      <c r="Z2961">
        <v>5557</v>
      </c>
      <c r="AA2961">
        <v>34</v>
      </c>
      <c r="AB2961">
        <v>294</v>
      </c>
      <c r="AC2961">
        <v>53</v>
      </c>
      <c r="AD2961">
        <v>954</v>
      </c>
      <c r="AE2961">
        <v>551</v>
      </c>
      <c r="AF2961">
        <v>463</v>
      </c>
      <c r="AG2961">
        <v>2512</v>
      </c>
      <c r="AH2961" t="s">
        <v>20931</v>
      </c>
      <c r="AI2961" t="s">
        <v>2420</v>
      </c>
      <c r="AJ2961" t="s">
        <v>13161</v>
      </c>
      <c r="AP2961">
        <f t="shared" si="92"/>
        <v>3</v>
      </c>
    </row>
    <row r="2962" spans="1:42" x14ac:dyDescent="0.3">
      <c r="A2962" s="1">
        <v>3354</v>
      </c>
      <c r="B2962" t="s">
        <v>10667</v>
      </c>
      <c r="C2962" t="s">
        <v>27</v>
      </c>
      <c r="D2962" t="s">
        <v>10668</v>
      </c>
      <c r="E2962" t="s">
        <v>1671</v>
      </c>
      <c r="F2962" t="s">
        <v>10669</v>
      </c>
      <c r="G2962" t="s">
        <v>5081</v>
      </c>
      <c r="H2962" t="s">
        <v>6060</v>
      </c>
      <c r="I2962">
        <v>102</v>
      </c>
      <c r="J2962">
        <v>1.66</v>
      </c>
      <c r="K2962" t="s">
        <v>33</v>
      </c>
      <c r="L2962" t="s">
        <v>15082</v>
      </c>
      <c r="M2962" t="s">
        <v>15333</v>
      </c>
      <c r="N2962" t="s">
        <v>19765</v>
      </c>
      <c r="O2962" t="s">
        <v>14003</v>
      </c>
      <c r="P2962" t="s">
        <v>14055</v>
      </c>
      <c r="Q2962">
        <v>2004</v>
      </c>
      <c r="R2962" t="s">
        <v>9126</v>
      </c>
      <c r="S2962">
        <v>0</v>
      </c>
      <c r="T2962">
        <v>50000000</v>
      </c>
      <c r="U2962">
        <v>23106</v>
      </c>
      <c r="V2962">
        <f t="shared" si="93"/>
        <v>-49976894</v>
      </c>
      <c r="W2962" t="s">
        <v>10670</v>
      </c>
      <c r="X2962">
        <v>6.6</v>
      </c>
      <c r="Y2962">
        <v>100</v>
      </c>
      <c r="Z2962">
        <v>9003</v>
      </c>
      <c r="AA2962">
        <v>58</v>
      </c>
      <c r="AB2962">
        <v>532</v>
      </c>
      <c r="AC2962">
        <v>346</v>
      </c>
      <c r="AD2962">
        <v>947</v>
      </c>
      <c r="AE2962">
        <v>526</v>
      </c>
      <c r="AF2962">
        <v>488</v>
      </c>
      <c r="AG2962">
        <v>2572</v>
      </c>
      <c r="AH2962" t="s">
        <v>1432</v>
      </c>
      <c r="AI2962" t="s">
        <v>20931</v>
      </c>
      <c r="AJ2962" t="s">
        <v>2420</v>
      </c>
      <c r="AK2962" t="s">
        <v>12756</v>
      </c>
      <c r="AP2962">
        <f t="shared" si="92"/>
        <v>4</v>
      </c>
    </row>
    <row r="2963" spans="1:42" x14ac:dyDescent="0.3">
      <c r="A2963" s="1">
        <v>3355</v>
      </c>
      <c r="B2963" t="s">
        <v>10671</v>
      </c>
      <c r="C2963" t="s">
        <v>27</v>
      </c>
      <c r="D2963" t="s">
        <v>10672</v>
      </c>
      <c r="E2963" t="s">
        <v>10673</v>
      </c>
      <c r="F2963" t="s">
        <v>10674</v>
      </c>
      <c r="G2963" t="s">
        <v>10675</v>
      </c>
      <c r="H2963" t="s">
        <v>2536</v>
      </c>
      <c r="I2963">
        <v>97</v>
      </c>
      <c r="J2963">
        <v>2.35</v>
      </c>
      <c r="K2963" t="s">
        <v>33</v>
      </c>
      <c r="L2963" t="s">
        <v>10671</v>
      </c>
      <c r="M2963" t="s">
        <v>19766</v>
      </c>
      <c r="N2963" t="s">
        <v>19767</v>
      </c>
      <c r="O2963" t="s">
        <v>19383</v>
      </c>
      <c r="P2963" t="s">
        <v>19768</v>
      </c>
      <c r="Q2963">
        <v>2014</v>
      </c>
      <c r="R2963" t="s">
        <v>491</v>
      </c>
      <c r="S2963">
        <v>1</v>
      </c>
      <c r="T2963">
        <v>8000000</v>
      </c>
      <c r="U2963">
        <v>52961</v>
      </c>
      <c r="V2963">
        <f t="shared" si="93"/>
        <v>-7947039</v>
      </c>
      <c r="W2963" t="s">
        <v>10676</v>
      </c>
      <c r="X2963">
        <v>5.3</v>
      </c>
      <c r="Y2963">
        <v>56</v>
      </c>
      <c r="Z2963">
        <v>2103</v>
      </c>
      <c r="AA2963">
        <v>11</v>
      </c>
      <c r="AB2963">
        <v>675</v>
      </c>
      <c r="AC2963">
        <v>43</v>
      </c>
      <c r="AD2963">
        <v>144</v>
      </c>
      <c r="AE2963">
        <v>63</v>
      </c>
      <c r="AF2963">
        <v>47</v>
      </c>
      <c r="AG2963">
        <v>326</v>
      </c>
      <c r="AH2963" t="s">
        <v>2420</v>
      </c>
      <c r="AP2963">
        <f t="shared" si="92"/>
        <v>1</v>
      </c>
    </row>
    <row r="2964" spans="1:42" x14ac:dyDescent="0.3">
      <c r="A2964" s="1">
        <v>3356</v>
      </c>
      <c r="B2964" t="s">
        <v>10677</v>
      </c>
      <c r="C2964" t="s">
        <v>27</v>
      </c>
      <c r="D2964" t="s">
        <v>7862</v>
      </c>
      <c r="E2964" t="s">
        <v>10678</v>
      </c>
      <c r="F2964" t="s">
        <v>10679</v>
      </c>
      <c r="G2964" t="s">
        <v>10680</v>
      </c>
      <c r="H2964" t="s">
        <v>2116</v>
      </c>
      <c r="I2964">
        <v>124</v>
      </c>
      <c r="J2964">
        <v>1.85</v>
      </c>
      <c r="K2964" t="s">
        <v>5440</v>
      </c>
      <c r="L2964" t="s">
        <v>19769</v>
      </c>
      <c r="M2964" t="s">
        <v>18108</v>
      </c>
      <c r="N2964" t="s">
        <v>19770</v>
      </c>
      <c r="O2964" t="s">
        <v>19771</v>
      </c>
      <c r="P2964" t="s">
        <v>19495</v>
      </c>
      <c r="Q2964">
        <v>1988</v>
      </c>
      <c r="R2964" t="s">
        <v>491</v>
      </c>
      <c r="S2964">
        <v>0</v>
      </c>
      <c r="T2964">
        <v>1100000000</v>
      </c>
      <c r="U2964">
        <v>439162</v>
      </c>
      <c r="V2964">
        <f t="shared" si="93"/>
        <v>-1099560838</v>
      </c>
      <c r="W2964" t="s">
        <v>10681</v>
      </c>
      <c r="X2964">
        <v>8.1</v>
      </c>
      <c r="Y2964">
        <v>150</v>
      </c>
      <c r="Z2964">
        <v>106160</v>
      </c>
      <c r="AA2964">
        <v>430</v>
      </c>
      <c r="AB2964">
        <v>0</v>
      </c>
      <c r="AC2964">
        <v>78</v>
      </c>
      <c r="AD2964">
        <v>6</v>
      </c>
      <c r="AE2964">
        <v>5</v>
      </c>
      <c r="AF2964">
        <v>4</v>
      </c>
      <c r="AG2964">
        <v>28</v>
      </c>
      <c r="AH2964" t="s">
        <v>980</v>
      </c>
      <c r="AI2964" t="s">
        <v>20925</v>
      </c>
      <c r="AJ2964" t="s">
        <v>13700</v>
      </c>
      <c r="AP2964">
        <f t="shared" si="92"/>
        <v>3</v>
      </c>
    </row>
    <row r="2965" spans="1:42" x14ac:dyDescent="0.3">
      <c r="A2965" s="1">
        <v>3361</v>
      </c>
      <c r="B2965" t="s">
        <v>10682</v>
      </c>
      <c r="C2965" t="s">
        <v>27</v>
      </c>
      <c r="D2965" t="s">
        <v>10683</v>
      </c>
      <c r="E2965" t="s">
        <v>3718</v>
      </c>
      <c r="F2965" t="s">
        <v>3741</v>
      </c>
      <c r="G2965" t="s">
        <v>10684</v>
      </c>
      <c r="H2965" t="s">
        <v>47</v>
      </c>
      <c r="I2965">
        <v>90</v>
      </c>
      <c r="J2965">
        <v>2.35</v>
      </c>
      <c r="K2965" t="s">
        <v>33</v>
      </c>
      <c r="L2965" t="s">
        <v>17597</v>
      </c>
      <c r="M2965" t="s">
        <v>14068</v>
      </c>
      <c r="N2965" t="s">
        <v>15162</v>
      </c>
      <c r="O2965" t="s">
        <v>16249</v>
      </c>
      <c r="P2965" t="s">
        <v>14003</v>
      </c>
      <c r="Q2965">
        <v>2005</v>
      </c>
      <c r="R2965" t="s">
        <v>491</v>
      </c>
      <c r="S2965">
        <v>0</v>
      </c>
      <c r="T2965">
        <v>7900000</v>
      </c>
      <c r="U2965">
        <v>671240</v>
      </c>
      <c r="V2965">
        <f t="shared" si="93"/>
        <v>-7228760</v>
      </c>
      <c r="W2965" t="s">
        <v>10685</v>
      </c>
      <c r="X2965">
        <v>6.9</v>
      </c>
      <c r="Y2965">
        <v>85</v>
      </c>
      <c r="Z2965">
        <v>23023</v>
      </c>
      <c r="AA2965">
        <v>149</v>
      </c>
      <c r="AB2965">
        <v>0</v>
      </c>
      <c r="AC2965">
        <v>21</v>
      </c>
      <c r="AD2965">
        <v>186</v>
      </c>
      <c r="AE2965">
        <v>119</v>
      </c>
      <c r="AF2965">
        <v>112</v>
      </c>
      <c r="AG2965">
        <v>619</v>
      </c>
      <c r="AH2965" t="s">
        <v>1432</v>
      </c>
      <c r="AI2965" t="s">
        <v>2420</v>
      </c>
      <c r="AJ2965" t="s">
        <v>12756</v>
      </c>
      <c r="AP2965">
        <f t="shared" si="92"/>
        <v>3</v>
      </c>
    </row>
    <row r="2966" spans="1:42" x14ac:dyDescent="0.3">
      <c r="A2966" s="1">
        <v>3365</v>
      </c>
      <c r="B2966" t="s">
        <v>10686</v>
      </c>
      <c r="C2966" t="s">
        <v>27</v>
      </c>
      <c r="D2966" t="s">
        <v>10687</v>
      </c>
      <c r="E2966" t="s">
        <v>364</v>
      </c>
      <c r="F2966" t="s">
        <v>3726</v>
      </c>
      <c r="G2966" t="s">
        <v>10688</v>
      </c>
      <c r="H2966" t="s">
        <v>287</v>
      </c>
      <c r="I2966">
        <v>90</v>
      </c>
      <c r="J2966">
        <v>1.33</v>
      </c>
      <c r="K2966" t="s">
        <v>33</v>
      </c>
      <c r="L2966" t="s">
        <v>14040</v>
      </c>
      <c r="M2966" t="s">
        <v>15688</v>
      </c>
      <c r="N2966" t="s">
        <v>14268</v>
      </c>
      <c r="O2966" t="s">
        <v>15282</v>
      </c>
      <c r="P2966" t="s">
        <v>15933</v>
      </c>
      <c r="Q2966">
        <v>1989</v>
      </c>
      <c r="R2966" t="s">
        <v>491</v>
      </c>
      <c r="S2966">
        <v>2</v>
      </c>
      <c r="T2966">
        <v>10000000</v>
      </c>
      <c r="U2966">
        <v>882290</v>
      </c>
      <c r="V2966">
        <f t="shared" si="93"/>
        <v>-9117710</v>
      </c>
      <c r="W2966" t="s">
        <v>10689</v>
      </c>
      <c r="X2966">
        <v>6.5</v>
      </c>
      <c r="Y2966">
        <v>21</v>
      </c>
      <c r="Z2966">
        <v>4792</v>
      </c>
      <c r="AA2966">
        <v>43</v>
      </c>
      <c r="AB2966">
        <v>999</v>
      </c>
      <c r="AC2966">
        <v>73</v>
      </c>
      <c r="AD2966">
        <v>848</v>
      </c>
      <c r="AE2966">
        <v>643</v>
      </c>
      <c r="AF2966">
        <v>26</v>
      </c>
      <c r="AG2966">
        <v>1526</v>
      </c>
      <c r="AH2966" t="s">
        <v>980</v>
      </c>
      <c r="AI2966" t="s">
        <v>13700</v>
      </c>
      <c r="AJ2966" t="s">
        <v>20930</v>
      </c>
      <c r="AP2966">
        <f t="shared" si="92"/>
        <v>3</v>
      </c>
    </row>
    <row r="2967" spans="1:42" x14ac:dyDescent="0.3">
      <c r="A2967" s="1">
        <v>3367</v>
      </c>
      <c r="B2967" t="s">
        <v>10690</v>
      </c>
      <c r="C2967" t="s">
        <v>27</v>
      </c>
      <c r="D2967" t="s">
        <v>4375</v>
      </c>
      <c r="E2967" t="s">
        <v>360</v>
      </c>
      <c r="F2967" t="s">
        <v>10691</v>
      </c>
      <c r="G2967" t="s">
        <v>10692</v>
      </c>
      <c r="H2967" t="s">
        <v>32</v>
      </c>
      <c r="I2967">
        <v>99</v>
      </c>
      <c r="J2967">
        <v>1.85</v>
      </c>
      <c r="K2967" t="s">
        <v>33</v>
      </c>
      <c r="L2967" t="s">
        <v>16849</v>
      </c>
      <c r="M2967" t="s">
        <v>8889</v>
      </c>
      <c r="N2967" t="s">
        <v>16120</v>
      </c>
      <c r="O2967" t="s">
        <v>15772</v>
      </c>
      <c r="P2967" t="s">
        <v>15515</v>
      </c>
      <c r="Q2967">
        <v>1989</v>
      </c>
      <c r="R2967" t="s">
        <v>72</v>
      </c>
      <c r="S2967">
        <v>1</v>
      </c>
      <c r="T2967">
        <v>7500000</v>
      </c>
      <c r="U2967">
        <v>106593296</v>
      </c>
      <c r="V2967">
        <f t="shared" si="93"/>
        <v>99093296</v>
      </c>
      <c r="W2967" t="s">
        <v>10693</v>
      </c>
      <c r="X2967">
        <v>7.4</v>
      </c>
      <c r="Y2967">
        <v>61</v>
      </c>
      <c r="Z2967">
        <v>72324</v>
      </c>
      <c r="AA2967">
        <v>134</v>
      </c>
      <c r="AB2967">
        <v>3000</v>
      </c>
      <c r="AC2967">
        <v>78</v>
      </c>
      <c r="AD2967">
        <v>11000</v>
      </c>
      <c r="AE2967">
        <v>509</v>
      </c>
      <c r="AF2967">
        <v>325</v>
      </c>
      <c r="AG2967">
        <v>12619</v>
      </c>
      <c r="AH2967" t="s">
        <v>1432</v>
      </c>
      <c r="AI2967" t="s">
        <v>2420</v>
      </c>
      <c r="AJ2967" t="s">
        <v>20926</v>
      </c>
      <c r="AP2967">
        <f t="shared" si="92"/>
        <v>3</v>
      </c>
    </row>
    <row r="2968" spans="1:42" x14ac:dyDescent="0.3">
      <c r="A2968" s="1">
        <v>3368</v>
      </c>
      <c r="B2968" t="s">
        <v>10694</v>
      </c>
      <c r="C2968" t="s">
        <v>27</v>
      </c>
      <c r="D2968" t="s">
        <v>5443</v>
      </c>
      <c r="E2968" t="s">
        <v>1279</v>
      </c>
      <c r="F2968" t="s">
        <v>1129</v>
      </c>
      <c r="G2968" t="s">
        <v>477</v>
      </c>
      <c r="H2968" t="s">
        <v>32</v>
      </c>
      <c r="I2968">
        <v>115</v>
      </c>
      <c r="J2968">
        <v>1.85</v>
      </c>
      <c r="K2968" t="s">
        <v>33</v>
      </c>
      <c r="L2968" t="s">
        <v>15620</v>
      </c>
      <c r="M2968" t="s">
        <v>15065</v>
      </c>
      <c r="N2968" t="s">
        <v>19772</v>
      </c>
      <c r="O2968" t="s">
        <v>16495</v>
      </c>
      <c r="P2968" t="s">
        <v>19773</v>
      </c>
      <c r="Q2968">
        <v>1997</v>
      </c>
      <c r="R2968" t="s">
        <v>491</v>
      </c>
      <c r="S2968">
        <v>6</v>
      </c>
      <c r="T2968">
        <v>7500000</v>
      </c>
      <c r="U2968">
        <v>43490057</v>
      </c>
      <c r="V2968">
        <f t="shared" si="93"/>
        <v>35990057</v>
      </c>
      <c r="W2968" t="s">
        <v>10695</v>
      </c>
      <c r="X2968">
        <v>6.9</v>
      </c>
      <c r="Y2968">
        <v>34</v>
      </c>
      <c r="Z2968">
        <v>5275</v>
      </c>
      <c r="AA2968">
        <v>30</v>
      </c>
      <c r="AB2968">
        <v>508</v>
      </c>
      <c r="AC2968">
        <v>88</v>
      </c>
      <c r="AD2968">
        <v>1000</v>
      </c>
      <c r="AE2968">
        <v>1000</v>
      </c>
      <c r="AF2968">
        <v>890</v>
      </c>
      <c r="AG2968">
        <v>4737</v>
      </c>
      <c r="AH2968" t="s">
        <v>1432</v>
      </c>
      <c r="AI2968" t="s">
        <v>2420</v>
      </c>
      <c r="AP2968">
        <f t="shared" si="92"/>
        <v>2</v>
      </c>
    </row>
    <row r="2969" spans="1:42" x14ac:dyDescent="0.3">
      <c r="A2969" s="1">
        <v>3369</v>
      </c>
      <c r="B2969" t="s">
        <v>10696</v>
      </c>
      <c r="C2969" t="s">
        <v>27</v>
      </c>
      <c r="D2969" t="s">
        <v>10697</v>
      </c>
      <c r="E2969" t="s">
        <v>10698</v>
      </c>
      <c r="F2969" t="s">
        <v>10699</v>
      </c>
      <c r="G2969" t="s">
        <v>10700</v>
      </c>
      <c r="H2969" t="s">
        <v>2734</v>
      </c>
      <c r="I2969">
        <v>89</v>
      </c>
      <c r="J2969">
        <v>2.35</v>
      </c>
      <c r="K2969" t="s">
        <v>5076</v>
      </c>
      <c r="L2969" t="s">
        <v>14431</v>
      </c>
      <c r="M2969" t="s">
        <v>15082</v>
      </c>
      <c r="N2969" t="s">
        <v>15660</v>
      </c>
      <c r="O2969" t="s">
        <v>18928</v>
      </c>
      <c r="P2969" t="s">
        <v>15289</v>
      </c>
      <c r="Q2969">
        <v>1995</v>
      </c>
      <c r="R2969" t="s">
        <v>491</v>
      </c>
      <c r="S2969">
        <v>1</v>
      </c>
      <c r="T2969">
        <v>7500000</v>
      </c>
      <c r="U2969">
        <v>32333860</v>
      </c>
      <c r="V2969">
        <f t="shared" si="93"/>
        <v>24833860</v>
      </c>
      <c r="W2969" t="s">
        <v>10701</v>
      </c>
      <c r="X2969">
        <v>6.7</v>
      </c>
      <c r="Y2969">
        <v>62</v>
      </c>
      <c r="Z2969">
        <v>29843</v>
      </c>
      <c r="AA2969">
        <v>81</v>
      </c>
      <c r="AB2969">
        <v>0</v>
      </c>
      <c r="AC2969">
        <v>7</v>
      </c>
      <c r="AD2969">
        <v>186</v>
      </c>
      <c r="AE2969">
        <v>147</v>
      </c>
      <c r="AF2969">
        <v>36</v>
      </c>
      <c r="AG2969">
        <v>407</v>
      </c>
      <c r="AH2969" t="s">
        <v>980</v>
      </c>
      <c r="AI2969" t="s">
        <v>1432</v>
      </c>
      <c r="AP2969">
        <f t="shared" si="92"/>
        <v>2</v>
      </c>
    </row>
    <row r="2970" spans="1:42" x14ac:dyDescent="0.3">
      <c r="A2970" s="1">
        <v>3371</v>
      </c>
      <c r="B2970" t="s">
        <v>10702</v>
      </c>
      <c r="C2970" t="s">
        <v>27</v>
      </c>
      <c r="D2970" t="s">
        <v>5727</v>
      </c>
      <c r="E2970" t="s">
        <v>63</v>
      </c>
      <c r="F2970" t="s">
        <v>5957</v>
      </c>
      <c r="G2970" t="s">
        <v>10703</v>
      </c>
      <c r="H2970" t="s">
        <v>32</v>
      </c>
      <c r="I2970">
        <v>92</v>
      </c>
      <c r="J2970">
        <v>2.35</v>
      </c>
      <c r="K2970" t="s">
        <v>33</v>
      </c>
      <c r="L2970" t="s">
        <v>18579</v>
      </c>
      <c r="M2970" t="s">
        <v>15852</v>
      </c>
      <c r="N2970" t="s">
        <v>19209</v>
      </c>
      <c r="O2970" t="s">
        <v>15270</v>
      </c>
      <c r="P2970" t="s">
        <v>19774</v>
      </c>
      <c r="Q2970">
        <v>2005</v>
      </c>
      <c r="R2970" t="s">
        <v>491</v>
      </c>
      <c r="S2970">
        <v>0</v>
      </c>
      <c r="T2970">
        <v>6500000</v>
      </c>
      <c r="U2970">
        <v>24792061</v>
      </c>
      <c r="V2970">
        <f t="shared" si="93"/>
        <v>18292061</v>
      </c>
      <c r="W2970" t="s">
        <v>10704</v>
      </c>
      <c r="X2970">
        <v>7.6</v>
      </c>
      <c r="Y2970">
        <v>239</v>
      </c>
      <c r="Z2970">
        <v>191998</v>
      </c>
      <c r="AA2970">
        <v>323</v>
      </c>
      <c r="AB2970">
        <v>0</v>
      </c>
      <c r="AC2970">
        <v>655</v>
      </c>
      <c r="AD2970">
        <v>24000</v>
      </c>
      <c r="AE2970">
        <v>829</v>
      </c>
      <c r="AF2970">
        <v>88</v>
      </c>
      <c r="AG2970">
        <v>25092</v>
      </c>
      <c r="AH2970" t="s">
        <v>1432</v>
      </c>
      <c r="AI2970" t="s">
        <v>2420</v>
      </c>
      <c r="AP2970">
        <f t="shared" si="92"/>
        <v>2</v>
      </c>
    </row>
    <row r="2971" spans="1:42" x14ac:dyDescent="0.3">
      <c r="A2971" s="1">
        <v>3372</v>
      </c>
      <c r="B2971" t="s">
        <v>10705</v>
      </c>
      <c r="C2971" t="s">
        <v>27</v>
      </c>
      <c r="D2971" t="s">
        <v>10706</v>
      </c>
      <c r="E2971" t="s">
        <v>2634</v>
      </c>
      <c r="F2971" t="s">
        <v>9742</v>
      </c>
      <c r="G2971" t="s">
        <v>10707</v>
      </c>
      <c r="H2971" t="s">
        <v>32</v>
      </c>
      <c r="I2971">
        <v>94</v>
      </c>
      <c r="J2971">
        <v>2.35</v>
      </c>
      <c r="K2971" t="s">
        <v>33</v>
      </c>
      <c r="L2971" t="s">
        <v>16053</v>
      </c>
      <c r="M2971" t="s">
        <v>19775</v>
      </c>
      <c r="N2971" t="s">
        <v>19776</v>
      </c>
      <c r="O2971" t="s">
        <v>15539</v>
      </c>
      <c r="P2971" t="s">
        <v>14028</v>
      </c>
      <c r="Q2971">
        <v>2007</v>
      </c>
      <c r="R2971" t="s">
        <v>491</v>
      </c>
      <c r="S2971">
        <v>0</v>
      </c>
      <c r="T2971">
        <v>10000000</v>
      </c>
      <c r="U2971">
        <v>17544812</v>
      </c>
      <c r="V2971">
        <f t="shared" si="93"/>
        <v>7544812</v>
      </c>
      <c r="W2971" t="s">
        <v>10708</v>
      </c>
      <c r="X2971">
        <v>5.4</v>
      </c>
      <c r="Y2971">
        <v>252</v>
      </c>
      <c r="Z2971">
        <v>69989</v>
      </c>
      <c r="AA2971">
        <v>384</v>
      </c>
      <c r="AB2971">
        <v>0</v>
      </c>
      <c r="AC2971">
        <v>0</v>
      </c>
      <c r="AD2971">
        <v>1000</v>
      </c>
      <c r="AE2971">
        <v>683</v>
      </c>
      <c r="AF2971">
        <v>658</v>
      </c>
      <c r="AG2971">
        <v>4707</v>
      </c>
      <c r="AH2971" t="s">
        <v>4493</v>
      </c>
      <c r="AP2971">
        <f t="shared" si="92"/>
        <v>1</v>
      </c>
    </row>
    <row r="2972" spans="1:42" x14ac:dyDescent="0.3">
      <c r="A2972" s="1">
        <v>3373</v>
      </c>
      <c r="B2972" t="s">
        <v>10709</v>
      </c>
      <c r="C2972" t="s">
        <v>27</v>
      </c>
      <c r="D2972" t="s">
        <v>8817</v>
      </c>
      <c r="E2972" t="s">
        <v>544</v>
      </c>
      <c r="F2972" t="s">
        <v>1469</v>
      </c>
      <c r="G2972" t="s">
        <v>10710</v>
      </c>
      <c r="H2972" t="s">
        <v>47</v>
      </c>
      <c r="I2972">
        <v>100</v>
      </c>
      <c r="J2972">
        <v>2.35</v>
      </c>
      <c r="K2972" t="s">
        <v>33</v>
      </c>
      <c r="L2972" t="s">
        <v>15510</v>
      </c>
      <c r="M2972" t="s">
        <v>17810</v>
      </c>
      <c r="N2972" t="s">
        <v>15353</v>
      </c>
      <c r="O2972" t="s">
        <v>17563</v>
      </c>
      <c r="P2972" t="s">
        <v>18238</v>
      </c>
      <c r="Q2972">
        <v>2009</v>
      </c>
      <c r="R2972" t="s">
        <v>34</v>
      </c>
      <c r="S2972">
        <v>0</v>
      </c>
      <c r="T2972">
        <v>4500000</v>
      </c>
      <c r="U2972">
        <v>12574715</v>
      </c>
      <c r="V2972">
        <f t="shared" si="93"/>
        <v>8074715</v>
      </c>
      <c r="W2972" t="s">
        <v>10711</v>
      </c>
      <c r="X2972">
        <v>7.3</v>
      </c>
      <c r="Y2972">
        <v>278</v>
      </c>
      <c r="Z2972">
        <v>112138</v>
      </c>
      <c r="AA2972">
        <v>237</v>
      </c>
      <c r="AB2972">
        <v>12000</v>
      </c>
      <c r="AC2972">
        <v>92</v>
      </c>
      <c r="AD2972">
        <v>3000</v>
      </c>
      <c r="AE2972">
        <v>766</v>
      </c>
      <c r="AF2972">
        <v>221</v>
      </c>
      <c r="AG2972">
        <v>4198</v>
      </c>
      <c r="AH2972" t="s">
        <v>2420</v>
      </c>
      <c r="AP2972">
        <f t="shared" si="92"/>
        <v>1</v>
      </c>
    </row>
    <row r="2973" spans="1:42" x14ac:dyDescent="0.3">
      <c r="A2973" s="1">
        <v>3375</v>
      </c>
      <c r="B2973" t="s">
        <v>10712</v>
      </c>
      <c r="C2973" t="s">
        <v>27</v>
      </c>
      <c r="D2973" t="s">
        <v>10713</v>
      </c>
      <c r="E2973" t="s">
        <v>1559</v>
      </c>
      <c r="F2973" t="s">
        <v>5203</v>
      </c>
      <c r="G2973" t="s">
        <v>10714</v>
      </c>
      <c r="H2973" t="s">
        <v>47</v>
      </c>
      <c r="I2973">
        <v>109</v>
      </c>
      <c r="J2973">
        <v>1.85</v>
      </c>
      <c r="K2973" t="s">
        <v>33</v>
      </c>
      <c r="L2973" t="s">
        <v>15298</v>
      </c>
      <c r="M2973" t="s">
        <v>15207</v>
      </c>
      <c r="N2973" t="s">
        <v>14318</v>
      </c>
      <c r="O2973" t="s">
        <v>13975</v>
      </c>
      <c r="P2973" t="s">
        <v>19777</v>
      </c>
      <c r="Q2973">
        <v>1984</v>
      </c>
      <c r="R2973" t="s">
        <v>491</v>
      </c>
      <c r="S2973">
        <v>0</v>
      </c>
      <c r="T2973">
        <v>7500000</v>
      </c>
      <c r="U2973">
        <v>5100000</v>
      </c>
      <c r="V2973">
        <f t="shared" si="93"/>
        <v>-2400000</v>
      </c>
      <c r="W2973" t="s">
        <v>10715</v>
      </c>
      <c r="X2973">
        <v>6</v>
      </c>
      <c r="Y2973">
        <v>9</v>
      </c>
      <c r="Z2973">
        <v>6595</v>
      </c>
      <c r="AA2973">
        <v>61</v>
      </c>
      <c r="AB2973">
        <v>345</v>
      </c>
      <c r="AC2973">
        <v>62</v>
      </c>
      <c r="AD2973">
        <v>584</v>
      </c>
      <c r="AE2973">
        <v>552</v>
      </c>
      <c r="AF2973">
        <v>518</v>
      </c>
      <c r="AG2973">
        <v>2024</v>
      </c>
      <c r="AH2973" t="s">
        <v>1432</v>
      </c>
      <c r="AI2973" t="s">
        <v>2420</v>
      </c>
      <c r="AJ2973" t="s">
        <v>12756</v>
      </c>
      <c r="AP2973">
        <f t="shared" si="92"/>
        <v>3</v>
      </c>
    </row>
    <row r="2974" spans="1:42" x14ac:dyDescent="0.3">
      <c r="A2974" s="1">
        <v>3376</v>
      </c>
      <c r="B2974" t="s">
        <v>10716</v>
      </c>
      <c r="C2974" t="s">
        <v>27</v>
      </c>
      <c r="D2974" t="s">
        <v>6593</v>
      </c>
      <c r="E2974" t="s">
        <v>1172</v>
      </c>
      <c r="F2974" t="s">
        <v>1200</v>
      </c>
      <c r="G2974" t="s">
        <v>9806</v>
      </c>
      <c r="H2974" t="s">
        <v>32</v>
      </c>
      <c r="I2974">
        <v>105</v>
      </c>
      <c r="J2974">
        <v>1.85</v>
      </c>
      <c r="K2974" t="s">
        <v>33</v>
      </c>
      <c r="L2974" t="s">
        <v>15688</v>
      </c>
      <c r="M2974" t="s">
        <v>15890</v>
      </c>
      <c r="N2974" t="s">
        <v>14448</v>
      </c>
      <c r="O2974" t="s">
        <v>18886</v>
      </c>
      <c r="P2974" t="s">
        <v>14632</v>
      </c>
      <c r="Q2974">
        <v>2002</v>
      </c>
      <c r="R2974" t="s">
        <v>491</v>
      </c>
      <c r="S2974">
        <v>1</v>
      </c>
      <c r="T2974">
        <v>7500000</v>
      </c>
      <c r="U2974">
        <v>10460089</v>
      </c>
      <c r="V2974">
        <f t="shared" si="93"/>
        <v>2960089</v>
      </c>
      <c r="W2974" t="s">
        <v>10717</v>
      </c>
      <c r="X2974">
        <v>7.2</v>
      </c>
      <c r="Y2974">
        <v>127</v>
      </c>
      <c r="Z2974">
        <v>34098</v>
      </c>
      <c r="AA2974">
        <v>214</v>
      </c>
      <c r="AB2974">
        <v>1000</v>
      </c>
      <c r="AC2974">
        <v>248</v>
      </c>
      <c r="AD2974">
        <v>673</v>
      </c>
      <c r="AE2974">
        <v>466</v>
      </c>
      <c r="AF2974">
        <v>147</v>
      </c>
      <c r="AG2974">
        <v>1442</v>
      </c>
      <c r="AH2974" t="s">
        <v>20931</v>
      </c>
      <c r="AI2974" t="s">
        <v>2420</v>
      </c>
      <c r="AJ2974" t="s">
        <v>20928</v>
      </c>
      <c r="AK2974" t="s">
        <v>13161</v>
      </c>
      <c r="AP2974">
        <f t="shared" si="92"/>
        <v>4</v>
      </c>
    </row>
    <row r="2975" spans="1:42" x14ac:dyDescent="0.3">
      <c r="A2975" s="1">
        <v>3377</v>
      </c>
      <c r="B2975" t="s">
        <v>10718</v>
      </c>
      <c r="C2975" t="s">
        <v>27</v>
      </c>
      <c r="D2975" t="s">
        <v>10719</v>
      </c>
      <c r="E2975" t="s">
        <v>10720</v>
      </c>
      <c r="F2975" t="s">
        <v>10719</v>
      </c>
      <c r="G2975" t="s">
        <v>4922</v>
      </c>
      <c r="H2975" t="s">
        <v>205</v>
      </c>
      <c r="I2975">
        <v>102</v>
      </c>
      <c r="J2975">
        <v>1.85</v>
      </c>
      <c r="K2975" t="s">
        <v>33</v>
      </c>
      <c r="L2975" t="s">
        <v>19464</v>
      </c>
      <c r="M2975" t="s">
        <v>15296</v>
      </c>
      <c r="N2975" t="s">
        <v>19778</v>
      </c>
      <c r="O2975" t="s">
        <v>14802</v>
      </c>
      <c r="P2975" t="s">
        <v>17971</v>
      </c>
      <c r="Q2975">
        <v>2002</v>
      </c>
      <c r="R2975" t="s">
        <v>491</v>
      </c>
      <c r="S2975">
        <v>3</v>
      </c>
      <c r="T2975">
        <v>7500000</v>
      </c>
      <c r="U2975">
        <v>4239767</v>
      </c>
      <c r="V2975">
        <f t="shared" si="93"/>
        <v>-3260233</v>
      </c>
      <c r="W2975" t="s">
        <v>10721</v>
      </c>
      <c r="X2975">
        <v>6</v>
      </c>
      <c r="Y2975">
        <v>9</v>
      </c>
      <c r="Z2975">
        <v>3709</v>
      </c>
      <c r="AA2975">
        <v>83</v>
      </c>
      <c r="AB2975">
        <v>0</v>
      </c>
      <c r="AC2975">
        <v>329</v>
      </c>
      <c r="AD2975">
        <v>611</v>
      </c>
      <c r="AE2975">
        <v>329</v>
      </c>
      <c r="AF2975">
        <v>280</v>
      </c>
      <c r="AG2975">
        <v>1834</v>
      </c>
      <c r="AH2975" t="s">
        <v>1432</v>
      </c>
      <c r="AI2975" t="s">
        <v>2420</v>
      </c>
      <c r="AJ2975" t="s">
        <v>12756</v>
      </c>
      <c r="AK2975" t="s">
        <v>20930</v>
      </c>
      <c r="AP2975">
        <f t="shared" si="92"/>
        <v>4</v>
      </c>
    </row>
    <row r="2976" spans="1:42" x14ac:dyDescent="0.3">
      <c r="A2976" s="1">
        <v>3378</v>
      </c>
      <c r="B2976" t="s">
        <v>10722</v>
      </c>
      <c r="C2976" t="s">
        <v>27</v>
      </c>
      <c r="D2976" t="s">
        <v>10723</v>
      </c>
      <c r="E2976" t="s">
        <v>1241</v>
      </c>
      <c r="F2976" t="s">
        <v>3989</v>
      </c>
      <c r="G2976" t="s">
        <v>10724</v>
      </c>
      <c r="H2976" t="s">
        <v>32</v>
      </c>
      <c r="I2976">
        <v>97</v>
      </c>
      <c r="J2976">
        <v>1.85</v>
      </c>
      <c r="K2976" t="s">
        <v>33</v>
      </c>
      <c r="L2976" t="s">
        <v>14720</v>
      </c>
      <c r="M2976" t="s">
        <v>19779</v>
      </c>
      <c r="N2976" t="s">
        <v>19780</v>
      </c>
      <c r="O2976" t="s">
        <v>14606</v>
      </c>
      <c r="P2976" t="s">
        <v>15451</v>
      </c>
      <c r="Q2976">
        <v>2008</v>
      </c>
      <c r="R2976" t="s">
        <v>34</v>
      </c>
      <c r="S2976">
        <v>2</v>
      </c>
      <c r="T2976">
        <v>7500000</v>
      </c>
      <c r="U2976">
        <v>4131640</v>
      </c>
      <c r="V2976">
        <f t="shared" si="93"/>
        <v>-3368360</v>
      </c>
      <c r="W2976" t="s">
        <v>10725</v>
      </c>
      <c r="X2976">
        <v>3.1</v>
      </c>
      <c r="Y2976">
        <v>35</v>
      </c>
      <c r="Z2976">
        <v>5463</v>
      </c>
      <c r="AA2976">
        <v>20</v>
      </c>
      <c r="AB2976">
        <v>140</v>
      </c>
      <c r="AC2976">
        <v>18</v>
      </c>
      <c r="AD2976">
        <v>834</v>
      </c>
      <c r="AE2976">
        <v>749</v>
      </c>
      <c r="AF2976">
        <v>742</v>
      </c>
      <c r="AG2976">
        <v>4091</v>
      </c>
      <c r="AH2976" t="s">
        <v>1432</v>
      </c>
      <c r="AI2976" t="s">
        <v>20931</v>
      </c>
      <c r="AP2976">
        <f t="shared" si="92"/>
        <v>2</v>
      </c>
    </row>
    <row r="2977" spans="1:42" x14ac:dyDescent="0.3">
      <c r="A2977" s="1">
        <v>3379</v>
      </c>
      <c r="B2977" t="s">
        <v>10726</v>
      </c>
      <c r="C2977" t="s">
        <v>27</v>
      </c>
      <c r="D2977" t="s">
        <v>10727</v>
      </c>
      <c r="E2977" t="s">
        <v>10728</v>
      </c>
      <c r="F2977" t="s">
        <v>8729</v>
      </c>
      <c r="G2977" t="s">
        <v>7678</v>
      </c>
      <c r="H2977" t="s">
        <v>32</v>
      </c>
      <c r="I2977">
        <v>118</v>
      </c>
      <c r="J2977">
        <v>2.35</v>
      </c>
      <c r="K2977" t="s">
        <v>33</v>
      </c>
      <c r="L2977" t="s">
        <v>19781</v>
      </c>
      <c r="M2977" t="s">
        <v>19782</v>
      </c>
      <c r="N2977" t="s">
        <v>19783</v>
      </c>
      <c r="O2977" t="s">
        <v>19784</v>
      </c>
      <c r="P2977" t="s">
        <v>19785</v>
      </c>
      <c r="Q2977">
        <v>2004</v>
      </c>
      <c r="R2977" t="s">
        <v>72</v>
      </c>
      <c r="S2977">
        <v>1</v>
      </c>
      <c r="T2977">
        <v>7500000</v>
      </c>
      <c r="U2977">
        <v>3347439</v>
      </c>
      <c r="V2977">
        <f t="shared" si="93"/>
        <v>-4152561</v>
      </c>
      <c r="W2977" t="s">
        <v>10729</v>
      </c>
      <c r="X2977">
        <v>6.9</v>
      </c>
      <c r="Y2977">
        <v>6</v>
      </c>
      <c r="Z2977">
        <v>833</v>
      </c>
      <c r="AA2977">
        <v>33</v>
      </c>
      <c r="AB2977">
        <v>31</v>
      </c>
      <c r="AC2977">
        <v>0</v>
      </c>
      <c r="AD2977">
        <v>373</v>
      </c>
      <c r="AE2977">
        <v>266</v>
      </c>
      <c r="AF2977">
        <v>249</v>
      </c>
      <c r="AG2977">
        <v>1233</v>
      </c>
      <c r="AH2977" t="s">
        <v>2420</v>
      </c>
      <c r="AI2977" t="s">
        <v>12756</v>
      </c>
      <c r="AP2977">
        <f t="shared" si="92"/>
        <v>2</v>
      </c>
    </row>
    <row r="2978" spans="1:42" x14ac:dyDescent="0.3">
      <c r="A2978" s="1">
        <v>3380</v>
      </c>
      <c r="B2978" t="s">
        <v>10730</v>
      </c>
      <c r="C2978" t="s">
        <v>27</v>
      </c>
      <c r="D2978" t="s">
        <v>9463</v>
      </c>
      <c r="E2978" t="s">
        <v>63</v>
      </c>
      <c r="F2978" t="s">
        <v>226</v>
      </c>
      <c r="G2978" t="s">
        <v>298</v>
      </c>
      <c r="H2978" t="s">
        <v>32</v>
      </c>
      <c r="I2978">
        <v>92</v>
      </c>
      <c r="J2978">
        <v>1.85</v>
      </c>
      <c r="K2978" t="s">
        <v>33</v>
      </c>
      <c r="L2978" t="s">
        <v>14601</v>
      </c>
      <c r="M2978" t="s">
        <v>18239</v>
      </c>
      <c r="N2978" t="s">
        <v>16424</v>
      </c>
      <c r="O2978" t="s">
        <v>19786</v>
      </c>
      <c r="P2978" t="s">
        <v>19787</v>
      </c>
      <c r="Q2978">
        <v>2009</v>
      </c>
      <c r="R2978" t="s">
        <v>491</v>
      </c>
      <c r="S2978">
        <v>6</v>
      </c>
      <c r="T2978">
        <v>8000000</v>
      </c>
      <c r="U2978">
        <v>10814185</v>
      </c>
      <c r="V2978">
        <f t="shared" si="93"/>
        <v>2814185</v>
      </c>
      <c r="W2978" t="s">
        <v>10731</v>
      </c>
      <c r="X2978">
        <v>6.2</v>
      </c>
      <c r="Y2978">
        <v>192</v>
      </c>
      <c r="Z2978">
        <v>37530</v>
      </c>
      <c r="AA2978">
        <v>106</v>
      </c>
      <c r="AB2978">
        <v>0</v>
      </c>
      <c r="AC2978">
        <v>406</v>
      </c>
      <c r="AD2978">
        <v>24000</v>
      </c>
      <c r="AE2978">
        <v>15000</v>
      </c>
      <c r="AF2978">
        <v>968</v>
      </c>
      <c r="AG2978">
        <v>41867</v>
      </c>
      <c r="AH2978" t="s">
        <v>1432</v>
      </c>
      <c r="AI2978" t="s">
        <v>20931</v>
      </c>
      <c r="AJ2978" t="s">
        <v>12756</v>
      </c>
      <c r="AP2978">
        <f t="shared" si="92"/>
        <v>3</v>
      </c>
    </row>
    <row r="2979" spans="1:42" x14ac:dyDescent="0.3">
      <c r="A2979" s="1">
        <v>3382</v>
      </c>
      <c r="B2979" t="s">
        <v>10732</v>
      </c>
      <c r="C2979" t="s">
        <v>27</v>
      </c>
      <c r="D2979" t="s">
        <v>10733</v>
      </c>
      <c r="E2979" t="s">
        <v>10734</v>
      </c>
      <c r="F2979" t="s">
        <v>10735</v>
      </c>
      <c r="G2979" t="s">
        <v>10736</v>
      </c>
      <c r="H2979" t="s">
        <v>1390</v>
      </c>
      <c r="I2979">
        <v>103</v>
      </c>
      <c r="J2979">
        <v>2.35</v>
      </c>
      <c r="K2979" t="s">
        <v>2067</v>
      </c>
      <c r="L2979" t="s">
        <v>16665</v>
      </c>
      <c r="M2979" t="s">
        <v>14045</v>
      </c>
      <c r="N2979" t="s">
        <v>14096</v>
      </c>
      <c r="O2979" t="s">
        <v>17473</v>
      </c>
      <c r="P2979" t="s">
        <v>17587</v>
      </c>
      <c r="Q2979">
        <v>2001</v>
      </c>
      <c r="R2979" t="s">
        <v>491</v>
      </c>
      <c r="S2979">
        <v>0</v>
      </c>
      <c r="T2979">
        <v>50000000</v>
      </c>
      <c r="U2979">
        <v>206400</v>
      </c>
      <c r="V2979">
        <f t="shared" si="93"/>
        <v>-49793600</v>
      </c>
      <c r="W2979" t="s">
        <v>10737</v>
      </c>
      <c r="X2979">
        <v>6.9</v>
      </c>
      <c r="Y2979">
        <v>38</v>
      </c>
      <c r="Z2979">
        <v>1439</v>
      </c>
      <c r="AA2979">
        <v>26</v>
      </c>
      <c r="AB2979">
        <v>26</v>
      </c>
      <c r="AC2979">
        <v>27</v>
      </c>
      <c r="AD2979">
        <v>71</v>
      </c>
      <c r="AE2979">
        <v>59</v>
      </c>
      <c r="AF2979">
        <v>59</v>
      </c>
      <c r="AG2979">
        <v>262</v>
      </c>
      <c r="AH2979" t="s">
        <v>1432</v>
      </c>
      <c r="AI2979" t="s">
        <v>20931</v>
      </c>
      <c r="AJ2979" t="s">
        <v>2420</v>
      </c>
      <c r="AK2979" t="s">
        <v>12756</v>
      </c>
      <c r="AL2979" t="s">
        <v>13161</v>
      </c>
      <c r="AP2979">
        <f t="shared" si="92"/>
        <v>5</v>
      </c>
    </row>
    <row r="2980" spans="1:42" x14ac:dyDescent="0.3">
      <c r="A2980" s="1">
        <v>3383</v>
      </c>
      <c r="B2980" t="s">
        <v>10738</v>
      </c>
      <c r="C2980" t="s">
        <v>27</v>
      </c>
      <c r="D2980" t="s">
        <v>8864</v>
      </c>
      <c r="E2980" t="s">
        <v>58</v>
      </c>
      <c r="F2980" t="s">
        <v>3328</v>
      </c>
      <c r="G2980" t="s">
        <v>10739</v>
      </c>
      <c r="H2980" t="s">
        <v>47</v>
      </c>
      <c r="I2980">
        <v>93</v>
      </c>
      <c r="J2980">
        <v>2.35</v>
      </c>
      <c r="K2980" t="s">
        <v>33</v>
      </c>
      <c r="L2980" t="s">
        <v>17189</v>
      </c>
      <c r="M2980" t="s">
        <v>19788</v>
      </c>
      <c r="N2980" t="s">
        <v>14003</v>
      </c>
      <c r="O2980" t="s">
        <v>15712</v>
      </c>
      <c r="P2980" t="s">
        <v>19789</v>
      </c>
      <c r="Q2980">
        <v>2003</v>
      </c>
      <c r="R2980" t="s">
        <v>491</v>
      </c>
      <c r="S2980">
        <v>0</v>
      </c>
      <c r="T2980">
        <v>7500000</v>
      </c>
      <c r="U2980">
        <v>197148</v>
      </c>
      <c r="V2980">
        <f t="shared" si="93"/>
        <v>-7302852</v>
      </c>
      <c r="W2980" t="s">
        <v>10740</v>
      </c>
      <c r="X2980">
        <v>6.3</v>
      </c>
      <c r="Y2980">
        <v>133</v>
      </c>
      <c r="Z2980">
        <v>18109</v>
      </c>
      <c r="AA2980">
        <v>150</v>
      </c>
      <c r="AB2980">
        <v>0</v>
      </c>
      <c r="AC2980">
        <v>187</v>
      </c>
      <c r="AD2980">
        <v>631</v>
      </c>
      <c r="AE2980">
        <v>163</v>
      </c>
      <c r="AF2980">
        <v>158</v>
      </c>
      <c r="AG2980">
        <v>1176</v>
      </c>
      <c r="AH2980" t="s">
        <v>2420</v>
      </c>
      <c r="AI2980" t="s">
        <v>12756</v>
      </c>
      <c r="AJ2980" t="s">
        <v>13700</v>
      </c>
      <c r="AK2980" t="s">
        <v>13161</v>
      </c>
      <c r="AP2980">
        <f t="shared" si="92"/>
        <v>4</v>
      </c>
    </row>
    <row r="2981" spans="1:42" x14ac:dyDescent="0.3">
      <c r="A2981" s="1">
        <v>3385</v>
      </c>
      <c r="B2981" t="s">
        <v>10741</v>
      </c>
      <c r="C2981" t="s">
        <v>27</v>
      </c>
      <c r="D2981" t="s">
        <v>10742</v>
      </c>
      <c r="E2981" t="s">
        <v>9639</v>
      </c>
      <c r="F2981" t="s">
        <v>10743</v>
      </c>
      <c r="G2981" t="s">
        <v>6111</v>
      </c>
      <c r="H2981" t="s">
        <v>47</v>
      </c>
      <c r="I2981">
        <v>113</v>
      </c>
      <c r="J2981">
        <v>2.35</v>
      </c>
      <c r="K2981" t="s">
        <v>33</v>
      </c>
      <c r="L2981" t="s">
        <v>14838</v>
      </c>
      <c r="M2981" t="s">
        <v>15207</v>
      </c>
      <c r="N2981" t="s">
        <v>18207</v>
      </c>
      <c r="O2981" t="s">
        <v>18835</v>
      </c>
      <c r="P2981" t="s">
        <v>19790</v>
      </c>
      <c r="Q2981">
        <v>2011</v>
      </c>
      <c r="R2981" t="s">
        <v>491</v>
      </c>
      <c r="S2981">
        <v>3</v>
      </c>
      <c r="T2981">
        <v>8000000</v>
      </c>
      <c r="U2981">
        <v>3014541</v>
      </c>
      <c r="V2981">
        <f t="shared" si="93"/>
        <v>-4985459</v>
      </c>
      <c r="W2981" t="s">
        <v>10744</v>
      </c>
      <c r="X2981">
        <v>6.7</v>
      </c>
      <c r="Y2981">
        <v>222</v>
      </c>
      <c r="Z2981">
        <v>19616</v>
      </c>
      <c r="AA2981">
        <v>98</v>
      </c>
      <c r="AB2981">
        <v>0</v>
      </c>
      <c r="AC2981">
        <v>127</v>
      </c>
      <c r="AD2981">
        <v>3000</v>
      </c>
      <c r="AE2981">
        <v>415</v>
      </c>
      <c r="AF2981">
        <v>373</v>
      </c>
      <c r="AG2981">
        <v>4370</v>
      </c>
      <c r="AH2981" t="s">
        <v>2420</v>
      </c>
      <c r="AP2981">
        <f t="shared" si="92"/>
        <v>1</v>
      </c>
    </row>
    <row r="2982" spans="1:42" x14ac:dyDescent="0.3">
      <c r="A2982" s="1">
        <v>3387</v>
      </c>
      <c r="B2982" t="s">
        <v>10745</v>
      </c>
      <c r="C2982" t="s">
        <v>27</v>
      </c>
      <c r="D2982" t="s">
        <v>10746</v>
      </c>
      <c r="E2982" t="s">
        <v>10747</v>
      </c>
      <c r="F2982" t="s">
        <v>10748</v>
      </c>
      <c r="G2982" t="s">
        <v>10749</v>
      </c>
      <c r="H2982" t="s">
        <v>32</v>
      </c>
      <c r="I2982">
        <v>153</v>
      </c>
      <c r="J2982">
        <v>2.35</v>
      </c>
      <c r="K2982" t="s">
        <v>9847</v>
      </c>
      <c r="L2982" t="s">
        <v>15944</v>
      </c>
      <c r="M2982" t="s">
        <v>15065</v>
      </c>
      <c r="N2982" t="s">
        <v>14802</v>
      </c>
      <c r="O2982" t="s">
        <v>14821</v>
      </c>
      <c r="P2982" t="s">
        <v>14743</v>
      </c>
      <c r="Q2982">
        <v>2007</v>
      </c>
      <c r="R2982" t="s">
        <v>491</v>
      </c>
      <c r="S2982">
        <v>3</v>
      </c>
      <c r="T2982">
        <v>6000000</v>
      </c>
      <c r="U2982">
        <v>872643</v>
      </c>
      <c r="V2982">
        <f t="shared" si="93"/>
        <v>-5127357</v>
      </c>
      <c r="W2982" t="s">
        <v>10750</v>
      </c>
      <c r="X2982">
        <v>5.4</v>
      </c>
      <c r="Y2982">
        <v>16</v>
      </c>
      <c r="Z2982">
        <v>2909</v>
      </c>
      <c r="AA2982">
        <v>37</v>
      </c>
      <c r="AB2982">
        <v>108</v>
      </c>
      <c r="AC2982">
        <v>5</v>
      </c>
      <c r="AD2982">
        <v>532</v>
      </c>
      <c r="AE2982">
        <v>249</v>
      </c>
      <c r="AF2982">
        <v>60</v>
      </c>
      <c r="AG2982">
        <v>902</v>
      </c>
      <c r="AH2982" t="s">
        <v>1432</v>
      </c>
      <c r="AI2982" t="s">
        <v>20926</v>
      </c>
      <c r="AJ2982" t="s">
        <v>12756</v>
      </c>
      <c r="AP2982">
        <f t="shared" si="92"/>
        <v>3</v>
      </c>
    </row>
    <row r="2983" spans="1:42" x14ac:dyDescent="0.3">
      <c r="A2983" s="1">
        <v>3388</v>
      </c>
      <c r="B2983" t="s">
        <v>10751</v>
      </c>
      <c r="C2983" t="s">
        <v>27</v>
      </c>
      <c r="D2983" t="s">
        <v>10752</v>
      </c>
      <c r="E2983" t="s">
        <v>4674</v>
      </c>
      <c r="F2983" t="s">
        <v>4550</v>
      </c>
      <c r="G2983" t="s">
        <v>10753</v>
      </c>
      <c r="H2983" t="s">
        <v>1390</v>
      </c>
      <c r="I2983">
        <v>89</v>
      </c>
      <c r="J2983">
        <v>1.85</v>
      </c>
      <c r="K2983" t="s">
        <v>2067</v>
      </c>
      <c r="L2983" t="s">
        <v>14347</v>
      </c>
      <c r="M2983" t="s">
        <v>14069</v>
      </c>
      <c r="N2983" t="s">
        <v>19791</v>
      </c>
      <c r="O2983" t="s">
        <v>19792</v>
      </c>
      <c r="P2983" t="s">
        <v>14366</v>
      </c>
      <c r="Q2983">
        <v>2007</v>
      </c>
      <c r="R2983" t="s">
        <v>34</v>
      </c>
      <c r="S2983">
        <v>0</v>
      </c>
      <c r="T2983">
        <v>7300000</v>
      </c>
      <c r="U2983">
        <v>4443403</v>
      </c>
      <c r="V2983">
        <f t="shared" si="93"/>
        <v>-2856597</v>
      </c>
      <c r="W2983" t="s">
        <v>10754</v>
      </c>
      <c r="X2983">
        <v>8</v>
      </c>
      <c r="Y2983">
        <v>242</v>
      </c>
      <c r="Z2983">
        <v>70194</v>
      </c>
      <c r="AA2983">
        <v>158</v>
      </c>
      <c r="AB2983">
        <v>14000</v>
      </c>
      <c r="AC2983">
        <v>10</v>
      </c>
      <c r="AD2983">
        <v>963</v>
      </c>
      <c r="AE2983">
        <v>545</v>
      </c>
      <c r="AF2983">
        <v>106</v>
      </c>
      <c r="AG2983">
        <v>1754</v>
      </c>
      <c r="AH2983" t="s">
        <v>20925</v>
      </c>
      <c r="AI2983" t="s">
        <v>20932</v>
      </c>
      <c r="AJ2983" t="s">
        <v>2420</v>
      </c>
      <c r="AK2983" t="s">
        <v>6750</v>
      </c>
      <c r="AP2983">
        <f t="shared" si="92"/>
        <v>4</v>
      </c>
    </row>
    <row r="2984" spans="1:42" x14ac:dyDescent="0.3">
      <c r="A2984" s="1">
        <v>3391</v>
      </c>
      <c r="B2984" t="s">
        <v>10755</v>
      </c>
      <c r="C2984" t="s">
        <v>27</v>
      </c>
      <c r="D2984" t="s">
        <v>8693</v>
      </c>
      <c r="E2984" t="s">
        <v>442</v>
      </c>
      <c r="F2984" t="s">
        <v>6270</v>
      </c>
      <c r="G2984" t="s">
        <v>10756</v>
      </c>
      <c r="H2984" t="s">
        <v>1390</v>
      </c>
      <c r="I2984">
        <v>118</v>
      </c>
      <c r="J2984">
        <v>2.35</v>
      </c>
      <c r="K2984" t="s">
        <v>33</v>
      </c>
      <c r="L2984" t="s">
        <v>19793</v>
      </c>
      <c r="M2984" t="s">
        <v>16482</v>
      </c>
      <c r="N2984" t="s">
        <v>16531</v>
      </c>
      <c r="O2984" t="s">
        <v>16249</v>
      </c>
      <c r="P2984" t="s">
        <v>16533</v>
      </c>
      <c r="Q2984">
        <v>2016</v>
      </c>
      <c r="R2984" t="s">
        <v>491</v>
      </c>
      <c r="S2984">
        <v>2</v>
      </c>
      <c r="T2984">
        <v>7000000</v>
      </c>
      <c r="U2984">
        <v>1330827</v>
      </c>
      <c r="V2984">
        <f t="shared" si="93"/>
        <v>-5669173</v>
      </c>
      <c r="W2984" t="s">
        <v>10757</v>
      </c>
      <c r="X2984">
        <v>7</v>
      </c>
      <c r="Y2984">
        <v>253</v>
      </c>
      <c r="Z2984">
        <v>9866</v>
      </c>
      <c r="AA2984">
        <v>73</v>
      </c>
      <c r="AB2984">
        <v>0</v>
      </c>
      <c r="AC2984">
        <v>0</v>
      </c>
      <c r="AD2984">
        <v>18000</v>
      </c>
      <c r="AE2984">
        <v>860</v>
      </c>
      <c r="AF2984">
        <v>500</v>
      </c>
      <c r="AG2984">
        <v>19879</v>
      </c>
      <c r="AH2984" t="s">
        <v>4493</v>
      </c>
      <c r="AI2984" t="s">
        <v>13161</v>
      </c>
      <c r="AP2984">
        <f t="shared" si="92"/>
        <v>2</v>
      </c>
    </row>
    <row r="2985" spans="1:42" x14ac:dyDescent="0.3">
      <c r="A2985" s="1">
        <v>3392</v>
      </c>
      <c r="B2985" t="s">
        <v>10758</v>
      </c>
      <c r="C2985" t="s">
        <v>27</v>
      </c>
      <c r="D2985" t="s">
        <v>10759</v>
      </c>
      <c r="E2985" t="s">
        <v>2049</v>
      </c>
      <c r="F2985" t="s">
        <v>2614</v>
      </c>
      <c r="G2985" t="s">
        <v>664</v>
      </c>
      <c r="H2985" t="s">
        <v>47</v>
      </c>
      <c r="I2985">
        <v>97</v>
      </c>
      <c r="J2985">
        <v>2.35</v>
      </c>
      <c r="K2985" t="s">
        <v>33</v>
      </c>
      <c r="L2985" t="s">
        <v>19794</v>
      </c>
      <c r="M2985" t="s">
        <v>14096</v>
      </c>
      <c r="N2985" t="s">
        <v>14666</v>
      </c>
      <c r="O2985" t="s">
        <v>18427</v>
      </c>
      <c r="P2985" t="s">
        <v>15855</v>
      </c>
      <c r="Q2985">
        <v>2009</v>
      </c>
      <c r="R2985" t="s">
        <v>491</v>
      </c>
      <c r="S2985">
        <v>1</v>
      </c>
      <c r="T2985">
        <v>7300000</v>
      </c>
      <c r="U2985">
        <v>1818681</v>
      </c>
      <c r="V2985">
        <f t="shared" si="93"/>
        <v>-5481319</v>
      </c>
      <c r="W2985" t="s">
        <v>10760</v>
      </c>
      <c r="X2985">
        <v>7.2</v>
      </c>
      <c r="Y2985">
        <v>224</v>
      </c>
      <c r="Z2985">
        <v>74435</v>
      </c>
      <c r="AA2985">
        <v>224</v>
      </c>
      <c r="AB2985">
        <v>0</v>
      </c>
      <c r="AC2985">
        <v>12</v>
      </c>
      <c r="AD2985">
        <v>788</v>
      </c>
      <c r="AE2985">
        <v>698</v>
      </c>
      <c r="AF2985">
        <v>641</v>
      </c>
      <c r="AG2985">
        <v>2486</v>
      </c>
      <c r="AH2985" t="s">
        <v>980</v>
      </c>
      <c r="AI2985" t="s">
        <v>20931</v>
      </c>
      <c r="AJ2985" t="s">
        <v>2420</v>
      </c>
      <c r="AK2985" t="s">
        <v>13161</v>
      </c>
      <c r="AP2985">
        <f t="shared" si="92"/>
        <v>4</v>
      </c>
    </row>
    <row r="2986" spans="1:42" x14ac:dyDescent="0.3">
      <c r="A2986" s="1">
        <v>3393</v>
      </c>
      <c r="B2986" t="s">
        <v>10761</v>
      </c>
      <c r="C2986" t="s">
        <v>27</v>
      </c>
      <c r="D2986" t="s">
        <v>10762</v>
      </c>
      <c r="E2986" t="s">
        <v>10763</v>
      </c>
      <c r="F2986" t="s">
        <v>5081</v>
      </c>
      <c r="G2986" t="s">
        <v>10764</v>
      </c>
      <c r="H2986" t="s">
        <v>32</v>
      </c>
      <c r="I2986">
        <v>100</v>
      </c>
      <c r="J2986">
        <v>1.37</v>
      </c>
      <c r="K2986" t="s">
        <v>33</v>
      </c>
      <c r="L2986" t="s">
        <v>14775</v>
      </c>
      <c r="M2986" t="s">
        <v>14551</v>
      </c>
      <c r="N2986" t="s">
        <v>15578</v>
      </c>
      <c r="O2986" t="s">
        <v>14309</v>
      </c>
      <c r="P2986" t="s">
        <v>19795</v>
      </c>
      <c r="Q2986">
        <v>1999</v>
      </c>
      <c r="R2986" t="s">
        <v>34</v>
      </c>
      <c r="S2986">
        <v>0</v>
      </c>
      <c r="T2986">
        <v>7500000</v>
      </c>
      <c r="U2986">
        <v>12610552</v>
      </c>
      <c r="V2986">
        <f t="shared" si="93"/>
        <v>5110552</v>
      </c>
      <c r="W2986" t="s">
        <v>10765</v>
      </c>
      <c r="X2986">
        <v>3.5</v>
      </c>
      <c r="Y2986">
        <v>39</v>
      </c>
      <c r="Z2986">
        <v>4682</v>
      </c>
      <c r="AA2986">
        <v>206</v>
      </c>
      <c r="AB2986">
        <v>129</v>
      </c>
      <c r="AC2986">
        <v>0</v>
      </c>
      <c r="AD2986">
        <v>488</v>
      </c>
      <c r="AE2986">
        <v>488</v>
      </c>
      <c r="AF2986">
        <v>440</v>
      </c>
      <c r="AG2986">
        <v>2428</v>
      </c>
      <c r="AH2986" t="s">
        <v>980</v>
      </c>
      <c r="AI2986" t="s">
        <v>718</v>
      </c>
      <c r="AJ2986" t="s">
        <v>20924</v>
      </c>
      <c r="AK2986" t="s">
        <v>13700</v>
      </c>
      <c r="AL2986" t="s">
        <v>13161</v>
      </c>
      <c r="AP2986">
        <f t="shared" si="92"/>
        <v>5</v>
      </c>
    </row>
    <row r="2987" spans="1:42" x14ac:dyDescent="0.3">
      <c r="A2987" s="1">
        <v>3394</v>
      </c>
      <c r="B2987" t="s">
        <v>10766</v>
      </c>
      <c r="C2987" t="s">
        <v>27</v>
      </c>
      <c r="D2987" t="s">
        <v>5727</v>
      </c>
      <c r="E2987" t="s">
        <v>63</v>
      </c>
      <c r="F2987" t="s">
        <v>560</v>
      </c>
      <c r="G2987" t="s">
        <v>370</v>
      </c>
      <c r="H2987" t="s">
        <v>32</v>
      </c>
      <c r="I2987">
        <v>96</v>
      </c>
      <c r="J2987">
        <v>1.85</v>
      </c>
      <c r="K2987" t="s">
        <v>33</v>
      </c>
      <c r="L2987" t="s">
        <v>16851</v>
      </c>
      <c r="M2987" t="s">
        <v>14981</v>
      </c>
      <c r="N2987" t="s">
        <v>14068</v>
      </c>
      <c r="O2987" t="s">
        <v>16539</v>
      </c>
      <c r="P2987" t="s">
        <v>14397</v>
      </c>
      <c r="Q2987">
        <v>2007</v>
      </c>
      <c r="R2987" t="s">
        <v>34</v>
      </c>
      <c r="S2987">
        <v>0</v>
      </c>
      <c r="T2987">
        <v>7500000</v>
      </c>
      <c r="U2987">
        <v>143492840</v>
      </c>
      <c r="V2987">
        <f t="shared" si="93"/>
        <v>135992840</v>
      </c>
      <c r="W2987" t="s">
        <v>10767</v>
      </c>
      <c r="X2987">
        <v>7.5</v>
      </c>
      <c r="Y2987">
        <v>387</v>
      </c>
      <c r="Z2987">
        <v>414335</v>
      </c>
      <c r="AA2987">
        <v>881</v>
      </c>
      <c r="AB2987">
        <v>10000</v>
      </c>
      <c r="AC2987">
        <v>655</v>
      </c>
      <c r="AD2987">
        <v>24000</v>
      </c>
      <c r="AE2987">
        <v>3000</v>
      </c>
      <c r="AF2987">
        <v>973</v>
      </c>
      <c r="AG2987">
        <v>28817</v>
      </c>
      <c r="AH2987" t="s">
        <v>1432</v>
      </c>
      <c r="AI2987" t="s">
        <v>2420</v>
      </c>
      <c r="AJ2987" t="s">
        <v>12756</v>
      </c>
      <c r="AP2987">
        <f t="shared" si="92"/>
        <v>3</v>
      </c>
    </row>
    <row r="2988" spans="1:42" x14ac:dyDescent="0.3">
      <c r="A2988" s="1">
        <v>3396</v>
      </c>
      <c r="B2988" t="s">
        <v>10768</v>
      </c>
      <c r="C2988" t="s">
        <v>27</v>
      </c>
      <c r="D2988" t="s">
        <v>10769</v>
      </c>
      <c r="E2988" t="s">
        <v>820</v>
      </c>
      <c r="F2988" t="s">
        <v>5632</v>
      </c>
      <c r="G2988" t="s">
        <v>10770</v>
      </c>
      <c r="H2988" t="s">
        <v>47</v>
      </c>
      <c r="I2988">
        <v>120</v>
      </c>
      <c r="J2988">
        <v>2.35</v>
      </c>
      <c r="K2988" t="s">
        <v>33</v>
      </c>
      <c r="L2988" t="s">
        <v>14452</v>
      </c>
      <c r="M2988" t="s">
        <v>14517</v>
      </c>
      <c r="N2988" t="s">
        <v>19796</v>
      </c>
      <c r="O2988" t="s">
        <v>16776</v>
      </c>
      <c r="P2988" t="s">
        <v>19797</v>
      </c>
      <c r="Q2988">
        <v>1971</v>
      </c>
      <c r="R2988" t="s">
        <v>10771</v>
      </c>
      <c r="S2988">
        <v>2</v>
      </c>
      <c r="T2988">
        <v>7200000</v>
      </c>
      <c r="U2988">
        <v>43800000</v>
      </c>
      <c r="V2988">
        <f t="shared" si="93"/>
        <v>36600000</v>
      </c>
      <c r="W2988" t="s">
        <v>10772</v>
      </c>
      <c r="X2988">
        <v>6.7</v>
      </c>
      <c r="Y2988">
        <v>120</v>
      </c>
      <c r="Z2988">
        <v>74249</v>
      </c>
      <c r="AA2988">
        <v>276</v>
      </c>
      <c r="AB2988">
        <v>0</v>
      </c>
      <c r="AC2988">
        <v>82</v>
      </c>
      <c r="AD2988">
        <v>244</v>
      </c>
      <c r="AE2988">
        <v>177</v>
      </c>
      <c r="AF2988">
        <v>175</v>
      </c>
      <c r="AG2988">
        <v>1105</v>
      </c>
      <c r="AH2988" t="s">
        <v>980</v>
      </c>
      <c r="AI2988" t="s">
        <v>718</v>
      </c>
      <c r="AJ2988" t="s">
        <v>13161</v>
      </c>
      <c r="AP2988">
        <f t="shared" si="92"/>
        <v>3</v>
      </c>
    </row>
    <row r="2989" spans="1:42" x14ac:dyDescent="0.3">
      <c r="A2989" s="1">
        <v>3397</v>
      </c>
      <c r="B2989" t="s">
        <v>10773</v>
      </c>
      <c r="C2989" t="s">
        <v>27</v>
      </c>
      <c r="D2989" t="s">
        <v>3416</v>
      </c>
      <c r="E2989" t="s">
        <v>1728</v>
      </c>
      <c r="F2989" t="s">
        <v>95</v>
      </c>
      <c r="G2989" t="s">
        <v>1227</v>
      </c>
      <c r="H2989" t="s">
        <v>32</v>
      </c>
      <c r="I2989">
        <v>105</v>
      </c>
      <c r="J2989">
        <v>1.85</v>
      </c>
      <c r="K2989" t="s">
        <v>33</v>
      </c>
      <c r="L2989" t="s">
        <v>19592</v>
      </c>
      <c r="M2989" t="s">
        <v>16027</v>
      </c>
      <c r="N2989" t="s">
        <v>15542</v>
      </c>
      <c r="O2989" t="s">
        <v>19798</v>
      </c>
      <c r="P2989" t="s">
        <v>19799</v>
      </c>
      <c r="Q2989">
        <v>1972</v>
      </c>
      <c r="R2989" t="s">
        <v>491</v>
      </c>
      <c r="S2989">
        <v>1</v>
      </c>
      <c r="T2989">
        <v>6000000</v>
      </c>
      <c r="U2989">
        <v>134821952</v>
      </c>
      <c r="V2989">
        <f t="shared" si="93"/>
        <v>128821952</v>
      </c>
      <c r="W2989" t="s">
        <v>10774</v>
      </c>
      <c r="X2989">
        <v>9.1999999999999993</v>
      </c>
      <c r="Y2989">
        <v>208</v>
      </c>
      <c r="Z2989">
        <v>1155770</v>
      </c>
      <c r="AA2989">
        <v>2238</v>
      </c>
      <c r="AB2989">
        <v>43000</v>
      </c>
      <c r="AC2989">
        <v>0</v>
      </c>
      <c r="AD2989">
        <v>14000</v>
      </c>
      <c r="AE2989">
        <v>10000</v>
      </c>
      <c r="AF2989">
        <v>3000</v>
      </c>
      <c r="AG2989">
        <v>28122</v>
      </c>
      <c r="AH2989" t="s">
        <v>20931</v>
      </c>
      <c r="AI2989" t="s">
        <v>2420</v>
      </c>
      <c r="AP2989">
        <f t="shared" si="92"/>
        <v>2</v>
      </c>
    </row>
    <row r="2990" spans="1:42" x14ac:dyDescent="0.3">
      <c r="A2990" s="1">
        <v>3398</v>
      </c>
      <c r="B2990" t="s">
        <v>10775</v>
      </c>
      <c r="C2990" t="s">
        <v>27</v>
      </c>
      <c r="D2990" t="s">
        <v>3644</v>
      </c>
      <c r="E2990" t="s">
        <v>4235</v>
      </c>
      <c r="F2990" t="s">
        <v>10776</v>
      </c>
      <c r="G2990" t="s">
        <v>10777</v>
      </c>
      <c r="H2990" t="s">
        <v>32</v>
      </c>
      <c r="I2990">
        <v>95</v>
      </c>
      <c r="J2990">
        <v>1.85</v>
      </c>
      <c r="K2990" t="s">
        <v>33</v>
      </c>
      <c r="L2990" t="s">
        <v>19800</v>
      </c>
      <c r="M2990" t="s">
        <v>15192</v>
      </c>
      <c r="N2990" t="s">
        <v>16227</v>
      </c>
      <c r="O2990" t="s">
        <v>15502</v>
      </c>
      <c r="P2990" t="s">
        <v>19801</v>
      </c>
      <c r="Q2990">
        <v>1983</v>
      </c>
      <c r="R2990" t="s">
        <v>491</v>
      </c>
      <c r="S2990">
        <v>0</v>
      </c>
      <c r="T2990">
        <v>4000000</v>
      </c>
      <c r="U2990">
        <v>94900000</v>
      </c>
      <c r="V2990">
        <f t="shared" si="93"/>
        <v>90900000</v>
      </c>
      <c r="W2990" t="s">
        <v>10778</v>
      </c>
      <c r="X2990">
        <v>6.1</v>
      </c>
      <c r="Y2990">
        <v>51</v>
      </c>
      <c r="Z2990">
        <v>35172</v>
      </c>
      <c r="AA2990">
        <v>128</v>
      </c>
      <c r="AB2990">
        <v>0</v>
      </c>
      <c r="AC2990">
        <v>213</v>
      </c>
      <c r="AD2990">
        <v>225</v>
      </c>
      <c r="AE2990">
        <v>174</v>
      </c>
      <c r="AF2990">
        <v>92</v>
      </c>
      <c r="AG2990">
        <v>791</v>
      </c>
      <c r="AH2990" t="s">
        <v>2420</v>
      </c>
      <c r="AI2990" t="s">
        <v>20933</v>
      </c>
      <c r="AJ2990" t="s">
        <v>12756</v>
      </c>
      <c r="AP2990">
        <f t="shared" si="92"/>
        <v>3</v>
      </c>
    </row>
    <row r="2991" spans="1:42" x14ac:dyDescent="0.3">
      <c r="A2991" s="1">
        <v>3399</v>
      </c>
      <c r="B2991" t="s">
        <v>10779</v>
      </c>
      <c r="C2991" t="s">
        <v>27</v>
      </c>
      <c r="D2991" t="s">
        <v>140</v>
      </c>
      <c r="E2991" t="s">
        <v>53</v>
      </c>
      <c r="F2991" t="s">
        <v>377</v>
      </c>
      <c r="G2991" t="s">
        <v>1417</v>
      </c>
      <c r="H2991" t="s">
        <v>32</v>
      </c>
      <c r="I2991">
        <v>95</v>
      </c>
      <c r="J2991">
        <v>2.35</v>
      </c>
      <c r="K2991" t="s">
        <v>33</v>
      </c>
      <c r="L2991" t="s">
        <v>14068</v>
      </c>
      <c r="M2991" t="s">
        <v>19802</v>
      </c>
      <c r="N2991" t="s">
        <v>19251</v>
      </c>
      <c r="O2991" t="s">
        <v>17902</v>
      </c>
      <c r="P2991" t="s">
        <v>14315</v>
      </c>
      <c r="Q2991">
        <v>2009</v>
      </c>
      <c r="R2991" t="s">
        <v>34</v>
      </c>
      <c r="S2991">
        <v>43</v>
      </c>
      <c r="T2991">
        <v>7500000</v>
      </c>
      <c r="U2991">
        <v>32391374</v>
      </c>
      <c r="V2991">
        <f t="shared" si="93"/>
        <v>24891374</v>
      </c>
      <c r="W2991" t="s">
        <v>10780</v>
      </c>
      <c r="X2991">
        <v>7.7</v>
      </c>
      <c r="Y2991">
        <v>331</v>
      </c>
      <c r="Z2991">
        <v>376600</v>
      </c>
      <c r="AA2991">
        <v>494</v>
      </c>
      <c r="AB2991">
        <v>40000</v>
      </c>
      <c r="AC2991">
        <v>464</v>
      </c>
      <c r="AD2991">
        <v>23000</v>
      </c>
      <c r="AE2991">
        <v>17000</v>
      </c>
      <c r="AF2991">
        <v>11000</v>
      </c>
      <c r="AG2991">
        <v>54075</v>
      </c>
      <c r="AH2991" t="s">
        <v>1432</v>
      </c>
      <c r="AI2991" t="s">
        <v>2420</v>
      </c>
      <c r="AJ2991" t="s">
        <v>12756</v>
      </c>
      <c r="AP2991">
        <f t="shared" si="92"/>
        <v>3</v>
      </c>
    </row>
    <row r="2992" spans="1:42" x14ac:dyDescent="0.3">
      <c r="A2992" s="1">
        <v>3400</v>
      </c>
      <c r="B2992" t="s">
        <v>10781</v>
      </c>
      <c r="C2992" t="s">
        <v>27</v>
      </c>
      <c r="D2992" t="s">
        <v>9606</v>
      </c>
      <c r="E2992" t="s">
        <v>1500</v>
      </c>
      <c r="F2992" t="s">
        <v>10782</v>
      </c>
      <c r="G2992" t="s">
        <v>10783</v>
      </c>
      <c r="H2992" t="s">
        <v>137</v>
      </c>
      <c r="I2992">
        <v>121</v>
      </c>
      <c r="J2992">
        <v>1.85</v>
      </c>
      <c r="K2992" t="s">
        <v>33</v>
      </c>
      <c r="L2992" t="s">
        <v>16519</v>
      </c>
      <c r="M2992" t="s">
        <v>15494</v>
      </c>
      <c r="N2992" t="s">
        <v>16486</v>
      </c>
      <c r="O2992" t="s">
        <v>19803</v>
      </c>
      <c r="P2992" t="s">
        <v>15374</v>
      </c>
      <c r="Q2992">
        <v>1993</v>
      </c>
      <c r="R2992" t="s">
        <v>491</v>
      </c>
      <c r="S2992">
        <v>1</v>
      </c>
      <c r="T2992">
        <v>7000000</v>
      </c>
      <c r="U2992">
        <v>40158000</v>
      </c>
      <c r="V2992">
        <f t="shared" si="93"/>
        <v>33158000</v>
      </c>
      <c r="W2992" t="s">
        <v>10784</v>
      </c>
      <c r="X2992">
        <v>7.6</v>
      </c>
      <c r="Y2992">
        <v>83</v>
      </c>
      <c r="Z2992">
        <v>63931</v>
      </c>
      <c r="AA2992">
        <v>241</v>
      </c>
      <c r="AB2992">
        <v>0</v>
      </c>
      <c r="AC2992">
        <v>319</v>
      </c>
      <c r="AD2992">
        <v>1000</v>
      </c>
      <c r="AE2992">
        <v>18</v>
      </c>
      <c r="AF2992">
        <v>11</v>
      </c>
      <c r="AG2992">
        <v>1051</v>
      </c>
      <c r="AH2992" t="s">
        <v>2420</v>
      </c>
      <c r="AI2992" t="s">
        <v>20933</v>
      </c>
      <c r="AJ2992" t="s">
        <v>12756</v>
      </c>
      <c r="AP2992">
        <f t="shared" si="92"/>
        <v>3</v>
      </c>
    </row>
    <row r="2993" spans="1:42" x14ac:dyDescent="0.3">
      <c r="A2993" s="1">
        <v>3401</v>
      </c>
      <c r="B2993" t="s">
        <v>10785</v>
      </c>
      <c r="C2993" t="s">
        <v>27</v>
      </c>
      <c r="D2993" t="s">
        <v>1120</v>
      </c>
      <c r="E2993" t="s">
        <v>344</v>
      </c>
      <c r="F2993" t="s">
        <v>3650</v>
      </c>
      <c r="G2993" t="s">
        <v>499</v>
      </c>
      <c r="H2993" t="s">
        <v>32</v>
      </c>
      <c r="I2993">
        <v>110</v>
      </c>
      <c r="J2993">
        <v>2.35</v>
      </c>
      <c r="K2993" t="s">
        <v>33</v>
      </c>
      <c r="L2993" t="s">
        <v>14897</v>
      </c>
      <c r="M2993" t="s">
        <v>14564</v>
      </c>
      <c r="N2993" t="s">
        <v>14230</v>
      </c>
      <c r="O2993" t="s">
        <v>19804</v>
      </c>
      <c r="P2993" t="s">
        <v>16472</v>
      </c>
      <c r="Q2993">
        <v>2012</v>
      </c>
      <c r="R2993" t="s">
        <v>491</v>
      </c>
      <c r="S2993">
        <v>1</v>
      </c>
      <c r="T2993">
        <v>7000000</v>
      </c>
      <c r="U2993">
        <v>113709992</v>
      </c>
      <c r="V2993">
        <f t="shared" si="93"/>
        <v>106709992</v>
      </c>
      <c r="W2993" t="s">
        <v>10786</v>
      </c>
      <c r="X2993">
        <v>6.1</v>
      </c>
      <c r="Y2993">
        <v>324</v>
      </c>
      <c r="Z2993">
        <v>108843</v>
      </c>
      <c r="AA2993">
        <v>281</v>
      </c>
      <c r="AB2993">
        <v>54000</v>
      </c>
      <c r="AC2993">
        <v>0</v>
      </c>
      <c r="AD2993">
        <v>17000</v>
      </c>
      <c r="AE2993">
        <v>15000</v>
      </c>
      <c r="AF2993">
        <v>11000</v>
      </c>
      <c r="AG2993">
        <v>46646</v>
      </c>
      <c r="AH2993" t="s">
        <v>1432</v>
      </c>
      <c r="AI2993" t="s">
        <v>2420</v>
      </c>
      <c r="AP2993">
        <f t="shared" si="92"/>
        <v>2</v>
      </c>
    </row>
    <row r="2994" spans="1:42" x14ac:dyDescent="0.3">
      <c r="A2994" s="1">
        <v>3402</v>
      </c>
      <c r="B2994" t="s">
        <v>10787</v>
      </c>
      <c r="C2994" t="s">
        <v>27</v>
      </c>
      <c r="D2994" t="s">
        <v>655</v>
      </c>
      <c r="E2994" t="s">
        <v>1146</v>
      </c>
      <c r="F2994" t="s">
        <v>10788</v>
      </c>
      <c r="G2994" t="s">
        <v>10789</v>
      </c>
      <c r="H2994" t="s">
        <v>32</v>
      </c>
      <c r="I2994">
        <v>96</v>
      </c>
      <c r="J2994">
        <v>2.35</v>
      </c>
      <c r="K2994" t="s">
        <v>33</v>
      </c>
      <c r="L2994" t="s">
        <v>14325</v>
      </c>
      <c r="M2994" t="s">
        <v>15980</v>
      </c>
      <c r="N2994" t="s">
        <v>19510</v>
      </c>
      <c r="O2994" t="s">
        <v>14536</v>
      </c>
      <c r="P2994" t="s">
        <v>19805</v>
      </c>
      <c r="Q2994">
        <v>2003</v>
      </c>
      <c r="R2994" t="s">
        <v>34</v>
      </c>
      <c r="S2994">
        <v>0</v>
      </c>
      <c r="T2994">
        <v>11000000</v>
      </c>
      <c r="U2994">
        <v>32131483</v>
      </c>
      <c r="V2994">
        <f t="shared" si="93"/>
        <v>21131483</v>
      </c>
      <c r="W2994" t="s">
        <v>10790</v>
      </c>
      <c r="X2994">
        <v>4.9000000000000004</v>
      </c>
      <c r="Y2994">
        <v>140</v>
      </c>
      <c r="Z2994">
        <v>25870</v>
      </c>
      <c r="AA2994">
        <v>369</v>
      </c>
      <c r="AB2994">
        <v>2000</v>
      </c>
      <c r="AC2994">
        <v>474</v>
      </c>
      <c r="AD2994">
        <v>1000</v>
      </c>
      <c r="AE2994">
        <v>970</v>
      </c>
      <c r="AF2994">
        <v>82</v>
      </c>
      <c r="AG2994">
        <v>2212</v>
      </c>
      <c r="AH2994" t="s">
        <v>4493</v>
      </c>
      <c r="AI2994" t="s">
        <v>20928</v>
      </c>
      <c r="AJ2994" t="s">
        <v>13161</v>
      </c>
      <c r="AP2994">
        <f t="shared" si="92"/>
        <v>3</v>
      </c>
    </row>
    <row r="2995" spans="1:42" x14ac:dyDescent="0.3">
      <c r="A2995" s="1">
        <v>3403</v>
      </c>
      <c r="B2995" t="s">
        <v>10791</v>
      </c>
      <c r="C2995" t="s">
        <v>27</v>
      </c>
      <c r="D2995" t="s">
        <v>10769</v>
      </c>
      <c r="E2995" t="s">
        <v>5867</v>
      </c>
      <c r="F2995" t="s">
        <v>4274</v>
      </c>
      <c r="G2995" t="s">
        <v>10792</v>
      </c>
      <c r="H2995" t="s">
        <v>47</v>
      </c>
      <c r="I2995">
        <v>121</v>
      </c>
      <c r="J2995">
        <v>1.66</v>
      </c>
      <c r="K2995" t="s">
        <v>33</v>
      </c>
      <c r="L2995" t="s">
        <v>14578</v>
      </c>
      <c r="M2995" t="s">
        <v>19806</v>
      </c>
      <c r="N2995" t="s">
        <v>14900</v>
      </c>
      <c r="O2995" t="s">
        <v>14448</v>
      </c>
      <c r="P2995" t="s">
        <v>19807</v>
      </c>
      <c r="Q2995">
        <v>1973</v>
      </c>
      <c r="R2995" t="s">
        <v>72</v>
      </c>
      <c r="S2995">
        <v>3</v>
      </c>
      <c r="T2995">
        <v>7000000</v>
      </c>
      <c r="U2995">
        <v>35400000</v>
      </c>
      <c r="V2995">
        <f t="shared" si="93"/>
        <v>28400000</v>
      </c>
      <c r="W2995" t="s">
        <v>10793</v>
      </c>
      <c r="X2995">
        <v>6.8</v>
      </c>
      <c r="Y2995">
        <v>136</v>
      </c>
      <c r="Z2995">
        <v>74957</v>
      </c>
      <c r="AA2995">
        <v>251</v>
      </c>
      <c r="AB2995">
        <v>0</v>
      </c>
      <c r="AC2995">
        <v>82</v>
      </c>
      <c r="AD2995">
        <v>581</v>
      </c>
      <c r="AE2995">
        <v>547</v>
      </c>
      <c r="AF2995">
        <v>189</v>
      </c>
      <c r="AG2995">
        <v>1865</v>
      </c>
      <c r="AH2995" t="s">
        <v>980</v>
      </c>
      <c r="AI2995" t="s">
        <v>718</v>
      </c>
      <c r="AJ2995" t="s">
        <v>13161</v>
      </c>
      <c r="AP2995">
        <f t="shared" si="92"/>
        <v>3</v>
      </c>
    </row>
    <row r="2996" spans="1:42" x14ac:dyDescent="0.3">
      <c r="A2996" s="1">
        <v>3404</v>
      </c>
      <c r="B2996" t="s">
        <v>10794</v>
      </c>
      <c r="C2996" t="s">
        <v>27</v>
      </c>
      <c r="D2996" t="s">
        <v>2875</v>
      </c>
      <c r="E2996" t="s">
        <v>982</v>
      </c>
      <c r="F2996" t="s">
        <v>6453</v>
      </c>
      <c r="G2996" t="s">
        <v>10795</v>
      </c>
      <c r="H2996" t="s">
        <v>32</v>
      </c>
      <c r="I2996">
        <v>95</v>
      </c>
      <c r="J2996">
        <v>1.37</v>
      </c>
      <c r="K2996" t="s">
        <v>33</v>
      </c>
      <c r="L2996" t="s">
        <v>14500</v>
      </c>
      <c r="M2996" t="s">
        <v>14453</v>
      </c>
      <c r="N2996" t="s">
        <v>16824</v>
      </c>
      <c r="O2996" t="s">
        <v>15215</v>
      </c>
      <c r="P2996" t="s">
        <v>17581</v>
      </c>
      <c r="Q2996">
        <v>2000</v>
      </c>
      <c r="R2996" t="s">
        <v>72</v>
      </c>
      <c r="S2996">
        <v>0</v>
      </c>
      <c r="T2996">
        <v>5000000</v>
      </c>
      <c r="U2996">
        <v>34099640</v>
      </c>
      <c r="V2996">
        <f t="shared" si="93"/>
        <v>29099640</v>
      </c>
      <c r="W2996" t="s">
        <v>10796</v>
      </c>
      <c r="X2996">
        <v>7</v>
      </c>
      <c r="Y2996">
        <v>79</v>
      </c>
      <c r="Z2996">
        <v>16651</v>
      </c>
      <c r="AA2996">
        <v>149</v>
      </c>
      <c r="AB2996">
        <v>0</v>
      </c>
      <c r="AC2996">
        <v>13</v>
      </c>
      <c r="AD2996">
        <v>1000</v>
      </c>
      <c r="AE2996">
        <v>934</v>
      </c>
      <c r="AF2996">
        <v>430</v>
      </c>
      <c r="AG2996">
        <v>2515</v>
      </c>
      <c r="AH2996" t="s">
        <v>2420</v>
      </c>
      <c r="AI2996" t="s">
        <v>20926</v>
      </c>
      <c r="AJ2996" t="s">
        <v>20930</v>
      </c>
      <c r="AP2996">
        <f t="shared" si="92"/>
        <v>3</v>
      </c>
    </row>
    <row r="2997" spans="1:42" x14ac:dyDescent="0.3">
      <c r="A2997" s="1">
        <v>3406</v>
      </c>
      <c r="B2997" t="s">
        <v>10797</v>
      </c>
      <c r="C2997" t="s">
        <v>27</v>
      </c>
      <c r="D2997" t="s">
        <v>9990</v>
      </c>
      <c r="E2997" t="s">
        <v>2964</v>
      </c>
      <c r="F2997" t="s">
        <v>2192</v>
      </c>
      <c r="G2997" t="s">
        <v>4168</v>
      </c>
      <c r="H2997" t="s">
        <v>32</v>
      </c>
      <c r="I2997">
        <v>112</v>
      </c>
      <c r="J2997">
        <v>1.85</v>
      </c>
      <c r="K2997" t="s">
        <v>33</v>
      </c>
      <c r="L2997" t="s">
        <v>19808</v>
      </c>
      <c r="M2997" t="s">
        <v>18857</v>
      </c>
      <c r="N2997" t="s">
        <v>19809</v>
      </c>
      <c r="O2997" t="s">
        <v>15289</v>
      </c>
      <c r="P2997" t="s">
        <v>15313</v>
      </c>
      <c r="Q2997">
        <v>2011</v>
      </c>
      <c r="R2997" t="s">
        <v>34</v>
      </c>
      <c r="S2997">
        <v>8</v>
      </c>
      <c r="T2997">
        <v>6600000</v>
      </c>
      <c r="U2997">
        <v>37295394</v>
      </c>
      <c r="V2997">
        <f t="shared" si="93"/>
        <v>30695394</v>
      </c>
      <c r="W2997" t="s">
        <v>10798</v>
      </c>
      <c r="X2997">
        <v>5.7</v>
      </c>
      <c r="Y2997">
        <v>52</v>
      </c>
      <c r="Z2997">
        <v>7973</v>
      </c>
      <c r="AA2997">
        <v>59</v>
      </c>
      <c r="AB2997">
        <v>0</v>
      </c>
      <c r="AC2997">
        <v>70</v>
      </c>
      <c r="AD2997">
        <v>1000</v>
      </c>
      <c r="AE2997">
        <v>912</v>
      </c>
      <c r="AF2997">
        <v>826</v>
      </c>
      <c r="AG2997">
        <v>5959</v>
      </c>
      <c r="AH2997" t="s">
        <v>1432</v>
      </c>
      <c r="AI2997" t="s">
        <v>2420</v>
      </c>
      <c r="AP2997">
        <f t="shared" si="92"/>
        <v>2</v>
      </c>
    </row>
    <row r="2998" spans="1:42" x14ac:dyDescent="0.3">
      <c r="A2998" s="1">
        <v>3407</v>
      </c>
      <c r="B2998" t="s">
        <v>10799</v>
      </c>
      <c r="C2998" t="s">
        <v>559</v>
      </c>
      <c r="D2998" t="s">
        <v>2412</v>
      </c>
      <c r="E2998" t="s">
        <v>77</v>
      </c>
      <c r="F2998" t="s">
        <v>2967</v>
      </c>
      <c r="G2998" t="s">
        <v>1353</v>
      </c>
      <c r="H2998" t="s">
        <v>32</v>
      </c>
      <c r="I2998">
        <v>93</v>
      </c>
      <c r="J2998">
        <v>1.85</v>
      </c>
      <c r="K2998" t="s">
        <v>33</v>
      </c>
      <c r="L2998" t="s">
        <v>15716</v>
      </c>
      <c r="M2998" t="s">
        <v>19810</v>
      </c>
      <c r="N2998" t="s">
        <v>14651</v>
      </c>
      <c r="O2998" t="s">
        <v>16715</v>
      </c>
      <c r="P2998" t="s">
        <v>15270</v>
      </c>
      <c r="Q2998">
        <v>2005</v>
      </c>
      <c r="R2998" t="s">
        <v>72</v>
      </c>
      <c r="S2998">
        <v>0</v>
      </c>
      <c r="T2998">
        <v>7500000</v>
      </c>
      <c r="U2998">
        <v>31501218</v>
      </c>
      <c r="V2998">
        <f t="shared" si="93"/>
        <v>24001218</v>
      </c>
      <c r="W2998" t="s">
        <v>10800</v>
      </c>
      <c r="X2998">
        <v>7.5</v>
      </c>
      <c r="Y2998">
        <v>351</v>
      </c>
      <c r="Z2998">
        <v>84070</v>
      </c>
      <c r="AA2998">
        <v>526</v>
      </c>
      <c r="AB2998">
        <v>0</v>
      </c>
      <c r="AC2998">
        <v>0</v>
      </c>
      <c r="AD2998">
        <v>21000</v>
      </c>
      <c r="AE2998">
        <v>650</v>
      </c>
      <c r="AF2998">
        <v>566</v>
      </c>
      <c r="AG2998">
        <v>22745</v>
      </c>
      <c r="AH2998" t="s">
        <v>20932</v>
      </c>
      <c r="AI2998" t="s">
        <v>2420</v>
      </c>
      <c r="AJ2998" t="s">
        <v>20929</v>
      </c>
      <c r="AP2998">
        <f t="shared" si="92"/>
        <v>3</v>
      </c>
    </row>
    <row r="2999" spans="1:42" x14ac:dyDescent="0.3">
      <c r="A2999" s="1">
        <v>3408</v>
      </c>
      <c r="B2999" t="s">
        <v>10801</v>
      </c>
      <c r="C2999" t="s">
        <v>27</v>
      </c>
      <c r="D2999" t="s">
        <v>3606</v>
      </c>
      <c r="E2999" t="s">
        <v>519</v>
      </c>
      <c r="F2999" t="s">
        <v>10802</v>
      </c>
      <c r="G2999" t="s">
        <v>10803</v>
      </c>
      <c r="H2999" t="s">
        <v>205</v>
      </c>
      <c r="I2999">
        <v>110</v>
      </c>
      <c r="J2999">
        <v>2.35</v>
      </c>
      <c r="K2999" t="s">
        <v>33</v>
      </c>
      <c r="L2999" t="s">
        <v>14002</v>
      </c>
      <c r="M2999" t="s">
        <v>19811</v>
      </c>
      <c r="N2999" t="s">
        <v>15693</v>
      </c>
      <c r="O2999" t="s">
        <v>18066</v>
      </c>
      <c r="P2999" t="s">
        <v>19812</v>
      </c>
      <c r="Q2999">
        <v>2005</v>
      </c>
      <c r="R2999" t="s">
        <v>491</v>
      </c>
      <c r="S2999">
        <v>1</v>
      </c>
      <c r="T2999">
        <v>7000000</v>
      </c>
      <c r="U2999">
        <v>28747570</v>
      </c>
      <c r="V2999">
        <f t="shared" si="93"/>
        <v>21747570</v>
      </c>
      <c r="W2999" t="s">
        <v>10804</v>
      </c>
      <c r="X2999">
        <v>7.4</v>
      </c>
      <c r="Y2999">
        <v>271</v>
      </c>
      <c r="Z2999">
        <v>100571</v>
      </c>
      <c r="AA2999">
        <v>416</v>
      </c>
      <c r="AB2999">
        <v>0</v>
      </c>
      <c r="AC2999">
        <v>152</v>
      </c>
      <c r="AD2999">
        <v>22000</v>
      </c>
      <c r="AE2999">
        <v>68</v>
      </c>
      <c r="AF2999">
        <v>27</v>
      </c>
      <c r="AG2999">
        <v>22140</v>
      </c>
      <c r="AH2999" t="s">
        <v>20932</v>
      </c>
      <c r="AI2999" t="s">
        <v>20931</v>
      </c>
      <c r="AJ2999" t="s">
        <v>2420</v>
      </c>
      <c r="AP2999">
        <f t="shared" si="92"/>
        <v>3</v>
      </c>
    </row>
    <row r="3000" spans="1:42" x14ac:dyDescent="0.3">
      <c r="A3000" s="1">
        <v>3409</v>
      </c>
      <c r="B3000" t="s">
        <v>10805</v>
      </c>
      <c r="C3000" t="s">
        <v>27</v>
      </c>
      <c r="D3000" t="s">
        <v>3455</v>
      </c>
      <c r="E3000" t="s">
        <v>1283</v>
      </c>
      <c r="F3000" t="s">
        <v>209</v>
      </c>
      <c r="G3000" t="s">
        <v>380</v>
      </c>
      <c r="H3000" t="s">
        <v>32</v>
      </c>
      <c r="I3000">
        <v>104</v>
      </c>
      <c r="J3000">
        <v>1.85</v>
      </c>
      <c r="K3000" t="s">
        <v>33</v>
      </c>
      <c r="L3000" t="s">
        <v>19813</v>
      </c>
      <c r="M3000" t="s">
        <v>15715</v>
      </c>
      <c r="N3000" t="s">
        <v>14949</v>
      </c>
      <c r="O3000" t="s">
        <v>14819</v>
      </c>
      <c r="P3000" t="s">
        <v>14436</v>
      </c>
      <c r="Q3000">
        <v>1995</v>
      </c>
      <c r="R3000" t="s">
        <v>491</v>
      </c>
      <c r="S3000">
        <v>0</v>
      </c>
      <c r="T3000">
        <v>7000000</v>
      </c>
      <c r="U3000">
        <v>25625110</v>
      </c>
      <c r="V3000">
        <f t="shared" si="93"/>
        <v>18625110</v>
      </c>
      <c r="W3000" t="s">
        <v>10806</v>
      </c>
      <c r="X3000">
        <v>7.2</v>
      </c>
      <c r="Y3000">
        <v>93</v>
      </c>
      <c r="Z3000">
        <v>138707</v>
      </c>
      <c r="AA3000">
        <v>202</v>
      </c>
      <c r="AB3000">
        <v>0</v>
      </c>
      <c r="AC3000">
        <v>0</v>
      </c>
      <c r="AD3000">
        <v>16000</v>
      </c>
      <c r="AE3000">
        <v>12000</v>
      </c>
      <c r="AF3000">
        <v>4000</v>
      </c>
      <c r="AG3000">
        <v>33758</v>
      </c>
      <c r="AH3000" t="s">
        <v>980</v>
      </c>
      <c r="AI3000" t="s">
        <v>20931</v>
      </c>
      <c r="AJ3000" t="s">
        <v>13161</v>
      </c>
      <c r="AP3000">
        <f t="shared" si="92"/>
        <v>3</v>
      </c>
    </row>
    <row r="3001" spans="1:42" x14ac:dyDescent="0.3">
      <c r="A3001" s="1">
        <v>3411</v>
      </c>
      <c r="B3001" t="s">
        <v>10807</v>
      </c>
      <c r="C3001" t="s">
        <v>27</v>
      </c>
      <c r="D3001" t="s">
        <v>10808</v>
      </c>
      <c r="E3001" t="s">
        <v>10809</v>
      </c>
      <c r="F3001" t="s">
        <v>9229</v>
      </c>
      <c r="G3001" t="s">
        <v>10810</v>
      </c>
      <c r="H3001" t="s">
        <v>32</v>
      </c>
      <c r="I3001">
        <v>119</v>
      </c>
      <c r="J3001">
        <v>2.35</v>
      </c>
      <c r="K3001" t="s">
        <v>33</v>
      </c>
      <c r="L3001" t="s">
        <v>14452</v>
      </c>
      <c r="M3001" t="s">
        <v>14833</v>
      </c>
      <c r="N3001" t="s">
        <v>15351</v>
      </c>
      <c r="O3001" t="s">
        <v>19751</v>
      </c>
      <c r="P3001" t="s">
        <v>19814</v>
      </c>
      <c r="Q3001">
        <v>1976</v>
      </c>
      <c r="R3001" t="s">
        <v>72</v>
      </c>
      <c r="S3001">
        <v>1</v>
      </c>
      <c r="T3001">
        <v>9000000</v>
      </c>
      <c r="U3001">
        <v>25000000</v>
      </c>
      <c r="V3001">
        <f t="shared" si="93"/>
        <v>16000000</v>
      </c>
      <c r="W3001" t="s">
        <v>10811</v>
      </c>
      <c r="X3001">
        <v>6.8</v>
      </c>
      <c r="Y3001">
        <v>112</v>
      </c>
      <c r="Z3001">
        <v>39847</v>
      </c>
      <c r="AA3001">
        <v>242</v>
      </c>
      <c r="AB3001">
        <v>0</v>
      </c>
      <c r="AC3001">
        <v>23</v>
      </c>
      <c r="AD3001">
        <v>1000</v>
      </c>
      <c r="AE3001">
        <v>659</v>
      </c>
      <c r="AF3001">
        <v>440</v>
      </c>
      <c r="AG3001">
        <v>2951</v>
      </c>
      <c r="AH3001" t="s">
        <v>980</v>
      </c>
      <c r="AI3001" t="s">
        <v>718</v>
      </c>
      <c r="AJ3001" t="s">
        <v>13700</v>
      </c>
      <c r="AP3001">
        <f t="shared" si="92"/>
        <v>3</v>
      </c>
    </row>
    <row r="3002" spans="1:42" x14ac:dyDescent="0.3">
      <c r="A3002" s="1">
        <v>3412</v>
      </c>
      <c r="B3002" t="s">
        <v>10812</v>
      </c>
      <c r="C3002" t="s">
        <v>27</v>
      </c>
      <c r="D3002" t="s">
        <v>10769</v>
      </c>
      <c r="E3002" t="s">
        <v>155</v>
      </c>
      <c r="F3002" t="s">
        <v>10813</v>
      </c>
      <c r="G3002" t="s">
        <v>820</v>
      </c>
      <c r="H3002" t="s">
        <v>47</v>
      </c>
      <c r="I3002">
        <v>125</v>
      </c>
      <c r="J3002">
        <v>1.66</v>
      </c>
      <c r="K3002" t="s">
        <v>33</v>
      </c>
      <c r="L3002" t="s">
        <v>14039</v>
      </c>
      <c r="M3002" t="s">
        <v>16296</v>
      </c>
      <c r="N3002" t="s">
        <v>19815</v>
      </c>
      <c r="O3002" t="s">
        <v>14171</v>
      </c>
      <c r="P3002" t="s">
        <v>14459</v>
      </c>
      <c r="Q3002">
        <v>1974</v>
      </c>
      <c r="R3002" t="s">
        <v>72</v>
      </c>
      <c r="S3002">
        <v>3</v>
      </c>
      <c r="T3002">
        <v>13000000</v>
      </c>
      <c r="U3002">
        <v>21000000</v>
      </c>
      <c r="V3002">
        <f t="shared" si="93"/>
        <v>8000000</v>
      </c>
      <c r="W3002" t="s">
        <v>10814</v>
      </c>
      <c r="X3002">
        <v>6.8</v>
      </c>
      <c r="Y3002">
        <v>118</v>
      </c>
      <c r="Z3002">
        <v>73950</v>
      </c>
      <c r="AA3002">
        <v>258</v>
      </c>
      <c r="AB3002">
        <v>2000</v>
      </c>
      <c r="AC3002">
        <v>82</v>
      </c>
      <c r="AD3002">
        <v>16000</v>
      </c>
      <c r="AE3002">
        <v>387</v>
      </c>
      <c r="AF3002">
        <v>244</v>
      </c>
      <c r="AG3002">
        <v>17611</v>
      </c>
      <c r="AH3002" t="s">
        <v>980</v>
      </c>
      <c r="AI3002" t="s">
        <v>718</v>
      </c>
      <c r="AJ3002" t="s">
        <v>13161</v>
      </c>
      <c r="AP3002">
        <f t="shared" si="92"/>
        <v>3</v>
      </c>
    </row>
    <row r="3003" spans="1:42" x14ac:dyDescent="0.3">
      <c r="A3003" s="1">
        <v>3413</v>
      </c>
      <c r="B3003" t="s">
        <v>10815</v>
      </c>
      <c r="C3003" t="s">
        <v>27</v>
      </c>
      <c r="D3003" t="s">
        <v>6866</v>
      </c>
      <c r="E3003" t="s">
        <v>3583</v>
      </c>
      <c r="F3003" t="s">
        <v>9949</v>
      </c>
      <c r="G3003" t="s">
        <v>8029</v>
      </c>
      <c r="H3003" t="s">
        <v>32</v>
      </c>
      <c r="I3003">
        <v>96</v>
      </c>
      <c r="J3003">
        <v>1.85</v>
      </c>
      <c r="K3003" t="s">
        <v>33</v>
      </c>
      <c r="L3003" t="s">
        <v>14448</v>
      </c>
      <c r="M3003" t="s">
        <v>19575</v>
      </c>
      <c r="N3003" t="s">
        <v>19816</v>
      </c>
      <c r="O3003" t="s">
        <v>16805</v>
      </c>
      <c r="P3003" t="s">
        <v>17307</v>
      </c>
      <c r="Q3003">
        <v>1988</v>
      </c>
      <c r="R3003" t="s">
        <v>491</v>
      </c>
      <c r="S3003">
        <v>2</v>
      </c>
      <c r="T3003">
        <v>7000000</v>
      </c>
      <c r="U3003">
        <v>20257000</v>
      </c>
      <c r="V3003">
        <f t="shared" si="93"/>
        <v>13257000</v>
      </c>
      <c r="W3003" t="s">
        <v>10816</v>
      </c>
      <c r="X3003">
        <v>5.2</v>
      </c>
      <c r="Y3003">
        <v>35</v>
      </c>
      <c r="Z3003">
        <v>7569</v>
      </c>
      <c r="AA3003">
        <v>65</v>
      </c>
      <c r="AB3003">
        <v>978</v>
      </c>
      <c r="AC3003">
        <v>22</v>
      </c>
      <c r="AD3003">
        <v>1000</v>
      </c>
      <c r="AE3003">
        <v>841</v>
      </c>
      <c r="AF3003">
        <v>794</v>
      </c>
      <c r="AG3003">
        <v>5282</v>
      </c>
      <c r="AH3003" t="s">
        <v>980</v>
      </c>
      <c r="AI3003" t="s">
        <v>1432</v>
      </c>
      <c r="AJ3003" t="s">
        <v>20931</v>
      </c>
      <c r="AK3003" t="s">
        <v>13161</v>
      </c>
      <c r="AP3003">
        <f t="shared" si="92"/>
        <v>4</v>
      </c>
    </row>
    <row r="3004" spans="1:42" x14ac:dyDescent="0.3">
      <c r="A3004" s="1">
        <v>3414</v>
      </c>
      <c r="B3004" t="s">
        <v>10817</v>
      </c>
      <c r="C3004" t="s">
        <v>27</v>
      </c>
      <c r="D3004" t="s">
        <v>5513</v>
      </c>
      <c r="E3004" t="s">
        <v>10818</v>
      </c>
      <c r="F3004" t="s">
        <v>10819</v>
      </c>
      <c r="G3004" t="s">
        <v>10820</v>
      </c>
      <c r="H3004" t="s">
        <v>47</v>
      </c>
      <c r="I3004">
        <v>100</v>
      </c>
      <c r="J3004">
        <v>2.35</v>
      </c>
      <c r="K3004" t="s">
        <v>33</v>
      </c>
      <c r="L3004" t="s">
        <v>14772</v>
      </c>
      <c r="M3004" t="s">
        <v>15115</v>
      </c>
      <c r="N3004" t="s">
        <v>19817</v>
      </c>
      <c r="O3004" t="s">
        <v>16350</v>
      </c>
      <c r="P3004" t="s">
        <v>17750</v>
      </c>
      <c r="Q3004">
        <v>2005</v>
      </c>
      <c r="R3004" t="s">
        <v>491</v>
      </c>
      <c r="S3004">
        <v>0</v>
      </c>
      <c r="T3004">
        <v>3500000</v>
      </c>
      <c r="U3004">
        <v>26005908</v>
      </c>
      <c r="V3004">
        <f t="shared" si="93"/>
        <v>22505908</v>
      </c>
      <c r="W3004" t="s">
        <v>10821</v>
      </c>
      <c r="X3004">
        <v>7.2</v>
      </c>
      <c r="Y3004">
        <v>342</v>
      </c>
      <c r="Z3004">
        <v>154938</v>
      </c>
      <c r="AA3004">
        <v>1100</v>
      </c>
      <c r="AB3004">
        <v>10000</v>
      </c>
      <c r="AC3004">
        <v>197</v>
      </c>
      <c r="AD3004">
        <v>513</v>
      </c>
      <c r="AE3004">
        <v>239</v>
      </c>
      <c r="AF3004">
        <v>159</v>
      </c>
      <c r="AG3004">
        <v>1379</v>
      </c>
      <c r="AH3004" t="s">
        <v>718</v>
      </c>
      <c r="AI3004" t="s">
        <v>4493</v>
      </c>
      <c r="AJ3004" t="s">
        <v>13161</v>
      </c>
      <c r="AP3004">
        <f t="shared" si="92"/>
        <v>3</v>
      </c>
    </row>
    <row r="3005" spans="1:42" x14ac:dyDescent="0.3">
      <c r="A3005" s="1">
        <v>3416</v>
      </c>
      <c r="B3005" t="s">
        <v>10822</v>
      </c>
      <c r="C3005" t="s">
        <v>27</v>
      </c>
      <c r="D3005" t="s">
        <v>10823</v>
      </c>
      <c r="E3005" t="s">
        <v>6028</v>
      </c>
      <c r="F3005" t="s">
        <v>10824</v>
      </c>
      <c r="G3005" t="s">
        <v>10825</v>
      </c>
      <c r="H3005" t="s">
        <v>32</v>
      </c>
      <c r="I3005">
        <v>89</v>
      </c>
      <c r="J3005">
        <v>1.85</v>
      </c>
      <c r="K3005" t="s">
        <v>33</v>
      </c>
      <c r="L3005" t="s">
        <v>19818</v>
      </c>
      <c r="M3005" t="s">
        <v>16759</v>
      </c>
      <c r="N3005" t="s">
        <v>19819</v>
      </c>
      <c r="O3005" t="s">
        <v>14178</v>
      </c>
      <c r="P3005" t="s">
        <v>15023</v>
      </c>
      <c r="Q3005">
        <v>2014</v>
      </c>
      <c r="R3005" t="s">
        <v>491</v>
      </c>
      <c r="S3005">
        <v>0</v>
      </c>
      <c r="T3005">
        <v>7000000</v>
      </c>
      <c r="U3005">
        <v>15818967</v>
      </c>
      <c r="V3005">
        <f t="shared" si="93"/>
        <v>8818967</v>
      </c>
      <c r="W3005" t="s">
        <v>10826</v>
      </c>
      <c r="X3005">
        <v>4</v>
      </c>
      <c r="Y3005">
        <v>137</v>
      </c>
      <c r="Z3005">
        <v>13913</v>
      </c>
      <c r="AA3005">
        <v>120</v>
      </c>
      <c r="AB3005">
        <v>0</v>
      </c>
      <c r="AC3005">
        <v>14</v>
      </c>
      <c r="AD3005">
        <v>971</v>
      </c>
      <c r="AE3005">
        <v>479</v>
      </c>
      <c r="AF3005">
        <v>270</v>
      </c>
      <c r="AG3005">
        <v>2517</v>
      </c>
      <c r="AH3005" t="s">
        <v>4493</v>
      </c>
      <c r="AI3005" t="s">
        <v>20928</v>
      </c>
      <c r="AP3005">
        <f t="shared" si="92"/>
        <v>2</v>
      </c>
    </row>
    <row r="3006" spans="1:42" x14ac:dyDescent="0.3">
      <c r="A3006" s="1">
        <v>3417</v>
      </c>
      <c r="B3006" t="s">
        <v>10827</v>
      </c>
      <c r="C3006" t="s">
        <v>27</v>
      </c>
      <c r="D3006" t="s">
        <v>2956</v>
      </c>
      <c r="E3006" t="s">
        <v>2630</v>
      </c>
      <c r="F3006" t="s">
        <v>10828</v>
      </c>
      <c r="G3006" t="s">
        <v>3880</v>
      </c>
      <c r="H3006" t="s">
        <v>32</v>
      </c>
      <c r="I3006">
        <v>92</v>
      </c>
      <c r="J3006">
        <v>1.85</v>
      </c>
      <c r="K3006" t="s">
        <v>33</v>
      </c>
      <c r="L3006" t="s">
        <v>16851</v>
      </c>
      <c r="M3006" t="s">
        <v>19820</v>
      </c>
      <c r="N3006" t="s">
        <v>16850</v>
      </c>
      <c r="O3006" t="s">
        <v>18299</v>
      </c>
      <c r="P3006" t="s">
        <v>15502</v>
      </c>
      <c r="Q3006">
        <v>1996</v>
      </c>
      <c r="R3006" t="s">
        <v>491</v>
      </c>
      <c r="S3006">
        <v>3</v>
      </c>
      <c r="T3006">
        <v>7000000</v>
      </c>
      <c r="U3006">
        <v>14891000</v>
      </c>
      <c r="V3006">
        <f t="shared" si="93"/>
        <v>7891000</v>
      </c>
      <c r="W3006" t="s">
        <v>10829</v>
      </c>
      <c r="X3006">
        <v>6.8</v>
      </c>
      <c r="Y3006">
        <v>50</v>
      </c>
      <c r="Z3006">
        <v>15088</v>
      </c>
      <c r="AA3006">
        <v>105</v>
      </c>
      <c r="AB3006">
        <v>824</v>
      </c>
      <c r="AC3006">
        <v>737</v>
      </c>
      <c r="AD3006">
        <v>718</v>
      </c>
      <c r="AE3006">
        <v>524</v>
      </c>
      <c r="AF3006">
        <v>380</v>
      </c>
      <c r="AG3006">
        <v>2240</v>
      </c>
      <c r="AH3006" t="s">
        <v>1432</v>
      </c>
      <c r="AP3006">
        <f t="shared" si="92"/>
        <v>1</v>
      </c>
    </row>
    <row r="3007" spans="1:42" x14ac:dyDescent="0.3">
      <c r="A3007" s="1">
        <v>3418</v>
      </c>
      <c r="B3007" t="s">
        <v>10830</v>
      </c>
      <c r="C3007" t="s">
        <v>27</v>
      </c>
      <c r="D3007" t="s">
        <v>8674</v>
      </c>
      <c r="E3007" t="s">
        <v>9466</v>
      </c>
      <c r="F3007" t="s">
        <v>10831</v>
      </c>
      <c r="G3007" t="s">
        <v>6357</v>
      </c>
      <c r="H3007" t="s">
        <v>32</v>
      </c>
      <c r="I3007">
        <v>109</v>
      </c>
      <c r="J3007">
        <v>1.85</v>
      </c>
      <c r="K3007" t="s">
        <v>33</v>
      </c>
      <c r="L3007" t="s">
        <v>14138</v>
      </c>
      <c r="M3007" t="s">
        <v>14666</v>
      </c>
      <c r="N3007" t="s">
        <v>16852</v>
      </c>
      <c r="O3007" t="s">
        <v>14606</v>
      </c>
      <c r="P3007" t="s">
        <v>14026</v>
      </c>
      <c r="Q3007">
        <v>2005</v>
      </c>
      <c r="R3007" t="s">
        <v>491</v>
      </c>
      <c r="S3007">
        <v>0</v>
      </c>
      <c r="T3007">
        <v>7000000</v>
      </c>
      <c r="U3007">
        <v>16901126</v>
      </c>
      <c r="V3007">
        <f t="shared" si="93"/>
        <v>9901126</v>
      </c>
      <c r="W3007" t="s">
        <v>10832</v>
      </c>
      <c r="X3007">
        <v>6.9</v>
      </c>
      <c r="Y3007">
        <v>261</v>
      </c>
      <c r="Z3007">
        <v>76267</v>
      </c>
      <c r="AA3007">
        <v>687</v>
      </c>
      <c r="AB3007">
        <v>0</v>
      </c>
      <c r="AC3007">
        <v>0</v>
      </c>
      <c r="AD3007">
        <v>1000</v>
      </c>
      <c r="AE3007">
        <v>649</v>
      </c>
      <c r="AF3007">
        <v>597</v>
      </c>
      <c r="AG3007">
        <v>3544</v>
      </c>
      <c r="AH3007" t="s">
        <v>20931</v>
      </c>
      <c r="AI3007" t="s">
        <v>4493</v>
      </c>
      <c r="AP3007">
        <f t="shared" si="92"/>
        <v>2</v>
      </c>
    </row>
    <row r="3008" spans="1:42" x14ac:dyDescent="0.3">
      <c r="A3008" s="1">
        <v>3420</v>
      </c>
      <c r="B3008" t="s">
        <v>10833</v>
      </c>
      <c r="C3008" t="s">
        <v>27</v>
      </c>
      <c r="D3008" t="s">
        <v>9058</v>
      </c>
      <c r="E3008" t="s">
        <v>3458</v>
      </c>
      <c r="F3008" t="s">
        <v>10834</v>
      </c>
      <c r="G3008" t="s">
        <v>5163</v>
      </c>
      <c r="H3008" t="s">
        <v>32</v>
      </c>
      <c r="I3008">
        <v>103</v>
      </c>
      <c r="J3008">
        <v>2.35</v>
      </c>
      <c r="K3008" t="s">
        <v>33</v>
      </c>
      <c r="L3008" t="s">
        <v>8889</v>
      </c>
      <c r="M3008" t="s">
        <v>16937</v>
      </c>
      <c r="N3008" t="s">
        <v>17621</v>
      </c>
      <c r="O3008" t="s">
        <v>14178</v>
      </c>
      <c r="P3008" t="s">
        <v>19821</v>
      </c>
      <c r="Q3008">
        <v>2015</v>
      </c>
      <c r="R3008" t="s">
        <v>491</v>
      </c>
      <c r="S3008">
        <v>3</v>
      </c>
      <c r="T3008">
        <v>7000000</v>
      </c>
      <c r="U3008">
        <v>17474107</v>
      </c>
      <c r="V3008">
        <f t="shared" si="93"/>
        <v>10474107</v>
      </c>
      <c r="W3008" t="s">
        <v>10835</v>
      </c>
      <c r="X3008">
        <v>7.3</v>
      </c>
      <c r="Y3008">
        <v>180</v>
      </c>
      <c r="Z3008">
        <v>56605</v>
      </c>
      <c r="AA3008">
        <v>89</v>
      </c>
      <c r="AB3008">
        <v>23000</v>
      </c>
      <c r="AC3008">
        <v>44</v>
      </c>
      <c r="AD3008">
        <v>637</v>
      </c>
      <c r="AE3008">
        <v>256</v>
      </c>
      <c r="AF3008">
        <v>190</v>
      </c>
      <c r="AG3008">
        <v>1342</v>
      </c>
      <c r="AH3008" t="s">
        <v>1432</v>
      </c>
      <c r="AI3008" t="s">
        <v>20931</v>
      </c>
      <c r="AJ3008" t="s">
        <v>2420</v>
      </c>
      <c r="AP3008">
        <f t="shared" si="92"/>
        <v>3</v>
      </c>
    </row>
    <row r="3009" spans="1:42" x14ac:dyDescent="0.3">
      <c r="A3009" s="1">
        <v>3421</v>
      </c>
      <c r="B3009" t="s">
        <v>10836</v>
      </c>
      <c r="C3009" t="s">
        <v>27</v>
      </c>
      <c r="D3009" t="s">
        <v>5251</v>
      </c>
      <c r="E3009" t="s">
        <v>1544</v>
      </c>
      <c r="F3009" t="s">
        <v>4180</v>
      </c>
      <c r="G3009" t="s">
        <v>4475</v>
      </c>
      <c r="H3009" t="s">
        <v>32</v>
      </c>
      <c r="I3009">
        <v>95</v>
      </c>
      <c r="J3009">
        <v>2.35</v>
      </c>
      <c r="K3009" t="s">
        <v>33</v>
      </c>
      <c r="L3009" t="s">
        <v>18129</v>
      </c>
      <c r="M3009" t="s">
        <v>19352</v>
      </c>
      <c r="N3009" t="s">
        <v>14666</v>
      </c>
      <c r="O3009" t="s">
        <v>16338</v>
      </c>
      <c r="P3009" t="s">
        <v>14632</v>
      </c>
      <c r="Q3009">
        <v>1999</v>
      </c>
      <c r="R3009" t="s">
        <v>491</v>
      </c>
      <c r="S3009">
        <v>1</v>
      </c>
      <c r="T3009">
        <v>7000000</v>
      </c>
      <c r="U3009">
        <v>14003141</v>
      </c>
      <c r="V3009">
        <f t="shared" si="93"/>
        <v>7003141</v>
      </c>
      <c r="W3009" t="s">
        <v>10837</v>
      </c>
      <c r="X3009">
        <v>6.1</v>
      </c>
      <c r="Y3009">
        <v>28</v>
      </c>
      <c r="Z3009">
        <v>4598</v>
      </c>
      <c r="AA3009">
        <v>29</v>
      </c>
      <c r="AB3009">
        <v>375</v>
      </c>
      <c r="AC3009">
        <v>48</v>
      </c>
      <c r="AD3009">
        <v>1000</v>
      </c>
      <c r="AE3009">
        <v>865</v>
      </c>
      <c r="AF3009">
        <v>826</v>
      </c>
      <c r="AG3009">
        <v>4837</v>
      </c>
      <c r="AH3009" t="s">
        <v>20931</v>
      </c>
      <c r="AI3009" t="s">
        <v>2420</v>
      </c>
      <c r="AJ3009" t="s">
        <v>13161</v>
      </c>
      <c r="AP3009">
        <f t="shared" si="92"/>
        <v>3</v>
      </c>
    </row>
    <row r="3010" spans="1:42" x14ac:dyDescent="0.3">
      <c r="A3010" s="1">
        <v>3422</v>
      </c>
      <c r="B3010" t="s">
        <v>10838</v>
      </c>
      <c r="C3010" t="s">
        <v>559</v>
      </c>
      <c r="D3010" t="s">
        <v>8674</v>
      </c>
      <c r="E3010" t="s">
        <v>9466</v>
      </c>
      <c r="F3010" t="s">
        <v>10839</v>
      </c>
      <c r="G3010" t="s">
        <v>10840</v>
      </c>
      <c r="H3010" t="s">
        <v>32</v>
      </c>
      <c r="I3010">
        <v>105</v>
      </c>
      <c r="J3010">
        <v>1.85</v>
      </c>
      <c r="K3010" t="s">
        <v>33</v>
      </c>
      <c r="L3010" t="s">
        <v>15062</v>
      </c>
      <c r="M3010" t="s">
        <v>18485</v>
      </c>
      <c r="N3010" t="s">
        <v>19822</v>
      </c>
      <c r="O3010" t="s">
        <v>14321</v>
      </c>
      <c r="P3010" t="s">
        <v>19823</v>
      </c>
      <c r="Q3010">
        <v>2003</v>
      </c>
      <c r="R3010" t="s">
        <v>491</v>
      </c>
      <c r="S3010">
        <v>0</v>
      </c>
      <c r="T3010">
        <v>7000000</v>
      </c>
      <c r="U3010">
        <v>12583510</v>
      </c>
      <c r="V3010">
        <f t="shared" si="93"/>
        <v>5583510</v>
      </c>
      <c r="W3010" t="s">
        <v>10841</v>
      </c>
      <c r="X3010">
        <v>6</v>
      </c>
      <c r="Y3010">
        <v>202</v>
      </c>
      <c r="Z3010">
        <v>60709</v>
      </c>
      <c r="AA3010">
        <v>922</v>
      </c>
      <c r="AB3010">
        <v>0</v>
      </c>
      <c r="AC3010">
        <v>0</v>
      </c>
      <c r="AD3010">
        <v>1000</v>
      </c>
      <c r="AE3010">
        <v>340</v>
      </c>
      <c r="AF3010">
        <v>303</v>
      </c>
      <c r="AG3010">
        <v>2444</v>
      </c>
      <c r="AH3010" t="s">
        <v>4493</v>
      </c>
      <c r="AP3010">
        <f t="shared" si="92"/>
        <v>1</v>
      </c>
    </row>
    <row r="3011" spans="1:42" x14ac:dyDescent="0.3">
      <c r="A3011" s="1">
        <v>3424</v>
      </c>
      <c r="B3011" t="s">
        <v>10842</v>
      </c>
      <c r="C3011" t="s">
        <v>27</v>
      </c>
      <c r="D3011" t="s">
        <v>4989</v>
      </c>
      <c r="E3011" t="s">
        <v>129</v>
      </c>
      <c r="F3011" t="s">
        <v>10843</v>
      </c>
      <c r="G3011" t="s">
        <v>10844</v>
      </c>
      <c r="H3011" t="s">
        <v>32</v>
      </c>
      <c r="I3011">
        <v>106</v>
      </c>
      <c r="J3011">
        <v>1.85</v>
      </c>
      <c r="K3011" t="s">
        <v>33</v>
      </c>
      <c r="L3011" t="s">
        <v>19824</v>
      </c>
      <c r="M3011" t="s">
        <v>16120</v>
      </c>
      <c r="N3011" t="s">
        <v>19825</v>
      </c>
      <c r="O3011" t="s">
        <v>19826</v>
      </c>
      <c r="P3011" t="s">
        <v>17709</v>
      </c>
      <c r="Q3011">
        <v>2009</v>
      </c>
      <c r="R3011" t="s">
        <v>491</v>
      </c>
      <c r="S3011">
        <v>1</v>
      </c>
      <c r="T3011">
        <v>7000000</v>
      </c>
      <c r="U3011">
        <v>9190525</v>
      </c>
      <c r="V3011">
        <f t="shared" si="93"/>
        <v>2190525</v>
      </c>
      <c r="W3011" t="s">
        <v>10845</v>
      </c>
      <c r="X3011">
        <v>7</v>
      </c>
      <c r="Y3011">
        <v>341</v>
      </c>
      <c r="Z3011">
        <v>102125</v>
      </c>
      <c r="AA3011">
        <v>324</v>
      </c>
      <c r="AB3011">
        <v>10000</v>
      </c>
      <c r="AC3011">
        <v>1000</v>
      </c>
      <c r="AD3011">
        <v>816</v>
      </c>
      <c r="AE3011">
        <v>105</v>
      </c>
      <c r="AF3011">
        <v>98</v>
      </c>
      <c r="AG3011">
        <v>1120</v>
      </c>
      <c r="AH3011" t="s">
        <v>1432</v>
      </c>
      <c r="AI3011" t="s">
        <v>2420</v>
      </c>
      <c r="AP3011">
        <f t="shared" ref="AP3011:AP3074" si="94">COUNTA(AH3011:AO3011)</f>
        <v>2</v>
      </c>
    </row>
    <row r="3012" spans="1:42" x14ac:dyDescent="0.3">
      <c r="A3012" s="1">
        <v>3425</v>
      </c>
      <c r="B3012" t="s">
        <v>10846</v>
      </c>
      <c r="C3012" t="s">
        <v>27</v>
      </c>
      <c r="D3012" t="s">
        <v>10847</v>
      </c>
      <c r="E3012" t="s">
        <v>421</v>
      </c>
      <c r="F3012" t="s">
        <v>1227</v>
      </c>
      <c r="G3012" t="s">
        <v>2716</v>
      </c>
      <c r="H3012" t="s">
        <v>32</v>
      </c>
      <c r="I3012">
        <v>100</v>
      </c>
      <c r="J3012">
        <v>2.35</v>
      </c>
      <c r="K3012" t="s">
        <v>33</v>
      </c>
      <c r="L3012" t="s">
        <v>15937</v>
      </c>
      <c r="M3012" t="s">
        <v>19827</v>
      </c>
      <c r="N3012" t="s">
        <v>19828</v>
      </c>
      <c r="O3012" t="s">
        <v>14178</v>
      </c>
      <c r="P3012" t="s">
        <v>14676</v>
      </c>
      <c r="Q3012">
        <v>2009</v>
      </c>
      <c r="R3012" t="s">
        <v>34</v>
      </c>
      <c r="S3012">
        <v>1</v>
      </c>
      <c r="T3012">
        <v>7500000</v>
      </c>
      <c r="U3012">
        <v>9176553</v>
      </c>
      <c r="V3012">
        <f t="shared" ref="V3012:V3075" si="95">U3012-T3012</f>
        <v>1676553</v>
      </c>
      <c r="W3012" t="s">
        <v>10848</v>
      </c>
      <c r="X3012">
        <v>7.1</v>
      </c>
      <c r="Y3012">
        <v>160</v>
      </c>
      <c r="Z3012">
        <v>19147</v>
      </c>
      <c r="AA3012">
        <v>97</v>
      </c>
      <c r="AB3012">
        <v>0</v>
      </c>
      <c r="AC3012">
        <v>11</v>
      </c>
      <c r="AD3012">
        <v>13000</v>
      </c>
      <c r="AE3012">
        <v>3000</v>
      </c>
      <c r="AF3012">
        <v>970</v>
      </c>
      <c r="AG3012">
        <v>19330</v>
      </c>
      <c r="AH3012" t="s">
        <v>2420</v>
      </c>
      <c r="AI3012" t="s">
        <v>20928</v>
      </c>
      <c r="AP3012">
        <f t="shared" si="94"/>
        <v>2</v>
      </c>
    </row>
    <row r="3013" spans="1:42" x14ac:dyDescent="0.3">
      <c r="A3013" s="1">
        <v>3426</v>
      </c>
      <c r="B3013" t="s">
        <v>10849</v>
      </c>
      <c r="C3013" t="s">
        <v>27</v>
      </c>
      <c r="D3013" t="s">
        <v>4957</v>
      </c>
      <c r="E3013" t="s">
        <v>4350</v>
      </c>
      <c r="F3013" t="s">
        <v>1667</v>
      </c>
      <c r="G3013" t="s">
        <v>6953</v>
      </c>
      <c r="H3013" t="s">
        <v>32</v>
      </c>
      <c r="I3013">
        <v>103</v>
      </c>
      <c r="J3013">
        <v>1.85</v>
      </c>
      <c r="K3013" t="s">
        <v>33</v>
      </c>
      <c r="L3013" t="s">
        <v>13991</v>
      </c>
      <c r="M3013" t="s">
        <v>14002</v>
      </c>
      <c r="N3013" t="s">
        <v>14096</v>
      </c>
      <c r="O3013" t="s">
        <v>19829</v>
      </c>
      <c r="P3013" t="s">
        <v>15413</v>
      </c>
      <c r="Q3013">
        <v>1989</v>
      </c>
      <c r="R3013" t="s">
        <v>491</v>
      </c>
      <c r="S3013">
        <v>0</v>
      </c>
      <c r="T3013">
        <v>7000000</v>
      </c>
      <c r="U3013">
        <v>9094451</v>
      </c>
      <c r="V3013">
        <f t="shared" si="95"/>
        <v>2094451</v>
      </c>
      <c r="W3013" t="s">
        <v>10850</v>
      </c>
      <c r="X3013">
        <v>6.2</v>
      </c>
      <c r="Y3013">
        <v>31</v>
      </c>
      <c r="Z3013">
        <v>11668</v>
      </c>
      <c r="AA3013">
        <v>79</v>
      </c>
      <c r="AB3013">
        <v>0</v>
      </c>
      <c r="AC3013">
        <v>49</v>
      </c>
      <c r="AD3013">
        <v>687</v>
      </c>
      <c r="AE3013">
        <v>554</v>
      </c>
      <c r="AF3013">
        <v>304</v>
      </c>
      <c r="AG3013">
        <v>1990</v>
      </c>
      <c r="AH3013" t="s">
        <v>980</v>
      </c>
      <c r="AI3013" t="s">
        <v>20924</v>
      </c>
      <c r="AJ3013" t="s">
        <v>4493</v>
      </c>
      <c r="AK3013" t="s">
        <v>13161</v>
      </c>
      <c r="AP3013">
        <f t="shared" si="94"/>
        <v>4</v>
      </c>
    </row>
    <row r="3014" spans="1:42" x14ac:dyDescent="0.3">
      <c r="A3014" s="1">
        <v>3427</v>
      </c>
      <c r="B3014" t="s">
        <v>10851</v>
      </c>
      <c r="C3014" t="s">
        <v>27</v>
      </c>
      <c r="D3014" t="s">
        <v>8713</v>
      </c>
      <c r="E3014" t="s">
        <v>2477</v>
      </c>
      <c r="F3014" t="s">
        <v>3181</v>
      </c>
      <c r="G3014" t="s">
        <v>10852</v>
      </c>
      <c r="H3014" t="s">
        <v>32</v>
      </c>
      <c r="I3014">
        <v>116</v>
      </c>
      <c r="J3014">
        <v>2.35</v>
      </c>
      <c r="K3014" t="s">
        <v>33</v>
      </c>
      <c r="L3014" t="s">
        <v>19830</v>
      </c>
      <c r="M3014" t="s">
        <v>14699</v>
      </c>
      <c r="N3014" t="s">
        <v>19831</v>
      </c>
      <c r="O3014" t="s">
        <v>15512</v>
      </c>
      <c r="P3014" t="s">
        <v>15285</v>
      </c>
      <c r="Q3014">
        <v>2014</v>
      </c>
      <c r="R3014" t="s">
        <v>34</v>
      </c>
      <c r="S3014">
        <v>1</v>
      </c>
      <c r="T3014">
        <v>7000000</v>
      </c>
      <c r="U3014">
        <v>14612840</v>
      </c>
      <c r="V3014">
        <f t="shared" si="95"/>
        <v>7612840</v>
      </c>
      <c r="W3014" t="s">
        <v>10853</v>
      </c>
      <c r="X3014">
        <v>6.9</v>
      </c>
      <c r="Y3014">
        <v>71</v>
      </c>
      <c r="Z3014">
        <v>11191</v>
      </c>
      <c r="AA3014">
        <v>37</v>
      </c>
      <c r="AB3014">
        <v>0</v>
      </c>
      <c r="AC3014">
        <v>107</v>
      </c>
      <c r="AD3014">
        <v>893</v>
      </c>
      <c r="AE3014">
        <v>664</v>
      </c>
      <c r="AF3014">
        <v>658</v>
      </c>
      <c r="AG3014">
        <v>3110</v>
      </c>
      <c r="AH3014" t="s">
        <v>2420</v>
      </c>
      <c r="AI3014" t="s">
        <v>20933</v>
      </c>
      <c r="AP3014">
        <f t="shared" si="94"/>
        <v>2</v>
      </c>
    </row>
    <row r="3015" spans="1:42" x14ac:dyDescent="0.3">
      <c r="A3015" s="1">
        <v>3428</v>
      </c>
      <c r="B3015" t="s">
        <v>10854</v>
      </c>
      <c r="C3015" t="s">
        <v>27</v>
      </c>
      <c r="D3015" t="s">
        <v>10855</v>
      </c>
      <c r="E3015" t="s">
        <v>339</v>
      </c>
      <c r="F3015" t="s">
        <v>10856</v>
      </c>
      <c r="G3015" t="s">
        <v>10565</v>
      </c>
      <c r="H3015" t="s">
        <v>32</v>
      </c>
      <c r="I3015">
        <v>99</v>
      </c>
      <c r="J3015">
        <v>2.35</v>
      </c>
      <c r="K3015" t="s">
        <v>33</v>
      </c>
      <c r="L3015" t="s">
        <v>16337</v>
      </c>
      <c r="M3015" t="s">
        <v>19832</v>
      </c>
      <c r="N3015" t="s">
        <v>19833</v>
      </c>
      <c r="O3015" t="s">
        <v>18054</v>
      </c>
      <c r="P3015" t="s">
        <v>19834</v>
      </c>
      <c r="Q3015">
        <v>2009</v>
      </c>
      <c r="R3015" t="s">
        <v>491</v>
      </c>
      <c r="S3015">
        <v>2</v>
      </c>
      <c r="T3015">
        <v>7000000</v>
      </c>
      <c r="U3015">
        <v>9166863</v>
      </c>
      <c r="V3015">
        <f t="shared" si="95"/>
        <v>2166863</v>
      </c>
      <c r="W3015" t="s">
        <v>10857</v>
      </c>
      <c r="X3015">
        <v>7.6</v>
      </c>
      <c r="Y3015">
        <v>281</v>
      </c>
      <c r="Z3015">
        <v>83182</v>
      </c>
      <c r="AA3015">
        <v>247</v>
      </c>
      <c r="AB3015">
        <v>16000</v>
      </c>
      <c r="AC3015">
        <v>192</v>
      </c>
      <c r="AD3015">
        <v>14000</v>
      </c>
      <c r="AE3015">
        <v>343</v>
      </c>
      <c r="AF3015">
        <v>292</v>
      </c>
      <c r="AG3015">
        <v>14816</v>
      </c>
      <c r="AH3015" t="s">
        <v>2420</v>
      </c>
      <c r="AI3015" t="s">
        <v>12756</v>
      </c>
      <c r="AP3015">
        <f t="shared" si="94"/>
        <v>2</v>
      </c>
    </row>
    <row r="3016" spans="1:42" x14ac:dyDescent="0.3">
      <c r="A3016" s="1">
        <v>3429</v>
      </c>
      <c r="B3016" t="s">
        <v>10858</v>
      </c>
      <c r="C3016" t="s">
        <v>27</v>
      </c>
      <c r="D3016" t="s">
        <v>376</v>
      </c>
      <c r="E3016" t="s">
        <v>5029</v>
      </c>
      <c r="F3016" t="s">
        <v>10859</v>
      </c>
      <c r="G3016" t="s">
        <v>5581</v>
      </c>
      <c r="H3016" t="s">
        <v>32</v>
      </c>
      <c r="I3016">
        <v>105</v>
      </c>
      <c r="J3016">
        <v>1.85</v>
      </c>
      <c r="K3016" t="s">
        <v>33</v>
      </c>
      <c r="L3016" t="s">
        <v>19835</v>
      </c>
      <c r="M3016" t="s">
        <v>15049</v>
      </c>
      <c r="N3016" t="s">
        <v>14710</v>
      </c>
      <c r="O3016" t="s">
        <v>18180</v>
      </c>
      <c r="P3016" t="s">
        <v>19836</v>
      </c>
      <c r="Q3016">
        <v>1988</v>
      </c>
      <c r="R3016" t="s">
        <v>491</v>
      </c>
      <c r="S3016">
        <v>0</v>
      </c>
      <c r="T3016">
        <v>7000000</v>
      </c>
      <c r="U3016">
        <v>8373585</v>
      </c>
      <c r="V3016">
        <f t="shared" si="95"/>
        <v>1373585</v>
      </c>
      <c r="W3016" t="s">
        <v>10860</v>
      </c>
      <c r="X3016">
        <v>7.6</v>
      </c>
      <c r="Y3016">
        <v>114</v>
      </c>
      <c r="Z3016">
        <v>39680</v>
      </c>
      <c r="AA3016">
        <v>308</v>
      </c>
      <c r="AB3016">
        <v>0</v>
      </c>
      <c r="AC3016">
        <v>17000</v>
      </c>
      <c r="AD3016">
        <v>883</v>
      </c>
      <c r="AE3016">
        <v>618</v>
      </c>
      <c r="AF3016">
        <v>159</v>
      </c>
      <c r="AG3016">
        <v>1934</v>
      </c>
      <c r="AH3016" t="s">
        <v>2420</v>
      </c>
      <c r="AP3016">
        <f t="shared" si="94"/>
        <v>1</v>
      </c>
    </row>
    <row r="3017" spans="1:42" x14ac:dyDescent="0.3">
      <c r="A3017" s="1">
        <v>3430</v>
      </c>
      <c r="B3017" t="s">
        <v>10861</v>
      </c>
      <c r="C3017" t="s">
        <v>27</v>
      </c>
      <c r="D3017" t="s">
        <v>10643</v>
      </c>
      <c r="E3017" t="s">
        <v>10862</v>
      </c>
      <c r="F3017" t="s">
        <v>10863</v>
      </c>
      <c r="G3017" t="s">
        <v>6915</v>
      </c>
      <c r="H3017" t="s">
        <v>32</v>
      </c>
      <c r="I3017">
        <v>96</v>
      </c>
      <c r="J3017">
        <v>1.85</v>
      </c>
      <c r="K3017" t="s">
        <v>33</v>
      </c>
      <c r="L3017" t="s">
        <v>19837</v>
      </c>
      <c r="M3017" t="s">
        <v>19838</v>
      </c>
      <c r="N3017" t="s">
        <v>14453</v>
      </c>
      <c r="O3017" t="s">
        <v>14068</v>
      </c>
      <c r="P3017" t="s">
        <v>19839</v>
      </c>
      <c r="Q3017">
        <v>1999</v>
      </c>
      <c r="R3017" t="s">
        <v>491</v>
      </c>
      <c r="S3017">
        <v>3</v>
      </c>
      <c r="T3017">
        <v>7000000</v>
      </c>
      <c r="U3017">
        <v>7292175</v>
      </c>
      <c r="V3017">
        <f t="shared" si="95"/>
        <v>292175</v>
      </c>
      <c r="W3017" t="s">
        <v>10864</v>
      </c>
      <c r="X3017">
        <v>6.4</v>
      </c>
      <c r="Y3017">
        <v>72</v>
      </c>
      <c r="Z3017">
        <v>7736</v>
      </c>
      <c r="AA3017">
        <v>100</v>
      </c>
      <c r="AB3017">
        <v>0</v>
      </c>
      <c r="AC3017">
        <v>30</v>
      </c>
      <c r="AD3017">
        <v>761</v>
      </c>
      <c r="AE3017">
        <v>412</v>
      </c>
      <c r="AF3017">
        <v>407</v>
      </c>
      <c r="AG3017">
        <v>2018</v>
      </c>
      <c r="AH3017" t="s">
        <v>1432</v>
      </c>
      <c r="AI3017" t="s">
        <v>2420</v>
      </c>
      <c r="AJ3017" t="s">
        <v>12756</v>
      </c>
      <c r="AP3017">
        <f t="shared" si="94"/>
        <v>3</v>
      </c>
    </row>
    <row r="3018" spans="1:42" x14ac:dyDescent="0.3">
      <c r="A3018" s="1">
        <v>3431</v>
      </c>
      <c r="B3018" t="s">
        <v>10865</v>
      </c>
      <c r="C3018" t="s">
        <v>27</v>
      </c>
      <c r="D3018" t="s">
        <v>10866</v>
      </c>
      <c r="E3018" t="s">
        <v>2498</v>
      </c>
      <c r="F3018" t="s">
        <v>2720</v>
      </c>
      <c r="G3018" t="s">
        <v>10867</v>
      </c>
      <c r="H3018" t="s">
        <v>47</v>
      </c>
      <c r="I3018">
        <v>122</v>
      </c>
      <c r="J3018">
        <v>2.35</v>
      </c>
      <c r="K3018" t="s">
        <v>33</v>
      </c>
      <c r="L3018" t="s">
        <v>19430</v>
      </c>
      <c r="M3018" t="s">
        <v>14711</v>
      </c>
      <c r="N3018" t="s">
        <v>18808</v>
      </c>
      <c r="O3018" t="s">
        <v>14595</v>
      </c>
      <c r="P3018" t="s">
        <v>14815</v>
      </c>
      <c r="Q3018">
        <v>2004</v>
      </c>
      <c r="R3018" t="s">
        <v>34</v>
      </c>
      <c r="S3018">
        <v>1</v>
      </c>
      <c r="T3018">
        <v>7000000</v>
      </c>
      <c r="U3018">
        <v>6601079</v>
      </c>
      <c r="V3018">
        <f t="shared" si="95"/>
        <v>-398921</v>
      </c>
      <c r="W3018" t="s">
        <v>10868</v>
      </c>
      <c r="X3018">
        <v>6.2</v>
      </c>
      <c r="Y3018">
        <v>119</v>
      </c>
      <c r="Z3018">
        <v>17436</v>
      </c>
      <c r="AA3018">
        <v>276</v>
      </c>
      <c r="AB3018">
        <v>0</v>
      </c>
      <c r="AC3018">
        <v>98</v>
      </c>
      <c r="AD3018">
        <v>729</v>
      </c>
      <c r="AE3018">
        <v>579</v>
      </c>
      <c r="AF3018">
        <v>397</v>
      </c>
      <c r="AG3018">
        <v>2321</v>
      </c>
      <c r="AH3018" t="s">
        <v>1432</v>
      </c>
      <c r="AI3018" t="s">
        <v>2420</v>
      </c>
      <c r="AJ3018" t="s">
        <v>20927</v>
      </c>
      <c r="AK3018" t="s">
        <v>12756</v>
      </c>
      <c r="AP3018">
        <f t="shared" si="94"/>
        <v>4</v>
      </c>
    </row>
    <row r="3019" spans="1:42" x14ac:dyDescent="0.3">
      <c r="A3019" s="1">
        <v>3432</v>
      </c>
      <c r="B3019" t="s">
        <v>10869</v>
      </c>
      <c r="C3019" t="s">
        <v>27</v>
      </c>
      <c r="D3019" t="s">
        <v>892</v>
      </c>
      <c r="E3019" t="s">
        <v>10870</v>
      </c>
      <c r="F3019" t="s">
        <v>10445</v>
      </c>
      <c r="G3019" t="s">
        <v>10871</v>
      </c>
      <c r="H3019" t="s">
        <v>287</v>
      </c>
      <c r="I3019">
        <v>94</v>
      </c>
      <c r="J3019">
        <v>2.35</v>
      </c>
      <c r="K3019" t="s">
        <v>1610</v>
      </c>
      <c r="L3019" t="s">
        <v>18448</v>
      </c>
      <c r="M3019" t="s">
        <v>14955</v>
      </c>
      <c r="N3019" t="s">
        <v>19840</v>
      </c>
      <c r="O3019" t="s">
        <v>19259</v>
      </c>
      <c r="P3019" t="s">
        <v>19841</v>
      </c>
      <c r="Q3019">
        <v>2002</v>
      </c>
      <c r="R3019" t="s">
        <v>72</v>
      </c>
      <c r="S3019">
        <v>1</v>
      </c>
      <c r="T3019">
        <v>6000000</v>
      </c>
      <c r="U3019">
        <v>6165429</v>
      </c>
      <c r="V3019">
        <f t="shared" si="95"/>
        <v>165429</v>
      </c>
      <c r="W3019" t="s">
        <v>10872</v>
      </c>
      <c r="X3019">
        <v>7.5</v>
      </c>
      <c r="Y3019">
        <v>74</v>
      </c>
      <c r="Z3019">
        <v>23486</v>
      </c>
      <c r="AA3019">
        <v>249</v>
      </c>
      <c r="AB3019">
        <v>0</v>
      </c>
      <c r="AC3019">
        <v>176</v>
      </c>
      <c r="AD3019">
        <v>116</v>
      </c>
      <c r="AE3019">
        <v>93</v>
      </c>
      <c r="AF3019">
        <v>46</v>
      </c>
      <c r="AG3019">
        <v>312</v>
      </c>
      <c r="AH3019" t="s">
        <v>718</v>
      </c>
      <c r="AI3019" t="s">
        <v>20932</v>
      </c>
      <c r="AJ3019" t="s">
        <v>2420</v>
      </c>
      <c r="AK3019" t="s">
        <v>20929</v>
      </c>
      <c r="AP3019">
        <f t="shared" si="94"/>
        <v>4</v>
      </c>
    </row>
    <row r="3020" spans="1:42" x14ac:dyDescent="0.3">
      <c r="A3020" s="1">
        <v>3433</v>
      </c>
      <c r="B3020" t="s">
        <v>10873</v>
      </c>
      <c r="C3020" t="s">
        <v>27</v>
      </c>
      <c r="D3020" t="s">
        <v>6762</v>
      </c>
      <c r="E3020" t="s">
        <v>1207</v>
      </c>
      <c r="F3020" t="s">
        <v>3684</v>
      </c>
      <c r="G3020" t="s">
        <v>10874</v>
      </c>
      <c r="H3020" t="s">
        <v>32</v>
      </c>
      <c r="I3020">
        <v>93</v>
      </c>
      <c r="J3020">
        <v>1.85</v>
      </c>
      <c r="K3020" t="s">
        <v>33</v>
      </c>
      <c r="L3020" t="s">
        <v>15329</v>
      </c>
      <c r="M3020" t="s">
        <v>19842</v>
      </c>
      <c r="N3020" t="s">
        <v>16036</v>
      </c>
      <c r="O3020" t="s">
        <v>16037</v>
      </c>
      <c r="P3020" t="s">
        <v>18354</v>
      </c>
      <c r="Q3020">
        <v>2007</v>
      </c>
      <c r="R3020" t="s">
        <v>34</v>
      </c>
      <c r="S3020">
        <v>0</v>
      </c>
      <c r="T3020">
        <v>7000000</v>
      </c>
      <c r="U3020">
        <v>5694308</v>
      </c>
      <c r="V3020">
        <f t="shared" si="95"/>
        <v>-1305692</v>
      </c>
      <c r="W3020" t="s">
        <v>10875</v>
      </c>
      <c r="X3020">
        <v>2</v>
      </c>
      <c r="Y3020">
        <v>25</v>
      </c>
      <c r="Z3020">
        <v>13815</v>
      </c>
      <c r="AA3020">
        <v>46</v>
      </c>
      <c r="AB3020">
        <v>446</v>
      </c>
      <c r="AC3020">
        <v>70</v>
      </c>
      <c r="AD3020">
        <v>692</v>
      </c>
      <c r="AE3020">
        <v>585</v>
      </c>
      <c r="AF3020">
        <v>442</v>
      </c>
      <c r="AG3020">
        <v>3128</v>
      </c>
      <c r="AH3020" t="s">
        <v>1432</v>
      </c>
      <c r="AI3020" t="s">
        <v>20930</v>
      </c>
      <c r="AP3020">
        <f t="shared" si="94"/>
        <v>2</v>
      </c>
    </row>
    <row r="3021" spans="1:42" x14ac:dyDescent="0.3">
      <c r="A3021" s="1">
        <v>3434</v>
      </c>
      <c r="B3021" t="s">
        <v>10876</v>
      </c>
      <c r="C3021" t="s">
        <v>27</v>
      </c>
      <c r="D3021" t="s">
        <v>10877</v>
      </c>
      <c r="E3021" t="s">
        <v>10878</v>
      </c>
      <c r="F3021" t="s">
        <v>1622</v>
      </c>
      <c r="G3021" t="s">
        <v>10879</v>
      </c>
      <c r="H3021" t="s">
        <v>47</v>
      </c>
      <c r="I3021">
        <v>96</v>
      </c>
      <c r="J3021">
        <v>1.85</v>
      </c>
      <c r="K3021" t="s">
        <v>33</v>
      </c>
      <c r="L3021" t="s">
        <v>19843</v>
      </c>
      <c r="M3021" t="s">
        <v>15567</v>
      </c>
      <c r="N3021" t="s">
        <v>14527</v>
      </c>
      <c r="O3021" t="s">
        <v>14665</v>
      </c>
      <c r="P3021" t="s">
        <v>14275</v>
      </c>
      <c r="Q3021">
        <v>1992</v>
      </c>
      <c r="R3021" t="s">
        <v>491</v>
      </c>
      <c r="S3021">
        <v>0</v>
      </c>
      <c r="T3021">
        <v>7000000</v>
      </c>
      <c r="U3021">
        <v>5430822</v>
      </c>
      <c r="V3021">
        <f t="shared" si="95"/>
        <v>-1569178</v>
      </c>
      <c r="W3021" t="s">
        <v>10880</v>
      </c>
      <c r="X3021">
        <v>6.2</v>
      </c>
      <c r="Y3021">
        <v>39</v>
      </c>
      <c r="Z3021">
        <v>8391</v>
      </c>
      <c r="AA3021">
        <v>75</v>
      </c>
      <c r="AB3021">
        <v>0</v>
      </c>
      <c r="AC3021">
        <v>6</v>
      </c>
      <c r="AD3021">
        <v>206</v>
      </c>
      <c r="AE3021">
        <v>192</v>
      </c>
      <c r="AF3021">
        <v>38</v>
      </c>
      <c r="AG3021">
        <v>493</v>
      </c>
      <c r="AH3021" t="s">
        <v>980</v>
      </c>
      <c r="AI3021" t="s">
        <v>20931</v>
      </c>
      <c r="AJ3021" t="s">
        <v>4493</v>
      </c>
      <c r="AK3021" t="s">
        <v>13700</v>
      </c>
      <c r="AL3021" t="s">
        <v>13161</v>
      </c>
      <c r="AP3021">
        <f t="shared" si="94"/>
        <v>5</v>
      </c>
    </row>
    <row r="3022" spans="1:42" x14ac:dyDescent="0.3">
      <c r="A3022" s="1">
        <v>3436</v>
      </c>
      <c r="B3022" t="s">
        <v>10881</v>
      </c>
      <c r="C3022" t="s">
        <v>27</v>
      </c>
      <c r="D3022" t="s">
        <v>10882</v>
      </c>
      <c r="E3022" t="s">
        <v>198</v>
      </c>
      <c r="F3022" t="s">
        <v>10883</v>
      </c>
      <c r="G3022" t="s">
        <v>10884</v>
      </c>
      <c r="H3022" t="s">
        <v>32</v>
      </c>
      <c r="I3022">
        <v>113</v>
      </c>
      <c r="J3022">
        <v>1.85</v>
      </c>
      <c r="K3022" t="s">
        <v>33</v>
      </c>
      <c r="L3022" t="s">
        <v>16849</v>
      </c>
      <c r="M3022" t="s">
        <v>18452</v>
      </c>
      <c r="N3022" t="s">
        <v>14003</v>
      </c>
      <c r="O3022" t="s">
        <v>16991</v>
      </c>
      <c r="P3022" t="s">
        <v>19458</v>
      </c>
      <c r="Q3022">
        <v>2001</v>
      </c>
      <c r="R3022" t="s">
        <v>72</v>
      </c>
      <c r="S3022">
        <v>2</v>
      </c>
      <c r="T3022">
        <v>7000000</v>
      </c>
      <c r="U3022">
        <v>4720371</v>
      </c>
      <c r="V3022">
        <f t="shared" si="95"/>
        <v>-2279629</v>
      </c>
      <c r="W3022" t="s">
        <v>10885</v>
      </c>
      <c r="X3022">
        <v>6.5</v>
      </c>
      <c r="Y3022">
        <v>27</v>
      </c>
      <c r="Z3022">
        <v>3203</v>
      </c>
      <c r="AA3022">
        <v>85</v>
      </c>
      <c r="AB3022">
        <v>650</v>
      </c>
      <c r="AC3022">
        <v>7</v>
      </c>
      <c r="AD3022">
        <v>11000</v>
      </c>
      <c r="AE3022">
        <v>43</v>
      </c>
      <c r="AF3022">
        <v>35</v>
      </c>
      <c r="AG3022">
        <v>11116</v>
      </c>
      <c r="AH3022" t="s">
        <v>718</v>
      </c>
      <c r="AI3022" t="s">
        <v>20932</v>
      </c>
      <c r="AJ3022" t="s">
        <v>2420</v>
      </c>
      <c r="AP3022">
        <f t="shared" si="94"/>
        <v>3</v>
      </c>
    </row>
    <row r="3023" spans="1:42" x14ac:dyDescent="0.3">
      <c r="A3023" s="1">
        <v>3438</v>
      </c>
      <c r="B3023" t="s">
        <v>10886</v>
      </c>
      <c r="C3023" t="s">
        <v>27</v>
      </c>
      <c r="D3023" t="s">
        <v>10336</v>
      </c>
      <c r="E3023" t="s">
        <v>9844</v>
      </c>
      <c r="F3023" t="s">
        <v>9846</v>
      </c>
      <c r="G3023" t="s">
        <v>10867</v>
      </c>
      <c r="H3023" t="s">
        <v>4855</v>
      </c>
      <c r="I3023">
        <v>105</v>
      </c>
      <c r="J3023">
        <v>2.35</v>
      </c>
      <c r="K3023" t="s">
        <v>9847</v>
      </c>
      <c r="L3023" t="s">
        <v>19844</v>
      </c>
      <c r="M3023" t="s">
        <v>19027</v>
      </c>
      <c r="N3023" t="s">
        <v>14048</v>
      </c>
      <c r="O3023" t="s">
        <v>14154</v>
      </c>
      <c r="P3023" t="s">
        <v>15552</v>
      </c>
      <c r="Q3023">
        <v>2004</v>
      </c>
      <c r="R3023" t="s">
        <v>491</v>
      </c>
      <c r="S3023">
        <v>0</v>
      </c>
      <c r="T3023">
        <v>7000000</v>
      </c>
      <c r="U3023">
        <v>2921738</v>
      </c>
      <c r="V3023">
        <f t="shared" si="95"/>
        <v>-4078262</v>
      </c>
      <c r="W3023" t="s">
        <v>10887</v>
      </c>
      <c r="X3023">
        <v>7.9</v>
      </c>
      <c r="Y3023">
        <v>29</v>
      </c>
      <c r="Z3023">
        <v>34449</v>
      </c>
      <c r="AA3023">
        <v>119</v>
      </c>
      <c r="AB3023">
        <v>2000</v>
      </c>
      <c r="AC3023">
        <v>147</v>
      </c>
      <c r="AD3023">
        <v>8000</v>
      </c>
      <c r="AE3023">
        <v>860</v>
      </c>
      <c r="AF3023">
        <v>397</v>
      </c>
      <c r="AG3023">
        <v>9984</v>
      </c>
      <c r="AH3023" t="s">
        <v>2420</v>
      </c>
      <c r="AI3023" t="s">
        <v>20927</v>
      </c>
      <c r="AJ3023" t="s">
        <v>12756</v>
      </c>
      <c r="AP3023">
        <f t="shared" si="94"/>
        <v>3</v>
      </c>
    </row>
    <row r="3024" spans="1:42" x14ac:dyDescent="0.3">
      <c r="A3024" s="1">
        <v>3439</v>
      </c>
      <c r="B3024" t="s">
        <v>10888</v>
      </c>
      <c r="C3024" t="s">
        <v>27</v>
      </c>
      <c r="D3024" t="s">
        <v>1399</v>
      </c>
      <c r="E3024" t="s">
        <v>584</v>
      </c>
      <c r="F3024" t="s">
        <v>10889</v>
      </c>
      <c r="G3024" t="s">
        <v>1963</v>
      </c>
      <c r="H3024" t="s">
        <v>32</v>
      </c>
      <c r="I3024">
        <v>99</v>
      </c>
      <c r="J3024">
        <v>2.35</v>
      </c>
      <c r="K3024" t="s">
        <v>33</v>
      </c>
      <c r="L3024" t="s">
        <v>16237</v>
      </c>
      <c r="M3024" t="s">
        <v>15415</v>
      </c>
      <c r="N3024" t="s">
        <v>14431</v>
      </c>
      <c r="O3024" t="s">
        <v>19845</v>
      </c>
      <c r="P3024" t="s">
        <v>19846</v>
      </c>
      <c r="Q3024">
        <v>2008</v>
      </c>
      <c r="R3024" t="s">
        <v>491</v>
      </c>
      <c r="S3024">
        <v>0</v>
      </c>
      <c r="T3024">
        <v>7000000</v>
      </c>
      <c r="U3024">
        <v>2344847</v>
      </c>
      <c r="V3024">
        <f t="shared" si="95"/>
        <v>-4655153</v>
      </c>
      <c r="W3024" t="s">
        <v>10890</v>
      </c>
      <c r="X3024">
        <v>6.8</v>
      </c>
      <c r="Y3024">
        <v>158</v>
      </c>
      <c r="Z3024">
        <v>18561</v>
      </c>
      <c r="AA3024">
        <v>119</v>
      </c>
      <c r="AB3024">
        <v>0</v>
      </c>
      <c r="AC3024">
        <v>342</v>
      </c>
      <c r="AD3024">
        <v>1000</v>
      </c>
      <c r="AE3024">
        <v>518</v>
      </c>
      <c r="AF3024">
        <v>501</v>
      </c>
      <c r="AG3024">
        <v>2158</v>
      </c>
      <c r="AH3024" t="s">
        <v>2420</v>
      </c>
      <c r="AI3024" t="s">
        <v>20930</v>
      </c>
      <c r="AP3024">
        <f t="shared" si="94"/>
        <v>2</v>
      </c>
    </row>
    <row r="3025" spans="1:42" x14ac:dyDescent="0.3">
      <c r="A3025" s="1">
        <v>3440</v>
      </c>
      <c r="B3025" t="s">
        <v>10891</v>
      </c>
      <c r="C3025" t="s">
        <v>27</v>
      </c>
      <c r="D3025" t="s">
        <v>10136</v>
      </c>
      <c r="E3025" t="s">
        <v>2610</v>
      </c>
      <c r="F3025" t="s">
        <v>4790</v>
      </c>
      <c r="G3025" t="s">
        <v>10892</v>
      </c>
      <c r="H3025" t="s">
        <v>32</v>
      </c>
      <c r="I3025">
        <v>91</v>
      </c>
      <c r="J3025">
        <v>1.85</v>
      </c>
      <c r="K3025" t="s">
        <v>33</v>
      </c>
      <c r="L3025" t="s">
        <v>19847</v>
      </c>
      <c r="M3025" t="s">
        <v>18307</v>
      </c>
      <c r="N3025" t="s">
        <v>16032</v>
      </c>
      <c r="O3025" t="s">
        <v>14178</v>
      </c>
      <c r="P3025" t="s">
        <v>19848</v>
      </c>
      <c r="Q3025">
        <v>2010</v>
      </c>
      <c r="R3025" t="s">
        <v>491</v>
      </c>
      <c r="S3025">
        <v>2</v>
      </c>
      <c r="T3025">
        <v>7000000</v>
      </c>
      <c r="U3025">
        <v>7455447</v>
      </c>
      <c r="V3025">
        <f t="shared" si="95"/>
        <v>455447</v>
      </c>
      <c r="W3025" t="s">
        <v>10893</v>
      </c>
      <c r="X3025">
        <v>6.3</v>
      </c>
      <c r="Y3025">
        <v>223</v>
      </c>
      <c r="Z3025">
        <v>29967</v>
      </c>
      <c r="AA3025">
        <v>126</v>
      </c>
      <c r="AB3025">
        <v>0</v>
      </c>
      <c r="AC3025">
        <v>157</v>
      </c>
      <c r="AD3025">
        <v>490</v>
      </c>
      <c r="AE3025">
        <v>259</v>
      </c>
      <c r="AF3025">
        <v>224</v>
      </c>
      <c r="AG3025">
        <v>1136</v>
      </c>
      <c r="AH3025" t="s">
        <v>1432</v>
      </c>
      <c r="AI3025" t="s">
        <v>2420</v>
      </c>
      <c r="AJ3025" t="s">
        <v>12756</v>
      </c>
      <c r="AP3025">
        <f t="shared" si="94"/>
        <v>3</v>
      </c>
    </row>
    <row r="3026" spans="1:42" x14ac:dyDescent="0.3">
      <c r="A3026" s="1">
        <v>3441</v>
      </c>
      <c r="B3026" t="s">
        <v>10894</v>
      </c>
      <c r="C3026" t="s">
        <v>27</v>
      </c>
      <c r="D3026" t="s">
        <v>10895</v>
      </c>
      <c r="E3026" t="s">
        <v>1661</v>
      </c>
      <c r="F3026" t="s">
        <v>10896</v>
      </c>
      <c r="G3026" t="s">
        <v>8407</v>
      </c>
      <c r="H3026" t="s">
        <v>32</v>
      </c>
      <c r="I3026">
        <v>100</v>
      </c>
      <c r="J3026">
        <v>1.85</v>
      </c>
      <c r="K3026" t="s">
        <v>33</v>
      </c>
      <c r="L3026" t="s">
        <v>14076</v>
      </c>
      <c r="M3026" t="s">
        <v>14082</v>
      </c>
      <c r="N3026" t="s">
        <v>14453</v>
      </c>
      <c r="O3026" t="s">
        <v>19509</v>
      </c>
      <c r="P3026" t="s">
        <v>19849</v>
      </c>
      <c r="Q3026">
        <v>1999</v>
      </c>
      <c r="R3026" t="s">
        <v>72</v>
      </c>
      <c r="S3026">
        <v>0</v>
      </c>
      <c r="T3026">
        <v>7000000</v>
      </c>
      <c r="U3026">
        <v>2148212</v>
      </c>
      <c r="V3026">
        <f t="shared" si="95"/>
        <v>-4851788</v>
      </c>
      <c r="W3026" t="s">
        <v>10897</v>
      </c>
      <c r="X3026">
        <v>6.3</v>
      </c>
      <c r="Y3026">
        <v>25</v>
      </c>
      <c r="Z3026">
        <v>781</v>
      </c>
      <c r="AA3026">
        <v>20</v>
      </c>
      <c r="AB3026">
        <v>157</v>
      </c>
      <c r="AC3026">
        <v>0</v>
      </c>
      <c r="AD3026">
        <v>655</v>
      </c>
      <c r="AE3026">
        <v>476</v>
      </c>
      <c r="AF3026">
        <v>359</v>
      </c>
      <c r="AG3026">
        <v>1906</v>
      </c>
      <c r="AH3026" t="s">
        <v>2420</v>
      </c>
      <c r="AI3026" t="s">
        <v>20926</v>
      </c>
      <c r="AP3026">
        <f t="shared" si="94"/>
        <v>2</v>
      </c>
    </row>
    <row r="3027" spans="1:42" x14ac:dyDescent="0.3">
      <c r="A3027" s="1">
        <v>3442</v>
      </c>
      <c r="B3027" t="s">
        <v>10898</v>
      </c>
      <c r="C3027" t="s">
        <v>27</v>
      </c>
      <c r="D3027" t="s">
        <v>10899</v>
      </c>
      <c r="E3027" t="s">
        <v>730</v>
      </c>
      <c r="F3027" t="s">
        <v>1997</v>
      </c>
      <c r="G3027" t="s">
        <v>3265</v>
      </c>
      <c r="H3027" t="s">
        <v>32</v>
      </c>
      <c r="I3027">
        <v>105</v>
      </c>
      <c r="J3027">
        <v>1.85</v>
      </c>
      <c r="K3027" t="s">
        <v>33</v>
      </c>
      <c r="L3027" t="s">
        <v>15162</v>
      </c>
      <c r="M3027" t="s">
        <v>19301</v>
      </c>
      <c r="N3027" t="s">
        <v>16147</v>
      </c>
      <c r="O3027" t="s">
        <v>19850</v>
      </c>
      <c r="P3027" t="s">
        <v>19851</v>
      </c>
      <c r="Q3027">
        <v>2002</v>
      </c>
      <c r="R3027" t="s">
        <v>491</v>
      </c>
      <c r="S3027">
        <v>3</v>
      </c>
      <c r="T3027">
        <v>7000000</v>
      </c>
      <c r="U3027">
        <v>2062066</v>
      </c>
      <c r="V3027">
        <f t="shared" si="95"/>
        <v>-4937934</v>
      </c>
      <c r="W3027" t="s">
        <v>10900</v>
      </c>
      <c r="X3027">
        <v>6.6</v>
      </c>
      <c r="Y3027">
        <v>97</v>
      </c>
      <c r="Z3027">
        <v>11387</v>
      </c>
      <c r="AA3027">
        <v>147</v>
      </c>
      <c r="AB3027">
        <v>357</v>
      </c>
      <c r="AC3027">
        <v>261</v>
      </c>
      <c r="AD3027">
        <v>783</v>
      </c>
      <c r="AE3027">
        <v>658</v>
      </c>
      <c r="AF3027">
        <v>617</v>
      </c>
      <c r="AG3027">
        <v>2684</v>
      </c>
      <c r="AH3027" t="s">
        <v>20932</v>
      </c>
      <c r="AI3027" t="s">
        <v>20931</v>
      </c>
      <c r="AJ3027" t="s">
        <v>2420</v>
      </c>
      <c r="AP3027">
        <f t="shared" si="94"/>
        <v>3</v>
      </c>
    </row>
    <row r="3028" spans="1:42" x14ac:dyDescent="0.3">
      <c r="A3028" s="1">
        <v>3443</v>
      </c>
      <c r="B3028" t="s">
        <v>10901</v>
      </c>
      <c r="C3028" t="s">
        <v>27</v>
      </c>
      <c r="D3028" t="s">
        <v>9406</v>
      </c>
      <c r="E3028" t="s">
        <v>1056</v>
      </c>
      <c r="F3028" t="s">
        <v>4630</v>
      </c>
      <c r="G3028" t="s">
        <v>4932</v>
      </c>
      <c r="H3028" t="s">
        <v>32</v>
      </c>
      <c r="I3028">
        <v>99</v>
      </c>
      <c r="J3028">
        <v>1.85</v>
      </c>
      <c r="K3028" t="s">
        <v>33</v>
      </c>
      <c r="L3028" t="s">
        <v>19852</v>
      </c>
      <c r="M3028" t="s">
        <v>14949</v>
      </c>
      <c r="N3028" t="s">
        <v>18054</v>
      </c>
      <c r="O3028" t="s">
        <v>15512</v>
      </c>
      <c r="P3028" t="s">
        <v>19853</v>
      </c>
      <c r="Q3028">
        <v>2006</v>
      </c>
      <c r="R3028" t="s">
        <v>491</v>
      </c>
      <c r="S3028">
        <v>0</v>
      </c>
      <c r="T3028">
        <v>7000000</v>
      </c>
      <c r="U3028">
        <v>1654367</v>
      </c>
      <c r="V3028">
        <f t="shared" si="95"/>
        <v>-5345633</v>
      </c>
      <c r="W3028" t="s">
        <v>10902</v>
      </c>
      <c r="X3028">
        <v>6.4</v>
      </c>
      <c r="Y3028">
        <v>117</v>
      </c>
      <c r="Z3028">
        <v>18355</v>
      </c>
      <c r="AA3028">
        <v>106</v>
      </c>
      <c r="AB3028">
        <v>3000</v>
      </c>
      <c r="AC3028">
        <v>60</v>
      </c>
      <c r="AD3028">
        <v>4000</v>
      </c>
      <c r="AE3028">
        <v>787</v>
      </c>
      <c r="AF3028">
        <v>628</v>
      </c>
      <c r="AG3028">
        <v>6526</v>
      </c>
      <c r="AH3028" t="s">
        <v>20932</v>
      </c>
      <c r="AI3028" t="s">
        <v>2420</v>
      </c>
      <c r="AP3028">
        <f t="shared" si="94"/>
        <v>2</v>
      </c>
    </row>
    <row r="3029" spans="1:42" x14ac:dyDescent="0.3">
      <c r="A3029" s="1">
        <v>3444</v>
      </c>
      <c r="B3029" t="s">
        <v>10903</v>
      </c>
      <c r="C3029" t="s">
        <v>27</v>
      </c>
      <c r="D3029" t="s">
        <v>10904</v>
      </c>
      <c r="E3029" t="s">
        <v>9323</v>
      </c>
      <c r="F3029" t="s">
        <v>3215</v>
      </c>
      <c r="G3029" t="s">
        <v>10905</v>
      </c>
      <c r="H3029" t="s">
        <v>47</v>
      </c>
      <c r="I3029">
        <v>112</v>
      </c>
      <c r="J3029">
        <v>2.35</v>
      </c>
      <c r="K3029" t="s">
        <v>33</v>
      </c>
      <c r="L3029" t="s">
        <v>14197</v>
      </c>
      <c r="M3029" t="s">
        <v>19854</v>
      </c>
      <c r="N3029" t="s">
        <v>15430</v>
      </c>
      <c r="O3029" t="s">
        <v>14238</v>
      </c>
      <c r="P3029" t="s">
        <v>19855</v>
      </c>
      <c r="Q3029">
        <v>2011</v>
      </c>
      <c r="R3029" t="s">
        <v>491</v>
      </c>
      <c r="S3029">
        <v>0</v>
      </c>
      <c r="T3029">
        <v>7000000</v>
      </c>
      <c r="U3029">
        <v>1738692</v>
      </c>
      <c r="V3029">
        <f t="shared" si="95"/>
        <v>-5261308</v>
      </c>
      <c r="W3029" t="s">
        <v>10906</v>
      </c>
      <c r="X3029">
        <v>7.5</v>
      </c>
      <c r="Y3029">
        <v>389</v>
      </c>
      <c r="Z3029">
        <v>95529</v>
      </c>
      <c r="AA3029">
        <v>301</v>
      </c>
      <c r="AB3029">
        <v>38000</v>
      </c>
      <c r="AC3029">
        <v>159</v>
      </c>
      <c r="AD3029">
        <v>3000</v>
      </c>
      <c r="AE3029">
        <v>294</v>
      </c>
      <c r="AF3029">
        <v>77</v>
      </c>
      <c r="AG3029">
        <v>3547</v>
      </c>
      <c r="AH3029" t="s">
        <v>2420</v>
      </c>
      <c r="AI3029" t="s">
        <v>13161</v>
      </c>
      <c r="AP3029">
        <f t="shared" si="94"/>
        <v>2</v>
      </c>
    </row>
    <row r="3030" spans="1:42" x14ac:dyDescent="0.3">
      <c r="A3030" s="1">
        <v>3446</v>
      </c>
      <c r="B3030" t="s">
        <v>10907</v>
      </c>
      <c r="C3030" t="s">
        <v>27</v>
      </c>
      <c r="D3030" t="s">
        <v>10908</v>
      </c>
      <c r="E3030" t="s">
        <v>5425</v>
      </c>
      <c r="F3030" t="s">
        <v>5391</v>
      </c>
      <c r="G3030" t="s">
        <v>10909</v>
      </c>
      <c r="H3030" t="s">
        <v>32</v>
      </c>
      <c r="I3030">
        <v>99</v>
      </c>
      <c r="J3030">
        <v>2.35</v>
      </c>
      <c r="K3030" t="s">
        <v>33</v>
      </c>
      <c r="L3030" t="s">
        <v>15349</v>
      </c>
      <c r="M3030" t="s">
        <v>17436</v>
      </c>
      <c r="N3030" t="s">
        <v>15296</v>
      </c>
      <c r="O3030" t="s">
        <v>14149</v>
      </c>
      <c r="P3030" t="s">
        <v>17430</v>
      </c>
      <c r="Q3030">
        <v>2009</v>
      </c>
      <c r="R3030" t="s">
        <v>212</v>
      </c>
      <c r="S3030">
        <v>2</v>
      </c>
      <c r="T3030">
        <v>7000000</v>
      </c>
      <c r="U3030">
        <v>1889522</v>
      </c>
      <c r="V3030">
        <f t="shared" si="95"/>
        <v>-5110478</v>
      </c>
      <c r="W3030" t="s">
        <v>10910</v>
      </c>
      <c r="X3030">
        <v>6.5</v>
      </c>
      <c r="Y3030">
        <v>34</v>
      </c>
      <c r="Z3030">
        <v>1119</v>
      </c>
      <c r="AA3030">
        <v>12</v>
      </c>
      <c r="AB3030">
        <v>797</v>
      </c>
      <c r="AC3030">
        <v>2</v>
      </c>
      <c r="AD3030">
        <v>1000</v>
      </c>
      <c r="AE3030">
        <v>690</v>
      </c>
      <c r="AF3030">
        <v>455</v>
      </c>
      <c r="AG3030">
        <v>2589</v>
      </c>
      <c r="AH3030" t="s">
        <v>2420</v>
      </c>
      <c r="AI3030" t="s">
        <v>20930</v>
      </c>
      <c r="AP3030">
        <f t="shared" si="94"/>
        <v>2</v>
      </c>
    </row>
    <row r="3031" spans="1:42" x14ac:dyDescent="0.3">
      <c r="A3031" s="1">
        <v>3448</v>
      </c>
      <c r="B3031" t="s">
        <v>10911</v>
      </c>
      <c r="C3031" t="s">
        <v>27</v>
      </c>
      <c r="D3031" t="s">
        <v>10742</v>
      </c>
      <c r="E3031" t="s">
        <v>160</v>
      </c>
      <c r="F3031" t="s">
        <v>4662</v>
      </c>
      <c r="G3031" t="s">
        <v>7983</v>
      </c>
      <c r="H3031" t="s">
        <v>32</v>
      </c>
      <c r="I3031">
        <v>125</v>
      </c>
      <c r="J3031">
        <v>2.35</v>
      </c>
      <c r="K3031" t="s">
        <v>33</v>
      </c>
      <c r="L3031" t="s">
        <v>16851</v>
      </c>
      <c r="M3031" t="s">
        <v>14981</v>
      </c>
      <c r="N3031" t="s">
        <v>14069</v>
      </c>
      <c r="O3031" t="s">
        <v>15210</v>
      </c>
      <c r="P3031" t="s">
        <v>15545</v>
      </c>
      <c r="Q3031">
        <v>2009</v>
      </c>
      <c r="R3031" t="s">
        <v>491</v>
      </c>
      <c r="S3031">
        <v>6</v>
      </c>
      <c r="T3031">
        <v>4825000</v>
      </c>
      <c r="U3031">
        <v>1110286</v>
      </c>
      <c r="V3031">
        <f t="shared" si="95"/>
        <v>-3714714</v>
      </c>
      <c r="W3031" t="s">
        <v>10912</v>
      </c>
      <c r="X3031">
        <v>7.2</v>
      </c>
      <c r="Y3031">
        <v>161</v>
      </c>
      <c r="Z3031">
        <v>9727</v>
      </c>
      <c r="AA3031">
        <v>65</v>
      </c>
      <c r="AB3031">
        <v>0</v>
      </c>
      <c r="AC3031">
        <v>127</v>
      </c>
      <c r="AD3031">
        <v>6000</v>
      </c>
      <c r="AE3031">
        <v>941</v>
      </c>
      <c r="AF3031">
        <v>798</v>
      </c>
      <c r="AG3031">
        <v>8876</v>
      </c>
      <c r="AH3031" t="s">
        <v>2420</v>
      </c>
      <c r="AI3031" t="s">
        <v>12756</v>
      </c>
      <c r="AP3031">
        <f t="shared" si="94"/>
        <v>2</v>
      </c>
    </row>
    <row r="3032" spans="1:42" x14ac:dyDescent="0.3">
      <c r="A3032" s="1">
        <v>3449</v>
      </c>
      <c r="B3032" t="s">
        <v>10913</v>
      </c>
      <c r="C3032" t="s">
        <v>27</v>
      </c>
      <c r="D3032" t="s">
        <v>10914</v>
      </c>
      <c r="E3032" t="s">
        <v>4674</v>
      </c>
      <c r="F3032" t="s">
        <v>10915</v>
      </c>
      <c r="G3032" t="s">
        <v>10916</v>
      </c>
      <c r="H3032" t="s">
        <v>47</v>
      </c>
      <c r="I3032">
        <v>107</v>
      </c>
      <c r="J3032">
        <v>1.85</v>
      </c>
      <c r="K3032" t="s">
        <v>33</v>
      </c>
      <c r="L3032" t="s">
        <v>14693</v>
      </c>
      <c r="M3032" t="s">
        <v>17248</v>
      </c>
      <c r="N3032" t="s">
        <v>19856</v>
      </c>
      <c r="O3032" t="s">
        <v>19857</v>
      </c>
      <c r="P3032" t="s">
        <v>14640</v>
      </c>
      <c r="Q3032">
        <v>1977</v>
      </c>
      <c r="R3032" t="s">
        <v>72</v>
      </c>
      <c r="S3032">
        <v>1</v>
      </c>
      <c r="T3032">
        <v>9000000</v>
      </c>
      <c r="U3032">
        <v>1000000</v>
      </c>
      <c r="V3032">
        <f t="shared" si="95"/>
        <v>-8000000</v>
      </c>
      <c r="W3032" t="s">
        <v>10917</v>
      </c>
      <c r="X3032">
        <v>6.3</v>
      </c>
      <c r="Y3032">
        <v>6</v>
      </c>
      <c r="Z3032">
        <v>2215</v>
      </c>
      <c r="AA3032">
        <v>26</v>
      </c>
      <c r="AB3032">
        <v>122</v>
      </c>
      <c r="AC3032">
        <v>6</v>
      </c>
      <c r="AD3032">
        <v>963</v>
      </c>
      <c r="AE3032">
        <v>750</v>
      </c>
      <c r="AF3032">
        <v>375</v>
      </c>
      <c r="AG3032">
        <v>2209</v>
      </c>
      <c r="AH3032" t="s">
        <v>718</v>
      </c>
      <c r="AI3032" t="s">
        <v>2420</v>
      </c>
      <c r="AJ3032" t="s">
        <v>12756</v>
      </c>
      <c r="AK3032" t="s">
        <v>6750</v>
      </c>
      <c r="AP3032">
        <f t="shared" si="94"/>
        <v>4</v>
      </c>
    </row>
    <row r="3033" spans="1:42" x14ac:dyDescent="0.3">
      <c r="A3033" s="1">
        <v>3450</v>
      </c>
      <c r="B3033" t="s">
        <v>10918</v>
      </c>
      <c r="C3033" t="s">
        <v>27</v>
      </c>
      <c r="D3033" t="s">
        <v>4796</v>
      </c>
      <c r="E3033" t="s">
        <v>7873</v>
      </c>
      <c r="F3033" t="s">
        <v>4751</v>
      </c>
      <c r="G3033" t="s">
        <v>10919</v>
      </c>
      <c r="H3033" t="s">
        <v>1390</v>
      </c>
      <c r="I3033">
        <v>107</v>
      </c>
      <c r="J3033">
        <v>2.35</v>
      </c>
      <c r="K3033" t="s">
        <v>2067</v>
      </c>
      <c r="L3033" t="s">
        <v>19858</v>
      </c>
      <c r="M3033" t="s">
        <v>17047</v>
      </c>
      <c r="N3033" t="s">
        <v>19859</v>
      </c>
      <c r="O3033" t="s">
        <v>19860</v>
      </c>
      <c r="P3033" t="s">
        <v>19861</v>
      </c>
      <c r="Q3033">
        <v>1993</v>
      </c>
      <c r="R3033" t="s">
        <v>491</v>
      </c>
      <c r="S3033">
        <v>1</v>
      </c>
      <c r="T3033">
        <v>50000000</v>
      </c>
      <c r="U3033">
        <v>700000</v>
      </c>
      <c r="V3033">
        <f t="shared" si="95"/>
        <v>-49300000</v>
      </c>
      <c r="W3033" t="s">
        <v>10920</v>
      </c>
      <c r="X3033">
        <v>7</v>
      </c>
      <c r="Y3033">
        <v>16</v>
      </c>
      <c r="Z3033">
        <v>24438</v>
      </c>
      <c r="AA3033">
        <v>78</v>
      </c>
      <c r="AB3033">
        <v>0</v>
      </c>
      <c r="AC3033">
        <v>8</v>
      </c>
      <c r="AD3033">
        <v>106</v>
      </c>
      <c r="AE3033">
        <v>54</v>
      </c>
      <c r="AF3033">
        <v>39</v>
      </c>
      <c r="AG3033">
        <v>215</v>
      </c>
      <c r="AH3033" t="s">
        <v>1432</v>
      </c>
      <c r="AI3033" t="s">
        <v>20924</v>
      </c>
      <c r="AJ3033" t="s">
        <v>13700</v>
      </c>
      <c r="AP3033">
        <f t="shared" si="94"/>
        <v>3</v>
      </c>
    </row>
    <row r="3034" spans="1:42" x14ac:dyDescent="0.3">
      <c r="A3034" s="1">
        <v>3451</v>
      </c>
      <c r="B3034" t="s">
        <v>10921</v>
      </c>
      <c r="C3034" t="s">
        <v>27</v>
      </c>
      <c r="D3034" t="s">
        <v>4722</v>
      </c>
      <c r="E3034" t="s">
        <v>10922</v>
      </c>
      <c r="F3034" t="s">
        <v>7343</v>
      </c>
      <c r="G3034" t="s">
        <v>10923</v>
      </c>
      <c r="H3034" t="s">
        <v>32</v>
      </c>
      <c r="I3034">
        <v>97</v>
      </c>
      <c r="J3034">
        <v>1.85</v>
      </c>
      <c r="K3034" t="s">
        <v>33</v>
      </c>
      <c r="L3034" t="s">
        <v>15765</v>
      </c>
      <c r="M3034" t="s">
        <v>19862</v>
      </c>
      <c r="N3034" t="s">
        <v>19863</v>
      </c>
      <c r="O3034" t="s">
        <v>14178</v>
      </c>
      <c r="P3034" t="s">
        <v>16939</v>
      </c>
      <c r="Q3034">
        <v>2010</v>
      </c>
      <c r="R3034" t="s">
        <v>491</v>
      </c>
      <c r="S3034">
        <v>0</v>
      </c>
      <c r="T3034">
        <v>7000000</v>
      </c>
      <c r="U3034">
        <v>1768416</v>
      </c>
      <c r="V3034">
        <f t="shared" si="95"/>
        <v>-5231584</v>
      </c>
      <c r="W3034" t="s">
        <v>10924</v>
      </c>
      <c r="X3034">
        <v>6.3</v>
      </c>
      <c r="Y3034">
        <v>301</v>
      </c>
      <c r="Z3034">
        <v>35848</v>
      </c>
      <c r="AA3034">
        <v>198</v>
      </c>
      <c r="AB3034">
        <v>0</v>
      </c>
      <c r="AC3034">
        <v>0</v>
      </c>
      <c r="AD3034">
        <v>227</v>
      </c>
      <c r="AE3034">
        <v>218</v>
      </c>
      <c r="AF3034">
        <v>106</v>
      </c>
      <c r="AG3034">
        <v>684</v>
      </c>
      <c r="AH3034" t="s">
        <v>1432</v>
      </c>
      <c r="AI3034" t="s">
        <v>2420</v>
      </c>
      <c r="AP3034">
        <f t="shared" si="94"/>
        <v>2</v>
      </c>
    </row>
    <row r="3035" spans="1:42" x14ac:dyDescent="0.3">
      <c r="A3035" s="1">
        <v>3453</v>
      </c>
      <c r="B3035" t="s">
        <v>10925</v>
      </c>
      <c r="C3035" t="s">
        <v>27</v>
      </c>
      <c r="D3035" t="s">
        <v>10926</v>
      </c>
      <c r="E3035" t="s">
        <v>3156</v>
      </c>
      <c r="F3035" t="s">
        <v>7996</v>
      </c>
      <c r="G3035" t="s">
        <v>1789</v>
      </c>
      <c r="H3035" t="s">
        <v>32</v>
      </c>
      <c r="I3035">
        <v>95</v>
      </c>
      <c r="J3035">
        <v>1.85</v>
      </c>
      <c r="K3035" t="s">
        <v>33</v>
      </c>
      <c r="L3035" t="s">
        <v>14082</v>
      </c>
      <c r="M3035" t="s">
        <v>17375</v>
      </c>
      <c r="N3035" t="s">
        <v>19864</v>
      </c>
      <c r="O3035" t="s">
        <v>16750</v>
      </c>
      <c r="P3035" t="s">
        <v>16537</v>
      </c>
      <c r="Q3035">
        <v>1998</v>
      </c>
      <c r="R3035" t="s">
        <v>34</v>
      </c>
      <c r="S3035">
        <v>1</v>
      </c>
      <c r="T3035">
        <v>10000000</v>
      </c>
      <c r="U3035">
        <v>306715</v>
      </c>
      <c r="V3035">
        <f t="shared" si="95"/>
        <v>-9693285</v>
      </c>
      <c r="W3035" t="s">
        <v>10927</v>
      </c>
      <c r="X3035">
        <v>2.2999999999999998</v>
      </c>
      <c r="Y3035">
        <v>12</v>
      </c>
      <c r="Z3035">
        <v>5143</v>
      </c>
      <c r="AA3035">
        <v>62</v>
      </c>
      <c r="AB3035">
        <v>724</v>
      </c>
      <c r="AC3035">
        <v>43</v>
      </c>
      <c r="AD3035">
        <v>1000</v>
      </c>
      <c r="AE3035">
        <v>788</v>
      </c>
      <c r="AF3035">
        <v>611</v>
      </c>
      <c r="AG3035">
        <v>5213</v>
      </c>
      <c r="AH3035" t="s">
        <v>1432</v>
      </c>
      <c r="AP3035">
        <f t="shared" si="94"/>
        <v>1</v>
      </c>
    </row>
    <row r="3036" spans="1:42" x14ac:dyDescent="0.3">
      <c r="A3036" s="1">
        <v>3454</v>
      </c>
      <c r="B3036" t="s">
        <v>10928</v>
      </c>
      <c r="C3036" t="s">
        <v>27</v>
      </c>
      <c r="D3036" t="s">
        <v>10929</v>
      </c>
      <c r="E3036" t="s">
        <v>53</v>
      </c>
      <c r="F3036" t="s">
        <v>629</v>
      </c>
      <c r="G3036" t="s">
        <v>370</v>
      </c>
      <c r="H3036" t="s">
        <v>32</v>
      </c>
      <c r="I3036">
        <v>106</v>
      </c>
      <c r="J3036">
        <v>2.35</v>
      </c>
      <c r="K3036" t="s">
        <v>33</v>
      </c>
      <c r="L3036" t="s">
        <v>16459</v>
      </c>
      <c r="M3036" t="s">
        <v>14876</v>
      </c>
      <c r="N3036" t="s">
        <v>16337</v>
      </c>
      <c r="O3036" t="s">
        <v>14285</v>
      </c>
      <c r="P3036" t="s">
        <v>14986</v>
      </c>
      <c r="Q3036">
        <v>2010</v>
      </c>
      <c r="R3036" t="s">
        <v>491</v>
      </c>
      <c r="S3036">
        <v>0</v>
      </c>
      <c r="T3036">
        <v>7000000</v>
      </c>
      <c r="U3036">
        <v>382946</v>
      </c>
      <c r="V3036">
        <f t="shared" si="95"/>
        <v>-6617054</v>
      </c>
      <c r="W3036" t="s">
        <v>10930</v>
      </c>
      <c r="X3036">
        <v>7.1</v>
      </c>
      <c r="Y3036">
        <v>134</v>
      </c>
      <c r="Z3036">
        <v>43965</v>
      </c>
      <c r="AA3036">
        <v>99</v>
      </c>
      <c r="AB3036">
        <v>19000</v>
      </c>
      <c r="AC3036">
        <v>58</v>
      </c>
      <c r="AD3036">
        <v>23000</v>
      </c>
      <c r="AE3036">
        <v>20000</v>
      </c>
      <c r="AF3036">
        <v>973</v>
      </c>
      <c r="AG3036">
        <v>44969</v>
      </c>
      <c r="AH3036" t="s">
        <v>2420</v>
      </c>
      <c r="AP3036">
        <f t="shared" si="94"/>
        <v>1</v>
      </c>
    </row>
    <row r="3037" spans="1:42" x14ac:dyDescent="0.3">
      <c r="A3037" s="1">
        <v>3456</v>
      </c>
      <c r="B3037" t="s">
        <v>10931</v>
      </c>
      <c r="C3037" t="s">
        <v>27</v>
      </c>
      <c r="D3037" t="s">
        <v>4233</v>
      </c>
      <c r="E3037" t="s">
        <v>861</v>
      </c>
      <c r="F3037" t="s">
        <v>10932</v>
      </c>
      <c r="G3037" t="s">
        <v>6246</v>
      </c>
      <c r="H3037" t="s">
        <v>32</v>
      </c>
      <c r="I3037">
        <v>103</v>
      </c>
      <c r="J3037">
        <v>2.35</v>
      </c>
      <c r="K3037" t="s">
        <v>33</v>
      </c>
      <c r="L3037" t="s">
        <v>14444</v>
      </c>
      <c r="M3037" t="s">
        <v>14068</v>
      </c>
      <c r="N3037" t="s">
        <v>15162</v>
      </c>
      <c r="O3037" t="s">
        <v>19865</v>
      </c>
      <c r="P3037" t="s">
        <v>14275</v>
      </c>
      <c r="Q3037">
        <v>2002</v>
      </c>
      <c r="R3037" t="s">
        <v>491</v>
      </c>
      <c r="S3037">
        <v>0</v>
      </c>
      <c r="T3037">
        <v>3500000</v>
      </c>
      <c r="U3037">
        <v>236266</v>
      </c>
      <c r="V3037">
        <f t="shared" si="95"/>
        <v>-3263734</v>
      </c>
      <c r="W3037" t="s">
        <v>10933</v>
      </c>
      <c r="X3037">
        <v>6.2</v>
      </c>
      <c r="Y3037">
        <v>103</v>
      </c>
      <c r="Z3037">
        <v>15104</v>
      </c>
      <c r="AA3037">
        <v>290</v>
      </c>
      <c r="AB3037">
        <v>0</v>
      </c>
      <c r="AC3037">
        <v>835</v>
      </c>
      <c r="AD3037">
        <v>13000</v>
      </c>
      <c r="AE3037">
        <v>0</v>
      </c>
      <c r="AF3037">
        <v>0</v>
      </c>
      <c r="AG3037">
        <v>13000</v>
      </c>
      <c r="AH3037" t="s">
        <v>718</v>
      </c>
      <c r="AI3037" t="s">
        <v>2420</v>
      </c>
      <c r="AJ3037" t="s">
        <v>20928</v>
      </c>
      <c r="AP3037">
        <f t="shared" si="94"/>
        <v>3</v>
      </c>
    </row>
    <row r="3038" spans="1:42" x14ac:dyDescent="0.3">
      <c r="A3038" s="1">
        <v>3457</v>
      </c>
      <c r="B3038" t="s">
        <v>10934</v>
      </c>
      <c r="C3038" t="s">
        <v>27</v>
      </c>
      <c r="D3038" t="s">
        <v>10935</v>
      </c>
      <c r="E3038" t="s">
        <v>1469</v>
      </c>
      <c r="F3038" t="s">
        <v>2508</v>
      </c>
      <c r="G3038" t="s">
        <v>10936</v>
      </c>
      <c r="H3038" t="s">
        <v>47</v>
      </c>
      <c r="I3038">
        <v>96</v>
      </c>
      <c r="J3038">
        <v>1.85</v>
      </c>
      <c r="K3038" t="s">
        <v>33</v>
      </c>
      <c r="L3038" t="s">
        <v>14896</v>
      </c>
      <c r="M3038" t="s">
        <v>16337</v>
      </c>
      <c r="N3038" t="s">
        <v>14157</v>
      </c>
      <c r="O3038" t="s">
        <v>19866</v>
      </c>
      <c r="P3038" t="s">
        <v>18207</v>
      </c>
      <c r="Q3038">
        <v>2002</v>
      </c>
      <c r="R3038" t="s">
        <v>491</v>
      </c>
      <c r="S3038">
        <v>3</v>
      </c>
      <c r="T3038">
        <v>7000000</v>
      </c>
      <c r="U3038">
        <v>196067</v>
      </c>
      <c r="V3038">
        <f t="shared" si="95"/>
        <v>-6803933</v>
      </c>
      <c r="W3038" t="s">
        <v>10937</v>
      </c>
      <c r="X3038">
        <v>6.7</v>
      </c>
      <c r="Y3038">
        <v>39</v>
      </c>
      <c r="Z3038">
        <v>1966</v>
      </c>
      <c r="AA3038">
        <v>25</v>
      </c>
      <c r="AB3038">
        <v>97</v>
      </c>
      <c r="AC3038">
        <v>5</v>
      </c>
      <c r="AD3038">
        <v>766</v>
      </c>
      <c r="AE3038">
        <v>358</v>
      </c>
      <c r="AF3038">
        <v>52</v>
      </c>
      <c r="AG3038">
        <v>1251</v>
      </c>
      <c r="AH3038" t="s">
        <v>2420</v>
      </c>
      <c r="AI3038" t="s">
        <v>12756</v>
      </c>
      <c r="AP3038">
        <f t="shared" si="94"/>
        <v>2</v>
      </c>
    </row>
    <row r="3039" spans="1:42" x14ac:dyDescent="0.3">
      <c r="A3039" s="1">
        <v>3458</v>
      </c>
      <c r="B3039" t="s">
        <v>10938</v>
      </c>
      <c r="C3039" t="s">
        <v>27</v>
      </c>
      <c r="D3039" t="s">
        <v>9957</v>
      </c>
      <c r="E3039" t="s">
        <v>397</v>
      </c>
      <c r="F3039" t="s">
        <v>2371</v>
      </c>
      <c r="G3039" t="s">
        <v>3983</v>
      </c>
      <c r="H3039" t="s">
        <v>32</v>
      </c>
      <c r="I3039">
        <v>103</v>
      </c>
      <c r="J3039">
        <v>1.85</v>
      </c>
      <c r="K3039" t="s">
        <v>33</v>
      </c>
      <c r="L3039" t="s">
        <v>16367</v>
      </c>
      <c r="M3039" t="s">
        <v>16841</v>
      </c>
      <c r="N3039" t="s">
        <v>18362</v>
      </c>
      <c r="O3039" t="s">
        <v>14665</v>
      </c>
      <c r="P3039" t="s">
        <v>19867</v>
      </c>
      <c r="Q3039">
        <v>2015</v>
      </c>
      <c r="R3039" t="s">
        <v>34</v>
      </c>
      <c r="S3039">
        <v>0</v>
      </c>
      <c r="T3039">
        <v>7000000</v>
      </c>
      <c r="U3039">
        <v>532988</v>
      </c>
      <c r="V3039">
        <f t="shared" si="95"/>
        <v>-6467012</v>
      </c>
      <c r="W3039" t="s">
        <v>10939</v>
      </c>
      <c r="X3039">
        <v>6.5</v>
      </c>
      <c r="Y3039">
        <v>133</v>
      </c>
      <c r="Z3039">
        <v>5863</v>
      </c>
      <c r="AA3039">
        <v>25</v>
      </c>
      <c r="AB3039">
        <v>0</v>
      </c>
      <c r="AC3039">
        <v>6</v>
      </c>
      <c r="AD3039">
        <v>7000</v>
      </c>
      <c r="AE3039">
        <v>1000</v>
      </c>
      <c r="AF3039">
        <v>935</v>
      </c>
      <c r="AG3039">
        <v>9660</v>
      </c>
      <c r="AH3039" t="s">
        <v>20932</v>
      </c>
      <c r="AI3039" t="s">
        <v>2420</v>
      </c>
      <c r="AJ3039" t="s">
        <v>12756</v>
      </c>
      <c r="AP3039">
        <f t="shared" si="94"/>
        <v>3</v>
      </c>
    </row>
    <row r="3040" spans="1:42" x14ac:dyDescent="0.3">
      <c r="A3040" s="1">
        <v>3459</v>
      </c>
      <c r="B3040" t="s">
        <v>10940</v>
      </c>
      <c r="C3040" t="s">
        <v>27</v>
      </c>
      <c r="D3040" t="s">
        <v>10941</v>
      </c>
      <c r="E3040" t="s">
        <v>7712</v>
      </c>
      <c r="F3040" t="s">
        <v>2637</v>
      </c>
      <c r="G3040" t="s">
        <v>7065</v>
      </c>
      <c r="H3040" t="s">
        <v>32</v>
      </c>
      <c r="I3040">
        <v>108</v>
      </c>
      <c r="J3040">
        <v>2.35</v>
      </c>
      <c r="K3040" t="s">
        <v>33</v>
      </c>
      <c r="L3040" t="s">
        <v>17114</v>
      </c>
      <c r="M3040" t="s">
        <v>18946</v>
      </c>
      <c r="N3040" t="s">
        <v>15095</v>
      </c>
      <c r="O3040" t="s">
        <v>14398</v>
      </c>
      <c r="P3040" t="s">
        <v>14218</v>
      </c>
      <c r="Q3040">
        <v>2010</v>
      </c>
      <c r="R3040" t="s">
        <v>491</v>
      </c>
      <c r="S3040">
        <v>4</v>
      </c>
      <c r="T3040">
        <v>7000000</v>
      </c>
      <c r="U3040">
        <v>453079</v>
      </c>
      <c r="V3040">
        <f t="shared" si="95"/>
        <v>-6546921</v>
      </c>
      <c r="W3040" t="s">
        <v>10942</v>
      </c>
      <c r="X3040">
        <v>5.9</v>
      </c>
      <c r="Y3040">
        <v>104</v>
      </c>
      <c r="Z3040">
        <v>4124</v>
      </c>
      <c r="AA3040">
        <v>29</v>
      </c>
      <c r="AB3040">
        <v>916</v>
      </c>
      <c r="AC3040">
        <v>30</v>
      </c>
      <c r="AD3040">
        <v>474</v>
      </c>
      <c r="AE3040">
        <v>403</v>
      </c>
      <c r="AF3040">
        <v>281</v>
      </c>
      <c r="AG3040">
        <v>2029</v>
      </c>
      <c r="AH3040" t="s">
        <v>1432</v>
      </c>
      <c r="AP3040">
        <f t="shared" si="94"/>
        <v>1</v>
      </c>
    </row>
    <row r="3041" spans="1:42" x14ac:dyDescent="0.3">
      <c r="A3041" s="1">
        <v>3461</v>
      </c>
      <c r="B3041" t="s">
        <v>10943</v>
      </c>
      <c r="C3041" t="s">
        <v>27</v>
      </c>
      <c r="D3041" t="s">
        <v>10944</v>
      </c>
      <c r="E3041" t="s">
        <v>76</v>
      </c>
      <c r="F3041" t="s">
        <v>2267</v>
      </c>
      <c r="G3041" t="s">
        <v>1678</v>
      </c>
      <c r="H3041" t="s">
        <v>32</v>
      </c>
      <c r="I3041">
        <v>118</v>
      </c>
      <c r="J3041">
        <v>1.85</v>
      </c>
      <c r="K3041" t="s">
        <v>33</v>
      </c>
      <c r="L3041" t="s">
        <v>16308</v>
      </c>
      <c r="M3041" t="s">
        <v>19868</v>
      </c>
      <c r="N3041" t="s">
        <v>14539</v>
      </c>
      <c r="O3041" t="s">
        <v>19869</v>
      </c>
      <c r="P3041" t="s">
        <v>17583</v>
      </c>
      <c r="Q3041">
        <v>2010</v>
      </c>
      <c r="R3041" t="s">
        <v>491</v>
      </c>
      <c r="S3041">
        <v>2</v>
      </c>
      <c r="T3041">
        <v>7000000</v>
      </c>
      <c r="U3041">
        <v>46451</v>
      </c>
      <c r="V3041">
        <f t="shared" si="95"/>
        <v>-6953549</v>
      </c>
      <c r="W3041" t="s">
        <v>10945</v>
      </c>
      <c r="X3041">
        <v>6</v>
      </c>
      <c r="Y3041">
        <v>27</v>
      </c>
      <c r="Z3041">
        <v>7663</v>
      </c>
      <c r="AA3041">
        <v>38</v>
      </c>
      <c r="AB3041">
        <v>694</v>
      </c>
      <c r="AC3041">
        <v>0</v>
      </c>
      <c r="AD3041">
        <v>26000</v>
      </c>
      <c r="AE3041">
        <v>854</v>
      </c>
      <c r="AF3041">
        <v>410</v>
      </c>
      <c r="AG3041">
        <v>27756</v>
      </c>
      <c r="AH3041" t="s">
        <v>1432</v>
      </c>
      <c r="AI3041" t="s">
        <v>20931</v>
      </c>
      <c r="AJ3041" t="s">
        <v>13161</v>
      </c>
      <c r="AP3041">
        <f t="shared" si="94"/>
        <v>3</v>
      </c>
    </row>
    <row r="3042" spans="1:42" x14ac:dyDescent="0.3">
      <c r="A3042" s="1">
        <v>3462</v>
      </c>
      <c r="B3042" t="s">
        <v>10946</v>
      </c>
      <c r="C3042" t="s">
        <v>27</v>
      </c>
      <c r="D3042" t="s">
        <v>1667</v>
      </c>
      <c r="E3042" t="s">
        <v>2090</v>
      </c>
      <c r="F3042" t="s">
        <v>313</v>
      </c>
      <c r="G3042" t="s">
        <v>3366</v>
      </c>
      <c r="H3042" t="s">
        <v>47</v>
      </c>
      <c r="I3042">
        <v>97</v>
      </c>
      <c r="J3042">
        <v>2.35</v>
      </c>
      <c r="K3042" t="s">
        <v>33</v>
      </c>
      <c r="L3042" t="s">
        <v>16696</v>
      </c>
      <c r="M3042" t="s">
        <v>19870</v>
      </c>
      <c r="N3042" t="s">
        <v>19871</v>
      </c>
      <c r="O3042" t="s">
        <v>19872</v>
      </c>
      <c r="P3042" t="s">
        <v>19873</v>
      </c>
      <c r="Q3042">
        <v>2005</v>
      </c>
      <c r="R3042" t="s">
        <v>491</v>
      </c>
      <c r="S3042">
        <v>3</v>
      </c>
      <c r="T3042">
        <v>7000000</v>
      </c>
      <c r="U3042">
        <v>233103</v>
      </c>
      <c r="V3042">
        <f t="shared" si="95"/>
        <v>-6766897</v>
      </c>
      <c r="W3042" t="s">
        <v>10947</v>
      </c>
      <c r="X3042">
        <v>6.9</v>
      </c>
      <c r="Y3042">
        <v>49</v>
      </c>
      <c r="Z3042">
        <v>2670</v>
      </c>
      <c r="AA3042">
        <v>50</v>
      </c>
      <c r="AB3042">
        <v>311</v>
      </c>
      <c r="AC3042">
        <v>554</v>
      </c>
      <c r="AD3042">
        <v>876</v>
      </c>
      <c r="AE3042">
        <v>838</v>
      </c>
      <c r="AF3042">
        <v>530</v>
      </c>
      <c r="AG3042">
        <v>2544</v>
      </c>
      <c r="AH3042" t="s">
        <v>2420</v>
      </c>
      <c r="AP3042">
        <f t="shared" si="94"/>
        <v>1</v>
      </c>
    </row>
    <row r="3043" spans="1:42" x14ac:dyDescent="0.3">
      <c r="A3043" s="1">
        <v>3468</v>
      </c>
      <c r="B3043" t="s">
        <v>10948</v>
      </c>
      <c r="C3043" t="s">
        <v>27</v>
      </c>
      <c r="D3043" t="s">
        <v>2618</v>
      </c>
      <c r="E3043" t="s">
        <v>2618</v>
      </c>
      <c r="F3043" t="s">
        <v>3195</v>
      </c>
      <c r="G3043" t="s">
        <v>10949</v>
      </c>
      <c r="H3043" t="s">
        <v>32</v>
      </c>
      <c r="I3043">
        <v>115</v>
      </c>
      <c r="J3043">
        <v>2.35</v>
      </c>
      <c r="K3043" t="s">
        <v>33</v>
      </c>
      <c r="L3043" t="s">
        <v>14664</v>
      </c>
      <c r="M3043" t="s">
        <v>19090</v>
      </c>
      <c r="N3043" t="s">
        <v>17705</v>
      </c>
      <c r="O3043" t="s">
        <v>19874</v>
      </c>
      <c r="P3043" t="s">
        <v>14606</v>
      </c>
      <c r="Q3043">
        <v>1985</v>
      </c>
      <c r="R3043" t="s">
        <v>491</v>
      </c>
      <c r="S3043">
        <v>0</v>
      </c>
      <c r="T3043">
        <v>6900000</v>
      </c>
      <c r="U3043">
        <v>41400000</v>
      </c>
      <c r="V3043">
        <f t="shared" si="95"/>
        <v>34500000</v>
      </c>
      <c r="W3043" t="s">
        <v>10950</v>
      </c>
      <c r="X3043">
        <v>7.3</v>
      </c>
      <c r="Y3043">
        <v>38</v>
      </c>
      <c r="Z3043">
        <v>39451</v>
      </c>
      <c r="AA3043">
        <v>138</v>
      </c>
      <c r="AB3043">
        <v>0</v>
      </c>
      <c r="AC3043">
        <v>16000</v>
      </c>
      <c r="AD3043">
        <v>16000</v>
      </c>
      <c r="AE3043">
        <v>455</v>
      </c>
      <c r="AF3043">
        <v>240</v>
      </c>
      <c r="AG3043">
        <v>17209</v>
      </c>
      <c r="AH3043" t="s">
        <v>10951</v>
      </c>
      <c r="AP3043">
        <f t="shared" si="94"/>
        <v>1</v>
      </c>
    </row>
    <row r="3044" spans="1:42" x14ac:dyDescent="0.3">
      <c r="A3044" s="1">
        <v>3470</v>
      </c>
      <c r="B3044" t="s">
        <v>10952</v>
      </c>
      <c r="C3044" t="s">
        <v>27</v>
      </c>
      <c r="D3044" t="s">
        <v>6356</v>
      </c>
      <c r="E3044" t="s">
        <v>1435</v>
      </c>
      <c r="F3044" t="s">
        <v>2045</v>
      </c>
      <c r="G3044" t="s">
        <v>1493</v>
      </c>
      <c r="H3044" t="s">
        <v>32</v>
      </c>
      <c r="I3044">
        <v>102</v>
      </c>
      <c r="J3044">
        <v>1.85</v>
      </c>
      <c r="K3044" t="s">
        <v>33</v>
      </c>
      <c r="L3044" t="s">
        <v>15298</v>
      </c>
      <c r="M3044" t="s">
        <v>19875</v>
      </c>
      <c r="N3044" t="s">
        <v>15251</v>
      </c>
      <c r="O3044" t="s">
        <v>19876</v>
      </c>
      <c r="P3044" t="s">
        <v>16708</v>
      </c>
      <c r="Q3044">
        <v>1993</v>
      </c>
      <c r="R3044" t="s">
        <v>491</v>
      </c>
      <c r="S3044">
        <v>1</v>
      </c>
      <c r="T3044">
        <v>6900000</v>
      </c>
      <c r="U3044">
        <v>7993039</v>
      </c>
      <c r="V3044">
        <f t="shared" si="95"/>
        <v>1093039</v>
      </c>
      <c r="W3044" t="s">
        <v>10953</v>
      </c>
      <c r="X3044">
        <v>7.7</v>
      </c>
      <c r="Y3044">
        <v>152</v>
      </c>
      <c r="Z3044">
        <v>120036</v>
      </c>
      <c r="AA3044">
        <v>408</v>
      </c>
      <c r="AB3044">
        <v>10000</v>
      </c>
      <c r="AC3044">
        <v>0</v>
      </c>
      <c r="AD3044">
        <v>14000</v>
      </c>
      <c r="AE3044">
        <v>1000</v>
      </c>
      <c r="AF3044">
        <v>787</v>
      </c>
      <c r="AG3044">
        <v>18643</v>
      </c>
      <c r="AH3044" t="s">
        <v>1432</v>
      </c>
      <c r="AP3044">
        <f t="shared" si="94"/>
        <v>1</v>
      </c>
    </row>
    <row r="3045" spans="1:42" x14ac:dyDescent="0.3">
      <c r="A3045" s="1">
        <v>3474</v>
      </c>
      <c r="B3045" t="s">
        <v>10954</v>
      </c>
      <c r="C3045" t="s">
        <v>27</v>
      </c>
      <c r="D3045" t="s">
        <v>10955</v>
      </c>
      <c r="E3045" t="s">
        <v>10956</v>
      </c>
      <c r="F3045" t="s">
        <v>10957</v>
      </c>
      <c r="G3045" t="s">
        <v>10958</v>
      </c>
      <c r="H3045" t="s">
        <v>572</v>
      </c>
      <c r="I3045">
        <v>125</v>
      </c>
      <c r="J3045">
        <v>1.85</v>
      </c>
      <c r="K3045" t="s">
        <v>7892</v>
      </c>
      <c r="L3045" t="s">
        <v>19877</v>
      </c>
      <c r="M3045" t="s">
        <v>19878</v>
      </c>
      <c r="N3045" t="s">
        <v>19879</v>
      </c>
      <c r="O3045" t="s">
        <v>19880</v>
      </c>
      <c r="P3045" t="s">
        <v>19665</v>
      </c>
      <c r="Q3045">
        <v>1999</v>
      </c>
      <c r="R3045" t="s">
        <v>491</v>
      </c>
      <c r="S3045">
        <v>1</v>
      </c>
      <c r="T3045">
        <v>15000000</v>
      </c>
      <c r="U3045">
        <v>927107</v>
      </c>
      <c r="V3045">
        <f t="shared" si="95"/>
        <v>-14072893</v>
      </c>
      <c r="W3045" t="s">
        <v>10959</v>
      </c>
      <c r="X3045">
        <v>7.3</v>
      </c>
      <c r="Y3045">
        <v>63</v>
      </c>
      <c r="Z3045">
        <v>5153</v>
      </c>
      <c r="AA3045">
        <v>51</v>
      </c>
      <c r="AB3045">
        <v>687</v>
      </c>
      <c r="AC3045">
        <v>4</v>
      </c>
      <c r="AD3045">
        <v>177</v>
      </c>
      <c r="AE3045">
        <v>66</v>
      </c>
      <c r="AF3045">
        <v>36</v>
      </c>
      <c r="AG3045">
        <v>333</v>
      </c>
      <c r="AH3045" t="s">
        <v>20932</v>
      </c>
      <c r="AI3045" t="s">
        <v>2420</v>
      </c>
      <c r="AJ3045" t="s">
        <v>12756</v>
      </c>
      <c r="AK3045" t="s">
        <v>6750</v>
      </c>
      <c r="AP3045">
        <f t="shared" si="94"/>
        <v>4</v>
      </c>
    </row>
    <row r="3046" spans="1:42" x14ac:dyDescent="0.3">
      <c r="A3046" s="1">
        <v>3475</v>
      </c>
      <c r="B3046" t="s">
        <v>10960</v>
      </c>
      <c r="C3046" t="s">
        <v>27</v>
      </c>
      <c r="D3046" t="s">
        <v>10961</v>
      </c>
      <c r="E3046" t="s">
        <v>2334</v>
      </c>
      <c r="F3046" t="s">
        <v>2268</v>
      </c>
      <c r="G3046" t="s">
        <v>10164</v>
      </c>
      <c r="H3046" t="s">
        <v>32</v>
      </c>
      <c r="I3046">
        <v>108</v>
      </c>
      <c r="J3046">
        <v>2.35</v>
      </c>
      <c r="K3046" t="s">
        <v>33</v>
      </c>
      <c r="L3046" t="s">
        <v>19881</v>
      </c>
      <c r="M3046" t="s">
        <v>14096</v>
      </c>
      <c r="N3046" t="s">
        <v>14068</v>
      </c>
      <c r="O3046" t="s">
        <v>19882</v>
      </c>
      <c r="P3046" t="s">
        <v>14397</v>
      </c>
      <c r="Q3046">
        <v>2005</v>
      </c>
      <c r="R3046" t="s">
        <v>491</v>
      </c>
      <c r="S3046">
        <v>1</v>
      </c>
      <c r="T3046">
        <v>6800000</v>
      </c>
      <c r="U3046">
        <v>49526</v>
      </c>
      <c r="V3046">
        <f t="shared" si="95"/>
        <v>-6750474</v>
      </c>
      <c r="W3046" t="s">
        <v>10962</v>
      </c>
      <c r="X3046">
        <v>7</v>
      </c>
      <c r="Y3046">
        <v>74</v>
      </c>
      <c r="Z3046">
        <v>16299</v>
      </c>
      <c r="AA3046">
        <v>129</v>
      </c>
      <c r="AB3046">
        <v>1000</v>
      </c>
      <c r="AC3046">
        <v>3</v>
      </c>
      <c r="AD3046">
        <v>710</v>
      </c>
      <c r="AE3046">
        <v>697</v>
      </c>
      <c r="AF3046">
        <v>436</v>
      </c>
      <c r="AG3046">
        <v>2119</v>
      </c>
      <c r="AH3046" t="s">
        <v>1432</v>
      </c>
      <c r="AI3046" t="s">
        <v>2420</v>
      </c>
      <c r="AP3046">
        <f t="shared" si="94"/>
        <v>2</v>
      </c>
    </row>
    <row r="3047" spans="1:42" x14ac:dyDescent="0.3">
      <c r="A3047" s="1">
        <v>3476</v>
      </c>
      <c r="B3047" t="s">
        <v>10963</v>
      </c>
      <c r="C3047" t="s">
        <v>27</v>
      </c>
      <c r="D3047" t="s">
        <v>10964</v>
      </c>
      <c r="E3047" t="s">
        <v>10965</v>
      </c>
      <c r="F3047" t="s">
        <v>10966</v>
      </c>
      <c r="G3047" t="s">
        <v>10967</v>
      </c>
      <c r="H3047" t="s">
        <v>32</v>
      </c>
      <c r="I3047">
        <v>101</v>
      </c>
      <c r="J3047">
        <v>2.35</v>
      </c>
      <c r="K3047" t="s">
        <v>33</v>
      </c>
      <c r="L3047" t="s">
        <v>16237</v>
      </c>
      <c r="M3047" t="s">
        <v>17351</v>
      </c>
      <c r="N3047" t="s">
        <v>16472</v>
      </c>
      <c r="O3047" t="s">
        <v>19883</v>
      </c>
      <c r="P3047" t="s">
        <v>19884</v>
      </c>
      <c r="Q3047">
        <v>2003</v>
      </c>
      <c r="R3047" t="s">
        <v>491</v>
      </c>
      <c r="S3047">
        <v>8</v>
      </c>
      <c r="T3047">
        <v>6800000</v>
      </c>
      <c r="U3047">
        <v>10696</v>
      </c>
      <c r="V3047">
        <f t="shared" si="95"/>
        <v>-6789304</v>
      </c>
      <c r="W3047" t="s">
        <v>10968</v>
      </c>
      <c r="X3047">
        <v>6.4</v>
      </c>
      <c r="Y3047">
        <v>25</v>
      </c>
      <c r="Z3047">
        <v>10771</v>
      </c>
      <c r="AA3047">
        <v>65</v>
      </c>
      <c r="AB3047">
        <v>413</v>
      </c>
      <c r="AC3047">
        <v>0</v>
      </c>
      <c r="AD3047">
        <v>240</v>
      </c>
      <c r="AE3047">
        <v>83</v>
      </c>
      <c r="AF3047">
        <v>83</v>
      </c>
      <c r="AG3047">
        <v>490</v>
      </c>
      <c r="AH3047" t="s">
        <v>20931</v>
      </c>
      <c r="AI3047" t="s">
        <v>13161</v>
      </c>
      <c r="AP3047">
        <f t="shared" si="94"/>
        <v>2</v>
      </c>
    </row>
    <row r="3048" spans="1:42" x14ac:dyDescent="0.3">
      <c r="A3048" s="1">
        <v>3477</v>
      </c>
      <c r="B3048" t="s">
        <v>10969</v>
      </c>
      <c r="C3048" t="s">
        <v>27</v>
      </c>
      <c r="D3048" t="s">
        <v>10970</v>
      </c>
      <c r="E3048" t="s">
        <v>270</v>
      </c>
      <c r="F3048" t="s">
        <v>4948</v>
      </c>
      <c r="G3048" t="s">
        <v>10971</v>
      </c>
      <c r="H3048" t="s">
        <v>205</v>
      </c>
      <c r="I3048">
        <v>101</v>
      </c>
      <c r="J3048">
        <v>2.35</v>
      </c>
      <c r="K3048" t="s">
        <v>33</v>
      </c>
      <c r="L3048" t="s">
        <v>14034</v>
      </c>
      <c r="M3048" t="s">
        <v>14363</v>
      </c>
      <c r="N3048" t="s">
        <v>15915</v>
      </c>
      <c r="O3048" t="s">
        <v>14625</v>
      </c>
      <c r="P3048" t="s">
        <v>14448</v>
      </c>
      <c r="Q3048">
        <v>2012</v>
      </c>
      <c r="R3048" t="s">
        <v>34</v>
      </c>
      <c r="S3048">
        <v>1</v>
      </c>
      <c r="T3048">
        <v>6900000</v>
      </c>
      <c r="U3048">
        <v>31607598</v>
      </c>
      <c r="V3048">
        <f t="shared" si="95"/>
        <v>24707598</v>
      </c>
      <c r="W3048" t="s">
        <v>10972</v>
      </c>
      <c r="X3048">
        <v>5.6</v>
      </c>
      <c r="Y3048">
        <v>224</v>
      </c>
      <c r="Z3048">
        <v>58366</v>
      </c>
      <c r="AA3048">
        <v>160</v>
      </c>
      <c r="AB3048">
        <v>10000</v>
      </c>
      <c r="AC3048">
        <v>13</v>
      </c>
      <c r="AD3048">
        <v>34000</v>
      </c>
      <c r="AE3048">
        <v>924</v>
      </c>
      <c r="AF3048">
        <v>261</v>
      </c>
      <c r="AG3048">
        <v>35717</v>
      </c>
      <c r="AH3048" t="s">
        <v>2420</v>
      </c>
      <c r="AI3048" t="s">
        <v>4493</v>
      </c>
      <c r="AJ3048" t="s">
        <v>13161</v>
      </c>
      <c r="AP3048">
        <f t="shared" si="94"/>
        <v>3</v>
      </c>
    </row>
    <row r="3049" spans="1:42" x14ac:dyDescent="0.3">
      <c r="A3049" s="1">
        <v>3478</v>
      </c>
      <c r="B3049" t="s">
        <v>10973</v>
      </c>
      <c r="C3049" t="s">
        <v>27</v>
      </c>
      <c r="D3049" t="s">
        <v>4016</v>
      </c>
      <c r="E3049" t="s">
        <v>10974</v>
      </c>
      <c r="F3049" t="s">
        <v>10975</v>
      </c>
      <c r="G3049" t="s">
        <v>10976</v>
      </c>
      <c r="H3049" t="s">
        <v>205</v>
      </c>
      <c r="I3049">
        <v>139</v>
      </c>
      <c r="J3049">
        <v>1.85</v>
      </c>
      <c r="K3049" t="s">
        <v>2067</v>
      </c>
      <c r="L3049" t="s">
        <v>14034</v>
      </c>
      <c r="M3049" t="s">
        <v>15065</v>
      </c>
      <c r="N3049" t="s">
        <v>15721</v>
      </c>
      <c r="O3049" t="s">
        <v>14554</v>
      </c>
      <c r="P3049" t="s">
        <v>19885</v>
      </c>
      <c r="Q3049">
        <v>2010</v>
      </c>
      <c r="R3049" t="s">
        <v>491</v>
      </c>
      <c r="S3049">
        <v>0</v>
      </c>
      <c r="T3049">
        <v>6800000</v>
      </c>
      <c r="U3049">
        <v>6857096</v>
      </c>
      <c r="V3049">
        <f t="shared" si="95"/>
        <v>57096</v>
      </c>
      <c r="W3049" t="s">
        <v>10977</v>
      </c>
      <c r="X3049">
        <v>8.1999999999999993</v>
      </c>
      <c r="Y3049">
        <v>226</v>
      </c>
      <c r="Z3049">
        <v>80429</v>
      </c>
      <c r="AA3049">
        <v>156</v>
      </c>
      <c r="AB3049">
        <v>37000</v>
      </c>
      <c r="AC3049">
        <v>777</v>
      </c>
      <c r="AD3049">
        <v>131</v>
      </c>
      <c r="AE3049">
        <v>66</v>
      </c>
      <c r="AF3049">
        <v>58</v>
      </c>
      <c r="AG3049">
        <v>343</v>
      </c>
      <c r="AH3049" t="s">
        <v>2420</v>
      </c>
      <c r="AI3049" t="s">
        <v>20928</v>
      </c>
      <c r="AJ3049" t="s">
        <v>6750</v>
      </c>
      <c r="AP3049">
        <f t="shared" si="94"/>
        <v>3</v>
      </c>
    </row>
    <row r="3050" spans="1:42" x14ac:dyDescent="0.3">
      <c r="A3050" s="1">
        <v>3479</v>
      </c>
      <c r="B3050" t="s">
        <v>10978</v>
      </c>
      <c r="C3050" t="s">
        <v>27</v>
      </c>
      <c r="D3050" t="s">
        <v>3264</v>
      </c>
      <c r="E3050" t="s">
        <v>10979</v>
      </c>
      <c r="F3050" t="s">
        <v>10980</v>
      </c>
      <c r="G3050" t="s">
        <v>10981</v>
      </c>
      <c r="H3050" t="s">
        <v>6060</v>
      </c>
      <c r="I3050">
        <v>125</v>
      </c>
      <c r="J3050">
        <v>2.35</v>
      </c>
      <c r="K3050" t="s">
        <v>6776</v>
      </c>
      <c r="L3050" t="s">
        <v>14019</v>
      </c>
      <c r="M3050" t="s">
        <v>16227</v>
      </c>
      <c r="N3050" t="s">
        <v>16338</v>
      </c>
      <c r="O3050" t="s">
        <v>14621</v>
      </c>
      <c r="P3050" t="s">
        <v>19886</v>
      </c>
      <c r="Q3050">
        <v>2003</v>
      </c>
      <c r="R3050" t="s">
        <v>491</v>
      </c>
      <c r="S3050">
        <v>1</v>
      </c>
      <c r="T3050">
        <v>5000000</v>
      </c>
      <c r="U3050">
        <v>223878</v>
      </c>
      <c r="V3050">
        <f t="shared" si="95"/>
        <v>-4776122</v>
      </c>
      <c r="W3050" t="s">
        <v>10982</v>
      </c>
      <c r="X3050">
        <v>6.5</v>
      </c>
      <c r="Y3050">
        <v>36</v>
      </c>
      <c r="Z3050">
        <v>3548</v>
      </c>
      <c r="AA3050">
        <v>21</v>
      </c>
      <c r="AB3050">
        <v>282</v>
      </c>
      <c r="AC3050">
        <v>125</v>
      </c>
      <c r="AD3050">
        <v>60</v>
      </c>
      <c r="AE3050">
        <v>29</v>
      </c>
      <c r="AF3050">
        <v>11</v>
      </c>
      <c r="AG3050">
        <v>132</v>
      </c>
      <c r="AH3050" t="s">
        <v>1432</v>
      </c>
      <c r="AI3050" t="s">
        <v>2420</v>
      </c>
      <c r="AJ3050" t="s">
        <v>12756</v>
      </c>
      <c r="AP3050">
        <f t="shared" si="94"/>
        <v>3</v>
      </c>
    </row>
    <row r="3051" spans="1:42" x14ac:dyDescent="0.3">
      <c r="A3051" s="1">
        <v>3481</v>
      </c>
      <c r="B3051" t="s">
        <v>10983</v>
      </c>
      <c r="C3051" t="s">
        <v>27</v>
      </c>
      <c r="D3051" t="s">
        <v>1032</v>
      </c>
      <c r="E3051" t="s">
        <v>10984</v>
      </c>
      <c r="F3051" t="s">
        <v>10985</v>
      </c>
      <c r="G3051" t="s">
        <v>10986</v>
      </c>
      <c r="H3051" t="s">
        <v>8849</v>
      </c>
      <c r="I3051">
        <v>115</v>
      </c>
      <c r="J3051">
        <v>1.85</v>
      </c>
      <c r="K3051" t="s">
        <v>10987</v>
      </c>
      <c r="L3051" t="s">
        <v>18581</v>
      </c>
      <c r="M3051" t="s">
        <v>19887</v>
      </c>
      <c r="N3051" t="s">
        <v>14666</v>
      </c>
      <c r="O3051" t="s">
        <v>19888</v>
      </c>
      <c r="P3051" t="s">
        <v>19081</v>
      </c>
      <c r="Q3051">
        <v>2007</v>
      </c>
      <c r="R3051" t="s">
        <v>491</v>
      </c>
      <c r="S3051">
        <v>1</v>
      </c>
      <c r="T3051">
        <v>4000000</v>
      </c>
      <c r="U3051">
        <v>8060</v>
      </c>
      <c r="V3051">
        <f t="shared" si="95"/>
        <v>-3991940</v>
      </c>
      <c r="W3051" t="s">
        <v>10988</v>
      </c>
      <c r="X3051">
        <v>8.1</v>
      </c>
      <c r="Y3051">
        <v>142</v>
      </c>
      <c r="Z3051">
        <v>81644</v>
      </c>
      <c r="AA3051">
        <v>107</v>
      </c>
      <c r="AB3051">
        <v>11000</v>
      </c>
      <c r="AC3051">
        <v>294</v>
      </c>
      <c r="AD3051">
        <v>585</v>
      </c>
      <c r="AE3051">
        <v>39</v>
      </c>
      <c r="AF3051">
        <v>15</v>
      </c>
      <c r="AG3051">
        <v>666</v>
      </c>
      <c r="AH3051" t="s">
        <v>980</v>
      </c>
      <c r="AI3051" t="s">
        <v>20931</v>
      </c>
      <c r="AJ3051" t="s">
        <v>2420</v>
      </c>
      <c r="AK3051" t="s">
        <v>13161</v>
      </c>
      <c r="AP3051">
        <f t="shared" si="94"/>
        <v>4</v>
      </c>
    </row>
    <row r="3052" spans="1:42" x14ac:dyDescent="0.3">
      <c r="A3052" s="1">
        <v>3482</v>
      </c>
      <c r="B3052" t="s">
        <v>10989</v>
      </c>
      <c r="C3052" t="s">
        <v>27</v>
      </c>
      <c r="D3052" t="s">
        <v>5882</v>
      </c>
      <c r="E3052" t="s">
        <v>914</v>
      </c>
      <c r="F3052" t="s">
        <v>10990</v>
      </c>
      <c r="G3052" t="s">
        <v>10991</v>
      </c>
      <c r="H3052" t="s">
        <v>32</v>
      </c>
      <c r="I3052">
        <v>99</v>
      </c>
      <c r="J3052">
        <v>2.35</v>
      </c>
      <c r="K3052" t="s">
        <v>33</v>
      </c>
      <c r="L3052" t="s">
        <v>19889</v>
      </c>
      <c r="M3052" t="s">
        <v>14448</v>
      </c>
      <c r="N3052" t="s">
        <v>19890</v>
      </c>
      <c r="O3052" t="s">
        <v>19373</v>
      </c>
      <c r="P3052" t="s">
        <v>15383</v>
      </c>
      <c r="Q3052">
        <v>2014</v>
      </c>
      <c r="R3052" t="s">
        <v>491</v>
      </c>
      <c r="S3052">
        <v>0</v>
      </c>
      <c r="T3052">
        <v>6500000</v>
      </c>
      <c r="U3052">
        <v>84263837</v>
      </c>
      <c r="V3052">
        <f t="shared" si="95"/>
        <v>77763837</v>
      </c>
      <c r="W3052" t="s">
        <v>10992</v>
      </c>
      <c r="X3052">
        <v>5.4</v>
      </c>
      <c r="Y3052">
        <v>271</v>
      </c>
      <c r="Z3052">
        <v>81699</v>
      </c>
      <c r="AA3052">
        <v>291</v>
      </c>
      <c r="AB3052">
        <v>45000</v>
      </c>
      <c r="AC3052">
        <v>40</v>
      </c>
      <c r="AD3052">
        <v>1000</v>
      </c>
      <c r="AE3052">
        <v>421</v>
      </c>
      <c r="AF3052">
        <v>300</v>
      </c>
      <c r="AG3052">
        <v>2323</v>
      </c>
      <c r="AH3052" t="s">
        <v>4493</v>
      </c>
      <c r="AI3052" t="s">
        <v>20928</v>
      </c>
      <c r="AP3052">
        <f t="shared" si="94"/>
        <v>2</v>
      </c>
    </row>
    <row r="3053" spans="1:42" x14ac:dyDescent="0.3">
      <c r="A3053" s="1">
        <v>3483</v>
      </c>
      <c r="B3053" t="s">
        <v>10993</v>
      </c>
      <c r="C3053" t="s">
        <v>27</v>
      </c>
      <c r="D3053" t="s">
        <v>10994</v>
      </c>
      <c r="E3053" t="s">
        <v>10871</v>
      </c>
      <c r="F3053" t="s">
        <v>10995</v>
      </c>
      <c r="G3053" t="s">
        <v>10996</v>
      </c>
      <c r="H3053" t="s">
        <v>287</v>
      </c>
      <c r="I3053">
        <v>88</v>
      </c>
      <c r="J3053">
        <v>2.35</v>
      </c>
      <c r="K3053" t="s">
        <v>33</v>
      </c>
      <c r="L3053" t="s">
        <v>14443</v>
      </c>
      <c r="M3053" t="s">
        <v>14712</v>
      </c>
      <c r="N3053" t="s">
        <v>14003</v>
      </c>
      <c r="O3053" t="s">
        <v>16043</v>
      </c>
      <c r="P3053" t="s">
        <v>19891</v>
      </c>
      <c r="Q3053">
        <v>2009</v>
      </c>
      <c r="R3053" t="s">
        <v>34</v>
      </c>
      <c r="S3053">
        <v>7</v>
      </c>
      <c r="T3053">
        <v>6500000</v>
      </c>
      <c r="U3053">
        <v>110029</v>
      </c>
      <c r="V3053">
        <f t="shared" si="95"/>
        <v>-6389971</v>
      </c>
      <c r="W3053" t="s">
        <v>10997</v>
      </c>
      <c r="X3053">
        <v>6.3</v>
      </c>
      <c r="Y3053">
        <v>33</v>
      </c>
      <c r="Z3053">
        <v>1388</v>
      </c>
      <c r="AA3053">
        <v>31</v>
      </c>
      <c r="AB3053">
        <v>479</v>
      </c>
      <c r="AC3053">
        <v>3</v>
      </c>
      <c r="AD3053">
        <v>46</v>
      </c>
      <c r="AE3053">
        <v>46</v>
      </c>
      <c r="AF3053">
        <v>38</v>
      </c>
      <c r="AG3053">
        <v>225</v>
      </c>
      <c r="AH3053" t="s">
        <v>1432</v>
      </c>
      <c r="AI3053" t="s">
        <v>2420</v>
      </c>
      <c r="AJ3053" t="s">
        <v>20927</v>
      </c>
      <c r="AP3053">
        <f t="shared" si="94"/>
        <v>3</v>
      </c>
    </row>
    <row r="3054" spans="1:42" x14ac:dyDescent="0.3">
      <c r="A3054" s="1">
        <v>3484</v>
      </c>
      <c r="B3054" t="s">
        <v>10998</v>
      </c>
      <c r="C3054" t="s">
        <v>27</v>
      </c>
      <c r="D3054" t="s">
        <v>2098</v>
      </c>
      <c r="E3054" t="s">
        <v>10999</v>
      </c>
      <c r="F3054" t="s">
        <v>11000</v>
      </c>
      <c r="G3054" t="s">
        <v>11001</v>
      </c>
      <c r="H3054" t="s">
        <v>32</v>
      </c>
      <c r="I3054">
        <v>112</v>
      </c>
      <c r="J3054">
        <v>1.85</v>
      </c>
      <c r="K3054" t="s">
        <v>33</v>
      </c>
      <c r="L3054" t="s">
        <v>14630</v>
      </c>
      <c r="M3054" t="s">
        <v>14138</v>
      </c>
      <c r="N3054" t="s">
        <v>15298</v>
      </c>
      <c r="O3054" t="s">
        <v>14068</v>
      </c>
      <c r="P3054" t="s">
        <v>15476</v>
      </c>
      <c r="Q3054">
        <v>1991</v>
      </c>
      <c r="R3054" t="s">
        <v>491</v>
      </c>
      <c r="S3054">
        <v>2</v>
      </c>
      <c r="T3054">
        <v>6000000</v>
      </c>
      <c r="U3054">
        <v>57504069</v>
      </c>
      <c r="V3054">
        <f t="shared" si="95"/>
        <v>51504069</v>
      </c>
      <c r="W3054" t="s">
        <v>11002</v>
      </c>
      <c r="X3054">
        <v>7.8</v>
      </c>
      <c r="Y3054">
        <v>64</v>
      </c>
      <c r="Z3054">
        <v>94139</v>
      </c>
      <c r="AA3054">
        <v>183</v>
      </c>
      <c r="AB3054">
        <v>0</v>
      </c>
      <c r="AC3054">
        <v>309</v>
      </c>
      <c r="AD3054">
        <v>27</v>
      </c>
      <c r="AE3054">
        <v>26</v>
      </c>
      <c r="AF3054">
        <v>15</v>
      </c>
      <c r="AG3054">
        <v>106</v>
      </c>
      <c r="AH3054" t="s">
        <v>20931</v>
      </c>
      <c r="AI3054" t="s">
        <v>2420</v>
      </c>
      <c r="AP3054">
        <f t="shared" si="94"/>
        <v>2</v>
      </c>
    </row>
    <row r="3055" spans="1:42" x14ac:dyDescent="0.3">
      <c r="A3055" s="1">
        <v>3485</v>
      </c>
      <c r="B3055" t="s">
        <v>11003</v>
      </c>
      <c r="C3055" t="s">
        <v>27</v>
      </c>
      <c r="D3055" t="s">
        <v>11004</v>
      </c>
      <c r="E3055" t="s">
        <v>7870</v>
      </c>
      <c r="F3055" t="s">
        <v>11005</v>
      </c>
      <c r="G3055" t="s">
        <v>11006</v>
      </c>
      <c r="H3055" t="s">
        <v>32</v>
      </c>
      <c r="I3055">
        <v>108</v>
      </c>
      <c r="J3055">
        <v>1.85</v>
      </c>
      <c r="K3055" t="s">
        <v>33</v>
      </c>
      <c r="L3055" t="s">
        <v>16171</v>
      </c>
      <c r="M3055" t="s">
        <v>19892</v>
      </c>
      <c r="N3055" t="s">
        <v>16344</v>
      </c>
      <c r="O3055" t="s">
        <v>19893</v>
      </c>
      <c r="P3055" t="s">
        <v>15684</v>
      </c>
      <c r="Q3055">
        <v>1987</v>
      </c>
      <c r="R3055" t="s">
        <v>34</v>
      </c>
      <c r="S3055">
        <v>1</v>
      </c>
      <c r="T3055">
        <v>6500000</v>
      </c>
      <c r="U3055">
        <v>54215416</v>
      </c>
      <c r="V3055">
        <f t="shared" si="95"/>
        <v>47715416</v>
      </c>
      <c r="W3055" t="s">
        <v>11007</v>
      </c>
      <c r="X3055">
        <v>6.8</v>
      </c>
      <c r="Y3055">
        <v>18</v>
      </c>
      <c r="Z3055">
        <v>21409</v>
      </c>
      <c r="AA3055">
        <v>63</v>
      </c>
      <c r="AB3055">
        <v>0</v>
      </c>
      <c r="AC3055">
        <v>7</v>
      </c>
      <c r="AD3055">
        <v>699</v>
      </c>
      <c r="AE3055">
        <v>63</v>
      </c>
      <c r="AF3055">
        <v>51</v>
      </c>
      <c r="AG3055">
        <v>936</v>
      </c>
      <c r="AH3055" t="s">
        <v>20932</v>
      </c>
      <c r="AI3055" t="s">
        <v>2420</v>
      </c>
      <c r="AJ3055" t="s">
        <v>20933</v>
      </c>
      <c r="AP3055">
        <f t="shared" si="94"/>
        <v>3</v>
      </c>
    </row>
    <row r="3056" spans="1:42" x14ac:dyDescent="0.3">
      <c r="A3056" s="1">
        <v>3487</v>
      </c>
      <c r="B3056" t="s">
        <v>11008</v>
      </c>
      <c r="C3056" t="s">
        <v>27</v>
      </c>
      <c r="D3056" t="s">
        <v>1631</v>
      </c>
      <c r="E3056" t="s">
        <v>4627</v>
      </c>
      <c r="F3056" t="s">
        <v>8154</v>
      </c>
      <c r="G3056" t="s">
        <v>11009</v>
      </c>
      <c r="H3056" t="s">
        <v>32</v>
      </c>
      <c r="I3056">
        <v>104</v>
      </c>
      <c r="J3056">
        <v>2.35</v>
      </c>
      <c r="K3056" t="s">
        <v>33</v>
      </c>
      <c r="L3056" t="s">
        <v>15216</v>
      </c>
      <c r="M3056" t="s">
        <v>15960</v>
      </c>
      <c r="N3056" t="s">
        <v>14448</v>
      </c>
      <c r="O3056" t="s">
        <v>15458</v>
      </c>
      <c r="P3056" t="s">
        <v>15782</v>
      </c>
      <c r="Q3056">
        <v>1980</v>
      </c>
      <c r="R3056" t="s">
        <v>5142</v>
      </c>
      <c r="S3056">
        <v>0</v>
      </c>
      <c r="T3056">
        <v>6500000</v>
      </c>
      <c r="U3056">
        <v>31899000</v>
      </c>
      <c r="V3056">
        <f t="shared" si="95"/>
        <v>25399000</v>
      </c>
      <c r="W3056" t="s">
        <v>11010</v>
      </c>
      <c r="X3056">
        <v>7.1</v>
      </c>
      <c r="Y3056">
        <v>121</v>
      </c>
      <c r="Z3056">
        <v>23986</v>
      </c>
      <c r="AA3056">
        <v>201</v>
      </c>
      <c r="AB3056">
        <v>0</v>
      </c>
      <c r="AC3056">
        <v>0</v>
      </c>
      <c r="AD3056">
        <v>754</v>
      </c>
      <c r="AE3056">
        <v>567</v>
      </c>
      <c r="AF3056">
        <v>517</v>
      </c>
      <c r="AG3056">
        <v>2442</v>
      </c>
      <c r="AH3056" t="s">
        <v>20928</v>
      </c>
      <c r="AI3056" t="s">
        <v>12756</v>
      </c>
      <c r="AJ3056" t="s">
        <v>13161</v>
      </c>
      <c r="AP3056">
        <f t="shared" si="94"/>
        <v>3</v>
      </c>
    </row>
    <row r="3057" spans="1:42" x14ac:dyDescent="0.3">
      <c r="A3057" s="1">
        <v>3488</v>
      </c>
      <c r="B3057" t="s">
        <v>11011</v>
      </c>
      <c r="C3057" t="s">
        <v>27</v>
      </c>
      <c r="D3057" t="s">
        <v>412</v>
      </c>
      <c r="E3057" t="s">
        <v>4454</v>
      </c>
      <c r="F3057" t="s">
        <v>1133</v>
      </c>
      <c r="G3057" t="s">
        <v>1642</v>
      </c>
      <c r="H3057" t="s">
        <v>32</v>
      </c>
      <c r="I3057">
        <v>108</v>
      </c>
      <c r="J3057">
        <v>1.85</v>
      </c>
      <c r="K3057" t="s">
        <v>33</v>
      </c>
      <c r="L3057" t="s">
        <v>14325</v>
      </c>
      <c r="M3057" t="s">
        <v>19894</v>
      </c>
      <c r="N3057" t="s">
        <v>19895</v>
      </c>
      <c r="O3057" t="s">
        <v>16676</v>
      </c>
      <c r="P3057" t="s">
        <v>15427</v>
      </c>
      <c r="Q3057">
        <v>1993</v>
      </c>
      <c r="R3057" t="s">
        <v>72</v>
      </c>
      <c r="S3057">
        <v>0</v>
      </c>
      <c r="T3057">
        <v>6500000</v>
      </c>
      <c r="U3057">
        <v>24103594</v>
      </c>
      <c r="V3057">
        <f t="shared" si="95"/>
        <v>17603594</v>
      </c>
      <c r="W3057" t="s">
        <v>11012</v>
      </c>
      <c r="X3057">
        <v>6.2</v>
      </c>
      <c r="Y3057">
        <v>14</v>
      </c>
      <c r="Z3057">
        <v>6384</v>
      </c>
      <c r="AA3057">
        <v>54</v>
      </c>
      <c r="AB3057">
        <v>391</v>
      </c>
      <c r="AC3057">
        <v>208</v>
      </c>
      <c r="AD3057">
        <v>876</v>
      </c>
      <c r="AE3057">
        <v>827</v>
      </c>
      <c r="AF3057">
        <v>689</v>
      </c>
      <c r="AG3057">
        <v>4840</v>
      </c>
      <c r="AH3057" t="s">
        <v>718</v>
      </c>
      <c r="AI3057" t="s">
        <v>1432</v>
      </c>
      <c r="AJ3057" t="s">
        <v>2420</v>
      </c>
      <c r="AK3057" t="s">
        <v>20926</v>
      </c>
      <c r="AP3057">
        <f t="shared" si="94"/>
        <v>4</v>
      </c>
    </row>
    <row r="3058" spans="1:42" x14ac:dyDescent="0.3">
      <c r="A3058" s="1">
        <v>3489</v>
      </c>
      <c r="B3058" t="s">
        <v>11013</v>
      </c>
      <c r="C3058" t="s">
        <v>27</v>
      </c>
      <c r="D3058" t="s">
        <v>400</v>
      </c>
      <c r="E3058" t="s">
        <v>5985</v>
      </c>
      <c r="F3058" t="s">
        <v>3754</v>
      </c>
      <c r="G3058" t="s">
        <v>11014</v>
      </c>
      <c r="H3058" t="s">
        <v>32</v>
      </c>
      <c r="I3058">
        <v>102</v>
      </c>
      <c r="J3058">
        <v>2.35</v>
      </c>
      <c r="K3058" t="s">
        <v>33</v>
      </c>
      <c r="L3058" t="s">
        <v>18875</v>
      </c>
      <c r="M3058" t="s">
        <v>14630</v>
      </c>
      <c r="N3058" t="s">
        <v>15545</v>
      </c>
      <c r="O3058" t="s">
        <v>19896</v>
      </c>
      <c r="P3058" t="s">
        <v>17351</v>
      </c>
      <c r="Q3058">
        <v>1999</v>
      </c>
      <c r="R3058" t="s">
        <v>491</v>
      </c>
      <c r="S3058">
        <v>3</v>
      </c>
      <c r="T3058">
        <v>6500000</v>
      </c>
      <c r="U3058">
        <v>16842303</v>
      </c>
      <c r="V3058">
        <f t="shared" si="95"/>
        <v>10342303</v>
      </c>
      <c r="W3058" t="s">
        <v>11015</v>
      </c>
      <c r="X3058">
        <v>7.3</v>
      </c>
      <c r="Y3058">
        <v>137</v>
      </c>
      <c r="Z3058">
        <v>59474</v>
      </c>
      <c r="AA3058">
        <v>418</v>
      </c>
      <c r="AB3058">
        <v>0</v>
      </c>
      <c r="AC3058">
        <v>218</v>
      </c>
      <c r="AD3058">
        <v>900</v>
      </c>
      <c r="AE3058">
        <v>563</v>
      </c>
      <c r="AF3058">
        <v>376</v>
      </c>
      <c r="AG3058">
        <v>2475</v>
      </c>
      <c r="AH3058" t="s">
        <v>1432</v>
      </c>
      <c r="AI3058" t="s">
        <v>20931</v>
      </c>
      <c r="AP3058">
        <f t="shared" si="94"/>
        <v>2</v>
      </c>
    </row>
    <row r="3059" spans="1:42" x14ac:dyDescent="0.3">
      <c r="A3059" s="1">
        <v>3490</v>
      </c>
      <c r="B3059" t="s">
        <v>11016</v>
      </c>
      <c r="C3059" t="s">
        <v>27</v>
      </c>
      <c r="D3059" t="s">
        <v>10581</v>
      </c>
      <c r="E3059" t="s">
        <v>9230</v>
      </c>
      <c r="F3059" t="s">
        <v>11017</v>
      </c>
      <c r="G3059" t="s">
        <v>11018</v>
      </c>
      <c r="H3059" t="s">
        <v>32</v>
      </c>
      <c r="I3059">
        <v>88</v>
      </c>
      <c r="J3059">
        <v>2.35</v>
      </c>
      <c r="K3059" t="s">
        <v>33</v>
      </c>
      <c r="L3059" t="s">
        <v>14068</v>
      </c>
      <c r="M3059" t="s">
        <v>15162</v>
      </c>
      <c r="N3059" t="s">
        <v>19897</v>
      </c>
      <c r="O3059" t="s">
        <v>19898</v>
      </c>
      <c r="P3059" t="s">
        <v>19899</v>
      </c>
      <c r="Q3059">
        <v>2006</v>
      </c>
      <c r="R3059" t="s">
        <v>491</v>
      </c>
      <c r="S3059">
        <v>2</v>
      </c>
      <c r="T3059">
        <v>6500000</v>
      </c>
      <c r="U3059">
        <v>13367101</v>
      </c>
      <c r="V3059">
        <f t="shared" si="95"/>
        <v>6867101</v>
      </c>
      <c r="W3059" t="s">
        <v>11019</v>
      </c>
      <c r="X3059">
        <v>5.9</v>
      </c>
      <c r="Y3059">
        <v>111</v>
      </c>
      <c r="Z3059">
        <v>19715</v>
      </c>
      <c r="AA3059">
        <v>166</v>
      </c>
      <c r="AB3059">
        <v>515</v>
      </c>
      <c r="AC3059">
        <v>132</v>
      </c>
      <c r="AD3059">
        <v>435</v>
      </c>
      <c r="AE3059">
        <v>230</v>
      </c>
      <c r="AF3059">
        <v>180</v>
      </c>
      <c r="AG3059">
        <v>1140</v>
      </c>
      <c r="AH3059" t="s">
        <v>1432</v>
      </c>
      <c r="AI3059" t="s">
        <v>2420</v>
      </c>
      <c r="AJ3059" t="s">
        <v>12756</v>
      </c>
      <c r="AP3059">
        <f t="shared" si="94"/>
        <v>3</v>
      </c>
    </row>
    <row r="3060" spans="1:42" x14ac:dyDescent="0.3">
      <c r="A3060" s="1">
        <v>3492</v>
      </c>
      <c r="B3060" t="s">
        <v>11020</v>
      </c>
      <c r="C3060" t="s">
        <v>27</v>
      </c>
      <c r="D3060" t="s">
        <v>11021</v>
      </c>
      <c r="E3060" t="s">
        <v>2623</v>
      </c>
      <c r="F3060" t="s">
        <v>995</v>
      </c>
      <c r="G3060" t="s">
        <v>6054</v>
      </c>
      <c r="H3060" t="s">
        <v>32</v>
      </c>
      <c r="I3060">
        <v>91</v>
      </c>
      <c r="J3060">
        <v>2.35</v>
      </c>
      <c r="K3060" t="s">
        <v>33</v>
      </c>
      <c r="L3060" t="s">
        <v>19900</v>
      </c>
      <c r="M3060" t="s">
        <v>17510</v>
      </c>
      <c r="N3060" t="s">
        <v>16719</v>
      </c>
      <c r="O3060" t="s">
        <v>15139</v>
      </c>
      <c r="P3060" t="s">
        <v>17104</v>
      </c>
      <c r="Q3060">
        <v>1999</v>
      </c>
      <c r="R3060" t="s">
        <v>34</v>
      </c>
      <c r="S3060">
        <v>0</v>
      </c>
      <c r="T3060">
        <v>6500000</v>
      </c>
      <c r="U3060">
        <v>10149779</v>
      </c>
      <c r="V3060">
        <f t="shared" si="95"/>
        <v>3649779</v>
      </c>
      <c r="W3060" t="s">
        <v>11022</v>
      </c>
      <c r="X3060">
        <v>3.6</v>
      </c>
      <c r="Y3060">
        <v>97</v>
      </c>
      <c r="Z3060">
        <v>8294</v>
      </c>
      <c r="AA3060">
        <v>160</v>
      </c>
      <c r="AB3060">
        <v>342</v>
      </c>
      <c r="AC3060">
        <v>38</v>
      </c>
      <c r="AD3060">
        <v>730</v>
      </c>
      <c r="AE3060">
        <v>461</v>
      </c>
      <c r="AF3060">
        <v>91</v>
      </c>
      <c r="AG3060">
        <v>1405</v>
      </c>
      <c r="AH3060" t="s">
        <v>4493</v>
      </c>
      <c r="AI3060" t="s">
        <v>13700</v>
      </c>
      <c r="AJ3060" t="s">
        <v>13161</v>
      </c>
      <c r="AP3060">
        <f t="shared" si="94"/>
        <v>3</v>
      </c>
    </row>
    <row r="3061" spans="1:42" x14ac:dyDescent="0.3">
      <c r="A3061" s="1">
        <v>3493</v>
      </c>
      <c r="B3061" t="s">
        <v>11023</v>
      </c>
      <c r="C3061" t="s">
        <v>27</v>
      </c>
      <c r="D3061" t="s">
        <v>11024</v>
      </c>
      <c r="E3061" t="s">
        <v>11025</v>
      </c>
      <c r="F3061" t="s">
        <v>11026</v>
      </c>
      <c r="G3061" t="s">
        <v>11027</v>
      </c>
      <c r="H3061" t="s">
        <v>572</v>
      </c>
      <c r="I3061">
        <v>141</v>
      </c>
      <c r="J3061">
        <v>2.35</v>
      </c>
      <c r="K3061" t="s">
        <v>33</v>
      </c>
      <c r="L3061" t="s">
        <v>15567</v>
      </c>
      <c r="M3061" t="s">
        <v>14825</v>
      </c>
      <c r="N3061" t="s">
        <v>15125</v>
      </c>
      <c r="O3061" t="s">
        <v>17387</v>
      </c>
      <c r="P3061" t="s">
        <v>15332</v>
      </c>
      <c r="Q3061">
        <v>2001</v>
      </c>
      <c r="R3061" t="s">
        <v>491</v>
      </c>
      <c r="S3061">
        <v>0</v>
      </c>
      <c r="T3061">
        <v>7000000</v>
      </c>
      <c r="U3061">
        <v>6173485</v>
      </c>
      <c r="V3061">
        <f t="shared" si="95"/>
        <v>-826515</v>
      </c>
      <c r="W3061" t="s">
        <v>11028</v>
      </c>
      <c r="X3061">
        <v>7.7</v>
      </c>
      <c r="Y3061">
        <v>73</v>
      </c>
      <c r="Z3061">
        <v>10672</v>
      </c>
      <c r="AA3061">
        <v>84</v>
      </c>
      <c r="AB3061">
        <v>802</v>
      </c>
      <c r="AC3061">
        <v>11</v>
      </c>
      <c r="AD3061">
        <v>56</v>
      </c>
      <c r="AE3061">
        <v>36</v>
      </c>
      <c r="AF3061">
        <v>8</v>
      </c>
      <c r="AG3061">
        <v>105</v>
      </c>
      <c r="AH3061" t="s">
        <v>20932</v>
      </c>
      <c r="AI3061" t="s">
        <v>2420</v>
      </c>
      <c r="AP3061">
        <f t="shared" si="94"/>
        <v>2</v>
      </c>
    </row>
    <row r="3062" spans="1:42" x14ac:dyDescent="0.3">
      <c r="A3062" s="1">
        <v>3494</v>
      </c>
      <c r="B3062" t="s">
        <v>11029</v>
      </c>
      <c r="C3062" t="s">
        <v>27</v>
      </c>
      <c r="D3062" t="s">
        <v>7382</v>
      </c>
      <c r="E3062" t="s">
        <v>355</v>
      </c>
      <c r="F3062" t="s">
        <v>4435</v>
      </c>
      <c r="G3062" t="s">
        <v>3660</v>
      </c>
      <c r="H3062" t="s">
        <v>47</v>
      </c>
      <c r="I3062">
        <v>101</v>
      </c>
      <c r="J3062">
        <v>2.35</v>
      </c>
      <c r="K3062" t="s">
        <v>33</v>
      </c>
      <c r="L3062" t="s">
        <v>15715</v>
      </c>
      <c r="M3062" t="s">
        <v>14949</v>
      </c>
      <c r="N3062" t="s">
        <v>14564</v>
      </c>
      <c r="O3062" t="s">
        <v>19850</v>
      </c>
      <c r="P3062" t="s">
        <v>19351</v>
      </c>
      <c r="Q3062">
        <v>2011</v>
      </c>
      <c r="R3062" t="s">
        <v>4719</v>
      </c>
      <c r="S3062">
        <v>0</v>
      </c>
      <c r="T3062">
        <v>6500000</v>
      </c>
      <c r="U3062">
        <v>4000304</v>
      </c>
      <c r="V3062">
        <f t="shared" si="95"/>
        <v>-2499696</v>
      </c>
      <c r="W3062" t="s">
        <v>11030</v>
      </c>
      <c r="X3062">
        <v>7.3</v>
      </c>
      <c r="Y3062">
        <v>486</v>
      </c>
      <c r="Z3062">
        <v>145395</v>
      </c>
      <c r="AA3062">
        <v>375</v>
      </c>
      <c r="AB3062">
        <v>23000</v>
      </c>
      <c r="AC3062">
        <v>0</v>
      </c>
      <c r="AD3062">
        <v>13000</v>
      </c>
      <c r="AE3062">
        <v>898</v>
      </c>
      <c r="AF3062">
        <v>726</v>
      </c>
      <c r="AG3062">
        <v>15230</v>
      </c>
      <c r="AH3062" t="s">
        <v>2420</v>
      </c>
      <c r="AP3062">
        <f t="shared" si="94"/>
        <v>1</v>
      </c>
    </row>
    <row r="3063" spans="1:42" x14ac:dyDescent="0.3">
      <c r="A3063" s="1">
        <v>3495</v>
      </c>
      <c r="B3063" t="s">
        <v>11031</v>
      </c>
      <c r="C3063" t="s">
        <v>27</v>
      </c>
      <c r="D3063" t="s">
        <v>515</v>
      </c>
      <c r="E3063" t="s">
        <v>51</v>
      </c>
      <c r="F3063" t="s">
        <v>3333</v>
      </c>
      <c r="G3063" t="s">
        <v>3110</v>
      </c>
      <c r="H3063" t="s">
        <v>47</v>
      </c>
      <c r="I3063">
        <v>105</v>
      </c>
      <c r="J3063">
        <v>2.35</v>
      </c>
      <c r="K3063" t="s">
        <v>33</v>
      </c>
      <c r="L3063" t="s">
        <v>17015</v>
      </c>
      <c r="M3063" t="s">
        <v>15963</v>
      </c>
      <c r="N3063" t="s">
        <v>14630</v>
      </c>
      <c r="O3063" t="s">
        <v>19882</v>
      </c>
      <c r="P3063" t="s">
        <v>17044</v>
      </c>
      <c r="Q3063">
        <v>2004</v>
      </c>
      <c r="R3063" t="s">
        <v>491</v>
      </c>
      <c r="S3063">
        <v>1</v>
      </c>
      <c r="T3063">
        <v>4000000</v>
      </c>
      <c r="U3063">
        <v>2338695</v>
      </c>
      <c r="V3063">
        <f t="shared" si="95"/>
        <v>-1661305</v>
      </c>
      <c r="W3063" t="s">
        <v>11032</v>
      </c>
      <c r="X3063">
        <v>7.4</v>
      </c>
      <c r="Y3063">
        <v>149</v>
      </c>
      <c r="Z3063">
        <v>134070</v>
      </c>
      <c r="AA3063">
        <v>263</v>
      </c>
      <c r="AB3063">
        <v>0</v>
      </c>
      <c r="AC3063">
        <v>905</v>
      </c>
      <c r="AD3063">
        <v>27000</v>
      </c>
      <c r="AE3063">
        <v>594</v>
      </c>
      <c r="AF3063">
        <v>466</v>
      </c>
      <c r="AG3063">
        <v>29277</v>
      </c>
      <c r="AH3063" t="s">
        <v>20931</v>
      </c>
      <c r="AI3063" t="s">
        <v>2420</v>
      </c>
      <c r="AJ3063" t="s">
        <v>13161</v>
      </c>
      <c r="AP3063">
        <f t="shared" si="94"/>
        <v>3</v>
      </c>
    </row>
    <row r="3064" spans="1:42" x14ac:dyDescent="0.3">
      <c r="A3064" s="1">
        <v>3496</v>
      </c>
      <c r="B3064" t="s">
        <v>11033</v>
      </c>
      <c r="C3064" t="s">
        <v>27</v>
      </c>
      <c r="D3064" t="s">
        <v>11034</v>
      </c>
      <c r="E3064" t="s">
        <v>11035</v>
      </c>
      <c r="F3064" t="s">
        <v>10728</v>
      </c>
      <c r="G3064" t="s">
        <v>8729</v>
      </c>
      <c r="H3064" t="s">
        <v>32</v>
      </c>
      <c r="I3064">
        <v>100</v>
      </c>
      <c r="J3064">
        <v>2.35</v>
      </c>
      <c r="K3064" t="s">
        <v>33</v>
      </c>
      <c r="L3064" t="s">
        <v>19901</v>
      </c>
      <c r="M3064" t="s">
        <v>19902</v>
      </c>
      <c r="N3064" t="s">
        <v>19458</v>
      </c>
      <c r="O3064" t="s">
        <v>19784</v>
      </c>
      <c r="P3064" t="s">
        <v>19903</v>
      </c>
      <c r="Q3064">
        <v>2005</v>
      </c>
      <c r="R3064" t="s">
        <v>34</v>
      </c>
      <c r="S3064">
        <v>2</v>
      </c>
      <c r="T3064">
        <v>6500000</v>
      </c>
      <c r="U3064">
        <v>2024854</v>
      </c>
      <c r="V3064">
        <f t="shared" si="95"/>
        <v>-4475146</v>
      </c>
      <c r="W3064" t="s">
        <v>11036</v>
      </c>
      <c r="X3064">
        <v>6.6</v>
      </c>
      <c r="Y3064">
        <v>4</v>
      </c>
      <c r="Z3064">
        <v>564</v>
      </c>
      <c r="AA3064">
        <v>21</v>
      </c>
      <c r="AB3064">
        <v>19</v>
      </c>
      <c r="AC3064">
        <v>0</v>
      </c>
      <c r="AD3064">
        <v>1000</v>
      </c>
      <c r="AE3064">
        <v>373</v>
      </c>
      <c r="AF3064">
        <v>266</v>
      </c>
      <c r="AG3064">
        <v>1942</v>
      </c>
      <c r="AH3064" t="s">
        <v>2420</v>
      </c>
      <c r="AI3064" t="s">
        <v>10951</v>
      </c>
      <c r="AP3064">
        <f t="shared" si="94"/>
        <v>2</v>
      </c>
    </row>
    <row r="3065" spans="1:42" x14ac:dyDescent="0.3">
      <c r="A3065" s="1">
        <v>3497</v>
      </c>
      <c r="B3065" t="s">
        <v>11037</v>
      </c>
      <c r="C3065" t="s">
        <v>27</v>
      </c>
      <c r="D3065" t="s">
        <v>11038</v>
      </c>
      <c r="E3065" t="s">
        <v>176</v>
      </c>
      <c r="F3065" t="s">
        <v>512</v>
      </c>
      <c r="G3065" t="s">
        <v>6530</v>
      </c>
      <c r="H3065" t="s">
        <v>47</v>
      </c>
      <c r="I3065">
        <v>116</v>
      </c>
      <c r="J3065">
        <v>2.35</v>
      </c>
      <c r="K3065" t="s">
        <v>33</v>
      </c>
      <c r="L3065" t="s">
        <v>19904</v>
      </c>
      <c r="M3065" t="s">
        <v>15798</v>
      </c>
      <c r="N3065" t="s">
        <v>19905</v>
      </c>
      <c r="O3065" t="s">
        <v>14986</v>
      </c>
      <c r="P3065" t="s">
        <v>15223</v>
      </c>
      <c r="Q3065">
        <v>2013</v>
      </c>
      <c r="R3065" t="s">
        <v>34</v>
      </c>
      <c r="S3065">
        <v>4</v>
      </c>
      <c r="T3065">
        <v>6500000</v>
      </c>
      <c r="U3065">
        <v>2268296</v>
      </c>
      <c r="V3065">
        <f t="shared" si="95"/>
        <v>-4231704</v>
      </c>
      <c r="W3065" t="s">
        <v>11039</v>
      </c>
      <c r="X3065">
        <v>6.9</v>
      </c>
      <c r="Y3065">
        <v>200</v>
      </c>
      <c r="Z3065">
        <v>41856</v>
      </c>
      <c r="AA3065">
        <v>119</v>
      </c>
      <c r="AB3065">
        <v>12000</v>
      </c>
      <c r="AC3065">
        <v>129</v>
      </c>
      <c r="AD3065">
        <v>10000</v>
      </c>
      <c r="AE3065">
        <v>918</v>
      </c>
      <c r="AF3065">
        <v>782</v>
      </c>
      <c r="AG3065">
        <v>13180</v>
      </c>
      <c r="AH3065" t="s">
        <v>2420</v>
      </c>
      <c r="AI3065" t="s">
        <v>13161</v>
      </c>
      <c r="AP3065">
        <f t="shared" si="94"/>
        <v>2</v>
      </c>
    </row>
    <row r="3066" spans="1:42" x14ac:dyDescent="0.3">
      <c r="A3066" s="1">
        <v>3498</v>
      </c>
      <c r="B3066" t="s">
        <v>11040</v>
      </c>
      <c r="C3066" t="s">
        <v>27</v>
      </c>
      <c r="D3066" t="s">
        <v>8750</v>
      </c>
      <c r="E3066" t="s">
        <v>338</v>
      </c>
      <c r="F3066" t="s">
        <v>789</v>
      </c>
      <c r="G3066" t="s">
        <v>5263</v>
      </c>
      <c r="H3066" t="s">
        <v>32</v>
      </c>
      <c r="I3066">
        <v>97</v>
      </c>
      <c r="J3066">
        <v>2.35</v>
      </c>
      <c r="K3066" t="s">
        <v>33</v>
      </c>
      <c r="L3066" t="s">
        <v>19906</v>
      </c>
      <c r="M3066" t="s">
        <v>19907</v>
      </c>
      <c r="N3066" t="s">
        <v>18324</v>
      </c>
      <c r="O3066" t="s">
        <v>14403</v>
      </c>
      <c r="P3066" t="s">
        <v>19908</v>
      </c>
      <c r="Q3066">
        <v>2004</v>
      </c>
      <c r="R3066" t="s">
        <v>491</v>
      </c>
      <c r="S3066">
        <v>2</v>
      </c>
      <c r="T3066">
        <v>6500000</v>
      </c>
      <c r="U3066">
        <v>1029017</v>
      </c>
      <c r="V3066">
        <f t="shared" si="95"/>
        <v>-5470983</v>
      </c>
      <c r="W3066" t="s">
        <v>11041</v>
      </c>
      <c r="X3066">
        <v>6.8</v>
      </c>
      <c r="Y3066">
        <v>84</v>
      </c>
      <c r="Z3066">
        <v>12049</v>
      </c>
      <c r="AA3066">
        <v>135</v>
      </c>
      <c r="AB3066">
        <v>1000</v>
      </c>
      <c r="AC3066">
        <v>15</v>
      </c>
      <c r="AD3066">
        <v>18000</v>
      </c>
      <c r="AE3066">
        <v>986</v>
      </c>
      <c r="AF3066">
        <v>874</v>
      </c>
      <c r="AG3066">
        <v>21107</v>
      </c>
      <c r="AH3066" t="s">
        <v>2420</v>
      </c>
      <c r="AI3066" t="s">
        <v>12756</v>
      </c>
      <c r="AP3066">
        <f t="shared" si="94"/>
        <v>2</v>
      </c>
    </row>
    <row r="3067" spans="1:42" x14ac:dyDescent="0.3">
      <c r="A3067" s="1">
        <v>3499</v>
      </c>
      <c r="B3067" t="s">
        <v>11042</v>
      </c>
      <c r="C3067" t="s">
        <v>27</v>
      </c>
      <c r="D3067" t="s">
        <v>11043</v>
      </c>
      <c r="E3067" t="s">
        <v>2497</v>
      </c>
      <c r="F3067" t="s">
        <v>11044</v>
      </c>
      <c r="G3067" t="s">
        <v>11045</v>
      </c>
      <c r="H3067" t="s">
        <v>47</v>
      </c>
      <c r="I3067">
        <v>106</v>
      </c>
      <c r="J3067">
        <v>1.85</v>
      </c>
      <c r="K3067" t="s">
        <v>33</v>
      </c>
      <c r="L3067" t="s">
        <v>14096</v>
      </c>
      <c r="M3067" t="s">
        <v>19909</v>
      </c>
      <c r="N3067" t="s">
        <v>15210</v>
      </c>
      <c r="O3067" t="s">
        <v>19910</v>
      </c>
      <c r="P3067" t="s">
        <v>14986</v>
      </c>
      <c r="Q3067">
        <v>2000</v>
      </c>
      <c r="R3067" t="s">
        <v>491</v>
      </c>
      <c r="S3067">
        <v>0</v>
      </c>
      <c r="T3067">
        <v>6500000</v>
      </c>
      <c r="U3067">
        <v>64148</v>
      </c>
      <c r="V3067">
        <f t="shared" si="95"/>
        <v>-6435852</v>
      </c>
      <c r="W3067" t="s">
        <v>11046</v>
      </c>
      <c r="X3067">
        <v>7.3</v>
      </c>
      <c r="Y3067">
        <v>28</v>
      </c>
      <c r="Z3067">
        <v>2601</v>
      </c>
      <c r="AA3067">
        <v>35</v>
      </c>
      <c r="AB3067">
        <v>260</v>
      </c>
      <c r="AC3067">
        <v>19</v>
      </c>
      <c r="AD3067">
        <v>844</v>
      </c>
      <c r="AE3067">
        <v>2</v>
      </c>
      <c r="AF3067">
        <v>0</v>
      </c>
      <c r="AG3067">
        <v>846</v>
      </c>
      <c r="AH3067" t="s">
        <v>2420</v>
      </c>
      <c r="AP3067">
        <f t="shared" si="94"/>
        <v>1</v>
      </c>
    </row>
    <row r="3068" spans="1:42" x14ac:dyDescent="0.3">
      <c r="A3068" s="1">
        <v>3500</v>
      </c>
      <c r="B3068" t="s">
        <v>11047</v>
      </c>
      <c r="C3068" t="s">
        <v>27</v>
      </c>
      <c r="D3068" t="s">
        <v>11048</v>
      </c>
      <c r="E3068" t="s">
        <v>209</v>
      </c>
      <c r="F3068" t="s">
        <v>5891</v>
      </c>
      <c r="G3068" t="s">
        <v>9652</v>
      </c>
      <c r="H3068" t="s">
        <v>32</v>
      </c>
      <c r="I3068">
        <v>105</v>
      </c>
      <c r="J3068">
        <v>2.35</v>
      </c>
      <c r="K3068" t="s">
        <v>33</v>
      </c>
      <c r="L3068" t="s">
        <v>14044</v>
      </c>
      <c r="M3068" t="s">
        <v>19911</v>
      </c>
      <c r="N3068" t="s">
        <v>19912</v>
      </c>
      <c r="O3068" t="s">
        <v>15547</v>
      </c>
      <c r="P3068" t="s">
        <v>19913</v>
      </c>
      <c r="Q3068">
        <v>2009</v>
      </c>
      <c r="R3068" t="s">
        <v>491</v>
      </c>
      <c r="S3068">
        <v>0</v>
      </c>
      <c r="T3068">
        <v>6500000</v>
      </c>
      <c r="U3068">
        <v>66637</v>
      </c>
      <c r="V3068">
        <f t="shared" si="95"/>
        <v>-6433363</v>
      </c>
      <c r="W3068" t="s">
        <v>11049</v>
      </c>
      <c r="X3068">
        <v>7.2</v>
      </c>
      <c r="Y3068">
        <v>217</v>
      </c>
      <c r="Z3068">
        <v>29608</v>
      </c>
      <c r="AA3068">
        <v>92</v>
      </c>
      <c r="AB3068">
        <v>0</v>
      </c>
      <c r="AC3068">
        <v>38</v>
      </c>
      <c r="AD3068">
        <v>12000</v>
      </c>
      <c r="AE3068">
        <v>712</v>
      </c>
      <c r="AF3068">
        <v>706</v>
      </c>
      <c r="AG3068">
        <v>14462</v>
      </c>
      <c r="AH3068" t="s">
        <v>2420</v>
      </c>
      <c r="AI3068" t="s">
        <v>12756</v>
      </c>
      <c r="AJ3068" t="s">
        <v>6750</v>
      </c>
      <c r="AP3068">
        <f t="shared" si="94"/>
        <v>3</v>
      </c>
    </row>
    <row r="3069" spans="1:42" x14ac:dyDescent="0.3">
      <c r="A3069" s="1">
        <v>3502</v>
      </c>
      <c r="B3069" t="s">
        <v>11050</v>
      </c>
      <c r="C3069" t="s">
        <v>559</v>
      </c>
      <c r="D3069" t="s">
        <v>7454</v>
      </c>
      <c r="E3069" t="s">
        <v>434</v>
      </c>
      <c r="F3069" t="s">
        <v>58</v>
      </c>
      <c r="G3069" t="s">
        <v>4997</v>
      </c>
      <c r="H3069" t="s">
        <v>47</v>
      </c>
      <c r="I3069">
        <v>122</v>
      </c>
      <c r="J3069">
        <v>2.35</v>
      </c>
      <c r="K3069" t="s">
        <v>33</v>
      </c>
      <c r="L3069" t="s">
        <v>15249</v>
      </c>
      <c r="M3069" t="s">
        <v>19914</v>
      </c>
      <c r="N3069" t="s">
        <v>15512</v>
      </c>
      <c r="O3069" t="s">
        <v>19019</v>
      </c>
      <c r="P3069" t="s">
        <v>15383</v>
      </c>
      <c r="Q3069">
        <v>2007</v>
      </c>
      <c r="R3069" t="s">
        <v>491</v>
      </c>
      <c r="S3069">
        <v>1</v>
      </c>
      <c r="T3069">
        <v>4500000</v>
      </c>
      <c r="U3069">
        <v>871577</v>
      </c>
      <c r="V3069">
        <f t="shared" si="95"/>
        <v>-3628423</v>
      </c>
      <c r="W3069" t="s">
        <v>11051</v>
      </c>
      <c r="X3069">
        <v>7.7</v>
      </c>
      <c r="Y3069">
        <v>183</v>
      </c>
      <c r="Z3069">
        <v>51353</v>
      </c>
      <c r="AA3069">
        <v>143</v>
      </c>
      <c r="AB3069">
        <v>13000</v>
      </c>
      <c r="AC3069">
        <v>210</v>
      </c>
      <c r="AD3069">
        <v>845</v>
      </c>
      <c r="AE3069">
        <v>631</v>
      </c>
      <c r="AF3069">
        <v>471</v>
      </c>
      <c r="AG3069">
        <v>2614</v>
      </c>
      <c r="AH3069" t="s">
        <v>20932</v>
      </c>
      <c r="AI3069" t="s">
        <v>2420</v>
      </c>
      <c r="AJ3069" t="s">
        <v>20933</v>
      </c>
      <c r="AP3069">
        <f t="shared" si="94"/>
        <v>3</v>
      </c>
    </row>
    <row r="3070" spans="1:42" x14ac:dyDescent="0.3">
      <c r="A3070" s="1">
        <v>3503</v>
      </c>
      <c r="B3070" t="s">
        <v>11052</v>
      </c>
      <c r="C3070" t="s">
        <v>27</v>
      </c>
      <c r="D3070" t="s">
        <v>28</v>
      </c>
      <c r="E3070" t="s">
        <v>2147</v>
      </c>
      <c r="F3070" t="s">
        <v>3191</v>
      </c>
      <c r="G3070" t="s">
        <v>11053</v>
      </c>
      <c r="H3070" t="s">
        <v>47</v>
      </c>
      <c r="I3070">
        <v>107</v>
      </c>
      <c r="J3070">
        <v>1.85</v>
      </c>
      <c r="K3070" t="s">
        <v>33</v>
      </c>
      <c r="L3070" t="s">
        <v>14382</v>
      </c>
      <c r="M3070" t="s">
        <v>19915</v>
      </c>
      <c r="N3070" t="s">
        <v>14188</v>
      </c>
      <c r="O3070" t="s">
        <v>19916</v>
      </c>
      <c r="P3070" t="s">
        <v>14239</v>
      </c>
      <c r="Q3070">
        <v>1984</v>
      </c>
      <c r="R3070" t="s">
        <v>491</v>
      </c>
      <c r="S3070">
        <v>1</v>
      </c>
      <c r="T3070">
        <v>6500000</v>
      </c>
      <c r="U3070">
        <v>38400000</v>
      </c>
      <c r="V3070">
        <f t="shared" si="95"/>
        <v>31900000</v>
      </c>
      <c r="W3070" t="s">
        <v>11054</v>
      </c>
      <c r="X3070">
        <v>8.1</v>
      </c>
      <c r="Y3070">
        <v>204</v>
      </c>
      <c r="Z3070">
        <v>600266</v>
      </c>
      <c r="AA3070">
        <v>692</v>
      </c>
      <c r="AB3070">
        <v>13000</v>
      </c>
      <c r="AC3070">
        <v>0</v>
      </c>
      <c r="AD3070">
        <v>2000</v>
      </c>
      <c r="AE3070">
        <v>663</v>
      </c>
      <c r="AF3070">
        <v>255</v>
      </c>
      <c r="AG3070">
        <v>3582</v>
      </c>
      <c r="AH3070" t="s">
        <v>980</v>
      </c>
      <c r="AI3070" t="s">
        <v>13700</v>
      </c>
      <c r="AP3070">
        <f t="shared" si="94"/>
        <v>2</v>
      </c>
    </row>
    <row r="3071" spans="1:42" x14ac:dyDescent="0.3">
      <c r="A3071" s="1">
        <v>3504</v>
      </c>
      <c r="B3071" t="s">
        <v>11055</v>
      </c>
      <c r="C3071" t="s">
        <v>559</v>
      </c>
      <c r="D3071" t="s">
        <v>11056</v>
      </c>
      <c r="E3071" t="s">
        <v>11057</v>
      </c>
      <c r="F3071" t="s">
        <v>11058</v>
      </c>
      <c r="G3071" t="s">
        <v>8200</v>
      </c>
      <c r="H3071" t="s">
        <v>572</v>
      </c>
      <c r="I3071">
        <v>121</v>
      </c>
      <c r="J3071">
        <v>1.85</v>
      </c>
      <c r="K3071" t="s">
        <v>7892</v>
      </c>
      <c r="L3071" t="s">
        <v>15550</v>
      </c>
      <c r="M3071" t="s">
        <v>19917</v>
      </c>
      <c r="N3071" t="s">
        <v>19918</v>
      </c>
      <c r="O3071" t="s">
        <v>18765</v>
      </c>
      <c r="P3071" t="s">
        <v>15312</v>
      </c>
      <c r="Q3071">
        <v>2003</v>
      </c>
      <c r="R3071" t="s">
        <v>491</v>
      </c>
      <c r="S3071">
        <v>2</v>
      </c>
      <c r="T3071">
        <v>4800000</v>
      </c>
      <c r="U3071">
        <v>4063859</v>
      </c>
      <c r="V3071">
        <f t="shared" si="95"/>
        <v>-736141</v>
      </c>
      <c r="W3071" t="s">
        <v>11059</v>
      </c>
      <c r="X3071">
        <v>7.7</v>
      </c>
      <c r="Y3071">
        <v>153</v>
      </c>
      <c r="Z3071">
        <v>114407</v>
      </c>
      <c r="AA3071">
        <v>225</v>
      </c>
      <c r="AB3071">
        <v>11000</v>
      </c>
      <c r="AC3071">
        <v>31</v>
      </c>
      <c r="AD3071">
        <v>65</v>
      </c>
      <c r="AE3071">
        <v>51</v>
      </c>
      <c r="AF3071">
        <v>43</v>
      </c>
      <c r="AG3071">
        <v>200</v>
      </c>
      <c r="AH3071" t="s">
        <v>2420</v>
      </c>
      <c r="AI3071" t="s">
        <v>12756</v>
      </c>
      <c r="AP3071">
        <f t="shared" si="94"/>
        <v>2</v>
      </c>
    </row>
    <row r="3072" spans="1:42" x14ac:dyDescent="0.3">
      <c r="A3072" s="1">
        <v>3505</v>
      </c>
      <c r="B3072" t="s">
        <v>11060</v>
      </c>
      <c r="C3072" t="s">
        <v>27</v>
      </c>
      <c r="D3072" t="s">
        <v>2596</v>
      </c>
      <c r="E3072" t="s">
        <v>124</v>
      </c>
      <c r="F3072" t="s">
        <v>11061</v>
      </c>
      <c r="G3072" t="s">
        <v>11062</v>
      </c>
      <c r="H3072" t="s">
        <v>47</v>
      </c>
      <c r="I3072">
        <v>98</v>
      </c>
      <c r="J3072">
        <v>1.85</v>
      </c>
      <c r="K3072" t="s">
        <v>33</v>
      </c>
      <c r="L3072" t="s">
        <v>19919</v>
      </c>
      <c r="M3072" t="s">
        <v>19920</v>
      </c>
      <c r="N3072" t="s">
        <v>14613</v>
      </c>
      <c r="O3072" t="s">
        <v>15298</v>
      </c>
      <c r="P3072" t="s">
        <v>19921</v>
      </c>
      <c r="Q3072">
        <v>2009</v>
      </c>
      <c r="R3072" t="s">
        <v>491</v>
      </c>
      <c r="S3072">
        <v>2</v>
      </c>
      <c r="T3072">
        <v>10000000</v>
      </c>
      <c r="U3072">
        <v>449558</v>
      </c>
      <c r="V3072">
        <f t="shared" si="95"/>
        <v>-9550442</v>
      </c>
      <c r="W3072" t="s">
        <v>11063</v>
      </c>
      <c r="X3072">
        <v>7.6</v>
      </c>
      <c r="Y3072">
        <v>145</v>
      </c>
      <c r="Z3072">
        <v>32307</v>
      </c>
      <c r="AA3072">
        <v>75</v>
      </c>
      <c r="AB3072">
        <v>0</v>
      </c>
      <c r="AC3072">
        <v>0</v>
      </c>
      <c r="AD3072">
        <v>1000</v>
      </c>
      <c r="AE3072">
        <v>54</v>
      </c>
      <c r="AF3072">
        <v>27</v>
      </c>
      <c r="AG3072">
        <v>1163</v>
      </c>
      <c r="AH3072" t="s">
        <v>20932</v>
      </c>
      <c r="AI3072" t="s">
        <v>2420</v>
      </c>
      <c r="AJ3072" t="s">
        <v>20930</v>
      </c>
      <c r="AP3072">
        <f t="shared" si="94"/>
        <v>3</v>
      </c>
    </row>
    <row r="3073" spans="1:42" x14ac:dyDescent="0.3">
      <c r="A3073" s="1">
        <v>3508</v>
      </c>
      <c r="B3073" t="s">
        <v>11064</v>
      </c>
      <c r="C3073" t="s">
        <v>27</v>
      </c>
      <c r="D3073" t="s">
        <v>5005</v>
      </c>
      <c r="E3073" t="s">
        <v>1517</v>
      </c>
      <c r="F3073" t="s">
        <v>7183</v>
      </c>
      <c r="G3073" t="s">
        <v>5656</v>
      </c>
      <c r="H3073" t="s">
        <v>32</v>
      </c>
      <c r="I3073">
        <v>123</v>
      </c>
      <c r="J3073">
        <v>1.85</v>
      </c>
      <c r="K3073" t="s">
        <v>33</v>
      </c>
      <c r="L3073" t="s">
        <v>19922</v>
      </c>
      <c r="M3073" t="s">
        <v>17959</v>
      </c>
      <c r="N3073" t="s">
        <v>18248</v>
      </c>
      <c r="O3073" t="s">
        <v>17747</v>
      </c>
      <c r="P3073" t="s">
        <v>14057</v>
      </c>
      <c r="Q3073">
        <v>1995</v>
      </c>
      <c r="R3073" t="s">
        <v>491</v>
      </c>
      <c r="S3073">
        <v>6</v>
      </c>
      <c r="T3073">
        <v>6000000</v>
      </c>
      <c r="U3073">
        <v>2122561</v>
      </c>
      <c r="V3073">
        <f t="shared" si="95"/>
        <v>-3877439</v>
      </c>
      <c r="W3073" t="s">
        <v>11065</v>
      </c>
      <c r="X3073">
        <v>7.2</v>
      </c>
      <c r="Y3073">
        <v>93</v>
      </c>
      <c r="Z3073">
        <v>99033</v>
      </c>
      <c r="AA3073">
        <v>434</v>
      </c>
      <c r="AB3073">
        <v>0</v>
      </c>
      <c r="AC3073">
        <v>0</v>
      </c>
      <c r="AD3073">
        <v>1000</v>
      </c>
      <c r="AE3073">
        <v>898</v>
      </c>
      <c r="AF3073">
        <v>781</v>
      </c>
      <c r="AG3073">
        <v>3254</v>
      </c>
      <c r="AH3073" t="s">
        <v>1432</v>
      </c>
      <c r="AI3073" t="s">
        <v>12756</v>
      </c>
      <c r="AP3073">
        <f t="shared" si="94"/>
        <v>2</v>
      </c>
    </row>
    <row r="3074" spans="1:42" x14ac:dyDescent="0.3">
      <c r="A3074" s="1">
        <v>3509</v>
      </c>
      <c r="B3074" t="s">
        <v>11066</v>
      </c>
      <c r="C3074" t="s">
        <v>27</v>
      </c>
      <c r="D3074" t="s">
        <v>9030</v>
      </c>
      <c r="E3074" t="s">
        <v>11067</v>
      </c>
      <c r="F3074" t="s">
        <v>2936</v>
      </c>
      <c r="G3074" t="s">
        <v>10323</v>
      </c>
      <c r="H3074" t="s">
        <v>32</v>
      </c>
      <c r="I3074">
        <v>110</v>
      </c>
      <c r="J3074">
        <v>2.35</v>
      </c>
      <c r="K3074" t="s">
        <v>33</v>
      </c>
      <c r="L3074" t="s">
        <v>16404</v>
      </c>
      <c r="M3074" t="s">
        <v>16234</v>
      </c>
      <c r="N3074" t="s">
        <v>15251</v>
      </c>
      <c r="O3074" t="s">
        <v>16305</v>
      </c>
      <c r="P3074" t="s">
        <v>19923</v>
      </c>
      <c r="Q3074">
        <v>1978</v>
      </c>
      <c r="R3074" t="s">
        <v>34</v>
      </c>
      <c r="S3074">
        <v>2</v>
      </c>
      <c r="T3074">
        <v>6000000</v>
      </c>
      <c r="U3074">
        <v>181360000</v>
      </c>
      <c r="V3074">
        <f t="shared" si="95"/>
        <v>175360000</v>
      </c>
      <c r="W3074" t="s">
        <v>11068</v>
      </c>
      <c r="X3074">
        <v>7.2</v>
      </c>
      <c r="Y3074">
        <v>124</v>
      </c>
      <c r="Z3074">
        <v>170027</v>
      </c>
      <c r="AA3074">
        <v>350</v>
      </c>
      <c r="AB3074">
        <v>13000</v>
      </c>
      <c r="AC3074">
        <v>116</v>
      </c>
      <c r="AD3074">
        <v>1000</v>
      </c>
      <c r="AE3074">
        <v>944</v>
      </c>
      <c r="AF3074">
        <v>898</v>
      </c>
      <c r="AG3074">
        <v>5127</v>
      </c>
      <c r="AH3074" t="s">
        <v>20927</v>
      </c>
      <c r="AI3074" t="s">
        <v>12756</v>
      </c>
      <c r="AP3074">
        <f t="shared" si="94"/>
        <v>2</v>
      </c>
    </row>
    <row r="3075" spans="1:42" x14ac:dyDescent="0.3">
      <c r="A3075" s="1">
        <v>3510</v>
      </c>
      <c r="B3075" t="s">
        <v>11069</v>
      </c>
      <c r="C3075" t="s">
        <v>27</v>
      </c>
      <c r="D3075" t="s">
        <v>569</v>
      </c>
      <c r="E3075" t="s">
        <v>38</v>
      </c>
      <c r="F3075" t="s">
        <v>4019</v>
      </c>
      <c r="G3075" t="s">
        <v>2179</v>
      </c>
      <c r="H3075" t="s">
        <v>47</v>
      </c>
      <c r="I3075">
        <v>120</v>
      </c>
      <c r="J3075">
        <v>1.85</v>
      </c>
      <c r="K3075" t="s">
        <v>33</v>
      </c>
      <c r="L3075" t="s">
        <v>15510</v>
      </c>
      <c r="M3075" t="s">
        <v>19924</v>
      </c>
      <c r="N3075" t="s">
        <v>14635</v>
      </c>
      <c r="O3075" t="s">
        <v>14903</v>
      </c>
      <c r="P3075" t="s">
        <v>16117</v>
      </c>
      <c r="Q3075">
        <v>1986</v>
      </c>
      <c r="R3075" t="s">
        <v>491</v>
      </c>
      <c r="S3075">
        <v>0</v>
      </c>
      <c r="T3075">
        <v>6000000</v>
      </c>
      <c r="U3075">
        <v>137963328</v>
      </c>
      <c r="V3075">
        <f t="shared" si="95"/>
        <v>131963328</v>
      </c>
      <c r="W3075" t="s">
        <v>11070</v>
      </c>
      <c r="X3075">
        <v>8.1</v>
      </c>
      <c r="Y3075">
        <v>120</v>
      </c>
      <c r="Z3075">
        <v>291603</v>
      </c>
      <c r="AA3075">
        <v>505</v>
      </c>
      <c r="AB3075">
        <v>9000</v>
      </c>
      <c r="AC3075">
        <v>0</v>
      </c>
      <c r="AD3075">
        <v>40000</v>
      </c>
      <c r="AE3075">
        <v>854</v>
      </c>
      <c r="AF3075">
        <v>576</v>
      </c>
      <c r="AG3075">
        <v>42028</v>
      </c>
      <c r="AH3075" t="s">
        <v>2420</v>
      </c>
      <c r="AI3075" t="s">
        <v>6750</v>
      </c>
      <c r="AP3075">
        <f t="shared" ref="AP3075:AP3138" si="96">COUNTA(AH3075:AO3075)</f>
        <v>2</v>
      </c>
    </row>
    <row r="3076" spans="1:42" x14ac:dyDescent="0.3">
      <c r="A3076" s="1">
        <v>3511</v>
      </c>
      <c r="B3076" t="s">
        <v>11071</v>
      </c>
      <c r="C3076" t="s">
        <v>27</v>
      </c>
      <c r="D3076" t="s">
        <v>2697</v>
      </c>
      <c r="E3076" t="s">
        <v>11072</v>
      </c>
      <c r="F3076" t="s">
        <v>11073</v>
      </c>
      <c r="G3076" t="s">
        <v>11074</v>
      </c>
      <c r="H3076" t="s">
        <v>32</v>
      </c>
      <c r="I3076">
        <v>122</v>
      </c>
      <c r="J3076">
        <v>1.85</v>
      </c>
      <c r="K3076" t="s">
        <v>33</v>
      </c>
      <c r="L3076" t="s">
        <v>16692</v>
      </c>
      <c r="M3076" t="s">
        <v>16522</v>
      </c>
      <c r="N3076" t="s">
        <v>14990</v>
      </c>
      <c r="O3076" t="s">
        <v>16715</v>
      </c>
      <c r="P3076" t="s">
        <v>19925</v>
      </c>
      <c r="Q3076">
        <v>2004</v>
      </c>
      <c r="R3076" t="s">
        <v>491</v>
      </c>
      <c r="S3076">
        <v>0</v>
      </c>
      <c r="T3076">
        <v>6000000</v>
      </c>
      <c r="U3076">
        <v>119078393</v>
      </c>
      <c r="V3076">
        <f t="shared" ref="V3076:V3139" si="97">U3076-T3076</f>
        <v>113078393</v>
      </c>
      <c r="W3076" t="s">
        <v>11075</v>
      </c>
      <c r="X3076">
        <v>7.5</v>
      </c>
      <c r="Y3076">
        <v>288</v>
      </c>
      <c r="Z3076">
        <v>113152</v>
      </c>
      <c r="AA3076">
        <v>1416</v>
      </c>
      <c r="AB3076">
        <v>0</v>
      </c>
      <c r="AC3076">
        <v>909</v>
      </c>
      <c r="AD3076">
        <v>503</v>
      </c>
      <c r="AE3076">
        <v>328</v>
      </c>
      <c r="AF3076">
        <v>282</v>
      </c>
      <c r="AG3076">
        <v>1448</v>
      </c>
      <c r="AH3076" t="s">
        <v>6248</v>
      </c>
      <c r="AI3076" t="s">
        <v>2420</v>
      </c>
      <c r="AJ3076" t="s">
        <v>6750</v>
      </c>
      <c r="AP3076">
        <f t="shared" si="96"/>
        <v>3</v>
      </c>
    </row>
    <row r="3077" spans="1:42" x14ac:dyDescent="0.3">
      <c r="A3077" s="1">
        <v>3512</v>
      </c>
      <c r="B3077" t="s">
        <v>11076</v>
      </c>
      <c r="C3077" t="s">
        <v>27</v>
      </c>
      <c r="D3077" t="s">
        <v>11077</v>
      </c>
      <c r="E3077" t="s">
        <v>11078</v>
      </c>
      <c r="F3077" t="s">
        <v>11079</v>
      </c>
      <c r="G3077" t="s">
        <v>11080</v>
      </c>
      <c r="H3077" t="s">
        <v>32</v>
      </c>
      <c r="I3077">
        <v>110</v>
      </c>
      <c r="J3077">
        <v>2.35</v>
      </c>
      <c r="K3077" t="s">
        <v>33</v>
      </c>
      <c r="L3077" t="s">
        <v>17792</v>
      </c>
      <c r="M3077" t="s">
        <v>15082</v>
      </c>
      <c r="N3077" t="s">
        <v>14025</v>
      </c>
      <c r="O3077" t="s">
        <v>19926</v>
      </c>
      <c r="P3077" t="s">
        <v>14028</v>
      </c>
      <c r="Q3077">
        <v>1969</v>
      </c>
      <c r="R3077" t="s">
        <v>10558</v>
      </c>
      <c r="S3077">
        <v>1</v>
      </c>
      <c r="T3077">
        <v>6000000</v>
      </c>
      <c r="U3077">
        <v>102308900</v>
      </c>
      <c r="V3077">
        <f t="shared" si="97"/>
        <v>96308900</v>
      </c>
      <c r="W3077" t="s">
        <v>11081</v>
      </c>
      <c r="X3077">
        <v>8.1</v>
      </c>
      <c r="Y3077">
        <v>130</v>
      </c>
      <c r="Z3077">
        <v>152089</v>
      </c>
      <c r="AA3077">
        <v>309</v>
      </c>
      <c r="AB3077">
        <v>0</v>
      </c>
      <c r="AC3077">
        <v>131</v>
      </c>
      <c r="AD3077">
        <v>640</v>
      </c>
      <c r="AE3077">
        <v>566</v>
      </c>
      <c r="AF3077">
        <v>399</v>
      </c>
      <c r="AG3077">
        <v>2169</v>
      </c>
      <c r="AH3077" t="s">
        <v>20932</v>
      </c>
      <c r="AI3077" t="s">
        <v>20931</v>
      </c>
      <c r="AJ3077" t="s">
        <v>2420</v>
      </c>
      <c r="AK3077" t="s">
        <v>10951</v>
      </c>
      <c r="AP3077">
        <f t="shared" si="96"/>
        <v>4</v>
      </c>
    </row>
    <row r="3078" spans="1:42" x14ac:dyDescent="0.3">
      <c r="A3078" s="1">
        <v>3513</v>
      </c>
      <c r="B3078" t="s">
        <v>11082</v>
      </c>
      <c r="C3078" t="s">
        <v>27</v>
      </c>
      <c r="D3078" t="s">
        <v>11083</v>
      </c>
      <c r="E3078" t="s">
        <v>11084</v>
      </c>
      <c r="F3078" t="s">
        <v>11085</v>
      </c>
      <c r="G3078" t="s">
        <v>11086</v>
      </c>
      <c r="H3078" t="s">
        <v>32</v>
      </c>
      <c r="I3078">
        <v>139</v>
      </c>
      <c r="J3078">
        <v>1.66</v>
      </c>
      <c r="K3078" t="s">
        <v>33</v>
      </c>
      <c r="L3078" t="s">
        <v>16538</v>
      </c>
      <c r="M3078" t="s">
        <v>15915</v>
      </c>
      <c r="N3078" t="s">
        <v>19927</v>
      </c>
      <c r="O3078" t="s">
        <v>14128</v>
      </c>
      <c r="P3078" t="s">
        <v>15026</v>
      </c>
      <c r="Q3078">
        <v>1964</v>
      </c>
      <c r="R3078" t="s">
        <v>4220</v>
      </c>
      <c r="S3078">
        <v>2</v>
      </c>
      <c r="T3078">
        <v>6000000</v>
      </c>
      <c r="U3078">
        <v>102300000</v>
      </c>
      <c r="V3078">
        <f t="shared" si="97"/>
        <v>96300000</v>
      </c>
      <c r="W3078" t="s">
        <v>11087</v>
      </c>
      <c r="X3078">
        <v>7.8</v>
      </c>
      <c r="Y3078">
        <v>145</v>
      </c>
      <c r="Z3078">
        <v>107408</v>
      </c>
      <c r="AA3078">
        <v>259</v>
      </c>
      <c r="AB3078">
        <v>0</v>
      </c>
      <c r="AC3078">
        <v>55</v>
      </c>
      <c r="AD3078">
        <v>382</v>
      </c>
      <c r="AE3078">
        <v>279</v>
      </c>
      <c r="AF3078">
        <v>266</v>
      </c>
      <c r="AG3078">
        <v>2045</v>
      </c>
      <c r="AH3078" t="s">
        <v>1432</v>
      </c>
      <c r="AI3078" t="s">
        <v>20926</v>
      </c>
      <c r="AJ3078" t="s">
        <v>20924</v>
      </c>
      <c r="AK3078" t="s">
        <v>20927</v>
      </c>
      <c r="AP3078">
        <f t="shared" si="96"/>
        <v>4</v>
      </c>
    </row>
    <row r="3079" spans="1:42" x14ac:dyDescent="0.3">
      <c r="A3079" s="1">
        <v>3514</v>
      </c>
      <c r="B3079" t="s">
        <v>11088</v>
      </c>
      <c r="C3079" t="s">
        <v>27</v>
      </c>
      <c r="D3079" t="s">
        <v>2867</v>
      </c>
      <c r="E3079" t="s">
        <v>1117</v>
      </c>
      <c r="F3079" t="s">
        <v>6208</v>
      </c>
      <c r="G3079" t="s">
        <v>479</v>
      </c>
      <c r="H3079" t="s">
        <v>32</v>
      </c>
      <c r="I3079">
        <v>124</v>
      </c>
      <c r="J3079">
        <v>1.85</v>
      </c>
      <c r="K3079" t="s">
        <v>33</v>
      </c>
      <c r="L3079" t="s">
        <v>19928</v>
      </c>
      <c r="M3079" t="s">
        <v>14096</v>
      </c>
      <c r="N3079" t="s">
        <v>14068</v>
      </c>
      <c r="O3079" t="s">
        <v>15383</v>
      </c>
      <c r="P3079" t="s">
        <v>17408</v>
      </c>
      <c r="Q3079">
        <v>1980</v>
      </c>
      <c r="R3079" t="s">
        <v>491</v>
      </c>
      <c r="S3079">
        <v>3</v>
      </c>
      <c r="T3079">
        <v>6000000</v>
      </c>
      <c r="U3079">
        <v>54800000</v>
      </c>
      <c r="V3079">
        <f t="shared" si="97"/>
        <v>48800000</v>
      </c>
      <c r="W3079" t="s">
        <v>11089</v>
      </c>
      <c r="X3079">
        <v>7.8</v>
      </c>
      <c r="Y3079">
        <v>62</v>
      </c>
      <c r="Z3079">
        <v>35130</v>
      </c>
      <c r="AA3079">
        <v>283</v>
      </c>
      <c r="AB3079">
        <v>0</v>
      </c>
      <c r="AC3079">
        <v>0</v>
      </c>
      <c r="AD3079">
        <v>2000</v>
      </c>
      <c r="AE3079">
        <v>553</v>
      </c>
      <c r="AF3079">
        <v>535</v>
      </c>
      <c r="AG3079">
        <v>5122</v>
      </c>
      <c r="AH3079" t="s">
        <v>2420</v>
      </c>
      <c r="AP3079">
        <f t="shared" si="96"/>
        <v>1</v>
      </c>
    </row>
    <row r="3080" spans="1:42" x14ac:dyDescent="0.3">
      <c r="A3080" s="1">
        <v>3515</v>
      </c>
      <c r="B3080" t="s">
        <v>11090</v>
      </c>
      <c r="C3080" t="s">
        <v>27</v>
      </c>
      <c r="D3080" t="s">
        <v>11091</v>
      </c>
      <c r="E3080" t="s">
        <v>11092</v>
      </c>
      <c r="F3080" t="s">
        <v>11093</v>
      </c>
      <c r="G3080" t="s">
        <v>11094</v>
      </c>
      <c r="H3080" t="s">
        <v>32</v>
      </c>
      <c r="I3080">
        <v>152</v>
      </c>
      <c r="J3080">
        <v>2.2000000000000002</v>
      </c>
      <c r="K3080" t="s">
        <v>33</v>
      </c>
      <c r="L3080" t="s">
        <v>15192</v>
      </c>
      <c r="M3080" t="s">
        <v>15082</v>
      </c>
      <c r="N3080" t="s">
        <v>14403</v>
      </c>
      <c r="O3080" t="s">
        <v>19929</v>
      </c>
      <c r="P3080" t="s">
        <v>14180</v>
      </c>
      <c r="Q3080">
        <v>1961</v>
      </c>
      <c r="R3080" t="s">
        <v>9126</v>
      </c>
      <c r="S3080">
        <v>0</v>
      </c>
      <c r="T3080">
        <v>6000000</v>
      </c>
      <c r="U3080">
        <v>43650000</v>
      </c>
      <c r="V3080">
        <f t="shared" si="97"/>
        <v>37650000</v>
      </c>
      <c r="W3080" t="s">
        <v>11095</v>
      </c>
      <c r="X3080">
        <v>7.6</v>
      </c>
      <c r="Y3080">
        <v>120</v>
      </c>
      <c r="Z3080">
        <v>71919</v>
      </c>
      <c r="AA3080">
        <v>316</v>
      </c>
      <c r="AB3080">
        <v>0</v>
      </c>
      <c r="AC3080">
        <v>34</v>
      </c>
      <c r="AD3080">
        <v>804</v>
      </c>
      <c r="AE3080">
        <v>271</v>
      </c>
      <c r="AF3080">
        <v>249</v>
      </c>
      <c r="AG3080">
        <v>1802</v>
      </c>
      <c r="AH3080" t="s">
        <v>20931</v>
      </c>
      <c r="AI3080" t="s">
        <v>2420</v>
      </c>
      <c r="AJ3080" t="s">
        <v>20927</v>
      </c>
      <c r="AK3080" t="s">
        <v>12756</v>
      </c>
      <c r="AL3080" t="s">
        <v>13161</v>
      </c>
      <c r="AP3080">
        <f t="shared" si="96"/>
        <v>5</v>
      </c>
    </row>
    <row r="3081" spans="1:42" x14ac:dyDescent="0.3">
      <c r="A3081" s="1">
        <v>3516</v>
      </c>
      <c r="B3081" t="s">
        <v>11096</v>
      </c>
      <c r="C3081" t="s">
        <v>27</v>
      </c>
      <c r="D3081" t="s">
        <v>2996</v>
      </c>
      <c r="E3081" t="s">
        <v>421</v>
      </c>
      <c r="F3081" t="s">
        <v>11097</v>
      </c>
      <c r="G3081" t="s">
        <v>3918</v>
      </c>
      <c r="H3081" t="s">
        <v>32</v>
      </c>
      <c r="I3081">
        <v>98</v>
      </c>
      <c r="J3081">
        <v>1.85</v>
      </c>
      <c r="K3081" t="s">
        <v>33</v>
      </c>
      <c r="L3081" t="s">
        <v>16034</v>
      </c>
      <c r="M3081" t="s">
        <v>18244</v>
      </c>
      <c r="N3081" t="s">
        <v>16036</v>
      </c>
      <c r="O3081" t="s">
        <v>19930</v>
      </c>
      <c r="P3081" t="s">
        <v>15897</v>
      </c>
      <c r="Q3081">
        <v>1980</v>
      </c>
      <c r="R3081" t="s">
        <v>491</v>
      </c>
      <c r="S3081">
        <v>3</v>
      </c>
      <c r="T3081">
        <v>6000000</v>
      </c>
      <c r="U3081">
        <v>39800000</v>
      </c>
      <c r="V3081">
        <f t="shared" si="97"/>
        <v>33800000</v>
      </c>
      <c r="W3081" t="s">
        <v>11098</v>
      </c>
      <c r="X3081">
        <v>7.4</v>
      </c>
      <c r="Y3081">
        <v>71</v>
      </c>
      <c r="Z3081">
        <v>81599</v>
      </c>
      <c r="AA3081">
        <v>250</v>
      </c>
      <c r="AB3081">
        <v>0</v>
      </c>
      <c r="AC3081">
        <v>11000</v>
      </c>
      <c r="AD3081">
        <v>13000</v>
      </c>
      <c r="AE3081">
        <v>573</v>
      </c>
      <c r="AF3081">
        <v>484</v>
      </c>
      <c r="AG3081">
        <v>14921</v>
      </c>
      <c r="AH3081" t="s">
        <v>1432</v>
      </c>
      <c r="AI3081" t="s">
        <v>20930</v>
      </c>
      <c r="AP3081">
        <f t="shared" si="96"/>
        <v>2</v>
      </c>
    </row>
    <row r="3082" spans="1:42" x14ac:dyDescent="0.3">
      <c r="A3082" s="1">
        <v>3517</v>
      </c>
      <c r="B3082" t="s">
        <v>11099</v>
      </c>
      <c r="C3082" t="s">
        <v>27</v>
      </c>
      <c r="D3082" t="s">
        <v>11100</v>
      </c>
      <c r="E3082" t="s">
        <v>5381</v>
      </c>
      <c r="F3082" t="s">
        <v>6324</v>
      </c>
      <c r="G3082" t="s">
        <v>1211</v>
      </c>
      <c r="H3082" t="s">
        <v>32</v>
      </c>
      <c r="I3082">
        <v>106</v>
      </c>
      <c r="J3082">
        <v>1.85</v>
      </c>
      <c r="K3082" t="s">
        <v>33</v>
      </c>
      <c r="L3082" t="s">
        <v>8889</v>
      </c>
      <c r="M3082" t="s">
        <v>17031</v>
      </c>
      <c r="N3082" t="s">
        <v>14068</v>
      </c>
      <c r="O3082" t="s">
        <v>15162</v>
      </c>
      <c r="P3082" t="s">
        <v>14250</v>
      </c>
      <c r="Q3082">
        <v>2001</v>
      </c>
      <c r="R3082" t="s">
        <v>491</v>
      </c>
      <c r="S3082">
        <v>4</v>
      </c>
      <c r="T3082">
        <v>6000000</v>
      </c>
      <c r="U3082">
        <v>27457409</v>
      </c>
      <c r="V3082">
        <f t="shared" si="97"/>
        <v>21457409</v>
      </c>
      <c r="W3082" t="s">
        <v>11101</v>
      </c>
      <c r="X3082">
        <v>6.3</v>
      </c>
      <c r="Y3082">
        <v>52</v>
      </c>
      <c r="Z3082">
        <v>3198</v>
      </c>
      <c r="AA3082">
        <v>43</v>
      </c>
      <c r="AB3082">
        <v>478</v>
      </c>
      <c r="AC3082">
        <v>10</v>
      </c>
      <c r="AD3082">
        <v>3000</v>
      </c>
      <c r="AE3082">
        <v>685</v>
      </c>
      <c r="AF3082">
        <v>578</v>
      </c>
      <c r="AG3082">
        <v>6419</v>
      </c>
      <c r="AH3082" t="s">
        <v>1432</v>
      </c>
      <c r="AI3082" t="s">
        <v>2420</v>
      </c>
      <c r="AP3082">
        <f t="shared" si="96"/>
        <v>2</v>
      </c>
    </row>
    <row r="3083" spans="1:42" x14ac:dyDescent="0.3">
      <c r="A3083" s="1">
        <v>3518</v>
      </c>
      <c r="B3083" t="s">
        <v>11102</v>
      </c>
      <c r="C3083" t="s">
        <v>27</v>
      </c>
      <c r="D3083" t="s">
        <v>9058</v>
      </c>
      <c r="E3083" t="s">
        <v>4180</v>
      </c>
      <c r="F3083" t="s">
        <v>5020</v>
      </c>
      <c r="G3083" t="s">
        <v>5324</v>
      </c>
      <c r="H3083" t="s">
        <v>32</v>
      </c>
      <c r="I3083">
        <v>106</v>
      </c>
      <c r="J3083">
        <v>1.85</v>
      </c>
      <c r="K3083" t="s">
        <v>33</v>
      </c>
      <c r="L3083" t="s">
        <v>14613</v>
      </c>
      <c r="M3083" t="s">
        <v>15162</v>
      </c>
      <c r="N3083" t="s">
        <v>18054</v>
      </c>
      <c r="O3083" t="s">
        <v>18280</v>
      </c>
      <c r="P3083" t="s">
        <v>15289</v>
      </c>
      <c r="Q3083">
        <v>1999</v>
      </c>
      <c r="R3083" t="s">
        <v>491</v>
      </c>
      <c r="S3083">
        <v>0</v>
      </c>
      <c r="T3083">
        <v>6000000</v>
      </c>
      <c r="U3083">
        <v>25047631</v>
      </c>
      <c r="V3083">
        <f t="shared" si="97"/>
        <v>19047631</v>
      </c>
      <c r="W3083" t="s">
        <v>11103</v>
      </c>
      <c r="X3083">
        <v>6.9</v>
      </c>
      <c r="Y3083">
        <v>18</v>
      </c>
      <c r="Z3083">
        <v>6585</v>
      </c>
      <c r="AA3083">
        <v>50</v>
      </c>
      <c r="AB3083">
        <v>990</v>
      </c>
      <c r="AC3083">
        <v>44</v>
      </c>
      <c r="AD3083">
        <v>865</v>
      </c>
      <c r="AE3083">
        <v>405</v>
      </c>
      <c r="AF3083">
        <v>328</v>
      </c>
      <c r="AG3083">
        <v>2724</v>
      </c>
      <c r="AH3083" t="s">
        <v>1432</v>
      </c>
      <c r="AI3083" t="s">
        <v>2420</v>
      </c>
      <c r="AJ3083" t="s">
        <v>12756</v>
      </c>
      <c r="AP3083">
        <f t="shared" si="96"/>
        <v>3</v>
      </c>
    </row>
    <row r="3084" spans="1:42" x14ac:dyDescent="0.3">
      <c r="A3084" s="1">
        <v>3519</v>
      </c>
      <c r="B3084" t="s">
        <v>11104</v>
      </c>
      <c r="C3084" t="s">
        <v>27</v>
      </c>
      <c r="D3084" t="s">
        <v>93</v>
      </c>
      <c r="E3084" t="s">
        <v>94</v>
      </c>
      <c r="F3084" t="s">
        <v>1206</v>
      </c>
      <c r="G3084" t="s">
        <v>2296</v>
      </c>
      <c r="H3084" t="s">
        <v>32</v>
      </c>
      <c r="I3084">
        <v>106</v>
      </c>
      <c r="J3084">
        <v>2.35</v>
      </c>
      <c r="K3084" t="s">
        <v>33</v>
      </c>
      <c r="L3084" t="s">
        <v>14045</v>
      </c>
      <c r="M3084" t="s">
        <v>19931</v>
      </c>
      <c r="N3084" t="s">
        <v>14613</v>
      </c>
      <c r="O3084" t="s">
        <v>19932</v>
      </c>
      <c r="P3084" t="s">
        <v>18607</v>
      </c>
      <c r="Q3084">
        <v>1995</v>
      </c>
      <c r="R3084" t="s">
        <v>491</v>
      </c>
      <c r="S3084">
        <v>4</v>
      </c>
      <c r="T3084">
        <v>6000000</v>
      </c>
      <c r="U3084">
        <v>23272306</v>
      </c>
      <c r="V3084">
        <f t="shared" si="97"/>
        <v>17272306</v>
      </c>
      <c r="W3084" t="s">
        <v>11105</v>
      </c>
      <c r="X3084">
        <v>8.6</v>
      </c>
      <c r="Y3084">
        <v>162</v>
      </c>
      <c r="Z3084">
        <v>740918</v>
      </c>
      <c r="AA3084">
        <v>1182</v>
      </c>
      <c r="AB3084">
        <v>28000</v>
      </c>
      <c r="AC3084">
        <v>0</v>
      </c>
      <c r="AD3084">
        <v>18000</v>
      </c>
      <c r="AE3084">
        <v>979</v>
      </c>
      <c r="AF3084">
        <v>574</v>
      </c>
      <c r="AG3084">
        <v>20821</v>
      </c>
      <c r="AH3084" t="s">
        <v>20931</v>
      </c>
      <c r="AI3084" t="s">
        <v>2420</v>
      </c>
      <c r="AJ3084" t="s">
        <v>20928</v>
      </c>
      <c r="AK3084" t="s">
        <v>13161</v>
      </c>
      <c r="AP3084">
        <f t="shared" si="96"/>
        <v>4</v>
      </c>
    </row>
    <row r="3085" spans="1:42" x14ac:dyDescent="0.3">
      <c r="A3085" s="1">
        <v>3520</v>
      </c>
      <c r="B3085" t="s">
        <v>11106</v>
      </c>
      <c r="C3085" t="s">
        <v>559</v>
      </c>
      <c r="D3085" t="s">
        <v>1957</v>
      </c>
      <c r="E3085" t="s">
        <v>11107</v>
      </c>
      <c r="F3085" t="s">
        <v>11108</v>
      </c>
      <c r="G3085" t="s">
        <v>11109</v>
      </c>
      <c r="H3085" t="s">
        <v>32</v>
      </c>
      <c r="I3085">
        <v>89</v>
      </c>
      <c r="J3085">
        <v>1.85</v>
      </c>
      <c r="K3085" t="s">
        <v>33</v>
      </c>
      <c r="L3085" t="s">
        <v>16665</v>
      </c>
      <c r="M3085" t="s">
        <v>15554</v>
      </c>
      <c r="N3085" t="s">
        <v>14347</v>
      </c>
      <c r="O3085" t="s">
        <v>19933</v>
      </c>
      <c r="P3085" t="s">
        <v>15551</v>
      </c>
      <c r="Q3085">
        <v>1989</v>
      </c>
      <c r="R3085" t="s">
        <v>5142</v>
      </c>
      <c r="S3085">
        <v>0</v>
      </c>
      <c r="T3085">
        <v>8000000</v>
      </c>
      <c r="U3085">
        <v>22168359</v>
      </c>
      <c r="V3085">
        <f t="shared" si="97"/>
        <v>14168359</v>
      </c>
      <c r="W3085" t="s">
        <v>11110</v>
      </c>
      <c r="X3085">
        <v>5.0999999999999996</v>
      </c>
      <c r="Y3085">
        <v>88</v>
      </c>
      <c r="Z3085">
        <v>29659</v>
      </c>
      <c r="AA3085">
        <v>227</v>
      </c>
      <c r="AB3085">
        <v>1000</v>
      </c>
      <c r="AC3085">
        <v>81</v>
      </c>
      <c r="AD3085">
        <v>321</v>
      </c>
      <c r="AE3085">
        <v>101</v>
      </c>
      <c r="AF3085">
        <v>92</v>
      </c>
      <c r="AG3085">
        <v>584</v>
      </c>
      <c r="AH3085" t="s">
        <v>20924</v>
      </c>
      <c r="AI3085" t="s">
        <v>4493</v>
      </c>
      <c r="AJ3085" t="s">
        <v>12756</v>
      </c>
      <c r="AK3085" t="s">
        <v>13161</v>
      </c>
      <c r="AP3085">
        <f t="shared" si="96"/>
        <v>4</v>
      </c>
    </row>
    <row r="3086" spans="1:42" x14ac:dyDescent="0.3">
      <c r="A3086" s="1">
        <v>3521</v>
      </c>
      <c r="B3086" t="s">
        <v>11111</v>
      </c>
      <c r="C3086" t="s">
        <v>27</v>
      </c>
      <c r="D3086" t="s">
        <v>1573</v>
      </c>
      <c r="E3086" t="s">
        <v>244</v>
      </c>
      <c r="F3086" t="s">
        <v>4454</v>
      </c>
      <c r="G3086" t="s">
        <v>11112</v>
      </c>
      <c r="H3086" t="s">
        <v>572</v>
      </c>
      <c r="I3086">
        <v>94</v>
      </c>
      <c r="J3086">
        <v>1.85</v>
      </c>
      <c r="K3086" t="s">
        <v>33</v>
      </c>
      <c r="L3086" t="s">
        <v>14149</v>
      </c>
      <c r="M3086" t="s">
        <v>14003</v>
      </c>
      <c r="N3086" t="s">
        <v>14178</v>
      </c>
      <c r="O3086" t="s">
        <v>15270</v>
      </c>
      <c r="P3086" t="s">
        <v>19934</v>
      </c>
      <c r="Q3086">
        <v>2002</v>
      </c>
      <c r="R3086" t="s">
        <v>491</v>
      </c>
      <c r="S3086">
        <v>0</v>
      </c>
      <c r="T3086">
        <v>6000000</v>
      </c>
      <c r="U3086">
        <v>21005329</v>
      </c>
      <c r="V3086">
        <f t="shared" si="97"/>
        <v>15005329</v>
      </c>
      <c r="W3086" t="s">
        <v>11113</v>
      </c>
      <c r="X3086">
        <v>6.4</v>
      </c>
      <c r="Y3086">
        <v>96</v>
      </c>
      <c r="Z3086">
        <v>89128</v>
      </c>
      <c r="AA3086">
        <v>258</v>
      </c>
      <c r="AB3086">
        <v>0</v>
      </c>
      <c r="AC3086">
        <v>12</v>
      </c>
      <c r="AD3086">
        <v>16000</v>
      </c>
      <c r="AE3086">
        <v>876</v>
      </c>
      <c r="AF3086">
        <v>583</v>
      </c>
      <c r="AG3086">
        <v>19341</v>
      </c>
      <c r="AH3086" t="s">
        <v>1432</v>
      </c>
      <c r="AI3086" t="s">
        <v>12756</v>
      </c>
      <c r="AP3086">
        <f t="shared" si="96"/>
        <v>2</v>
      </c>
    </row>
    <row r="3087" spans="1:42" x14ac:dyDescent="0.3">
      <c r="A3087" s="1">
        <v>3522</v>
      </c>
      <c r="B3087" t="s">
        <v>11114</v>
      </c>
      <c r="C3087" t="s">
        <v>27</v>
      </c>
      <c r="D3087" t="s">
        <v>896</v>
      </c>
      <c r="E3087" t="s">
        <v>1326</v>
      </c>
      <c r="F3087" t="s">
        <v>11115</v>
      </c>
      <c r="G3087" t="s">
        <v>11116</v>
      </c>
      <c r="H3087" t="s">
        <v>32</v>
      </c>
      <c r="I3087">
        <v>109</v>
      </c>
      <c r="J3087">
        <v>2.35</v>
      </c>
      <c r="K3087" t="s">
        <v>33</v>
      </c>
      <c r="L3087" t="s">
        <v>15312</v>
      </c>
      <c r="M3087" t="s">
        <v>16472</v>
      </c>
      <c r="N3087" t="s">
        <v>18955</v>
      </c>
      <c r="O3087" t="s">
        <v>16304</v>
      </c>
      <c r="P3087" t="s">
        <v>16305</v>
      </c>
      <c r="Q3087">
        <v>2008</v>
      </c>
      <c r="R3087" t="s">
        <v>491</v>
      </c>
      <c r="S3087">
        <v>0</v>
      </c>
      <c r="T3087">
        <v>6000000</v>
      </c>
      <c r="U3087">
        <v>26236603</v>
      </c>
      <c r="V3087">
        <f t="shared" si="97"/>
        <v>20236603</v>
      </c>
      <c r="W3087" t="s">
        <v>11117</v>
      </c>
      <c r="X3087">
        <v>7.9</v>
      </c>
      <c r="Y3087">
        <v>391</v>
      </c>
      <c r="Z3087">
        <v>251349</v>
      </c>
      <c r="AA3087">
        <v>547</v>
      </c>
      <c r="AB3087">
        <v>10000</v>
      </c>
      <c r="AC3087">
        <v>0</v>
      </c>
      <c r="AD3087">
        <v>1000</v>
      </c>
      <c r="AE3087">
        <v>245</v>
      </c>
      <c r="AF3087">
        <v>120</v>
      </c>
      <c r="AG3087">
        <v>1582</v>
      </c>
      <c r="AH3087" t="s">
        <v>2420</v>
      </c>
      <c r="AI3087" t="s">
        <v>20930</v>
      </c>
      <c r="AP3087">
        <f t="shared" si="96"/>
        <v>2</v>
      </c>
    </row>
    <row r="3088" spans="1:42" x14ac:dyDescent="0.3">
      <c r="A3088" s="1">
        <v>3523</v>
      </c>
      <c r="B3088" t="s">
        <v>11118</v>
      </c>
      <c r="C3088" t="s">
        <v>27</v>
      </c>
      <c r="D3088" t="s">
        <v>11119</v>
      </c>
      <c r="E3088" t="s">
        <v>6700</v>
      </c>
      <c r="F3088" t="s">
        <v>11120</v>
      </c>
      <c r="G3088" t="s">
        <v>11121</v>
      </c>
      <c r="H3088" t="s">
        <v>32</v>
      </c>
      <c r="I3088">
        <v>144</v>
      </c>
      <c r="J3088">
        <v>1.37</v>
      </c>
      <c r="K3088" t="s">
        <v>33</v>
      </c>
      <c r="L3088" t="s">
        <v>14019</v>
      </c>
      <c r="M3088" t="s">
        <v>19935</v>
      </c>
      <c r="N3088" t="s">
        <v>15570</v>
      </c>
      <c r="O3088" t="s">
        <v>16865</v>
      </c>
      <c r="P3088" t="s">
        <v>14026</v>
      </c>
      <c r="Q3088">
        <v>1946</v>
      </c>
      <c r="R3088" t="s">
        <v>9126</v>
      </c>
      <c r="S3088">
        <v>0</v>
      </c>
      <c r="T3088">
        <v>8000000</v>
      </c>
      <c r="U3088">
        <v>20400000</v>
      </c>
      <c r="V3088">
        <f t="shared" si="97"/>
        <v>12400000</v>
      </c>
      <c r="W3088" t="s">
        <v>11122</v>
      </c>
      <c r="X3088">
        <v>6.9</v>
      </c>
      <c r="Y3088">
        <v>32</v>
      </c>
      <c r="Z3088">
        <v>6304</v>
      </c>
      <c r="AA3088">
        <v>87</v>
      </c>
      <c r="AB3088">
        <v>403</v>
      </c>
      <c r="AC3088">
        <v>54</v>
      </c>
      <c r="AD3088">
        <v>469</v>
      </c>
      <c r="AE3088">
        <v>436</v>
      </c>
      <c r="AF3088">
        <v>332</v>
      </c>
      <c r="AG3088">
        <v>2037</v>
      </c>
      <c r="AH3088" t="s">
        <v>2420</v>
      </c>
      <c r="AI3088" t="s">
        <v>12756</v>
      </c>
      <c r="AJ3088" t="s">
        <v>10951</v>
      </c>
      <c r="AP3088">
        <f t="shared" si="96"/>
        <v>3</v>
      </c>
    </row>
    <row r="3089" spans="1:42" x14ac:dyDescent="0.3">
      <c r="A3089" s="1">
        <v>3524</v>
      </c>
      <c r="B3089" t="s">
        <v>11123</v>
      </c>
      <c r="C3089" t="s">
        <v>27</v>
      </c>
      <c r="D3089" t="s">
        <v>7706</v>
      </c>
      <c r="E3089" t="s">
        <v>758</v>
      </c>
      <c r="F3089" t="s">
        <v>1311</v>
      </c>
      <c r="G3089" t="s">
        <v>1997</v>
      </c>
      <c r="H3089" t="s">
        <v>32</v>
      </c>
      <c r="I3089">
        <v>90</v>
      </c>
      <c r="J3089">
        <v>1.85</v>
      </c>
      <c r="K3089" t="s">
        <v>33</v>
      </c>
      <c r="L3089" t="s">
        <v>19936</v>
      </c>
      <c r="M3089" t="s">
        <v>17237</v>
      </c>
      <c r="N3089" t="s">
        <v>19937</v>
      </c>
      <c r="O3089" t="s">
        <v>19938</v>
      </c>
      <c r="P3089" t="s">
        <v>17840</v>
      </c>
      <c r="Q3089">
        <v>2000</v>
      </c>
      <c r="R3089" t="s">
        <v>34</v>
      </c>
      <c r="S3089">
        <v>9</v>
      </c>
      <c r="T3089">
        <v>6000000</v>
      </c>
      <c r="U3089">
        <v>18621249</v>
      </c>
      <c r="V3089">
        <f t="shared" si="97"/>
        <v>12621249</v>
      </c>
      <c r="W3089" t="s">
        <v>11124</v>
      </c>
      <c r="X3089">
        <v>7.5</v>
      </c>
      <c r="Y3089">
        <v>119</v>
      </c>
      <c r="Z3089">
        <v>45859</v>
      </c>
      <c r="AA3089">
        <v>340</v>
      </c>
      <c r="AB3089">
        <v>0</v>
      </c>
      <c r="AC3089">
        <v>378</v>
      </c>
      <c r="AD3089">
        <v>957</v>
      </c>
      <c r="AE3089">
        <v>925</v>
      </c>
      <c r="AF3089">
        <v>658</v>
      </c>
      <c r="AG3089">
        <v>4611</v>
      </c>
      <c r="AH3089" t="s">
        <v>1432</v>
      </c>
      <c r="AP3089">
        <f t="shared" si="96"/>
        <v>1</v>
      </c>
    </row>
    <row r="3090" spans="1:42" x14ac:dyDescent="0.3">
      <c r="A3090" s="1">
        <v>3525</v>
      </c>
      <c r="B3090" t="s">
        <v>11125</v>
      </c>
      <c r="C3090" t="s">
        <v>27</v>
      </c>
      <c r="D3090" t="s">
        <v>3788</v>
      </c>
      <c r="E3090" t="s">
        <v>7011</v>
      </c>
      <c r="F3090" t="s">
        <v>10419</v>
      </c>
      <c r="G3090" t="s">
        <v>11126</v>
      </c>
      <c r="H3090" t="s">
        <v>47</v>
      </c>
      <c r="I3090">
        <v>106</v>
      </c>
      <c r="J3090">
        <v>2.35</v>
      </c>
      <c r="K3090" t="s">
        <v>33</v>
      </c>
      <c r="L3090" t="s">
        <v>15620</v>
      </c>
      <c r="M3090" t="s">
        <v>14666</v>
      </c>
      <c r="N3090" t="s">
        <v>14048</v>
      </c>
      <c r="O3090" t="s">
        <v>14154</v>
      </c>
      <c r="P3090" t="s">
        <v>19939</v>
      </c>
      <c r="Q3090">
        <v>1981</v>
      </c>
      <c r="R3090" t="s">
        <v>491</v>
      </c>
      <c r="S3090">
        <v>1</v>
      </c>
      <c r="T3090">
        <v>6000000</v>
      </c>
      <c r="U3090">
        <v>25244700</v>
      </c>
      <c r="V3090">
        <f t="shared" si="97"/>
        <v>19244700</v>
      </c>
      <c r="W3090" t="s">
        <v>11127</v>
      </c>
      <c r="X3090">
        <v>7.2</v>
      </c>
      <c r="Y3090">
        <v>201</v>
      </c>
      <c r="Z3090">
        <v>91017</v>
      </c>
      <c r="AA3090">
        <v>284</v>
      </c>
      <c r="AB3090">
        <v>0</v>
      </c>
      <c r="AC3090">
        <v>0</v>
      </c>
      <c r="AD3090">
        <v>742</v>
      </c>
      <c r="AE3090">
        <v>602</v>
      </c>
      <c r="AF3090">
        <v>381</v>
      </c>
      <c r="AG3090">
        <v>2270</v>
      </c>
      <c r="AH3090" t="s">
        <v>980</v>
      </c>
      <c r="AI3090" t="s">
        <v>13700</v>
      </c>
      <c r="AP3090">
        <f t="shared" si="96"/>
        <v>2</v>
      </c>
    </row>
    <row r="3091" spans="1:42" x14ac:dyDescent="0.3">
      <c r="A3091" s="1">
        <v>3526</v>
      </c>
      <c r="B3091" t="s">
        <v>11128</v>
      </c>
      <c r="C3091" t="s">
        <v>27</v>
      </c>
      <c r="D3091" t="s">
        <v>3578</v>
      </c>
      <c r="E3091" t="s">
        <v>5874</v>
      </c>
      <c r="F3091" t="s">
        <v>11129</v>
      </c>
      <c r="G3091" t="s">
        <v>4929</v>
      </c>
      <c r="H3091" t="s">
        <v>32</v>
      </c>
      <c r="I3091">
        <v>121</v>
      </c>
      <c r="J3091">
        <v>1.85</v>
      </c>
      <c r="K3091" t="s">
        <v>33</v>
      </c>
      <c r="L3091" t="s">
        <v>18845</v>
      </c>
      <c r="M3091" t="s">
        <v>19940</v>
      </c>
      <c r="N3091" t="s">
        <v>14149</v>
      </c>
      <c r="O3091" t="s">
        <v>14115</v>
      </c>
      <c r="P3091" t="s">
        <v>18005</v>
      </c>
      <c r="Q3091">
        <v>1988</v>
      </c>
      <c r="R3091" t="s">
        <v>491</v>
      </c>
      <c r="S3091">
        <v>4</v>
      </c>
      <c r="T3091">
        <v>6500000</v>
      </c>
      <c r="U3091">
        <v>14545844</v>
      </c>
      <c r="V3091">
        <f t="shared" si="97"/>
        <v>8045844</v>
      </c>
      <c r="W3091" t="s">
        <v>11130</v>
      </c>
      <c r="X3091">
        <v>5.8</v>
      </c>
      <c r="Y3091">
        <v>22</v>
      </c>
      <c r="Z3091">
        <v>4756</v>
      </c>
      <c r="AA3091">
        <v>38</v>
      </c>
      <c r="AB3091">
        <v>624</v>
      </c>
      <c r="AC3091">
        <v>0</v>
      </c>
      <c r="AD3091">
        <v>413</v>
      </c>
      <c r="AE3091">
        <v>282</v>
      </c>
      <c r="AF3091">
        <v>182</v>
      </c>
      <c r="AG3091">
        <v>1284</v>
      </c>
      <c r="AH3091" t="s">
        <v>1432</v>
      </c>
      <c r="AI3091" t="s">
        <v>2420</v>
      </c>
      <c r="AJ3091" t="s">
        <v>20927</v>
      </c>
      <c r="AP3091">
        <f t="shared" si="96"/>
        <v>3</v>
      </c>
    </row>
    <row r="3092" spans="1:42" x14ac:dyDescent="0.3">
      <c r="A3092" s="1">
        <v>3527</v>
      </c>
      <c r="B3092" t="s">
        <v>11131</v>
      </c>
      <c r="C3092" t="s">
        <v>27</v>
      </c>
      <c r="D3092" t="s">
        <v>11132</v>
      </c>
      <c r="E3092" t="s">
        <v>7641</v>
      </c>
      <c r="F3092" t="s">
        <v>3918</v>
      </c>
      <c r="G3092" t="s">
        <v>5020</v>
      </c>
      <c r="H3092" t="s">
        <v>32</v>
      </c>
      <c r="I3092">
        <v>89</v>
      </c>
      <c r="J3092">
        <v>1.85</v>
      </c>
      <c r="K3092" t="s">
        <v>33</v>
      </c>
      <c r="L3092" t="s">
        <v>15007</v>
      </c>
      <c r="M3092" t="s">
        <v>19941</v>
      </c>
      <c r="N3092" t="s">
        <v>19942</v>
      </c>
      <c r="O3092" t="s">
        <v>16487</v>
      </c>
      <c r="P3092" t="s">
        <v>17418</v>
      </c>
      <c r="Q3092">
        <v>2007</v>
      </c>
      <c r="R3092" t="s">
        <v>72</v>
      </c>
      <c r="S3092">
        <v>2</v>
      </c>
      <c r="T3092">
        <v>6000000</v>
      </c>
      <c r="U3092">
        <v>13235267</v>
      </c>
      <c r="V3092">
        <f t="shared" si="97"/>
        <v>7235267</v>
      </c>
      <c r="W3092" t="s">
        <v>11133</v>
      </c>
      <c r="X3092">
        <v>2.9</v>
      </c>
      <c r="Y3092">
        <v>52</v>
      </c>
      <c r="Z3092">
        <v>12339</v>
      </c>
      <c r="AA3092">
        <v>32</v>
      </c>
      <c r="AB3092">
        <v>256</v>
      </c>
      <c r="AC3092">
        <v>0</v>
      </c>
      <c r="AD3092">
        <v>555</v>
      </c>
      <c r="AE3092">
        <v>484</v>
      </c>
      <c r="AF3092">
        <v>405</v>
      </c>
      <c r="AG3092">
        <v>1752</v>
      </c>
      <c r="AH3092" t="s">
        <v>1432</v>
      </c>
      <c r="AI3092" t="s">
        <v>20926</v>
      </c>
      <c r="AP3092">
        <f t="shared" si="96"/>
        <v>2</v>
      </c>
    </row>
    <row r="3093" spans="1:42" x14ac:dyDescent="0.3">
      <c r="A3093" s="1">
        <v>3530</v>
      </c>
      <c r="B3093" t="s">
        <v>11134</v>
      </c>
      <c r="C3093" t="s">
        <v>27</v>
      </c>
      <c r="D3093" t="s">
        <v>3006</v>
      </c>
      <c r="E3093" t="s">
        <v>1121</v>
      </c>
      <c r="F3093" t="s">
        <v>1916</v>
      </c>
      <c r="G3093" t="s">
        <v>3551</v>
      </c>
      <c r="H3093" t="s">
        <v>32</v>
      </c>
      <c r="I3093">
        <v>104</v>
      </c>
      <c r="J3093">
        <v>1.85</v>
      </c>
      <c r="K3093" t="s">
        <v>33</v>
      </c>
      <c r="L3093" t="s">
        <v>17031</v>
      </c>
      <c r="M3093" t="s">
        <v>14802</v>
      </c>
      <c r="N3093" t="s">
        <v>19943</v>
      </c>
      <c r="O3093" t="s">
        <v>14179</v>
      </c>
      <c r="P3093" t="s">
        <v>10464</v>
      </c>
      <c r="Q3093">
        <v>1988</v>
      </c>
      <c r="R3093" t="s">
        <v>491</v>
      </c>
      <c r="S3093">
        <v>4</v>
      </c>
      <c r="T3093">
        <v>6000000</v>
      </c>
      <c r="U3093">
        <v>12793213</v>
      </c>
      <c r="V3093">
        <f t="shared" si="97"/>
        <v>6793213</v>
      </c>
      <c r="W3093" t="s">
        <v>11135</v>
      </c>
      <c r="X3093">
        <v>6.2</v>
      </c>
      <c r="Y3093">
        <v>34</v>
      </c>
      <c r="Z3093">
        <v>18286</v>
      </c>
      <c r="AA3093">
        <v>73</v>
      </c>
      <c r="AB3093">
        <v>0</v>
      </c>
      <c r="AC3093">
        <v>80</v>
      </c>
      <c r="AD3093">
        <v>8000</v>
      </c>
      <c r="AE3093">
        <v>960</v>
      </c>
      <c r="AF3093">
        <v>658</v>
      </c>
      <c r="AG3093">
        <v>10430</v>
      </c>
      <c r="AH3093" t="s">
        <v>1432</v>
      </c>
      <c r="AI3093" t="s">
        <v>2420</v>
      </c>
      <c r="AJ3093" t="s">
        <v>12756</v>
      </c>
      <c r="AP3093">
        <f t="shared" si="96"/>
        <v>3</v>
      </c>
    </row>
    <row r="3094" spans="1:42" x14ac:dyDescent="0.3">
      <c r="A3094" s="1">
        <v>3532</v>
      </c>
      <c r="B3094" t="s">
        <v>11136</v>
      </c>
      <c r="C3094" t="s">
        <v>27</v>
      </c>
      <c r="D3094" t="s">
        <v>4105</v>
      </c>
      <c r="E3094" t="s">
        <v>407</v>
      </c>
      <c r="F3094" t="s">
        <v>2554</v>
      </c>
      <c r="G3094" t="s">
        <v>11137</v>
      </c>
      <c r="H3094" t="s">
        <v>47</v>
      </c>
      <c r="I3094">
        <v>99</v>
      </c>
      <c r="J3094">
        <v>1.85</v>
      </c>
      <c r="K3094" t="s">
        <v>33</v>
      </c>
      <c r="L3094" t="s">
        <v>19944</v>
      </c>
      <c r="M3094" t="s">
        <v>19945</v>
      </c>
      <c r="N3094" t="s">
        <v>16915</v>
      </c>
      <c r="O3094" t="s">
        <v>17757</v>
      </c>
      <c r="P3094" t="s">
        <v>19946</v>
      </c>
      <c r="Q3094">
        <v>1998</v>
      </c>
      <c r="R3094" t="s">
        <v>491</v>
      </c>
      <c r="S3094">
        <v>1</v>
      </c>
      <c r="T3094">
        <v>9000000</v>
      </c>
      <c r="U3094">
        <v>11883495</v>
      </c>
      <c r="V3094">
        <f t="shared" si="97"/>
        <v>2883495</v>
      </c>
      <c r="W3094" t="s">
        <v>11138</v>
      </c>
      <c r="X3094">
        <v>6.8</v>
      </c>
      <c r="Y3094">
        <v>88</v>
      </c>
      <c r="Z3094">
        <v>52805</v>
      </c>
      <c r="AA3094">
        <v>278</v>
      </c>
      <c r="AB3094">
        <v>0</v>
      </c>
      <c r="AC3094">
        <v>29</v>
      </c>
      <c r="AD3094">
        <v>711</v>
      </c>
      <c r="AE3094">
        <v>427</v>
      </c>
      <c r="AF3094">
        <v>161</v>
      </c>
      <c r="AG3094">
        <v>1462</v>
      </c>
      <c r="AH3094" t="s">
        <v>1432</v>
      </c>
      <c r="AI3094" t="s">
        <v>2420</v>
      </c>
      <c r="AJ3094" t="s">
        <v>20924</v>
      </c>
      <c r="AK3094" t="s">
        <v>12756</v>
      </c>
      <c r="AP3094">
        <f t="shared" si="96"/>
        <v>4</v>
      </c>
    </row>
    <row r="3095" spans="1:42" x14ac:dyDescent="0.3">
      <c r="A3095" s="1">
        <v>3533</v>
      </c>
      <c r="B3095" t="s">
        <v>11139</v>
      </c>
      <c r="C3095" t="s">
        <v>27</v>
      </c>
      <c r="D3095" t="s">
        <v>11140</v>
      </c>
      <c r="E3095" t="s">
        <v>8914</v>
      </c>
      <c r="F3095" t="s">
        <v>2809</v>
      </c>
      <c r="G3095" t="s">
        <v>11141</v>
      </c>
      <c r="H3095" t="s">
        <v>32</v>
      </c>
      <c r="I3095">
        <v>98</v>
      </c>
      <c r="J3095">
        <v>1.85</v>
      </c>
      <c r="K3095" t="s">
        <v>33</v>
      </c>
      <c r="L3095" t="s">
        <v>15403</v>
      </c>
      <c r="M3095" t="s">
        <v>14096</v>
      </c>
      <c r="N3095" t="s">
        <v>14630</v>
      </c>
      <c r="O3095" t="s">
        <v>14920</v>
      </c>
      <c r="P3095" t="s">
        <v>17018</v>
      </c>
      <c r="Q3095">
        <v>1995</v>
      </c>
      <c r="R3095" t="s">
        <v>491</v>
      </c>
      <c r="S3095">
        <v>0</v>
      </c>
      <c r="T3095">
        <v>6000000</v>
      </c>
      <c r="U3095">
        <v>11797927</v>
      </c>
      <c r="V3095">
        <f t="shared" si="97"/>
        <v>5797927</v>
      </c>
      <c r="W3095" t="s">
        <v>11142</v>
      </c>
      <c r="X3095">
        <v>6.1</v>
      </c>
      <c r="Y3095">
        <v>25</v>
      </c>
      <c r="Z3095">
        <v>4582</v>
      </c>
      <c r="AA3095">
        <v>52</v>
      </c>
      <c r="AB3095">
        <v>985</v>
      </c>
      <c r="AC3095">
        <v>38</v>
      </c>
      <c r="AD3095">
        <v>1000</v>
      </c>
      <c r="AE3095">
        <v>475</v>
      </c>
      <c r="AF3095">
        <v>360</v>
      </c>
      <c r="AG3095">
        <v>3221</v>
      </c>
      <c r="AH3095" t="s">
        <v>1432</v>
      </c>
      <c r="AI3095" t="s">
        <v>4493</v>
      </c>
      <c r="AJ3095" t="s">
        <v>13161</v>
      </c>
      <c r="AP3095">
        <f t="shared" si="96"/>
        <v>3</v>
      </c>
    </row>
    <row r="3096" spans="1:42" x14ac:dyDescent="0.3">
      <c r="A3096" s="1">
        <v>3534</v>
      </c>
      <c r="B3096" t="s">
        <v>11143</v>
      </c>
      <c r="C3096" t="s">
        <v>27</v>
      </c>
      <c r="D3096" t="s">
        <v>11144</v>
      </c>
      <c r="E3096" t="s">
        <v>1484</v>
      </c>
      <c r="F3096" t="s">
        <v>2548</v>
      </c>
      <c r="G3096" t="s">
        <v>11145</v>
      </c>
      <c r="H3096" t="s">
        <v>47</v>
      </c>
      <c r="I3096">
        <v>121</v>
      </c>
      <c r="J3096">
        <v>2.35</v>
      </c>
      <c r="K3096" t="s">
        <v>33</v>
      </c>
      <c r="L3096" t="s">
        <v>15039</v>
      </c>
      <c r="M3096" t="s">
        <v>14210</v>
      </c>
      <c r="N3096" t="s">
        <v>14097</v>
      </c>
      <c r="O3096" t="s">
        <v>19947</v>
      </c>
      <c r="P3096" t="s">
        <v>19948</v>
      </c>
      <c r="Q3096">
        <v>2006</v>
      </c>
      <c r="R3096" t="s">
        <v>491</v>
      </c>
      <c r="S3096">
        <v>1</v>
      </c>
      <c r="T3096">
        <v>6000000</v>
      </c>
      <c r="U3096">
        <v>17605861</v>
      </c>
      <c r="V3096">
        <f t="shared" si="97"/>
        <v>11605861</v>
      </c>
      <c r="W3096" t="s">
        <v>11146</v>
      </c>
      <c r="X3096">
        <v>7.7</v>
      </c>
      <c r="Y3096">
        <v>252</v>
      </c>
      <c r="Z3096">
        <v>145580</v>
      </c>
      <c r="AA3096">
        <v>351</v>
      </c>
      <c r="AB3096">
        <v>0</v>
      </c>
      <c r="AC3096">
        <v>162</v>
      </c>
      <c r="AD3096">
        <v>1000</v>
      </c>
      <c r="AE3096">
        <v>149</v>
      </c>
      <c r="AF3096">
        <v>25</v>
      </c>
      <c r="AG3096">
        <v>1184</v>
      </c>
      <c r="AH3096" t="s">
        <v>20932</v>
      </c>
      <c r="AI3096" t="s">
        <v>2420</v>
      </c>
      <c r="AJ3096" t="s">
        <v>20929</v>
      </c>
      <c r="AK3096" t="s">
        <v>13161</v>
      </c>
      <c r="AP3096">
        <f t="shared" si="96"/>
        <v>4</v>
      </c>
    </row>
    <row r="3097" spans="1:42" x14ac:dyDescent="0.3">
      <c r="A3097" s="1">
        <v>3535</v>
      </c>
      <c r="B3097" t="s">
        <v>11147</v>
      </c>
      <c r="C3097" t="s">
        <v>27</v>
      </c>
      <c r="D3097" t="s">
        <v>11148</v>
      </c>
      <c r="E3097" t="s">
        <v>7011</v>
      </c>
      <c r="F3097" t="s">
        <v>11149</v>
      </c>
      <c r="G3097" t="s">
        <v>1318</v>
      </c>
      <c r="H3097" t="s">
        <v>32</v>
      </c>
      <c r="I3097">
        <v>96</v>
      </c>
      <c r="J3097">
        <v>1.85</v>
      </c>
      <c r="K3097" t="s">
        <v>33</v>
      </c>
      <c r="L3097" t="s">
        <v>14452</v>
      </c>
      <c r="M3097" t="s">
        <v>15529</v>
      </c>
      <c r="N3097" t="s">
        <v>18980</v>
      </c>
      <c r="O3097" t="s">
        <v>18768</v>
      </c>
      <c r="P3097" t="s">
        <v>19816</v>
      </c>
      <c r="Q3097">
        <v>1989</v>
      </c>
      <c r="R3097" t="s">
        <v>5142</v>
      </c>
      <c r="S3097">
        <v>1</v>
      </c>
      <c r="T3097">
        <v>3000000</v>
      </c>
      <c r="U3097">
        <v>11642254</v>
      </c>
      <c r="V3097">
        <f t="shared" si="97"/>
        <v>8642254</v>
      </c>
      <c r="W3097" t="s">
        <v>11150</v>
      </c>
      <c r="X3097">
        <v>5.2</v>
      </c>
      <c r="Y3097">
        <v>137</v>
      </c>
      <c r="Z3097">
        <v>22929</v>
      </c>
      <c r="AA3097">
        <v>287</v>
      </c>
      <c r="AB3097">
        <v>926</v>
      </c>
      <c r="AC3097">
        <v>2</v>
      </c>
      <c r="AD3097">
        <v>742</v>
      </c>
      <c r="AE3097">
        <v>256</v>
      </c>
      <c r="AF3097">
        <v>120</v>
      </c>
      <c r="AG3097">
        <v>1308</v>
      </c>
      <c r="AH3097" t="s">
        <v>4493</v>
      </c>
      <c r="AI3097" t="s">
        <v>13161</v>
      </c>
      <c r="AP3097">
        <f t="shared" si="96"/>
        <v>2</v>
      </c>
    </row>
    <row r="3098" spans="1:42" x14ac:dyDescent="0.3">
      <c r="A3098" s="1">
        <v>3536</v>
      </c>
      <c r="B3098" t="s">
        <v>11151</v>
      </c>
      <c r="C3098" t="s">
        <v>27</v>
      </c>
      <c r="D3098" t="s">
        <v>6356</v>
      </c>
      <c r="E3098" t="s">
        <v>499</v>
      </c>
      <c r="F3098" t="s">
        <v>11152</v>
      </c>
      <c r="G3098" t="s">
        <v>11153</v>
      </c>
      <c r="H3098" t="s">
        <v>32</v>
      </c>
      <c r="I3098">
        <v>99</v>
      </c>
      <c r="J3098">
        <v>1.85</v>
      </c>
      <c r="K3098" t="s">
        <v>33</v>
      </c>
      <c r="L3098" t="s">
        <v>15937</v>
      </c>
      <c r="M3098" t="s">
        <v>14958</v>
      </c>
      <c r="N3098" t="s">
        <v>14026</v>
      </c>
      <c r="O3098" t="s">
        <v>15084</v>
      </c>
      <c r="P3098" t="s">
        <v>15515</v>
      </c>
      <c r="Q3098">
        <v>2011</v>
      </c>
      <c r="R3098" t="s">
        <v>34</v>
      </c>
      <c r="S3098">
        <v>1</v>
      </c>
      <c r="T3098">
        <v>5000000</v>
      </c>
      <c r="U3098">
        <v>9203192</v>
      </c>
      <c r="V3098">
        <f t="shared" si="97"/>
        <v>4203192</v>
      </c>
      <c r="W3098" t="s">
        <v>11154</v>
      </c>
      <c r="X3098">
        <v>6.8</v>
      </c>
      <c r="Y3098">
        <v>231</v>
      </c>
      <c r="Z3098">
        <v>45396</v>
      </c>
      <c r="AA3098">
        <v>136</v>
      </c>
      <c r="AB3098">
        <v>15000</v>
      </c>
      <c r="AC3098">
        <v>0</v>
      </c>
      <c r="AD3098">
        <v>11000</v>
      </c>
      <c r="AE3098">
        <v>106</v>
      </c>
      <c r="AF3098">
        <v>84</v>
      </c>
      <c r="AG3098">
        <v>11328</v>
      </c>
      <c r="AH3098" t="s">
        <v>1432</v>
      </c>
      <c r="AI3098" t="s">
        <v>20931</v>
      </c>
      <c r="AJ3098" t="s">
        <v>2420</v>
      </c>
      <c r="AP3098">
        <f t="shared" si="96"/>
        <v>3</v>
      </c>
    </row>
    <row r="3099" spans="1:42" x14ac:dyDescent="0.3">
      <c r="A3099" s="1">
        <v>3537</v>
      </c>
      <c r="B3099" t="s">
        <v>11155</v>
      </c>
      <c r="C3099" t="s">
        <v>27</v>
      </c>
      <c r="D3099" t="s">
        <v>11156</v>
      </c>
      <c r="E3099" t="s">
        <v>2497</v>
      </c>
      <c r="F3099" t="s">
        <v>11157</v>
      </c>
      <c r="G3099" t="s">
        <v>6246</v>
      </c>
      <c r="H3099" t="s">
        <v>47</v>
      </c>
      <c r="I3099">
        <v>105</v>
      </c>
      <c r="J3099">
        <v>1.78</v>
      </c>
      <c r="K3099" t="s">
        <v>33</v>
      </c>
      <c r="L3099" t="s">
        <v>19949</v>
      </c>
      <c r="M3099" t="s">
        <v>18487</v>
      </c>
      <c r="N3099" t="s">
        <v>18960</v>
      </c>
      <c r="O3099" t="s">
        <v>17161</v>
      </c>
      <c r="P3099" t="s">
        <v>19950</v>
      </c>
      <c r="Q3099">
        <v>2008</v>
      </c>
      <c r="R3099" t="s">
        <v>491</v>
      </c>
      <c r="S3099">
        <v>0</v>
      </c>
      <c r="T3099">
        <v>6000000</v>
      </c>
      <c r="U3099">
        <v>7518876</v>
      </c>
      <c r="V3099">
        <f t="shared" si="97"/>
        <v>1518876</v>
      </c>
      <c r="W3099" t="s">
        <v>11158</v>
      </c>
      <c r="X3099">
        <v>6.5</v>
      </c>
      <c r="Y3099">
        <v>9</v>
      </c>
      <c r="Z3099">
        <v>172</v>
      </c>
      <c r="AA3099">
        <v>5</v>
      </c>
      <c r="AB3099">
        <v>28</v>
      </c>
      <c r="AC3099">
        <v>0</v>
      </c>
      <c r="AD3099">
        <v>844</v>
      </c>
      <c r="AE3099">
        <v>0</v>
      </c>
      <c r="AF3099">
        <v>0</v>
      </c>
      <c r="AG3099">
        <v>844</v>
      </c>
      <c r="AH3099" t="s">
        <v>718</v>
      </c>
      <c r="AI3099" t="s">
        <v>6248</v>
      </c>
      <c r="AJ3099" t="s">
        <v>20934</v>
      </c>
      <c r="AP3099">
        <f t="shared" si="96"/>
        <v>3</v>
      </c>
    </row>
    <row r="3100" spans="1:42" x14ac:dyDescent="0.3">
      <c r="A3100" s="1">
        <v>3538</v>
      </c>
      <c r="B3100" t="s">
        <v>11159</v>
      </c>
      <c r="C3100" t="s">
        <v>27</v>
      </c>
      <c r="D3100" t="s">
        <v>11160</v>
      </c>
      <c r="E3100" t="s">
        <v>2268</v>
      </c>
      <c r="F3100" t="s">
        <v>9766</v>
      </c>
      <c r="G3100" t="s">
        <v>11161</v>
      </c>
      <c r="H3100" t="s">
        <v>32</v>
      </c>
      <c r="I3100">
        <v>122</v>
      </c>
      <c r="J3100">
        <v>1.85</v>
      </c>
      <c r="K3100" t="s">
        <v>33</v>
      </c>
      <c r="L3100" t="s">
        <v>14500</v>
      </c>
      <c r="M3100" t="s">
        <v>14076</v>
      </c>
      <c r="N3100" t="s">
        <v>16372</v>
      </c>
      <c r="O3100" t="s">
        <v>15094</v>
      </c>
      <c r="P3100" t="s">
        <v>18207</v>
      </c>
      <c r="Q3100">
        <v>2000</v>
      </c>
      <c r="R3100" t="s">
        <v>491</v>
      </c>
      <c r="S3100">
        <v>0</v>
      </c>
      <c r="T3100">
        <v>6000000</v>
      </c>
      <c r="U3100">
        <v>8596914</v>
      </c>
      <c r="V3100">
        <f t="shared" si="97"/>
        <v>2596914</v>
      </c>
      <c r="W3100" t="s">
        <v>11162</v>
      </c>
      <c r="X3100">
        <v>7</v>
      </c>
      <c r="Y3100">
        <v>115</v>
      </c>
      <c r="Z3100">
        <v>23023</v>
      </c>
      <c r="AA3100">
        <v>148</v>
      </c>
      <c r="AB3100">
        <v>0</v>
      </c>
      <c r="AC3100">
        <v>0</v>
      </c>
      <c r="AD3100">
        <v>697</v>
      </c>
      <c r="AE3100">
        <v>394</v>
      </c>
      <c r="AF3100">
        <v>221</v>
      </c>
      <c r="AG3100">
        <v>1517</v>
      </c>
      <c r="AH3100" t="s">
        <v>20932</v>
      </c>
      <c r="AI3100" t="s">
        <v>2420</v>
      </c>
      <c r="AP3100">
        <f t="shared" si="96"/>
        <v>2</v>
      </c>
    </row>
    <row r="3101" spans="1:42" x14ac:dyDescent="0.3">
      <c r="A3101" s="1">
        <v>3539</v>
      </c>
      <c r="B3101" t="s">
        <v>11163</v>
      </c>
      <c r="C3101" t="s">
        <v>27</v>
      </c>
      <c r="D3101" t="s">
        <v>11164</v>
      </c>
      <c r="E3101" t="s">
        <v>591</v>
      </c>
      <c r="F3101" t="s">
        <v>1897</v>
      </c>
      <c r="G3101" t="s">
        <v>1643</v>
      </c>
      <c r="H3101" t="s">
        <v>32</v>
      </c>
      <c r="I3101">
        <v>101</v>
      </c>
      <c r="J3101">
        <v>1.85</v>
      </c>
      <c r="K3101" t="s">
        <v>33</v>
      </c>
      <c r="L3101" t="s">
        <v>18649</v>
      </c>
      <c r="M3101" t="s">
        <v>14068</v>
      </c>
      <c r="N3101" t="s">
        <v>17643</v>
      </c>
      <c r="O3101" t="s">
        <v>14178</v>
      </c>
      <c r="P3101" t="s">
        <v>15108</v>
      </c>
      <c r="Q3101">
        <v>1999</v>
      </c>
      <c r="R3101" t="s">
        <v>491</v>
      </c>
      <c r="S3101">
        <v>5</v>
      </c>
      <c r="T3101">
        <v>6000000</v>
      </c>
      <c r="U3101">
        <v>6851636</v>
      </c>
      <c r="V3101">
        <f t="shared" si="97"/>
        <v>851636</v>
      </c>
      <c r="W3101" t="s">
        <v>11165</v>
      </c>
      <c r="X3101">
        <v>5.9</v>
      </c>
      <c r="Y3101">
        <v>67</v>
      </c>
      <c r="Z3101">
        <v>13010</v>
      </c>
      <c r="AA3101">
        <v>182</v>
      </c>
      <c r="AB3101">
        <v>0</v>
      </c>
      <c r="AC3101">
        <v>112</v>
      </c>
      <c r="AD3101">
        <v>1000</v>
      </c>
      <c r="AE3101">
        <v>744</v>
      </c>
      <c r="AF3101">
        <v>612</v>
      </c>
      <c r="AG3101">
        <v>2697</v>
      </c>
      <c r="AH3101" t="s">
        <v>1432</v>
      </c>
      <c r="AI3101" t="s">
        <v>2420</v>
      </c>
      <c r="AJ3101" t="s">
        <v>12756</v>
      </c>
      <c r="AP3101">
        <f t="shared" si="96"/>
        <v>3</v>
      </c>
    </row>
    <row r="3102" spans="1:42" x14ac:dyDescent="0.3">
      <c r="A3102" s="1">
        <v>3540</v>
      </c>
      <c r="B3102" t="s">
        <v>11166</v>
      </c>
      <c r="C3102" t="s">
        <v>27</v>
      </c>
      <c r="D3102" t="s">
        <v>11167</v>
      </c>
      <c r="E3102" t="s">
        <v>63</v>
      </c>
      <c r="F3102" t="s">
        <v>495</v>
      </c>
      <c r="G3102" t="s">
        <v>234</v>
      </c>
      <c r="H3102" t="s">
        <v>32</v>
      </c>
      <c r="I3102">
        <v>102</v>
      </c>
      <c r="J3102">
        <v>1.85</v>
      </c>
      <c r="K3102" t="s">
        <v>33</v>
      </c>
      <c r="L3102" t="s">
        <v>19951</v>
      </c>
      <c r="M3102" t="s">
        <v>14002</v>
      </c>
      <c r="N3102" t="s">
        <v>14003</v>
      </c>
      <c r="O3102" t="s">
        <v>17659</v>
      </c>
      <c r="P3102" t="s">
        <v>14218</v>
      </c>
      <c r="Q3102">
        <v>2012</v>
      </c>
      <c r="R3102" t="s">
        <v>34</v>
      </c>
      <c r="S3102">
        <v>1</v>
      </c>
      <c r="T3102">
        <v>6000000</v>
      </c>
      <c r="U3102">
        <v>11434867</v>
      </c>
      <c r="V3102">
        <f t="shared" si="97"/>
        <v>5434867</v>
      </c>
      <c r="W3102" t="s">
        <v>11168</v>
      </c>
      <c r="X3102">
        <v>7.1</v>
      </c>
      <c r="Y3102">
        <v>216</v>
      </c>
      <c r="Z3102">
        <v>59637</v>
      </c>
      <c r="AA3102">
        <v>130</v>
      </c>
      <c r="AB3102">
        <v>21000</v>
      </c>
      <c r="AC3102">
        <v>49</v>
      </c>
      <c r="AD3102">
        <v>24000</v>
      </c>
      <c r="AE3102">
        <v>14000</v>
      </c>
      <c r="AF3102">
        <v>10000</v>
      </c>
      <c r="AG3102">
        <v>51355</v>
      </c>
      <c r="AH3102" t="s">
        <v>2420</v>
      </c>
      <c r="AI3102" t="s">
        <v>20928</v>
      </c>
      <c r="AJ3102" t="s">
        <v>12756</v>
      </c>
      <c r="AK3102" t="s">
        <v>13161</v>
      </c>
      <c r="AP3102">
        <f t="shared" si="96"/>
        <v>4</v>
      </c>
    </row>
    <row r="3103" spans="1:42" x14ac:dyDescent="0.3">
      <c r="A3103" s="1">
        <v>3541</v>
      </c>
      <c r="B3103" t="s">
        <v>11169</v>
      </c>
      <c r="C3103" t="s">
        <v>27</v>
      </c>
      <c r="D3103" t="s">
        <v>11170</v>
      </c>
      <c r="E3103" t="s">
        <v>922</v>
      </c>
      <c r="F3103" t="s">
        <v>1540</v>
      </c>
      <c r="G3103" t="s">
        <v>11171</v>
      </c>
      <c r="H3103" t="s">
        <v>32</v>
      </c>
      <c r="I3103">
        <v>84</v>
      </c>
      <c r="J3103">
        <v>2.35</v>
      </c>
      <c r="K3103" t="s">
        <v>1988</v>
      </c>
      <c r="L3103" t="s">
        <v>19952</v>
      </c>
      <c r="M3103" t="s">
        <v>14680</v>
      </c>
      <c r="N3103" t="s">
        <v>15527</v>
      </c>
      <c r="O3103" t="s">
        <v>17388</v>
      </c>
      <c r="P3103" t="s">
        <v>19953</v>
      </c>
      <c r="Q3103">
        <v>2012</v>
      </c>
      <c r="R3103" t="s">
        <v>491</v>
      </c>
      <c r="S3103">
        <v>1</v>
      </c>
      <c r="T3103">
        <v>6000000</v>
      </c>
      <c r="U3103">
        <v>5895238</v>
      </c>
      <c r="V3103">
        <f t="shared" si="97"/>
        <v>-104762</v>
      </c>
      <c r="W3103" t="s">
        <v>11172</v>
      </c>
      <c r="X3103">
        <v>5.5</v>
      </c>
      <c r="Y3103">
        <v>133</v>
      </c>
      <c r="Z3103">
        <v>17169</v>
      </c>
      <c r="AA3103">
        <v>70</v>
      </c>
      <c r="AB3103">
        <v>9000</v>
      </c>
      <c r="AC3103">
        <v>4</v>
      </c>
      <c r="AD3103">
        <v>8000</v>
      </c>
      <c r="AE3103">
        <v>806</v>
      </c>
      <c r="AF3103">
        <v>546</v>
      </c>
      <c r="AG3103">
        <v>10123</v>
      </c>
      <c r="AH3103" t="s">
        <v>1432</v>
      </c>
      <c r="AI3103" t="s">
        <v>10951</v>
      </c>
      <c r="AP3103">
        <f t="shared" si="96"/>
        <v>2</v>
      </c>
    </row>
    <row r="3104" spans="1:42" x14ac:dyDescent="0.3">
      <c r="A3104" s="1">
        <v>3542</v>
      </c>
      <c r="B3104" t="s">
        <v>11173</v>
      </c>
      <c r="C3104" t="s">
        <v>27</v>
      </c>
      <c r="D3104" t="s">
        <v>11174</v>
      </c>
      <c r="E3104" t="s">
        <v>9323</v>
      </c>
      <c r="F3104" t="s">
        <v>1607</v>
      </c>
      <c r="G3104" t="s">
        <v>11175</v>
      </c>
      <c r="H3104" t="s">
        <v>32</v>
      </c>
      <c r="I3104">
        <v>104</v>
      </c>
      <c r="J3104">
        <v>1.85</v>
      </c>
      <c r="K3104" t="s">
        <v>33</v>
      </c>
      <c r="L3104" t="s">
        <v>14280</v>
      </c>
      <c r="M3104" t="s">
        <v>17409</v>
      </c>
      <c r="N3104" t="s">
        <v>19954</v>
      </c>
      <c r="O3104" t="s">
        <v>19907</v>
      </c>
      <c r="P3104" t="s">
        <v>19955</v>
      </c>
      <c r="Q3104">
        <v>2009</v>
      </c>
      <c r="R3104" t="s">
        <v>34</v>
      </c>
      <c r="S3104">
        <v>6</v>
      </c>
      <c r="T3104">
        <v>6000000</v>
      </c>
      <c r="U3104">
        <v>6670712</v>
      </c>
      <c r="V3104">
        <f t="shared" si="97"/>
        <v>670712</v>
      </c>
      <c r="W3104" t="s">
        <v>11176</v>
      </c>
      <c r="X3104">
        <v>7.4</v>
      </c>
      <c r="Y3104">
        <v>149</v>
      </c>
      <c r="Z3104">
        <v>27301</v>
      </c>
      <c r="AA3104">
        <v>101</v>
      </c>
      <c r="AB3104">
        <v>0</v>
      </c>
      <c r="AC3104">
        <v>20</v>
      </c>
      <c r="AD3104">
        <v>3000</v>
      </c>
      <c r="AE3104">
        <v>591</v>
      </c>
      <c r="AF3104">
        <v>130</v>
      </c>
      <c r="AG3104">
        <v>3825</v>
      </c>
      <c r="AH3104" t="s">
        <v>1432</v>
      </c>
      <c r="AI3104" t="s">
        <v>2420</v>
      </c>
      <c r="AP3104">
        <f t="shared" si="96"/>
        <v>2</v>
      </c>
    </row>
    <row r="3105" spans="1:42" x14ac:dyDescent="0.3">
      <c r="A3105" s="1">
        <v>3543</v>
      </c>
      <c r="B3105" t="s">
        <v>11177</v>
      </c>
      <c r="C3105" t="s">
        <v>27</v>
      </c>
      <c r="D3105" t="s">
        <v>11178</v>
      </c>
      <c r="E3105" t="s">
        <v>194</v>
      </c>
      <c r="F3105" t="s">
        <v>5759</v>
      </c>
      <c r="G3105" t="s">
        <v>11179</v>
      </c>
      <c r="H3105" t="s">
        <v>5586</v>
      </c>
      <c r="I3105">
        <v>96</v>
      </c>
      <c r="J3105">
        <v>2.35</v>
      </c>
      <c r="K3105" t="s">
        <v>33</v>
      </c>
      <c r="L3105" t="s">
        <v>19956</v>
      </c>
      <c r="M3105" t="s">
        <v>16547</v>
      </c>
      <c r="N3105" t="s">
        <v>14720</v>
      </c>
      <c r="O3105" t="s">
        <v>14980</v>
      </c>
      <c r="P3105" t="s">
        <v>15595</v>
      </c>
      <c r="Q3105">
        <v>2011</v>
      </c>
      <c r="R3105" t="s">
        <v>491</v>
      </c>
      <c r="S3105">
        <v>0</v>
      </c>
      <c r="T3105">
        <v>6000000</v>
      </c>
      <c r="U3105">
        <v>5359774</v>
      </c>
      <c r="V3105">
        <f t="shared" si="97"/>
        <v>-640226</v>
      </c>
      <c r="W3105" t="s">
        <v>11180</v>
      </c>
      <c r="X3105">
        <v>7.3</v>
      </c>
      <c r="Y3105">
        <v>261</v>
      </c>
      <c r="Z3105">
        <v>64794</v>
      </c>
      <c r="AA3105">
        <v>131</v>
      </c>
      <c r="AB3105">
        <v>17000</v>
      </c>
      <c r="AC3105">
        <v>51</v>
      </c>
      <c r="AD3105">
        <v>3000</v>
      </c>
      <c r="AE3105">
        <v>482</v>
      </c>
      <c r="AF3105">
        <v>28</v>
      </c>
      <c r="AG3105">
        <v>3569</v>
      </c>
      <c r="AH3105" t="s">
        <v>1432</v>
      </c>
      <c r="AI3105" t="s">
        <v>20931</v>
      </c>
      <c r="AJ3105" t="s">
        <v>13161</v>
      </c>
      <c r="AP3105">
        <f t="shared" si="96"/>
        <v>3</v>
      </c>
    </row>
    <row r="3106" spans="1:42" x14ac:dyDescent="0.3">
      <c r="A3106" s="1">
        <v>3544</v>
      </c>
      <c r="B3106" t="s">
        <v>11181</v>
      </c>
      <c r="C3106" t="s">
        <v>27</v>
      </c>
      <c r="D3106" t="s">
        <v>11182</v>
      </c>
      <c r="E3106" t="s">
        <v>5308</v>
      </c>
      <c r="F3106" t="s">
        <v>5313</v>
      </c>
      <c r="G3106" t="s">
        <v>2791</v>
      </c>
      <c r="H3106" t="s">
        <v>32</v>
      </c>
      <c r="I3106">
        <v>94</v>
      </c>
      <c r="J3106">
        <v>1.85</v>
      </c>
      <c r="K3106" t="s">
        <v>33</v>
      </c>
      <c r="L3106" t="s">
        <v>14149</v>
      </c>
      <c r="M3106" t="s">
        <v>16124</v>
      </c>
      <c r="N3106" t="s">
        <v>15251</v>
      </c>
      <c r="O3106" t="s">
        <v>17563</v>
      </c>
      <c r="P3106" t="s">
        <v>19957</v>
      </c>
      <c r="Q3106">
        <v>2008</v>
      </c>
      <c r="R3106" t="s">
        <v>491</v>
      </c>
      <c r="S3106">
        <v>0</v>
      </c>
      <c r="T3106">
        <v>6500000</v>
      </c>
      <c r="U3106">
        <v>4693919</v>
      </c>
      <c r="V3106">
        <f t="shared" si="97"/>
        <v>-1806081</v>
      </c>
      <c r="W3106" t="s">
        <v>11183</v>
      </c>
      <c r="X3106">
        <v>4.5999999999999996</v>
      </c>
      <c r="Y3106">
        <v>42</v>
      </c>
      <c r="Z3106">
        <v>11011</v>
      </c>
      <c r="AA3106">
        <v>78</v>
      </c>
      <c r="AB3106">
        <v>422</v>
      </c>
      <c r="AC3106">
        <v>0</v>
      </c>
      <c r="AD3106">
        <v>1000</v>
      </c>
      <c r="AE3106">
        <v>1000</v>
      </c>
      <c r="AF3106">
        <v>664</v>
      </c>
      <c r="AG3106">
        <v>4484</v>
      </c>
      <c r="AH3106" t="s">
        <v>1432</v>
      </c>
      <c r="AP3106">
        <f t="shared" si="96"/>
        <v>1</v>
      </c>
    </row>
    <row r="3107" spans="1:42" x14ac:dyDescent="0.3">
      <c r="A3107" s="1">
        <v>3545</v>
      </c>
      <c r="B3107" t="s">
        <v>11184</v>
      </c>
      <c r="C3107" t="s">
        <v>27</v>
      </c>
      <c r="D3107" t="s">
        <v>4722</v>
      </c>
      <c r="E3107" t="s">
        <v>65</v>
      </c>
      <c r="F3107" t="s">
        <v>2790</v>
      </c>
      <c r="G3107" t="s">
        <v>972</v>
      </c>
      <c r="H3107" t="s">
        <v>32</v>
      </c>
      <c r="I3107">
        <v>90</v>
      </c>
      <c r="J3107">
        <v>1.85</v>
      </c>
      <c r="K3107" t="s">
        <v>33</v>
      </c>
      <c r="L3107" t="s">
        <v>17436</v>
      </c>
      <c r="M3107" t="s">
        <v>19958</v>
      </c>
      <c r="N3107" t="s">
        <v>17129</v>
      </c>
      <c r="O3107" t="s">
        <v>14397</v>
      </c>
      <c r="P3107" t="s">
        <v>15383</v>
      </c>
      <c r="Q3107">
        <v>1999</v>
      </c>
      <c r="R3107" t="s">
        <v>491</v>
      </c>
      <c r="S3107">
        <v>0</v>
      </c>
      <c r="T3107">
        <v>6000000</v>
      </c>
      <c r="U3107">
        <v>4859475</v>
      </c>
      <c r="V3107">
        <f t="shared" si="97"/>
        <v>-1140525</v>
      </c>
      <c r="W3107" t="s">
        <v>11185</v>
      </c>
      <c r="X3107">
        <v>7.2</v>
      </c>
      <c r="Y3107">
        <v>152</v>
      </c>
      <c r="Z3107">
        <v>116910</v>
      </c>
      <c r="AA3107">
        <v>520</v>
      </c>
      <c r="AB3107">
        <v>0</v>
      </c>
      <c r="AC3107">
        <v>0</v>
      </c>
      <c r="AD3107">
        <v>4000</v>
      </c>
      <c r="AE3107">
        <v>899</v>
      </c>
      <c r="AF3107">
        <v>826</v>
      </c>
      <c r="AG3107">
        <v>7103</v>
      </c>
      <c r="AH3107" t="s">
        <v>2420</v>
      </c>
      <c r="AI3107" t="s">
        <v>12756</v>
      </c>
      <c r="AP3107">
        <f t="shared" si="96"/>
        <v>2</v>
      </c>
    </row>
    <row r="3108" spans="1:42" x14ac:dyDescent="0.3">
      <c r="A3108" s="1">
        <v>3547</v>
      </c>
      <c r="B3108" t="s">
        <v>11186</v>
      </c>
      <c r="C3108" t="s">
        <v>27</v>
      </c>
      <c r="D3108" t="s">
        <v>11187</v>
      </c>
      <c r="E3108" t="s">
        <v>11188</v>
      </c>
      <c r="F3108" t="s">
        <v>11189</v>
      </c>
      <c r="G3108" t="s">
        <v>11190</v>
      </c>
      <c r="H3108" t="s">
        <v>32</v>
      </c>
      <c r="I3108">
        <v>90</v>
      </c>
      <c r="J3108">
        <v>1.85</v>
      </c>
      <c r="K3108" t="s">
        <v>33</v>
      </c>
      <c r="L3108" t="s">
        <v>14956</v>
      </c>
      <c r="M3108" t="s">
        <v>19959</v>
      </c>
      <c r="N3108" t="s">
        <v>19352</v>
      </c>
      <c r="O3108" t="s">
        <v>19960</v>
      </c>
      <c r="P3108" t="s">
        <v>18587</v>
      </c>
      <c r="Q3108">
        <v>2009</v>
      </c>
      <c r="R3108" t="s">
        <v>491</v>
      </c>
      <c r="S3108">
        <v>2</v>
      </c>
      <c r="T3108">
        <v>6000000</v>
      </c>
      <c r="U3108">
        <v>4542775</v>
      </c>
      <c r="V3108">
        <f t="shared" si="97"/>
        <v>-1457225</v>
      </c>
      <c r="W3108" t="s">
        <v>11191</v>
      </c>
      <c r="X3108">
        <v>5.0999999999999996</v>
      </c>
      <c r="Y3108">
        <v>76</v>
      </c>
      <c r="Z3108">
        <v>18313</v>
      </c>
      <c r="AA3108">
        <v>73</v>
      </c>
      <c r="AB3108">
        <v>985</v>
      </c>
      <c r="AC3108">
        <v>138</v>
      </c>
      <c r="AD3108">
        <v>373</v>
      </c>
      <c r="AE3108">
        <v>308</v>
      </c>
      <c r="AF3108">
        <v>263</v>
      </c>
      <c r="AG3108">
        <v>1831</v>
      </c>
      <c r="AH3108" t="s">
        <v>1432</v>
      </c>
      <c r="AI3108" t="s">
        <v>12756</v>
      </c>
      <c r="AP3108">
        <f t="shared" si="96"/>
        <v>2</v>
      </c>
    </row>
    <row r="3109" spans="1:42" x14ac:dyDescent="0.3">
      <c r="A3109" s="1">
        <v>3548</v>
      </c>
      <c r="B3109" t="s">
        <v>11192</v>
      </c>
      <c r="C3109" t="s">
        <v>27</v>
      </c>
      <c r="D3109" t="s">
        <v>11193</v>
      </c>
      <c r="E3109" t="s">
        <v>875</v>
      </c>
      <c r="F3109" t="s">
        <v>619</v>
      </c>
      <c r="G3109" t="s">
        <v>3483</v>
      </c>
      <c r="H3109" t="s">
        <v>32</v>
      </c>
      <c r="I3109">
        <v>106</v>
      </c>
      <c r="J3109">
        <v>2.35</v>
      </c>
      <c r="K3109" t="s">
        <v>33</v>
      </c>
      <c r="L3109" t="s">
        <v>15765</v>
      </c>
      <c r="M3109" t="s">
        <v>14478</v>
      </c>
      <c r="N3109" t="s">
        <v>19961</v>
      </c>
      <c r="O3109" t="s">
        <v>15125</v>
      </c>
      <c r="P3109" t="s">
        <v>15136</v>
      </c>
      <c r="Q3109">
        <v>2014</v>
      </c>
      <c r="R3109" t="s">
        <v>491</v>
      </c>
      <c r="S3109">
        <v>4</v>
      </c>
      <c r="T3109">
        <v>6000000</v>
      </c>
      <c r="U3109">
        <v>3588432</v>
      </c>
      <c r="V3109">
        <f t="shared" si="97"/>
        <v>-2411568</v>
      </c>
      <c r="W3109" t="s">
        <v>11194</v>
      </c>
      <c r="X3109">
        <v>6.7</v>
      </c>
      <c r="Y3109">
        <v>149</v>
      </c>
      <c r="Z3109">
        <v>29341</v>
      </c>
      <c r="AA3109">
        <v>93</v>
      </c>
      <c r="AB3109">
        <v>0</v>
      </c>
      <c r="AC3109">
        <v>0</v>
      </c>
      <c r="AD3109">
        <v>17000</v>
      </c>
      <c r="AE3109">
        <v>1000</v>
      </c>
      <c r="AF3109">
        <v>379</v>
      </c>
      <c r="AG3109">
        <v>18947</v>
      </c>
      <c r="AH3109" t="s">
        <v>1432</v>
      </c>
      <c r="AI3109" t="s">
        <v>2420</v>
      </c>
      <c r="AP3109">
        <f t="shared" si="96"/>
        <v>2</v>
      </c>
    </row>
    <row r="3110" spans="1:42" x14ac:dyDescent="0.3">
      <c r="A3110" s="1">
        <v>3549</v>
      </c>
      <c r="B3110" t="s">
        <v>11195</v>
      </c>
      <c r="C3110" t="s">
        <v>27</v>
      </c>
      <c r="D3110" t="s">
        <v>11196</v>
      </c>
      <c r="E3110" t="s">
        <v>1794</v>
      </c>
      <c r="F3110" t="s">
        <v>3273</v>
      </c>
      <c r="G3110" t="s">
        <v>11197</v>
      </c>
      <c r="H3110" t="s">
        <v>572</v>
      </c>
      <c r="I3110">
        <v>96</v>
      </c>
      <c r="J3110">
        <v>2.35</v>
      </c>
      <c r="K3110" t="s">
        <v>33</v>
      </c>
      <c r="L3110" t="s">
        <v>14411</v>
      </c>
      <c r="M3110" t="s">
        <v>19962</v>
      </c>
      <c r="N3110" t="s">
        <v>14003</v>
      </c>
      <c r="O3110" t="s">
        <v>14128</v>
      </c>
      <c r="P3110" t="s">
        <v>14414</v>
      </c>
      <c r="Q3110">
        <v>1999</v>
      </c>
      <c r="R3110" t="s">
        <v>34</v>
      </c>
      <c r="S3110">
        <v>1</v>
      </c>
      <c r="T3110">
        <v>6000000</v>
      </c>
      <c r="U3110">
        <v>4394936</v>
      </c>
      <c r="V3110">
        <f t="shared" si="97"/>
        <v>-1605064</v>
      </c>
      <c r="W3110" t="s">
        <v>11198</v>
      </c>
      <c r="X3110">
        <v>5.3</v>
      </c>
      <c r="Y3110">
        <v>35</v>
      </c>
      <c r="Z3110">
        <v>11439</v>
      </c>
      <c r="AA3110">
        <v>190</v>
      </c>
      <c r="AB3110">
        <v>901</v>
      </c>
      <c r="AC3110">
        <v>3</v>
      </c>
      <c r="AD3110">
        <v>4000</v>
      </c>
      <c r="AE3110">
        <v>812</v>
      </c>
      <c r="AF3110">
        <v>353</v>
      </c>
      <c r="AG3110">
        <v>5668</v>
      </c>
      <c r="AH3110" t="s">
        <v>1432</v>
      </c>
      <c r="AI3110" t="s">
        <v>2420</v>
      </c>
      <c r="AJ3110" t="s">
        <v>20924</v>
      </c>
      <c r="AK3110" t="s">
        <v>12756</v>
      </c>
      <c r="AP3110">
        <f t="shared" si="96"/>
        <v>4</v>
      </c>
    </row>
    <row r="3111" spans="1:42" x14ac:dyDescent="0.3">
      <c r="A3111" s="1">
        <v>3551</v>
      </c>
      <c r="B3111" t="s">
        <v>11199</v>
      </c>
      <c r="C3111" t="s">
        <v>27</v>
      </c>
      <c r="D3111" t="s">
        <v>11200</v>
      </c>
      <c r="E3111" t="s">
        <v>11200</v>
      </c>
      <c r="F3111" t="s">
        <v>11201</v>
      </c>
      <c r="G3111" t="s">
        <v>5601</v>
      </c>
      <c r="H3111" t="s">
        <v>32</v>
      </c>
      <c r="I3111">
        <v>95</v>
      </c>
      <c r="J3111">
        <v>1.85</v>
      </c>
      <c r="K3111" t="s">
        <v>33</v>
      </c>
      <c r="L3111" t="s">
        <v>15249</v>
      </c>
      <c r="M3111" t="s">
        <v>15253</v>
      </c>
      <c r="N3111" t="s">
        <v>19963</v>
      </c>
      <c r="O3111" t="s">
        <v>15194</v>
      </c>
      <c r="P3111" t="s">
        <v>17557</v>
      </c>
      <c r="Q3111">
        <v>2001</v>
      </c>
      <c r="R3111" t="s">
        <v>491</v>
      </c>
      <c r="S3111">
        <v>0</v>
      </c>
      <c r="T3111">
        <v>6000000</v>
      </c>
      <c r="U3111">
        <v>3029081</v>
      </c>
      <c r="V3111">
        <f t="shared" si="97"/>
        <v>-2970919</v>
      </c>
      <c r="W3111" t="s">
        <v>11202</v>
      </c>
      <c r="X3111">
        <v>7.8</v>
      </c>
      <c r="Y3111">
        <v>108</v>
      </c>
      <c r="Z3111">
        <v>26300</v>
      </c>
      <c r="AA3111">
        <v>231</v>
      </c>
      <c r="AB3111">
        <v>0</v>
      </c>
      <c r="AC3111">
        <v>263</v>
      </c>
      <c r="AD3111">
        <v>263</v>
      </c>
      <c r="AE3111">
        <v>261</v>
      </c>
      <c r="AF3111">
        <v>179</v>
      </c>
      <c r="AG3111">
        <v>993</v>
      </c>
      <c r="AH3111" t="s">
        <v>1432</v>
      </c>
      <c r="AI3111" t="s">
        <v>2420</v>
      </c>
      <c r="AJ3111" t="s">
        <v>20933</v>
      </c>
      <c r="AK3111" t="s">
        <v>20927</v>
      </c>
      <c r="AP3111">
        <f t="shared" si="96"/>
        <v>4</v>
      </c>
    </row>
    <row r="3112" spans="1:42" x14ac:dyDescent="0.3">
      <c r="A3112" s="1">
        <v>3552</v>
      </c>
      <c r="B3112" t="s">
        <v>11203</v>
      </c>
      <c r="C3112" t="s">
        <v>27</v>
      </c>
      <c r="D3112" t="s">
        <v>8450</v>
      </c>
      <c r="E3112" t="s">
        <v>6237</v>
      </c>
      <c r="F3112" t="s">
        <v>11204</v>
      </c>
      <c r="G3112" t="s">
        <v>11205</v>
      </c>
      <c r="H3112" t="s">
        <v>32</v>
      </c>
      <c r="I3112">
        <v>99</v>
      </c>
      <c r="J3112">
        <v>1.85</v>
      </c>
      <c r="K3112" t="s">
        <v>33</v>
      </c>
      <c r="L3112" t="s">
        <v>19964</v>
      </c>
      <c r="M3112" t="s">
        <v>14431</v>
      </c>
      <c r="N3112" t="s">
        <v>15809</v>
      </c>
      <c r="O3112" t="s">
        <v>14320</v>
      </c>
      <c r="P3112" t="s">
        <v>15476</v>
      </c>
      <c r="Q3112">
        <v>1993</v>
      </c>
      <c r="R3112" t="s">
        <v>34</v>
      </c>
      <c r="S3112">
        <v>1</v>
      </c>
      <c r="T3112">
        <v>6000000</v>
      </c>
      <c r="U3112">
        <v>3273588</v>
      </c>
      <c r="V3112">
        <f t="shared" si="97"/>
        <v>-2726412</v>
      </c>
      <c r="W3112" t="s">
        <v>11206</v>
      </c>
      <c r="X3112">
        <v>6.7</v>
      </c>
      <c r="Y3112">
        <v>17</v>
      </c>
      <c r="Z3112">
        <v>4195</v>
      </c>
      <c r="AA3112">
        <v>50</v>
      </c>
      <c r="AB3112">
        <v>0</v>
      </c>
      <c r="AC3112">
        <v>23</v>
      </c>
      <c r="AD3112">
        <v>97</v>
      </c>
      <c r="AE3112">
        <v>91</v>
      </c>
      <c r="AF3112">
        <v>82</v>
      </c>
      <c r="AG3112">
        <v>382</v>
      </c>
      <c r="AH3112" t="s">
        <v>980</v>
      </c>
      <c r="AI3112" t="s">
        <v>2420</v>
      </c>
      <c r="AP3112">
        <f t="shared" si="96"/>
        <v>2</v>
      </c>
    </row>
    <row r="3113" spans="1:42" x14ac:dyDescent="0.3">
      <c r="A3113" s="1">
        <v>3554</v>
      </c>
      <c r="B3113" t="s">
        <v>11207</v>
      </c>
      <c r="C3113" t="s">
        <v>27</v>
      </c>
      <c r="D3113" t="s">
        <v>11208</v>
      </c>
      <c r="E3113" t="s">
        <v>1056</v>
      </c>
      <c r="F3113" t="s">
        <v>739</v>
      </c>
      <c r="G3113" t="s">
        <v>5555</v>
      </c>
      <c r="H3113" t="s">
        <v>32</v>
      </c>
      <c r="I3113">
        <v>99</v>
      </c>
      <c r="J3113">
        <v>2.35</v>
      </c>
      <c r="K3113" t="s">
        <v>33</v>
      </c>
      <c r="L3113" t="s">
        <v>19965</v>
      </c>
      <c r="M3113" t="s">
        <v>15107</v>
      </c>
      <c r="N3113" t="s">
        <v>19966</v>
      </c>
      <c r="O3113" t="s">
        <v>19967</v>
      </c>
      <c r="P3113" t="s">
        <v>14218</v>
      </c>
      <c r="Q3113">
        <v>2003</v>
      </c>
      <c r="R3113" t="s">
        <v>34</v>
      </c>
      <c r="S3113">
        <v>0</v>
      </c>
      <c r="T3113">
        <v>6000000</v>
      </c>
      <c r="U3113">
        <v>2207975</v>
      </c>
      <c r="V3113">
        <f t="shared" si="97"/>
        <v>-3792025</v>
      </c>
      <c r="W3113" t="s">
        <v>11209</v>
      </c>
      <c r="X3113">
        <v>7.2</v>
      </c>
      <c r="Y3113">
        <v>129</v>
      </c>
      <c r="Z3113">
        <v>28855</v>
      </c>
      <c r="AA3113">
        <v>190</v>
      </c>
      <c r="AB3113">
        <v>0</v>
      </c>
      <c r="AC3113">
        <v>53</v>
      </c>
      <c r="AD3113">
        <v>4000</v>
      </c>
      <c r="AE3113">
        <v>3000</v>
      </c>
      <c r="AF3113">
        <v>491</v>
      </c>
      <c r="AG3113">
        <v>8297</v>
      </c>
      <c r="AH3113" t="s">
        <v>2420</v>
      </c>
      <c r="AI3113" t="s">
        <v>20929</v>
      </c>
      <c r="AP3113">
        <f t="shared" si="96"/>
        <v>2</v>
      </c>
    </row>
    <row r="3114" spans="1:42" x14ac:dyDescent="0.3">
      <c r="A3114" s="1">
        <v>3555</v>
      </c>
      <c r="B3114" t="s">
        <v>11210</v>
      </c>
      <c r="C3114" t="s">
        <v>27</v>
      </c>
      <c r="D3114" t="s">
        <v>11211</v>
      </c>
      <c r="E3114" t="s">
        <v>2436</v>
      </c>
      <c r="F3114" t="s">
        <v>11212</v>
      </c>
      <c r="G3114" t="s">
        <v>11213</v>
      </c>
      <c r="H3114" t="s">
        <v>32</v>
      </c>
      <c r="I3114">
        <v>95</v>
      </c>
      <c r="J3114">
        <v>1.85</v>
      </c>
      <c r="K3114" t="s">
        <v>33</v>
      </c>
      <c r="L3114" t="s">
        <v>17426</v>
      </c>
      <c r="M3114" t="s">
        <v>14630</v>
      </c>
      <c r="N3114" t="s">
        <v>14448</v>
      </c>
      <c r="O3114" t="s">
        <v>15545</v>
      </c>
      <c r="P3114" t="s">
        <v>19968</v>
      </c>
      <c r="Q3114">
        <v>2001</v>
      </c>
      <c r="R3114" t="s">
        <v>491</v>
      </c>
      <c r="S3114">
        <v>3</v>
      </c>
      <c r="T3114">
        <v>6000000</v>
      </c>
      <c r="U3114">
        <v>2025238</v>
      </c>
      <c r="V3114">
        <f t="shared" si="97"/>
        <v>-3974762</v>
      </c>
      <c r="W3114" t="s">
        <v>11214</v>
      </c>
      <c r="X3114">
        <v>5.8</v>
      </c>
      <c r="Y3114">
        <v>84</v>
      </c>
      <c r="Z3114">
        <v>9589</v>
      </c>
      <c r="AA3114">
        <v>105</v>
      </c>
      <c r="AB3114">
        <v>289</v>
      </c>
      <c r="AC3114">
        <v>8</v>
      </c>
      <c r="AD3114">
        <v>244</v>
      </c>
      <c r="AE3114">
        <v>230</v>
      </c>
      <c r="AF3114">
        <v>15</v>
      </c>
      <c r="AG3114">
        <v>489</v>
      </c>
      <c r="AH3114" t="s">
        <v>1432</v>
      </c>
      <c r="AI3114" t="s">
        <v>20931</v>
      </c>
      <c r="AJ3114" t="s">
        <v>2420</v>
      </c>
      <c r="AK3114" t="s">
        <v>13161</v>
      </c>
      <c r="AP3114">
        <f t="shared" si="96"/>
        <v>4</v>
      </c>
    </row>
    <row r="3115" spans="1:42" x14ac:dyDescent="0.3">
      <c r="A3115" s="1">
        <v>3558</v>
      </c>
      <c r="B3115" t="s">
        <v>11215</v>
      </c>
      <c r="C3115" t="s">
        <v>27</v>
      </c>
      <c r="D3115" t="s">
        <v>5736</v>
      </c>
      <c r="E3115" t="s">
        <v>4755</v>
      </c>
      <c r="F3115" t="s">
        <v>4821</v>
      </c>
      <c r="G3115" t="s">
        <v>5864</v>
      </c>
      <c r="H3115" t="s">
        <v>32</v>
      </c>
      <c r="I3115">
        <v>99</v>
      </c>
      <c r="J3115">
        <v>2.35</v>
      </c>
      <c r="K3115" t="s">
        <v>33</v>
      </c>
      <c r="L3115" t="s">
        <v>19969</v>
      </c>
      <c r="M3115" t="s">
        <v>16680</v>
      </c>
      <c r="N3115" t="s">
        <v>14403</v>
      </c>
      <c r="O3115" t="s">
        <v>17902</v>
      </c>
      <c r="P3115" t="s">
        <v>17408</v>
      </c>
      <c r="Q3115">
        <v>2008</v>
      </c>
      <c r="R3115" t="s">
        <v>491</v>
      </c>
      <c r="S3115">
        <v>2</v>
      </c>
      <c r="T3115">
        <v>6000000</v>
      </c>
      <c r="U3115">
        <v>2077046</v>
      </c>
      <c r="V3115">
        <f t="shared" si="97"/>
        <v>-3922954</v>
      </c>
      <c r="W3115" t="s">
        <v>11216</v>
      </c>
      <c r="X3115">
        <v>7</v>
      </c>
      <c r="Y3115">
        <v>147</v>
      </c>
      <c r="Z3115">
        <v>27266</v>
      </c>
      <c r="AA3115">
        <v>75</v>
      </c>
      <c r="AB3115">
        <v>0</v>
      </c>
      <c r="AC3115">
        <v>129</v>
      </c>
      <c r="AD3115">
        <v>976</v>
      </c>
      <c r="AE3115">
        <v>617</v>
      </c>
      <c r="AF3115">
        <v>362</v>
      </c>
      <c r="AG3115">
        <v>2748</v>
      </c>
      <c r="AH3115" t="s">
        <v>1432</v>
      </c>
      <c r="AI3115" t="s">
        <v>2420</v>
      </c>
      <c r="AJ3115" t="s">
        <v>12756</v>
      </c>
      <c r="AP3115">
        <f t="shared" si="96"/>
        <v>3</v>
      </c>
    </row>
    <row r="3116" spans="1:42" x14ac:dyDescent="0.3">
      <c r="A3116" s="1">
        <v>3561</v>
      </c>
      <c r="B3116" t="s">
        <v>11217</v>
      </c>
      <c r="C3116" t="s">
        <v>27</v>
      </c>
      <c r="D3116" t="s">
        <v>11218</v>
      </c>
      <c r="E3116" t="s">
        <v>11219</v>
      </c>
      <c r="F3116" t="s">
        <v>4046</v>
      </c>
      <c r="G3116" t="s">
        <v>11220</v>
      </c>
      <c r="H3116" t="s">
        <v>32</v>
      </c>
      <c r="I3116">
        <v>107</v>
      </c>
      <c r="J3116">
        <v>1.85</v>
      </c>
      <c r="K3116" t="s">
        <v>33</v>
      </c>
      <c r="L3116" t="s">
        <v>19970</v>
      </c>
      <c r="M3116" t="s">
        <v>19971</v>
      </c>
      <c r="N3116" t="s">
        <v>19816</v>
      </c>
      <c r="O3116" t="s">
        <v>14066</v>
      </c>
      <c r="P3116" t="s">
        <v>14139</v>
      </c>
      <c r="Q3116">
        <v>1991</v>
      </c>
      <c r="R3116" t="s">
        <v>34</v>
      </c>
      <c r="S3116">
        <v>2</v>
      </c>
      <c r="T3116">
        <v>6000000</v>
      </c>
      <c r="U3116">
        <v>869325</v>
      </c>
      <c r="V3116">
        <f t="shared" si="97"/>
        <v>-5130675</v>
      </c>
      <c r="W3116" t="s">
        <v>11221</v>
      </c>
      <c r="X3116">
        <v>3.8</v>
      </c>
      <c r="Y3116">
        <v>17</v>
      </c>
      <c r="Z3116">
        <v>2281</v>
      </c>
      <c r="AA3116">
        <v>16</v>
      </c>
      <c r="AB3116">
        <v>125</v>
      </c>
      <c r="AC3116">
        <v>0</v>
      </c>
      <c r="AD3116">
        <v>721</v>
      </c>
      <c r="AE3116">
        <v>514</v>
      </c>
      <c r="AF3116">
        <v>284</v>
      </c>
      <c r="AG3116">
        <v>2000</v>
      </c>
      <c r="AH3116" t="s">
        <v>980</v>
      </c>
      <c r="AI3116" t="s">
        <v>718</v>
      </c>
      <c r="AJ3116" t="s">
        <v>20924</v>
      </c>
      <c r="AK3116" t="s">
        <v>13700</v>
      </c>
      <c r="AP3116">
        <f t="shared" si="96"/>
        <v>4</v>
      </c>
    </row>
    <row r="3117" spans="1:42" x14ac:dyDescent="0.3">
      <c r="A3117" s="1">
        <v>3562</v>
      </c>
      <c r="B3117" t="s">
        <v>11222</v>
      </c>
      <c r="C3117" t="s">
        <v>27</v>
      </c>
      <c r="D3117" t="s">
        <v>11223</v>
      </c>
      <c r="E3117" t="s">
        <v>4515</v>
      </c>
      <c r="F3117" t="s">
        <v>11224</v>
      </c>
      <c r="G3117" t="s">
        <v>11225</v>
      </c>
      <c r="H3117" t="s">
        <v>32</v>
      </c>
      <c r="I3117">
        <v>90</v>
      </c>
      <c r="J3117">
        <v>1.85</v>
      </c>
      <c r="K3117" t="s">
        <v>33</v>
      </c>
      <c r="L3117" t="s">
        <v>19972</v>
      </c>
      <c r="M3117" t="s">
        <v>17610</v>
      </c>
      <c r="N3117" t="s">
        <v>15937</v>
      </c>
      <c r="O3117" t="s">
        <v>19973</v>
      </c>
      <c r="P3117" t="s">
        <v>19974</v>
      </c>
      <c r="Q3117">
        <v>2010</v>
      </c>
      <c r="R3117" t="s">
        <v>72</v>
      </c>
      <c r="S3117">
        <v>2</v>
      </c>
      <c r="T3117">
        <v>6000000</v>
      </c>
      <c r="U3117">
        <v>399611</v>
      </c>
      <c r="V3117">
        <f t="shared" si="97"/>
        <v>-5600389</v>
      </c>
      <c r="W3117" t="s">
        <v>11226</v>
      </c>
      <c r="X3117">
        <v>5.7</v>
      </c>
      <c r="Y3117">
        <v>16</v>
      </c>
      <c r="Z3117">
        <v>1245</v>
      </c>
      <c r="AA3117">
        <v>29</v>
      </c>
      <c r="AB3117">
        <v>0</v>
      </c>
      <c r="AC3117">
        <v>11</v>
      </c>
      <c r="AD3117">
        <v>767</v>
      </c>
      <c r="AE3117">
        <v>529</v>
      </c>
      <c r="AF3117">
        <v>316</v>
      </c>
      <c r="AG3117">
        <v>2370</v>
      </c>
      <c r="AH3117" t="s">
        <v>20932</v>
      </c>
      <c r="AI3117" t="s">
        <v>2420</v>
      </c>
      <c r="AJ3117" t="s">
        <v>20930</v>
      </c>
      <c r="AP3117">
        <f t="shared" si="96"/>
        <v>3</v>
      </c>
    </row>
    <row r="3118" spans="1:42" x14ac:dyDescent="0.3">
      <c r="A3118" s="1">
        <v>3564</v>
      </c>
      <c r="B3118" t="s">
        <v>11227</v>
      </c>
      <c r="C3118" t="s">
        <v>27</v>
      </c>
      <c r="D3118" t="s">
        <v>7589</v>
      </c>
      <c r="E3118" t="s">
        <v>1034</v>
      </c>
      <c r="F3118" t="s">
        <v>633</v>
      </c>
      <c r="G3118" t="s">
        <v>11228</v>
      </c>
      <c r="H3118" t="s">
        <v>32</v>
      </c>
      <c r="I3118">
        <v>96</v>
      </c>
      <c r="J3118">
        <v>2.35</v>
      </c>
      <c r="K3118" t="s">
        <v>33</v>
      </c>
      <c r="L3118" t="s">
        <v>16883</v>
      </c>
      <c r="M3118" t="s">
        <v>19975</v>
      </c>
      <c r="N3118" t="s">
        <v>19976</v>
      </c>
      <c r="O3118" t="s">
        <v>19977</v>
      </c>
      <c r="P3118" t="s">
        <v>15898</v>
      </c>
      <c r="Q3118">
        <v>2009</v>
      </c>
      <c r="R3118" t="s">
        <v>491</v>
      </c>
      <c r="S3118">
        <v>2</v>
      </c>
      <c r="T3118">
        <v>6000000</v>
      </c>
      <c r="U3118">
        <v>115862</v>
      </c>
      <c r="V3118">
        <f t="shared" si="97"/>
        <v>-5884138</v>
      </c>
      <c r="W3118" t="s">
        <v>11229</v>
      </c>
      <c r="X3118">
        <v>6.7</v>
      </c>
      <c r="Y3118">
        <v>63</v>
      </c>
      <c r="Z3118">
        <v>7394</v>
      </c>
      <c r="AA3118">
        <v>50</v>
      </c>
      <c r="AB3118">
        <v>0</v>
      </c>
      <c r="AC3118">
        <v>19</v>
      </c>
      <c r="AD3118">
        <v>1000</v>
      </c>
      <c r="AE3118">
        <v>943</v>
      </c>
      <c r="AF3118">
        <v>71</v>
      </c>
      <c r="AG3118">
        <v>2163</v>
      </c>
      <c r="AH3118" t="s">
        <v>2420</v>
      </c>
      <c r="AI3118" t="s">
        <v>12756</v>
      </c>
      <c r="AP3118">
        <f t="shared" si="96"/>
        <v>2</v>
      </c>
    </row>
    <row r="3119" spans="1:42" x14ac:dyDescent="0.3">
      <c r="A3119" s="1">
        <v>3565</v>
      </c>
      <c r="B3119" t="s">
        <v>11230</v>
      </c>
      <c r="C3119" t="s">
        <v>27</v>
      </c>
      <c r="D3119" t="s">
        <v>3257</v>
      </c>
      <c r="E3119" t="s">
        <v>221</v>
      </c>
      <c r="F3119" t="s">
        <v>387</v>
      </c>
      <c r="G3119" t="s">
        <v>11231</v>
      </c>
      <c r="H3119" t="s">
        <v>665</v>
      </c>
      <c r="I3119">
        <v>104</v>
      </c>
      <c r="J3119">
        <v>2.35</v>
      </c>
      <c r="K3119" t="s">
        <v>33</v>
      </c>
      <c r="L3119" t="s">
        <v>19978</v>
      </c>
      <c r="M3119" t="s">
        <v>14259</v>
      </c>
      <c r="N3119" t="s">
        <v>16202</v>
      </c>
      <c r="O3119" t="s">
        <v>19979</v>
      </c>
      <c r="P3119" t="s">
        <v>19980</v>
      </c>
      <c r="Q3119">
        <v>2011</v>
      </c>
      <c r="R3119" t="s">
        <v>34</v>
      </c>
      <c r="S3119">
        <v>0</v>
      </c>
      <c r="T3119">
        <v>6000000</v>
      </c>
      <c r="U3119">
        <v>1346503</v>
      </c>
      <c r="V3119">
        <f t="shared" si="97"/>
        <v>-4653497</v>
      </c>
      <c r="W3119" t="s">
        <v>11232</v>
      </c>
      <c r="X3119">
        <v>6.1</v>
      </c>
      <c r="Y3119">
        <v>56</v>
      </c>
      <c r="Z3119">
        <v>3024</v>
      </c>
      <c r="AA3119">
        <v>22</v>
      </c>
      <c r="AB3119">
        <v>0</v>
      </c>
      <c r="AC3119">
        <v>61</v>
      </c>
      <c r="AD3119">
        <v>974</v>
      </c>
      <c r="AE3119">
        <v>595</v>
      </c>
      <c r="AF3119">
        <v>451</v>
      </c>
      <c r="AG3119">
        <v>2430</v>
      </c>
      <c r="AH3119" t="s">
        <v>2420</v>
      </c>
      <c r="AI3119" t="s">
        <v>20929</v>
      </c>
      <c r="AP3119">
        <f t="shared" si="96"/>
        <v>2</v>
      </c>
    </row>
    <row r="3120" spans="1:42" x14ac:dyDescent="0.3">
      <c r="A3120" s="1">
        <v>3566</v>
      </c>
      <c r="B3120" t="s">
        <v>11233</v>
      </c>
      <c r="C3120" t="s">
        <v>27</v>
      </c>
      <c r="D3120" t="s">
        <v>5656</v>
      </c>
      <c r="E3120" t="s">
        <v>1101</v>
      </c>
      <c r="F3120" t="s">
        <v>11234</v>
      </c>
      <c r="G3120" t="s">
        <v>11235</v>
      </c>
      <c r="H3120" t="s">
        <v>32</v>
      </c>
      <c r="I3120">
        <v>97</v>
      </c>
      <c r="J3120">
        <v>1.85</v>
      </c>
      <c r="K3120" t="s">
        <v>33</v>
      </c>
      <c r="L3120" t="s">
        <v>14928</v>
      </c>
      <c r="M3120" t="s">
        <v>18077</v>
      </c>
      <c r="N3120" t="s">
        <v>19981</v>
      </c>
      <c r="O3120" t="s">
        <v>14003</v>
      </c>
      <c r="P3120" t="s">
        <v>13491</v>
      </c>
      <c r="Q3120">
        <v>2006</v>
      </c>
      <c r="R3120" t="s">
        <v>491</v>
      </c>
      <c r="S3120">
        <v>0</v>
      </c>
      <c r="T3120">
        <v>6000000</v>
      </c>
      <c r="U3120">
        <v>117560</v>
      </c>
      <c r="V3120">
        <f t="shared" si="97"/>
        <v>-5882440</v>
      </c>
      <c r="W3120" t="s">
        <v>11236</v>
      </c>
      <c r="X3120">
        <v>6.2</v>
      </c>
      <c r="Y3120">
        <v>36</v>
      </c>
      <c r="Z3120">
        <v>2330</v>
      </c>
      <c r="AA3120">
        <v>29</v>
      </c>
      <c r="AB3120">
        <v>224</v>
      </c>
      <c r="AC3120">
        <v>781</v>
      </c>
      <c r="AD3120">
        <v>596</v>
      </c>
      <c r="AE3120">
        <v>206</v>
      </c>
      <c r="AF3120">
        <v>90</v>
      </c>
      <c r="AG3120">
        <v>1081</v>
      </c>
      <c r="AH3120" t="s">
        <v>2420</v>
      </c>
      <c r="AI3120" t="s">
        <v>12756</v>
      </c>
      <c r="AP3120">
        <f t="shared" si="96"/>
        <v>2</v>
      </c>
    </row>
    <row r="3121" spans="1:42" x14ac:dyDescent="0.3">
      <c r="A3121" s="1">
        <v>3567</v>
      </c>
      <c r="B3121" t="s">
        <v>11237</v>
      </c>
      <c r="C3121" t="s">
        <v>27</v>
      </c>
      <c r="D3121" t="s">
        <v>8892</v>
      </c>
      <c r="E3121" t="s">
        <v>136</v>
      </c>
      <c r="F3121" t="s">
        <v>1469</v>
      </c>
      <c r="G3121" t="s">
        <v>11238</v>
      </c>
      <c r="H3121" t="s">
        <v>47</v>
      </c>
      <c r="I3121">
        <v>107</v>
      </c>
      <c r="J3121">
        <v>2.35</v>
      </c>
      <c r="K3121" t="s">
        <v>33</v>
      </c>
      <c r="L3121" t="s">
        <v>14138</v>
      </c>
      <c r="M3121" t="s">
        <v>14048</v>
      </c>
      <c r="N3121" t="s">
        <v>19982</v>
      </c>
      <c r="O3121" t="s">
        <v>19823</v>
      </c>
      <c r="P3121" t="s">
        <v>19399</v>
      </c>
      <c r="Q3121">
        <v>2001</v>
      </c>
      <c r="R3121" t="s">
        <v>34</v>
      </c>
      <c r="S3121">
        <v>0</v>
      </c>
      <c r="T3121">
        <v>6000000</v>
      </c>
      <c r="U3121">
        <v>54606</v>
      </c>
      <c r="V3121">
        <f t="shared" si="97"/>
        <v>-5945394</v>
      </c>
      <c r="W3121" t="s">
        <v>11239</v>
      </c>
      <c r="X3121">
        <v>6.2</v>
      </c>
      <c r="Y3121">
        <v>47</v>
      </c>
      <c r="Z3121">
        <v>1940</v>
      </c>
      <c r="AA3121">
        <v>34</v>
      </c>
      <c r="AB3121">
        <v>30</v>
      </c>
      <c r="AC3121">
        <v>11</v>
      </c>
      <c r="AD3121">
        <v>773</v>
      </c>
      <c r="AE3121">
        <v>766</v>
      </c>
      <c r="AF3121">
        <v>419</v>
      </c>
      <c r="AG3121">
        <v>2440</v>
      </c>
      <c r="AH3121" t="s">
        <v>1432</v>
      </c>
      <c r="AI3121" t="s">
        <v>20931</v>
      </c>
      <c r="AJ3121" t="s">
        <v>12756</v>
      </c>
      <c r="AP3121">
        <f t="shared" si="96"/>
        <v>3</v>
      </c>
    </row>
    <row r="3122" spans="1:42" x14ac:dyDescent="0.3">
      <c r="A3122" s="1">
        <v>3569</v>
      </c>
      <c r="B3122" t="s">
        <v>11240</v>
      </c>
      <c r="C3122" t="s">
        <v>27</v>
      </c>
      <c r="D3122" t="s">
        <v>11241</v>
      </c>
      <c r="E3122" t="s">
        <v>499</v>
      </c>
      <c r="F3122" t="s">
        <v>972</v>
      </c>
      <c r="G3122" t="s">
        <v>9295</v>
      </c>
      <c r="H3122" t="s">
        <v>32</v>
      </c>
      <c r="I3122">
        <v>85</v>
      </c>
      <c r="J3122">
        <v>1.85</v>
      </c>
      <c r="K3122" t="s">
        <v>33</v>
      </c>
      <c r="L3122" t="s">
        <v>19983</v>
      </c>
      <c r="M3122" t="s">
        <v>19984</v>
      </c>
      <c r="N3122" t="s">
        <v>18046</v>
      </c>
      <c r="O3122" t="s">
        <v>16823</v>
      </c>
      <c r="P3122" t="s">
        <v>19985</v>
      </c>
      <c r="Q3122">
        <v>2008</v>
      </c>
      <c r="R3122" t="s">
        <v>491</v>
      </c>
      <c r="S3122">
        <v>0</v>
      </c>
      <c r="T3122">
        <v>6000000</v>
      </c>
      <c r="U3122">
        <v>36497</v>
      </c>
      <c r="V3122">
        <f t="shared" si="97"/>
        <v>-5963503</v>
      </c>
      <c r="W3122" t="s">
        <v>11242</v>
      </c>
      <c r="X3122">
        <v>4.7</v>
      </c>
      <c r="Y3122">
        <v>26</v>
      </c>
      <c r="Z3122">
        <v>7367</v>
      </c>
      <c r="AA3122">
        <v>37</v>
      </c>
      <c r="AB3122">
        <v>850</v>
      </c>
      <c r="AC3122">
        <v>0</v>
      </c>
      <c r="AD3122">
        <v>11000</v>
      </c>
      <c r="AE3122">
        <v>826</v>
      </c>
      <c r="AF3122">
        <v>499</v>
      </c>
      <c r="AG3122">
        <v>14599</v>
      </c>
      <c r="AH3122" t="s">
        <v>1432</v>
      </c>
      <c r="AP3122">
        <f t="shared" si="96"/>
        <v>1</v>
      </c>
    </row>
    <row r="3123" spans="1:42" x14ac:dyDescent="0.3">
      <c r="A3123" s="1">
        <v>3574</v>
      </c>
      <c r="B3123" t="s">
        <v>11243</v>
      </c>
      <c r="C3123" t="s">
        <v>27</v>
      </c>
      <c r="D3123" t="s">
        <v>8973</v>
      </c>
      <c r="E3123" t="s">
        <v>297</v>
      </c>
      <c r="F3123" t="s">
        <v>234</v>
      </c>
      <c r="G3123" t="s">
        <v>5263</v>
      </c>
      <c r="H3123" t="s">
        <v>32</v>
      </c>
      <c r="I3123">
        <v>95</v>
      </c>
      <c r="J3123">
        <v>2.35</v>
      </c>
      <c r="K3123" t="s">
        <v>33</v>
      </c>
      <c r="L3123" t="s">
        <v>13979</v>
      </c>
      <c r="M3123" t="s">
        <v>18786</v>
      </c>
      <c r="N3123" t="s">
        <v>19188</v>
      </c>
      <c r="O3123" t="s">
        <v>16338</v>
      </c>
      <c r="Q3123">
        <v>2012</v>
      </c>
      <c r="R3123" t="s">
        <v>491</v>
      </c>
      <c r="S3123">
        <v>1</v>
      </c>
      <c r="T3123">
        <v>12000000</v>
      </c>
      <c r="U3123">
        <v>65804</v>
      </c>
      <c r="V3123">
        <f t="shared" si="97"/>
        <v>-11934196</v>
      </c>
      <c r="W3123" t="s">
        <v>11244</v>
      </c>
      <c r="X3123">
        <v>6.3</v>
      </c>
      <c r="Y3123">
        <v>162</v>
      </c>
      <c r="Z3123">
        <v>32512</v>
      </c>
      <c r="AA3123">
        <v>86</v>
      </c>
      <c r="AB3123">
        <v>0</v>
      </c>
      <c r="AC3123">
        <v>24</v>
      </c>
      <c r="AD3123">
        <v>16000</v>
      </c>
      <c r="AE3123">
        <v>10000</v>
      </c>
      <c r="AF3123">
        <v>874</v>
      </c>
      <c r="AG3123">
        <v>27575</v>
      </c>
      <c r="AH3123" t="s">
        <v>20931</v>
      </c>
      <c r="AI3123" t="s">
        <v>2420</v>
      </c>
      <c r="AJ3123" t="s">
        <v>13161</v>
      </c>
      <c r="AP3123">
        <f t="shared" si="96"/>
        <v>3</v>
      </c>
    </row>
    <row r="3124" spans="1:42" x14ac:dyDescent="0.3">
      <c r="A3124" s="1">
        <v>3579</v>
      </c>
      <c r="B3124" t="s">
        <v>11245</v>
      </c>
      <c r="C3124" t="s">
        <v>27</v>
      </c>
      <c r="D3124" t="s">
        <v>11246</v>
      </c>
      <c r="E3124" t="s">
        <v>7244</v>
      </c>
      <c r="F3124" t="s">
        <v>1189</v>
      </c>
      <c r="G3124" t="s">
        <v>11247</v>
      </c>
      <c r="H3124" t="s">
        <v>1390</v>
      </c>
      <c r="I3124">
        <v>111</v>
      </c>
      <c r="J3124">
        <v>1.85</v>
      </c>
      <c r="K3124" t="s">
        <v>2067</v>
      </c>
      <c r="L3124" t="s">
        <v>15216</v>
      </c>
      <c r="M3124" t="s">
        <v>19986</v>
      </c>
      <c r="N3124" t="s">
        <v>9</v>
      </c>
      <c r="O3124" t="s">
        <v>15407</v>
      </c>
      <c r="P3124" t="s">
        <v>16939</v>
      </c>
      <c r="Q3124">
        <v>2002</v>
      </c>
      <c r="R3124" t="s">
        <v>491</v>
      </c>
      <c r="S3124">
        <v>0</v>
      </c>
      <c r="T3124">
        <v>5300000</v>
      </c>
      <c r="U3124">
        <v>3895664</v>
      </c>
      <c r="V3124">
        <f t="shared" si="97"/>
        <v>-1404336</v>
      </c>
      <c r="W3124" t="s">
        <v>11248</v>
      </c>
      <c r="X3124">
        <v>7.3</v>
      </c>
      <c r="Y3124">
        <v>88</v>
      </c>
      <c r="Z3124">
        <v>34383</v>
      </c>
      <c r="AA3124">
        <v>149</v>
      </c>
      <c r="AB3124">
        <v>0</v>
      </c>
      <c r="AC3124">
        <v>82</v>
      </c>
      <c r="AD3124">
        <v>809</v>
      </c>
      <c r="AE3124">
        <v>447</v>
      </c>
      <c r="AF3124">
        <v>269</v>
      </c>
      <c r="AG3124">
        <v>1858</v>
      </c>
      <c r="AH3124" t="s">
        <v>1432</v>
      </c>
      <c r="AI3124" t="s">
        <v>2420</v>
      </c>
      <c r="AP3124">
        <f t="shared" si="96"/>
        <v>2</v>
      </c>
    </row>
    <row r="3125" spans="1:42" x14ac:dyDescent="0.3">
      <c r="A3125" s="1">
        <v>3580</v>
      </c>
      <c r="B3125" t="s">
        <v>11249</v>
      </c>
      <c r="C3125" t="s">
        <v>27</v>
      </c>
      <c r="D3125" t="s">
        <v>11250</v>
      </c>
      <c r="E3125" t="s">
        <v>198</v>
      </c>
      <c r="F3125" t="s">
        <v>11251</v>
      </c>
      <c r="G3125" t="s">
        <v>11252</v>
      </c>
      <c r="H3125" t="s">
        <v>32</v>
      </c>
      <c r="I3125">
        <v>86</v>
      </c>
      <c r="J3125">
        <v>2.35</v>
      </c>
      <c r="K3125" t="s">
        <v>33</v>
      </c>
      <c r="L3125" t="s">
        <v>16032</v>
      </c>
      <c r="M3125" t="s">
        <v>15305</v>
      </c>
      <c r="N3125" t="s">
        <v>19987</v>
      </c>
      <c r="O3125" t="s">
        <v>18392</v>
      </c>
      <c r="Q3125">
        <v>2014</v>
      </c>
      <c r="R3125" t="s">
        <v>34</v>
      </c>
      <c r="S3125">
        <v>1</v>
      </c>
      <c r="T3125">
        <v>6000000</v>
      </c>
      <c r="U3125">
        <v>20200</v>
      </c>
      <c r="V3125">
        <f t="shared" si="97"/>
        <v>-5979800</v>
      </c>
      <c r="W3125" t="s">
        <v>11253</v>
      </c>
      <c r="X3125">
        <v>5.8</v>
      </c>
      <c r="Y3125">
        <v>43</v>
      </c>
      <c r="Z3125">
        <v>6797</v>
      </c>
      <c r="AA3125">
        <v>21</v>
      </c>
      <c r="AB3125">
        <v>0</v>
      </c>
      <c r="AC3125">
        <v>4</v>
      </c>
      <c r="AD3125">
        <v>11000</v>
      </c>
      <c r="AE3125">
        <v>485</v>
      </c>
      <c r="AF3125">
        <v>444</v>
      </c>
      <c r="AG3125">
        <v>12772</v>
      </c>
      <c r="AH3125" t="s">
        <v>2420</v>
      </c>
      <c r="AI3125" t="s">
        <v>20933</v>
      </c>
      <c r="AP3125">
        <f t="shared" si="96"/>
        <v>2</v>
      </c>
    </row>
    <row r="3126" spans="1:42" x14ac:dyDescent="0.3">
      <c r="A3126" s="1">
        <v>3581</v>
      </c>
      <c r="B3126" t="s">
        <v>11254</v>
      </c>
      <c r="C3126" t="s">
        <v>27</v>
      </c>
      <c r="D3126" t="s">
        <v>11255</v>
      </c>
      <c r="E3126" t="s">
        <v>11256</v>
      </c>
      <c r="F3126" t="s">
        <v>11257</v>
      </c>
      <c r="G3126" t="s">
        <v>11258</v>
      </c>
      <c r="H3126" t="s">
        <v>7222</v>
      </c>
      <c r="I3126">
        <v>103</v>
      </c>
      <c r="J3126">
        <v>2.35</v>
      </c>
      <c r="K3126" t="s">
        <v>7223</v>
      </c>
      <c r="L3126" t="s">
        <v>14024</v>
      </c>
      <c r="M3126" t="s">
        <v>15967</v>
      </c>
      <c r="N3126" t="s">
        <v>19988</v>
      </c>
      <c r="O3126" t="s">
        <v>19989</v>
      </c>
      <c r="P3126" t="s">
        <v>19706</v>
      </c>
      <c r="Q3126">
        <v>2008</v>
      </c>
      <c r="R3126" t="s">
        <v>491</v>
      </c>
      <c r="S3126">
        <v>1</v>
      </c>
      <c r="T3126">
        <v>4000000</v>
      </c>
      <c r="U3126">
        <v>542860</v>
      </c>
      <c r="V3126">
        <f t="shared" si="97"/>
        <v>-3457140</v>
      </c>
      <c r="W3126" t="s">
        <v>11259</v>
      </c>
      <c r="X3126">
        <v>7.1</v>
      </c>
      <c r="Y3126">
        <v>111</v>
      </c>
      <c r="Z3126">
        <v>9230</v>
      </c>
      <c r="AA3126">
        <v>37</v>
      </c>
      <c r="AB3126">
        <v>0</v>
      </c>
      <c r="AC3126">
        <v>12</v>
      </c>
      <c r="AD3126">
        <v>163</v>
      </c>
      <c r="AE3126">
        <v>20</v>
      </c>
      <c r="AF3126">
        <v>19</v>
      </c>
      <c r="AG3126">
        <v>219</v>
      </c>
      <c r="AH3126" t="s">
        <v>2420</v>
      </c>
      <c r="AI3126" t="s">
        <v>20929</v>
      </c>
      <c r="AJ3126" t="s">
        <v>6750</v>
      </c>
      <c r="AP3126">
        <f t="shared" si="96"/>
        <v>3</v>
      </c>
    </row>
    <row r="3127" spans="1:42" x14ac:dyDescent="0.3">
      <c r="A3127" s="1">
        <v>3585</v>
      </c>
      <c r="B3127" t="s">
        <v>11260</v>
      </c>
      <c r="C3127" t="s">
        <v>27</v>
      </c>
      <c r="D3127" t="s">
        <v>11261</v>
      </c>
      <c r="E3127" t="s">
        <v>11262</v>
      </c>
      <c r="F3127" t="s">
        <v>11263</v>
      </c>
      <c r="G3127" t="s">
        <v>11264</v>
      </c>
      <c r="H3127" t="s">
        <v>8963</v>
      </c>
      <c r="I3127">
        <v>111</v>
      </c>
      <c r="J3127">
        <v>1.85</v>
      </c>
      <c r="K3127" t="s">
        <v>8964</v>
      </c>
      <c r="L3127" t="s">
        <v>15504</v>
      </c>
      <c r="M3127" t="s">
        <v>14951</v>
      </c>
      <c r="N3127" t="s">
        <v>14782</v>
      </c>
      <c r="O3127" t="s">
        <v>14666</v>
      </c>
      <c r="P3127" t="s">
        <v>19990</v>
      </c>
      <c r="Q3127">
        <v>2005</v>
      </c>
      <c r="R3127" t="s">
        <v>491</v>
      </c>
      <c r="S3127">
        <v>0</v>
      </c>
      <c r="T3127">
        <v>200000000</v>
      </c>
      <c r="U3127">
        <v>11905519</v>
      </c>
      <c r="V3127">
        <f t="shared" si="97"/>
        <v>-188094481</v>
      </c>
      <c r="W3127" t="s">
        <v>11265</v>
      </c>
      <c r="X3127">
        <v>7.1</v>
      </c>
      <c r="Y3127">
        <v>112</v>
      </c>
      <c r="Z3127">
        <v>30210</v>
      </c>
      <c r="AA3127">
        <v>214</v>
      </c>
      <c r="AB3127">
        <v>0</v>
      </c>
      <c r="AC3127">
        <v>64</v>
      </c>
      <c r="AD3127">
        <v>778</v>
      </c>
      <c r="AE3127">
        <v>635</v>
      </c>
      <c r="AF3127">
        <v>380</v>
      </c>
      <c r="AG3127">
        <v>2205</v>
      </c>
      <c r="AH3127" t="s">
        <v>980</v>
      </c>
      <c r="AI3127" t="s">
        <v>20931</v>
      </c>
      <c r="AJ3127" t="s">
        <v>2420</v>
      </c>
      <c r="AK3127" t="s">
        <v>13161</v>
      </c>
      <c r="AP3127">
        <f t="shared" si="96"/>
        <v>4</v>
      </c>
    </row>
    <row r="3128" spans="1:42" x14ac:dyDescent="0.3">
      <c r="A3128" s="1">
        <v>3588</v>
      </c>
      <c r="B3128" t="s">
        <v>11266</v>
      </c>
      <c r="C3128" t="s">
        <v>27</v>
      </c>
      <c r="D3128" t="s">
        <v>10866</v>
      </c>
      <c r="E3128" t="s">
        <v>1109</v>
      </c>
      <c r="F3128" t="s">
        <v>11267</v>
      </c>
      <c r="G3128" t="s">
        <v>10867</v>
      </c>
      <c r="H3128" t="s">
        <v>47</v>
      </c>
      <c r="I3128">
        <v>112</v>
      </c>
      <c r="J3128">
        <v>1.85</v>
      </c>
      <c r="K3128" t="s">
        <v>33</v>
      </c>
      <c r="L3128" t="s">
        <v>19991</v>
      </c>
      <c r="M3128" t="s">
        <v>19992</v>
      </c>
      <c r="N3128" t="s">
        <v>14731</v>
      </c>
      <c r="O3128" t="s">
        <v>15295</v>
      </c>
      <c r="P3128" t="s">
        <v>18629</v>
      </c>
      <c r="Q3128">
        <v>2002</v>
      </c>
      <c r="R3128" t="s">
        <v>34</v>
      </c>
      <c r="S3128">
        <v>0</v>
      </c>
      <c r="T3128">
        <v>3500159</v>
      </c>
      <c r="U3128">
        <v>32541719</v>
      </c>
      <c r="V3128">
        <f t="shared" si="97"/>
        <v>29041560</v>
      </c>
      <c r="W3128" t="s">
        <v>11268</v>
      </c>
      <c r="X3128">
        <v>6.7</v>
      </c>
      <c r="Y3128">
        <v>161</v>
      </c>
      <c r="Z3128">
        <v>89806</v>
      </c>
      <c r="AA3128">
        <v>438</v>
      </c>
      <c r="AB3128">
        <v>0</v>
      </c>
      <c r="AC3128">
        <v>98</v>
      </c>
      <c r="AD3128">
        <v>883</v>
      </c>
      <c r="AE3128">
        <v>528</v>
      </c>
      <c r="AF3128">
        <v>397</v>
      </c>
      <c r="AG3128">
        <v>2201</v>
      </c>
      <c r="AH3128" t="s">
        <v>1432</v>
      </c>
      <c r="AI3128" t="s">
        <v>2420</v>
      </c>
      <c r="AJ3128" t="s">
        <v>12756</v>
      </c>
      <c r="AK3128" t="s">
        <v>20930</v>
      </c>
      <c r="AP3128">
        <f t="shared" si="96"/>
        <v>4</v>
      </c>
    </row>
    <row r="3129" spans="1:42" x14ac:dyDescent="0.3">
      <c r="A3129" s="1">
        <v>3589</v>
      </c>
      <c r="B3129" t="s">
        <v>11269</v>
      </c>
      <c r="C3129" t="s">
        <v>27</v>
      </c>
      <c r="D3129" t="s">
        <v>10487</v>
      </c>
      <c r="E3129" t="s">
        <v>942</v>
      </c>
      <c r="F3129" t="s">
        <v>11270</v>
      </c>
      <c r="G3129" t="s">
        <v>2808</v>
      </c>
      <c r="H3129" t="s">
        <v>32</v>
      </c>
      <c r="I3129">
        <v>141</v>
      </c>
      <c r="J3129">
        <v>1.85</v>
      </c>
      <c r="K3129" t="s">
        <v>33</v>
      </c>
      <c r="L3129" t="s">
        <v>8889</v>
      </c>
      <c r="M3129" t="s">
        <v>17716</v>
      </c>
      <c r="N3129" t="s">
        <v>19993</v>
      </c>
      <c r="O3129" t="s">
        <v>15878</v>
      </c>
      <c r="P3129" t="s">
        <v>16022</v>
      </c>
      <c r="Q3129">
        <v>2002</v>
      </c>
      <c r="R3129" t="s">
        <v>34</v>
      </c>
      <c r="S3129">
        <v>6</v>
      </c>
      <c r="T3129">
        <v>5600000</v>
      </c>
      <c r="U3129">
        <v>3064356</v>
      </c>
      <c r="V3129">
        <f t="shared" si="97"/>
        <v>-2535644</v>
      </c>
      <c r="W3129" t="s">
        <v>11271</v>
      </c>
      <c r="X3129">
        <v>6.9</v>
      </c>
      <c r="Y3129">
        <v>68</v>
      </c>
      <c r="Z3129">
        <v>3433</v>
      </c>
      <c r="AA3129">
        <v>81</v>
      </c>
      <c r="AB3129">
        <v>160</v>
      </c>
      <c r="AC3129">
        <v>407</v>
      </c>
      <c r="AD3129">
        <v>688</v>
      </c>
      <c r="AE3129">
        <v>659</v>
      </c>
      <c r="AF3129">
        <v>501</v>
      </c>
      <c r="AG3129">
        <v>2584</v>
      </c>
      <c r="AH3129" t="s">
        <v>2420</v>
      </c>
      <c r="AI3129" t="s">
        <v>12756</v>
      </c>
      <c r="AP3129">
        <f t="shared" si="96"/>
        <v>2</v>
      </c>
    </row>
    <row r="3130" spans="1:42" x14ac:dyDescent="0.3">
      <c r="A3130" s="1">
        <v>3590</v>
      </c>
      <c r="B3130" t="s">
        <v>11272</v>
      </c>
      <c r="C3130" t="s">
        <v>27</v>
      </c>
      <c r="D3130" t="s">
        <v>9215</v>
      </c>
      <c r="E3130" t="s">
        <v>11273</v>
      </c>
      <c r="F3130" t="s">
        <v>11274</v>
      </c>
      <c r="G3130" t="s">
        <v>11275</v>
      </c>
      <c r="H3130" t="s">
        <v>32</v>
      </c>
      <c r="I3130">
        <v>95</v>
      </c>
      <c r="J3130">
        <v>1.85</v>
      </c>
      <c r="K3130" t="s">
        <v>33</v>
      </c>
      <c r="L3130" t="s">
        <v>8889</v>
      </c>
      <c r="M3130" t="s">
        <v>15349</v>
      </c>
      <c r="N3130" t="s">
        <v>18956</v>
      </c>
      <c r="O3130" t="s">
        <v>14224</v>
      </c>
      <c r="P3130" t="s">
        <v>19994</v>
      </c>
      <c r="Q3130">
        <v>2006</v>
      </c>
      <c r="R3130" t="s">
        <v>34</v>
      </c>
      <c r="S3130">
        <v>6</v>
      </c>
      <c r="T3130">
        <v>5600000</v>
      </c>
      <c r="U3130">
        <v>7009668</v>
      </c>
      <c r="V3130">
        <f t="shared" si="97"/>
        <v>1409668</v>
      </c>
      <c r="W3130" t="s">
        <v>11276</v>
      </c>
      <c r="X3130">
        <v>2.1</v>
      </c>
      <c r="Y3130">
        <v>25</v>
      </c>
      <c r="Z3130">
        <v>8707</v>
      </c>
      <c r="AA3130">
        <v>36</v>
      </c>
      <c r="AB3130">
        <v>244</v>
      </c>
      <c r="AC3130">
        <v>17</v>
      </c>
      <c r="AD3130">
        <v>592</v>
      </c>
      <c r="AE3130">
        <v>378</v>
      </c>
      <c r="AF3130">
        <v>255</v>
      </c>
      <c r="AG3130">
        <v>2000</v>
      </c>
      <c r="AH3130" t="s">
        <v>980</v>
      </c>
      <c r="AI3130" t="s">
        <v>20930</v>
      </c>
      <c r="AP3130">
        <f t="shared" si="96"/>
        <v>2</v>
      </c>
    </row>
    <row r="3131" spans="1:42" x14ac:dyDescent="0.3">
      <c r="A3131" s="1">
        <v>3592</v>
      </c>
      <c r="B3131" t="s">
        <v>11277</v>
      </c>
      <c r="C3131" t="s">
        <v>27</v>
      </c>
      <c r="D3131" t="s">
        <v>9856</v>
      </c>
      <c r="E3131" t="s">
        <v>11278</v>
      </c>
      <c r="F3131" t="s">
        <v>11279</v>
      </c>
      <c r="G3131" t="s">
        <v>11280</v>
      </c>
      <c r="H3131" t="s">
        <v>2536</v>
      </c>
      <c r="I3131">
        <v>85</v>
      </c>
      <c r="J3131">
        <v>1.85</v>
      </c>
      <c r="K3131" t="s">
        <v>1988</v>
      </c>
      <c r="L3131" t="s">
        <v>15216</v>
      </c>
      <c r="M3131" t="s">
        <v>18685</v>
      </c>
      <c r="N3131" t="s">
        <v>19995</v>
      </c>
      <c r="O3131" t="s">
        <v>19996</v>
      </c>
      <c r="P3131" t="s">
        <v>14163</v>
      </c>
      <c r="Q3131">
        <v>2009</v>
      </c>
      <c r="R3131" t="s">
        <v>491</v>
      </c>
      <c r="S3131">
        <v>0</v>
      </c>
      <c r="T3131">
        <v>5600000</v>
      </c>
      <c r="U3131">
        <v>27024</v>
      </c>
      <c r="V3131">
        <f t="shared" si="97"/>
        <v>-5572976</v>
      </c>
      <c r="W3131" t="s">
        <v>11281</v>
      </c>
      <c r="X3131">
        <v>6.6</v>
      </c>
      <c r="Y3131">
        <v>222</v>
      </c>
      <c r="Z3131">
        <v>55597</v>
      </c>
      <c r="AA3131">
        <v>148</v>
      </c>
      <c r="AB3131">
        <v>4000</v>
      </c>
      <c r="AC3131">
        <v>57</v>
      </c>
      <c r="AD3131">
        <v>37</v>
      </c>
      <c r="AE3131">
        <v>9</v>
      </c>
      <c r="AF3131">
        <v>6</v>
      </c>
      <c r="AG3131">
        <v>73</v>
      </c>
      <c r="AH3131" t="s">
        <v>4493</v>
      </c>
      <c r="AP3131">
        <f t="shared" si="96"/>
        <v>1</v>
      </c>
    </row>
    <row r="3132" spans="1:42" x14ac:dyDescent="0.3">
      <c r="A3132" s="1">
        <v>3594</v>
      </c>
      <c r="B3132" t="s">
        <v>11282</v>
      </c>
      <c r="C3132" t="s">
        <v>27</v>
      </c>
      <c r="D3132" t="s">
        <v>11077</v>
      </c>
      <c r="E3132" t="s">
        <v>2985</v>
      </c>
      <c r="F3132" t="s">
        <v>9427</v>
      </c>
      <c r="G3132" t="s">
        <v>3008</v>
      </c>
      <c r="H3132" t="s">
        <v>32</v>
      </c>
      <c r="I3132">
        <v>129</v>
      </c>
      <c r="J3132">
        <v>1.85</v>
      </c>
      <c r="K3132" t="s">
        <v>33</v>
      </c>
      <c r="L3132" t="s">
        <v>18526</v>
      </c>
      <c r="M3132" t="s">
        <v>15791</v>
      </c>
      <c r="N3132" t="s">
        <v>17324</v>
      </c>
      <c r="O3132" t="s">
        <v>19997</v>
      </c>
      <c r="P3132" t="s">
        <v>14448</v>
      </c>
      <c r="Q3132">
        <v>1973</v>
      </c>
      <c r="R3132" t="s">
        <v>72</v>
      </c>
      <c r="S3132">
        <v>0</v>
      </c>
      <c r="T3132">
        <v>5500000</v>
      </c>
      <c r="U3132">
        <v>159600000</v>
      </c>
      <c r="V3132">
        <f t="shared" si="97"/>
        <v>154100000</v>
      </c>
      <c r="W3132" t="s">
        <v>11283</v>
      </c>
      <c r="X3132">
        <v>8.3000000000000007</v>
      </c>
      <c r="Y3132">
        <v>119</v>
      </c>
      <c r="Z3132">
        <v>175607</v>
      </c>
      <c r="AA3132">
        <v>252</v>
      </c>
      <c r="AB3132">
        <v>0</v>
      </c>
      <c r="AC3132">
        <v>131</v>
      </c>
      <c r="AD3132">
        <v>1000</v>
      </c>
      <c r="AE3132">
        <v>559</v>
      </c>
      <c r="AF3132">
        <v>417</v>
      </c>
      <c r="AG3132">
        <v>2387</v>
      </c>
      <c r="AH3132" t="s">
        <v>1432</v>
      </c>
      <c r="AI3132" t="s">
        <v>20931</v>
      </c>
      <c r="AJ3132" t="s">
        <v>2420</v>
      </c>
      <c r="AP3132">
        <f t="shared" si="96"/>
        <v>3</v>
      </c>
    </row>
    <row r="3133" spans="1:42" x14ac:dyDescent="0.3">
      <c r="A3133" s="1">
        <v>3595</v>
      </c>
      <c r="B3133" t="s">
        <v>11284</v>
      </c>
      <c r="C3133" t="s">
        <v>27</v>
      </c>
      <c r="D3133" t="s">
        <v>5452</v>
      </c>
      <c r="E3133" t="s">
        <v>3680</v>
      </c>
      <c r="F3133" t="s">
        <v>2226</v>
      </c>
      <c r="G3133" t="s">
        <v>2227</v>
      </c>
      <c r="H3133" t="s">
        <v>47</v>
      </c>
      <c r="I3133">
        <v>125</v>
      </c>
      <c r="J3133">
        <v>1.85</v>
      </c>
      <c r="K3133" t="s">
        <v>33</v>
      </c>
      <c r="L3133" t="s">
        <v>14978</v>
      </c>
      <c r="M3133" t="s">
        <v>15125</v>
      </c>
      <c r="N3133" t="s">
        <v>16991</v>
      </c>
      <c r="O3133" t="s">
        <v>19089</v>
      </c>
      <c r="P3133" t="s">
        <v>14602</v>
      </c>
      <c r="Q3133">
        <v>1981</v>
      </c>
      <c r="R3133" t="s">
        <v>72</v>
      </c>
      <c r="S3133">
        <v>0</v>
      </c>
      <c r="T3133">
        <v>5500000</v>
      </c>
      <c r="U3133">
        <v>58800000</v>
      </c>
      <c r="V3133">
        <f t="shared" si="97"/>
        <v>53300000</v>
      </c>
      <c r="W3133" t="s">
        <v>11285</v>
      </c>
      <c r="X3133">
        <v>7.2</v>
      </c>
      <c r="Y3133">
        <v>90</v>
      </c>
      <c r="Z3133">
        <v>40511</v>
      </c>
      <c r="AA3133">
        <v>213</v>
      </c>
      <c r="AB3133">
        <v>0</v>
      </c>
      <c r="AC3133">
        <v>46</v>
      </c>
      <c r="AD3133">
        <v>368</v>
      </c>
      <c r="AE3133">
        <v>303</v>
      </c>
      <c r="AF3133">
        <v>249</v>
      </c>
      <c r="AG3133">
        <v>1651</v>
      </c>
      <c r="AH3133" t="s">
        <v>20932</v>
      </c>
      <c r="AI3133" t="s">
        <v>2420</v>
      </c>
      <c r="AJ3133" t="s">
        <v>20930</v>
      </c>
      <c r="AP3133">
        <f t="shared" si="96"/>
        <v>3</v>
      </c>
    </row>
    <row r="3134" spans="1:42" x14ac:dyDescent="0.3">
      <c r="A3134" s="1">
        <v>3596</v>
      </c>
      <c r="B3134" t="s">
        <v>11286</v>
      </c>
      <c r="C3134" t="s">
        <v>27</v>
      </c>
      <c r="D3134" t="s">
        <v>11287</v>
      </c>
      <c r="E3134" t="s">
        <v>5269</v>
      </c>
      <c r="F3134" t="s">
        <v>3458</v>
      </c>
      <c r="G3134" t="s">
        <v>11288</v>
      </c>
      <c r="H3134" t="s">
        <v>32</v>
      </c>
      <c r="I3134">
        <v>116</v>
      </c>
      <c r="J3134">
        <v>1.85</v>
      </c>
      <c r="K3134" t="s">
        <v>33</v>
      </c>
      <c r="L3134" t="s">
        <v>19998</v>
      </c>
      <c r="M3134" t="s">
        <v>14356</v>
      </c>
      <c r="N3134" t="s">
        <v>16757</v>
      </c>
      <c r="O3134" t="s">
        <v>17970</v>
      </c>
      <c r="P3134" t="s">
        <v>19999</v>
      </c>
      <c r="Q3134">
        <v>2005</v>
      </c>
      <c r="R3134" t="s">
        <v>34</v>
      </c>
      <c r="S3134">
        <v>0</v>
      </c>
      <c r="T3134">
        <v>5500000</v>
      </c>
      <c r="U3134">
        <v>50382128</v>
      </c>
      <c r="V3134">
        <f t="shared" si="97"/>
        <v>44882128</v>
      </c>
      <c r="W3134" t="s">
        <v>11289</v>
      </c>
      <c r="X3134">
        <v>5.6</v>
      </c>
      <c r="Y3134">
        <v>62</v>
      </c>
      <c r="Z3134">
        <v>10472</v>
      </c>
      <c r="AA3134">
        <v>202</v>
      </c>
      <c r="AB3134">
        <v>0</v>
      </c>
      <c r="AC3134">
        <v>0</v>
      </c>
      <c r="AD3134">
        <v>907</v>
      </c>
      <c r="AE3134">
        <v>637</v>
      </c>
      <c r="AF3134">
        <v>476</v>
      </c>
      <c r="AG3134">
        <v>2723</v>
      </c>
      <c r="AH3134" t="s">
        <v>1432</v>
      </c>
      <c r="AI3134" t="s">
        <v>2420</v>
      </c>
      <c r="AJ3134" t="s">
        <v>12756</v>
      </c>
      <c r="AP3134">
        <f t="shared" si="96"/>
        <v>3</v>
      </c>
    </row>
    <row r="3135" spans="1:42" x14ac:dyDescent="0.3">
      <c r="A3135" s="1">
        <v>3597</v>
      </c>
      <c r="B3135" t="s">
        <v>11290</v>
      </c>
      <c r="C3135" t="s">
        <v>27</v>
      </c>
      <c r="D3135" t="s">
        <v>5051</v>
      </c>
      <c r="E3135" t="s">
        <v>403</v>
      </c>
      <c r="F3135" t="s">
        <v>638</v>
      </c>
      <c r="G3135" t="s">
        <v>11291</v>
      </c>
      <c r="H3135" t="s">
        <v>287</v>
      </c>
      <c r="I3135">
        <v>105</v>
      </c>
      <c r="J3135">
        <v>1.85</v>
      </c>
      <c r="K3135" t="s">
        <v>33</v>
      </c>
      <c r="L3135" t="s">
        <v>17122</v>
      </c>
      <c r="M3135" t="s">
        <v>14443</v>
      </c>
      <c r="N3135" t="s">
        <v>15514</v>
      </c>
      <c r="O3135" t="s">
        <v>15784</v>
      </c>
      <c r="P3135" t="s">
        <v>15374</v>
      </c>
      <c r="Q3135">
        <v>1996</v>
      </c>
      <c r="R3135" t="s">
        <v>34</v>
      </c>
      <c r="S3135">
        <v>0</v>
      </c>
      <c r="T3135">
        <v>5500000</v>
      </c>
      <c r="U3135">
        <v>35811509</v>
      </c>
      <c r="V3135">
        <f t="shared" si="97"/>
        <v>30311509</v>
      </c>
      <c r="W3135" t="s">
        <v>11292</v>
      </c>
      <c r="X3135">
        <v>7.7</v>
      </c>
      <c r="Y3135">
        <v>71</v>
      </c>
      <c r="Z3135">
        <v>43013</v>
      </c>
      <c r="AA3135">
        <v>104</v>
      </c>
      <c r="AB3135">
        <v>0</v>
      </c>
      <c r="AC3135">
        <v>96</v>
      </c>
      <c r="AD3135">
        <v>509</v>
      </c>
      <c r="AE3135">
        <v>294</v>
      </c>
      <c r="AF3135">
        <v>35</v>
      </c>
      <c r="AG3135">
        <v>888</v>
      </c>
      <c r="AH3135" t="s">
        <v>20932</v>
      </c>
      <c r="AI3135" t="s">
        <v>2420</v>
      </c>
      <c r="AJ3135" t="s">
        <v>20933</v>
      </c>
      <c r="AK3135" t="s">
        <v>12756</v>
      </c>
      <c r="AP3135">
        <f t="shared" si="96"/>
        <v>4</v>
      </c>
    </row>
    <row r="3136" spans="1:42" x14ac:dyDescent="0.3">
      <c r="A3136" s="1">
        <v>3598</v>
      </c>
      <c r="B3136" t="s">
        <v>11293</v>
      </c>
      <c r="C3136" t="s">
        <v>27</v>
      </c>
      <c r="D3136" t="s">
        <v>53</v>
      </c>
      <c r="E3136" t="s">
        <v>53</v>
      </c>
      <c r="F3136" t="s">
        <v>78</v>
      </c>
      <c r="G3136" t="s">
        <v>11294</v>
      </c>
      <c r="H3136" t="s">
        <v>32</v>
      </c>
      <c r="I3136">
        <v>90</v>
      </c>
      <c r="J3136">
        <v>2.35</v>
      </c>
      <c r="K3136" t="s">
        <v>33</v>
      </c>
      <c r="L3136" t="s">
        <v>16840</v>
      </c>
      <c r="M3136" t="s">
        <v>18129</v>
      </c>
      <c r="N3136" t="s">
        <v>15391</v>
      </c>
      <c r="O3136" t="s">
        <v>19352</v>
      </c>
      <c r="P3136" t="s">
        <v>18707</v>
      </c>
      <c r="Q3136">
        <v>2013</v>
      </c>
      <c r="R3136" t="s">
        <v>491</v>
      </c>
      <c r="S3136">
        <v>1</v>
      </c>
      <c r="T3136">
        <v>3000000</v>
      </c>
      <c r="U3136">
        <v>24475193</v>
      </c>
      <c r="V3136">
        <f t="shared" si="97"/>
        <v>21475193</v>
      </c>
      <c r="W3136" t="s">
        <v>11295</v>
      </c>
      <c r="X3136">
        <v>6.6</v>
      </c>
      <c r="Y3136">
        <v>364</v>
      </c>
      <c r="Z3136">
        <v>190494</v>
      </c>
      <c r="AA3136">
        <v>314</v>
      </c>
      <c r="AB3136">
        <v>33000</v>
      </c>
      <c r="AC3136">
        <v>23000</v>
      </c>
      <c r="AD3136">
        <v>23000</v>
      </c>
      <c r="AE3136">
        <v>19000</v>
      </c>
      <c r="AF3136">
        <v>694</v>
      </c>
      <c r="AG3136">
        <v>44265</v>
      </c>
      <c r="AH3136" t="s">
        <v>1432</v>
      </c>
      <c r="AI3136" t="s">
        <v>2420</v>
      </c>
      <c r="AJ3136" t="s">
        <v>12756</v>
      </c>
      <c r="AP3136">
        <f t="shared" si="96"/>
        <v>3</v>
      </c>
    </row>
    <row r="3137" spans="1:42" x14ac:dyDescent="0.3">
      <c r="A3137" s="1">
        <v>3600</v>
      </c>
      <c r="B3137" t="s">
        <v>11296</v>
      </c>
      <c r="C3137" t="s">
        <v>27</v>
      </c>
      <c r="D3137" t="s">
        <v>8017</v>
      </c>
      <c r="E3137" t="s">
        <v>78</v>
      </c>
      <c r="F3137" t="s">
        <v>209</v>
      </c>
      <c r="G3137" t="s">
        <v>983</v>
      </c>
      <c r="H3137" t="s">
        <v>32</v>
      </c>
      <c r="I3137">
        <v>111</v>
      </c>
      <c r="J3137">
        <v>1.85</v>
      </c>
      <c r="K3137" t="s">
        <v>33</v>
      </c>
      <c r="L3137" t="s">
        <v>20000</v>
      </c>
      <c r="M3137" t="s">
        <v>17169</v>
      </c>
      <c r="N3137" t="s">
        <v>14068</v>
      </c>
      <c r="O3137" t="s">
        <v>15222</v>
      </c>
      <c r="P3137" t="s">
        <v>15251</v>
      </c>
      <c r="Q3137">
        <v>2001</v>
      </c>
      <c r="R3137" t="s">
        <v>491</v>
      </c>
      <c r="S3137">
        <v>0</v>
      </c>
      <c r="T3137">
        <v>7000000</v>
      </c>
      <c r="U3137">
        <v>6200756</v>
      </c>
      <c r="V3137">
        <f t="shared" si="97"/>
        <v>-799244</v>
      </c>
      <c r="W3137" t="s">
        <v>11297</v>
      </c>
      <c r="X3137">
        <v>7.4</v>
      </c>
      <c r="Y3137">
        <v>122</v>
      </c>
      <c r="Z3137">
        <v>96129</v>
      </c>
      <c r="AA3137">
        <v>488</v>
      </c>
      <c r="AB3137">
        <v>5000</v>
      </c>
      <c r="AC3137">
        <v>72</v>
      </c>
      <c r="AD3137">
        <v>19000</v>
      </c>
      <c r="AE3137">
        <v>12000</v>
      </c>
      <c r="AF3137">
        <v>722</v>
      </c>
      <c r="AG3137">
        <v>34106</v>
      </c>
      <c r="AH3137" t="s">
        <v>1432</v>
      </c>
      <c r="AI3137" t="s">
        <v>2420</v>
      </c>
      <c r="AP3137">
        <f t="shared" si="96"/>
        <v>2</v>
      </c>
    </row>
    <row r="3138" spans="1:42" x14ac:dyDescent="0.3">
      <c r="A3138" s="1">
        <v>3601</v>
      </c>
      <c r="B3138" t="s">
        <v>11298</v>
      </c>
      <c r="C3138" t="s">
        <v>27</v>
      </c>
      <c r="D3138" t="s">
        <v>6309</v>
      </c>
      <c r="E3138" t="s">
        <v>166</v>
      </c>
      <c r="F3138" t="s">
        <v>308</v>
      </c>
      <c r="G3138" t="s">
        <v>4054</v>
      </c>
      <c r="H3138" t="s">
        <v>47</v>
      </c>
      <c r="I3138">
        <v>91</v>
      </c>
      <c r="J3138">
        <v>1.85</v>
      </c>
      <c r="K3138" t="s">
        <v>33</v>
      </c>
      <c r="L3138" t="s">
        <v>15059</v>
      </c>
      <c r="M3138" t="s">
        <v>14002</v>
      </c>
      <c r="N3138" t="s">
        <v>14003</v>
      </c>
      <c r="O3138" t="s">
        <v>17587</v>
      </c>
      <c r="P3138" t="s">
        <v>14218</v>
      </c>
      <c r="Q3138">
        <v>2001</v>
      </c>
      <c r="R3138" t="s">
        <v>491</v>
      </c>
      <c r="S3138">
        <v>1</v>
      </c>
      <c r="T3138">
        <v>5500000</v>
      </c>
      <c r="U3138">
        <v>1292119</v>
      </c>
      <c r="V3138">
        <f t="shared" si="97"/>
        <v>-4207881</v>
      </c>
      <c r="W3138" t="s">
        <v>11299</v>
      </c>
      <c r="X3138">
        <v>7.1</v>
      </c>
      <c r="Y3138">
        <v>100</v>
      </c>
      <c r="Z3138">
        <v>14786</v>
      </c>
      <c r="AA3138">
        <v>144</v>
      </c>
      <c r="AB3138">
        <v>0</v>
      </c>
      <c r="AC3138">
        <v>14</v>
      </c>
      <c r="AD3138">
        <v>14000</v>
      </c>
      <c r="AE3138">
        <v>1000</v>
      </c>
      <c r="AF3138">
        <v>548</v>
      </c>
      <c r="AG3138">
        <v>16768</v>
      </c>
      <c r="AH3138" t="s">
        <v>20932</v>
      </c>
      <c r="AI3138" t="s">
        <v>2420</v>
      </c>
      <c r="AJ3138" t="s">
        <v>12756</v>
      </c>
      <c r="AP3138">
        <f t="shared" si="96"/>
        <v>3</v>
      </c>
    </row>
    <row r="3139" spans="1:42" x14ac:dyDescent="0.3">
      <c r="A3139" s="1">
        <v>3603</v>
      </c>
      <c r="B3139" t="s">
        <v>11300</v>
      </c>
      <c r="C3139" t="s">
        <v>27</v>
      </c>
      <c r="D3139" t="s">
        <v>11301</v>
      </c>
      <c r="E3139" t="s">
        <v>11302</v>
      </c>
      <c r="F3139" t="s">
        <v>11303</v>
      </c>
      <c r="G3139" t="s">
        <v>11304</v>
      </c>
      <c r="H3139" t="s">
        <v>1390</v>
      </c>
      <c r="I3139">
        <v>97</v>
      </c>
      <c r="J3139">
        <v>2.35</v>
      </c>
      <c r="K3139" t="s">
        <v>2067</v>
      </c>
      <c r="L3139" t="s">
        <v>18699</v>
      </c>
      <c r="M3139" t="s">
        <v>14325</v>
      </c>
      <c r="N3139" t="s">
        <v>19928</v>
      </c>
      <c r="O3139" t="s">
        <v>14397</v>
      </c>
      <c r="P3139" t="s">
        <v>14398</v>
      </c>
      <c r="Q3139">
        <v>2004</v>
      </c>
      <c r="R3139" t="s">
        <v>34</v>
      </c>
      <c r="S3139">
        <v>0</v>
      </c>
      <c r="T3139">
        <v>5500000</v>
      </c>
      <c r="U3139">
        <v>3629758</v>
      </c>
      <c r="V3139">
        <f t="shared" si="97"/>
        <v>-1870242</v>
      </c>
      <c r="W3139" t="s">
        <v>11305</v>
      </c>
      <c r="X3139">
        <v>7.9</v>
      </c>
      <c r="Y3139">
        <v>112</v>
      </c>
      <c r="Z3139">
        <v>44151</v>
      </c>
      <c r="AA3139">
        <v>110</v>
      </c>
      <c r="AB3139">
        <v>0</v>
      </c>
      <c r="AC3139">
        <v>25</v>
      </c>
      <c r="AD3139">
        <v>517</v>
      </c>
      <c r="AE3139">
        <v>86</v>
      </c>
      <c r="AF3139">
        <v>57</v>
      </c>
      <c r="AG3139">
        <v>745</v>
      </c>
      <c r="AH3139" t="s">
        <v>2420</v>
      </c>
      <c r="AI3139" t="s">
        <v>20933</v>
      </c>
      <c r="AP3139">
        <f t="shared" ref="AP3139:AP3202" si="98">COUNTA(AH3139:AO3139)</f>
        <v>2</v>
      </c>
    </row>
    <row r="3140" spans="1:42" x14ac:dyDescent="0.3">
      <c r="A3140" s="1">
        <v>3604</v>
      </c>
      <c r="B3140" t="s">
        <v>11306</v>
      </c>
      <c r="C3140" t="s">
        <v>27</v>
      </c>
      <c r="D3140" t="s">
        <v>11307</v>
      </c>
      <c r="E3140" t="s">
        <v>5368</v>
      </c>
      <c r="F3140" t="s">
        <v>11308</v>
      </c>
      <c r="G3140" t="s">
        <v>11309</v>
      </c>
      <c r="H3140" t="s">
        <v>205</v>
      </c>
      <c r="I3140">
        <v>92</v>
      </c>
      <c r="J3140">
        <v>1.85</v>
      </c>
      <c r="K3140" t="s">
        <v>33</v>
      </c>
      <c r="L3140" t="s">
        <v>17237</v>
      </c>
      <c r="M3140" t="s">
        <v>16744</v>
      </c>
      <c r="N3140" t="s">
        <v>15404</v>
      </c>
      <c r="O3140" t="s">
        <v>14666</v>
      </c>
      <c r="P3140" t="s">
        <v>13979</v>
      </c>
      <c r="Q3140">
        <v>2003</v>
      </c>
      <c r="R3140" t="s">
        <v>491</v>
      </c>
      <c r="S3140">
        <v>0</v>
      </c>
      <c r="T3140">
        <v>5000000</v>
      </c>
      <c r="U3140">
        <v>6239558</v>
      </c>
      <c r="V3140">
        <f t="shared" ref="V3140:V3203" si="99">U3140-T3140</f>
        <v>1239558</v>
      </c>
      <c r="W3140" t="s">
        <v>11310</v>
      </c>
      <c r="X3140">
        <v>6.7</v>
      </c>
      <c r="Y3140">
        <v>67</v>
      </c>
      <c r="Z3140">
        <v>5548</v>
      </c>
      <c r="AA3140">
        <v>67</v>
      </c>
      <c r="AB3140">
        <v>352</v>
      </c>
      <c r="AC3140">
        <v>9</v>
      </c>
      <c r="AD3140">
        <v>636</v>
      </c>
      <c r="AE3140">
        <v>210</v>
      </c>
      <c r="AF3140">
        <v>71</v>
      </c>
      <c r="AG3140">
        <v>1033</v>
      </c>
      <c r="AH3140" t="s">
        <v>1432</v>
      </c>
      <c r="AI3140" t="s">
        <v>2420</v>
      </c>
      <c r="AP3140">
        <f t="shared" si="98"/>
        <v>2</v>
      </c>
    </row>
    <row r="3141" spans="1:42" x14ac:dyDescent="0.3">
      <c r="A3141" s="1">
        <v>3605</v>
      </c>
      <c r="B3141" t="s">
        <v>11311</v>
      </c>
      <c r="C3141" t="s">
        <v>27</v>
      </c>
      <c r="D3141" t="s">
        <v>11312</v>
      </c>
      <c r="E3141" t="s">
        <v>2280</v>
      </c>
      <c r="F3141" t="s">
        <v>3113</v>
      </c>
      <c r="G3141" t="s">
        <v>11313</v>
      </c>
      <c r="H3141" t="s">
        <v>32</v>
      </c>
      <c r="I3141">
        <v>104</v>
      </c>
      <c r="J3141">
        <v>1.85</v>
      </c>
      <c r="K3141" t="s">
        <v>33</v>
      </c>
      <c r="L3141" t="s">
        <v>14448</v>
      </c>
      <c r="M3141" t="s">
        <v>14666</v>
      </c>
      <c r="N3141" t="s">
        <v>20001</v>
      </c>
      <c r="O3141" t="s">
        <v>18801</v>
      </c>
      <c r="P3141" t="s">
        <v>17454</v>
      </c>
      <c r="Q3141">
        <v>2003</v>
      </c>
      <c r="R3141" t="s">
        <v>491</v>
      </c>
      <c r="S3141">
        <v>0</v>
      </c>
      <c r="T3141">
        <v>5000000</v>
      </c>
      <c r="U3141">
        <v>1056102</v>
      </c>
      <c r="V3141">
        <f t="shared" si="99"/>
        <v>-3943898</v>
      </c>
      <c r="W3141" t="s">
        <v>11314</v>
      </c>
      <c r="X3141">
        <v>6.6</v>
      </c>
      <c r="Y3141">
        <v>91</v>
      </c>
      <c r="Z3141">
        <v>18792</v>
      </c>
      <c r="AA3141">
        <v>153</v>
      </c>
      <c r="AB3141">
        <v>1000</v>
      </c>
      <c r="AC3141">
        <v>10</v>
      </c>
      <c r="AD3141">
        <v>715</v>
      </c>
      <c r="AE3141">
        <v>436</v>
      </c>
      <c r="AF3141">
        <v>93</v>
      </c>
      <c r="AG3141">
        <v>1315</v>
      </c>
      <c r="AH3141" t="s">
        <v>20931</v>
      </c>
      <c r="AI3141" t="s">
        <v>2420</v>
      </c>
      <c r="AJ3141" t="s">
        <v>20928</v>
      </c>
      <c r="AK3141" t="s">
        <v>13161</v>
      </c>
      <c r="AP3141">
        <f t="shared" si="98"/>
        <v>4</v>
      </c>
    </row>
    <row r="3142" spans="1:42" x14ac:dyDescent="0.3">
      <c r="A3142" s="1">
        <v>3606</v>
      </c>
      <c r="B3142" t="s">
        <v>11315</v>
      </c>
      <c r="C3142" t="s">
        <v>27</v>
      </c>
      <c r="D3142" t="s">
        <v>3578</v>
      </c>
      <c r="E3142" t="s">
        <v>1255</v>
      </c>
      <c r="F3142" t="s">
        <v>5789</v>
      </c>
      <c r="G3142" t="s">
        <v>11316</v>
      </c>
      <c r="H3142" t="s">
        <v>32</v>
      </c>
      <c r="I3142">
        <v>120</v>
      </c>
      <c r="J3142">
        <v>1.85</v>
      </c>
      <c r="K3142" t="s">
        <v>33</v>
      </c>
      <c r="L3142" t="s">
        <v>20002</v>
      </c>
      <c r="M3142" t="s">
        <v>20003</v>
      </c>
      <c r="N3142" t="s">
        <v>19943</v>
      </c>
      <c r="O3142" t="s">
        <v>20004</v>
      </c>
      <c r="P3142" t="s">
        <v>20005</v>
      </c>
      <c r="Q3142">
        <v>1989</v>
      </c>
      <c r="R3142" t="s">
        <v>491</v>
      </c>
      <c r="S3142">
        <v>2</v>
      </c>
      <c r="T3142">
        <v>6500000</v>
      </c>
      <c r="U3142">
        <v>27545445</v>
      </c>
      <c r="V3142">
        <f t="shared" si="99"/>
        <v>21045445</v>
      </c>
      <c r="W3142" t="s">
        <v>11317</v>
      </c>
      <c r="X3142">
        <v>7.9</v>
      </c>
      <c r="Y3142">
        <v>103</v>
      </c>
      <c r="Z3142">
        <v>59524</v>
      </c>
      <c r="AA3142">
        <v>418</v>
      </c>
      <c r="AB3142">
        <v>0</v>
      </c>
      <c r="AC3142">
        <v>0</v>
      </c>
      <c r="AD3142">
        <v>782</v>
      </c>
      <c r="AE3142">
        <v>652</v>
      </c>
      <c r="AF3142">
        <v>388</v>
      </c>
      <c r="AG3142">
        <v>2892</v>
      </c>
      <c r="AH3142" t="s">
        <v>2420</v>
      </c>
      <c r="AP3142">
        <f t="shared" si="98"/>
        <v>1</v>
      </c>
    </row>
    <row r="3143" spans="1:42" x14ac:dyDescent="0.3">
      <c r="A3143" s="1">
        <v>3607</v>
      </c>
      <c r="B3143" t="s">
        <v>11318</v>
      </c>
      <c r="C3143" t="s">
        <v>27</v>
      </c>
      <c r="D3143" t="s">
        <v>11319</v>
      </c>
      <c r="E3143" t="s">
        <v>1794</v>
      </c>
      <c r="F3143" t="s">
        <v>4045</v>
      </c>
      <c r="G3143" t="s">
        <v>5656</v>
      </c>
      <c r="H3143" t="s">
        <v>32</v>
      </c>
      <c r="I3143">
        <v>99</v>
      </c>
      <c r="J3143">
        <v>2.35</v>
      </c>
      <c r="K3143" t="s">
        <v>33</v>
      </c>
      <c r="L3143" t="s">
        <v>15349</v>
      </c>
      <c r="M3143" t="s">
        <v>16500</v>
      </c>
      <c r="N3143" t="s">
        <v>14149</v>
      </c>
      <c r="O3143" t="s">
        <v>18072</v>
      </c>
      <c r="P3143" t="s">
        <v>15708</v>
      </c>
      <c r="Q3143">
        <v>2001</v>
      </c>
      <c r="R3143" t="s">
        <v>491</v>
      </c>
      <c r="S3143">
        <v>3</v>
      </c>
      <c r="T3143">
        <v>5500000</v>
      </c>
      <c r="U3143">
        <v>56007</v>
      </c>
      <c r="V3143">
        <f t="shared" si="99"/>
        <v>-5443993</v>
      </c>
      <c r="W3143" t="s">
        <v>11320</v>
      </c>
      <c r="X3143">
        <v>4.9000000000000004</v>
      </c>
      <c r="Y3143">
        <v>27</v>
      </c>
      <c r="Z3143">
        <v>3754</v>
      </c>
      <c r="AA3143">
        <v>69</v>
      </c>
      <c r="AB3143">
        <v>113</v>
      </c>
      <c r="AC3143">
        <v>56</v>
      </c>
      <c r="AD3143">
        <v>4000</v>
      </c>
      <c r="AE3143">
        <v>902</v>
      </c>
      <c r="AF3143">
        <v>781</v>
      </c>
      <c r="AG3143">
        <v>6776</v>
      </c>
      <c r="AH3143" t="s">
        <v>1432</v>
      </c>
      <c r="AI3143" t="s">
        <v>20931</v>
      </c>
      <c r="AJ3143" t="s">
        <v>2420</v>
      </c>
      <c r="AK3143" t="s">
        <v>12756</v>
      </c>
      <c r="AL3143" t="s">
        <v>13161</v>
      </c>
      <c r="AP3143">
        <f t="shared" si="98"/>
        <v>5</v>
      </c>
    </row>
    <row r="3144" spans="1:42" x14ac:dyDescent="0.3">
      <c r="A3144" s="1">
        <v>3608</v>
      </c>
      <c r="B3144" t="s">
        <v>11321</v>
      </c>
      <c r="C3144" t="s">
        <v>27</v>
      </c>
      <c r="D3144" t="s">
        <v>11322</v>
      </c>
      <c r="E3144" t="s">
        <v>11323</v>
      </c>
      <c r="F3144" t="s">
        <v>11324</v>
      </c>
      <c r="G3144" t="s">
        <v>11325</v>
      </c>
      <c r="H3144" t="s">
        <v>11326</v>
      </c>
      <c r="I3144">
        <v>93</v>
      </c>
      <c r="J3144">
        <v>1.85</v>
      </c>
      <c r="K3144" t="s">
        <v>2067</v>
      </c>
      <c r="L3144" t="s">
        <v>16237</v>
      </c>
      <c r="M3144" t="s">
        <v>19696</v>
      </c>
      <c r="N3144" t="s">
        <v>19431</v>
      </c>
      <c r="O3144" t="s">
        <v>15521</v>
      </c>
      <c r="P3144" t="s">
        <v>20006</v>
      </c>
      <c r="Q3144">
        <v>2011</v>
      </c>
      <c r="R3144" t="s">
        <v>6921</v>
      </c>
      <c r="S3144">
        <v>1</v>
      </c>
      <c r="T3144">
        <v>3850000</v>
      </c>
      <c r="U3144">
        <v>611709</v>
      </c>
      <c r="V3144">
        <f t="shared" si="99"/>
        <v>-3238291</v>
      </c>
      <c r="W3144" t="s">
        <v>11327</v>
      </c>
      <c r="X3144">
        <v>7.2</v>
      </c>
      <c r="Y3144">
        <v>205</v>
      </c>
      <c r="Z3144">
        <v>15267</v>
      </c>
      <c r="AA3144">
        <v>41</v>
      </c>
      <c r="AB3144">
        <v>0</v>
      </c>
      <c r="AC3144">
        <v>592</v>
      </c>
      <c r="AD3144">
        <v>232</v>
      </c>
      <c r="AE3144">
        <v>67</v>
      </c>
      <c r="AF3144">
        <v>36</v>
      </c>
      <c r="AG3144">
        <v>391</v>
      </c>
      <c r="AH3144" t="s">
        <v>1432</v>
      </c>
      <c r="AI3144" t="s">
        <v>2420</v>
      </c>
      <c r="AP3144">
        <f t="shared" si="98"/>
        <v>2</v>
      </c>
    </row>
    <row r="3145" spans="1:42" x14ac:dyDescent="0.3">
      <c r="A3145" s="1">
        <v>3610</v>
      </c>
      <c r="B3145" t="s">
        <v>11328</v>
      </c>
      <c r="C3145" t="s">
        <v>27</v>
      </c>
      <c r="D3145" t="s">
        <v>11329</v>
      </c>
      <c r="E3145" t="s">
        <v>11330</v>
      </c>
      <c r="F3145" t="s">
        <v>11329</v>
      </c>
      <c r="G3145" t="s">
        <v>11331</v>
      </c>
      <c r="H3145" t="s">
        <v>2116</v>
      </c>
      <c r="I3145">
        <v>99</v>
      </c>
      <c r="J3145">
        <v>1.85</v>
      </c>
      <c r="K3145" t="s">
        <v>5440</v>
      </c>
      <c r="L3145" t="s">
        <v>15550</v>
      </c>
      <c r="M3145" t="s">
        <v>15102</v>
      </c>
      <c r="N3145" t="s">
        <v>20007</v>
      </c>
      <c r="O3145" t="s">
        <v>20008</v>
      </c>
      <c r="P3145" t="s">
        <v>15628</v>
      </c>
      <c r="Q3145">
        <v>2013</v>
      </c>
      <c r="R3145" t="s">
        <v>9126</v>
      </c>
      <c r="S3145">
        <v>0</v>
      </c>
      <c r="T3145">
        <v>5500000</v>
      </c>
      <c r="U3145">
        <v>22770</v>
      </c>
      <c r="V3145">
        <f t="shared" si="99"/>
        <v>-5477230</v>
      </c>
      <c r="W3145" t="s">
        <v>11332</v>
      </c>
      <c r="X3145">
        <v>6.1</v>
      </c>
      <c r="Y3145">
        <v>72</v>
      </c>
      <c r="Z3145">
        <v>1658</v>
      </c>
      <c r="AA3145">
        <v>12</v>
      </c>
      <c r="AB3145">
        <v>543</v>
      </c>
      <c r="AC3145">
        <v>17</v>
      </c>
      <c r="AD3145">
        <v>31</v>
      </c>
      <c r="AE3145">
        <v>17</v>
      </c>
      <c r="AF3145">
        <v>16</v>
      </c>
      <c r="AG3145">
        <v>81</v>
      </c>
      <c r="AH3145" t="s">
        <v>1432</v>
      </c>
      <c r="AI3145" t="s">
        <v>2420</v>
      </c>
      <c r="AP3145">
        <f t="shared" si="98"/>
        <v>2</v>
      </c>
    </row>
    <row r="3146" spans="1:42" x14ac:dyDescent="0.3">
      <c r="A3146" s="1">
        <v>3613</v>
      </c>
      <c r="B3146" t="s">
        <v>11333</v>
      </c>
      <c r="C3146" t="s">
        <v>27</v>
      </c>
      <c r="D3146" t="s">
        <v>11334</v>
      </c>
      <c r="E3146" t="s">
        <v>5323</v>
      </c>
      <c r="F3146" t="s">
        <v>11335</v>
      </c>
      <c r="G3146" t="s">
        <v>11336</v>
      </c>
      <c r="H3146" t="s">
        <v>32</v>
      </c>
      <c r="I3146">
        <v>96</v>
      </c>
      <c r="J3146">
        <v>1.85</v>
      </c>
      <c r="K3146" t="s">
        <v>33</v>
      </c>
      <c r="L3146" t="s">
        <v>18462</v>
      </c>
      <c r="M3146" t="s">
        <v>20009</v>
      </c>
      <c r="N3146" t="s">
        <v>16463</v>
      </c>
      <c r="O3146" t="s">
        <v>14425</v>
      </c>
      <c r="P3146" t="s">
        <v>18280</v>
      </c>
      <c r="Q3146">
        <v>2011</v>
      </c>
      <c r="R3146" t="s">
        <v>491</v>
      </c>
      <c r="S3146">
        <v>5</v>
      </c>
      <c r="T3146">
        <v>9000000</v>
      </c>
      <c r="U3146">
        <v>27445</v>
      </c>
      <c r="V3146">
        <f t="shared" si="99"/>
        <v>-8972555</v>
      </c>
      <c r="W3146" t="s">
        <v>11337</v>
      </c>
      <c r="X3146">
        <v>5.3</v>
      </c>
      <c r="Y3146">
        <v>48</v>
      </c>
      <c r="Z3146">
        <v>3788</v>
      </c>
      <c r="AA3146">
        <v>31</v>
      </c>
      <c r="AB3146">
        <v>1000</v>
      </c>
      <c r="AC3146">
        <v>3</v>
      </c>
      <c r="AD3146">
        <v>472</v>
      </c>
      <c r="AE3146">
        <v>39</v>
      </c>
      <c r="AF3146">
        <v>38</v>
      </c>
      <c r="AG3146">
        <v>561</v>
      </c>
      <c r="AH3146" t="s">
        <v>980</v>
      </c>
      <c r="AI3146" t="s">
        <v>1432</v>
      </c>
      <c r="AJ3146" t="s">
        <v>2420</v>
      </c>
      <c r="AK3146" t="s">
        <v>13161</v>
      </c>
      <c r="AP3146">
        <f t="shared" si="98"/>
        <v>4</v>
      </c>
    </row>
    <row r="3147" spans="1:42" x14ac:dyDescent="0.3">
      <c r="A3147" s="1">
        <v>3614</v>
      </c>
      <c r="B3147" t="s">
        <v>11338</v>
      </c>
      <c r="C3147" t="s">
        <v>27</v>
      </c>
      <c r="D3147" t="s">
        <v>6157</v>
      </c>
      <c r="E3147" t="s">
        <v>451</v>
      </c>
      <c r="F3147" t="s">
        <v>3150</v>
      </c>
      <c r="G3147" t="s">
        <v>11339</v>
      </c>
      <c r="H3147" t="s">
        <v>32</v>
      </c>
      <c r="I3147">
        <v>96</v>
      </c>
      <c r="J3147">
        <v>1.85</v>
      </c>
      <c r="K3147" t="s">
        <v>33</v>
      </c>
      <c r="L3147" t="s">
        <v>14096</v>
      </c>
      <c r="M3147" t="s">
        <v>15527</v>
      </c>
      <c r="N3147" t="s">
        <v>20010</v>
      </c>
      <c r="O3147" t="s">
        <v>16735</v>
      </c>
      <c r="P3147" t="s">
        <v>20011</v>
      </c>
      <c r="Q3147">
        <v>2007</v>
      </c>
      <c r="R3147" t="s">
        <v>491</v>
      </c>
      <c r="S3147">
        <v>4</v>
      </c>
      <c r="T3147">
        <v>5250000</v>
      </c>
      <c r="U3147">
        <v>766487</v>
      </c>
      <c r="V3147">
        <f t="shared" si="99"/>
        <v>-4483513</v>
      </c>
      <c r="W3147" t="s">
        <v>11340</v>
      </c>
      <c r="X3147">
        <v>5</v>
      </c>
      <c r="Y3147">
        <v>65</v>
      </c>
      <c r="Z3147">
        <v>15315</v>
      </c>
      <c r="AA3147">
        <v>117</v>
      </c>
      <c r="AB3147">
        <v>915</v>
      </c>
      <c r="AC3147">
        <v>136</v>
      </c>
      <c r="AD3147">
        <v>4000</v>
      </c>
      <c r="AE3147">
        <v>543</v>
      </c>
      <c r="AF3147">
        <v>139</v>
      </c>
      <c r="AG3147">
        <v>4883</v>
      </c>
      <c r="AH3147" t="s">
        <v>1432</v>
      </c>
      <c r="AI3147" t="s">
        <v>12756</v>
      </c>
      <c r="AP3147">
        <f t="shared" si="98"/>
        <v>2</v>
      </c>
    </row>
    <row r="3148" spans="1:42" x14ac:dyDescent="0.3">
      <c r="A3148" s="1">
        <v>3616</v>
      </c>
      <c r="B3148" t="s">
        <v>11341</v>
      </c>
      <c r="C3148" t="s">
        <v>27</v>
      </c>
      <c r="D3148" t="s">
        <v>8593</v>
      </c>
      <c r="E3148" t="s">
        <v>11342</v>
      </c>
      <c r="F3148" t="s">
        <v>11343</v>
      </c>
      <c r="G3148" t="s">
        <v>11344</v>
      </c>
      <c r="H3148" t="s">
        <v>11345</v>
      </c>
      <c r="I3148">
        <v>100</v>
      </c>
      <c r="J3148">
        <v>2.39</v>
      </c>
      <c r="K3148" t="s">
        <v>11346</v>
      </c>
      <c r="L3148" t="s">
        <v>15726</v>
      </c>
      <c r="M3148" t="s">
        <v>15286</v>
      </c>
      <c r="N3148" t="s">
        <v>14564</v>
      </c>
      <c r="O3148" t="s">
        <v>20012</v>
      </c>
      <c r="P3148" t="s">
        <v>16579</v>
      </c>
      <c r="Q3148">
        <v>2011</v>
      </c>
      <c r="R3148" t="s">
        <v>491</v>
      </c>
      <c r="S3148">
        <v>3</v>
      </c>
      <c r="T3148">
        <v>30300000</v>
      </c>
      <c r="U3148">
        <v>1196752</v>
      </c>
      <c r="V3148">
        <f t="shared" si="99"/>
        <v>-29103248</v>
      </c>
      <c r="W3148" t="s">
        <v>11347</v>
      </c>
      <c r="X3148">
        <v>7.6</v>
      </c>
      <c r="Y3148">
        <v>284</v>
      </c>
      <c r="Z3148">
        <v>79353</v>
      </c>
      <c r="AA3148">
        <v>121</v>
      </c>
      <c r="AB3148">
        <v>23000</v>
      </c>
      <c r="AC3148">
        <v>77</v>
      </c>
      <c r="AD3148">
        <v>286</v>
      </c>
      <c r="AE3148">
        <v>52</v>
      </c>
      <c r="AF3148">
        <v>27</v>
      </c>
      <c r="AG3148">
        <v>385</v>
      </c>
      <c r="AH3148" t="s">
        <v>20931</v>
      </c>
      <c r="AI3148" t="s">
        <v>2420</v>
      </c>
      <c r="AJ3148" t="s">
        <v>13161</v>
      </c>
      <c r="AP3148">
        <f t="shared" si="98"/>
        <v>3</v>
      </c>
    </row>
    <row r="3149" spans="1:42" x14ac:dyDescent="0.3">
      <c r="A3149" s="1">
        <v>3618</v>
      </c>
      <c r="B3149" t="s">
        <v>11348</v>
      </c>
      <c r="C3149" t="s">
        <v>27</v>
      </c>
      <c r="D3149" t="s">
        <v>11349</v>
      </c>
      <c r="E3149" t="s">
        <v>1402</v>
      </c>
      <c r="F3149" t="s">
        <v>11350</v>
      </c>
      <c r="G3149" t="s">
        <v>11351</v>
      </c>
      <c r="H3149" t="s">
        <v>205</v>
      </c>
      <c r="I3149">
        <v>98</v>
      </c>
      <c r="J3149">
        <v>1.85</v>
      </c>
      <c r="K3149" t="s">
        <v>33</v>
      </c>
      <c r="L3149" t="s">
        <v>20013</v>
      </c>
      <c r="M3149" t="s">
        <v>15550</v>
      </c>
      <c r="N3149" t="s">
        <v>20014</v>
      </c>
      <c r="O3149" t="s">
        <v>20015</v>
      </c>
      <c r="P3149" t="s">
        <v>15700</v>
      </c>
      <c r="Q3149">
        <v>2004</v>
      </c>
      <c r="R3149" t="s">
        <v>34</v>
      </c>
      <c r="S3149">
        <v>1</v>
      </c>
      <c r="T3149">
        <v>6000000</v>
      </c>
      <c r="U3149">
        <v>795126</v>
      </c>
      <c r="V3149">
        <f t="shared" si="99"/>
        <v>-5204874</v>
      </c>
      <c r="W3149" t="s">
        <v>11352</v>
      </c>
      <c r="X3149">
        <v>7.6</v>
      </c>
      <c r="Y3149">
        <v>47</v>
      </c>
      <c r="Z3149">
        <v>4976</v>
      </c>
      <c r="AA3149">
        <v>52</v>
      </c>
      <c r="AB3149">
        <v>989</v>
      </c>
      <c r="AC3149">
        <v>12</v>
      </c>
      <c r="AD3149">
        <v>393</v>
      </c>
      <c r="AE3149">
        <v>259</v>
      </c>
      <c r="AF3149">
        <v>149</v>
      </c>
      <c r="AG3149">
        <v>955</v>
      </c>
      <c r="AH3149" t="s">
        <v>1432</v>
      </c>
      <c r="AI3149" t="s">
        <v>2420</v>
      </c>
      <c r="AJ3149" t="s">
        <v>20930</v>
      </c>
      <c r="AP3149">
        <f t="shared" si="98"/>
        <v>3</v>
      </c>
    </row>
    <row r="3150" spans="1:42" x14ac:dyDescent="0.3">
      <c r="A3150" s="1">
        <v>3622</v>
      </c>
      <c r="B3150" t="s">
        <v>11353</v>
      </c>
      <c r="C3150" t="s">
        <v>27</v>
      </c>
      <c r="D3150" t="s">
        <v>259</v>
      </c>
      <c r="E3150" t="s">
        <v>5140</v>
      </c>
      <c r="F3150" t="s">
        <v>10859</v>
      </c>
      <c r="G3150" t="s">
        <v>9886</v>
      </c>
      <c r="H3150" t="s">
        <v>32</v>
      </c>
      <c r="I3150">
        <v>106</v>
      </c>
      <c r="J3150">
        <v>2.35</v>
      </c>
      <c r="K3150" t="s">
        <v>33</v>
      </c>
      <c r="L3150" t="s">
        <v>20016</v>
      </c>
      <c r="M3150" t="s">
        <v>20017</v>
      </c>
      <c r="N3150" t="s">
        <v>17234</v>
      </c>
      <c r="O3150" t="s">
        <v>18399</v>
      </c>
      <c r="P3150" t="s">
        <v>20018</v>
      </c>
      <c r="Q3150">
        <v>2013</v>
      </c>
      <c r="R3150" t="s">
        <v>34</v>
      </c>
      <c r="S3150">
        <v>0</v>
      </c>
      <c r="T3150">
        <v>5000000</v>
      </c>
      <c r="U3150">
        <v>83574831</v>
      </c>
      <c r="V3150">
        <f t="shared" si="99"/>
        <v>78574831</v>
      </c>
      <c r="W3150" t="s">
        <v>11354</v>
      </c>
      <c r="X3150">
        <v>6.6</v>
      </c>
      <c r="Y3150">
        <v>318</v>
      </c>
      <c r="Z3150">
        <v>109214</v>
      </c>
      <c r="AA3150">
        <v>269</v>
      </c>
      <c r="AB3150">
        <v>35000</v>
      </c>
      <c r="AC3150">
        <v>0</v>
      </c>
      <c r="AD3150">
        <v>852</v>
      </c>
      <c r="AE3150">
        <v>618</v>
      </c>
      <c r="AF3150">
        <v>482</v>
      </c>
      <c r="AG3150">
        <v>2975</v>
      </c>
      <c r="AH3150" t="s">
        <v>20924</v>
      </c>
      <c r="AI3150" t="s">
        <v>4493</v>
      </c>
      <c r="AJ3150" t="s">
        <v>13161</v>
      </c>
      <c r="AP3150">
        <f t="shared" si="98"/>
        <v>3</v>
      </c>
    </row>
    <row r="3151" spans="1:42" x14ac:dyDescent="0.3">
      <c r="A3151" s="1">
        <v>3623</v>
      </c>
      <c r="B3151" t="s">
        <v>11355</v>
      </c>
      <c r="C3151" t="s">
        <v>27</v>
      </c>
      <c r="D3151" t="s">
        <v>9885</v>
      </c>
      <c r="E3151" t="s">
        <v>5843</v>
      </c>
      <c r="F3151" t="s">
        <v>5758</v>
      </c>
      <c r="G3151" t="s">
        <v>9751</v>
      </c>
      <c r="H3151" t="s">
        <v>32</v>
      </c>
      <c r="I3151">
        <v>95</v>
      </c>
      <c r="J3151">
        <v>1.85</v>
      </c>
      <c r="K3151" t="s">
        <v>33</v>
      </c>
      <c r="L3151" t="s">
        <v>14096</v>
      </c>
      <c r="M3151" t="s">
        <v>14914</v>
      </c>
      <c r="N3151" t="s">
        <v>20019</v>
      </c>
      <c r="O3151" t="s">
        <v>14644</v>
      </c>
      <c r="P3151" t="s">
        <v>17164</v>
      </c>
      <c r="Q3151">
        <v>2005</v>
      </c>
      <c r="R3151" t="s">
        <v>491</v>
      </c>
      <c r="S3151">
        <v>0</v>
      </c>
      <c r="T3151">
        <v>4000000</v>
      </c>
      <c r="U3151">
        <v>87025093</v>
      </c>
      <c r="V3151">
        <f t="shared" si="99"/>
        <v>83025093</v>
      </c>
      <c r="W3151" t="s">
        <v>11356</v>
      </c>
      <c r="X3151">
        <v>6.6</v>
      </c>
      <c r="Y3151">
        <v>250</v>
      </c>
      <c r="Z3151">
        <v>188679</v>
      </c>
      <c r="AA3151">
        <v>864</v>
      </c>
      <c r="AB3151">
        <v>0</v>
      </c>
      <c r="AC3151">
        <v>163</v>
      </c>
      <c r="AD3151">
        <v>1000</v>
      </c>
      <c r="AE3151">
        <v>654</v>
      </c>
      <c r="AF3151">
        <v>651</v>
      </c>
      <c r="AG3151">
        <v>4134</v>
      </c>
      <c r="AH3151" t="s">
        <v>4493</v>
      </c>
      <c r="AI3151" t="s">
        <v>20928</v>
      </c>
      <c r="AP3151">
        <f t="shared" si="98"/>
        <v>2</v>
      </c>
    </row>
    <row r="3152" spans="1:42" x14ac:dyDescent="0.3">
      <c r="A3152" s="1">
        <v>3624</v>
      </c>
      <c r="B3152" t="s">
        <v>11357</v>
      </c>
      <c r="C3152" t="s">
        <v>27</v>
      </c>
      <c r="D3152" t="s">
        <v>11358</v>
      </c>
      <c r="E3152" t="s">
        <v>495</v>
      </c>
      <c r="F3152" t="s">
        <v>9132</v>
      </c>
      <c r="G3152" t="s">
        <v>11359</v>
      </c>
      <c r="H3152" t="s">
        <v>32</v>
      </c>
      <c r="I3152">
        <v>104</v>
      </c>
      <c r="J3152">
        <v>2.35</v>
      </c>
      <c r="K3152" t="s">
        <v>33</v>
      </c>
      <c r="L3152" t="s">
        <v>13981</v>
      </c>
      <c r="M3152" t="s">
        <v>19146</v>
      </c>
      <c r="N3152" t="s">
        <v>16883</v>
      </c>
      <c r="O3152" t="s">
        <v>15957</v>
      </c>
      <c r="P3152" t="s">
        <v>20020</v>
      </c>
      <c r="Q3152">
        <v>2016</v>
      </c>
      <c r="R3152" t="s">
        <v>34</v>
      </c>
      <c r="S3152">
        <v>0</v>
      </c>
      <c r="T3152">
        <v>15000000</v>
      </c>
      <c r="U3152">
        <v>71897215</v>
      </c>
      <c r="V3152">
        <f t="shared" si="99"/>
        <v>56897215</v>
      </c>
      <c r="W3152" t="s">
        <v>11360</v>
      </c>
      <c r="X3152">
        <v>7.3</v>
      </c>
      <c r="Y3152">
        <v>411</v>
      </c>
      <c r="Z3152">
        <v>126893</v>
      </c>
      <c r="AA3152">
        <v>440</v>
      </c>
      <c r="AB3152">
        <v>33000</v>
      </c>
      <c r="AC3152">
        <v>16</v>
      </c>
      <c r="AD3152">
        <v>14000</v>
      </c>
      <c r="AE3152">
        <v>338</v>
      </c>
      <c r="AF3152">
        <v>82</v>
      </c>
      <c r="AG3152">
        <v>14504</v>
      </c>
      <c r="AH3152" t="s">
        <v>2420</v>
      </c>
      <c r="AI3152" t="s">
        <v>4493</v>
      </c>
      <c r="AJ3152" t="s">
        <v>20928</v>
      </c>
      <c r="AK3152" t="s">
        <v>13700</v>
      </c>
      <c r="AL3152" t="s">
        <v>13161</v>
      </c>
      <c r="AP3152">
        <f t="shared" si="98"/>
        <v>5</v>
      </c>
    </row>
    <row r="3153" spans="1:42" x14ac:dyDescent="0.3">
      <c r="A3153" s="1">
        <v>3625</v>
      </c>
      <c r="B3153" t="s">
        <v>11361</v>
      </c>
      <c r="C3153" t="s">
        <v>27</v>
      </c>
      <c r="D3153" t="s">
        <v>7340</v>
      </c>
      <c r="E3153" t="s">
        <v>7341</v>
      </c>
      <c r="F3153" t="s">
        <v>7342</v>
      </c>
      <c r="G3153" t="s">
        <v>7343</v>
      </c>
      <c r="H3153" t="s">
        <v>32</v>
      </c>
      <c r="I3153">
        <v>87</v>
      </c>
      <c r="J3153">
        <v>1.85</v>
      </c>
      <c r="K3153" t="s">
        <v>33</v>
      </c>
      <c r="L3153" t="s">
        <v>20021</v>
      </c>
      <c r="M3153" t="s">
        <v>16035</v>
      </c>
      <c r="N3153" t="s">
        <v>14543</v>
      </c>
      <c r="O3153" t="s">
        <v>14483</v>
      </c>
      <c r="P3153" t="s">
        <v>18918</v>
      </c>
      <c r="Q3153">
        <v>2002</v>
      </c>
      <c r="R3153" t="s">
        <v>491</v>
      </c>
      <c r="S3153">
        <v>0</v>
      </c>
      <c r="T3153">
        <v>5000000</v>
      </c>
      <c r="U3153">
        <v>64267897</v>
      </c>
      <c r="V3153">
        <f t="shared" si="99"/>
        <v>59267897</v>
      </c>
      <c r="W3153" t="s">
        <v>11362</v>
      </c>
      <c r="X3153">
        <v>6.6</v>
      </c>
      <c r="Y3153">
        <v>106</v>
      </c>
      <c r="Z3153">
        <v>67992</v>
      </c>
      <c r="AA3153">
        <v>327</v>
      </c>
      <c r="AB3153">
        <v>0</v>
      </c>
      <c r="AC3153">
        <v>79</v>
      </c>
      <c r="AD3153">
        <v>608</v>
      </c>
      <c r="AE3153">
        <v>362</v>
      </c>
      <c r="AF3153">
        <v>218</v>
      </c>
      <c r="AG3153">
        <v>1770</v>
      </c>
      <c r="AH3153" t="s">
        <v>1432</v>
      </c>
      <c r="AI3153" t="s">
        <v>6248</v>
      </c>
      <c r="AP3153">
        <f t="shared" si="98"/>
        <v>2</v>
      </c>
    </row>
    <row r="3154" spans="1:42" x14ac:dyDescent="0.3">
      <c r="A3154" s="1">
        <v>3626</v>
      </c>
      <c r="B3154" t="s">
        <v>11363</v>
      </c>
      <c r="C3154" t="s">
        <v>27</v>
      </c>
      <c r="D3154" t="s">
        <v>11364</v>
      </c>
      <c r="E3154" t="s">
        <v>2876</v>
      </c>
      <c r="F3154" t="s">
        <v>11365</v>
      </c>
      <c r="G3154" t="s">
        <v>10991</v>
      </c>
      <c r="H3154" t="s">
        <v>32</v>
      </c>
      <c r="I3154">
        <v>81</v>
      </c>
      <c r="J3154">
        <v>2.35</v>
      </c>
      <c r="K3154" t="s">
        <v>33</v>
      </c>
      <c r="L3154" t="s">
        <v>19560</v>
      </c>
      <c r="M3154" t="s">
        <v>20022</v>
      </c>
      <c r="N3154" t="s">
        <v>20023</v>
      </c>
      <c r="O3154" t="s">
        <v>20024</v>
      </c>
      <c r="P3154" t="s">
        <v>15671</v>
      </c>
      <c r="Q3154">
        <v>2016</v>
      </c>
      <c r="R3154" t="s">
        <v>34</v>
      </c>
      <c r="S3154">
        <v>0</v>
      </c>
      <c r="T3154">
        <v>4900000</v>
      </c>
      <c r="U3154">
        <v>56536016</v>
      </c>
      <c r="V3154">
        <f t="shared" si="99"/>
        <v>51636016</v>
      </c>
      <c r="W3154" t="s">
        <v>11366</v>
      </c>
      <c r="X3154">
        <v>6.9</v>
      </c>
      <c r="Y3154">
        <v>159</v>
      </c>
      <c r="Z3154">
        <v>13523</v>
      </c>
      <c r="AA3154">
        <v>95</v>
      </c>
      <c r="AB3154">
        <v>0</v>
      </c>
      <c r="AC3154">
        <v>26</v>
      </c>
      <c r="AD3154">
        <v>2000</v>
      </c>
      <c r="AE3154">
        <v>509</v>
      </c>
      <c r="AF3154">
        <v>300</v>
      </c>
      <c r="AG3154">
        <v>3344</v>
      </c>
      <c r="AH3154" t="s">
        <v>4493</v>
      </c>
      <c r="AP3154">
        <f t="shared" si="98"/>
        <v>1</v>
      </c>
    </row>
    <row r="3155" spans="1:42" x14ac:dyDescent="0.3">
      <c r="A3155" s="1">
        <v>3627</v>
      </c>
      <c r="B3155" t="s">
        <v>11367</v>
      </c>
      <c r="C3155" t="s">
        <v>27</v>
      </c>
      <c r="D3155" t="s">
        <v>7572</v>
      </c>
      <c r="E3155" t="s">
        <v>10100</v>
      </c>
      <c r="F3155" t="s">
        <v>11368</v>
      </c>
      <c r="G3155" t="s">
        <v>10582</v>
      </c>
      <c r="H3155" t="s">
        <v>32</v>
      </c>
      <c r="I3155">
        <v>94</v>
      </c>
      <c r="J3155">
        <v>1.85</v>
      </c>
      <c r="K3155" t="s">
        <v>33</v>
      </c>
      <c r="L3155" t="s">
        <v>20025</v>
      </c>
      <c r="M3155" t="s">
        <v>17467</v>
      </c>
      <c r="N3155" t="s">
        <v>20026</v>
      </c>
      <c r="O3155" t="s">
        <v>20027</v>
      </c>
      <c r="P3155" t="s">
        <v>10464</v>
      </c>
      <c r="Q3155">
        <v>2011</v>
      </c>
      <c r="R3155" t="s">
        <v>491</v>
      </c>
      <c r="S3155">
        <v>0</v>
      </c>
      <c r="T3155">
        <v>5000000</v>
      </c>
      <c r="U3155">
        <v>104007828</v>
      </c>
      <c r="V3155">
        <f t="shared" si="99"/>
        <v>99007828</v>
      </c>
      <c r="W3155" t="s">
        <v>11369</v>
      </c>
      <c r="X3155">
        <v>5.8</v>
      </c>
      <c r="Y3155">
        <v>251</v>
      </c>
      <c r="Z3155">
        <v>76828</v>
      </c>
      <c r="AA3155">
        <v>314</v>
      </c>
      <c r="AB3155">
        <v>24000</v>
      </c>
      <c r="AC3155">
        <v>24</v>
      </c>
      <c r="AD3155">
        <v>581</v>
      </c>
      <c r="AE3155">
        <v>438</v>
      </c>
      <c r="AF3155">
        <v>434</v>
      </c>
      <c r="AG3155">
        <v>2371</v>
      </c>
      <c r="AH3155" t="s">
        <v>4493</v>
      </c>
      <c r="AP3155">
        <f t="shared" si="98"/>
        <v>1</v>
      </c>
    </row>
    <row r="3156" spans="1:42" x14ac:dyDescent="0.3">
      <c r="A3156" s="1">
        <v>3628</v>
      </c>
      <c r="B3156" t="s">
        <v>11370</v>
      </c>
      <c r="C3156" t="s">
        <v>27</v>
      </c>
      <c r="D3156" t="s">
        <v>11371</v>
      </c>
      <c r="E3156" t="s">
        <v>5140</v>
      </c>
      <c r="F3156" t="s">
        <v>11372</v>
      </c>
      <c r="G3156" t="s">
        <v>11373</v>
      </c>
      <c r="H3156" t="s">
        <v>32</v>
      </c>
      <c r="I3156">
        <v>89</v>
      </c>
      <c r="J3156">
        <v>2.35</v>
      </c>
      <c r="K3156" t="s">
        <v>33</v>
      </c>
      <c r="L3156" t="s">
        <v>14133</v>
      </c>
      <c r="M3156" t="s">
        <v>15937</v>
      </c>
      <c r="N3156" t="s">
        <v>14222</v>
      </c>
      <c r="O3156" t="s">
        <v>20028</v>
      </c>
      <c r="P3156" t="s">
        <v>16086</v>
      </c>
      <c r="Q3156">
        <v>2014</v>
      </c>
      <c r="R3156" t="s">
        <v>34</v>
      </c>
      <c r="S3156">
        <v>0</v>
      </c>
      <c r="T3156">
        <v>5000000</v>
      </c>
      <c r="U3156">
        <v>50820940</v>
      </c>
      <c r="V3156">
        <f t="shared" si="99"/>
        <v>45820940</v>
      </c>
      <c r="W3156" t="s">
        <v>11374</v>
      </c>
      <c r="X3156">
        <v>4.4000000000000004</v>
      </c>
      <c r="Y3156">
        <v>183</v>
      </c>
      <c r="Z3156">
        <v>31915</v>
      </c>
      <c r="AA3156">
        <v>159</v>
      </c>
      <c r="AB3156">
        <v>18000</v>
      </c>
      <c r="AC3156">
        <v>10</v>
      </c>
      <c r="AD3156">
        <v>852</v>
      </c>
      <c r="AE3156">
        <v>707</v>
      </c>
      <c r="AF3156">
        <v>704</v>
      </c>
      <c r="AG3156">
        <v>5056</v>
      </c>
      <c r="AH3156" t="s">
        <v>20924</v>
      </c>
      <c r="AI3156" t="s">
        <v>4493</v>
      </c>
      <c r="AP3156">
        <f t="shared" si="98"/>
        <v>2</v>
      </c>
    </row>
    <row r="3157" spans="1:42" x14ac:dyDescent="0.3">
      <c r="A3157" s="1">
        <v>3629</v>
      </c>
      <c r="B3157" t="s">
        <v>11375</v>
      </c>
      <c r="C3157" t="s">
        <v>27</v>
      </c>
      <c r="D3157" t="s">
        <v>1278</v>
      </c>
      <c r="E3157" t="s">
        <v>11376</v>
      </c>
      <c r="F3157" t="s">
        <v>10561</v>
      </c>
      <c r="G3157" t="s">
        <v>11377</v>
      </c>
      <c r="H3157" t="s">
        <v>32</v>
      </c>
      <c r="I3157">
        <v>88</v>
      </c>
      <c r="J3157">
        <v>1.85</v>
      </c>
      <c r="K3157" t="s">
        <v>33</v>
      </c>
      <c r="L3157" t="s">
        <v>14347</v>
      </c>
      <c r="M3157" t="s">
        <v>17239</v>
      </c>
      <c r="N3157" t="s">
        <v>18066</v>
      </c>
      <c r="O3157" t="s">
        <v>15551</v>
      </c>
      <c r="P3157" t="s">
        <v>20029</v>
      </c>
      <c r="Q3157">
        <v>1987</v>
      </c>
      <c r="R3157" t="s">
        <v>5142</v>
      </c>
      <c r="S3157">
        <v>0</v>
      </c>
      <c r="T3157">
        <v>4500000</v>
      </c>
      <c r="U3157">
        <v>44793200</v>
      </c>
      <c r="V3157">
        <f t="shared" si="99"/>
        <v>40293200</v>
      </c>
      <c r="W3157" t="s">
        <v>11378</v>
      </c>
      <c r="X3157">
        <v>6.6</v>
      </c>
      <c r="Y3157">
        <v>131</v>
      </c>
      <c r="Z3157">
        <v>49820</v>
      </c>
      <c r="AA3157">
        <v>311</v>
      </c>
      <c r="AB3157">
        <v>0</v>
      </c>
      <c r="AC3157">
        <v>55</v>
      </c>
      <c r="AD3157">
        <v>506</v>
      </c>
      <c r="AE3157">
        <v>449</v>
      </c>
      <c r="AF3157">
        <v>150</v>
      </c>
      <c r="AG3157">
        <v>1584</v>
      </c>
      <c r="AH3157" t="s">
        <v>980</v>
      </c>
      <c r="AI3157" t="s">
        <v>20924</v>
      </c>
      <c r="AJ3157" t="s">
        <v>4493</v>
      </c>
      <c r="AK3157" t="s">
        <v>13161</v>
      </c>
      <c r="AP3157">
        <f t="shared" si="98"/>
        <v>4</v>
      </c>
    </row>
    <row r="3158" spans="1:42" x14ac:dyDescent="0.3">
      <c r="A3158" s="1">
        <v>3630</v>
      </c>
      <c r="B3158" t="s">
        <v>11379</v>
      </c>
      <c r="C3158" t="s">
        <v>27</v>
      </c>
      <c r="D3158" t="s">
        <v>11380</v>
      </c>
      <c r="E3158" t="s">
        <v>11380</v>
      </c>
      <c r="F3158" t="s">
        <v>11381</v>
      </c>
      <c r="G3158" t="s">
        <v>11382</v>
      </c>
      <c r="H3158" t="s">
        <v>7783</v>
      </c>
      <c r="I3158">
        <v>115</v>
      </c>
      <c r="J3158">
        <v>1.85</v>
      </c>
      <c r="K3158" t="s">
        <v>1988</v>
      </c>
      <c r="L3158" t="s">
        <v>11383</v>
      </c>
      <c r="Q3158">
        <v>2013</v>
      </c>
      <c r="R3158" t="s">
        <v>34</v>
      </c>
      <c r="S3158">
        <v>1</v>
      </c>
      <c r="T3158">
        <v>5000000</v>
      </c>
      <c r="U3158">
        <v>44456509</v>
      </c>
      <c r="V3158">
        <f t="shared" si="99"/>
        <v>39456509</v>
      </c>
      <c r="W3158" t="s">
        <v>11384</v>
      </c>
      <c r="X3158">
        <v>7.6</v>
      </c>
      <c r="Y3158">
        <v>41</v>
      </c>
      <c r="Z3158">
        <v>22105</v>
      </c>
      <c r="AA3158">
        <v>81</v>
      </c>
      <c r="AB3158">
        <v>14000</v>
      </c>
      <c r="AC3158">
        <v>399</v>
      </c>
      <c r="AD3158">
        <v>399</v>
      </c>
      <c r="AE3158">
        <v>89</v>
      </c>
      <c r="AF3158">
        <v>83</v>
      </c>
      <c r="AG3158">
        <v>688</v>
      </c>
      <c r="AH3158" t="s">
        <v>1432</v>
      </c>
      <c r="AI3158" t="s">
        <v>2420</v>
      </c>
      <c r="AP3158">
        <f t="shared" si="98"/>
        <v>2</v>
      </c>
    </row>
    <row r="3159" spans="1:42" x14ac:dyDescent="0.3">
      <c r="A3159" s="1">
        <v>3631</v>
      </c>
      <c r="B3159" t="s">
        <v>11385</v>
      </c>
      <c r="C3159" t="s">
        <v>27</v>
      </c>
      <c r="D3159" t="s">
        <v>7572</v>
      </c>
      <c r="E3159" t="s">
        <v>11386</v>
      </c>
      <c r="F3159" t="s">
        <v>11387</v>
      </c>
      <c r="G3159" t="s">
        <v>11388</v>
      </c>
      <c r="H3159" t="s">
        <v>32</v>
      </c>
      <c r="I3159">
        <v>96</v>
      </c>
      <c r="J3159">
        <v>1.85</v>
      </c>
      <c r="K3159" t="s">
        <v>33</v>
      </c>
      <c r="L3159" t="s">
        <v>20030</v>
      </c>
      <c r="M3159" t="s">
        <v>14528</v>
      </c>
      <c r="N3159" t="s">
        <v>20031</v>
      </c>
      <c r="O3159" t="s">
        <v>20032</v>
      </c>
      <c r="P3159" t="s">
        <v>20033</v>
      </c>
      <c r="Q3159">
        <v>2012</v>
      </c>
      <c r="R3159" t="s">
        <v>491</v>
      </c>
      <c r="S3159">
        <v>0</v>
      </c>
      <c r="T3159">
        <v>5000000</v>
      </c>
      <c r="U3159">
        <v>53884821</v>
      </c>
      <c r="V3159">
        <f t="shared" si="99"/>
        <v>48884821</v>
      </c>
      <c r="W3159" t="s">
        <v>11389</v>
      </c>
      <c r="X3159">
        <v>4.5999999999999996</v>
      </c>
      <c r="Y3159">
        <v>248</v>
      </c>
      <c r="Z3159">
        <v>51204</v>
      </c>
      <c r="AA3159">
        <v>247</v>
      </c>
      <c r="AB3159">
        <v>26000</v>
      </c>
      <c r="AC3159">
        <v>24</v>
      </c>
      <c r="AD3159">
        <v>235</v>
      </c>
      <c r="AE3159">
        <v>119</v>
      </c>
      <c r="AF3159">
        <v>113</v>
      </c>
      <c r="AG3159">
        <v>799</v>
      </c>
      <c r="AH3159" t="s">
        <v>4493</v>
      </c>
      <c r="AP3159">
        <f t="shared" si="98"/>
        <v>1</v>
      </c>
    </row>
    <row r="3160" spans="1:42" x14ac:dyDescent="0.3">
      <c r="A3160" s="1">
        <v>3632</v>
      </c>
      <c r="B3160" t="s">
        <v>11390</v>
      </c>
      <c r="C3160" t="s">
        <v>27</v>
      </c>
      <c r="D3160" t="s">
        <v>11391</v>
      </c>
      <c r="E3160" t="s">
        <v>4281</v>
      </c>
      <c r="F3160" t="s">
        <v>814</v>
      </c>
      <c r="G3160" t="s">
        <v>11392</v>
      </c>
      <c r="H3160" t="s">
        <v>32</v>
      </c>
      <c r="I3160">
        <v>135</v>
      </c>
      <c r="J3160">
        <v>2.2000000000000002</v>
      </c>
      <c r="K3160" t="s">
        <v>33</v>
      </c>
      <c r="L3160" t="s">
        <v>14019</v>
      </c>
      <c r="M3160" t="s">
        <v>18232</v>
      </c>
      <c r="N3160" t="s">
        <v>15551</v>
      </c>
      <c r="O3160" t="s">
        <v>20034</v>
      </c>
      <c r="P3160" t="s">
        <v>20035</v>
      </c>
      <c r="Q3160">
        <v>1953</v>
      </c>
      <c r="R3160" t="s">
        <v>9126</v>
      </c>
      <c r="S3160">
        <v>1</v>
      </c>
      <c r="T3160">
        <v>5000000</v>
      </c>
      <c r="U3160">
        <v>36000000</v>
      </c>
      <c r="V3160">
        <f t="shared" si="99"/>
        <v>31000000</v>
      </c>
      <c r="W3160" t="s">
        <v>11393</v>
      </c>
      <c r="X3160">
        <v>6.8</v>
      </c>
      <c r="Y3160">
        <v>42</v>
      </c>
      <c r="Z3160">
        <v>6359</v>
      </c>
      <c r="AA3160">
        <v>69</v>
      </c>
      <c r="AB3160">
        <v>0</v>
      </c>
      <c r="AC3160">
        <v>28</v>
      </c>
      <c r="AD3160">
        <v>726</v>
      </c>
      <c r="AE3160">
        <v>422</v>
      </c>
      <c r="AF3160">
        <v>275</v>
      </c>
      <c r="AG3160">
        <v>1920</v>
      </c>
      <c r="AH3160" t="s">
        <v>2420</v>
      </c>
      <c r="AI3160" t="s">
        <v>20929</v>
      </c>
      <c r="AP3160">
        <f t="shared" si="98"/>
        <v>2</v>
      </c>
    </row>
    <row r="3161" spans="1:42" x14ac:dyDescent="0.3">
      <c r="A3161" s="1">
        <v>3634</v>
      </c>
      <c r="B3161" t="s">
        <v>11394</v>
      </c>
      <c r="C3161" t="s">
        <v>27</v>
      </c>
      <c r="D3161" t="s">
        <v>6885</v>
      </c>
      <c r="E3161" t="s">
        <v>38</v>
      </c>
      <c r="F3161" t="s">
        <v>1261</v>
      </c>
      <c r="G3161" t="s">
        <v>5867</v>
      </c>
      <c r="H3161" t="s">
        <v>32</v>
      </c>
      <c r="I3161">
        <v>93</v>
      </c>
      <c r="J3161">
        <v>1.85</v>
      </c>
      <c r="K3161" t="s">
        <v>33</v>
      </c>
      <c r="L3161" t="s">
        <v>19822</v>
      </c>
      <c r="M3161" t="s">
        <v>14347</v>
      </c>
      <c r="N3161" t="s">
        <v>17239</v>
      </c>
      <c r="O3161" t="s">
        <v>15551</v>
      </c>
      <c r="P3161" t="s">
        <v>17517</v>
      </c>
      <c r="Q3161">
        <v>1991</v>
      </c>
      <c r="R3161" t="s">
        <v>491</v>
      </c>
      <c r="S3161">
        <v>0</v>
      </c>
      <c r="T3161">
        <v>8500000</v>
      </c>
      <c r="U3161">
        <v>34872293</v>
      </c>
      <c r="V3161">
        <f t="shared" si="99"/>
        <v>26372293</v>
      </c>
      <c r="W3161" t="s">
        <v>11395</v>
      </c>
      <c r="X3161">
        <v>4.9000000000000004</v>
      </c>
      <c r="Y3161">
        <v>91</v>
      </c>
      <c r="Z3161">
        <v>30765</v>
      </c>
      <c r="AA3161">
        <v>252</v>
      </c>
      <c r="AB3161">
        <v>963</v>
      </c>
      <c r="AC3161">
        <v>54</v>
      </c>
      <c r="AD3161">
        <v>40000</v>
      </c>
      <c r="AE3161">
        <v>618</v>
      </c>
      <c r="AF3161">
        <v>581</v>
      </c>
      <c r="AG3161">
        <v>42002</v>
      </c>
      <c r="AH3161" t="s">
        <v>1432</v>
      </c>
      <c r="AI3161" t="s">
        <v>20924</v>
      </c>
      <c r="AJ3161" t="s">
        <v>4493</v>
      </c>
      <c r="AK3161" t="s">
        <v>13161</v>
      </c>
      <c r="AP3161">
        <f t="shared" si="98"/>
        <v>4</v>
      </c>
    </row>
    <row r="3162" spans="1:42" x14ac:dyDescent="0.3">
      <c r="A3162" s="1">
        <v>3635</v>
      </c>
      <c r="B3162" t="s">
        <v>11396</v>
      </c>
      <c r="C3162" t="s">
        <v>27</v>
      </c>
      <c r="D3162" t="s">
        <v>11397</v>
      </c>
      <c r="E3162" t="s">
        <v>581</v>
      </c>
      <c r="F3162" t="s">
        <v>7187</v>
      </c>
      <c r="G3162" t="s">
        <v>3854</v>
      </c>
      <c r="H3162" t="s">
        <v>32</v>
      </c>
      <c r="I3162">
        <v>109</v>
      </c>
      <c r="J3162">
        <v>1.85</v>
      </c>
      <c r="K3162" t="s">
        <v>33</v>
      </c>
      <c r="L3162" t="s">
        <v>14572</v>
      </c>
      <c r="M3162" t="s">
        <v>20036</v>
      </c>
      <c r="N3162" t="s">
        <v>20037</v>
      </c>
      <c r="O3162" t="s">
        <v>16249</v>
      </c>
      <c r="P3162" t="s">
        <v>16380</v>
      </c>
      <c r="Q3162">
        <v>2003</v>
      </c>
      <c r="R3162" t="s">
        <v>491</v>
      </c>
      <c r="S3162">
        <v>2</v>
      </c>
      <c r="T3162">
        <v>4500000</v>
      </c>
      <c r="U3162">
        <v>34468224</v>
      </c>
      <c r="V3162">
        <f t="shared" si="99"/>
        <v>29968224</v>
      </c>
      <c r="W3162" t="s">
        <v>11398</v>
      </c>
      <c r="X3162">
        <v>7.3</v>
      </c>
      <c r="Y3162">
        <v>185</v>
      </c>
      <c r="Z3162">
        <v>105568</v>
      </c>
      <c r="AA3162">
        <v>533</v>
      </c>
      <c r="AB3162">
        <v>0</v>
      </c>
      <c r="AC3162">
        <v>260</v>
      </c>
      <c r="AD3162">
        <v>9000</v>
      </c>
      <c r="AE3162">
        <v>844</v>
      </c>
      <c r="AF3162">
        <v>592</v>
      </c>
      <c r="AG3162">
        <v>11736</v>
      </c>
      <c r="AH3162" t="s">
        <v>20932</v>
      </c>
      <c r="AI3162" t="s">
        <v>20931</v>
      </c>
      <c r="AJ3162" t="s">
        <v>2420</v>
      </c>
      <c r="AK3162" t="s">
        <v>13161</v>
      </c>
      <c r="AP3162">
        <f t="shared" si="98"/>
        <v>4</v>
      </c>
    </row>
    <row r="3163" spans="1:42" x14ac:dyDescent="0.3">
      <c r="A3163" s="1">
        <v>3637</v>
      </c>
      <c r="B3163" t="s">
        <v>11399</v>
      </c>
      <c r="C3163" t="s">
        <v>27</v>
      </c>
      <c r="D3163" t="s">
        <v>11400</v>
      </c>
      <c r="E3163" t="s">
        <v>11401</v>
      </c>
      <c r="F3163" t="s">
        <v>11402</v>
      </c>
      <c r="G3163" t="s">
        <v>11403</v>
      </c>
      <c r="H3163" t="s">
        <v>32</v>
      </c>
      <c r="I3163">
        <v>101</v>
      </c>
      <c r="J3163">
        <v>1.78</v>
      </c>
      <c r="K3163" t="s">
        <v>33</v>
      </c>
      <c r="L3163" t="s">
        <v>15216</v>
      </c>
      <c r="M3163" t="s">
        <v>14001</v>
      </c>
      <c r="N3163" t="s">
        <v>17627</v>
      </c>
      <c r="O3163" t="s">
        <v>15521</v>
      </c>
      <c r="P3163" t="s">
        <v>20038</v>
      </c>
      <c r="Q3163">
        <v>2014</v>
      </c>
      <c r="R3163" t="s">
        <v>491</v>
      </c>
      <c r="S3163">
        <v>0</v>
      </c>
      <c r="T3163">
        <v>5000000</v>
      </c>
      <c r="U3163">
        <v>32453345</v>
      </c>
      <c r="V3163">
        <f t="shared" si="99"/>
        <v>27453345</v>
      </c>
      <c r="W3163" t="s">
        <v>11404</v>
      </c>
      <c r="X3163">
        <v>5</v>
      </c>
      <c r="Y3163">
        <v>220</v>
      </c>
      <c r="Z3163">
        <v>31791</v>
      </c>
      <c r="AA3163">
        <v>155</v>
      </c>
      <c r="AB3163">
        <v>10000</v>
      </c>
      <c r="AC3163">
        <v>52</v>
      </c>
      <c r="AD3163">
        <v>510</v>
      </c>
      <c r="AE3163">
        <v>358</v>
      </c>
      <c r="AF3163">
        <v>332</v>
      </c>
      <c r="AG3163">
        <v>2161</v>
      </c>
      <c r="AH3163" t="s">
        <v>20924</v>
      </c>
      <c r="AI3163" t="s">
        <v>4493</v>
      </c>
      <c r="AJ3163" t="s">
        <v>13161</v>
      </c>
      <c r="AP3163">
        <f t="shared" si="98"/>
        <v>3</v>
      </c>
    </row>
    <row r="3164" spans="1:42" x14ac:dyDescent="0.3">
      <c r="A3164" s="1">
        <v>3639</v>
      </c>
      <c r="B3164" t="s">
        <v>11405</v>
      </c>
      <c r="C3164" t="s">
        <v>27</v>
      </c>
      <c r="D3164" t="s">
        <v>5357</v>
      </c>
      <c r="E3164" t="s">
        <v>499</v>
      </c>
      <c r="F3164" t="s">
        <v>560</v>
      </c>
      <c r="G3164" t="s">
        <v>3003</v>
      </c>
      <c r="H3164" t="s">
        <v>32</v>
      </c>
      <c r="I3164">
        <v>117</v>
      </c>
      <c r="J3164">
        <v>2.35</v>
      </c>
      <c r="K3164" t="s">
        <v>33</v>
      </c>
      <c r="L3164" t="s">
        <v>14630</v>
      </c>
      <c r="M3164" t="s">
        <v>20039</v>
      </c>
      <c r="N3164" t="s">
        <v>20040</v>
      </c>
      <c r="O3164" t="s">
        <v>20041</v>
      </c>
      <c r="P3164" t="s">
        <v>18860</v>
      </c>
      <c r="Q3164">
        <v>2013</v>
      </c>
      <c r="R3164" t="s">
        <v>491</v>
      </c>
      <c r="S3164">
        <v>0</v>
      </c>
      <c r="T3164">
        <v>5000000</v>
      </c>
      <c r="U3164">
        <v>27296514</v>
      </c>
      <c r="V3164">
        <f t="shared" si="99"/>
        <v>22296514</v>
      </c>
      <c r="W3164" t="s">
        <v>11406</v>
      </c>
      <c r="X3164">
        <v>8</v>
      </c>
      <c r="Y3164">
        <v>471</v>
      </c>
      <c r="Z3164">
        <v>326494</v>
      </c>
      <c r="AA3164">
        <v>340</v>
      </c>
      <c r="AB3164">
        <v>65000</v>
      </c>
      <c r="AC3164">
        <v>212</v>
      </c>
      <c r="AD3164">
        <v>11000</v>
      </c>
      <c r="AE3164">
        <v>3000</v>
      </c>
      <c r="AF3164">
        <v>896</v>
      </c>
      <c r="AG3164">
        <v>17738</v>
      </c>
      <c r="AH3164" t="s">
        <v>20932</v>
      </c>
      <c r="AI3164" t="s">
        <v>2420</v>
      </c>
      <c r="AP3164">
        <f t="shared" si="98"/>
        <v>2</v>
      </c>
    </row>
    <row r="3165" spans="1:42" x14ac:dyDescent="0.3">
      <c r="A3165" s="1">
        <v>3640</v>
      </c>
      <c r="B3165" t="s">
        <v>11407</v>
      </c>
      <c r="C3165" t="s">
        <v>27</v>
      </c>
      <c r="D3165" t="s">
        <v>11408</v>
      </c>
      <c r="E3165" t="s">
        <v>234</v>
      </c>
      <c r="F3165" t="s">
        <v>7360</v>
      </c>
      <c r="G3165" t="s">
        <v>1215</v>
      </c>
      <c r="H3165" t="s">
        <v>32</v>
      </c>
      <c r="I3165">
        <v>83</v>
      </c>
      <c r="J3165">
        <v>2.35</v>
      </c>
      <c r="K3165" t="s">
        <v>33</v>
      </c>
      <c r="L3165" t="s">
        <v>20042</v>
      </c>
      <c r="M3165" t="s">
        <v>15139</v>
      </c>
      <c r="N3165" t="s">
        <v>15380</v>
      </c>
      <c r="O3165" t="s">
        <v>15257</v>
      </c>
      <c r="P3165" t="s">
        <v>14117</v>
      </c>
      <c r="Q3165">
        <v>2015</v>
      </c>
      <c r="R3165" t="s">
        <v>34</v>
      </c>
      <c r="S3165">
        <v>0</v>
      </c>
      <c r="T3165">
        <v>3300000</v>
      </c>
      <c r="U3165">
        <v>25799043</v>
      </c>
      <c r="V3165">
        <f t="shared" si="99"/>
        <v>22499043</v>
      </c>
      <c r="W3165" t="s">
        <v>11409</v>
      </c>
      <c r="X3165">
        <v>5.2</v>
      </c>
      <c r="Y3165">
        <v>152</v>
      </c>
      <c r="Z3165">
        <v>28513</v>
      </c>
      <c r="AA3165">
        <v>126</v>
      </c>
      <c r="AB3165">
        <v>0</v>
      </c>
      <c r="AC3165">
        <v>26</v>
      </c>
      <c r="AD3165">
        <v>10000</v>
      </c>
      <c r="AE3165">
        <v>830</v>
      </c>
      <c r="AF3165">
        <v>801</v>
      </c>
      <c r="AG3165">
        <v>11771</v>
      </c>
      <c r="AH3165" t="s">
        <v>4493</v>
      </c>
      <c r="AI3165" t="s">
        <v>13700</v>
      </c>
      <c r="AJ3165" t="s">
        <v>13161</v>
      </c>
      <c r="AP3165">
        <f t="shared" si="98"/>
        <v>3</v>
      </c>
    </row>
    <row r="3166" spans="1:42" x14ac:dyDescent="0.3">
      <c r="A3166" s="1">
        <v>3641</v>
      </c>
      <c r="B3166" t="s">
        <v>11410</v>
      </c>
      <c r="C3166" t="s">
        <v>559</v>
      </c>
      <c r="D3166" t="s">
        <v>50</v>
      </c>
      <c r="E3166" t="s">
        <v>545</v>
      </c>
      <c r="F3166" t="s">
        <v>3554</v>
      </c>
      <c r="G3166" t="s">
        <v>11411</v>
      </c>
      <c r="H3166" t="s">
        <v>32</v>
      </c>
      <c r="I3166">
        <v>113</v>
      </c>
      <c r="J3166">
        <v>2.35</v>
      </c>
      <c r="K3166" t="s">
        <v>33</v>
      </c>
      <c r="L3166" t="s">
        <v>14613</v>
      </c>
      <c r="M3166" t="s">
        <v>14282</v>
      </c>
      <c r="N3166" t="s">
        <v>14448</v>
      </c>
      <c r="O3166" t="s">
        <v>20043</v>
      </c>
      <c r="P3166" t="s">
        <v>18424</v>
      </c>
      <c r="Q3166">
        <v>2000</v>
      </c>
      <c r="R3166" t="s">
        <v>491</v>
      </c>
      <c r="S3166">
        <v>0</v>
      </c>
      <c r="T3166">
        <v>9000000</v>
      </c>
      <c r="U3166">
        <v>25530884</v>
      </c>
      <c r="V3166">
        <f t="shared" si="99"/>
        <v>16530884</v>
      </c>
      <c r="W3166" t="s">
        <v>11412</v>
      </c>
      <c r="X3166">
        <v>8.5</v>
      </c>
      <c r="Y3166">
        <v>274</v>
      </c>
      <c r="Z3166">
        <v>845580</v>
      </c>
      <c r="AA3166">
        <v>2067</v>
      </c>
      <c r="AB3166">
        <v>40000</v>
      </c>
      <c r="AC3166">
        <v>22000</v>
      </c>
      <c r="AD3166">
        <v>716</v>
      </c>
      <c r="AE3166">
        <v>651</v>
      </c>
      <c r="AF3166">
        <v>379</v>
      </c>
      <c r="AG3166">
        <v>1997</v>
      </c>
      <c r="AH3166" t="s">
        <v>20928</v>
      </c>
      <c r="AI3166" t="s">
        <v>13161</v>
      </c>
      <c r="AP3166">
        <f t="shared" si="98"/>
        <v>2</v>
      </c>
    </row>
    <row r="3167" spans="1:42" x14ac:dyDescent="0.3">
      <c r="A3167" s="1">
        <v>3642</v>
      </c>
      <c r="B3167" t="s">
        <v>11413</v>
      </c>
      <c r="C3167" t="s">
        <v>27</v>
      </c>
      <c r="D3167" t="s">
        <v>11414</v>
      </c>
      <c r="E3167" t="s">
        <v>11415</v>
      </c>
      <c r="F3167" t="s">
        <v>2463</v>
      </c>
      <c r="G3167" t="s">
        <v>11416</v>
      </c>
      <c r="H3167" t="s">
        <v>32</v>
      </c>
      <c r="I3167">
        <v>104</v>
      </c>
      <c r="J3167">
        <v>2.35</v>
      </c>
      <c r="K3167" t="s">
        <v>33</v>
      </c>
      <c r="L3167" t="s">
        <v>20044</v>
      </c>
      <c r="M3167" t="s">
        <v>17295</v>
      </c>
      <c r="N3167" t="s">
        <v>20045</v>
      </c>
      <c r="O3167" t="s">
        <v>17502</v>
      </c>
      <c r="P3167" t="s">
        <v>20046</v>
      </c>
      <c r="Q3167">
        <v>2013</v>
      </c>
      <c r="R3167" t="s">
        <v>491</v>
      </c>
      <c r="S3167">
        <v>0</v>
      </c>
      <c r="T3167">
        <v>5000000</v>
      </c>
      <c r="U3167">
        <v>27689474</v>
      </c>
      <c r="V3167">
        <f t="shared" si="99"/>
        <v>22689474</v>
      </c>
      <c r="W3167" t="s">
        <v>11417</v>
      </c>
      <c r="X3167">
        <v>6.5</v>
      </c>
      <c r="Y3167">
        <v>336</v>
      </c>
      <c r="Z3167">
        <v>85688</v>
      </c>
      <c r="AA3167">
        <v>339</v>
      </c>
      <c r="AB3167">
        <v>23000</v>
      </c>
      <c r="AC3167">
        <v>59</v>
      </c>
      <c r="AD3167">
        <v>972</v>
      </c>
      <c r="AE3167">
        <v>407</v>
      </c>
      <c r="AF3167">
        <v>202</v>
      </c>
      <c r="AG3167">
        <v>2071</v>
      </c>
      <c r="AH3167" t="s">
        <v>4493</v>
      </c>
      <c r="AI3167" t="s">
        <v>20928</v>
      </c>
      <c r="AP3167">
        <f t="shared" si="98"/>
        <v>2</v>
      </c>
    </row>
    <row r="3168" spans="1:42" x14ac:dyDescent="0.3">
      <c r="A3168" s="1">
        <v>3643</v>
      </c>
      <c r="B3168" t="s">
        <v>11418</v>
      </c>
      <c r="C3168" t="s">
        <v>559</v>
      </c>
      <c r="D3168" t="s">
        <v>5005</v>
      </c>
      <c r="E3168" t="s">
        <v>1517</v>
      </c>
      <c r="F3168" t="s">
        <v>7183</v>
      </c>
      <c r="G3168" t="s">
        <v>11419</v>
      </c>
      <c r="H3168" t="s">
        <v>32</v>
      </c>
      <c r="I3168">
        <v>97</v>
      </c>
      <c r="J3168">
        <v>1.85</v>
      </c>
      <c r="K3168" t="s">
        <v>33</v>
      </c>
      <c r="L3168" t="s">
        <v>20047</v>
      </c>
      <c r="M3168" t="s">
        <v>20048</v>
      </c>
      <c r="N3168" t="s">
        <v>15391</v>
      </c>
      <c r="O3168" t="s">
        <v>20049</v>
      </c>
      <c r="P3168" t="s">
        <v>14414</v>
      </c>
      <c r="Q3168">
        <v>2006</v>
      </c>
      <c r="R3168" t="s">
        <v>491</v>
      </c>
      <c r="S3168">
        <v>3</v>
      </c>
      <c r="T3168">
        <v>5000000</v>
      </c>
      <c r="U3168">
        <v>24138847</v>
      </c>
      <c r="V3168">
        <f t="shared" si="99"/>
        <v>19138847</v>
      </c>
      <c r="W3168" t="s">
        <v>11420</v>
      </c>
      <c r="X3168">
        <v>7.4</v>
      </c>
      <c r="Y3168">
        <v>174</v>
      </c>
      <c r="Z3168">
        <v>114797</v>
      </c>
      <c r="AA3168">
        <v>472</v>
      </c>
      <c r="AB3168">
        <v>0</v>
      </c>
      <c r="AC3168">
        <v>0</v>
      </c>
      <c r="AD3168">
        <v>1000</v>
      </c>
      <c r="AE3168">
        <v>898</v>
      </c>
      <c r="AF3168">
        <v>657</v>
      </c>
      <c r="AG3168">
        <v>2990</v>
      </c>
      <c r="AH3168" t="s">
        <v>1432</v>
      </c>
      <c r="AP3168">
        <f t="shared" si="98"/>
        <v>1</v>
      </c>
    </row>
    <row r="3169" spans="1:42" x14ac:dyDescent="0.3">
      <c r="A3169" s="1">
        <v>3644</v>
      </c>
      <c r="B3169" t="s">
        <v>11421</v>
      </c>
      <c r="C3169" t="s">
        <v>27</v>
      </c>
      <c r="D3169" t="s">
        <v>4642</v>
      </c>
      <c r="E3169" t="s">
        <v>313</v>
      </c>
      <c r="F3169" t="s">
        <v>1307</v>
      </c>
      <c r="G3169" t="s">
        <v>11422</v>
      </c>
      <c r="H3169" t="s">
        <v>47</v>
      </c>
      <c r="I3169">
        <v>110</v>
      </c>
      <c r="J3169">
        <v>1.85</v>
      </c>
      <c r="K3169" t="s">
        <v>33</v>
      </c>
      <c r="L3169" t="s">
        <v>15485</v>
      </c>
      <c r="M3169" t="s">
        <v>18398</v>
      </c>
      <c r="N3169" t="s">
        <v>14829</v>
      </c>
      <c r="O3169" t="s">
        <v>19090</v>
      </c>
      <c r="P3169" t="s">
        <v>20050</v>
      </c>
      <c r="Q3169">
        <v>2000</v>
      </c>
      <c r="R3169" t="s">
        <v>491</v>
      </c>
      <c r="S3169">
        <v>0</v>
      </c>
      <c r="T3169">
        <v>5000000</v>
      </c>
      <c r="U3169">
        <v>21994911</v>
      </c>
      <c r="V3169">
        <f t="shared" si="99"/>
        <v>16994911</v>
      </c>
      <c r="W3169" t="s">
        <v>11423</v>
      </c>
      <c r="X3169">
        <v>7.7</v>
      </c>
      <c r="Y3169">
        <v>151</v>
      </c>
      <c r="Z3169">
        <v>98354</v>
      </c>
      <c r="AA3169">
        <v>433</v>
      </c>
      <c r="AB3169">
        <v>0</v>
      </c>
      <c r="AC3169">
        <v>335</v>
      </c>
      <c r="AD3169">
        <v>838</v>
      </c>
      <c r="AE3169">
        <v>203</v>
      </c>
      <c r="AF3169">
        <v>34</v>
      </c>
      <c r="AG3169">
        <v>1122</v>
      </c>
      <c r="AH3169" t="s">
        <v>2420</v>
      </c>
      <c r="AI3169" t="s">
        <v>20933</v>
      </c>
      <c r="AP3169">
        <f t="shared" si="98"/>
        <v>2</v>
      </c>
    </row>
    <row r="3170" spans="1:42" x14ac:dyDescent="0.3">
      <c r="A3170" s="1">
        <v>3645</v>
      </c>
      <c r="B3170" t="s">
        <v>11424</v>
      </c>
      <c r="C3170" t="s">
        <v>27</v>
      </c>
      <c r="D3170" t="s">
        <v>4612</v>
      </c>
      <c r="E3170" t="s">
        <v>397</v>
      </c>
      <c r="F3170" t="s">
        <v>333</v>
      </c>
      <c r="G3170" t="s">
        <v>9799</v>
      </c>
      <c r="H3170" t="s">
        <v>32</v>
      </c>
      <c r="I3170">
        <v>103</v>
      </c>
      <c r="J3170">
        <v>1.85</v>
      </c>
      <c r="K3170" t="s">
        <v>33</v>
      </c>
      <c r="L3170" t="s">
        <v>20051</v>
      </c>
      <c r="M3170" t="s">
        <v>20052</v>
      </c>
      <c r="N3170" t="s">
        <v>17902</v>
      </c>
      <c r="O3170" t="s">
        <v>15084</v>
      </c>
      <c r="P3170" t="s">
        <v>20053</v>
      </c>
      <c r="Q3170">
        <v>2013</v>
      </c>
      <c r="R3170" t="s">
        <v>34</v>
      </c>
      <c r="S3170">
        <v>1</v>
      </c>
      <c r="T3170">
        <v>5000000</v>
      </c>
      <c r="U3170">
        <v>21501098</v>
      </c>
      <c r="V3170">
        <f t="shared" si="99"/>
        <v>16501098</v>
      </c>
      <c r="W3170" t="s">
        <v>11425</v>
      </c>
      <c r="X3170">
        <v>7.4</v>
      </c>
      <c r="Y3170">
        <v>276</v>
      </c>
      <c r="Z3170">
        <v>115813</v>
      </c>
      <c r="AA3170">
        <v>216</v>
      </c>
      <c r="AB3170">
        <v>22000</v>
      </c>
      <c r="AC3170">
        <v>214</v>
      </c>
      <c r="AD3170">
        <v>7000</v>
      </c>
      <c r="AE3170">
        <v>468</v>
      </c>
      <c r="AF3170">
        <v>424</v>
      </c>
      <c r="AG3170">
        <v>8375</v>
      </c>
      <c r="AH3170" t="s">
        <v>1432</v>
      </c>
      <c r="AI3170" t="s">
        <v>2420</v>
      </c>
      <c r="AP3170">
        <f t="shared" si="98"/>
        <v>2</v>
      </c>
    </row>
    <row r="3171" spans="1:42" x14ac:dyDescent="0.3">
      <c r="A3171" s="1">
        <v>3646</v>
      </c>
      <c r="B3171" t="s">
        <v>11426</v>
      </c>
      <c r="C3171" t="s">
        <v>27</v>
      </c>
      <c r="D3171" t="s">
        <v>11427</v>
      </c>
      <c r="E3171" t="s">
        <v>11428</v>
      </c>
      <c r="F3171" t="s">
        <v>5874</v>
      </c>
      <c r="G3171" t="s">
        <v>11429</v>
      </c>
      <c r="H3171" t="s">
        <v>32</v>
      </c>
      <c r="I3171">
        <v>94</v>
      </c>
      <c r="J3171">
        <v>1.85</v>
      </c>
      <c r="K3171" t="s">
        <v>33</v>
      </c>
      <c r="L3171" t="s">
        <v>14149</v>
      </c>
      <c r="M3171" t="s">
        <v>20054</v>
      </c>
      <c r="N3171" t="s">
        <v>14631</v>
      </c>
      <c r="O3171" t="s">
        <v>20055</v>
      </c>
      <c r="P3171" t="s">
        <v>14178</v>
      </c>
      <c r="Q3171">
        <v>1991</v>
      </c>
      <c r="R3171" t="s">
        <v>491</v>
      </c>
      <c r="S3171">
        <v>0</v>
      </c>
      <c r="T3171">
        <v>5000000</v>
      </c>
      <c r="U3171">
        <v>19281235</v>
      </c>
      <c r="V3171">
        <f t="shared" si="99"/>
        <v>14281235</v>
      </c>
      <c r="W3171" t="s">
        <v>11430</v>
      </c>
      <c r="X3171">
        <v>5.0999999999999996</v>
      </c>
      <c r="Y3171">
        <v>12</v>
      </c>
      <c r="Z3171">
        <v>3571</v>
      </c>
      <c r="AA3171">
        <v>11</v>
      </c>
      <c r="AB3171">
        <v>232</v>
      </c>
      <c r="AC3171">
        <v>0</v>
      </c>
      <c r="AD3171">
        <v>901</v>
      </c>
      <c r="AE3171">
        <v>413</v>
      </c>
      <c r="AF3171">
        <v>287</v>
      </c>
      <c r="AG3171">
        <v>2523</v>
      </c>
      <c r="AH3171" t="s">
        <v>1432</v>
      </c>
      <c r="AI3171" t="s">
        <v>2420</v>
      </c>
      <c r="AJ3171" t="s">
        <v>20933</v>
      </c>
      <c r="AK3171" t="s">
        <v>12756</v>
      </c>
      <c r="AP3171">
        <f t="shared" si="98"/>
        <v>4</v>
      </c>
    </row>
    <row r="3172" spans="1:42" x14ac:dyDescent="0.3">
      <c r="A3172" s="1">
        <v>3648</v>
      </c>
      <c r="B3172" t="s">
        <v>11431</v>
      </c>
      <c r="C3172" t="s">
        <v>27</v>
      </c>
      <c r="D3172" t="s">
        <v>11432</v>
      </c>
      <c r="E3172" t="s">
        <v>1445</v>
      </c>
      <c r="F3172" t="s">
        <v>11433</v>
      </c>
      <c r="G3172" t="s">
        <v>11434</v>
      </c>
      <c r="H3172" t="s">
        <v>32</v>
      </c>
      <c r="I3172">
        <v>77</v>
      </c>
      <c r="J3172">
        <v>1.33</v>
      </c>
      <c r="K3172" t="s">
        <v>33</v>
      </c>
      <c r="L3172" t="s">
        <v>15192</v>
      </c>
      <c r="M3172" t="s">
        <v>14068</v>
      </c>
      <c r="N3172" t="s">
        <v>14023</v>
      </c>
      <c r="O3172" t="s">
        <v>17763</v>
      </c>
      <c r="P3172" t="s">
        <v>16293</v>
      </c>
      <c r="Q3172">
        <v>1999</v>
      </c>
      <c r="R3172" t="s">
        <v>212</v>
      </c>
      <c r="S3172">
        <v>1</v>
      </c>
      <c r="T3172">
        <v>5000000</v>
      </c>
      <c r="U3172">
        <v>19421271</v>
      </c>
      <c r="V3172">
        <f t="shared" si="99"/>
        <v>14421271</v>
      </c>
      <c r="W3172" t="s">
        <v>11435</v>
      </c>
      <c r="X3172">
        <v>5</v>
      </c>
      <c r="Y3172">
        <v>28</v>
      </c>
      <c r="Z3172">
        <v>2448</v>
      </c>
      <c r="AA3172">
        <v>18</v>
      </c>
      <c r="AB3172">
        <v>122</v>
      </c>
      <c r="AC3172">
        <v>0</v>
      </c>
      <c r="AD3172">
        <v>2000</v>
      </c>
      <c r="AE3172">
        <v>804</v>
      </c>
      <c r="AF3172">
        <v>73</v>
      </c>
      <c r="AG3172">
        <v>2908</v>
      </c>
      <c r="AH3172" t="s">
        <v>20925</v>
      </c>
      <c r="AI3172" t="s">
        <v>1432</v>
      </c>
      <c r="AJ3172" t="s">
        <v>20926</v>
      </c>
      <c r="AP3172">
        <f t="shared" si="98"/>
        <v>3</v>
      </c>
    </row>
    <row r="3173" spans="1:42" x14ac:dyDescent="0.3">
      <c r="A3173" s="1">
        <v>3649</v>
      </c>
      <c r="B3173" t="s">
        <v>11436</v>
      </c>
      <c r="C3173" t="s">
        <v>27</v>
      </c>
      <c r="D3173" t="s">
        <v>1227</v>
      </c>
      <c r="E3173" t="s">
        <v>11437</v>
      </c>
      <c r="F3173" t="s">
        <v>6446</v>
      </c>
      <c r="G3173" t="s">
        <v>11438</v>
      </c>
      <c r="H3173" t="s">
        <v>32</v>
      </c>
      <c r="I3173">
        <v>134</v>
      </c>
      <c r="J3173">
        <v>1.85</v>
      </c>
      <c r="K3173" t="s">
        <v>33</v>
      </c>
      <c r="L3173" t="s">
        <v>14928</v>
      </c>
      <c r="M3173" t="s">
        <v>16251</v>
      </c>
      <c r="N3173" t="s">
        <v>16652</v>
      </c>
      <c r="O3173" t="s">
        <v>17705</v>
      </c>
      <c r="P3173" t="s">
        <v>14026</v>
      </c>
      <c r="Q3173">
        <v>1997</v>
      </c>
      <c r="R3173" t="s">
        <v>34</v>
      </c>
      <c r="S3173">
        <v>1</v>
      </c>
      <c r="T3173">
        <v>5000000</v>
      </c>
      <c r="U3173">
        <v>20733485</v>
      </c>
      <c r="V3173">
        <f t="shared" si="99"/>
        <v>15733485</v>
      </c>
      <c r="W3173" t="s">
        <v>11439</v>
      </c>
      <c r="X3173">
        <v>7.2</v>
      </c>
      <c r="Y3173">
        <v>95</v>
      </c>
      <c r="Z3173">
        <v>11622</v>
      </c>
      <c r="AA3173">
        <v>157</v>
      </c>
      <c r="AB3173">
        <v>1000</v>
      </c>
      <c r="AC3173">
        <v>3000</v>
      </c>
      <c r="AD3173">
        <v>205</v>
      </c>
      <c r="AE3173">
        <v>130</v>
      </c>
      <c r="AF3173">
        <v>77</v>
      </c>
      <c r="AG3173">
        <v>428</v>
      </c>
      <c r="AH3173" t="s">
        <v>2420</v>
      </c>
      <c r="AP3173">
        <f t="shared" si="98"/>
        <v>1</v>
      </c>
    </row>
    <row r="3174" spans="1:42" x14ac:dyDescent="0.3">
      <c r="A3174" s="1">
        <v>3651</v>
      </c>
      <c r="B3174" t="s">
        <v>11440</v>
      </c>
      <c r="C3174" t="s">
        <v>27</v>
      </c>
      <c r="D3174" t="s">
        <v>11441</v>
      </c>
      <c r="E3174" t="s">
        <v>1417</v>
      </c>
      <c r="F3174" t="s">
        <v>1132</v>
      </c>
      <c r="G3174" t="s">
        <v>606</v>
      </c>
      <c r="H3174" t="s">
        <v>32</v>
      </c>
      <c r="I3174">
        <v>90</v>
      </c>
      <c r="J3174">
        <v>1.85</v>
      </c>
      <c r="K3174" t="s">
        <v>33</v>
      </c>
      <c r="L3174" t="s">
        <v>20056</v>
      </c>
      <c r="M3174" t="s">
        <v>15411</v>
      </c>
      <c r="N3174" t="s">
        <v>16697</v>
      </c>
      <c r="O3174" t="s">
        <v>20057</v>
      </c>
      <c r="P3174" t="s">
        <v>20058</v>
      </c>
      <c r="Q3174">
        <v>2011</v>
      </c>
      <c r="R3174" t="s">
        <v>491</v>
      </c>
      <c r="S3174">
        <v>1</v>
      </c>
      <c r="T3174">
        <v>5000000</v>
      </c>
      <c r="U3174">
        <v>24809547</v>
      </c>
      <c r="V3174">
        <f t="shared" si="99"/>
        <v>19809547</v>
      </c>
      <c r="W3174" t="s">
        <v>11442</v>
      </c>
      <c r="X3174">
        <v>6.4</v>
      </c>
      <c r="Y3174">
        <v>179</v>
      </c>
      <c r="Z3174">
        <v>74875</v>
      </c>
      <c r="AA3174">
        <v>115</v>
      </c>
      <c r="AB3174">
        <v>11000</v>
      </c>
      <c r="AC3174">
        <v>37</v>
      </c>
      <c r="AD3174">
        <v>11000</v>
      </c>
      <c r="AE3174">
        <v>3000</v>
      </c>
      <c r="AF3174">
        <v>1000</v>
      </c>
      <c r="AG3174">
        <v>15710</v>
      </c>
      <c r="AH3174" t="s">
        <v>1432</v>
      </c>
      <c r="AI3174" t="s">
        <v>2420</v>
      </c>
      <c r="AP3174">
        <f t="shared" si="98"/>
        <v>2</v>
      </c>
    </row>
    <row r="3175" spans="1:42" x14ac:dyDescent="0.3">
      <c r="A3175" s="1">
        <v>3653</v>
      </c>
      <c r="B3175" t="s">
        <v>11443</v>
      </c>
      <c r="C3175" t="s">
        <v>27</v>
      </c>
      <c r="D3175" t="s">
        <v>11444</v>
      </c>
      <c r="E3175" t="s">
        <v>598</v>
      </c>
      <c r="F3175" t="s">
        <v>11445</v>
      </c>
      <c r="G3175" t="s">
        <v>11446</v>
      </c>
      <c r="H3175" t="s">
        <v>32</v>
      </c>
      <c r="I3175">
        <v>104</v>
      </c>
      <c r="J3175">
        <v>1.85</v>
      </c>
      <c r="K3175" t="s">
        <v>33</v>
      </c>
      <c r="L3175" t="s">
        <v>14514</v>
      </c>
      <c r="M3175" t="s">
        <v>18499</v>
      </c>
      <c r="N3175" t="s">
        <v>14689</v>
      </c>
      <c r="O3175" t="s">
        <v>16822</v>
      </c>
      <c r="P3175" t="s">
        <v>16472</v>
      </c>
      <c r="Q3175">
        <v>1998</v>
      </c>
      <c r="R3175" t="s">
        <v>491</v>
      </c>
      <c r="S3175">
        <v>9</v>
      </c>
      <c r="T3175">
        <v>4500000</v>
      </c>
      <c r="U3175">
        <v>23031390</v>
      </c>
      <c r="V3175">
        <f t="shared" si="99"/>
        <v>18531390</v>
      </c>
      <c r="W3175" t="s">
        <v>11447</v>
      </c>
      <c r="X3175">
        <v>5.6</v>
      </c>
      <c r="Y3175">
        <v>22</v>
      </c>
      <c r="Z3175">
        <v>4345</v>
      </c>
      <c r="AA3175">
        <v>26</v>
      </c>
      <c r="AB3175">
        <v>575</v>
      </c>
      <c r="AC3175">
        <v>0</v>
      </c>
      <c r="AD3175">
        <v>1000</v>
      </c>
      <c r="AE3175">
        <v>597</v>
      </c>
      <c r="AF3175">
        <v>498</v>
      </c>
      <c r="AG3175">
        <v>2868</v>
      </c>
      <c r="AH3175" t="s">
        <v>1432</v>
      </c>
      <c r="AI3175" t="s">
        <v>2420</v>
      </c>
      <c r="AP3175">
        <f t="shared" si="98"/>
        <v>2</v>
      </c>
    </row>
    <row r="3176" spans="1:42" x14ac:dyDescent="0.3">
      <c r="A3176" s="1">
        <v>3654</v>
      </c>
      <c r="B3176" t="s">
        <v>11448</v>
      </c>
      <c r="C3176" t="s">
        <v>27</v>
      </c>
      <c r="D3176" t="s">
        <v>9493</v>
      </c>
      <c r="E3176" t="s">
        <v>6535</v>
      </c>
      <c r="F3176" t="s">
        <v>11449</v>
      </c>
      <c r="G3176" t="s">
        <v>11450</v>
      </c>
      <c r="H3176" t="s">
        <v>32</v>
      </c>
      <c r="I3176">
        <v>93</v>
      </c>
      <c r="J3176">
        <v>1.85</v>
      </c>
      <c r="K3176" t="s">
        <v>33</v>
      </c>
      <c r="L3176" t="s">
        <v>15487</v>
      </c>
      <c r="M3176" t="s">
        <v>20059</v>
      </c>
      <c r="N3176" t="s">
        <v>17933</v>
      </c>
      <c r="O3176" t="s">
        <v>16943</v>
      </c>
      <c r="P3176" t="s">
        <v>20060</v>
      </c>
      <c r="Q3176">
        <v>2014</v>
      </c>
      <c r="R3176" t="s">
        <v>491</v>
      </c>
      <c r="S3176">
        <v>0</v>
      </c>
      <c r="T3176">
        <v>5000000</v>
      </c>
      <c r="U3176">
        <v>21197315</v>
      </c>
      <c r="V3176">
        <f t="shared" si="99"/>
        <v>16197315</v>
      </c>
      <c r="W3176" t="s">
        <v>11451</v>
      </c>
      <c r="X3176">
        <v>6.1</v>
      </c>
      <c r="Y3176">
        <v>196</v>
      </c>
      <c r="Z3176">
        <v>49948</v>
      </c>
      <c r="AA3176">
        <v>211</v>
      </c>
      <c r="AB3176">
        <v>14000</v>
      </c>
      <c r="AC3176">
        <v>66</v>
      </c>
      <c r="AD3176">
        <v>1000</v>
      </c>
      <c r="AE3176">
        <v>200</v>
      </c>
      <c r="AF3176">
        <v>161</v>
      </c>
      <c r="AG3176">
        <v>1410</v>
      </c>
      <c r="AH3176" t="s">
        <v>4493</v>
      </c>
      <c r="AI3176" t="s">
        <v>20928</v>
      </c>
      <c r="AJ3176" t="s">
        <v>13161</v>
      </c>
      <c r="AP3176">
        <f t="shared" si="98"/>
        <v>3</v>
      </c>
    </row>
    <row r="3177" spans="1:42" x14ac:dyDescent="0.3">
      <c r="A3177" s="1">
        <v>3655</v>
      </c>
      <c r="B3177" t="s">
        <v>11452</v>
      </c>
      <c r="C3177" t="s">
        <v>27</v>
      </c>
      <c r="D3177" t="s">
        <v>8059</v>
      </c>
      <c r="E3177" t="s">
        <v>2006</v>
      </c>
      <c r="F3177" t="s">
        <v>11453</v>
      </c>
      <c r="G3177" t="s">
        <v>11454</v>
      </c>
      <c r="H3177" t="s">
        <v>32</v>
      </c>
      <c r="I3177">
        <v>106</v>
      </c>
      <c r="J3177">
        <v>1.85</v>
      </c>
      <c r="K3177" t="s">
        <v>1988</v>
      </c>
      <c r="L3177" t="s">
        <v>16519</v>
      </c>
      <c r="M3177" t="s">
        <v>20061</v>
      </c>
      <c r="N3177" t="s">
        <v>18621</v>
      </c>
      <c r="O3177" t="s">
        <v>16203</v>
      </c>
      <c r="P3177" t="s">
        <v>19836</v>
      </c>
      <c r="Q3177">
        <v>2014</v>
      </c>
      <c r="R3177" t="s">
        <v>491</v>
      </c>
      <c r="S3177">
        <v>0</v>
      </c>
      <c r="T3177">
        <v>5000000</v>
      </c>
      <c r="U3177">
        <v>17382982</v>
      </c>
      <c r="V3177">
        <f t="shared" si="99"/>
        <v>12382982</v>
      </c>
      <c r="W3177" t="s">
        <v>11455</v>
      </c>
      <c r="X3177">
        <v>5.2</v>
      </c>
      <c r="Y3177">
        <v>9</v>
      </c>
      <c r="Z3177">
        <v>5975</v>
      </c>
      <c r="AA3177">
        <v>33</v>
      </c>
      <c r="AB3177">
        <v>0</v>
      </c>
      <c r="AC3177">
        <v>23</v>
      </c>
      <c r="AD3177">
        <v>1000</v>
      </c>
      <c r="AE3177">
        <v>694</v>
      </c>
      <c r="AF3177">
        <v>467</v>
      </c>
      <c r="AG3177">
        <v>2840</v>
      </c>
      <c r="AH3177" t="s">
        <v>2420</v>
      </c>
      <c r="AI3177" t="s">
        <v>13161</v>
      </c>
      <c r="AP3177">
        <f t="shared" si="98"/>
        <v>2</v>
      </c>
    </row>
    <row r="3178" spans="1:42" x14ac:dyDescent="0.3">
      <c r="A3178" s="1">
        <v>3656</v>
      </c>
      <c r="B3178" t="s">
        <v>11456</v>
      </c>
      <c r="C3178" t="s">
        <v>27</v>
      </c>
      <c r="D3178" t="s">
        <v>8235</v>
      </c>
      <c r="E3178" t="s">
        <v>5896</v>
      </c>
      <c r="F3178" t="s">
        <v>7073</v>
      </c>
      <c r="G3178" t="s">
        <v>8888</v>
      </c>
      <c r="H3178" t="s">
        <v>32</v>
      </c>
      <c r="I3178">
        <v>109</v>
      </c>
      <c r="J3178">
        <v>1.85</v>
      </c>
      <c r="K3178" t="s">
        <v>33</v>
      </c>
      <c r="L3178" t="s">
        <v>14097</v>
      </c>
      <c r="M3178" t="s">
        <v>16251</v>
      </c>
      <c r="N3178" t="s">
        <v>14676</v>
      </c>
      <c r="O3178" t="s">
        <v>15898</v>
      </c>
      <c r="P3178" t="s">
        <v>20062</v>
      </c>
      <c r="Q3178">
        <v>1997</v>
      </c>
      <c r="R3178" t="s">
        <v>491</v>
      </c>
      <c r="S3178">
        <v>2</v>
      </c>
      <c r="T3178">
        <v>6000000</v>
      </c>
      <c r="U3178">
        <v>14821531</v>
      </c>
      <c r="V3178">
        <f t="shared" si="99"/>
        <v>8821531</v>
      </c>
      <c r="W3178" t="s">
        <v>11457</v>
      </c>
      <c r="X3178">
        <v>7.3</v>
      </c>
      <c r="Y3178">
        <v>31</v>
      </c>
      <c r="Z3178">
        <v>6915</v>
      </c>
      <c r="AA3178">
        <v>209</v>
      </c>
      <c r="AB3178">
        <v>599</v>
      </c>
      <c r="AC3178">
        <v>148</v>
      </c>
      <c r="AD3178">
        <v>2000</v>
      </c>
      <c r="AE3178">
        <v>434</v>
      </c>
      <c r="AF3178">
        <v>426</v>
      </c>
      <c r="AG3178">
        <v>3843</v>
      </c>
      <c r="AH3178" t="s">
        <v>2420</v>
      </c>
      <c r="AP3178">
        <f t="shared" si="98"/>
        <v>1</v>
      </c>
    </row>
    <row r="3179" spans="1:42" x14ac:dyDescent="0.3">
      <c r="A3179" s="1">
        <v>3657</v>
      </c>
      <c r="B3179" t="s">
        <v>11458</v>
      </c>
      <c r="C3179" t="s">
        <v>27</v>
      </c>
      <c r="D3179" t="s">
        <v>11459</v>
      </c>
      <c r="E3179" t="s">
        <v>428</v>
      </c>
      <c r="F3179" t="s">
        <v>1724</v>
      </c>
      <c r="G3179" t="s">
        <v>1341</v>
      </c>
      <c r="H3179" t="s">
        <v>32</v>
      </c>
      <c r="I3179">
        <v>101</v>
      </c>
      <c r="J3179">
        <v>1.85</v>
      </c>
      <c r="K3179" t="s">
        <v>33</v>
      </c>
      <c r="L3179" t="s">
        <v>15059</v>
      </c>
      <c r="M3179" t="s">
        <v>14970</v>
      </c>
      <c r="N3179" t="s">
        <v>20063</v>
      </c>
      <c r="O3179" t="s">
        <v>14403</v>
      </c>
      <c r="P3179" t="s">
        <v>20064</v>
      </c>
      <c r="Q3179">
        <v>2014</v>
      </c>
      <c r="R3179" t="s">
        <v>34</v>
      </c>
      <c r="S3179">
        <v>1</v>
      </c>
      <c r="T3179">
        <v>5000000</v>
      </c>
      <c r="U3179">
        <v>18656400</v>
      </c>
      <c r="V3179">
        <f t="shared" si="99"/>
        <v>13656400</v>
      </c>
      <c r="W3179" t="s">
        <v>11460</v>
      </c>
      <c r="X3179">
        <v>7.5</v>
      </c>
      <c r="Y3179">
        <v>309</v>
      </c>
      <c r="Z3179">
        <v>86077</v>
      </c>
      <c r="AA3179">
        <v>195</v>
      </c>
      <c r="AB3179">
        <v>45000</v>
      </c>
      <c r="AC3179">
        <v>25</v>
      </c>
      <c r="AD3179">
        <v>17000</v>
      </c>
      <c r="AE3179">
        <v>2000</v>
      </c>
      <c r="AF3179">
        <v>423</v>
      </c>
      <c r="AG3179">
        <v>19673</v>
      </c>
      <c r="AH3179" t="s">
        <v>2420</v>
      </c>
      <c r="AP3179">
        <f t="shared" si="98"/>
        <v>1</v>
      </c>
    </row>
    <row r="3180" spans="1:42" x14ac:dyDescent="0.3">
      <c r="A3180" s="1">
        <v>3660</v>
      </c>
      <c r="B3180" t="s">
        <v>11461</v>
      </c>
      <c r="C3180" t="s">
        <v>27</v>
      </c>
      <c r="D3180" t="s">
        <v>11462</v>
      </c>
      <c r="E3180" t="s">
        <v>9077</v>
      </c>
      <c r="F3180" t="s">
        <v>11463</v>
      </c>
      <c r="G3180" t="s">
        <v>11464</v>
      </c>
      <c r="H3180" t="s">
        <v>32</v>
      </c>
      <c r="I3180">
        <v>100</v>
      </c>
      <c r="J3180">
        <v>1.85</v>
      </c>
      <c r="K3180" t="s">
        <v>33</v>
      </c>
      <c r="L3180" t="s">
        <v>15351</v>
      </c>
      <c r="M3180" t="s">
        <v>20065</v>
      </c>
      <c r="N3180" t="s">
        <v>20066</v>
      </c>
      <c r="O3180" t="s">
        <v>17932</v>
      </c>
      <c r="P3180" t="s">
        <v>20067</v>
      </c>
      <c r="Q3180">
        <v>1989</v>
      </c>
      <c r="R3180" t="s">
        <v>491</v>
      </c>
      <c r="S3180">
        <v>0</v>
      </c>
      <c r="T3180">
        <v>5000000</v>
      </c>
      <c r="U3180">
        <v>14343976</v>
      </c>
      <c r="V3180">
        <f t="shared" si="99"/>
        <v>9343976</v>
      </c>
      <c r="W3180" t="s">
        <v>11465</v>
      </c>
      <c r="X3180">
        <v>4.5</v>
      </c>
      <c r="Y3180">
        <v>129</v>
      </c>
      <c r="Z3180">
        <v>22961</v>
      </c>
      <c r="AA3180">
        <v>291</v>
      </c>
      <c r="AB3180">
        <v>1000</v>
      </c>
      <c r="AC3180">
        <v>6</v>
      </c>
      <c r="AD3180">
        <v>935</v>
      </c>
      <c r="AE3180">
        <v>120</v>
      </c>
      <c r="AF3180">
        <v>65</v>
      </c>
      <c r="AG3180">
        <v>1327</v>
      </c>
      <c r="AH3180" t="s">
        <v>718</v>
      </c>
      <c r="AI3180" t="s">
        <v>4493</v>
      </c>
      <c r="AP3180">
        <f t="shared" si="98"/>
        <v>2</v>
      </c>
    </row>
    <row r="3181" spans="1:42" x14ac:dyDescent="0.3">
      <c r="A3181" s="1">
        <v>3661</v>
      </c>
      <c r="B3181" t="s">
        <v>11466</v>
      </c>
      <c r="C3181" t="s">
        <v>27</v>
      </c>
      <c r="D3181" t="s">
        <v>4076</v>
      </c>
      <c r="E3181" t="s">
        <v>7746</v>
      </c>
      <c r="F3181" t="s">
        <v>8022</v>
      </c>
      <c r="G3181" t="s">
        <v>7066</v>
      </c>
      <c r="H3181" t="s">
        <v>32</v>
      </c>
      <c r="I3181">
        <v>95</v>
      </c>
      <c r="J3181">
        <v>1.85</v>
      </c>
      <c r="K3181" t="s">
        <v>33</v>
      </c>
      <c r="L3181" t="s">
        <v>19782</v>
      </c>
      <c r="M3181" t="s">
        <v>14395</v>
      </c>
      <c r="N3181" t="s">
        <v>20068</v>
      </c>
      <c r="O3181" t="s">
        <v>17683</v>
      </c>
      <c r="P3181" t="s">
        <v>20069</v>
      </c>
      <c r="Q3181">
        <v>2002</v>
      </c>
      <c r="R3181" t="s">
        <v>72</v>
      </c>
      <c r="S3181">
        <v>3</v>
      </c>
      <c r="T3181">
        <v>5000000</v>
      </c>
      <c r="U3181">
        <v>241437427</v>
      </c>
      <c r="V3181">
        <f t="shared" si="99"/>
        <v>236437427</v>
      </c>
      <c r="W3181" t="s">
        <v>11467</v>
      </c>
      <c r="X3181">
        <v>6.6</v>
      </c>
      <c r="Y3181">
        <v>168</v>
      </c>
      <c r="Z3181">
        <v>102071</v>
      </c>
      <c r="AA3181">
        <v>756</v>
      </c>
      <c r="AB3181">
        <v>5000</v>
      </c>
      <c r="AC3181">
        <v>38</v>
      </c>
      <c r="AD3181">
        <v>567</v>
      </c>
      <c r="AE3181">
        <v>312</v>
      </c>
      <c r="AF3181">
        <v>249</v>
      </c>
      <c r="AG3181">
        <v>1495</v>
      </c>
      <c r="AH3181" t="s">
        <v>1432</v>
      </c>
      <c r="AI3181" t="s">
        <v>20926</v>
      </c>
      <c r="AJ3181" t="s">
        <v>12756</v>
      </c>
      <c r="AP3181">
        <f t="shared" si="98"/>
        <v>3</v>
      </c>
    </row>
    <row r="3182" spans="1:42" x14ac:dyDescent="0.3">
      <c r="A3182" s="1">
        <v>3662</v>
      </c>
      <c r="B3182" t="s">
        <v>11468</v>
      </c>
      <c r="C3182" t="s">
        <v>27</v>
      </c>
      <c r="D3182" t="s">
        <v>9640</v>
      </c>
      <c r="E3182" t="s">
        <v>64</v>
      </c>
      <c r="F3182" t="s">
        <v>10409</v>
      </c>
      <c r="G3182" t="s">
        <v>11469</v>
      </c>
      <c r="H3182" t="s">
        <v>32</v>
      </c>
      <c r="I3182">
        <v>94</v>
      </c>
      <c r="J3182">
        <v>2.35</v>
      </c>
      <c r="K3182" t="s">
        <v>33</v>
      </c>
      <c r="L3182" t="s">
        <v>20070</v>
      </c>
      <c r="M3182" t="s">
        <v>20071</v>
      </c>
      <c r="N3182" t="s">
        <v>20072</v>
      </c>
      <c r="O3182" t="s">
        <v>18167</v>
      </c>
      <c r="P3182" t="s">
        <v>15448</v>
      </c>
      <c r="Q3182">
        <v>2012</v>
      </c>
      <c r="R3182" t="s">
        <v>491</v>
      </c>
      <c r="S3182">
        <v>4</v>
      </c>
      <c r="T3182">
        <v>5000000</v>
      </c>
      <c r="U3182">
        <v>14123773</v>
      </c>
      <c r="V3182">
        <f t="shared" si="99"/>
        <v>9123773</v>
      </c>
      <c r="W3182" t="s">
        <v>11470</v>
      </c>
      <c r="X3182">
        <v>5.3</v>
      </c>
      <c r="Y3182">
        <v>444</v>
      </c>
      <c r="Z3182">
        <v>108683</v>
      </c>
      <c r="AA3182">
        <v>561</v>
      </c>
      <c r="AB3182">
        <v>25000</v>
      </c>
      <c r="AC3182">
        <v>520</v>
      </c>
      <c r="AD3182">
        <v>11000</v>
      </c>
      <c r="AE3182">
        <v>892</v>
      </c>
      <c r="AF3182">
        <v>192</v>
      </c>
      <c r="AG3182">
        <v>12306</v>
      </c>
      <c r="AH3182" t="s">
        <v>20931</v>
      </c>
      <c r="AI3182" t="s">
        <v>2420</v>
      </c>
      <c r="AP3182">
        <f t="shared" si="98"/>
        <v>2</v>
      </c>
    </row>
    <row r="3183" spans="1:42" x14ac:dyDescent="0.3">
      <c r="A3183" s="1">
        <v>3663</v>
      </c>
      <c r="B3183" t="s">
        <v>11471</v>
      </c>
      <c r="C3183" t="s">
        <v>27</v>
      </c>
      <c r="D3183" t="s">
        <v>11472</v>
      </c>
      <c r="E3183" t="s">
        <v>7011</v>
      </c>
      <c r="F3183" t="s">
        <v>11473</v>
      </c>
      <c r="G3183" t="s">
        <v>8716</v>
      </c>
      <c r="H3183" t="s">
        <v>32</v>
      </c>
      <c r="I3183">
        <v>93</v>
      </c>
      <c r="J3183">
        <v>1.85</v>
      </c>
      <c r="K3183" t="s">
        <v>33</v>
      </c>
      <c r="L3183" t="s">
        <v>15529</v>
      </c>
      <c r="M3183" t="s">
        <v>18768</v>
      </c>
      <c r="N3183" t="s">
        <v>15897</v>
      </c>
      <c r="O3183" t="s">
        <v>20073</v>
      </c>
      <c r="P3183" t="s">
        <v>20074</v>
      </c>
      <c r="Q3183">
        <v>1995</v>
      </c>
      <c r="R3183" t="s">
        <v>491</v>
      </c>
      <c r="S3183">
        <v>0</v>
      </c>
      <c r="T3183">
        <v>5000000</v>
      </c>
      <c r="U3183">
        <v>15126948</v>
      </c>
      <c r="V3183">
        <f t="shared" si="99"/>
        <v>10126948</v>
      </c>
      <c r="W3183" t="s">
        <v>11474</v>
      </c>
      <c r="X3183">
        <v>4.9000000000000004</v>
      </c>
      <c r="Y3183">
        <v>123</v>
      </c>
      <c r="Z3183">
        <v>20815</v>
      </c>
      <c r="AA3183">
        <v>335</v>
      </c>
      <c r="AB3183">
        <v>0</v>
      </c>
      <c r="AC3183">
        <v>13</v>
      </c>
      <c r="AD3183">
        <v>742</v>
      </c>
      <c r="AE3183">
        <v>152</v>
      </c>
      <c r="AF3183">
        <v>141</v>
      </c>
      <c r="AG3183">
        <v>1227</v>
      </c>
      <c r="AH3183" t="s">
        <v>4493</v>
      </c>
      <c r="AI3183" t="s">
        <v>13161</v>
      </c>
      <c r="AP3183">
        <f t="shared" si="98"/>
        <v>2</v>
      </c>
    </row>
    <row r="3184" spans="1:42" x14ac:dyDescent="0.3">
      <c r="A3184" s="1">
        <v>3664</v>
      </c>
      <c r="B3184" t="s">
        <v>11475</v>
      </c>
      <c r="C3184" t="s">
        <v>27</v>
      </c>
      <c r="D3184" t="s">
        <v>906</v>
      </c>
      <c r="E3184" t="s">
        <v>8436</v>
      </c>
      <c r="F3184" t="s">
        <v>11476</v>
      </c>
      <c r="G3184" t="s">
        <v>11477</v>
      </c>
      <c r="H3184" t="s">
        <v>7783</v>
      </c>
      <c r="I3184">
        <v>106</v>
      </c>
      <c r="J3184">
        <v>1.85</v>
      </c>
      <c r="K3184" t="s">
        <v>1988</v>
      </c>
      <c r="L3184" t="s">
        <v>14572</v>
      </c>
      <c r="M3184" t="s">
        <v>20075</v>
      </c>
      <c r="N3184" t="s">
        <v>20076</v>
      </c>
      <c r="O3184" t="s">
        <v>15527</v>
      </c>
      <c r="P3184" t="s">
        <v>15119</v>
      </c>
      <c r="Q3184">
        <v>2001</v>
      </c>
      <c r="R3184" t="s">
        <v>491</v>
      </c>
      <c r="S3184">
        <v>1</v>
      </c>
      <c r="T3184">
        <v>2000000</v>
      </c>
      <c r="U3184">
        <v>13622333</v>
      </c>
      <c r="V3184">
        <f t="shared" si="99"/>
        <v>11622333</v>
      </c>
      <c r="W3184" t="s">
        <v>11478</v>
      </c>
      <c r="X3184">
        <v>7.7</v>
      </c>
      <c r="Y3184">
        <v>173</v>
      </c>
      <c r="Z3184">
        <v>91377</v>
      </c>
      <c r="AA3184">
        <v>385</v>
      </c>
      <c r="AB3184">
        <v>0</v>
      </c>
      <c r="AC3184">
        <v>0</v>
      </c>
      <c r="AD3184">
        <v>269</v>
      </c>
      <c r="AE3184">
        <v>43</v>
      </c>
      <c r="AF3184">
        <v>19</v>
      </c>
      <c r="AG3184">
        <v>361</v>
      </c>
      <c r="AH3184" t="s">
        <v>718</v>
      </c>
      <c r="AI3184" t="s">
        <v>1432</v>
      </c>
      <c r="AJ3184" t="s">
        <v>2420</v>
      </c>
      <c r="AK3184" t="s">
        <v>12756</v>
      </c>
      <c r="AP3184">
        <f t="shared" si="98"/>
        <v>4</v>
      </c>
    </row>
    <row r="3185" spans="1:42" x14ac:dyDescent="0.3">
      <c r="A3185" s="1">
        <v>3665</v>
      </c>
      <c r="B3185" t="s">
        <v>11479</v>
      </c>
      <c r="C3185" t="s">
        <v>27</v>
      </c>
      <c r="D3185" t="s">
        <v>1777</v>
      </c>
      <c r="E3185" t="s">
        <v>11480</v>
      </c>
      <c r="F3185" t="s">
        <v>4263</v>
      </c>
      <c r="G3185" t="s">
        <v>841</v>
      </c>
      <c r="H3185" t="s">
        <v>47</v>
      </c>
      <c r="I3185">
        <v>99</v>
      </c>
      <c r="J3185">
        <v>2.35</v>
      </c>
      <c r="K3185" t="s">
        <v>33</v>
      </c>
      <c r="L3185" t="s">
        <v>20077</v>
      </c>
      <c r="M3185" t="s">
        <v>20078</v>
      </c>
      <c r="N3185" t="s">
        <v>20079</v>
      </c>
      <c r="O3185" t="s">
        <v>14163</v>
      </c>
      <c r="P3185" t="s">
        <v>16453</v>
      </c>
      <c r="Q3185">
        <v>2004</v>
      </c>
      <c r="R3185" t="s">
        <v>491</v>
      </c>
      <c r="S3185">
        <v>6</v>
      </c>
      <c r="T3185">
        <v>4000000</v>
      </c>
      <c r="U3185">
        <v>13464388</v>
      </c>
      <c r="V3185">
        <f t="shared" si="99"/>
        <v>9464388</v>
      </c>
      <c r="W3185" t="s">
        <v>11481</v>
      </c>
      <c r="X3185">
        <v>8</v>
      </c>
      <c r="Y3185">
        <v>246</v>
      </c>
      <c r="Z3185">
        <v>395921</v>
      </c>
      <c r="AA3185">
        <v>859</v>
      </c>
      <c r="AB3185">
        <v>19000</v>
      </c>
      <c r="AC3185">
        <v>1000</v>
      </c>
      <c r="AD3185">
        <v>605</v>
      </c>
      <c r="AE3185">
        <v>427</v>
      </c>
      <c r="AF3185">
        <v>358</v>
      </c>
      <c r="AG3185">
        <v>1686</v>
      </c>
      <c r="AH3185" t="s">
        <v>1432</v>
      </c>
      <c r="AI3185" t="s">
        <v>4493</v>
      </c>
      <c r="AP3185">
        <f t="shared" si="98"/>
        <v>2</v>
      </c>
    </row>
    <row r="3186" spans="1:42" x14ac:dyDescent="0.3">
      <c r="A3186" s="1">
        <v>3666</v>
      </c>
      <c r="B3186" t="s">
        <v>11482</v>
      </c>
      <c r="C3186" t="s">
        <v>27</v>
      </c>
      <c r="D3186" t="s">
        <v>11483</v>
      </c>
      <c r="E3186" t="s">
        <v>11484</v>
      </c>
      <c r="F3186" t="s">
        <v>11485</v>
      </c>
      <c r="G3186" t="s">
        <v>2791</v>
      </c>
      <c r="H3186" t="s">
        <v>32</v>
      </c>
      <c r="I3186">
        <v>82</v>
      </c>
      <c r="J3186">
        <v>1.85</v>
      </c>
      <c r="K3186" t="s">
        <v>33</v>
      </c>
      <c r="L3186" t="s">
        <v>18480</v>
      </c>
      <c r="M3186" t="s">
        <v>14660</v>
      </c>
      <c r="N3186" t="s">
        <v>20080</v>
      </c>
      <c r="O3186" t="s">
        <v>18234</v>
      </c>
      <c r="P3186" t="s">
        <v>14057</v>
      </c>
      <c r="Q3186">
        <v>2008</v>
      </c>
      <c r="R3186" t="s">
        <v>34</v>
      </c>
      <c r="S3186">
        <v>5</v>
      </c>
      <c r="T3186">
        <v>5000000</v>
      </c>
      <c r="U3186">
        <v>13350177</v>
      </c>
      <c r="V3186">
        <f t="shared" si="99"/>
        <v>8350177</v>
      </c>
      <c r="W3186" t="s">
        <v>11486</v>
      </c>
      <c r="X3186">
        <v>3.8</v>
      </c>
      <c r="Y3186">
        <v>74</v>
      </c>
      <c r="Z3186">
        <v>7904</v>
      </c>
      <c r="AA3186">
        <v>113</v>
      </c>
      <c r="AB3186">
        <v>562</v>
      </c>
      <c r="AC3186">
        <v>7</v>
      </c>
      <c r="AD3186">
        <v>1000</v>
      </c>
      <c r="AE3186">
        <v>984</v>
      </c>
      <c r="AF3186">
        <v>664</v>
      </c>
      <c r="AG3186">
        <v>4856</v>
      </c>
      <c r="AH3186" t="s">
        <v>2420</v>
      </c>
      <c r="AI3186" t="s">
        <v>4493</v>
      </c>
      <c r="AJ3186" t="s">
        <v>13161</v>
      </c>
      <c r="AP3186">
        <f t="shared" si="98"/>
        <v>3</v>
      </c>
    </row>
    <row r="3187" spans="1:42" x14ac:dyDescent="0.3">
      <c r="A3187" s="1">
        <v>3667</v>
      </c>
      <c r="B3187" t="s">
        <v>11487</v>
      </c>
      <c r="C3187" t="s">
        <v>27</v>
      </c>
      <c r="D3187" t="s">
        <v>10487</v>
      </c>
      <c r="E3187" t="s">
        <v>499</v>
      </c>
      <c r="F3187" t="s">
        <v>10792</v>
      </c>
      <c r="G3187" t="s">
        <v>11488</v>
      </c>
      <c r="H3187" t="s">
        <v>32</v>
      </c>
      <c r="I3187">
        <v>135</v>
      </c>
      <c r="J3187">
        <v>2.35</v>
      </c>
      <c r="K3187" t="s">
        <v>33</v>
      </c>
      <c r="L3187" t="s">
        <v>14505</v>
      </c>
      <c r="M3187" t="s">
        <v>16344</v>
      </c>
      <c r="N3187" t="s">
        <v>16502</v>
      </c>
      <c r="O3187" t="s">
        <v>14606</v>
      </c>
      <c r="P3187" t="s">
        <v>14026</v>
      </c>
      <c r="Q3187">
        <v>1996</v>
      </c>
      <c r="R3187" t="s">
        <v>491</v>
      </c>
      <c r="S3187">
        <v>2</v>
      </c>
      <c r="T3187">
        <v>5000000</v>
      </c>
      <c r="U3187">
        <v>13269963</v>
      </c>
      <c r="V3187">
        <f t="shared" si="99"/>
        <v>8269963</v>
      </c>
      <c r="W3187" t="s">
        <v>11489</v>
      </c>
      <c r="X3187">
        <v>7.6</v>
      </c>
      <c r="Y3187">
        <v>68</v>
      </c>
      <c r="Z3187">
        <v>23202</v>
      </c>
      <c r="AA3187">
        <v>173</v>
      </c>
      <c r="AB3187">
        <v>0</v>
      </c>
      <c r="AC3187">
        <v>407</v>
      </c>
      <c r="AD3187">
        <v>11000</v>
      </c>
      <c r="AE3187">
        <v>189</v>
      </c>
      <c r="AF3187">
        <v>111</v>
      </c>
      <c r="AG3187">
        <v>11400</v>
      </c>
      <c r="AH3187" t="s">
        <v>2420</v>
      </c>
      <c r="AI3187" t="s">
        <v>20928</v>
      </c>
      <c r="AP3187">
        <f t="shared" si="98"/>
        <v>2</v>
      </c>
    </row>
    <row r="3188" spans="1:42" x14ac:dyDescent="0.3">
      <c r="A3188" s="1">
        <v>3668</v>
      </c>
      <c r="B3188" t="s">
        <v>11490</v>
      </c>
      <c r="C3188" t="s">
        <v>27</v>
      </c>
      <c r="D3188" t="s">
        <v>6677</v>
      </c>
      <c r="E3188" t="s">
        <v>7011</v>
      </c>
      <c r="F3188" t="s">
        <v>11491</v>
      </c>
      <c r="G3188" t="s">
        <v>11492</v>
      </c>
      <c r="H3188" t="s">
        <v>32</v>
      </c>
      <c r="I3188">
        <v>88</v>
      </c>
      <c r="J3188">
        <v>1.85</v>
      </c>
      <c r="K3188" t="s">
        <v>33</v>
      </c>
      <c r="L3188" t="s">
        <v>15529</v>
      </c>
      <c r="M3188" t="s">
        <v>18768</v>
      </c>
      <c r="N3188" t="s">
        <v>14448</v>
      </c>
      <c r="O3188" t="s">
        <v>15985</v>
      </c>
      <c r="P3188" t="s">
        <v>20081</v>
      </c>
      <c r="Q3188">
        <v>1988</v>
      </c>
      <c r="R3188" t="s">
        <v>491</v>
      </c>
      <c r="S3188">
        <v>0</v>
      </c>
      <c r="T3188">
        <v>5000000</v>
      </c>
      <c r="U3188">
        <v>17768000</v>
      </c>
      <c r="V3188">
        <f t="shared" si="99"/>
        <v>12768000</v>
      </c>
      <c r="W3188" t="s">
        <v>11493</v>
      </c>
      <c r="X3188">
        <v>5.9</v>
      </c>
      <c r="Y3188">
        <v>144</v>
      </c>
      <c r="Z3188">
        <v>29629</v>
      </c>
      <c r="AA3188">
        <v>374</v>
      </c>
      <c r="AB3188">
        <v>0</v>
      </c>
      <c r="AC3188">
        <v>27</v>
      </c>
      <c r="AD3188">
        <v>742</v>
      </c>
      <c r="AE3188">
        <v>120</v>
      </c>
      <c r="AF3188">
        <v>101</v>
      </c>
      <c r="AG3188">
        <v>1136</v>
      </c>
      <c r="AH3188" t="s">
        <v>4493</v>
      </c>
      <c r="AI3188" t="s">
        <v>13161</v>
      </c>
      <c r="AP3188">
        <f t="shared" si="98"/>
        <v>2</v>
      </c>
    </row>
    <row r="3189" spans="1:42" x14ac:dyDescent="0.3">
      <c r="A3189" s="1">
        <v>3669</v>
      </c>
      <c r="B3189" t="s">
        <v>11494</v>
      </c>
      <c r="C3189" t="s">
        <v>27</v>
      </c>
      <c r="D3189" t="s">
        <v>11495</v>
      </c>
      <c r="E3189" t="s">
        <v>4382</v>
      </c>
      <c r="F3189" t="s">
        <v>11496</v>
      </c>
      <c r="G3189" t="s">
        <v>11497</v>
      </c>
      <c r="H3189" t="s">
        <v>32</v>
      </c>
      <c r="I3189">
        <v>89</v>
      </c>
      <c r="J3189">
        <v>2.35</v>
      </c>
      <c r="K3189" t="s">
        <v>33</v>
      </c>
      <c r="L3189" t="s">
        <v>20082</v>
      </c>
      <c r="M3189" t="s">
        <v>14074</v>
      </c>
      <c r="N3189" t="s">
        <v>14177</v>
      </c>
      <c r="O3189" t="s">
        <v>20083</v>
      </c>
      <c r="P3189" t="s">
        <v>14676</v>
      </c>
      <c r="Q3189">
        <v>1986</v>
      </c>
      <c r="R3189" t="s">
        <v>491</v>
      </c>
      <c r="S3189">
        <v>0</v>
      </c>
      <c r="T3189">
        <v>5000000</v>
      </c>
      <c r="U3189">
        <v>12947763</v>
      </c>
      <c r="V3189">
        <f t="shared" si="99"/>
        <v>7947763</v>
      </c>
      <c r="W3189" t="s">
        <v>11498</v>
      </c>
      <c r="X3189">
        <v>6.2</v>
      </c>
      <c r="Y3189">
        <v>96</v>
      </c>
      <c r="Z3189">
        <v>10624</v>
      </c>
      <c r="AA3189">
        <v>125</v>
      </c>
      <c r="AB3189">
        <v>0</v>
      </c>
      <c r="AC3189">
        <v>17</v>
      </c>
      <c r="AD3189">
        <v>690</v>
      </c>
      <c r="AE3189">
        <v>190</v>
      </c>
      <c r="AF3189">
        <v>85</v>
      </c>
      <c r="AG3189">
        <v>1160</v>
      </c>
      <c r="AH3189" t="s">
        <v>4493</v>
      </c>
      <c r="AI3189" t="s">
        <v>20928</v>
      </c>
      <c r="AP3189">
        <f t="shared" si="98"/>
        <v>2</v>
      </c>
    </row>
    <row r="3190" spans="1:42" x14ac:dyDescent="0.3">
      <c r="A3190" s="1">
        <v>3670</v>
      </c>
      <c r="B3190" t="s">
        <v>11499</v>
      </c>
      <c r="C3190" t="s">
        <v>27</v>
      </c>
      <c r="D3190" t="s">
        <v>2220</v>
      </c>
      <c r="E3190" t="s">
        <v>7616</v>
      </c>
      <c r="F3190" t="s">
        <v>5952</v>
      </c>
      <c r="G3190" t="s">
        <v>3363</v>
      </c>
      <c r="H3190" t="s">
        <v>32</v>
      </c>
      <c r="I3190">
        <v>110</v>
      </c>
      <c r="J3190">
        <v>1.85</v>
      </c>
      <c r="K3190" t="s">
        <v>33</v>
      </c>
      <c r="L3190" t="s">
        <v>20084</v>
      </c>
      <c r="M3190" t="s">
        <v>17169</v>
      </c>
      <c r="N3190" t="s">
        <v>14802</v>
      </c>
      <c r="O3190" t="s">
        <v>15919</v>
      </c>
      <c r="P3190" t="s">
        <v>15289</v>
      </c>
      <c r="Q3190">
        <v>1982</v>
      </c>
      <c r="R3190" t="s">
        <v>491</v>
      </c>
      <c r="S3190">
        <v>6</v>
      </c>
      <c r="T3190">
        <v>5000000</v>
      </c>
      <c r="U3190">
        <v>14100000</v>
      </c>
      <c r="V3190">
        <f t="shared" si="99"/>
        <v>9100000</v>
      </c>
      <c r="W3190" t="s">
        <v>11500</v>
      </c>
      <c r="X3190">
        <v>7.2</v>
      </c>
      <c r="Y3190">
        <v>42</v>
      </c>
      <c r="Z3190">
        <v>14995</v>
      </c>
      <c r="AA3190">
        <v>87</v>
      </c>
      <c r="AB3190">
        <v>0</v>
      </c>
      <c r="AC3190">
        <v>272</v>
      </c>
      <c r="AD3190">
        <v>801</v>
      </c>
      <c r="AE3190">
        <v>796</v>
      </c>
      <c r="AF3190">
        <v>551</v>
      </c>
      <c r="AG3190">
        <v>2943</v>
      </c>
      <c r="AH3190" t="s">
        <v>1432</v>
      </c>
      <c r="AI3190" t="s">
        <v>2420</v>
      </c>
      <c r="AP3190">
        <f t="shared" si="98"/>
        <v>2</v>
      </c>
    </row>
    <row r="3191" spans="1:42" x14ac:dyDescent="0.3">
      <c r="A3191" s="1">
        <v>3671</v>
      </c>
      <c r="B3191" t="s">
        <v>11501</v>
      </c>
      <c r="C3191" t="s">
        <v>27</v>
      </c>
      <c r="D3191" t="s">
        <v>11502</v>
      </c>
      <c r="E3191" t="s">
        <v>3278</v>
      </c>
      <c r="F3191" t="s">
        <v>11503</v>
      </c>
      <c r="G3191" t="s">
        <v>11504</v>
      </c>
      <c r="H3191" t="s">
        <v>32</v>
      </c>
      <c r="I3191">
        <v>107</v>
      </c>
      <c r="J3191">
        <v>1.85</v>
      </c>
      <c r="K3191" t="s">
        <v>33</v>
      </c>
      <c r="L3191" t="s">
        <v>14630</v>
      </c>
      <c r="M3191" t="s">
        <v>14320</v>
      </c>
      <c r="N3191" t="s">
        <v>14026</v>
      </c>
      <c r="O3191" t="s">
        <v>14027</v>
      </c>
      <c r="P3191" t="s">
        <v>14442</v>
      </c>
      <c r="Q3191">
        <v>1983</v>
      </c>
      <c r="R3191" t="s">
        <v>72</v>
      </c>
      <c r="S3191">
        <v>0</v>
      </c>
      <c r="T3191">
        <v>5000000</v>
      </c>
      <c r="U3191">
        <v>12200000</v>
      </c>
      <c r="V3191">
        <f t="shared" si="99"/>
        <v>7200000</v>
      </c>
      <c r="W3191" t="s">
        <v>11505</v>
      </c>
      <c r="X3191">
        <v>6.3</v>
      </c>
      <c r="Y3191">
        <v>29</v>
      </c>
      <c r="Z3191">
        <v>7973</v>
      </c>
      <c r="AA3191">
        <v>65</v>
      </c>
      <c r="AB3191">
        <v>0</v>
      </c>
      <c r="AC3191">
        <v>8</v>
      </c>
      <c r="AD3191">
        <v>926</v>
      </c>
      <c r="AE3191">
        <v>400</v>
      </c>
      <c r="AF3191">
        <v>268</v>
      </c>
      <c r="AG3191">
        <v>2383</v>
      </c>
      <c r="AH3191" t="s">
        <v>980</v>
      </c>
      <c r="AI3191" t="s">
        <v>20931</v>
      </c>
      <c r="AJ3191" t="s">
        <v>2420</v>
      </c>
      <c r="AK3191" t="s">
        <v>13161</v>
      </c>
      <c r="AL3191" t="s">
        <v>10951</v>
      </c>
      <c r="AP3191">
        <f t="shared" si="98"/>
        <v>5</v>
      </c>
    </row>
    <row r="3192" spans="1:42" x14ac:dyDescent="0.3">
      <c r="A3192" s="1">
        <v>3672</v>
      </c>
      <c r="B3192" t="s">
        <v>11506</v>
      </c>
      <c r="C3192" t="s">
        <v>27</v>
      </c>
      <c r="D3192" t="s">
        <v>11507</v>
      </c>
      <c r="E3192" t="s">
        <v>2658</v>
      </c>
      <c r="F3192" t="s">
        <v>11508</v>
      </c>
      <c r="G3192" t="s">
        <v>11509</v>
      </c>
      <c r="H3192" t="s">
        <v>32</v>
      </c>
      <c r="I3192">
        <v>86</v>
      </c>
      <c r="J3192">
        <v>1.33</v>
      </c>
      <c r="K3192" t="s">
        <v>33</v>
      </c>
      <c r="L3192" t="s">
        <v>20085</v>
      </c>
      <c r="M3192" t="s">
        <v>20086</v>
      </c>
      <c r="N3192" t="s">
        <v>17933</v>
      </c>
      <c r="O3192" t="s">
        <v>14190</v>
      </c>
      <c r="P3192" t="s">
        <v>14904</v>
      </c>
      <c r="Q3192">
        <v>2011</v>
      </c>
      <c r="R3192" t="s">
        <v>34</v>
      </c>
      <c r="S3192">
        <v>0</v>
      </c>
      <c r="T3192">
        <v>5000000</v>
      </c>
      <c r="U3192">
        <v>17683670</v>
      </c>
      <c r="V3192">
        <f t="shared" si="99"/>
        <v>12683670</v>
      </c>
      <c r="W3192" t="s">
        <v>11510</v>
      </c>
      <c r="X3192">
        <v>5.2</v>
      </c>
      <c r="Y3192">
        <v>228</v>
      </c>
      <c r="Z3192">
        <v>47227</v>
      </c>
      <c r="AA3192">
        <v>323</v>
      </c>
      <c r="AB3192">
        <v>0</v>
      </c>
      <c r="AC3192">
        <v>17</v>
      </c>
      <c r="AD3192">
        <v>520</v>
      </c>
      <c r="AE3192">
        <v>270</v>
      </c>
      <c r="AF3192">
        <v>205</v>
      </c>
      <c r="AG3192">
        <v>1520</v>
      </c>
      <c r="AH3192" t="s">
        <v>4493</v>
      </c>
      <c r="AI3192" t="s">
        <v>20928</v>
      </c>
      <c r="AJ3192" t="s">
        <v>13700</v>
      </c>
      <c r="AK3192" t="s">
        <v>13161</v>
      </c>
      <c r="AP3192">
        <f t="shared" si="98"/>
        <v>4</v>
      </c>
    </row>
    <row r="3193" spans="1:42" x14ac:dyDescent="0.3">
      <c r="A3193" s="1">
        <v>3673</v>
      </c>
      <c r="B3193" t="s">
        <v>11511</v>
      </c>
      <c r="C3193" t="s">
        <v>27</v>
      </c>
      <c r="D3193" t="s">
        <v>11512</v>
      </c>
      <c r="E3193" t="s">
        <v>298</v>
      </c>
      <c r="F3193" t="s">
        <v>3669</v>
      </c>
      <c r="G3193" t="s">
        <v>2161</v>
      </c>
      <c r="H3193" t="s">
        <v>32</v>
      </c>
      <c r="I3193">
        <v>91</v>
      </c>
      <c r="J3193">
        <v>2.35</v>
      </c>
      <c r="K3193" t="s">
        <v>33</v>
      </c>
      <c r="L3193" t="s">
        <v>17716</v>
      </c>
      <c r="M3193" t="s">
        <v>20087</v>
      </c>
      <c r="N3193" t="s">
        <v>18109</v>
      </c>
      <c r="O3193" t="s">
        <v>14397</v>
      </c>
      <c r="P3193" t="s">
        <v>14433</v>
      </c>
      <c r="Q3193">
        <v>2008</v>
      </c>
      <c r="R3193" t="s">
        <v>491</v>
      </c>
      <c r="S3193">
        <v>0</v>
      </c>
      <c r="T3193">
        <v>8000000</v>
      </c>
      <c r="U3193">
        <v>12055108</v>
      </c>
      <c r="V3193">
        <f t="shared" si="99"/>
        <v>4055108</v>
      </c>
      <c r="W3193" t="s">
        <v>11513</v>
      </c>
      <c r="X3193">
        <v>6.9</v>
      </c>
      <c r="Y3193">
        <v>195</v>
      </c>
      <c r="Z3193">
        <v>61151</v>
      </c>
      <c r="AA3193">
        <v>134</v>
      </c>
      <c r="AB3193">
        <v>0</v>
      </c>
      <c r="AC3193">
        <v>19</v>
      </c>
      <c r="AD3193">
        <v>968</v>
      </c>
      <c r="AE3193">
        <v>934</v>
      </c>
      <c r="AF3193">
        <v>260</v>
      </c>
      <c r="AG3193">
        <v>2528</v>
      </c>
      <c r="AH3193" t="s">
        <v>1432</v>
      </c>
      <c r="AI3193" t="s">
        <v>2420</v>
      </c>
      <c r="AP3193">
        <f t="shared" si="98"/>
        <v>2</v>
      </c>
    </row>
    <row r="3194" spans="1:42" x14ac:dyDescent="0.3">
      <c r="A3194" s="1">
        <v>3674</v>
      </c>
      <c r="B3194" t="s">
        <v>11514</v>
      </c>
      <c r="C3194" t="s">
        <v>27</v>
      </c>
      <c r="D3194" t="s">
        <v>9493</v>
      </c>
      <c r="E3194" t="s">
        <v>11515</v>
      </c>
      <c r="F3194" t="s">
        <v>11516</v>
      </c>
      <c r="G3194" t="s">
        <v>11517</v>
      </c>
      <c r="H3194" t="s">
        <v>32</v>
      </c>
      <c r="I3194">
        <v>103</v>
      </c>
      <c r="J3194">
        <v>1.85</v>
      </c>
      <c r="K3194" t="s">
        <v>33</v>
      </c>
      <c r="L3194" t="s">
        <v>20088</v>
      </c>
      <c r="M3194" t="s">
        <v>20089</v>
      </c>
      <c r="N3194" t="s">
        <v>15207</v>
      </c>
      <c r="O3194" t="s">
        <v>14365</v>
      </c>
      <c r="P3194" t="s">
        <v>14366</v>
      </c>
      <c r="Q3194">
        <v>2015</v>
      </c>
      <c r="R3194" t="s">
        <v>491</v>
      </c>
      <c r="S3194">
        <v>0</v>
      </c>
      <c r="T3194">
        <v>5000000</v>
      </c>
      <c r="U3194">
        <v>27285953</v>
      </c>
      <c r="V3194">
        <f t="shared" si="99"/>
        <v>22285953</v>
      </c>
      <c r="W3194" t="s">
        <v>11518</v>
      </c>
      <c r="X3194">
        <v>6.8</v>
      </c>
      <c r="Y3194">
        <v>203</v>
      </c>
      <c r="Z3194">
        <v>48675</v>
      </c>
      <c r="AA3194">
        <v>214</v>
      </c>
      <c r="AB3194">
        <v>16000</v>
      </c>
      <c r="AC3194">
        <v>66</v>
      </c>
      <c r="AD3194">
        <v>155</v>
      </c>
      <c r="AE3194">
        <v>78</v>
      </c>
      <c r="AF3194">
        <v>13</v>
      </c>
      <c r="AG3194">
        <v>259</v>
      </c>
      <c r="AH3194" t="s">
        <v>980</v>
      </c>
      <c r="AI3194" t="s">
        <v>13161</v>
      </c>
      <c r="AP3194">
        <f t="shared" si="98"/>
        <v>2</v>
      </c>
    </row>
    <row r="3195" spans="1:42" x14ac:dyDescent="0.3">
      <c r="A3195" s="1">
        <v>3677</v>
      </c>
      <c r="B3195" t="s">
        <v>11519</v>
      </c>
      <c r="C3195" t="s">
        <v>27</v>
      </c>
      <c r="D3195" t="s">
        <v>11520</v>
      </c>
      <c r="E3195" t="s">
        <v>322</v>
      </c>
      <c r="F3195" t="s">
        <v>3714</v>
      </c>
      <c r="G3195" t="s">
        <v>5556</v>
      </c>
      <c r="H3195" t="s">
        <v>32</v>
      </c>
      <c r="I3195">
        <v>92</v>
      </c>
      <c r="J3195">
        <v>2.35</v>
      </c>
      <c r="K3195" t="s">
        <v>33</v>
      </c>
      <c r="L3195" t="s">
        <v>10123</v>
      </c>
      <c r="M3195" t="s">
        <v>15105</v>
      </c>
      <c r="N3195" t="s">
        <v>20090</v>
      </c>
      <c r="O3195" t="s">
        <v>20091</v>
      </c>
      <c r="P3195" t="s">
        <v>17230</v>
      </c>
      <c r="Q3195">
        <v>2016</v>
      </c>
      <c r="R3195" t="s">
        <v>491</v>
      </c>
      <c r="S3195">
        <v>4</v>
      </c>
      <c r="T3195">
        <v>5000000</v>
      </c>
      <c r="U3195">
        <v>11675178</v>
      </c>
      <c r="V3195">
        <f t="shared" si="99"/>
        <v>6675178</v>
      </c>
      <c r="W3195" t="s">
        <v>11521</v>
      </c>
      <c r="X3195">
        <v>3.5</v>
      </c>
      <c r="Y3195">
        <v>59</v>
      </c>
      <c r="Z3195">
        <v>9509</v>
      </c>
      <c r="AA3195">
        <v>53</v>
      </c>
      <c r="AB3195">
        <v>11000</v>
      </c>
      <c r="AC3195">
        <v>89</v>
      </c>
      <c r="AD3195">
        <v>729</v>
      </c>
      <c r="AE3195">
        <v>706</v>
      </c>
      <c r="AF3195">
        <v>355</v>
      </c>
      <c r="AG3195">
        <v>2848</v>
      </c>
      <c r="AH3195" t="s">
        <v>1432</v>
      </c>
      <c r="AP3195">
        <f t="shared" si="98"/>
        <v>1</v>
      </c>
    </row>
    <row r="3196" spans="1:42" x14ac:dyDescent="0.3">
      <c r="A3196" s="1">
        <v>3678</v>
      </c>
      <c r="B3196" t="s">
        <v>11522</v>
      </c>
      <c r="C3196" t="s">
        <v>27</v>
      </c>
      <c r="D3196" t="s">
        <v>3583</v>
      </c>
      <c r="E3196" t="s">
        <v>5998</v>
      </c>
      <c r="F3196" t="s">
        <v>1211</v>
      </c>
      <c r="G3196" t="s">
        <v>1800</v>
      </c>
      <c r="H3196" t="s">
        <v>32</v>
      </c>
      <c r="I3196">
        <v>99</v>
      </c>
      <c r="J3196">
        <v>1.85</v>
      </c>
      <c r="K3196" t="s">
        <v>33</v>
      </c>
      <c r="L3196" t="s">
        <v>14840</v>
      </c>
      <c r="M3196" t="s">
        <v>8429</v>
      </c>
      <c r="N3196" t="s">
        <v>12284</v>
      </c>
      <c r="Q3196">
        <v>2009</v>
      </c>
      <c r="R3196" t="s">
        <v>34</v>
      </c>
      <c r="S3196">
        <v>1</v>
      </c>
      <c r="T3196">
        <v>8000000</v>
      </c>
      <c r="U3196">
        <v>10572742</v>
      </c>
      <c r="V3196">
        <f t="shared" si="99"/>
        <v>2572742</v>
      </c>
      <c r="W3196" t="s">
        <v>11523</v>
      </c>
      <c r="X3196">
        <v>6.1</v>
      </c>
      <c r="Y3196">
        <v>45</v>
      </c>
      <c r="Z3196">
        <v>2326</v>
      </c>
      <c r="AA3196">
        <v>21</v>
      </c>
      <c r="AB3196">
        <v>738</v>
      </c>
      <c r="AC3196">
        <v>1000</v>
      </c>
      <c r="AD3196">
        <v>849</v>
      </c>
      <c r="AE3196">
        <v>578</v>
      </c>
      <c r="AF3196">
        <v>409</v>
      </c>
      <c r="AG3196">
        <v>2269</v>
      </c>
      <c r="AH3196" t="s">
        <v>2420</v>
      </c>
      <c r="AI3196" t="s">
        <v>12756</v>
      </c>
      <c r="AP3196">
        <f t="shared" si="98"/>
        <v>2</v>
      </c>
    </row>
    <row r="3197" spans="1:42" x14ac:dyDescent="0.3">
      <c r="A3197" s="1">
        <v>3680</v>
      </c>
      <c r="B3197" t="s">
        <v>11524</v>
      </c>
      <c r="C3197" t="s">
        <v>27</v>
      </c>
      <c r="D3197" t="s">
        <v>8059</v>
      </c>
      <c r="E3197" t="s">
        <v>6284</v>
      </c>
      <c r="F3197" t="s">
        <v>2481</v>
      </c>
      <c r="G3197" t="s">
        <v>11525</v>
      </c>
      <c r="H3197" t="s">
        <v>32</v>
      </c>
      <c r="I3197">
        <v>96</v>
      </c>
      <c r="J3197">
        <v>2.35</v>
      </c>
      <c r="K3197" t="s">
        <v>33</v>
      </c>
      <c r="L3197" t="s">
        <v>20092</v>
      </c>
      <c r="M3197" t="s">
        <v>20093</v>
      </c>
      <c r="N3197" t="s">
        <v>20094</v>
      </c>
      <c r="O3197" t="s">
        <v>20095</v>
      </c>
      <c r="P3197" t="s">
        <v>20096</v>
      </c>
      <c r="Q3197">
        <v>2016</v>
      </c>
      <c r="R3197" t="s">
        <v>491</v>
      </c>
      <c r="S3197">
        <v>6</v>
      </c>
      <c r="T3197">
        <v>5000000</v>
      </c>
      <c r="U3197">
        <v>9658370</v>
      </c>
      <c r="V3197">
        <f t="shared" si="99"/>
        <v>4658370</v>
      </c>
      <c r="W3197" t="s">
        <v>11526</v>
      </c>
      <c r="X3197">
        <v>4.5</v>
      </c>
      <c r="Y3197">
        <v>12</v>
      </c>
      <c r="Z3197">
        <v>1180</v>
      </c>
      <c r="AA3197">
        <v>9</v>
      </c>
      <c r="AB3197">
        <v>740</v>
      </c>
      <c r="AC3197">
        <v>23</v>
      </c>
      <c r="AD3197">
        <v>927</v>
      </c>
      <c r="AE3197">
        <v>509</v>
      </c>
      <c r="AF3197">
        <v>503</v>
      </c>
      <c r="AG3197">
        <v>3552</v>
      </c>
      <c r="AH3197" t="s">
        <v>1432</v>
      </c>
      <c r="AI3197" t="s">
        <v>12756</v>
      </c>
      <c r="AP3197">
        <f t="shared" si="98"/>
        <v>2</v>
      </c>
    </row>
    <row r="3198" spans="1:42" x14ac:dyDescent="0.3">
      <c r="A3198" s="1">
        <v>3681</v>
      </c>
      <c r="B3198" t="s">
        <v>11527</v>
      </c>
      <c r="C3198" t="s">
        <v>27</v>
      </c>
      <c r="D3198" t="s">
        <v>11528</v>
      </c>
      <c r="E3198" t="s">
        <v>11529</v>
      </c>
      <c r="F3198" t="s">
        <v>11530</v>
      </c>
      <c r="G3198" t="s">
        <v>11531</v>
      </c>
      <c r="H3198" t="s">
        <v>32</v>
      </c>
      <c r="I3198">
        <v>82</v>
      </c>
      <c r="J3198">
        <v>1.85</v>
      </c>
      <c r="K3198" t="s">
        <v>33</v>
      </c>
      <c r="L3198" t="s">
        <v>14378</v>
      </c>
      <c r="M3198" t="s">
        <v>14019</v>
      </c>
      <c r="N3198" t="s">
        <v>14833</v>
      </c>
      <c r="O3198" t="s">
        <v>20097</v>
      </c>
      <c r="P3198" t="s">
        <v>16186</v>
      </c>
      <c r="Q3198">
        <v>2000</v>
      </c>
      <c r="R3198" t="s">
        <v>72</v>
      </c>
      <c r="S3198">
        <v>0</v>
      </c>
      <c r="T3198">
        <v>5000000</v>
      </c>
      <c r="U3198">
        <v>9628751</v>
      </c>
      <c r="V3198">
        <f t="shared" si="99"/>
        <v>4628751</v>
      </c>
      <c r="W3198" t="s">
        <v>11532</v>
      </c>
      <c r="X3198">
        <v>5.9</v>
      </c>
      <c r="Y3198">
        <v>29</v>
      </c>
      <c r="Z3198">
        <v>5164</v>
      </c>
      <c r="AA3198">
        <v>65</v>
      </c>
      <c r="AB3198">
        <v>207</v>
      </c>
      <c r="AC3198">
        <v>99</v>
      </c>
      <c r="AD3198">
        <v>93</v>
      </c>
      <c r="AE3198">
        <v>45</v>
      </c>
      <c r="AF3198">
        <v>44</v>
      </c>
      <c r="AG3198">
        <v>315</v>
      </c>
      <c r="AH3198" t="s">
        <v>980</v>
      </c>
      <c r="AI3198" t="s">
        <v>718</v>
      </c>
      <c r="AJ3198" t="s">
        <v>20925</v>
      </c>
      <c r="AK3198" t="s">
        <v>20926</v>
      </c>
      <c r="AL3198" t="s">
        <v>13700</v>
      </c>
      <c r="AP3198">
        <f t="shared" si="98"/>
        <v>5</v>
      </c>
    </row>
    <row r="3199" spans="1:42" x14ac:dyDescent="0.3">
      <c r="A3199" s="1">
        <v>3682</v>
      </c>
      <c r="B3199" t="s">
        <v>11533</v>
      </c>
      <c r="C3199" t="s">
        <v>27</v>
      </c>
      <c r="D3199" t="s">
        <v>11534</v>
      </c>
      <c r="E3199" t="s">
        <v>4585</v>
      </c>
      <c r="F3199" t="s">
        <v>2798</v>
      </c>
      <c r="G3199" t="s">
        <v>7061</v>
      </c>
      <c r="H3199" t="s">
        <v>32</v>
      </c>
      <c r="I3199">
        <v>92</v>
      </c>
      <c r="J3199">
        <v>1.85</v>
      </c>
      <c r="K3199" t="s">
        <v>33</v>
      </c>
      <c r="L3199" t="s">
        <v>15707</v>
      </c>
      <c r="M3199" t="s">
        <v>16120</v>
      </c>
      <c r="N3199" t="s">
        <v>16463</v>
      </c>
      <c r="O3199" t="s">
        <v>14397</v>
      </c>
      <c r="P3199" t="s">
        <v>19133</v>
      </c>
      <c r="Q3199">
        <v>2004</v>
      </c>
      <c r="R3199" t="s">
        <v>34</v>
      </c>
      <c r="S3199">
        <v>5</v>
      </c>
      <c r="T3199">
        <v>5000000</v>
      </c>
      <c r="U3199">
        <v>8786715</v>
      </c>
      <c r="V3199">
        <f t="shared" si="99"/>
        <v>3786715</v>
      </c>
      <c r="W3199" t="s">
        <v>11535</v>
      </c>
      <c r="X3199">
        <v>6.9</v>
      </c>
      <c r="Y3199">
        <v>121</v>
      </c>
      <c r="Z3199">
        <v>40274</v>
      </c>
      <c r="AA3199">
        <v>324</v>
      </c>
      <c r="AB3199">
        <v>0</v>
      </c>
      <c r="AC3199">
        <v>12</v>
      </c>
      <c r="AD3199">
        <v>3000</v>
      </c>
      <c r="AE3199">
        <v>835</v>
      </c>
      <c r="AF3199">
        <v>797</v>
      </c>
      <c r="AG3199">
        <v>5668</v>
      </c>
      <c r="AH3199" t="s">
        <v>1432</v>
      </c>
      <c r="AI3199" t="s">
        <v>2420</v>
      </c>
      <c r="AP3199">
        <f t="shared" si="98"/>
        <v>2</v>
      </c>
    </row>
    <row r="3200" spans="1:42" x14ac:dyDescent="0.3">
      <c r="A3200" s="1">
        <v>3683</v>
      </c>
      <c r="B3200" t="s">
        <v>11536</v>
      </c>
      <c r="C3200" t="s">
        <v>27</v>
      </c>
      <c r="D3200" t="s">
        <v>11537</v>
      </c>
      <c r="E3200" t="s">
        <v>11538</v>
      </c>
      <c r="F3200" t="s">
        <v>11539</v>
      </c>
      <c r="G3200" t="s">
        <v>11540</v>
      </c>
      <c r="H3200" t="s">
        <v>205</v>
      </c>
      <c r="I3200">
        <v>112</v>
      </c>
      <c r="J3200">
        <v>2.35</v>
      </c>
      <c r="K3200" t="s">
        <v>2067</v>
      </c>
      <c r="L3200" t="s">
        <v>16367</v>
      </c>
      <c r="M3200" t="s">
        <v>16869</v>
      </c>
      <c r="N3200" t="s">
        <v>14068</v>
      </c>
      <c r="O3200" t="s">
        <v>14631</v>
      </c>
      <c r="P3200" t="s">
        <v>20098</v>
      </c>
      <c r="Q3200">
        <v>2003</v>
      </c>
      <c r="R3200" t="s">
        <v>491</v>
      </c>
      <c r="S3200">
        <v>2</v>
      </c>
      <c r="T3200">
        <v>6000000</v>
      </c>
      <c r="U3200">
        <v>3432342</v>
      </c>
      <c r="V3200">
        <f t="shared" si="99"/>
        <v>-2567658</v>
      </c>
      <c r="W3200" t="s">
        <v>11541</v>
      </c>
      <c r="X3200">
        <v>7.7</v>
      </c>
      <c r="Y3200">
        <v>135</v>
      </c>
      <c r="Z3200">
        <v>24921</v>
      </c>
      <c r="AA3200">
        <v>166</v>
      </c>
      <c r="AB3200">
        <v>0</v>
      </c>
      <c r="AC3200">
        <v>66</v>
      </c>
      <c r="AD3200">
        <v>150</v>
      </c>
      <c r="AE3200">
        <v>28</v>
      </c>
      <c r="AF3200">
        <v>21</v>
      </c>
      <c r="AG3200">
        <v>253</v>
      </c>
      <c r="AH3200" t="s">
        <v>1432</v>
      </c>
      <c r="AI3200" t="s">
        <v>20931</v>
      </c>
      <c r="AJ3200" t="s">
        <v>2420</v>
      </c>
      <c r="AK3200" t="s">
        <v>20928</v>
      </c>
      <c r="AL3200" t="s">
        <v>12756</v>
      </c>
      <c r="AP3200">
        <f t="shared" si="98"/>
        <v>5</v>
      </c>
    </row>
    <row r="3201" spans="1:42" x14ac:dyDescent="0.3">
      <c r="A3201" s="1">
        <v>3685</v>
      </c>
      <c r="B3201" t="s">
        <v>11542</v>
      </c>
      <c r="C3201" t="s">
        <v>27</v>
      </c>
      <c r="D3201" t="s">
        <v>11543</v>
      </c>
      <c r="E3201" t="s">
        <v>7037</v>
      </c>
      <c r="F3201" t="s">
        <v>7038</v>
      </c>
      <c r="G3201" t="s">
        <v>4050</v>
      </c>
      <c r="H3201" t="s">
        <v>32</v>
      </c>
      <c r="I3201">
        <v>90</v>
      </c>
      <c r="J3201">
        <v>1.85</v>
      </c>
      <c r="K3201" t="s">
        <v>33</v>
      </c>
      <c r="L3201" t="s">
        <v>20099</v>
      </c>
      <c r="M3201" t="s">
        <v>19645</v>
      </c>
      <c r="N3201" t="s">
        <v>14585</v>
      </c>
      <c r="O3201" t="s">
        <v>15725</v>
      </c>
      <c r="P3201" t="s">
        <v>14405</v>
      </c>
      <c r="Q3201">
        <v>2001</v>
      </c>
      <c r="R3201" t="s">
        <v>491</v>
      </c>
      <c r="S3201">
        <v>4</v>
      </c>
      <c r="T3201">
        <v>5000000</v>
      </c>
      <c r="U3201">
        <v>6755271</v>
      </c>
      <c r="V3201">
        <f t="shared" si="99"/>
        <v>1755271</v>
      </c>
      <c r="W3201" t="s">
        <v>11544</v>
      </c>
      <c r="X3201">
        <v>5.3</v>
      </c>
      <c r="Y3201">
        <v>56</v>
      </c>
      <c r="Z3201">
        <v>7319</v>
      </c>
      <c r="AA3201">
        <v>131</v>
      </c>
      <c r="AB3201">
        <v>327</v>
      </c>
      <c r="AC3201">
        <v>23</v>
      </c>
      <c r="AD3201">
        <v>847</v>
      </c>
      <c r="AE3201">
        <v>591</v>
      </c>
      <c r="AF3201">
        <v>560</v>
      </c>
      <c r="AG3201">
        <v>3004</v>
      </c>
      <c r="AH3201" t="s">
        <v>4493</v>
      </c>
      <c r="AI3201" t="s">
        <v>13161</v>
      </c>
      <c r="AP3201">
        <f t="shared" si="98"/>
        <v>2</v>
      </c>
    </row>
    <row r="3202" spans="1:42" x14ac:dyDescent="0.3">
      <c r="A3202" s="1">
        <v>3687</v>
      </c>
      <c r="B3202" t="s">
        <v>11545</v>
      </c>
      <c r="C3202" t="s">
        <v>27</v>
      </c>
      <c r="D3202" t="s">
        <v>11546</v>
      </c>
      <c r="E3202" t="s">
        <v>1966</v>
      </c>
      <c r="F3202" t="s">
        <v>6565</v>
      </c>
      <c r="G3202" t="s">
        <v>11547</v>
      </c>
      <c r="H3202" t="s">
        <v>32</v>
      </c>
      <c r="I3202">
        <v>150</v>
      </c>
      <c r="J3202">
        <v>1.85</v>
      </c>
      <c r="K3202" t="s">
        <v>33</v>
      </c>
      <c r="L3202" t="s">
        <v>17226</v>
      </c>
      <c r="M3202" t="s">
        <v>14847</v>
      </c>
      <c r="N3202" t="s">
        <v>14621</v>
      </c>
      <c r="O3202" t="s">
        <v>20100</v>
      </c>
      <c r="P3202" t="s">
        <v>18545</v>
      </c>
      <c r="Q3202">
        <v>1989</v>
      </c>
      <c r="R3202" t="s">
        <v>34</v>
      </c>
      <c r="S3202">
        <v>1</v>
      </c>
      <c r="T3202">
        <v>5000000</v>
      </c>
      <c r="U3202">
        <v>6157157</v>
      </c>
      <c r="V3202">
        <f t="shared" si="99"/>
        <v>1157157</v>
      </c>
      <c r="W3202" t="s">
        <v>11548</v>
      </c>
      <c r="X3202">
        <v>7</v>
      </c>
      <c r="Y3202">
        <v>59</v>
      </c>
      <c r="Z3202">
        <v>21416</v>
      </c>
      <c r="AA3202">
        <v>198</v>
      </c>
      <c r="AB3202">
        <v>0</v>
      </c>
      <c r="AC3202">
        <v>3</v>
      </c>
      <c r="AD3202">
        <v>859</v>
      </c>
      <c r="AE3202">
        <v>448</v>
      </c>
      <c r="AF3202">
        <v>448</v>
      </c>
      <c r="AG3202">
        <v>3942</v>
      </c>
      <c r="AH3202" t="s">
        <v>1432</v>
      </c>
      <c r="AI3202" t="s">
        <v>2420</v>
      </c>
      <c r="AP3202">
        <f t="shared" si="98"/>
        <v>2</v>
      </c>
    </row>
    <row r="3203" spans="1:42" x14ac:dyDescent="0.3">
      <c r="A3203" s="1">
        <v>3689</v>
      </c>
      <c r="B3203" t="s">
        <v>11549</v>
      </c>
      <c r="C3203" t="s">
        <v>27</v>
      </c>
      <c r="D3203" t="s">
        <v>11550</v>
      </c>
      <c r="E3203" t="s">
        <v>2662</v>
      </c>
      <c r="F3203" t="s">
        <v>3091</v>
      </c>
      <c r="G3203" t="s">
        <v>11551</v>
      </c>
      <c r="H3203" t="s">
        <v>32</v>
      </c>
      <c r="I3203">
        <v>91</v>
      </c>
      <c r="J3203">
        <v>1.85</v>
      </c>
      <c r="K3203" t="s">
        <v>33</v>
      </c>
      <c r="L3203" t="s">
        <v>17046</v>
      </c>
      <c r="M3203" t="s">
        <v>20101</v>
      </c>
      <c r="N3203" t="s">
        <v>17076</v>
      </c>
      <c r="O3203" t="s">
        <v>20102</v>
      </c>
      <c r="P3203" t="s">
        <v>15898</v>
      </c>
      <c r="Q3203">
        <v>1998</v>
      </c>
      <c r="R3203" t="s">
        <v>491</v>
      </c>
      <c r="S3203">
        <v>0</v>
      </c>
      <c r="T3203">
        <v>5000000</v>
      </c>
      <c r="U3203">
        <v>5480318</v>
      </c>
      <c r="V3203">
        <f t="shared" si="99"/>
        <v>480318</v>
      </c>
      <c r="W3203" t="s">
        <v>11552</v>
      </c>
      <c r="X3203">
        <v>6.6</v>
      </c>
      <c r="Y3203">
        <v>60</v>
      </c>
      <c r="Z3203">
        <v>9427</v>
      </c>
      <c r="AA3203">
        <v>79</v>
      </c>
      <c r="AB3203">
        <v>462</v>
      </c>
      <c r="AC3203">
        <v>84</v>
      </c>
      <c r="AD3203">
        <v>1000</v>
      </c>
      <c r="AE3203">
        <v>778</v>
      </c>
      <c r="AF3203">
        <v>572</v>
      </c>
      <c r="AG3203">
        <v>2691</v>
      </c>
      <c r="AH3203" t="s">
        <v>1432</v>
      </c>
      <c r="AI3203" t="s">
        <v>2420</v>
      </c>
      <c r="AP3203">
        <f t="shared" ref="AP3203:AP3266" si="100">COUNTA(AH3203:AO3203)</f>
        <v>2</v>
      </c>
    </row>
    <row r="3204" spans="1:42" x14ac:dyDescent="0.3">
      <c r="A3204" s="1">
        <v>3691</v>
      </c>
      <c r="B3204" t="s">
        <v>11553</v>
      </c>
      <c r="C3204" t="s">
        <v>27</v>
      </c>
      <c r="D3204" t="s">
        <v>193</v>
      </c>
      <c r="E3204" t="s">
        <v>193</v>
      </c>
      <c r="F3204" t="s">
        <v>3684</v>
      </c>
      <c r="G3204" t="s">
        <v>11554</v>
      </c>
      <c r="H3204" t="s">
        <v>32</v>
      </c>
      <c r="I3204">
        <v>95</v>
      </c>
      <c r="J3204">
        <v>1.85</v>
      </c>
      <c r="K3204" t="s">
        <v>33</v>
      </c>
      <c r="L3204" t="s">
        <v>15162</v>
      </c>
      <c r="M3204" t="s">
        <v>20103</v>
      </c>
      <c r="N3204" t="s">
        <v>20104</v>
      </c>
      <c r="O3204" t="s">
        <v>14403</v>
      </c>
      <c r="P3204" t="s">
        <v>16472</v>
      </c>
      <c r="Q3204">
        <v>2001</v>
      </c>
      <c r="R3204" t="s">
        <v>491</v>
      </c>
      <c r="S3204">
        <v>2</v>
      </c>
      <c r="T3204">
        <v>5000000</v>
      </c>
      <c r="U3204">
        <v>5308707</v>
      </c>
      <c r="V3204">
        <f t="shared" ref="V3204:V3267" si="101">U3204-T3204</f>
        <v>308707</v>
      </c>
      <c r="W3204" t="s">
        <v>11555</v>
      </c>
      <c r="X3204">
        <v>6.4</v>
      </c>
      <c r="Y3204">
        <v>81</v>
      </c>
      <c r="Z3204">
        <v>15053</v>
      </c>
      <c r="AA3204">
        <v>165</v>
      </c>
      <c r="AB3204">
        <v>393</v>
      </c>
      <c r="AC3204">
        <v>4000</v>
      </c>
      <c r="AD3204">
        <v>4000</v>
      </c>
      <c r="AE3204">
        <v>585</v>
      </c>
      <c r="AF3204">
        <v>334</v>
      </c>
      <c r="AG3204">
        <v>5245</v>
      </c>
      <c r="AH3204" t="s">
        <v>1432</v>
      </c>
      <c r="AI3204" t="s">
        <v>20931</v>
      </c>
      <c r="AJ3204" t="s">
        <v>2420</v>
      </c>
      <c r="AK3204" t="s">
        <v>13161</v>
      </c>
      <c r="AP3204">
        <f t="shared" si="100"/>
        <v>4</v>
      </c>
    </row>
    <row r="3205" spans="1:42" x14ac:dyDescent="0.3">
      <c r="A3205" s="1">
        <v>3692</v>
      </c>
      <c r="B3205" t="s">
        <v>11556</v>
      </c>
      <c r="C3205" t="s">
        <v>27</v>
      </c>
      <c r="D3205" t="s">
        <v>543</v>
      </c>
      <c r="E3205" t="s">
        <v>94</v>
      </c>
      <c r="F3205" t="s">
        <v>11557</v>
      </c>
      <c r="G3205" t="s">
        <v>1216</v>
      </c>
      <c r="H3205" t="s">
        <v>47</v>
      </c>
      <c r="I3205">
        <v>97</v>
      </c>
      <c r="J3205">
        <v>2.35</v>
      </c>
      <c r="K3205" t="s">
        <v>33</v>
      </c>
      <c r="L3205" t="s">
        <v>14833</v>
      </c>
      <c r="M3205" t="s">
        <v>16561</v>
      </c>
      <c r="N3205" t="s">
        <v>14205</v>
      </c>
      <c r="O3205" t="s">
        <v>14190</v>
      </c>
      <c r="P3205" t="s">
        <v>20105</v>
      </c>
      <c r="Q3205">
        <v>2009</v>
      </c>
      <c r="R3205" t="s">
        <v>491</v>
      </c>
      <c r="S3205">
        <v>0</v>
      </c>
      <c r="T3205">
        <v>5000000</v>
      </c>
      <c r="U3205">
        <v>5009677</v>
      </c>
      <c r="V3205">
        <f t="shared" si="101"/>
        <v>9677</v>
      </c>
      <c r="W3205" t="s">
        <v>11558</v>
      </c>
      <c r="X3205">
        <v>7.9</v>
      </c>
      <c r="Y3205">
        <v>415</v>
      </c>
      <c r="Z3205">
        <v>260607</v>
      </c>
      <c r="AA3205">
        <v>485</v>
      </c>
      <c r="AB3205">
        <v>47000</v>
      </c>
      <c r="AC3205">
        <v>0</v>
      </c>
      <c r="AD3205">
        <v>18000</v>
      </c>
      <c r="AE3205">
        <v>572</v>
      </c>
      <c r="AF3205">
        <v>372</v>
      </c>
      <c r="AG3205">
        <v>19404</v>
      </c>
      <c r="AH3205" t="s">
        <v>2420</v>
      </c>
      <c r="AI3205" t="s">
        <v>20928</v>
      </c>
      <c r="AJ3205" t="s">
        <v>13700</v>
      </c>
      <c r="AP3205">
        <f t="shared" si="100"/>
        <v>3</v>
      </c>
    </row>
    <row r="3206" spans="1:42" x14ac:dyDescent="0.3">
      <c r="A3206" s="1">
        <v>3694</v>
      </c>
      <c r="B3206" t="s">
        <v>11559</v>
      </c>
      <c r="C3206" t="s">
        <v>27</v>
      </c>
      <c r="D3206" t="s">
        <v>11560</v>
      </c>
      <c r="E3206" t="s">
        <v>11561</v>
      </c>
      <c r="F3206" t="s">
        <v>11562</v>
      </c>
      <c r="G3206" t="s">
        <v>11563</v>
      </c>
      <c r="H3206" t="s">
        <v>47</v>
      </c>
      <c r="I3206">
        <v>105</v>
      </c>
      <c r="J3206">
        <v>1.78</v>
      </c>
      <c r="K3206" t="s">
        <v>33</v>
      </c>
      <c r="L3206" t="s">
        <v>14587</v>
      </c>
      <c r="M3206" t="s">
        <v>20106</v>
      </c>
      <c r="N3206" t="s">
        <v>20107</v>
      </c>
      <c r="O3206" t="s">
        <v>14273</v>
      </c>
      <c r="P3206" t="s">
        <v>14275</v>
      </c>
      <c r="Q3206">
        <v>2010</v>
      </c>
      <c r="R3206" t="s">
        <v>491</v>
      </c>
      <c r="S3206">
        <v>0</v>
      </c>
      <c r="T3206">
        <v>5000000</v>
      </c>
      <c r="U3206">
        <v>4074023</v>
      </c>
      <c r="V3206">
        <f t="shared" si="101"/>
        <v>-925977</v>
      </c>
      <c r="W3206" t="s">
        <v>11564</v>
      </c>
      <c r="X3206">
        <v>6.9</v>
      </c>
      <c r="Y3206">
        <v>7</v>
      </c>
      <c r="Z3206">
        <v>296</v>
      </c>
      <c r="AA3206">
        <v>4</v>
      </c>
      <c r="AB3206">
        <v>89</v>
      </c>
      <c r="AC3206">
        <v>0</v>
      </c>
      <c r="AD3206">
        <v>55</v>
      </c>
      <c r="AE3206">
        <v>0</v>
      </c>
      <c r="AF3206">
        <v>0</v>
      </c>
      <c r="AG3206">
        <v>55</v>
      </c>
      <c r="AH3206" t="s">
        <v>6248</v>
      </c>
      <c r="AP3206">
        <f t="shared" si="100"/>
        <v>1</v>
      </c>
    </row>
    <row r="3207" spans="1:42" x14ac:dyDescent="0.3">
      <c r="A3207" s="1">
        <v>3695</v>
      </c>
      <c r="B3207" t="s">
        <v>11565</v>
      </c>
      <c r="C3207" t="s">
        <v>27</v>
      </c>
      <c r="D3207" t="s">
        <v>6899</v>
      </c>
      <c r="E3207" t="s">
        <v>275</v>
      </c>
      <c r="F3207" t="s">
        <v>5985</v>
      </c>
      <c r="G3207" t="s">
        <v>11566</v>
      </c>
      <c r="H3207" t="s">
        <v>205</v>
      </c>
      <c r="I3207">
        <v>112</v>
      </c>
      <c r="J3207">
        <v>2.35</v>
      </c>
      <c r="K3207" t="s">
        <v>33</v>
      </c>
      <c r="L3207" t="s">
        <v>14280</v>
      </c>
      <c r="M3207" t="s">
        <v>16148</v>
      </c>
      <c r="N3207" t="s">
        <v>16665</v>
      </c>
      <c r="O3207" t="s">
        <v>15210</v>
      </c>
      <c r="P3207" t="s">
        <v>14397</v>
      </c>
      <c r="Q3207">
        <v>1997</v>
      </c>
      <c r="R3207" t="s">
        <v>491</v>
      </c>
      <c r="S3207">
        <v>0</v>
      </c>
      <c r="T3207">
        <v>5000000</v>
      </c>
      <c r="U3207">
        <v>4306697</v>
      </c>
      <c r="V3207">
        <f t="shared" si="101"/>
        <v>-693303</v>
      </c>
      <c r="W3207" t="s">
        <v>11567</v>
      </c>
      <c r="X3207">
        <v>7.7</v>
      </c>
      <c r="Y3207">
        <v>120</v>
      </c>
      <c r="Z3207">
        <v>26720</v>
      </c>
      <c r="AA3207">
        <v>196</v>
      </c>
      <c r="AB3207">
        <v>920</v>
      </c>
      <c r="AC3207">
        <v>460</v>
      </c>
      <c r="AD3207">
        <v>990</v>
      </c>
      <c r="AE3207">
        <v>900</v>
      </c>
      <c r="AF3207">
        <v>395</v>
      </c>
      <c r="AG3207">
        <v>2820</v>
      </c>
      <c r="AH3207" t="s">
        <v>2420</v>
      </c>
      <c r="AP3207">
        <f t="shared" si="100"/>
        <v>1</v>
      </c>
    </row>
    <row r="3208" spans="1:42" x14ac:dyDescent="0.3">
      <c r="A3208" s="1">
        <v>3696</v>
      </c>
      <c r="B3208" t="s">
        <v>11568</v>
      </c>
      <c r="C3208" t="s">
        <v>27</v>
      </c>
      <c r="D3208" t="s">
        <v>11569</v>
      </c>
      <c r="E3208" t="s">
        <v>9433</v>
      </c>
      <c r="F3208" t="s">
        <v>3325</v>
      </c>
      <c r="G3208" t="s">
        <v>11570</v>
      </c>
      <c r="H3208" t="s">
        <v>1390</v>
      </c>
      <c r="I3208">
        <v>122</v>
      </c>
      <c r="J3208">
        <v>2.35</v>
      </c>
      <c r="K3208" t="s">
        <v>2067</v>
      </c>
      <c r="L3208" t="s">
        <v>20108</v>
      </c>
      <c r="M3208" t="s">
        <v>15009</v>
      </c>
      <c r="N3208" t="s">
        <v>16311</v>
      </c>
      <c r="O3208" t="s">
        <v>16113</v>
      </c>
      <c r="P3208" t="s">
        <v>13975</v>
      </c>
      <c r="Q3208">
        <v>2010</v>
      </c>
      <c r="R3208" t="s">
        <v>34</v>
      </c>
      <c r="S3208">
        <v>0</v>
      </c>
      <c r="T3208">
        <v>4000000</v>
      </c>
      <c r="U3208">
        <v>3950029</v>
      </c>
      <c r="V3208">
        <f t="shared" si="101"/>
        <v>-49971</v>
      </c>
      <c r="W3208" t="s">
        <v>11571</v>
      </c>
      <c r="X3208">
        <v>7.2</v>
      </c>
      <c r="Y3208">
        <v>195</v>
      </c>
      <c r="Z3208">
        <v>12411</v>
      </c>
      <c r="AA3208">
        <v>89</v>
      </c>
      <c r="AB3208">
        <v>0</v>
      </c>
      <c r="AC3208">
        <v>22</v>
      </c>
      <c r="AD3208">
        <v>186</v>
      </c>
      <c r="AE3208">
        <v>135</v>
      </c>
      <c r="AF3208">
        <v>32</v>
      </c>
      <c r="AG3208">
        <v>416</v>
      </c>
      <c r="AH3208" t="s">
        <v>2420</v>
      </c>
      <c r="AP3208">
        <f t="shared" si="100"/>
        <v>1</v>
      </c>
    </row>
    <row r="3209" spans="1:42" x14ac:dyDescent="0.3">
      <c r="A3209" s="1">
        <v>3697</v>
      </c>
      <c r="B3209" t="s">
        <v>11572</v>
      </c>
      <c r="C3209" t="s">
        <v>27</v>
      </c>
      <c r="D3209" t="s">
        <v>11573</v>
      </c>
      <c r="E3209" t="s">
        <v>82</v>
      </c>
      <c r="F3209" t="s">
        <v>2377</v>
      </c>
      <c r="G3209" t="s">
        <v>4806</v>
      </c>
      <c r="H3209" t="s">
        <v>32</v>
      </c>
      <c r="I3209">
        <v>110</v>
      </c>
      <c r="J3209">
        <v>2.35</v>
      </c>
      <c r="K3209" t="s">
        <v>33</v>
      </c>
      <c r="L3209" t="s">
        <v>15319</v>
      </c>
      <c r="M3209" t="s">
        <v>15372</v>
      </c>
      <c r="N3209" t="s">
        <v>20109</v>
      </c>
      <c r="O3209" t="s">
        <v>15502</v>
      </c>
      <c r="P3209" t="s">
        <v>17362</v>
      </c>
      <c r="Q3209">
        <v>2008</v>
      </c>
      <c r="R3209" t="s">
        <v>34</v>
      </c>
      <c r="S3209">
        <v>0</v>
      </c>
      <c r="T3209">
        <v>5000000</v>
      </c>
      <c r="U3209">
        <v>4040588</v>
      </c>
      <c r="V3209">
        <f t="shared" si="101"/>
        <v>-959412</v>
      </c>
      <c r="W3209" t="s">
        <v>11574</v>
      </c>
      <c r="X3209">
        <v>6.8</v>
      </c>
      <c r="Y3209">
        <v>109</v>
      </c>
      <c r="Z3209">
        <v>12233</v>
      </c>
      <c r="AA3209">
        <v>89</v>
      </c>
      <c r="AB3209">
        <v>0</v>
      </c>
      <c r="AC3209">
        <v>19</v>
      </c>
      <c r="AD3209">
        <v>25000</v>
      </c>
      <c r="AE3209">
        <v>579</v>
      </c>
      <c r="AF3209">
        <v>39</v>
      </c>
      <c r="AG3209">
        <v>25676</v>
      </c>
      <c r="AH3209" t="s">
        <v>1432</v>
      </c>
      <c r="AI3209" t="s">
        <v>2420</v>
      </c>
      <c r="AP3209">
        <f t="shared" si="100"/>
        <v>2</v>
      </c>
    </row>
    <row r="3210" spans="1:42" x14ac:dyDescent="0.3">
      <c r="A3210" s="1">
        <v>3699</v>
      </c>
      <c r="B3210" t="s">
        <v>11575</v>
      </c>
      <c r="C3210" t="s">
        <v>27</v>
      </c>
      <c r="D3210" t="s">
        <v>133</v>
      </c>
      <c r="E3210" t="s">
        <v>166</v>
      </c>
      <c r="F3210" t="s">
        <v>4337</v>
      </c>
      <c r="G3210" t="s">
        <v>11576</v>
      </c>
      <c r="H3210" t="s">
        <v>137</v>
      </c>
      <c r="I3210">
        <v>108</v>
      </c>
      <c r="J3210">
        <v>2.35</v>
      </c>
      <c r="K3210" t="s">
        <v>33</v>
      </c>
      <c r="L3210" t="s">
        <v>20110</v>
      </c>
      <c r="M3210" t="s">
        <v>14068</v>
      </c>
      <c r="N3210" t="s">
        <v>15162</v>
      </c>
      <c r="O3210" t="s">
        <v>14003</v>
      </c>
      <c r="P3210" t="s">
        <v>20111</v>
      </c>
      <c r="Q3210">
        <v>1994</v>
      </c>
      <c r="R3210" t="s">
        <v>491</v>
      </c>
      <c r="S3210">
        <v>2</v>
      </c>
      <c r="T3210">
        <v>5000000</v>
      </c>
      <c r="U3210">
        <v>3049135</v>
      </c>
      <c r="V3210">
        <f t="shared" si="101"/>
        <v>-1950865</v>
      </c>
      <c r="W3210" t="s">
        <v>11577</v>
      </c>
      <c r="X3210">
        <v>7.4</v>
      </c>
      <c r="Y3210">
        <v>93</v>
      </c>
      <c r="Z3210">
        <v>50197</v>
      </c>
      <c r="AA3210">
        <v>265</v>
      </c>
      <c r="AB3210">
        <v>0</v>
      </c>
      <c r="AC3210">
        <v>0</v>
      </c>
      <c r="AD3210">
        <v>14000</v>
      </c>
      <c r="AE3210">
        <v>433</v>
      </c>
      <c r="AF3210">
        <v>88</v>
      </c>
      <c r="AG3210">
        <v>14574</v>
      </c>
      <c r="AH3210" t="s">
        <v>20932</v>
      </c>
      <c r="AI3210" t="s">
        <v>20931</v>
      </c>
      <c r="AJ3210" t="s">
        <v>2420</v>
      </c>
      <c r="AK3210" t="s">
        <v>12756</v>
      </c>
      <c r="AL3210" t="s">
        <v>13161</v>
      </c>
      <c r="AP3210">
        <f t="shared" si="100"/>
        <v>5</v>
      </c>
    </row>
    <row r="3211" spans="1:42" x14ac:dyDescent="0.3">
      <c r="A3211" s="1">
        <v>3700</v>
      </c>
      <c r="B3211" t="s">
        <v>11578</v>
      </c>
      <c r="C3211" t="s">
        <v>27</v>
      </c>
      <c r="D3211" t="s">
        <v>9265</v>
      </c>
      <c r="E3211" t="s">
        <v>1056</v>
      </c>
      <c r="F3211" t="s">
        <v>11579</v>
      </c>
      <c r="G3211" t="s">
        <v>11580</v>
      </c>
      <c r="H3211" t="s">
        <v>32</v>
      </c>
      <c r="I3211">
        <v>121</v>
      </c>
      <c r="J3211">
        <v>2.35</v>
      </c>
      <c r="K3211" t="s">
        <v>33</v>
      </c>
      <c r="L3211" t="s">
        <v>15041</v>
      </c>
      <c r="M3211" t="s">
        <v>14157</v>
      </c>
      <c r="N3211" t="s">
        <v>20112</v>
      </c>
      <c r="O3211" t="s">
        <v>20113</v>
      </c>
      <c r="P3211" t="s">
        <v>18867</v>
      </c>
      <c r="Q3211">
        <v>2015</v>
      </c>
      <c r="R3211" t="s">
        <v>34</v>
      </c>
      <c r="S3211">
        <v>0</v>
      </c>
      <c r="T3211">
        <v>5000000</v>
      </c>
      <c r="U3211">
        <v>4700361</v>
      </c>
      <c r="V3211">
        <f t="shared" si="101"/>
        <v>-299639</v>
      </c>
      <c r="W3211" t="s">
        <v>11581</v>
      </c>
      <c r="X3211">
        <v>4.5999999999999996</v>
      </c>
      <c r="Y3211">
        <v>12</v>
      </c>
      <c r="Z3211">
        <v>2047</v>
      </c>
      <c r="AA3211">
        <v>29</v>
      </c>
      <c r="AB3211">
        <v>0</v>
      </c>
      <c r="AC3211">
        <v>35</v>
      </c>
      <c r="AD3211">
        <v>4000</v>
      </c>
      <c r="AE3211">
        <v>849</v>
      </c>
      <c r="AF3211">
        <v>473</v>
      </c>
      <c r="AG3211">
        <v>6617</v>
      </c>
      <c r="AH3211" t="s">
        <v>2420</v>
      </c>
      <c r="AP3211">
        <f t="shared" si="100"/>
        <v>1</v>
      </c>
    </row>
    <row r="3212" spans="1:42" x14ac:dyDescent="0.3">
      <c r="A3212" s="1">
        <v>3701</v>
      </c>
      <c r="B3212" t="s">
        <v>11582</v>
      </c>
      <c r="C3212" t="s">
        <v>27</v>
      </c>
      <c r="D3212" t="s">
        <v>11583</v>
      </c>
      <c r="E3212" t="s">
        <v>922</v>
      </c>
      <c r="F3212" t="s">
        <v>11584</v>
      </c>
      <c r="G3212" t="s">
        <v>853</v>
      </c>
      <c r="H3212" t="s">
        <v>32</v>
      </c>
      <c r="I3212">
        <v>97</v>
      </c>
      <c r="J3212">
        <v>2.35</v>
      </c>
      <c r="K3212" t="s">
        <v>33</v>
      </c>
      <c r="L3212" t="s">
        <v>16696</v>
      </c>
      <c r="M3212" t="s">
        <v>18764</v>
      </c>
      <c r="N3212" t="s">
        <v>20114</v>
      </c>
      <c r="O3212" t="s">
        <v>20115</v>
      </c>
      <c r="P3212" t="s">
        <v>18101</v>
      </c>
      <c r="Q3212">
        <v>2010</v>
      </c>
      <c r="R3212" t="s">
        <v>491</v>
      </c>
      <c r="S3212">
        <v>1</v>
      </c>
      <c r="T3212">
        <v>5000000</v>
      </c>
      <c r="U3212">
        <v>2711210</v>
      </c>
      <c r="V3212">
        <f t="shared" si="101"/>
        <v>-2288790</v>
      </c>
      <c r="W3212" t="s">
        <v>11585</v>
      </c>
      <c r="X3212">
        <v>6.4</v>
      </c>
      <c r="Y3212">
        <v>155</v>
      </c>
      <c r="Z3212">
        <v>40305</v>
      </c>
      <c r="AA3212">
        <v>86</v>
      </c>
      <c r="AB3212">
        <v>0</v>
      </c>
      <c r="AC3212">
        <v>7</v>
      </c>
      <c r="AD3212">
        <v>8000</v>
      </c>
      <c r="AE3212">
        <v>981</v>
      </c>
      <c r="AF3212">
        <v>939</v>
      </c>
      <c r="AG3212">
        <v>10517</v>
      </c>
      <c r="AH3212" t="s">
        <v>1432</v>
      </c>
      <c r="AI3212" t="s">
        <v>2420</v>
      </c>
      <c r="AP3212">
        <f t="shared" si="100"/>
        <v>2</v>
      </c>
    </row>
    <row r="3213" spans="1:42" x14ac:dyDescent="0.3">
      <c r="A3213" s="1">
        <v>3702</v>
      </c>
      <c r="B3213" t="s">
        <v>11586</v>
      </c>
      <c r="C3213" t="s">
        <v>27</v>
      </c>
      <c r="D3213" t="s">
        <v>4611</v>
      </c>
      <c r="E3213" t="s">
        <v>1603</v>
      </c>
      <c r="F3213" t="s">
        <v>6418</v>
      </c>
      <c r="G3213" t="s">
        <v>9108</v>
      </c>
      <c r="H3213" t="s">
        <v>32</v>
      </c>
      <c r="I3213">
        <v>116</v>
      </c>
      <c r="J3213">
        <v>1.85</v>
      </c>
      <c r="K3213" t="s">
        <v>33</v>
      </c>
      <c r="L3213" t="s">
        <v>15813</v>
      </c>
      <c r="M3213" t="s">
        <v>16333</v>
      </c>
      <c r="N3213" t="s">
        <v>20116</v>
      </c>
      <c r="O3213" t="s">
        <v>14566</v>
      </c>
      <c r="P3213" t="s">
        <v>14580</v>
      </c>
      <c r="Q3213">
        <v>1998</v>
      </c>
      <c r="R3213" t="s">
        <v>491</v>
      </c>
      <c r="S3213">
        <v>2</v>
      </c>
      <c r="T3213">
        <v>5000000</v>
      </c>
      <c r="U3213">
        <v>1980338</v>
      </c>
      <c r="V3213">
        <f t="shared" si="101"/>
        <v>-3019662</v>
      </c>
      <c r="W3213" t="s">
        <v>11587</v>
      </c>
      <c r="X3213">
        <v>7</v>
      </c>
      <c r="Y3213">
        <v>81</v>
      </c>
      <c r="Z3213">
        <v>12366</v>
      </c>
      <c r="AA3213">
        <v>151</v>
      </c>
      <c r="AB3213">
        <v>507</v>
      </c>
      <c r="AC3213">
        <v>52</v>
      </c>
      <c r="AD3213">
        <v>624</v>
      </c>
      <c r="AE3213">
        <v>385</v>
      </c>
      <c r="AF3213">
        <v>102</v>
      </c>
      <c r="AG3213">
        <v>1209</v>
      </c>
      <c r="AH3213" t="s">
        <v>1432</v>
      </c>
      <c r="AI3213" t="s">
        <v>20931</v>
      </c>
      <c r="AJ3213" t="s">
        <v>2420</v>
      </c>
      <c r="AK3213" t="s">
        <v>20928</v>
      </c>
      <c r="AL3213" t="s">
        <v>13161</v>
      </c>
      <c r="AP3213">
        <f t="shared" si="100"/>
        <v>5</v>
      </c>
    </row>
    <row r="3214" spans="1:42" x14ac:dyDescent="0.3">
      <c r="A3214" s="1">
        <v>3703</v>
      </c>
      <c r="B3214" t="s">
        <v>11588</v>
      </c>
      <c r="C3214" t="s">
        <v>27</v>
      </c>
      <c r="D3214" t="s">
        <v>8927</v>
      </c>
      <c r="E3214" t="s">
        <v>52</v>
      </c>
      <c r="F3214" t="s">
        <v>1889</v>
      </c>
      <c r="G3214" t="s">
        <v>1102</v>
      </c>
      <c r="H3214" t="s">
        <v>2536</v>
      </c>
      <c r="I3214">
        <v>94</v>
      </c>
      <c r="J3214">
        <v>2.35</v>
      </c>
      <c r="K3214" t="s">
        <v>33</v>
      </c>
      <c r="L3214" t="s">
        <v>20117</v>
      </c>
      <c r="M3214" t="s">
        <v>16739</v>
      </c>
      <c r="N3214" t="s">
        <v>16592</v>
      </c>
      <c r="O3214" t="s">
        <v>16715</v>
      </c>
      <c r="P3214" t="s">
        <v>20118</v>
      </c>
      <c r="Q3214">
        <v>2004</v>
      </c>
      <c r="R3214" t="s">
        <v>491</v>
      </c>
      <c r="S3214">
        <v>0</v>
      </c>
      <c r="T3214">
        <v>5000000</v>
      </c>
      <c r="U3214">
        <v>1082044</v>
      </c>
      <c r="V3214">
        <f t="shared" si="101"/>
        <v>-3917956</v>
      </c>
      <c r="W3214" t="s">
        <v>11589</v>
      </c>
      <c r="X3214">
        <v>7.7</v>
      </c>
      <c r="Y3214">
        <v>204</v>
      </c>
      <c r="Z3214">
        <v>281649</v>
      </c>
      <c r="AA3214">
        <v>458</v>
      </c>
      <c r="AB3214">
        <v>21000</v>
      </c>
      <c r="AC3214">
        <v>122</v>
      </c>
      <c r="AD3214">
        <v>23000</v>
      </c>
      <c r="AE3214">
        <v>1000</v>
      </c>
      <c r="AF3214">
        <v>360</v>
      </c>
      <c r="AG3214">
        <v>24994</v>
      </c>
      <c r="AH3214" t="s">
        <v>2420</v>
      </c>
      <c r="AI3214" t="s">
        <v>13161</v>
      </c>
      <c r="AP3214">
        <f t="shared" si="100"/>
        <v>2</v>
      </c>
    </row>
    <row r="3215" spans="1:42" x14ac:dyDescent="0.3">
      <c r="A3215" s="1">
        <v>3704</v>
      </c>
      <c r="B3215" t="s">
        <v>11590</v>
      </c>
      <c r="C3215" t="s">
        <v>27</v>
      </c>
      <c r="D3215" t="s">
        <v>10899</v>
      </c>
      <c r="E3215" t="s">
        <v>6571</v>
      </c>
      <c r="F3215" t="s">
        <v>9092</v>
      </c>
      <c r="G3215" t="s">
        <v>4945</v>
      </c>
      <c r="H3215" t="s">
        <v>32</v>
      </c>
      <c r="I3215">
        <v>103</v>
      </c>
      <c r="J3215">
        <v>1.85</v>
      </c>
      <c r="K3215" t="s">
        <v>33</v>
      </c>
      <c r="L3215" t="s">
        <v>15703</v>
      </c>
      <c r="M3215" t="s">
        <v>14630</v>
      </c>
      <c r="N3215" t="s">
        <v>19068</v>
      </c>
      <c r="O3215" t="s">
        <v>14403</v>
      </c>
      <c r="P3215" t="s">
        <v>16236</v>
      </c>
      <c r="Q3215">
        <v>1992</v>
      </c>
      <c r="R3215" t="s">
        <v>491</v>
      </c>
      <c r="S3215">
        <v>0</v>
      </c>
      <c r="T3215">
        <v>5000000</v>
      </c>
      <c r="U3215">
        <v>1100000</v>
      </c>
      <c r="V3215">
        <f t="shared" si="101"/>
        <v>-3900000</v>
      </c>
      <c r="W3215" t="s">
        <v>11591</v>
      </c>
      <c r="X3215">
        <v>6.8</v>
      </c>
      <c r="Y3215">
        <v>19</v>
      </c>
      <c r="Z3215">
        <v>3665</v>
      </c>
      <c r="AA3215">
        <v>39</v>
      </c>
      <c r="AB3215">
        <v>247</v>
      </c>
      <c r="AC3215">
        <v>261</v>
      </c>
      <c r="AD3215">
        <v>722</v>
      </c>
      <c r="AE3215">
        <v>280</v>
      </c>
      <c r="AF3215">
        <v>145</v>
      </c>
      <c r="AG3215">
        <v>1201</v>
      </c>
      <c r="AH3215" t="s">
        <v>20931</v>
      </c>
      <c r="AI3215" t="s">
        <v>2420</v>
      </c>
      <c r="AP3215">
        <f t="shared" si="100"/>
        <v>2</v>
      </c>
    </row>
    <row r="3216" spans="1:42" x14ac:dyDescent="0.3">
      <c r="A3216" s="1">
        <v>3705</v>
      </c>
      <c r="B3216" t="s">
        <v>11592</v>
      </c>
      <c r="C3216" t="s">
        <v>27</v>
      </c>
      <c r="D3216" t="s">
        <v>11593</v>
      </c>
      <c r="E3216" t="s">
        <v>663</v>
      </c>
      <c r="F3216" t="s">
        <v>2213</v>
      </c>
      <c r="G3216" t="s">
        <v>10207</v>
      </c>
      <c r="H3216" t="s">
        <v>32</v>
      </c>
      <c r="I3216">
        <v>112</v>
      </c>
      <c r="J3216">
        <v>2.35</v>
      </c>
      <c r="K3216" t="s">
        <v>33</v>
      </c>
      <c r="L3216" t="s">
        <v>14955</v>
      </c>
      <c r="M3216" t="s">
        <v>14360</v>
      </c>
      <c r="N3216" t="s">
        <v>15963</v>
      </c>
      <c r="O3216" t="s">
        <v>15107</v>
      </c>
      <c r="P3216" t="s">
        <v>20119</v>
      </c>
      <c r="Q3216">
        <v>2014</v>
      </c>
      <c r="R3216" t="s">
        <v>491</v>
      </c>
      <c r="S3216">
        <v>1</v>
      </c>
      <c r="T3216">
        <v>5000000</v>
      </c>
      <c r="U3216">
        <v>2445646</v>
      </c>
      <c r="V3216">
        <f t="shared" si="101"/>
        <v>-2554354</v>
      </c>
      <c r="W3216" t="s">
        <v>11594</v>
      </c>
      <c r="X3216">
        <v>7</v>
      </c>
      <c r="Y3216">
        <v>163</v>
      </c>
      <c r="Z3216">
        <v>32382</v>
      </c>
      <c r="AA3216">
        <v>99</v>
      </c>
      <c r="AB3216">
        <v>13000</v>
      </c>
      <c r="AC3216">
        <v>52</v>
      </c>
      <c r="AD3216">
        <v>10000</v>
      </c>
      <c r="AE3216">
        <v>963</v>
      </c>
      <c r="AF3216">
        <v>688</v>
      </c>
      <c r="AG3216">
        <v>12897</v>
      </c>
      <c r="AH3216" t="s">
        <v>20932</v>
      </c>
      <c r="AI3216" t="s">
        <v>20931</v>
      </c>
      <c r="AJ3216" t="s">
        <v>2420</v>
      </c>
      <c r="AK3216" t="s">
        <v>20928</v>
      </c>
      <c r="AL3216" t="s">
        <v>13161</v>
      </c>
      <c r="AP3216">
        <f t="shared" si="100"/>
        <v>5</v>
      </c>
    </row>
    <row r="3217" spans="1:42" x14ac:dyDescent="0.3">
      <c r="A3217" s="1">
        <v>3706</v>
      </c>
      <c r="B3217" t="s">
        <v>11595</v>
      </c>
      <c r="C3217" t="s">
        <v>27</v>
      </c>
      <c r="D3217" t="s">
        <v>11200</v>
      </c>
      <c r="E3217" t="s">
        <v>2978</v>
      </c>
      <c r="F3217" t="s">
        <v>3700</v>
      </c>
      <c r="G3217" t="s">
        <v>9582</v>
      </c>
      <c r="H3217" t="s">
        <v>32</v>
      </c>
      <c r="I3217">
        <v>91</v>
      </c>
      <c r="J3217">
        <v>1.85</v>
      </c>
      <c r="K3217" t="s">
        <v>33</v>
      </c>
      <c r="L3217" t="s">
        <v>14876</v>
      </c>
      <c r="M3217" t="s">
        <v>15554</v>
      </c>
      <c r="N3217" t="s">
        <v>20120</v>
      </c>
      <c r="O3217" t="s">
        <v>18444</v>
      </c>
      <c r="P3217" t="s">
        <v>14282</v>
      </c>
      <c r="Q3217">
        <v>2010</v>
      </c>
      <c r="R3217" t="s">
        <v>34</v>
      </c>
      <c r="S3217">
        <v>0</v>
      </c>
      <c r="T3217">
        <v>5000000</v>
      </c>
      <c r="U3217">
        <v>2221809</v>
      </c>
      <c r="V3217">
        <f t="shared" si="101"/>
        <v>-2778191</v>
      </c>
      <c r="W3217" t="s">
        <v>11596</v>
      </c>
      <c r="X3217">
        <v>7</v>
      </c>
      <c r="Y3217">
        <v>248</v>
      </c>
      <c r="Z3217">
        <v>40618</v>
      </c>
      <c r="AA3217">
        <v>144</v>
      </c>
      <c r="AB3217">
        <v>0</v>
      </c>
      <c r="AC3217">
        <v>263</v>
      </c>
      <c r="AD3217">
        <v>967</v>
      </c>
      <c r="AE3217">
        <v>289</v>
      </c>
      <c r="AF3217">
        <v>192</v>
      </c>
      <c r="AG3217">
        <v>1582</v>
      </c>
      <c r="AH3217" t="s">
        <v>2420</v>
      </c>
      <c r="AP3217">
        <f t="shared" si="100"/>
        <v>1</v>
      </c>
    </row>
    <row r="3218" spans="1:42" x14ac:dyDescent="0.3">
      <c r="A3218" s="1">
        <v>3707</v>
      </c>
      <c r="B3218" t="s">
        <v>11597</v>
      </c>
      <c r="C3218" t="s">
        <v>27</v>
      </c>
      <c r="D3218" t="s">
        <v>11598</v>
      </c>
      <c r="E3218" t="s">
        <v>4585</v>
      </c>
      <c r="F3218" t="s">
        <v>3072</v>
      </c>
      <c r="G3218" t="s">
        <v>11599</v>
      </c>
      <c r="H3218" t="s">
        <v>32</v>
      </c>
      <c r="I3218">
        <v>98</v>
      </c>
      <c r="J3218">
        <v>1.85</v>
      </c>
      <c r="K3218" t="s">
        <v>33</v>
      </c>
      <c r="L3218" t="s">
        <v>14663</v>
      </c>
      <c r="M3218" t="s">
        <v>14630</v>
      </c>
      <c r="N3218" t="s">
        <v>17237</v>
      </c>
      <c r="O3218" t="s">
        <v>17497</v>
      </c>
      <c r="P3218" t="s">
        <v>14178</v>
      </c>
      <c r="Q3218">
        <v>2003</v>
      </c>
      <c r="R3218" t="s">
        <v>491</v>
      </c>
      <c r="S3218">
        <v>1</v>
      </c>
      <c r="T3218">
        <v>5000000</v>
      </c>
      <c r="U3218">
        <v>296665</v>
      </c>
      <c r="V3218">
        <f t="shared" si="101"/>
        <v>-4703335</v>
      </c>
      <c r="W3218" t="s">
        <v>11600</v>
      </c>
      <c r="X3218">
        <v>6.3</v>
      </c>
      <c r="Y3218">
        <v>39</v>
      </c>
      <c r="Z3218">
        <v>12675</v>
      </c>
      <c r="AA3218">
        <v>158</v>
      </c>
      <c r="AB3218">
        <v>0</v>
      </c>
      <c r="AC3218">
        <v>13</v>
      </c>
      <c r="AD3218">
        <v>3000</v>
      </c>
      <c r="AE3218">
        <v>971</v>
      </c>
      <c r="AF3218">
        <v>600</v>
      </c>
      <c r="AG3218">
        <v>5185</v>
      </c>
      <c r="AH3218" t="s">
        <v>20932</v>
      </c>
      <c r="AI3218" t="s">
        <v>20931</v>
      </c>
      <c r="AJ3218" t="s">
        <v>2420</v>
      </c>
      <c r="AK3218" t="s">
        <v>13161</v>
      </c>
      <c r="AP3218">
        <f t="shared" si="100"/>
        <v>4</v>
      </c>
    </row>
    <row r="3219" spans="1:42" x14ac:dyDescent="0.3">
      <c r="A3219" s="1">
        <v>3708</v>
      </c>
      <c r="B3219" t="s">
        <v>11601</v>
      </c>
      <c r="C3219" t="s">
        <v>27</v>
      </c>
      <c r="D3219" t="s">
        <v>11602</v>
      </c>
      <c r="E3219" t="s">
        <v>8821</v>
      </c>
      <c r="F3219" t="s">
        <v>7882</v>
      </c>
      <c r="G3219" t="s">
        <v>11603</v>
      </c>
      <c r="H3219" t="s">
        <v>32</v>
      </c>
      <c r="I3219">
        <v>95</v>
      </c>
      <c r="J3219">
        <v>2.35</v>
      </c>
      <c r="K3219" t="s">
        <v>33</v>
      </c>
      <c r="L3219" t="s">
        <v>14448</v>
      </c>
      <c r="M3219" t="s">
        <v>19545</v>
      </c>
      <c r="N3219" t="s">
        <v>20121</v>
      </c>
      <c r="O3219" t="s">
        <v>20122</v>
      </c>
      <c r="P3219" t="s">
        <v>20123</v>
      </c>
      <c r="Q3219">
        <v>2015</v>
      </c>
      <c r="R3219" t="s">
        <v>491</v>
      </c>
      <c r="S3219">
        <v>0</v>
      </c>
      <c r="T3219">
        <v>5000000</v>
      </c>
      <c r="U3219">
        <v>3219029</v>
      </c>
      <c r="V3219">
        <f t="shared" si="101"/>
        <v>-1780971</v>
      </c>
      <c r="W3219" t="s">
        <v>11604</v>
      </c>
      <c r="X3219">
        <v>7.1</v>
      </c>
      <c r="Y3219">
        <v>322</v>
      </c>
      <c r="Z3219">
        <v>28845</v>
      </c>
      <c r="AA3219">
        <v>125</v>
      </c>
      <c r="AB3219">
        <v>10000</v>
      </c>
      <c r="AC3219">
        <v>57</v>
      </c>
      <c r="AD3219">
        <v>727</v>
      </c>
      <c r="AE3219">
        <v>442</v>
      </c>
      <c r="AF3219">
        <v>233</v>
      </c>
      <c r="AG3219">
        <v>1836</v>
      </c>
      <c r="AH3219" t="s">
        <v>20931</v>
      </c>
      <c r="AI3219" t="s">
        <v>4493</v>
      </c>
      <c r="AJ3219" t="s">
        <v>20933</v>
      </c>
      <c r="AK3219" t="s">
        <v>13161</v>
      </c>
      <c r="AP3219">
        <f t="shared" si="100"/>
        <v>4</v>
      </c>
    </row>
    <row r="3220" spans="1:42" x14ac:dyDescent="0.3">
      <c r="A3220" s="1">
        <v>3710</v>
      </c>
      <c r="B3220" t="s">
        <v>11605</v>
      </c>
      <c r="C3220" t="s">
        <v>27</v>
      </c>
      <c r="D3220" t="s">
        <v>11606</v>
      </c>
      <c r="E3220" t="s">
        <v>4497</v>
      </c>
      <c r="F3220" t="s">
        <v>9230</v>
      </c>
      <c r="G3220" t="s">
        <v>11607</v>
      </c>
      <c r="H3220" t="s">
        <v>32</v>
      </c>
      <c r="I3220">
        <v>99</v>
      </c>
      <c r="J3220">
        <v>2.35</v>
      </c>
      <c r="K3220" t="s">
        <v>33</v>
      </c>
      <c r="L3220" t="s">
        <v>14082</v>
      </c>
      <c r="M3220" t="s">
        <v>14224</v>
      </c>
      <c r="N3220" t="s">
        <v>15659</v>
      </c>
      <c r="O3220" t="s">
        <v>20124</v>
      </c>
      <c r="P3220" t="s">
        <v>14154</v>
      </c>
      <c r="Q3220">
        <v>2014</v>
      </c>
      <c r="R3220" t="s">
        <v>34</v>
      </c>
      <c r="S3220">
        <v>0</v>
      </c>
      <c r="T3220">
        <v>5000000</v>
      </c>
      <c r="U3220">
        <v>830210</v>
      </c>
      <c r="V3220">
        <f t="shared" si="101"/>
        <v>-4169790</v>
      </c>
      <c r="W3220" t="s">
        <v>11608</v>
      </c>
      <c r="X3220">
        <v>4.4000000000000004</v>
      </c>
      <c r="Y3220">
        <v>12</v>
      </c>
      <c r="Z3220">
        <v>1900</v>
      </c>
      <c r="AA3220">
        <v>56</v>
      </c>
      <c r="AB3220">
        <v>0</v>
      </c>
      <c r="AC3220">
        <v>0</v>
      </c>
      <c r="AD3220">
        <v>578</v>
      </c>
      <c r="AE3220">
        <v>435</v>
      </c>
      <c r="AF3220">
        <v>361</v>
      </c>
      <c r="AG3220">
        <v>3382</v>
      </c>
      <c r="AH3220" t="s">
        <v>2420</v>
      </c>
      <c r="AI3220" t="s">
        <v>20928</v>
      </c>
      <c r="AJ3220" t="s">
        <v>13700</v>
      </c>
      <c r="AP3220">
        <f t="shared" si="100"/>
        <v>3</v>
      </c>
    </row>
    <row r="3221" spans="1:42" x14ac:dyDescent="0.3">
      <c r="A3221" s="1">
        <v>3711</v>
      </c>
      <c r="B3221" t="s">
        <v>11609</v>
      </c>
      <c r="C3221" t="s">
        <v>27</v>
      </c>
      <c r="D3221" t="s">
        <v>3796</v>
      </c>
      <c r="E3221" t="s">
        <v>3863</v>
      </c>
      <c r="F3221" t="s">
        <v>11610</v>
      </c>
      <c r="G3221" t="s">
        <v>11611</v>
      </c>
      <c r="H3221" t="s">
        <v>32</v>
      </c>
      <c r="I3221">
        <v>91</v>
      </c>
      <c r="J3221">
        <v>1.85</v>
      </c>
      <c r="K3221" t="s">
        <v>33</v>
      </c>
      <c r="L3221" t="s">
        <v>18691</v>
      </c>
      <c r="M3221" t="s">
        <v>20125</v>
      </c>
      <c r="N3221" t="s">
        <v>18463</v>
      </c>
      <c r="O3221" t="s">
        <v>17454</v>
      </c>
      <c r="P3221" t="s">
        <v>14026</v>
      </c>
      <c r="Q3221">
        <v>1996</v>
      </c>
      <c r="R3221" t="s">
        <v>491</v>
      </c>
      <c r="S3221">
        <v>0</v>
      </c>
      <c r="T3221">
        <v>7000000</v>
      </c>
      <c r="U3221">
        <v>1040879</v>
      </c>
      <c r="V3221">
        <f t="shared" si="101"/>
        <v>-5959121</v>
      </c>
      <c r="W3221" t="s">
        <v>11612</v>
      </c>
      <c r="X3221">
        <v>7.1</v>
      </c>
      <c r="Y3221">
        <v>83</v>
      </c>
      <c r="Z3221">
        <v>54478</v>
      </c>
      <c r="AA3221">
        <v>184</v>
      </c>
      <c r="AB3221">
        <v>0</v>
      </c>
      <c r="AC3221">
        <v>0</v>
      </c>
      <c r="AD3221">
        <v>387</v>
      </c>
      <c r="AE3221">
        <v>96</v>
      </c>
      <c r="AF3221">
        <v>65</v>
      </c>
      <c r="AG3221">
        <v>648</v>
      </c>
      <c r="AH3221" t="s">
        <v>1432</v>
      </c>
      <c r="AI3221" t="s">
        <v>20931</v>
      </c>
      <c r="AJ3221" t="s">
        <v>2420</v>
      </c>
      <c r="AP3221">
        <f t="shared" si="100"/>
        <v>3</v>
      </c>
    </row>
    <row r="3222" spans="1:42" x14ac:dyDescent="0.3">
      <c r="A3222" s="1">
        <v>3712</v>
      </c>
      <c r="B3222" t="s">
        <v>11613</v>
      </c>
      <c r="C3222" t="s">
        <v>27</v>
      </c>
      <c r="D3222" t="s">
        <v>94</v>
      </c>
      <c r="E3222" t="s">
        <v>2013</v>
      </c>
      <c r="F3222" t="s">
        <v>239</v>
      </c>
      <c r="G3222" t="s">
        <v>3940</v>
      </c>
      <c r="H3222" t="s">
        <v>32</v>
      </c>
      <c r="I3222">
        <v>97</v>
      </c>
      <c r="J3222">
        <v>2.35</v>
      </c>
      <c r="K3222" t="s">
        <v>33</v>
      </c>
      <c r="L3222" t="s">
        <v>16237</v>
      </c>
      <c r="M3222" t="s">
        <v>14082</v>
      </c>
      <c r="N3222" t="s">
        <v>14907</v>
      </c>
      <c r="O3222" t="s">
        <v>20126</v>
      </c>
      <c r="P3222" t="s">
        <v>14666</v>
      </c>
      <c r="Q3222">
        <v>1996</v>
      </c>
      <c r="R3222" t="s">
        <v>491</v>
      </c>
      <c r="S3222">
        <v>3</v>
      </c>
      <c r="T3222">
        <v>5000000</v>
      </c>
      <c r="U3222">
        <v>326308</v>
      </c>
      <c r="V3222">
        <f t="shared" si="101"/>
        <v>-4673692</v>
      </c>
      <c r="W3222" t="s">
        <v>11614</v>
      </c>
      <c r="X3222">
        <v>6.1</v>
      </c>
      <c r="Y3222">
        <v>37</v>
      </c>
      <c r="Z3222">
        <v>6632</v>
      </c>
      <c r="AA3222">
        <v>69</v>
      </c>
      <c r="AB3222">
        <v>225</v>
      </c>
      <c r="AC3222">
        <v>18000</v>
      </c>
      <c r="AD3222">
        <v>10000</v>
      </c>
      <c r="AE3222">
        <v>1000</v>
      </c>
      <c r="AF3222">
        <v>977</v>
      </c>
      <c r="AG3222">
        <v>13718</v>
      </c>
      <c r="AH3222" t="s">
        <v>20931</v>
      </c>
      <c r="AI3222" t="s">
        <v>2420</v>
      </c>
      <c r="AJ3222" t="s">
        <v>13161</v>
      </c>
      <c r="AP3222">
        <f t="shared" si="100"/>
        <v>3</v>
      </c>
    </row>
    <row r="3223" spans="1:42" x14ac:dyDescent="0.3">
      <c r="A3223" s="1">
        <v>3717</v>
      </c>
      <c r="B3223" t="s">
        <v>11615</v>
      </c>
      <c r="C3223" t="s">
        <v>27</v>
      </c>
      <c r="D3223" t="s">
        <v>11616</v>
      </c>
      <c r="E3223" t="s">
        <v>1132</v>
      </c>
      <c r="F3223" t="s">
        <v>5425</v>
      </c>
      <c r="G3223" t="s">
        <v>2315</v>
      </c>
      <c r="H3223" t="s">
        <v>32</v>
      </c>
      <c r="I3223">
        <v>90</v>
      </c>
      <c r="J3223">
        <v>1.85</v>
      </c>
      <c r="K3223" t="s">
        <v>33</v>
      </c>
      <c r="L3223" t="s">
        <v>14220</v>
      </c>
      <c r="M3223" t="s">
        <v>20127</v>
      </c>
      <c r="N3223" t="s">
        <v>20128</v>
      </c>
      <c r="Q3223">
        <v>2008</v>
      </c>
      <c r="R3223" t="s">
        <v>72</v>
      </c>
      <c r="S3223">
        <v>0</v>
      </c>
      <c r="T3223">
        <v>5000000</v>
      </c>
      <c r="U3223">
        <v>124720</v>
      </c>
      <c r="V3223">
        <f t="shared" si="101"/>
        <v>-4875280</v>
      </c>
      <c r="W3223" t="s">
        <v>11617</v>
      </c>
      <c r="X3223">
        <v>7.3</v>
      </c>
      <c r="Y3223">
        <v>27</v>
      </c>
      <c r="Z3223">
        <v>1560</v>
      </c>
      <c r="AA3223">
        <v>15</v>
      </c>
      <c r="AB3223">
        <v>777</v>
      </c>
      <c r="AC3223">
        <v>6</v>
      </c>
      <c r="AD3223">
        <v>3000</v>
      </c>
      <c r="AE3223">
        <v>1000</v>
      </c>
      <c r="AF3223">
        <v>940</v>
      </c>
      <c r="AG3223">
        <v>4987</v>
      </c>
      <c r="AH3223" t="s">
        <v>2420</v>
      </c>
      <c r="AI3223" t="s">
        <v>12756</v>
      </c>
      <c r="AP3223">
        <f t="shared" si="100"/>
        <v>2</v>
      </c>
    </row>
    <row r="3224" spans="1:42" x14ac:dyDescent="0.3">
      <c r="A3224" s="1">
        <v>3719</v>
      </c>
      <c r="B3224" t="s">
        <v>11618</v>
      </c>
      <c r="C3224" t="s">
        <v>27</v>
      </c>
      <c r="D3224" t="s">
        <v>11619</v>
      </c>
      <c r="E3224" t="s">
        <v>1517</v>
      </c>
      <c r="F3224" t="s">
        <v>2268</v>
      </c>
      <c r="G3224" t="s">
        <v>11620</v>
      </c>
      <c r="H3224" t="s">
        <v>32</v>
      </c>
      <c r="I3224">
        <v>90</v>
      </c>
      <c r="J3224">
        <v>1.85</v>
      </c>
      <c r="K3224" t="s">
        <v>33</v>
      </c>
      <c r="L3224" t="s">
        <v>20129</v>
      </c>
      <c r="M3224" t="s">
        <v>14444</v>
      </c>
      <c r="N3224" t="s">
        <v>20130</v>
      </c>
      <c r="O3224" t="s">
        <v>14318</v>
      </c>
      <c r="P3224" t="s">
        <v>14986</v>
      </c>
      <c r="Q3224">
        <v>1998</v>
      </c>
      <c r="R3224" t="s">
        <v>491</v>
      </c>
      <c r="S3224">
        <v>3</v>
      </c>
      <c r="T3224">
        <v>2000000</v>
      </c>
      <c r="U3224">
        <v>99147</v>
      </c>
      <c r="V3224">
        <f t="shared" si="101"/>
        <v>-1900853</v>
      </c>
      <c r="W3224" t="s">
        <v>11621</v>
      </c>
      <c r="X3224">
        <v>6.2</v>
      </c>
      <c r="Y3224">
        <v>31</v>
      </c>
      <c r="Z3224">
        <v>1884</v>
      </c>
      <c r="AA3224">
        <v>28</v>
      </c>
      <c r="AB3224">
        <v>69</v>
      </c>
      <c r="AC3224">
        <v>204</v>
      </c>
      <c r="AD3224">
        <v>1000</v>
      </c>
      <c r="AE3224">
        <v>697</v>
      </c>
      <c r="AF3224">
        <v>697</v>
      </c>
      <c r="AG3224">
        <v>3207</v>
      </c>
      <c r="AH3224" t="s">
        <v>2420</v>
      </c>
      <c r="AP3224">
        <f t="shared" si="100"/>
        <v>1</v>
      </c>
    </row>
    <row r="3225" spans="1:42" x14ac:dyDescent="0.3">
      <c r="A3225" s="1">
        <v>3721</v>
      </c>
      <c r="B3225" t="s">
        <v>11622</v>
      </c>
      <c r="C3225" t="s">
        <v>27</v>
      </c>
      <c r="D3225" t="s">
        <v>683</v>
      </c>
      <c r="E3225" t="s">
        <v>11623</v>
      </c>
      <c r="F3225" t="s">
        <v>11624</v>
      </c>
      <c r="G3225" t="s">
        <v>11625</v>
      </c>
      <c r="H3225" t="s">
        <v>32</v>
      </c>
      <c r="I3225">
        <v>94</v>
      </c>
      <c r="J3225">
        <v>1.85</v>
      </c>
      <c r="K3225" t="s">
        <v>33</v>
      </c>
      <c r="L3225" t="s">
        <v>14825</v>
      </c>
      <c r="M3225" t="s">
        <v>20131</v>
      </c>
      <c r="N3225" t="s">
        <v>20132</v>
      </c>
      <c r="O3225" t="s">
        <v>18029</v>
      </c>
      <c r="P3225" t="s">
        <v>20133</v>
      </c>
      <c r="Q3225">
        <v>2015</v>
      </c>
      <c r="R3225" t="s">
        <v>34</v>
      </c>
      <c r="S3225">
        <v>0</v>
      </c>
      <c r="T3225">
        <v>5000000</v>
      </c>
      <c r="U3225">
        <v>65069140</v>
      </c>
      <c r="V3225">
        <f t="shared" si="101"/>
        <v>60069140</v>
      </c>
      <c r="W3225" t="s">
        <v>11626</v>
      </c>
      <c r="X3225">
        <v>6.2</v>
      </c>
      <c r="Y3225">
        <v>371</v>
      </c>
      <c r="Z3225">
        <v>65299</v>
      </c>
      <c r="AA3225">
        <v>455</v>
      </c>
      <c r="AB3225">
        <v>27000</v>
      </c>
      <c r="AC3225">
        <v>0</v>
      </c>
      <c r="AD3225">
        <v>432</v>
      </c>
      <c r="AE3225">
        <v>309</v>
      </c>
      <c r="AF3225">
        <v>99</v>
      </c>
      <c r="AG3225">
        <v>1010</v>
      </c>
      <c r="AH3225" t="s">
        <v>4493</v>
      </c>
      <c r="AI3225" t="s">
        <v>13161</v>
      </c>
      <c r="AP3225">
        <f t="shared" si="100"/>
        <v>2</v>
      </c>
    </row>
    <row r="3226" spans="1:42" x14ac:dyDescent="0.3">
      <c r="A3226" s="1">
        <v>3722</v>
      </c>
      <c r="B3226" t="s">
        <v>11627</v>
      </c>
      <c r="C3226" t="s">
        <v>27</v>
      </c>
      <c r="D3226" t="s">
        <v>1631</v>
      </c>
      <c r="E3226" t="s">
        <v>11628</v>
      </c>
      <c r="F3226" t="s">
        <v>11629</v>
      </c>
      <c r="G3226" t="s">
        <v>11630</v>
      </c>
      <c r="H3226" t="s">
        <v>32</v>
      </c>
      <c r="I3226">
        <v>90</v>
      </c>
      <c r="J3226">
        <v>1.85</v>
      </c>
      <c r="K3226" t="s">
        <v>33</v>
      </c>
      <c r="L3226" t="s">
        <v>15688</v>
      </c>
      <c r="M3226" t="s">
        <v>14990</v>
      </c>
      <c r="N3226" t="s">
        <v>14448</v>
      </c>
      <c r="O3226" t="s">
        <v>14689</v>
      </c>
      <c r="P3226" t="s">
        <v>14042</v>
      </c>
      <c r="Q3226">
        <v>2007</v>
      </c>
      <c r="R3226" t="s">
        <v>491</v>
      </c>
      <c r="S3226">
        <v>0</v>
      </c>
      <c r="T3226">
        <v>5000000</v>
      </c>
      <c r="U3226">
        <v>65087</v>
      </c>
      <c r="V3226">
        <f t="shared" si="101"/>
        <v>-4934913</v>
      </c>
      <c r="W3226" t="s">
        <v>11631</v>
      </c>
      <c r="X3226">
        <v>6.2</v>
      </c>
      <c r="Y3226">
        <v>133</v>
      </c>
      <c r="Z3226">
        <v>8824</v>
      </c>
      <c r="AA3226">
        <v>108</v>
      </c>
      <c r="AB3226">
        <v>559</v>
      </c>
      <c r="AC3226">
        <v>0</v>
      </c>
      <c r="AD3226">
        <v>343</v>
      </c>
      <c r="AE3226">
        <v>29</v>
      </c>
      <c r="AF3226">
        <v>15</v>
      </c>
      <c r="AG3226">
        <v>408</v>
      </c>
      <c r="AH3226" t="s">
        <v>20931</v>
      </c>
      <c r="AI3226" t="s">
        <v>13161</v>
      </c>
      <c r="AJ3226" t="s">
        <v>6750</v>
      </c>
      <c r="AP3226">
        <f t="shared" si="100"/>
        <v>3</v>
      </c>
    </row>
    <row r="3227" spans="1:42" x14ac:dyDescent="0.3">
      <c r="A3227" s="1">
        <v>3723</v>
      </c>
      <c r="B3227" t="s">
        <v>11632</v>
      </c>
      <c r="C3227" t="s">
        <v>27</v>
      </c>
      <c r="D3227" t="s">
        <v>11633</v>
      </c>
      <c r="E3227" t="s">
        <v>3944</v>
      </c>
      <c r="F3227" t="s">
        <v>11634</v>
      </c>
      <c r="G3227" t="s">
        <v>11635</v>
      </c>
      <c r="H3227" t="s">
        <v>572</v>
      </c>
      <c r="I3227">
        <v>103</v>
      </c>
      <c r="J3227">
        <v>2.35</v>
      </c>
      <c r="K3227" t="s">
        <v>33</v>
      </c>
      <c r="L3227" t="s">
        <v>14096</v>
      </c>
      <c r="M3227" t="s">
        <v>14003</v>
      </c>
      <c r="N3227" t="s">
        <v>14802</v>
      </c>
      <c r="O3227" t="s">
        <v>14676</v>
      </c>
      <c r="P3227" t="s">
        <v>14912</v>
      </c>
      <c r="Q3227">
        <v>2004</v>
      </c>
      <c r="R3227" t="s">
        <v>491</v>
      </c>
      <c r="S3227">
        <v>0</v>
      </c>
      <c r="T3227">
        <v>5000000</v>
      </c>
      <c r="U3227">
        <v>16066</v>
      </c>
      <c r="V3227">
        <f t="shared" si="101"/>
        <v>-4983934</v>
      </c>
      <c r="W3227" t="s">
        <v>11636</v>
      </c>
      <c r="X3227">
        <v>3.3</v>
      </c>
      <c r="Y3227">
        <v>13</v>
      </c>
      <c r="Z3227">
        <v>1207</v>
      </c>
      <c r="AA3227">
        <v>44</v>
      </c>
      <c r="AB3227">
        <v>40</v>
      </c>
      <c r="AC3227">
        <v>34</v>
      </c>
      <c r="AD3227">
        <v>811</v>
      </c>
      <c r="AE3227">
        <v>522</v>
      </c>
      <c r="AF3227">
        <v>227</v>
      </c>
      <c r="AG3227">
        <v>1789</v>
      </c>
      <c r="AH3227" t="s">
        <v>20928</v>
      </c>
      <c r="AI3227" t="s">
        <v>12756</v>
      </c>
      <c r="AJ3227" t="s">
        <v>13161</v>
      </c>
      <c r="AP3227">
        <f t="shared" si="100"/>
        <v>3</v>
      </c>
    </row>
    <row r="3228" spans="1:42" x14ac:dyDescent="0.3">
      <c r="A3228" s="1">
        <v>3732</v>
      </c>
      <c r="B3228" t="s">
        <v>11637</v>
      </c>
      <c r="C3228" t="s">
        <v>27</v>
      </c>
      <c r="D3228" t="s">
        <v>11638</v>
      </c>
      <c r="E3228" t="s">
        <v>790</v>
      </c>
      <c r="F3228" t="s">
        <v>1401</v>
      </c>
      <c r="G3228" t="s">
        <v>11639</v>
      </c>
      <c r="H3228" t="s">
        <v>32</v>
      </c>
      <c r="I3228">
        <v>105</v>
      </c>
      <c r="J3228">
        <v>2.35</v>
      </c>
      <c r="K3228" t="s">
        <v>33</v>
      </c>
      <c r="L3228" t="s">
        <v>20134</v>
      </c>
      <c r="M3228" t="s">
        <v>20135</v>
      </c>
      <c r="N3228" t="s">
        <v>20136</v>
      </c>
      <c r="O3228" t="s">
        <v>17707</v>
      </c>
      <c r="P3228" t="s">
        <v>20137</v>
      </c>
      <c r="Q3228">
        <v>2014</v>
      </c>
      <c r="R3228" t="s">
        <v>491</v>
      </c>
      <c r="S3228">
        <v>1</v>
      </c>
      <c r="T3228">
        <v>5000000</v>
      </c>
      <c r="U3228">
        <v>37440</v>
      </c>
      <c r="V3228">
        <f t="shared" si="101"/>
        <v>-4962560</v>
      </c>
      <c r="W3228" t="s">
        <v>11640</v>
      </c>
      <c r="X3228">
        <v>7.5</v>
      </c>
      <c r="Y3228">
        <v>44</v>
      </c>
      <c r="Z3228">
        <v>12672</v>
      </c>
      <c r="AA3228">
        <v>60</v>
      </c>
      <c r="AB3228">
        <v>0</v>
      </c>
      <c r="AC3228">
        <v>0</v>
      </c>
      <c r="AD3228">
        <v>745</v>
      </c>
      <c r="AE3228">
        <v>508</v>
      </c>
      <c r="AF3228">
        <v>394</v>
      </c>
      <c r="AG3228">
        <v>1986</v>
      </c>
      <c r="AH3228" t="s">
        <v>1432</v>
      </c>
      <c r="AI3228" t="s">
        <v>2420</v>
      </c>
      <c r="AJ3228" t="s">
        <v>20933</v>
      </c>
      <c r="AP3228">
        <f t="shared" si="100"/>
        <v>3</v>
      </c>
    </row>
    <row r="3229" spans="1:42" x14ac:dyDescent="0.3">
      <c r="A3229" s="1">
        <v>3743</v>
      </c>
      <c r="B3229" t="s">
        <v>11641</v>
      </c>
      <c r="C3229" t="s">
        <v>27</v>
      </c>
      <c r="D3229" t="s">
        <v>11642</v>
      </c>
      <c r="E3229" t="s">
        <v>11643</v>
      </c>
      <c r="F3229" t="s">
        <v>11644</v>
      </c>
      <c r="G3229" t="s">
        <v>11645</v>
      </c>
      <c r="H3229" t="s">
        <v>3904</v>
      </c>
      <c r="I3229">
        <v>113</v>
      </c>
      <c r="J3229">
        <v>1.85</v>
      </c>
      <c r="K3229" t="s">
        <v>11646</v>
      </c>
      <c r="L3229" t="s">
        <v>15207</v>
      </c>
      <c r="M3229" t="s">
        <v>20138</v>
      </c>
      <c r="N3229" t="s">
        <v>14524</v>
      </c>
      <c r="O3229" t="s">
        <v>18835</v>
      </c>
      <c r="P3229" t="s">
        <v>15244</v>
      </c>
      <c r="Q3229">
        <v>2006</v>
      </c>
      <c r="R3229" t="s">
        <v>491</v>
      </c>
      <c r="S3229">
        <v>1</v>
      </c>
      <c r="T3229">
        <v>84450000</v>
      </c>
      <c r="U3229">
        <v>617228</v>
      </c>
      <c r="V3229">
        <f t="shared" si="101"/>
        <v>-83832772</v>
      </c>
      <c r="W3229" t="s">
        <v>11647</v>
      </c>
      <c r="X3229">
        <v>7.4</v>
      </c>
      <c r="Y3229">
        <v>99</v>
      </c>
      <c r="Z3229">
        <v>6183</v>
      </c>
      <c r="AA3229">
        <v>27</v>
      </c>
      <c r="AB3229">
        <v>1000</v>
      </c>
      <c r="AC3229">
        <v>44</v>
      </c>
      <c r="AD3229">
        <v>61</v>
      </c>
      <c r="AE3229">
        <v>12</v>
      </c>
      <c r="AF3229">
        <v>4</v>
      </c>
      <c r="AG3229">
        <v>92</v>
      </c>
      <c r="AH3229" t="s">
        <v>1432</v>
      </c>
      <c r="AI3229" t="s">
        <v>2420</v>
      </c>
      <c r="AJ3229" t="s">
        <v>12756</v>
      </c>
      <c r="AK3229" t="s">
        <v>6750</v>
      </c>
      <c r="AP3229">
        <f t="shared" si="100"/>
        <v>4</v>
      </c>
    </row>
    <row r="3230" spans="1:42" x14ac:dyDescent="0.3">
      <c r="A3230" s="1">
        <v>3744</v>
      </c>
      <c r="B3230" t="s">
        <v>11648</v>
      </c>
      <c r="C3230" t="s">
        <v>27</v>
      </c>
      <c r="D3230" t="s">
        <v>11649</v>
      </c>
      <c r="E3230" t="s">
        <v>1327</v>
      </c>
      <c r="F3230" t="s">
        <v>2200</v>
      </c>
      <c r="G3230" t="s">
        <v>11650</v>
      </c>
      <c r="H3230" t="s">
        <v>572</v>
      </c>
      <c r="I3230">
        <v>99</v>
      </c>
      <c r="J3230">
        <v>1.85</v>
      </c>
      <c r="K3230" t="s">
        <v>7892</v>
      </c>
      <c r="L3230" t="s">
        <v>15329</v>
      </c>
      <c r="M3230" t="s">
        <v>15814</v>
      </c>
      <c r="N3230" t="s">
        <v>14411</v>
      </c>
      <c r="O3230" t="s">
        <v>16185</v>
      </c>
      <c r="P3230" t="s">
        <v>14414</v>
      </c>
      <c r="Q3230">
        <v>2009</v>
      </c>
      <c r="R3230" t="s">
        <v>491</v>
      </c>
      <c r="S3230">
        <v>3</v>
      </c>
      <c r="T3230">
        <v>4000000</v>
      </c>
      <c r="U3230">
        <v>274385</v>
      </c>
      <c r="V3230">
        <f t="shared" si="101"/>
        <v>-3725615</v>
      </c>
      <c r="W3230" t="s">
        <v>11651</v>
      </c>
      <c r="X3230">
        <v>7.3</v>
      </c>
      <c r="Y3230">
        <v>115</v>
      </c>
      <c r="Z3230">
        <v>29203</v>
      </c>
      <c r="AA3230">
        <v>26</v>
      </c>
      <c r="AB3230">
        <v>0</v>
      </c>
      <c r="AC3230">
        <v>766</v>
      </c>
      <c r="AD3230">
        <v>595</v>
      </c>
      <c r="AE3230">
        <v>486</v>
      </c>
      <c r="AF3230">
        <v>269</v>
      </c>
      <c r="AG3230">
        <v>1519</v>
      </c>
      <c r="AH3230" t="s">
        <v>1432</v>
      </c>
      <c r="AI3230" t="s">
        <v>2420</v>
      </c>
      <c r="AP3230">
        <f t="shared" si="100"/>
        <v>2</v>
      </c>
    </row>
    <row r="3231" spans="1:42" x14ac:dyDescent="0.3">
      <c r="A3231" s="1">
        <v>3745</v>
      </c>
      <c r="B3231" t="s">
        <v>11652</v>
      </c>
      <c r="C3231" t="s">
        <v>27</v>
      </c>
      <c r="D3231" t="s">
        <v>4157</v>
      </c>
      <c r="E3231" t="s">
        <v>1227</v>
      </c>
      <c r="F3231" t="s">
        <v>3895</v>
      </c>
      <c r="G3231" t="s">
        <v>3299</v>
      </c>
      <c r="H3231" t="s">
        <v>32</v>
      </c>
      <c r="I3231">
        <v>148</v>
      </c>
      <c r="J3231">
        <v>1.85</v>
      </c>
      <c r="K3231" t="s">
        <v>33</v>
      </c>
      <c r="L3231" t="s">
        <v>14068</v>
      </c>
      <c r="M3231" t="s">
        <v>16341</v>
      </c>
      <c r="N3231" t="s">
        <v>14448</v>
      </c>
      <c r="O3231" t="s">
        <v>20139</v>
      </c>
      <c r="P3231" t="s">
        <v>15595</v>
      </c>
      <c r="Q3231">
        <v>1996</v>
      </c>
      <c r="R3231" t="s">
        <v>491</v>
      </c>
      <c r="S3231">
        <v>0</v>
      </c>
      <c r="T3231">
        <v>890000</v>
      </c>
      <c r="U3231">
        <v>24475416</v>
      </c>
      <c r="V3231">
        <f t="shared" si="101"/>
        <v>23585416</v>
      </c>
      <c r="W3231" t="s">
        <v>11653</v>
      </c>
      <c r="X3231">
        <v>8</v>
      </c>
      <c r="Y3231">
        <v>104</v>
      </c>
      <c r="Z3231">
        <v>72443</v>
      </c>
      <c r="AA3231">
        <v>309</v>
      </c>
      <c r="AB3231">
        <v>0</v>
      </c>
      <c r="AC3231">
        <v>0</v>
      </c>
      <c r="AD3231">
        <v>3000</v>
      </c>
      <c r="AE3231">
        <v>324</v>
      </c>
      <c r="AF3231">
        <v>263</v>
      </c>
      <c r="AG3231">
        <v>3967</v>
      </c>
      <c r="AH3231" t="s">
        <v>2420</v>
      </c>
      <c r="AP3231">
        <f t="shared" si="100"/>
        <v>1</v>
      </c>
    </row>
    <row r="3232" spans="1:42" x14ac:dyDescent="0.3">
      <c r="A3232" s="1">
        <v>3747</v>
      </c>
      <c r="B3232" t="s">
        <v>11654</v>
      </c>
      <c r="C3232" t="s">
        <v>27</v>
      </c>
      <c r="D3232" t="s">
        <v>10706</v>
      </c>
      <c r="E3232" t="s">
        <v>2634</v>
      </c>
      <c r="F3232" t="s">
        <v>11655</v>
      </c>
      <c r="G3232" t="s">
        <v>3783</v>
      </c>
      <c r="H3232" t="s">
        <v>32</v>
      </c>
      <c r="I3232">
        <v>93</v>
      </c>
      <c r="J3232">
        <v>2.35</v>
      </c>
      <c r="K3232" t="s">
        <v>33</v>
      </c>
      <c r="L3232" t="s">
        <v>20140</v>
      </c>
      <c r="M3232" t="s">
        <v>19775</v>
      </c>
      <c r="N3232" t="s">
        <v>20141</v>
      </c>
      <c r="O3232" t="s">
        <v>15539</v>
      </c>
      <c r="P3232" t="s">
        <v>14815</v>
      </c>
      <c r="Q3232">
        <v>2005</v>
      </c>
      <c r="R3232" t="s">
        <v>491</v>
      </c>
      <c r="S3232">
        <v>0</v>
      </c>
      <c r="T3232">
        <v>4800000</v>
      </c>
      <c r="U3232">
        <v>47277326</v>
      </c>
      <c r="V3232">
        <f t="shared" si="101"/>
        <v>42477326</v>
      </c>
      <c r="W3232" t="s">
        <v>11656</v>
      </c>
      <c r="X3232">
        <v>5.9</v>
      </c>
      <c r="Y3232">
        <v>303</v>
      </c>
      <c r="Z3232">
        <v>138814</v>
      </c>
      <c r="AA3232">
        <v>1516</v>
      </c>
      <c r="AB3232">
        <v>0</v>
      </c>
      <c r="AC3232">
        <v>0</v>
      </c>
      <c r="AD3232">
        <v>1000</v>
      </c>
      <c r="AE3232">
        <v>1000</v>
      </c>
      <c r="AF3232">
        <v>581</v>
      </c>
      <c r="AG3232">
        <v>2990</v>
      </c>
      <c r="AH3232" t="s">
        <v>4493</v>
      </c>
      <c r="AP3232">
        <f t="shared" si="100"/>
        <v>1</v>
      </c>
    </row>
    <row r="3233" spans="1:42" x14ac:dyDescent="0.3">
      <c r="A3233" s="1">
        <v>3748</v>
      </c>
      <c r="B3233" t="s">
        <v>11657</v>
      </c>
      <c r="C3233" t="s">
        <v>27</v>
      </c>
      <c r="D3233" t="s">
        <v>8864</v>
      </c>
      <c r="E3233" t="s">
        <v>606</v>
      </c>
      <c r="F3233" t="s">
        <v>1666</v>
      </c>
      <c r="G3233" t="s">
        <v>4263</v>
      </c>
      <c r="H3233" t="s">
        <v>47</v>
      </c>
      <c r="I3233">
        <v>94</v>
      </c>
      <c r="J3233">
        <v>2.35</v>
      </c>
      <c r="K3233" t="s">
        <v>33</v>
      </c>
      <c r="L3233" t="s">
        <v>20142</v>
      </c>
      <c r="M3233" t="s">
        <v>14040</v>
      </c>
      <c r="N3233" t="s">
        <v>20143</v>
      </c>
      <c r="O3233" t="s">
        <v>18150</v>
      </c>
      <c r="P3233" t="s">
        <v>20144</v>
      </c>
      <c r="Q3233">
        <v>2005</v>
      </c>
      <c r="R3233" t="s">
        <v>491</v>
      </c>
      <c r="S3233">
        <v>0</v>
      </c>
      <c r="T3233">
        <v>2800000</v>
      </c>
      <c r="U3233">
        <v>1247453</v>
      </c>
      <c r="V3233">
        <f t="shared" si="101"/>
        <v>-1552547</v>
      </c>
      <c r="W3233" t="s">
        <v>11658</v>
      </c>
      <c r="X3233">
        <v>6.8</v>
      </c>
      <c r="Y3233">
        <v>122</v>
      </c>
      <c r="Z3233">
        <v>11202</v>
      </c>
      <c r="AA3233">
        <v>123</v>
      </c>
      <c r="AB3233">
        <v>750</v>
      </c>
      <c r="AC3233">
        <v>187</v>
      </c>
      <c r="AD3233">
        <v>1000</v>
      </c>
      <c r="AE3233">
        <v>887</v>
      </c>
      <c r="AF3233">
        <v>427</v>
      </c>
      <c r="AG3233">
        <v>3690</v>
      </c>
      <c r="AH3233" t="s">
        <v>1432</v>
      </c>
      <c r="AI3233" t="s">
        <v>2420</v>
      </c>
      <c r="AP3233">
        <f t="shared" si="100"/>
        <v>2</v>
      </c>
    </row>
    <row r="3234" spans="1:42" x14ac:dyDescent="0.3">
      <c r="A3234" s="1">
        <v>3749</v>
      </c>
      <c r="B3234" t="s">
        <v>11659</v>
      </c>
      <c r="C3234" t="s">
        <v>27</v>
      </c>
      <c r="D3234" t="s">
        <v>8187</v>
      </c>
      <c r="E3234" t="s">
        <v>1875</v>
      </c>
      <c r="F3234" t="s">
        <v>4096</v>
      </c>
      <c r="G3234" t="s">
        <v>11660</v>
      </c>
      <c r="H3234" t="s">
        <v>32</v>
      </c>
      <c r="I3234">
        <v>121</v>
      </c>
      <c r="J3234">
        <v>2.35</v>
      </c>
      <c r="K3234" t="s">
        <v>33</v>
      </c>
      <c r="L3234" t="s">
        <v>14345</v>
      </c>
      <c r="M3234" t="s">
        <v>20145</v>
      </c>
      <c r="N3234" t="s">
        <v>18734</v>
      </c>
      <c r="O3234" t="s">
        <v>19588</v>
      </c>
      <c r="P3234" t="s">
        <v>14626</v>
      </c>
      <c r="Q3234">
        <v>2011</v>
      </c>
      <c r="R3234" t="s">
        <v>491</v>
      </c>
      <c r="S3234">
        <v>0</v>
      </c>
      <c r="T3234">
        <v>5000000</v>
      </c>
      <c r="U3234">
        <v>1729969</v>
      </c>
      <c r="V3234">
        <f t="shared" si="101"/>
        <v>-3270031</v>
      </c>
      <c r="W3234" t="s">
        <v>11661</v>
      </c>
      <c r="X3234">
        <v>7.4</v>
      </c>
      <c r="Y3234">
        <v>359</v>
      </c>
      <c r="Z3234">
        <v>68211</v>
      </c>
      <c r="AA3234">
        <v>219</v>
      </c>
      <c r="AB3234">
        <v>14000</v>
      </c>
      <c r="AC3234">
        <v>337</v>
      </c>
      <c r="AD3234">
        <v>982</v>
      </c>
      <c r="AE3234">
        <v>463</v>
      </c>
      <c r="AF3234">
        <v>41</v>
      </c>
      <c r="AG3234">
        <v>1520</v>
      </c>
      <c r="AH3234" t="s">
        <v>2420</v>
      </c>
      <c r="AI3234" t="s">
        <v>13161</v>
      </c>
      <c r="AP3234">
        <f t="shared" si="100"/>
        <v>2</v>
      </c>
    </row>
    <row r="3235" spans="1:42" x14ac:dyDescent="0.3">
      <c r="A3235" s="1">
        <v>3750</v>
      </c>
      <c r="B3235" t="s">
        <v>11662</v>
      </c>
      <c r="C3235" t="s">
        <v>27</v>
      </c>
      <c r="D3235" t="s">
        <v>11663</v>
      </c>
      <c r="E3235" t="s">
        <v>6172</v>
      </c>
      <c r="F3235" t="s">
        <v>845</v>
      </c>
      <c r="G3235" t="s">
        <v>11664</v>
      </c>
      <c r="H3235" t="s">
        <v>32</v>
      </c>
      <c r="I3235">
        <v>118</v>
      </c>
      <c r="J3235">
        <v>1.85</v>
      </c>
      <c r="K3235" t="s">
        <v>33</v>
      </c>
      <c r="L3235" t="s">
        <v>15510</v>
      </c>
      <c r="M3235" t="s">
        <v>14325</v>
      </c>
      <c r="N3235" t="s">
        <v>14222</v>
      </c>
      <c r="O3235" t="s">
        <v>14448</v>
      </c>
      <c r="P3235" t="s">
        <v>15595</v>
      </c>
      <c r="Q3235">
        <v>1988</v>
      </c>
      <c r="R3235" t="s">
        <v>491</v>
      </c>
      <c r="S3235">
        <v>0</v>
      </c>
      <c r="T3235">
        <v>4700000</v>
      </c>
      <c r="U3235">
        <v>1705139</v>
      </c>
      <c r="V3235">
        <f t="shared" si="101"/>
        <v>-2994861</v>
      </c>
      <c r="W3235" t="s">
        <v>11665</v>
      </c>
      <c r="X3235">
        <v>6.7</v>
      </c>
      <c r="Y3235">
        <v>130</v>
      </c>
      <c r="Z3235">
        <v>4695</v>
      </c>
      <c r="AA3235">
        <v>69</v>
      </c>
      <c r="AB3235">
        <v>0</v>
      </c>
      <c r="AC3235">
        <v>7</v>
      </c>
      <c r="AD3235">
        <v>968</v>
      </c>
      <c r="AE3235">
        <v>733</v>
      </c>
      <c r="AF3235">
        <v>339</v>
      </c>
      <c r="AG3235">
        <v>2545</v>
      </c>
      <c r="AH3235" t="s">
        <v>20924</v>
      </c>
      <c r="AI3235" t="s">
        <v>4493</v>
      </c>
      <c r="AJ3235" t="s">
        <v>20928</v>
      </c>
      <c r="AK3235" t="s">
        <v>13161</v>
      </c>
      <c r="AP3235">
        <f t="shared" si="100"/>
        <v>4</v>
      </c>
    </row>
    <row r="3236" spans="1:42" x14ac:dyDescent="0.3">
      <c r="A3236" s="1">
        <v>3753</v>
      </c>
      <c r="B3236" t="s">
        <v>11666</v>
      </c>
      <c r="C3236" t="s">
        <v>27</v>
      </c>
      <c r="D3236" t="s">
        <v>5196</v>
      </c>
      <c r="E3236" t="s">
        <v>11667</v>
      </c>
      <c r="F3236" t="s">
        <v>11668</v>
      </c>
      <c r="G3236" t="s">
        <v>11669</v>
      </c>
      <c r="H3236" t="s">
        <v>32</v>
      </c>
      <c r="I3236">
        <v>101</v>
      </c>
      <c r="J3236">
        <v>1.85</v>
      </c>
      <c r="K3236" t="s">
        <v>33</v>
      </c>
      <c r="L3236" t="s">
        <v>18395</v>
      </c>
      <c r="M3236" t="s">
        <v>20146</v>
      </c>
      <c r="N3236" t="s">
        <v>20147</v>
      </c>
      <c r="O3236" t="s">
        <v>20148</v>
      </c>
      <c r="P3236" t="s">
        <v>16327</v>
      </c>
      <c r="Q3236">
        <v>1986</v>
      </c>
      <c r="R3236" t="s">
        <v>5142</v>
      </c>
      <c r="S3236">
        <v>3</v>
      </c>
      <c r="T3236">
        <v>4700000</v>
      </c>
      <c r="U3236">
        <v>8025872</v>
      </c>
      <c r="V3236">
        <f t="shared" si="101"/>
        <v>3325872</v>
      </c>
      <c r="W3236" t="s">
        <v>11670</v>
      </c>
      <c r="X3236">
        <v>5.5</v>
      </c>
      <c r="Y3236">
        <v>159</v>
      </c>
      <c r="Z3236">
        <v>19234</v>
      </c>
      <c r="AA3236">
        <v>258</v>
      </c>
      <c r="AB3236">
        <v>0</v>
      </c>
      <c r="AC3236">
        <v>365</v>
      </c>
      <c r="AD3236">
        <v>237</v>
      </c>
      <c r="AE3236">
        <v>28</v>
      </c>
      <c r="AF3236">
        <v>14</v>
      </c>
      <c r="AG3236">
        <v>302</v>
      </c>
      <c r="AH3236" t="s">
        <v>1432</v>
      </c>
      <c r="AI3236" t="s">
        <v>4493</v>
      </c>
      <c r="AP3236">
        <f t="shared" si="100"/>
        <v>2</v>
      </c>
    </row>
    <row r="3237" spans="1:42" x14ac:dyDescent="0.3">
      <c r="A3237" s="1">
        <v>3755</v>
      </c>
      <c r="B3237" t="s">
        <v>11671</v>
      </c>
      <c r="C3237" t="s">
        <v>27</v>
      </c>
      <c r="D3237" t="s">
        <v>8693</v>
      </c>
      <c r="E3237" t="s">
        <v>2992</v>
      </c>
      <c r="F3237" t="s">
        <v>157</v>
      </c>
      <c r="G3237" t="s">
        <v>11672</v>
      </c>
      <c r="H3237" t="s">
        <v>5403</v>
      </c>
      <c r="I3237">
        <v>90</v>
      </c>
      <c r="J3237">
        <v>1.85</v>
      </c>
      <c r="K3237" t="s">
        <v>33</v>
      </c>
      <c r="L3237" t="s">
        <v>20149</v>
      </c>
      <c r="M3237" t="s">
        <v>14663</v>
      </c>
      <c r="N3237" t="s">
        <v>16686</v>
      </c>
      <c r="O3237" t="s">
        <v>20150</v>
      </c>
      <c r="P3237" t="s">
        <v>16161</v>
      </c>
      <c r="Q3237">
        <v>2013</v>
      </c>
      <c r="R3237" t="s">
        <v>491</v>
      </c>
      <c r="S3237">
        <v>1</v>
      </c>
      <c r="T3237">
        <v>4800000</v>
      </c>
      <c r="U3237">
        <v>778565</v>
      </c>
      <c r="V3237">
        <f t="shared" si="101"/>
        <v>-4021435</v>
      </c>
      <c r="W3237" t="s">
        <v>11673</v>
      </c>
      <c r="X3237">
        <v>5.7</v>
      </c>
      <c r="Y3237">
        <v>440</v>
      </c>
      <c r="Z3237">
        <v>83234</v>
      </c>
      <c r="AA3237">
        <v>475</v>
      </c>
      <c r="AB3237">
        <v>30000</v>
      </c>
      <c r="AC3237">
        <v>0</v>
      </c>
      <c r="AD3237">
        <v>33000</v>
      </c>
      <c r="AE3237">
        <v>1000</v>
      </c>
      <c r="AF3237">
        <v>428</v>
      </c>
      <c r="AG3237">
        <v>34779</v>
      </c>
      <c r="AH3237" t="s">
        <v>20931</v>
      </c>
      <c r="AI3237" t="s">
        <v>2420</v>
      </c>
      <c r="AP3237">
        <f t="shared" si="100"/>
        <v>2</v>
      </c>
    </row>
    <row r="3238" spans="1:42" x14ac:dyDescent="0.3">
      <c r="A3238" s="1">
        <v>3761</v>
      </c>
      <c r="B3238" t="s">
        <v>11674</v>
      </c>
      <c r="C3238" t="s">
        <v>27</v>
      </c>
      <c r="D3238" t="s">
        <v>11675</v>
      </c>
      <c r="E3238" t="s">
        <v>11676</v>
      </c>
      <c r="F3238" t="s">
        <v>11677</v>
      </c>
      <c r="G3238" t="s">
        <v>11678</v>
      </c>
      <c r="H3238" t="s">
        <v>1390</v>
      </c>
      <c r="I3238">
        <v>100</v>
      </c>
      <c r="J3238">
        <v>1.85</v>
      </c>
      <c r="K3238" t="s">
        <v>2067</v>
      </c>
      <c r="L3238" t="s">
        <v>16024</v>
      </c>
      <c r="M3238" t="s">
        <v>20151</v>
      </c>
      <c r="N3238" t="s">
        <v>17178</v>
      </c>
      <c r="O3238" t="s">
        <v>20152</v>
      </c>
      <c r="P3238" t="s">
        <v>15909</v>
      </c>
      <c r="Q3238">
        <v>2010</v>
      </c>
      <c r="R3238" t="s">
        <v>491</v>
      </c>
      <c r="S3238">
        <v>1</v>
      </c>
      <c r="T3238">
        <v>4600000</v>
      </c>
      <c r="U3238">
        <v>513836</v>
      </c>
      <c r="V3238">
        <f t="shared" si="101"/>
        <v>-4086164</v>
      </c>
      <c r="W3238" t="s">
        <v>11679</v>
      </c>
      <c r="X3238">
        <v>7.2</v>
      </c>
      <c r="Y3238">
        <v>87</v>
      </c>
      <c r="Z3238">
        <v>6304</v>
      </c>
      <c r="AA3238">
        <v>21</v>
      </c>
      <c r="AB3238">
        <v>0</v>
      </c>
      <c r="AC3238">
        <v>3</v>
      </c>
      <c r="AD3238">
        <v>74</v>
      </c>
      <c r="AE3238">
        <v>52</v>
      </c>
      <c r="AF3238">
        <v>9</v>
      </c>
      <c r="AG3238">
        <v>143</v>
      </c>
      <c r="AH3238" t="s">
        <v>1432</v>
      </c>
      <c r="AI3238" t="s">
        <v>2420</v>
      </c>
      <c r="AJ3238" t="s">
        <v>12756</v>
      </c>
      <c r="AP3238">
        <f t="shared" si="100"/>
        <v>3</v>
      </c>
    </row>
    <row r="3239" spans="1:42" x14ac:dyDescent="0.3">
      <c r="A3239" s="1">
        <v>3763</v>
      </c>
      <c r="B3239" t="s">
        <v>11680</v>
      </c>
      <c r="C3239" t="s">
        <v>27</v>
      </c>
      <c r="D3239" t="s">
        <v>11681</v>
      </c>
      <c r="E3239" t="s">
        <v>345</v>
      </c>
      <c r="F3239" t="s">
        <v>9869</v>
      </c>
      <c r="G3239" t="s">
        <v>1627</v>
      </c>
      <c r="H3239" t="s">
        <v>2536</v>
      </c>
      <c r="I3239">
        <v>97</v>
      </c>
      <c r="J3239">
        <v>1.85</v>
      </c>
      <c r="K3239" t="s">
        <v>33</v>
      </c>
      <c r="L3239" t="s">
        <v>19658</v>
      </c>
      <c r="M3239" t="s">
        <v>14564</v>
      </c>
      <c r="N3239" t="s">
        <v>14358</v>
      </c>
      <c r="O3239" t="s">
        <v>20153</v>
      </c>
      <c r="P3239" t="s">
        <v>20154</v>
      </c>
      <c r="Q3239">
        <v>2007</v>
      </c>
      <c r="R3239" t="s">
        <v>6921</v>
      </c>
      <c r="S3239">
        <v>1</v>
      </c>
      <c r="T3239">
        <v>4600000</v>
      </c>
      <c r="U3239">
        <v>434417</v>
      </c>
      <c r="V3239">
        <f t="shared" si="101"/>
        <v>-4165583</v>
      </c>
      <c r="W3239" t="s">
        <v>11682</v>
      </c>
      <c r="X3239">
        <v>5.9</v>
      </c>
      <c r="Y3239">
        <v>121</v>
      </c>
      <c r="Z3239">
        <v>8867</v>
      </c>
      <c r="AA3239">
        <v>65</v>
      </c>
      <c r="AB3239">
        <v>0</v>
      </c>
      <c r="AC3239">
        <v>4</v>
      </c>
      <c r="AD3239">
        <v>13000</v>
      </c>
      <c r="AE3239">
        <v>1000</v>
      </c>
      <c r="AF3239">
        <v>577</v>
      </c>
      <c r="AG3239">
        <v>15093</v>
      </c>
      <c r="AH3239" t="s">
        <v>2420</v>
      </c>
      <c r="AP3239">
        <f t="shared" si="100"/>
        <v>1</v>
      </c>
    </row>
    <row r="3240" spans="1:42" x14ac:dyDescent="0.3">
      <c r="A3240" s="1">
        <v>3765</v>
      </c>
      <c r="B3240" t="s">
        <v>11683</v>
      </c>
      <c r="C3240" t="s">
        <v>27</v>
      </c>
      <c r="D3240" t="s">
        <v>5262</v>
      </c>
      <c r="E3240" t="s">
        <v>7616</v>
      </c>
      <c r="F3240" t="s">
        <v>11684</v>
      </c>
      <c r="G3240" t="s">
        <v>7113</v>
      </c>
      <c r="H3240" t="s">
        <v>32</v>
      </c>
      <c r="I3240">
        <v>96</v>
      </c>
      <c r="J3240">
        <v>1.85</v>
      </c>
      <c r="K3240" t="s">
        <v>33</v>
      </c>
      <c r="L3240" t="s">
        <v>20155</v>
      </c>
      <c r="M3240" t="s">
        <v>14666</v>
      </c>
      <c r="N3240" t="s">
        <v>20156</v>
      </c>
      <c r="O3240" t="s">
        <v>20157</v>
      </c>
      <c r="P3240" t="s">
        <v>13979</v>
      </c>
      <c r="Q3240">
        <v>1984</v>
      </c>
      <c r="R3240" t="s">
        <v>491</v>
      </c>
      <c r="S3240">
        <v>0</v>
      </c>
      <c r="T3240">
        <v>4500000</v>
      </c>
      <c r="U3240">
        <v>81200000</v>
      </c>
      <c r="V3240">
        <f t="shared" si="101"/>
        <v>76700000</v>
      </c>
      <c r="W3240" t="s">
        <v>11685</v>
      </c>
      <c r="X3240">
        <v>6.7</v>
      </c>
      <c r="Y3240">
        <v>45</v>
      </c>
      <c r="Z3240">
        <v>87739</v>
      </c>
      <c r="AA3240">
        <v>133</v>
      </c>
      <c r="AB3240">
        <v>0</v>
      </c>
      <c r="AC3240">
        <v>37</v>
      </c>
      <c r="AD3240">
        <v>801</v>
      </c>
      <c r="AE3240">
        <v>760</v>
      </c>
      <c r="AF3240">
        <v>542</v>
      </c>
      <c r="AG3240">
        <v>3113</v>
      </c>
      <c r="AH3240" t="s">
        <v>1432</v>
      </c>
      <c r="AP3240">
        <f t="shared" si="100"/>
        <v>1</v>
      </c>
    </row>
    <row r="3241" spans="1:42" x14ac:dyDescent="0.3">
      <c r="A3241" s="1">
        <v>3767</v>
      </c>
      <c r="B3241" t="s">
        <v>11686</v>
      </c>
      <c r="C3241" t="s">
        <v>27</v>
      </c>
      <c r="D3241" t="s">
        <v>290</v>
      </c>
      <c r="E3241" t="s">
        <v>157</v>
      </c>
      <c r="F3241" t="s">
        <v>11687</v>
      </c>
      <c r="G3241" t="s">
        <v>6399</v>
      </c>
      <c r="H3241" t="s">
        <v>47</v>
      </c>
      <c r="I3241">
        <v>117</v>
      </c>
      <c r="J3241">
        <v>1.66</v>
      </c>
      <c r="K3241" t="s">
        <v>33</v>
      </c>
      <c r="L3241" t="s">
        <v>15620</v>
      </c>
      <c r="M3241" t="s">
        <v>15334</v>
      </c>
      <c r="N3241" t="s">
        <v>15937</v>
      </c>
      <c r="O3241" t="s">
        <v>17292</v>
      </c>
      <c r="P3241" t="s">
        <v>15289</v>
      </c>
      <c r="Q3241">
        <v>1994</v>
      </c>
      <c r="R3241" t="s">
        <v>491</v>
      </c>
      <c r="S3241">
        <v>4</v>
      </c>
      <c r="T3241">
        <v>4500000</v>
      </c>
      <c r="U3241">
        <v>52700832</v>
      </c>
      <c r="V3241">
        <f t="shared" si="101"/>
        <v>48200832</v>
      </c>
      <c r="W3241" t="s">
        <v>11688</v>
      </c>
      <c r="X3241">
        <v>7.1</v>
      </c>
      <c r="Y3241">
        <v>84</v>
      </c>
      <c r="Z3241">
        <v>107923</v>
      </c>
      <c r="AA3241">
        <v>197</v>
      </c>
      <c r="AB3241">
        <v>0</v>
      </c>
      <c r="AC3241">
        <v>179</v>
      </c>
      <c r="AD3241">
        <v>1000</v>
      </c>
      <c r="AE3241">
        <v>398</v>
      </c>
      <c r="AF3241">
        <v>239</v>
      </c>
      <c r="AG3241">
        <v>1862</v>
      </c>
      <c r="AH3241" t="s">
        <v>1432</v>
      </c>
      <c r="AI3241" t="s">
        <v>2420</v>
      </c>
      <c r="AJ3241" t="s">
        <v>12756</v>
      </c>
      <c r="AP3241">
        <f t="shared" si="100"/>
        <v>3</v>
      </c>
    </row>
    <row r="3242" spans="1:42" x14ac:dyDescent="0.3">
      <c r="A3242" s="1">
        <v>3770</v>
      </c>
      <c r="B3242" t="s">
        <v>11689</v>
      </c>
      <c r="C3242" t="s">
        <v>27</v>
      </c>
      <c r="D3242" t="s">
        <v>3578</v>
      </c>
      <c r="E3242" t="s">
        <v>519</v>
      </c>
      <c r="F3242" t="s">
        <v>739</v>
      </c>
      <c r="G3242" t="s">
        <v>948</v>
      </c>
      <c r="H3242" t="s">
        <v>32</v>
      </c>
      <c r="I3242">
        <v>108</v>
      </c>
      <c r="J3242">
        <v>2.35</v>
      </c>
      <c r="K3242" t="s">
        <v>33</v>
      </c>
      <c r="L3242" t="s">
        <v>16237</v>
      </c>
      <c r="M3242" t="s">
        <v>14347</v>
      </c>
      <c r="N3242" t="s">
        <v>20158</v>
      </c>
      <c r="O3242" t="s">
        <v>14989</v>
      </c>
      <c r="P3242" t="s">
        <v>15855</v>
      </c>
      <c r="Q3242">
        <v>2002</v>
      </c>
      <c r="R3242" t="s">
        <v>491</v>
      </c>
      <c r="S3242">
        <v>0</v>
      </c>
      <c r="T3242">
        <v>15000000</v>
      </c>
      <c r="U3242">
        <v>13060843</v>
      </c>
      <c r="V3242">
        <f t="shared" si="101"/>
        <v>-1939157</v>
      </c>
      <c r="W3242" t="s">
        <v>11690</v>
      </c>
      <c r="X3242">
        <v>7.7</v>
      </c>
      <c r="Y3242">
        <v>202</v>
      </c>
      <c r="Z3242">
        <v>149528</v>
      </c>
      <c r="AA3242">
        <v>454</v>
      </c>
      <c r="AB3242">
        <v>0</v>
      </c>
      <c r="AC3242">
        <v>0</v>
      </c>
      <c r="AD3242">
        <v>22000</v>
      </c>
      <c r="AE3242">
        <v>3000</v>
      </c>
      <c r="AF3242">
        <v>346</v>
      </c>
      <c r="AG3242">
        <v>26050</v>
      </c>
      <c r="AH3242" t="s">
        <v>2420</v>
      </c>
      <c r="AP3242">
        <f t="shared" si="100"/>
        <v>1</v>
      </c>
    </row>
    <row r="3243" spans="1:42" x14ac:dyDescent="0.3">
      <c r="A3243" s="1">
        <v>3772</v>
      </c>
      <c r="B3243" t="s">
        <v>11691</v>
      </c>
      <c r="C3243" t="s">
        <v>27</v>
      </c>
      <c r="D3243" t="s">
        <v>343</v>
      </c>
      <c r="E3243" t="s">
        <v>110</v>
      </c>
      <c r="F3243" t="s">
        <v>11692</v>
      </c>
      <c r="G3243" t="s">
        <v>11693</v>
      </c>
      <c r="H3243" t="s">
        <v>32</v>
      </c>
      <c r="I3243">
        <v>109</v>
      </c>
      <c r="J3243">
        <v>1.85</v>
      </c>
      <c r="K3243" t="s">
        <v>33</v>
      </c>
      <c r="L3243" t="s">
        <v>14416</v>
      </c>
      <c r="M3243" t="s">
        <v>16249</v>
      </c>
      <c r="N3243" t="s">
        <v>16027</v>
      </c>
      <c r="O3243" t="s">
        <v>14631</v>
      </c>
      <c r="P3243" t="s">
        <v>14881</v>
      </c>
      <c r="Q3243">
        <v>1996</v>
      </c>
      <c r="R3243" t="s">
        <v>491</v>
      </c>
      <c r="S3243">
        <v>0</v>
      </c>
      <c r="T3243">
        <v>4500000</v>
      </c>
      <c r="U3243">
        <v>3798532</v>
      </c>
      <c r="V3243">
        <f t="shared" si="101"/>
        <v>-701468</v>
      </c>
      <c r="W3243" t="s">
        <v>11694</v>
      </c>
      <c r="X3243">
        <v>7.4</v>
      </c>
      <c r="Y3243">
        <v>120</v>
      </c>
      <c r="Z3243">
        <v>41138</v>
      </c>
      <c r="AA3243">
        <v>208</v>
      </c>
      <c r="AB3243">
        <v>2000</v>
      </c>
      <c r="AC3243">
        <v>0</v>
      </c>
      <c r="AD3243">
        <v>3000</v>
      </c>
      <c r="AE3243">
        <v>441</v>
      </c>
      <c r="AF3243">
        <v>126</v>
      </c>
      <c r="AG3243">
        <v>3668</v>
      </c>
      <c r="AH3243" t="s">
        <v>20931</v>
      </c>
      <c r="AI3243" t="s">
        <v>2420</v>
      </c>
      <c r="AJ3243" t="s">
        <v>12756</v>
      </c>
      <c r="AK3243" t="s">
        <v>13161</v>
      </c>
      <c r="AP3243">
        <f t="shared" si="100"/>
        <v>4</v>
      </c>
    </row>
    <row r="3244" spans="1:42" x14ac:dyDescent="0.3">
      <c r="A3244" s="1">
        <v>3773</v>
      </c>
      <c r="B3244" t="s">
        <v>11695</v>
      </c>
      <c r="C3244" t="s">
        <v>27</v>
      </c>
      <c r="D3244" t="s">
        <v>896</v>
      </c>
      <c r="E3244" t="s">
        <v>5425</v>
      </c>
      <c r="F3244" t="s">
        <v>1326</v>
      </c>
      <c r="G3244" t="s">
        <v>11696</v>
      </c>
      <c r="H3244" t="s">
        <v>32</v>
      </c>
      <c r="I3244">
        <v>102</v>
      </c>
      <c r="J3244">
        <v>1.37</v>
      </c>
      <c r="K3244" t="s">
        <v>33</v>
      </c>
      <c r="L3244" t="s">
        <v>20159</v>
      </c>
      <c r="M3244" t="s">
        <v>20160</v>
      </c>
      <c r="N3244" t="s">
        <v>20161</v>
      </c>
      <c r="O3244" t="s">
        <v>19113</v>
      </c>
      <c r="P3244" t="s">
        <v>14900</v>
      </c>
      <c r="Q3244">
        <v>2000</v>
      </c>
      <c r="R3244" t="s">
        <v>491</v>
      </c>
      <c r="S3244">
        <v>0</v>
      </c>
      <c r="T3244">
        <v>4500000</v>
      </c>
      <c r="U3244">
        <v>3609278</v>
      </c>
      <c r="V3244">
        <f t="shared" si="101"/>
        <v>-890722</v>
      </c>
      <c r="W3244" t="s">
        <v>11697</v>
      </c>
      <c r="X3244">
        <v>8.4</v>
      </c>
      <c r="Y3244">
        <v>234</v>
      </c>
      <c r="Z3244">
        <v>573541</v>
      </c>
      <c r="AA3244">
        <v>1916</v>
      </c>
      <c r="AB3244">
        <v>38000</v>
      </c>
      <c r="AC3244">
        <v>0</v>
      </c>
      <c r="AD3244">
        <v>1000</v>
      </c>
      <c r="AE3244">
        <v>1000</v>
      </c>
      <c r="AF3244">
        <v>167</v>
      </c>
      <c r="AG3244">
        <v>2235</v>
      </c>
      <c r="AH3244" t="s">
        <v>2420</v>
      </c>
      <c r="AP3244">
        <f t="shared" si="100"/>
        <v>1</v>
      </c>
    </row>
    <row r="3245" spans="1:42" x14ac:dyDescent="0.3">
      <c r="A3245" s="1">
        <v>3775</v>
      </c>
      <c r="B3245" t="s">
        <v>11698</v>
      </c>
      <c r="C3245" t="s">
        <v>27</v>
      </c>
      <c r="D3245" t="s">
        <v>11699</v>
      </c>
      <c r="E3245" t="s">
        <v>11700</v>
      </c>
      <c r="F3245" t="s">
        <v>11701</v>
      </c>
      <c r="G3245" t="s">
        <v>11702</v>
      </c>
      <c r="H3245" t="s">
        <v>2536</v>
      </c>
      <c r="I3245">
        <v>115</v>
      </c>
      <c r="J3245">
        <v>2</v>
      </c>
      <c r="K3245" t="s">
        <v>1988</v>
      </c>
      <c r="L3245" t="s">
        <v>16227</v>
      </c>
      <c r="M3245" t="s">
        <v>18014</v>
      </c>
      <c r="N3245" t="s">
        <v>14003</v>
      </c>
      <c r="O3245" t="s">
        <v>20162</v>
      </c>
      <c r="P3245" t="s">
        <v>20163</v>
      </c>
      <c r="Q3245">
        <v>1998</v>
      </c>
      <c r="R3245" t="s">
        <v>34</v>
      </c>
      <c r="S3245">
        <v>3</v>
      </c>
      <c r="T3245">
        <v>700000000</v>
      </c>
      <c r="U3245">
        <v>1687311</v>
      </c>
      <c r="V3245">
        <f t="shared" si="101"/>
        <v>-698312689</v>
      </c>
      <c r="W3245" t="s">
        <v>11703</v>
      </c>
      <c r="X3245">
        <v>7.2</v>
      </c>
      <c r="Y3245">
        <v>35</v>
      </c>
      <c r="Z3245">
        <v>2412</v>
      </c>
      <c r="AA3245">
        <v>40</v>
      </c>
      <c r="AB3245">
        <v>539</v>
      </c>
      <c r="AC3245">
        <v>98</v>
      </c>
      <c r="AD3245">
        <v>341</v>
      </c>
      <c r="AE3245">
        <v>26</v>
      </c>
      <c r="AF3245">
        <v>4</v>
      </c>
      <c r="AG3245">
        <v>371</v>
      </c>
      <c r="AH3245" t="s">
        <v>2420</v>
      </c>
      <c r="AI3245" t="s">
        <v>20927</v>
      </c>
      <c r="AP3245">
        <f t="shared" si="100"/>
        <v>2</v>
      </c>
    </row>
    <row r="3246" spans="1:42" x14ac:dyDescent="0.3">
      <c r="A3246" s="1">
        <v>3777</v>
      </c>
      <c r="B3246" t="s">
        <v>11704</v>
      </c>
      <c r="C3246" t="s">
        <v>27</v>
      </c>
      <c r="D3246" t="s">
        <v>11705</v>
      </c>
      <c r="E3246" t="s">
        <v>11706</v>
      </c>
      <c r="F3246" t="s">
        <v>11707</v>
      </c>
      <c r="G3246" t="s">
        <v>4747</v>
      </c>
      <c r="H3246" t="s">
        <v>32</v>
      </c>
      <c r="I3246">
        <v>98</v>
      </c>
      <c r="J3246">
        <v>2.35</v>
      </c>
      <c r="K3246" t="s">
        <v>33</v>
      </c>
      <c r="L3246" t="s">
        <v>20164</v>
      </c>
      <c r="M3246" t="s">
        <v>16463</v>
      </c>
      <c r="N3246" t="s">
        <v>20165</v>
      </c>
      <c r="O3246" t="s">
        <v>20018</v>
      </c>
      <c r="P3246" t="s">
        <v>20166</v>
      </c>
      <c r="Q3246">
        <v>2014</v>
      </c>
      <c r="R3246" t="s">
        <v>72</v>
      </c>
      <c r="S3246">
        <v>0</v>
      </c>
      <c r="T3246">
        <v>5000000</v>
      </c>
      <c r="U3246">
        <v>10429707</v>
      </c>
      <c r="V3246">
        <f t="shared" si="101"/>
        <v>5429707</v>
      </c>
      <c r="W3246" t="s">
        <v>11708</v>
      </c>
      <c r="X3246">
        <v>5.4</v>
      </c>
      <c r="Y3246">
        <v>49</v>
      </c>
      <c r="Z3246">
        <v>10483</v>
      </c>
      <c r="AA3246">
        <v>125</v>
      </c>
      <c r="AB3246">
        <v>0</v>
      </c>
      <c r="AC3246">
        <v>10</v>
      </c>
      <c r="AD3246">
        <v>589</v>
      </c>
      <c r="AE3246">
        <v>416</v>
      </c>
      <c r="AF3246">
        <v>402</v>
      </c>
      <c r="AG3246">
        <v>2705</v>
      </c>
      <c r="AH3246" t="s">
        <v>1432</v>
      </c>
      <c r="AP3246">
        <f t="shared" si="100"/>
        <v>1</v>
      </c>
    </row>
    <row r="3247" spans="1:42" x14ac:dyDescent="0.3">
      <c r="A3247" s="1">
        <v>3778</v>
      </c>
      <c r="B3247" t="s">
        <v>11709</v>
      </c>
      <c r="C3247" t="s">
        <v>27</v>
      </c>
      <c r="D3247" t="s">
        <v>6779</v>
      </c>
      <c r="E3247" t="s">
        <v>291</v>
      </c>
      <c r="F3247" t="s">
        <v>2127</v>
      </c>
      <c r="G3247" t="s">
        <v>11710</v>
      </c>
      <c r="H3247" t="s">
        <v>32</v>
      </c>
      <c r="I3247">
        <v>133</v>
      </c>
      <c r="J3247">
        <v>2.35</v>
      </c>
      <c r="K3247" t="s">
        <v>33</v>
      </c>
      <c r="L3247" t="s">
        <v>14567</v>
      </c>
      <c r="M3247" t="s">
        <v>14096</v>
      </c>
      <c r="N3247" t="s">
        <v>17477</v>
      </c>
      <c r="O3247" t="s">
        <v>15918</v>
      </c>
      <c r="P3247" t="s">
        <v>14168</v>
      </c>
      <c r="Q3247">
        <v>2001</v>
      </c>
      <c r="R3247" t="s">
        <v>491</v>
      </c>
      <c r="S3247">
        <v>1</v>
      </c>
      <c r="T3247">
        <v>4500000</v>
      </c>
      <c r="U3247">
        <v>727883</v>
      </c>
      <c r="V3247">
        <f t="shared" si="101"/>
        <v>-3772117</v>
      </c>
      <c r="W3247" t="s">
        <v>11711</v>
      </c>
      <c r="X3247">
        <v>8.1</v>
      </c>
      <c r="Y3247">
        <v>283</v>
      </c>
      <c r="Z3247">
        <v>580999</v>
      </c>
      <c r="AA3247">
        <v>2110</v>
      </c>
      <c r="AB3247">
        <v>33000</v>
      </c>
      <c r="AC3247">
        <v>219</v>
      </c>
      <c r="AD3247">
        <v>15000</v>
      </c>
      <c r="AE3247">
        <v>933</v>
      </c>
      <c r="AF3247">
        <v>701</v>
      </c>
      <c r="AG3247">
        <v>17040</v>
      </c>
      <c r="AH3247" t="s">
        <v>2420</v>
      </c>
      <c r="AI3247" t="s">
        <v>13700</v>
      </c>
      <c r="AJ3247" t="s">
        <v>13161</v>
      </c>
      <c r="AP3247">
        <f t="shared" si="100"/>
        <v>3</v>
      </c>
    </row>
    <row r="3248" spans="1:42" x14ac:dyDescent="0.3">
      <c r="A3248" s="1">
        <v>3780</v>
      </c>
      <c r="B3248" t="s">
        <v>11712</v>
      </c>
      <c r="C3248" t="s">
        <v>27</v>
      </c>
      <c r="D3248" t="s">
        <v>11713</v>
      </c>
      <c r="E3248" t="s">
        <v>11714</v>
      </c>
      <c r="F3248" t="s">
        <v>11715</v>
      </c>
      <c r="G3248" t="s">
        <v>11716</v>
      </c>
      <c r="H3248" t="s">
        <v>7222</v>
      </c>
      <c r="I3248">
        <v>122</v>
      </c>
      <c r="J3248">
        <v>1.85</v>
      </c>
      <c r="K3248" t="s">
        <v>7223</v>
      </c>
      <c r="L3248" t="s">
        <v>20167</v>
      </c>
      <c r="M3248" t="s">
        <v>15210</v>
      </c>
      <c r="N3248" t="s">
        <v>19251</v>
      </c>
      <c r="O3248" t="s">
        <v>14666</v>
      </c>
      <c r="P3248" t="s">
        <v>14397</v>
      </c>
      <c r="Q3248">
        <v>1997</v>
      </c>
      <c r="R3248" t="s">
        <v>491</v>
      </c>
      <c r="S3248">
        <v>1</v>
      </c>
      <c r="T3248">
        <v>4500000</v>
      </c>
      <c r="U3248">
        <v>713413</v>
      </c>
      <c r="V3248">
        <f t="shared" si="101"/>
        <v>-3786587</v>
      </c>
      <c r="W3248" t="s">
        <v>11717</v>
      </c>
      <c r="X3248">
        <v>7.8</v>
      </c>
      <c r="Y3248">
        <v>54</v>
      </c>
      <c r="Z3248">
        <v>9171</v>
      </c>
      <c r="AA3248">
        <v>68</v>
      </c>
      <c r="AB3248">
        <v>689</v>
      </c>
      <c r="AC3248">
        <v>4</v>
      </c>
      <c r="AD3248">
        <v>25</v>
      </c>
      <c r="AE3248">
        <v>20</v>
      </c>
      <c r="AF3248">
        <v>3</v>
      </c>
      <c r="AG3248">
        <v>48</v>
      </c>
      <c r="AH3248" t="s">
        <v>20931</v>
      </c>
      <c r="AI3248" t="s">
        <v>2420</v>
      </c>
      <c r="AJ3248" t="s">
        <v>20928</v>
      </c>
      <c r="AP3248">
        <f t="shared" si="100"/>
        <v>3</v>
      </c>
    </row>
    <row r="3249" spans="1:42" x14ac:dyDescent="0.3">
      <c r="A3249" s="1">
        <v>3781</v>
      </c>
      <c r="B3249" t="s">
        <v>11718</v>
      </c>
      <c r="C3249" t="s">
        <v>27</v>
      </c>
      <c r="D3249" t="s">
        <v>11719</v>
      </c>
      <c r="E3249" t="s">
        <v>2798</v>
      </c>
      <c r="F3249" t="s">
        <v>6678</v>
      </c>
      <c r="G3249" t="s">
        <v>11720</v>
      </c>
      <c r="H3249" t="s">
        <v>32</v>
      </c>
      <c r="I3249">
        <v>106</v>
      </c>
      <c r="J3249">
        <v>1.85</v>
      </c>
      <c r="K3249" t="s">
        <v>33</v>
      </c>
      <c r="L3249" t="s">
        <v>14564</v>
      </c>
      <c r="M3249" t="s">
        <v>20168</v>
      </c>
      <c r="N3249" t="s">
        <v>20169</v>
      </c>
      <c r="O3249" t="s">
        <v>15897</v>
      </c>
      <c r="P3249" t="s">
        <v>20170</v>
      </c>
      <c r="Q3249">
        <v>2002</v>
      </c>
      <c r="R3249" t="s">
        <v>491</v>
      </c>
      <c r="S3249">
        <v>0</v>
      </c>
      <c r="T3249">
        <v>2000000</v>
      </c>
      <c r="U3249">
        <v>410241</v>
      </c>
      <c r="V3249">
        <f t="shared" si="101"/>
        <v>-1589759</v>
      </c>
      <c r="W3249" t="s">
        <v>11721</v>
      </c>
      <c r="X3249">
        <v>6.8</v>
      </c>
      <c r="Y3249">
        <v>92</v>
      </c>
      <c r="Z3249">
        <v>32357</v>
      </c>
      <c r="AA3249">
        <v>199</v>
      </c>
      <c r="AB3249">
        <v>3000</v>
      </c>
      <c r="AC3249">
        <v>68</v>
      </c>
      <c r="AD3249">
        <v>835</v>
      </c>
      <c r="AE3249">
        <v>601</v>
      </c>
      <c r="AF3249">
        <v>391</v>
      </c>
      <c r="AG3249">
        <v>2110</v>
      </c>
      <c r="AH3249" t="s">
        <v>1432</v>
      </c>
      <c r="AI3249" t="s">
        <v>20931</v>
      </c>
      <c r="AJ3249" t="s">
        <v>2420</v>
      </c>
      <c r="AP3249">
        <f t="shared" si="100"/>
        <v>3</v>
      </c>
    </row>
    <row r="3250" spans="1:42" x14ac:dyDescent="0.3">
      <c r="A3250" s="1">
        <v>3783</v>
      </c>
      <c r="B3250" t="s">
        <v>11722</v>
      </c>
      <c r="C3250" t="s">
        <v>27</v>
      </c>
      <c r="D3250" t="s">
        <v>9638</v>
      </c>
      <c r="E3250" t="s">
        <v>9415</v>
      </c>
      <c r="F3250" t="s">
        <v>11723</v>
      </c>
      <c r="G3250" t="s">
        <v>11724</v>
      </c>
      <c r="H3250" t="s">
        <v>4846</v>
      </c>
      <c r="I3250">
        <v>112</v>
      </c>
      <c r="J3250">
        <v>2.35</v>
      </c>
      <c r="K3250" t="s">
        <v>9417</v>
      </c>
      <c r="L3250" t="s">
        <v>17015</v>
      </c>
      <c r="M3250" t="s">
        <v>15707</v>
      </c>
      <c r="N3250" t="s">
        <v>18412</v>
      </c>
      <c r="O3250" t="s">
        <v>19352</v>
      </c>
      <c r="P3250" t="s">
        <v>20171</v>
      </c>
      <c r="Q3250">
        <v>2005</v>
      </c>
      <c r="R3250" t="s">
        <v>491</v>
      </c>
      <c r="S3250">
        <v>0</v>
      </c>
      <c r="T3250">
        <v>4200000000</v>
      </c>
      <c r="U3250">
        <v>211667</v>
      </c>
      <c r="V3250">
        <f t="shared" si="101"/>
        <v>-4199788333</v>
      </c>
      <c r="W3250" t="s">
        <v>11725</v>
      </c>
      <c r="X3250">
        <v>7.7</v>
      </c>
      <c r="Y3250">
        <v>202</v>
      </c>
      <c r="Z3250">
        <v>53508</v>
      </c>
      <c r="AA3250">
        <v>131</v>
      </c>
      <c r="AB3250">
        <v>4000</v>
      </c>
      <c r="AC3250">
        <v>0</v>
      </c>
      <c r="AD3250">
        <v>717</v>
      </c>
      <c r="AE3250">
        <v>126</v>
      </c>
      <c r="AF3250">
        <v>38</v>
      </c>
      <c r="AG3250">
        <v>907</v>
      </c>
      <c r="AH3250" t="s">
        <v>20931</v>
      </c>
      <c r="AI3250" t="s">
        <v>2420</v>
      </c>
      <c r="AP3250">
        <f t="shared" si="100"/>
        <v>2</v>
      </c>
    </row>
    <row r="3251" spans="1:42" x14ac:dyDescent="0.3">
      <c r="A3251" s="1">
        <v>3785</v>
      </c>
      <c r="B3251" t="s">
        <v>11726</v>
      </c>
      <c r="C3251" t="s">
        <v>27</v>
      </c>
      <c r="D3251" t="s">
        <v>11727</v>
      </c>
      <c r="E3251" t="s">
        <v>260</v>
      </c>
      <c r="F3251" t="s">
        <v>511</v>
      </c>
      <c r="G3251" t="s">
        <v>10248</v>
      </c>
      <c r="H3251" t="s">
        <v>47</v>
      </c>
      <c r="I3251">
        <v>99</v>
      </c>
      <c r="J3251">
        <v>1.85</v>
      </c>
      <c r="K3251" t="s">
        <v>33</v>
      </c>
      <c r="L3251" t="s">
        <v>19712</v>
      </c>
      <c r="M3251" t="s">
        <v>14048</v>
      </c>
      <c r="N3251" t="s">
        <v>15882</v>
      </c>
      <c r="O3251" t="s">
        <v>14731</v>
      </c>
      <c r="P3251" t="s">
        <v>20172</v>
      </c>
      <c r="Q3251">
        <v>2001</v>
      </c>
      <c r="R3251" t="s">
        <v>491</v>
      </c>
      <c r="S3251">
        <v>1</v>
      </c>
      <c r="T3251">
        <v>2500000</v>
      </c>
      <c r="U3251">
        <v>92191</v>
      </c>
      <c r="V3251">
        <f t="shared" si="101"/>
        <v>-2407809</v>
      </c>
      <c r="W3251" t="s">
        <v>11728</v>
      </c>
      <c r="X3251">
        <v>6.5</v>
      </c>
      <c r="Y3251">
        <v>54</v>
      </c>
      <c r="Z3251">
        <v>29463</v>
      </c>
      <c r="AA3251">
        <v>84</v>
      </c>
      <c r="AB3251">
        <v>0</v>
      </c>
      <c r="AC3251">
        <v>0</v>
      </c>
      <c r="AD3251">
        <v>26000</v>
      </c>
      <c r="AE3251">
        <v>1000</v>
      </c>
      <c r="AF3251">
        <v>798</v>
      </c>
      <c r="AG3251">
        <v>29325</v>
      </c>
      <c r="AH3251" t="s">
        <v>1432</v>
      </c>
      <c r="AI3251" t="s">
        <v>2420</v>
      </c>
      <c r="AJ3251" t="s">
        <v>20930</v>
      </c>
      <c r="AP3251">
        <f t="shared" si="100"/>
        <v>3</v>
      </c>
    </row>
    <row r="3252" spans="1:42" x14ac:dyDescent="0.3">
      <c r="A3252" s="1">
        <v>3786</v>
      </c>
      <c r="B3252" t="s">
        <v>11729</v>
      </c>
      <c r="C3252" t="s">
        <v>27</v>
      </c>
      <c r="D3252" t="s">
        <v>11730</v>
      </c>
      <c r="E3252" t="s">
        <v>11731</v>
      </c>
      <c r="F3252" t="s">
        <v>4352</v>
      </c>
      <c r="G3252" t="s">
        <v>3873</v>
      </c>
      <c r="H3252" t="s">
        <v>2734</v>
      </c>
      <c r="I3252">
        <v>110</v>
      </c>
      <c r="J3252">
        <v>2.35</v>
      </c>
      <c r="K3252" t="s">
        <v>5076</v>
      </c>
      <c r="L3252" t="s">
        <v>14981</v>
      </c>
      <c r="M3252" t="s">
        <v>15162</v>
      </c>
      <c r="N3252" t="s">
        <v>20173</v>
      </c>
      <c r="O3252" t="s">
        <v>20174</v>
      </c>
      <c r="P3252" t="s">
        <v>20175</v>
      </c>
      <c r="Q3252">
        <v>2006</v>
      </c>
      <c r="R3252" t="s">
        <v>491</v>
      </c>
      <c r="S3252">
        <v>0</v>
      </c>
      <c r="T3252">
        <v>35000000</v>
      </c>
      <c r="U3252">
        <v>49413</v>
      </c>
      <c r="V3252">
        <f t="shared" si="101"/>
        <v>-34950587</v>
      </c>
      <c r="W3252" t="s">
        <v>11732</v>
      </c>
      <c r="X3252">
        <v>7.3</v>
      </c>
      <c r="Y3252">
        <v>98</v>
      </c>
      <c r="Z3252">
        <v>6919</v>
      </c>
      <c r="AA3252">
        <v>26</v>
      </c>
      <c r="AB3252">
        <v>528</v>
      </c>
      <c r="AC3252">
        <v>143</v>
      </c>
      <c r="AD3252">
        <v>155</v>
      </c>
      <c r="AE3252">
        <v>96</v>
      </c>
      <c r="AF3252">
        <v>76</v>
      </c>
      <c r="AG3252">
        <v>398</v>
      </c>
      <c r="AH3252" t="s">
        <v>980</v>
      </c>
      <c r="AI3252" t="s">
        <v>20931</v>
      </c>
      <c r="AJ3252" t="s">
        <v>13161</v>
      </c>
      <c r="AP3252">
        <f t="shared" si="100"/>
        <v>3</v>
      </c>
    </row>
    <row r="3253" spans="1:42" x14ac:dyDescent="0.3">
      <c r="A3253" s="1">
        <v>3789</v>
      </c>
      <c r="B3253" t="s">
        <v>11733</v>
      </c>
      <c r="C3253" t="s">
        <v>27</v>
      </c>
      <c r="D3253" t="s">
        <v>11734</v>
      </c>
      <c r="E3253" t="s">
        <v>175</v>
      </c>
      <c r="F3253" t="s">
        <v>2371</v>
      </c>
      <c r="G3253" t="s">
        <v>3591</v>
      </c>
      <c r="H3253" t="s">
        <v>32</v>
      </c>
      <c r="I3253">
        <v>104</v>
      </c>
      <c r="J3253">
        <v>2.35</v>
      </c>
      <c r="K3253" t="s">
        <v>33</v>
      </c>
      <c r="L3253" t="s">
        <v>20176</v>
      </c>
      <c r="M3253" t="s">
        <v>20177</v>
      </c>
      <c r="N3253" t="s">
        <v>20178</v>
      </c>
      <c r="O3253" t="s">
        <v>19742</v>
      </c>
      <c r="P3253" t="s">
        <v>14644</v>
      </c>
      <c r="Q3253">
        <v>2009</v>
      </c>
      <c r="R3253" t="s">
        <v>491</v>
      </c>
      <c r="S3253">
        <v>1</v>
      </c>
      <c r="T3253">
        <v>4500000</v>
      </c>
      <c r="U3253">
        <v>108229</v>
      </c>
      <c r="V3253">
        <f t="shared" si="101"/>
        <v>-4391771</v>
      </c>
      <c r="W3253" t="s">
        <v>11735</v>
      </c>
      <c r="X3253">
        <v>5.9</v>
      </c>
      <c r="Y3253">
        <v>138</v>
      </c>
      <c r="Z3253">
        <v>30836</v>
      </c>
      <c r="AA3253">
        <v>137</v>
      </c>
      <c r="AB3253">
        <v>7000</v>
      </c>
      <c r="AC3253">
        <v>0</v>
      </c>
      <c r="AD3253">
        <v>14000</v>
      </c>
      <c r="AE3253">
        <v>1000</v>
      </c>
      <c r="AF3253">
        <v>329</v>
      </c>
      <c r="AG3253">
        <v>15860</v>
      </c>
      <c r="AH3253" t="s">
        <v>2420</v>
      </c>
      <c r="AI3253" t="s">
        <v>4493</v>
      </c>
      <c r="AJ3253" t="s">
        <v>20928</v>
      </c>
      <c r="AK3253" t="s">
        <v>13161</v>
      </c>
      <c r="AP3253">
        <f t="shared" si="100"/>
        <v>4</v>
      </c>
    </row>
    <row r="3254" spans="1:42" x14ac:dyDescent="0.3">
      <c r="A3254" s="1">
        <v>3791</v>
      </c>
      <c r="B3254" t="s">
        <v>11736</v>
      </c>
      <c r="C3254" t="s">
        <v>27</v>
      </c>
      <c r="D3254" t="s">
        <v>3494</v>
      </c>
      <c r="E3254" t="s">
        <v>11737</v>
      </c>
      <c r="F3254" t="s">
        <v>11219</v>
      </c>
      <c r="G3254" t="s">
        <v>9765</v>
      </c>
      <c r="H3254" t="s">
        <v>32</v>
      </c>
      <c r="I3254">
        <v>133</v>
      </c>
      <c r="J3254">
        <v>1.85</v>
      </c>
      <c r="K3254" t="s">
        <v>33</v>
      </c>
      <c r="L3254" t="s">
        <v>15510</v>
      </c>
      <c r="M3254" t="s">
        <v>14138</v>
      </c>
      <c r="N3254" t="s">
        <v>16341</v>
      </c>
      <c r="O3254" t="s">
        <v>14911</v>
      </c>
      <c r="P3254" t="s">
        <v>16948</v>
      </c>
      <c r="Q3254">
        <v>1975</v>
      </c>
      <c r="R3254" t="s">
        <v>491</v>
      </c>
      <c r="S3254">
        <v>0</v>
      </c>
      <c r="T3254">
        <v>4400000</v>
      </c>
      <c r="U3254">
        <v>112000000</v>
      </c>
      <c r="V3254">
        <f t="shared" si="101"/>
        <v>107600000</v>
      </c>
      <c r="W3254" t="s">
        <v>11738</v>
      </c>
      <c r="X3254">
        <v>8.6999999999999993</v>
      </c>
      <c r="Y3254">
        <v>149</v>
      </c>
      <c r="Z3254">
        <v>680041</v>
      </c>
      <c r="AA3254">
        <v>760</v>
      </c>
      <c r="AB3254">
        <v>32000</v>
      </c>
      <c r="AC3254">
        <v>869</v>
      </c>
      <c r="AD3254">
        <v>888</v>
      </c>
      <c r="AE3254">
        <v>721</v>
      </c>
      <c r="AF3254">
        <v>425</v>
      </c>
      <c r="AG3254">
        <v>2176</v>
      </c>
      <c r="AH3254" t="s">
        <v>2420</v>
      </c>
      <c r="AP3254">
        <f t="shared" si="100"/>
        <v>1</v>
      </c>
    </row>
    <row r="3255" spans="1:42" x14ac:dyDescent="0.3">
      <c r="A3255" s="1">
        <v>3796</v>
      </c>
      <c r="B3255" t="s">
        <v>11739</v>
      </c>
      <c r="C3255" t="s">
        <v>27</v>
      </c>
      <c r="D3255" t="s">
        <v>11740</v>
      </c>
      <c r="E3255" t="s">
        <v>4507</v>
      </c>
      <c r="F3255" t="s">
        <v>11741</v>
      </c>
      <c r="G3255" t="s">
        <v>11742</v>
      </c>
      <c r="H3255" t="s">
        <v>32</v>
      </c>
      <c r="I3255">
        <v>103</v>
      </c>
      <c r="J3255">
        <v>2.35</v>
      </c>
      <c r="K3255" t="s">
        <v>33</v>
      </c>
      <c r="L3255" t="s">
        <v>20179</v>
      </c>
      <c r="M3255" t="s">
        <v>20180</v>
      </c>
      <c r="N3255" t="s">
        <v>20181</v>
      </c>
      <c r="O3255" t="s">
        <v>20182</v>
      </c>
      <c r="P3255" t="s">
        <v>20183</v>
      </c>
      <c r="Q3255">
        <v>2014</v>
      </c>
      <c r="R3255" t="s">
        <v>491</v>
      </c>
      <c r="S3255">
        <v>1</v>
      </c>
      <c r="T3255">
        <v>4500000</v>
      </c>
      <c r="U3255">
        <v>8691</v>
      </c>
      <c r="V3255">
        <f t="shared" si="101"/>
        <v>-4491309</v>
      </c>
      <c r="W3255" t="s">
        <v>11743</v>
      </c>
      <c r="X3255">
        <v>5.8</v>
      </c>
      <c r="Y3255">
        <v>29</v>
      </c>
      <c r="Z3255">
        <v>4952</v>
      </c>
      <c r="AA3255">
        <v>32</v>
      </c>
      <c r="AB3255">
        <v>0</v>
      </c>
      <c r="AC3255">
        <v>249</v>
      </c>
      <c r="AD3255">
        <v>2000</v>
      </c>
      <c r="AE3255">
        <v>298</v>
      </c>
      <c r="AF3255">
        <v>261</v>
      </c>
      <c r="AG3255">
        <v>3089</v>
      </c>
      <c r="AH3255" t="s">
        <v>980</v>
      </c>
      <c r="AI3255" t="s">
        <v>718</v>
      </c>
      <c r="AP3255">
        <f t="shared" si="100"/>
        <v>2</v>
      </c>
    </row>
    <row r="3256" spans="1:42" x14ac:dyDescent="0.3">
      <c r="A3256" s="1">
        <v>3797</v>
      </c>
      <c r="B3256" t="s">
        <v>11744</v>
      </c>
      <c r="C3256" t="s">
        <v>27</v>
      </c>
      <c r="D3256" t="s">
        <v>11745</v>
      </c>
      <c r="E3256" t="s">
        <v>447</v>
      </c>
      <c r="F3256" t="s">
        <v>307</v>
      </c>
      <c r="G3256" t="s">
        <v>2164</v>
      </c>
      <c r="H3256" t="s">
        <v>47</v>
      </c>
      <c r="I3256">
        <v>112</v>
      </c>
      <c r="J3256">
        <v>2.35</v>
      </c>
      <c r="K3256" t="s">
        <v>33</v>
      </c>
      <c r="L3256" t="s">
        <v>14897</v>
      </c>
      <c r="M3256" t="s">
        <v>14045</v>
      </c>
      <c r="N3256" t="s">
        <v>14914</v>
      </c>
      <c r="O3256" t="s">
        <v>20184</v>
      </c>
      <c r="P3256" t="s">
        <v>20185</v>
      </c>
      <c r="Q3256">
        <v>2012</v>
      </c>
      <c r="R3256" t="s">
        <v>491</v>
      </c>
      <c r="S3256">
        <v>4</v>
      </c>
      <c r="T3256">
        <v>3000000</v>
      </c>
      <c r="U3256">
        <v>26345</v>
      </c>
      <c r="V3256">
        <f t="shared" si="101"/>
        <v>-2973655</v>
      </c>
      <c r="W3256" t="s">
        <v>11746</v>
      </c>
      <c r="X3256">
        <v>6.1</v>
      </c>
      <c r="Y3256">
        <v>111</v>
      </c>
      <c r="Z3256">
        <v>16445</v>
      </c>
      <c r="AA3256">
        <v>99</v>
      </c>
      <c r="AB3256">
        <v>0</v>
      </c>
      <c r="AC3256">
        <v>63</v>
      </c>
      <c r="AD3256">
        <v>2000</v>
      </c>
      <c r="AE3256">
        <v>1000</v>
      </c>
      <c r="AF3256">
        <v>422</v>
      </c>
      <c r="AG3256">
        <v>4810</v>
      </c>
      <c r="AH3256" t="s">
        <v>980</v>
      </c>
      <c r="AI3256" t="s">
        <v>20931</v>
      </c>
      <c r="AJ3256" t="s">
        <v>2420</v>
      </c>
      <c r="AP3256">
        <f t="shared" si="100"/>
        <v>3</v>
      </c>
    </row>
    <row r="3257" spans="1:42" x14ac:dyDescent="0.3">
      <c r="A3257" s="1">
        <v>3800</v>
      </c>
      <c r="B3257" t="s">
        <v>11747</v>
      </c>
      <c r="C3257" t="s">
        <v>27</v>
      </c>
      <c r="D3257" t="s">
        <v>5979</v>
      </c>
      <c r="E3257" t="s">
        <v>5233</v>
      </c>
      <c r="F3257" t="s">
        <v>11748</v>
      </c>
      <c r="G3257" t="s">
        <v>11749</v>
      </c>
      <c r="H3257" t="s">
        <v>137</v>
      </c>
      <c r="I3257">
        <v>101</v>
      </c>
      <c r="J3257">
        <v>2.35</v>
      </c>
      <c r="K3257" t="s">
        <v>33</v>
      </c>
      <c r="L3257" t="s">
        <v>14069</v>
      </c>
      <c r="M3257" t="s">
        <v>20186</v>
      </c>
      <c r="N3257" t="s">
        <v>19803</v>
      </c>
      <c r="O3257" t="s">
        <v>18629</v>
      </c>
      <c r="P3257" t="s">
        <v>14987</v>
      </c>
      <c r="Q3257">
        <v>2002</v>
      </c>
      <c r="R3257" t="s">
        <v>34</v>
      </c>
      <c r="S3257">
        <v>1</v>
      </c>
      <c r="T3257">
        <v>6000000</v>
      </c>
      <c r="U3257">
        <v>20772796</v>
      </c>
      <c r="V3257">
        <f t="shared" si="101"/>
        <v>14772796</v>
      </c>
      <c r="W3257" t="s">
        <v>11750</v>
      </c>
      <c r="X3257">
        <v>7.6</v>
      </c>
      <c r="Y3257">
        <v>149</v>
      </c>
      <c r="Z3257">
        <v>34232</v>
      </c>
      <c r="AA3257">
        <v>346</v>
      </c>
      <c r="AB3257">
        <v>0</v>
      </c>
      <c r="AC3257">
        <v>51</v>
      </c>
      <c r="AD3257">
        <v>446</v>
      </c>
      <c r="AE3257">
        <v>20</v>
      </c>
      <c r="AF3257">
        <v>8</v>
      </c>
      <c r="AG3257">
        <v>497</v>
      </c>
      <c r="AH3257" t="s">
        <v>2420</v>
      </c>
      <c r="AI3257" t="s">
        <v>20926</v>
      </c>
      <c r="AP3257">
        <f t="shared" si="100"/>
        <v>2</v>
      </c>
    </row>
    <row r="3258" spans="1:42" x14ac:dyDescent="0.3">
      <c r="A3258" s="1">
        <v>3801</v>
      </c>
      <c r="B3258" t="s">
        <v>11751</v>
      </c>
      <c r="C3258" t="s">
        <v>27</v>
      </c>
      <c r="D3258" t="s">
        <v>11752</v>
      </c>
      <c r="E3258" t="s">
        <v>11753</v>
      </c>
      <c r="F3258" t="s">
        <v>11754</v>
      </c>
      <c r="G3258" t="s">
        <v>11755</v>
      </c>
      <c r="H3258" t="s">
        <v>4855</v>
      </c>
      <c r="I3258">
        <v>133</v>
      </c>
      <c r="J3258">
        <v>2.35</v>
      </c>
      <c r="K3258" t="s">
        <v>9847</v>
      </c>
      <c r="L3258" t="s">
        <v>20187</v>
      </c>
      <c r="M3258" t="s">
        <v>15828</v>
      </c>
      <c r="N3258" t="s">
        <v>20188</v>
      </c>
      <c r="O3258" t="s">
        <v>20189</v>
      </c>
      <c r="P3258" t="s">
        <v>14397</v>
      </c>
      <c r="Q3258">
        <v>2009</v>
      </c>
      <c r="R3258" t="s">
        <v>491</v>
      </c>
      <c r="S3258">
        <v>0</v>
      </c>
      <c r="T3258">
        <v>150000000</v>
      </c>
      <c r="U3258">
        <v>199228</v>
      </c>
      <c r="V3258">
        <f t="shared" si="101"/>
        <v>-149800772</v>
      </c>
      <c r="W3258" t="s">
        <v>11756</v>
      </c>
      <c r="X3258">
        <v>7.2</v>
      </c>
      <c r="Y3258">
        <v>12</v>
      </c>
      <c r="Z3258">
        <v>7295</v>
      </c>
      <c r="AA3258">
        <v>49</v>
      </c>
      <c r="AB3258">
        <v>504</v>
      </c>
      <c r="AC3258">
        <v>12</v>
      </c>
      <c r="AD3258">
        <v>464</v>
      </c>
      <c r="AE3258">
        <v>374</v>
      </c>
      <c r="AF3258">
        <v>106</v>
      </c>
      <c r="AG3258">
        <v>1045</v>
      </c>
      <c r="AH3258" t="s">
        <v>1432</v>
      </c>
      <c r="AI3258" t="s">
        <v>2420</v>
      </c>
      <c r="AP3258">
        <f t="shared" si="100"/>
        <v>2</v>
      </c>
    </row>
    <row r="3259" spans="1:42" x14ac:dyDescent="0.3">
      <c r="A3259" s="1">
        <v>3806</v>
      </c>
      <c r="B3259" t="s">
        <v>11757</v>
      </c>
      <c r="C3259" t="s">
        <v>27</v>
      </c>
      <c r="D3259" t="s">
        <v>2144</v>
      </c>
      <c r="E3259" t="s">
        <v>11758</v>
      </c>
      <c r="F3259" t="s">
        <v>11759</v>
      </c>
      <c r="G3259" t="s">
        <v>11760</v>
      </c>
      <c r="H3259" t="s">
        <v>7768</v>
      </c>
      <c r="I3259">
        <v>104</v>
      </c>
      <c r="J3259">
        <v>1.85</v>
      </c>
      <c r="K3259" t="s">
        <v>11761</v>
      </c>
      <c r="L3259" t="s">
        <v>14040</v>
      </c>
      <c r="M3259" t="s">
        <v>14136</v>
      </c>
      <c r="N3259" t="s">
        <v>14554</v>
      </c>
      <c r="O3259" t="s">
        <v>14166</v>
      </c>
      <c r="P3259" t="s">
        <v>14585</v>
      </c>
      <c r="Q3259">
        <v>2004</v>
      </c>
      <c r="R3259" t="s">
        <v>491</v>
      </c>
      <c r="S3259">
        <v>0</v>
      </c>
      <c r="T3259">
        <v>4200000</v>
      </c>
      <c r="U3259">
        <v>1487477</v>
      </c>
      <c r="V3259">
        <f t="shared" si="101"/>
        <v>-2712523</v>
      </c>
      <c r="W3259" t="s">
        <v>11762</v>
      </c>
      <c r="X3259">
        <v>6.5</v>
      </c>
      <c r="Y3259">
        <v>232</v>
      </c>
      <c r="Z3259">
        <v>47097</v>
      </c>
      <c r="AA3259">
        <v>310</v>
      </c>
      <c r="AB3259">
        <v>0</v>
      </c>
      <c r="AC3259">
        <v>335</v>
      </c>
      <c r="AD3259">
        <v>114</v>
      </c>
      <c r="AE3259">
        <v>28</v>
      </c>
      <c r="AF3259">
        <v>16</v>
      </c>
      <c r="AG3259">
        <v>206</v>
      </c>
      <c r="AH3259" t="s">
        <v>20924</v>
      </c>
      <c r="AI3259" t="s">
        <v>13161</v>
      </c>
      <c r="AP3259">
        <f t="shared" si="100"/>
        <v>2</v>
      </c>
    </row>
    <row r="3260" spans="1:42" x14ac:dyDescent="0.3">
      <c r="A3260" s="1">
        <v>3807</v>
      </c>
      <c r="B3260" t="s">
        <v>11763</v>
      </c>
      <c r="C3260" t="s">
        <v>27</v>
      </c>
      <c r="D3260" t="s">
        <v>3560</v>
      </c>
      <c r="E3260" t="s">
        <v>308</v>
      </c>
      <c r="F3260" t="s">
        <v>3366</v>
      </c>
      <c r="G3260" t="s">
        <v>2453</v>
      </c>
      <c r="H3260" t="s">
        <v>47</v>
      </c>
      <c r="I3260">
        <v>112</v>
      </c>
      <c r="J3260">
        <v>2.35</v>
      </c>
      <c r="K3260" t="s">
        <v>33</v>
      </c>
      <c r="L3260" t="s">
        <v>20190</v>
      </c>
      <c r="M3260" t="s">
        <v>18326</v>
      </c>
      <c r="N3260" t="s">
        <v>20191</v>
      </c>
      <c r="O3260" t="s">
        <v>20192</v>
      </c>
      <c r="P3260" t="s">
        <v>20193</v>
      </c>
      <c r="Q3260">
        <v>1992</v>
      </c>
      <c r="R3260" t="s">
        <v>491</v>
      </c>
      <c r="S3260">
        <v>0</v>
      </c>
      <c r="T3260">
        <v>2300000</v>
      </c>
      <c r="U3260">
        <v>62549000</v>
      </c>
      <c r="V3260">
        <f t="shared" si="101"/>
        <v>60249000</v>
      </c>
      <c r="W3260" t="s">
        <v>11764</v>
      </c>
      <c r="X3260">
        <v>7.3</v>
      </c>
      <c r="Y3260">
        <v>63</v>
      </c>
      <c r="Z3260">
        <v>41361</v>
      </c>
      <c r="AA3260">
        <v>148</v>
      </c>
      <c r="AB3260">
        <v>0</v>
      </c>
      <c r="AC3260">
        <v>277</v>
      </c>
      <c r="AD3260">
        <v>1000</v>
      </c>
      <c r="AE3260">
        <v>530</v>
      </c>
      <c r="AF3260">
        <v>327</v>
      </c>
      <c r="AG3260">
        <v>2412</v>
      </c>
      <c r="AH3260" t="s">
        <v>20931</v>
      </c>
      <c r="AI3260" t="s">
        <v>2420</v>
      </c>
      <c r="AJ3260" t="s">
        <v>12756</v>
      </c>
      <c r="AK3260" t="s">
        <v>13161</v>
      </c>
      <c r="AP3260">
        <f t="shared" si="100"/>
        <v>4</v>
      </c>
    </row>
    <row r="3261" spans="1:42" x14ac:dyDescent="0.3">
      <c r="A3261" s="1">
        <v>3808</v>
      </c>
      <c r="B3261" t="s">
        <v>11765</v>
      </c>
      <c r="C3261" t="s">
        <v>27</v>
      </c>
      <c r="D3261" t="s">
        <v>7734</v>
      </c>
      <c r="E3261" t="s">
        <v>11766</v>
      </c>
      <c r="F3261" t="s">
        <v>11767</v>
      </c>
      <c r="G3261" t="s">
        <v>11768</v>
      </c>
      <c r="H3261" t="s">
        <v>205</v>
      </c>
      <c r="I3261">
        <v>94</v>
      </c>
      <c r="J3261">
        <v>1.85</v>
      </c>
      <c r="K3261" t="s">
        <v>33</v>
      </c>
      <c r="L3261" t="s">
        <v>17452</v>
      </c>
      <c r="M3261" t="s">
        <v>14018</v>
      </c>
      <c r="N3261" t="s">
        <v>14397</v>
      </c>
      <c r="O3261" t="s">
        <v>14606</v>
      </c>
      <c r="P3261" t="s">
        <v>19133</v>
      </c>
      <c r="Q3261">
        <v>1981</v>
      </c>
      <c r="R3261" t="s">
        <v>491</v>
      </c>
      <c r="S3261">
        <v>0</v>
      </c>
      <c r="T3261">
        <v>4000000</v>
      </c>
      <c r="U3261">
        <v>105500000</v>
      </c>
      <c r="V3261">
        <f t="shared" si="101"/>
        <v>101500000</v>
      </c>
      <c r="W3261" t="s">
        <v>11769</v>
      </c>
      <c r="X3261">
        <v>6.2</v>
      </c>
      <c r="Y3261">
        <v>75</v>
      </c>
      <c r="Z3261">
        <v>31260</v>
      </c>
      <c r="AA3261">
        <v>152</v>
      </c>
      <c r="AB3261">
        <v>0</v>
      </c>
      <c r="AC3261">
        <v>84</v>
      </c>
      <c r="AD3261">
        <v>110</v>
      </c>
      <c r="AE3261">
        <v>95</v>
      </c>
      <c r="AF3261">
        <v>95</v>
      </c>
      <c r="AG3261">
        <v>582</v>
      </c>
      <c r="AH3261" t="s">
        <v>1432</v>
      </c>
      <c r="AP3261">
        <f t="shared" si="100"/>
        <v>1</v>
      </c>
    </row>
    <row r="3262" spans="1:42" x14ac:dyDescent="0.3">
      <c r="A3262" s="1">
        <v>3809</v>
      </c>
      <c r="B3262" t="s">
        <v>11770</v>
      </c>
      <c r="C3262" t="s">
        <v>27</v>
      </c>
      <c r="D3262" t="s">
        <v>7974</v>
      </c>
      <c r="E3262" t="s">
        <v>5567</v>
      </c>
      <c r="F3262" t="s">
        <v>3177</v>
      </c>
      <c r="G3262" t="s">
        <v>11771</v>
      </c>
      <c r="H3262" t="s">
        <v>32</v>
      </c>
      <c r="I3262">
        <v>90</v>
      </c>
      <c r="J3262">
        <v>2.35</v>
      </c>
      <c r="K3262" t="s">
        <v>33</v>
      </c>
      <c r="L3262" t="s">
        <v>17889</v>
      </c>
      <c r="M3262" t="s">
        <v>16643</v>
      </c>
      <c r="N3262" t="s">
        <v>14074</v>
      </c>
      <c r="O3262" t="s">
        <v>14667</v>
      </c>
      <c r="P3262" t="s">
        <v>14163</v>
      </c>
      <c r="Q3262">
        <v>2009</v>
      </c>
      <c r="R3262" t="s">
        <v>491</v>
      </c>
      <c r="S3262">
        <v>0</v>
      </c>
      <c r="T3262">
        <v>4000000</v>
      </c>
      <c r="U3262">
        <v>101055</v>
      </c>
      <c r="V3262">
        <f t="shared" si="101"/>
        <v>-3898945</v>
      </c>
      <c r="W3262" t="s">
        <v>11772</v>
      </c>
      <c r="X3262">
        <v>5</v>
      </c>
      <c r="Y3262">
        <v>274</v>
      </c>
      <c r="Z3262">
        <v>17478</v>
      </c>
      <c r="AA3262">
        <v>159</v>
      </c>
      <c r="AB3262">
        <v>0</v>
      </c>
      <c r="AC3262">
        <v>0</v>
      </c>
      <c r="AD3262">
        <v>648</v>
      </c>
      <c r="AE3262">
        <v>529</v>
      </c>
      <c r="AF3262">
        <v>231</v>
      </c>
      <c r="AG3262">
        <v>1951</v>
      </c>
      <c r="AH3262" t="s">
        <v>4493</v>
      </c>
      <c r="AP3262">
        <f t="shared" si="100"/>
        <v>1</v>
      </c>
    </row>
    <row r="3263" spans="1:42" x14ac:dyDescent="0.3">
      <c r="A3263" s="1">
        <v>3811</v>
      </c>
      <c r="B3263" t="s">
        <v>11773</v>
      </c>
      <c r="C3263" t="s">
        <v>27</v>
      </c>
      <c r="D3263" t="s">
        <v>4722</v>
      </c>
      <c r="E3263" t="s">
        <v>78</v>
      </c>
      <c r="F3263" t="s">
        <v>421</v>
      </c>
      <c r="G3263" t="s">
        <v>11774</v>
      </c>
      <c r="H3263" t="s">
        <v>32</v>
      </c>
      <c r="I3263">
        <v>101</v>
      </c>
      <c r="J3263">
        <v>1.85</v>
      </c>
      <c r="K3263" t="s">
        <v>33</v>
      </c>
      <c r="L3263" t="s">
        <v>15497</v>
      </c>
      <c r="M3263" t="s">
        <v>14649</v>
      </c>
      <c r="N3263" t="s">
        <v>18190</v>
      </c>
      <c r="O3263" t="s">
        <v>14358</v>
      </c>
      <c r="P3263" t="s">
        <v>16340</v>
      </c>
      <c r="Q3263">
        <v>2003</v>
      </c>
      <c r="R3263" t="s">
        <v>491</v>
      </c>
      <c r="S3263">
        <v>0</v>
      </c>
      <c r="T3263">
        <v>4000000</v>
      </c>
      <c r="U3263">
        <v>44566004</v>
      </c>
      <c r="V3263">
        <f t="shared" si="101"/>
        <v>40566004</v>
      </c>
      <c r="W3263" t="s">
        <v>11775</v>
      </c>
      <c r="X3263">
        <v>7.8</v>
      </c>
      <c r="Y3263">
        <v>265</v>
      </c>
      <c r="Z3263">
        <v>321283</v>
      </c>
      <c r="AA3263">
        <v>1848</v>
      </c>
      <c r="AB3263">
        <v>17000</v>
      </c>
      <c r="AC3263">
        <v>0</v>
      </c>
      <c r="AD3263">
        <v>19000</v>
      </c>
      <c r="AE3263">
        <v>13000</v>
      </c>
      <c r="AF3263">
        <v>11</v>
      </c>
      <c r="AG3263">
        <v>32015</v>
      </c>
      <c r="AH3263" t="s">
        <v>2420</v>
      </c>
      <c r="AP3263">
        <f t="shared" si="100"/>
        <v>1</v>
      </c>
    </row>
    <row r="3264" spans="1:42" x14ac:dyDescent="0.3">
      <c r="A3264" s="1">
        <v>3812</v>
      </c>
      <c r="B3264" t="s">
        <v>11776</v>
      </c>
      <c r="C3264" t="s">
        <v>27</v>
      </c>
      <c r="D3264" t="s">
        <v>2838</v>
      </c>
      <c r="E3264" t="s">
        <v>2838</v>
      </c>
      <c r="F3264" t="s">
        <v>4737</v>
      </c>
      <c r="G3264" t="s">
        <v>8844</v>
      </c>
      <c r="H3264" t="s">
        <v>32</v>
      </c>
      <c r="I3264">
        <v>93</v>
      </c>
      <c r="J3264">
        <v>1.37</v>
      </c>
      <c r="K3264" t="s">
        <v>33</v>
      </c>
      <c r="L3264" t="s">
        <v>16078</v>
      </c>
      <c r="M3264" t="s">
        <v>15568</v>
      </c>
      <c r="N3264" t="s">
        <v>16120</v>
      </c>
      <c r="O3264" t="s">
        <v>20194</v>
      </c>
      <c r="P3264" t="s">
        <v>15512</v>
      </c>
      <c r="Q3264">
        <v>1977</v>
      </c>
      <c r="R3264" t="s">
        <v>72</v>
      </c>
      <c r="S3264">
        <v>0</v>
      </c>
      <c r="T3264">
        <v>4000000</v>
      </c>
      <c r="U3264">
        <v>39200000</v>
      </c>
      <c r="V3264">
        <f t="shared" si="101"/>
        <v>35200000</v>
      </c>
      <c r="W3264" t="s">
        <v>11777</v>
      </c>
      <c r="X3264">
        <v>8.1</v>
      </c>
      <c r="Y3264">
        <v>154</v>
      </c>
      <c r="Z3264">
        <v>192940</v>
      </c>
      <c r="AA3264">
        <v>491</v>
      </c>
      <c r="AB3264">
        <v>0</v>
      </c>
      <c r="AC3264">
        <v>11000</v>
      </c>
      <c r="AD3264">
        <v>11000</v>
      </c>
      <c r="AE3264">
        <v>636</v>
      </c>
      <c r="AF3264">
        <v>629</v>
      </c>
      <c r="AG3264">
        <v>12691</v>
      </c>
      <c r="AH3264" t="s">
        <v>1432</v>
      </c>
      <c r="AI3264" t="s">
        <v>12756</v>
      </c>
      <c r="AP3264">
        <f t="shared" si="100"/>
        <v>2</v>
      </c>
    </row>
    <row r="3265" spans="1:42" x14ac:dyDescent="0.3">
      <c r="A3265" s="1">
        <v>3813</v>
      </c>
      <c r="B3265" t="s">
        <v>11778</v>
      </c>
      <c r="C3265" t="s">
        <v>27</v>
      </c>
      <c r="D3265" t="s">
        <v>11779</v>
      </c>
      <c r="E3265" t="s">
        <v>11780</v>
      </c>
      <c r="F3265" t="s">
        <v>11781</v>
      </c>
      <c r="G3265" t="s">
        <v>11782</v>
      </c>
      <c r="H3265" t="s">
        <v>32</v>
      </c>
      <c r="I3265">
        <v>152</v>
      </c>
      <c r="J3265">
        <v>1.37</v>
      </c>
      <c r="K3265" t="s">
        <v>33</v>
      </c>
      <c r="L3265" t="s">
        <v>14127</v>
      </c>
      <c r="M3265" t="s">
        <v>20195</v>
      </c>
      <c r="N3265" t="s">
        <v>20196</v>
      </c>
      <c r="O3265" t="s">
        <v>20197</v>
      </c>
      <c r="P3265" t="s">
        <v>20198</v>
      </c>
      <c r="Q3265">
        <v>1952</v>
      </c>
      <c r="R3265" t="s">
        <v>6921</v>
      </c>
      <c r="S3265">
        <v>0</v>
      </c>
      <c r="T3265">
        <v>4000000</v>
      </c>
      <c r="U3265">
        <v>36000000</v>
      </c>
      <c r="V3265">
        <f t="shared" si="101"/>
        <v>32000000</v>
      </c>
      <c r="W3265" t="s">
        <v>11783</v>
      </c>
      <c r="X3265">
        <v>6.7</v>
      </c>
      <c r="Y3265">
        <v>44</v>
      </c>
      <c r="Z3265">
        <v>9456</v>
      </c>
      <c r="AA3265">
        <v>107</v>
      </c>
      <c r="AB3265">
        <v>625</v>
      </c>
      <c r="AC3265">
        <v>309</v>
      </c>
      <c r="AD3265">
        <v>232</v>
      </c>
      <c r="AE3265">
        <v>178</v>
      </c>
      <c r="AF3265">
        <v>132</v>
      </c>
      <c r="AG3265">
        <v>825</v>
      </c>
      <c r="AH3265" t="s">
        <v>2420</v>
      </c>
      <c r="AI3265" t="s">
        <v>20926</v>
      </c>
      <c r="AJ3265" t="s">
        <v>12756</v>
      </c>
      <c r="AP3265">
        <f t="shared" si="100"/>
        <v>3</v>
      </c>
    </row>
    <row r="3266" spans="1:42" x14ac:dyDescent="0.3">
      <c r="A3266" s="1">
        <v>3814</v>
      </c>
      <c r="B3266" t="s">
        <v>11784</v>
      </c>
      <c r="C3266" t="s">
        <v>27</v>
      </c>
      <c r="D3266" t="s">
        <v>99</v>
      </c>
      <c r="E3266" t="s">
        <v>359</v>
      </c>
      <c r="F3266" t="s">
        <v>2331</v>
      </c>
      <c r="G3266" t="s">
        <v>11785</v>
      </c>
      <c r="H3266" t="s">
        <v>32</v>
      </c>
      <c r="I3266">
        <v>112</v>
      </c>
      <c r="J3266">
        <v>2.35</v>
      </c>
      <c r="K3266" t="s">
        <v>33</v>
      </c>
      <c r="L3266" t="s">
        <v>18129</v>
      </c>
      <c r="M3266" t="s">
        <v>15715</v>
      </c>
      <c r="N3266" t="s">
        <v>14949</v>
      </c>
      <c r="O3266" t="s">
        <v>16345</v>
      </c>
      <c r="P3266" t="s">
        <v>17749</v>
      </c>
      <c r="Q3266">
        <v>2001</v>
      </c>
      <c r="R3266" t="s">
        <v>491</v>
      </c>
      <c r="S3266">
        <v>1</v>
      </c>
      <c r="T3266">
        <v>4000000</v>
      </c>
      <c r="U3266">
        <v>31252964</v>
      </c>
      <c r="V3266">
        <f t="shared" si="101"/>
        <v>27252964</v>
      </c>
      <c r="W3266" t="s">
        <v>11786</v>
      </c>
      <c r="X3266">
        <v>7.1</v>
      </c>
      <c r="Y3266">
        <v>153</v>
      </c>
      <c r="Z3266">
        <v>71495</v>
      </c>
      <c r="AA3266">
        <v>522</v>
      </c>
      <c r="AB3266">
        <v>0</v>
      </c>
      <c r="AC3266">
        <v>395</v>
      </c>
      <c r="AD3266">
        <v>13000</v>
      </c>
      <c r="AE3266">
        <v>595</v>
      </c>
      <c r="AF3266">
        <v>80</v>
      </c>
      <c r="AG3266">
        <v>13707</v>
      </c>
      <c r="AH3266" t="s">
        <v>2420</v>
      </c>
      <c r="AI3266" t="s">
        <v>12756</v>
      </c>
      <c r="AP3266">
        <f t="shared" si="100"/>
        <v>2</v>
      </c>
    </row>
    <row r="3267" spans="1:42" x14ac:dyDescent="0.3">
      <c r="A3267" s="1">
        <v>3815</v>
      </c>
      <c r="B3267" t="s">
        <v>11787</v>
      </c>
      <c r="C3267" t="s">
        <v>27</v>
      </c>
      <c r="D3267" t="s">
        <v>11788</v>
      </c>
      <c r="E3267" t="s">
        <v>1559</v>
      </c>
      <c r="F3267" t="s">
        <v>3775</v>
      </c>
      <c r="G3267" t="s">
        <v>11789</v>
      </c>
      <c r="H3267" t="s">
        <v>32</v>
      </c>
      <c r="I3267">
        <v>95</v>
      </c>
      <c r="J3267">
        <v>2.35</v>
      </c>
      <c r="K3267" t="s">
        <v>33</v>
      </c>
      <c r="L3267" t="s">
        <v>11383</v>
      </c>
      <c r="M3267" t="s">
        <v>18431</v>
      </c>
      <c r="N3267" t="s">
        <v>14303</v>
      </c>
      <c r="O3267" t="s">
        <v>15044</v>
      </c>
      <c r="P3267" t="s">
        <v>16453</v>
      </c>
      <c r="Q3267">
        <v>2015</v>
      </c>
      <c r="R3267" t="s">
        <v>34</v>
      </c>
      <c r="S3267">
        <v>2</v>
      </c>
      <c r="T3267">
        <v>8500000</v>
      </c>
      <c r="U3267">
        <v>131175</v>
      </c>
      <c r="V3267">
        <f t="shared" si="101"/>
        <v>-8368825</v>
      </c>
      <c r="W3267" t="s">
        <v>11790</v>
      </c>
      <c r="X3267">
        <v>5.6</v>
      </c>
      <c r="Y3267">
        <v>256</v>
      </c>
      <c r="Z3267">
        <v>30219</v>
      </c>
      <c r="AA3267">
        <v>200</v>
      </c>
      <c r="AB3267">
        <v>22000</v>
      </c>
      <c r="AC3267">
        <v>9</v>
      </c>
      <c r="AD3267">
        <v>584</v>
      </c>
      <c r="AE3267">
        <v>430</v>
      </c>
      <c r="AF3267">
        <v>428</v>
      </c>
      <c r="AG3267">
        <v>1885</v>
      </c>
      <c r="AH3267" t="s">
        <v>2420</v>
      </c>
      <c r="AI3267" t="s">
        <v>4493</v>
      </c>
      <c r="AP3267">
        <f t="shared" ref="AP3267:AP3330" si="102">COUNTA(AH3267:AO3267)</f>
        <v>2</v>
      </c>
    </row>
    <row r="3268" spans="1:42" x14ac:dyDescent="0.3">
      <c r="A3268" s="1">
        <v>3816</v>
      </c>
      <c r="B3268" t="s">
        <v>11791</v>
      </c>
      <c r="C3268" t="s">
        <v>27</v>
      </c>
      <c r="D3268" t="s">
        <v>11792</v>
      </c>
      <c r="E3268" t="s">
        <v>524</v>
      </c>
      <c r="F3268" t="s">
        <v>3789</v>
      </c>
      <c r="G3268" t="s">
        <v>4350</v>
      </c>
      <c r="H3268" t="s">
        <v>32</v>
      </c>
      <c r="I3268">
        <v>111</v>
      </c>
      <c r="J3268">
        <v>1.66</v>
      </c>
      <c r="K3268" t="s">
        <v>33</v>
      </c>
      <c r="L3268" t="s">
        <v>16696</v>
      </c>
      <c r="M3268" t="s">
        <v>16237</v>
      </c>
      <c r="N3268" t="s">
        <v>14003</v>
      </c>
      <c r="O3268" t="s">
        <v>16380</v>
      </c>
      <c r="P3268" t="s">
        <v>15545</v>
      </c>
      <c r="Q3268">
        <v>1995</v>
      </c>
      <c r="R3268" t="s">
        <v>491</v>
      </c>
      <c r="S3268">
        <v>0</v>
      </c>
      <c r="T3268">
        <v>3600000</v>
      </c>
      <c r="U3268">
        <v>31968347</v>
      </c>
      <c r="V3268">
        <f t="shared" ref="V3268:V3331" si="103">U3268-T3268</f>
        <v>28368347</v>
      </c>
      <c r="W3268" t="s">
        <v>11793</v>
      </c>
      <c r="X3268">
        <v>7.6</v>
      </c>
      <c r="Y3268">
        <v>123</v>
      </c>
      <c r="Z3268">
        <v>93894</v>
      </c>
      <c r="AA3268">
        <v>286</v>
      </c>
      <c r="AB3268">
        <v>0</v>
      </c>
      <c r="AC3268">
        <v>81</v>
      </c>
      <c r="AD3268">
        <v>12000</v>
      </c>
      <c r="AE3268">
        <v>898</v>
      </c>
      <c r="AF3268">
        <v>687</v>
      </c>
      <c r="AG3268">
        <v>14823</v>
      </c>
      <c r="AH3268" t="s">
        <v>2420</v>
      </c>
      <c r="AI3268" t="s">
        <v>12756</v>
      </c>
      <c r="AP3268">
        <f t="shared" si="102"/>
        <v>2</v>
      </c>
    </row>
    <row r="3269" spans="1:42" x14ac:dyDescent="0.3">
      <c r="A3269" s="1">
        <v>3819</v>
      </c>
      <c r="B3269" t="s">
        <v>11794</v>
      </c>
      <c r="C3269" t="s">
        <v>27</v>
      </c>
      <c r="D3269" t="s">
        <v>384</v>
      </c>
      <c r="E3269" t="s">
        <v>5484</v>
      </c>
      <c r="F3269" t="s">
        <v>3459</v>
      </c>
      <c r="G3269" t="s">
        <v>11795</v>
      </c>
      <c r="H3269" t="s">
        <v>32</v>
      </c>
      <c r="I3269">
        <v>91</v>
      </c>
      <c r="J3269">
        <v>2.35</v>
      </c>
      <c r="K3269" t="s">
        <v>33</v>
      </c>
      <c r="L3269" t="s">
        <v>16519</v>
      </c>
      <c r="M3269" t="s">
        <v>16105</v>
      </c>
      <c r="N3269" t="s">
        <v>19809</v>
      </c>
      <c r="O3269" t="s">
        <v>19352</v>
      </c>
      <c r="P3269" t="s">
        <v>16338</v>
      </c>
      <c r="Q3269">
        <v>2015</v>
      </c>
      <c r="R3269" t="s">
        <v>491</v>
      </c>
      <c r="S3269">
        <v>1</v>
      </c>
      <c r="T3269">
        <v>4000000</v>
      </c>
      <c r="U3269">
        <v>35385560</v>
      </c>
      <c r="V3269">
        <f t="shared" si="103"/>
        <v>31385560</v>
      </c>
      <c r="W3269" t="s">
        <v>11796</v>
      </c>
      <c r="X3269">
        <v>4.5999999999999996</v>
      </c>
      <c r="Y3269">
        <v>149</v>
      </c>
      <c r="Z3269">
        <v>27198</v>
      </c>
      <c r="AA3269">
        <v>131</v>
      </c>
      <c r="AB3269">
        <v>8000</v>
      </c>
      <c r="AC3269">
        <v>357</v>
      </c>
      <c r="AD3269">
        <v>3000</v>
      </c>
      <c r="AE3269">
        <v>465</v>
      </c>
      <c r="AF3269">
        <v>326</v>
      </c>
      <c r="AG3269">
        <v>4807</v>
      </c>
      <c r="AH3269" t="s">
        <v>20928</v>
      </c>
      <c r="AI3269" t="s">
        <v>13161</v>
      </c>
      <c r="AP3269">
        <f t="shared" si="102"/>
        <v>2</v>
      </c>
    </row>
    <row r="3270" spans="1:42" x14ac:dyDescent="0.3">
      <c r="A3270" s="1">
        <v>3821</v>
      </c>
      <c r="B3270" t="s">
        <v>11797</v>
      </c>
      <c r="C3270" t="s">
        <v>27</v>
      </c>
      <c r="D3270" t="s">
        <v>11798</v>
      </c>
      <c r="E3270" t="s">
        <v>520</v>
      </c>
      <c r="F3270" t="s">
        <v>9639</v>
      </c>
      <c r="G3270" t="s">
        <v>5891</v>
      </c>
      <c r="H3270" t="s">
        <v>32</v>
      </c>
      <c r="I3270">
        <v>106</v>
      </c>
      <c r="J3270">
        <v>1.85</v>
      </c>
      <c r="K3270" t="s">
        <v>33</v>
      </c>
      <c r="L3270" t="s">
        <v>16370</v>
      </c>
      <c r="M3270" t="s">
        <v>14149</v>
      </c>
      <c r="N3270" t="s">
        <v>14423</v>
      </c>
      <c r="O3270" t="s">
        <v>18619</v>
      </c>
      <c r="P3270" t="s">
        <v>18242</v>
      </c>
      <c r="Q3270">
        <v>2010</v>
      </c>
      <c r="R3270" t="s">
        <v>491</v>
      </c>
      <c r="S3270">
        <v>1</v>
      </c>
      <c r="T3270">
        <v>3500000</v>
      </c>
      <c r="U3270">
        <v>20803237</v>
      </c>
      <c r="V3270">
        <f t="shared" si="103"/>
        <v>17303237</v>
      </c>
      <c r="W3270" t="s">
        <v>11799</v>
      </c>
      <c r="X3270">
        <v>7.1</v>
      </c>
      <c r="Y3270">
        <v>323</v>
      </c>
      <c r="Z3270">
        <v>110616</v>
      </c>
      <c r="AA3270">
        <v>291</v>
      </c>
      <c r="AB3270">
        <v>16000</v>
      </c>
      <c r="AC3270">
        <v>450</v>
      </c>
      <c r="AD3270">
        <v>14000</v>
      </c>
      <c r="AE3270">
        <v>3000</v>
      </c>
      <c r="AF3270">
        <v>712</v>
      </c>
      <c r="AG3270">
        <v>18645</v>
      </c>
      <c r="AH3270" t="s">
        <v>1432</v>
      </c>
      <c r="AI3270" t="s">
        <v>2420</v>
      </c>
      <c r="AP3270">
        <f t="shared" si="102"/>
        <v>2</v>
      </c>
    </row>
    <row r="3271" spans="1:42" x14ac:dyDescent="0.3">
      <c r="A3271" s="1">
        <v>3822</v>
      </c>
      <c r="B3271" t="s">
        <v>11800</v>
      </c>
      <c r="C3271" t="s">
        <v>27</v>
      </c>
      <c r="D3271" t="s">
        <v>3788</v>
      </c>
      <c r="E3271" t="s">
        <v>11801</v>
      </c>
      <c r="F3271" t="s">
        <v>5640</v>
      </c>
      <c r="G3271" t="s">
        <v>11802</v>
      </c>
      <c r="H3271" t="s">
        <v>32</v>
      </c>
      <c r="I3271">
        <v>93</v>
      </c>
      <c r="J3271">
        <v>2.35</v>
      </c>
      <c r="K3271" t="s">
        <v>33</v>
      </c>
      <c r="L3271" t="s">
        <v>13981</v>
      </c>
      <c r="M3271" t="s">
        <v>19549</v>
      </c>
      <c r="N3271" t="s">
        <v>19198</v>
      </c>
      <c r="O3271" t="s">
        <v>15782</v>
      </c>
      <c r="P3271" t="s">
        <v>14789</v>
      </c>
      <c r="Q3271">
        <v>1988</v>
      </c>
      <c r="R3271" t="s">
        <v>491</v>
      </c>
      <c r="S3271">
        <v>0</v>
      </c>
      <c r="T3271">
        <v>4000000</v>
      </c>
      <c r="U3271">
        <v>13008928</v>
      </c>
      <c r="V3271">
        <f t="shared" si="103"/>
        <v>9008928</v>
      </c>
      <c r="W3271" t="s">
        <v>11803</v>
      </c>
      <c r="X3271">
        <v>7.3</v>
      </c>
      <c r="Y3271">
        <v>172</v>
      </c>
      <c r="Z3271">
        <v>73501</v>
      </c>
      <c r="AA3271">
        <v>333</v>
      </c>
      <c r="AB3271">
        <v>27000</v>
      </c>
      <c r="AC3271">
        <v>0</v>
      </c>
      <c r="AD3271">
        <v>355</v>
      </c>
      <c r="AE3271">
        <v>151</v>
      </c>
      <c r="AF3271">
        <v>133</v>
      </c>
      <c r="AG3271">
        <v>837</v>
      </c>
      <c r="AH3271" t="s">
        <v>4493</v>
      </c>
      <c r="AI3271" t="s">
        <v>13700</v>
      </c>
      <c r="AJ3271" t="s">
        <v>13161</v>
      </c>
      <c r="AP3271">
        <f t="shared" si="102"/>
        <v>3</v>
      </c>
    </row>
    <row r="3272" spans="1:42" x14ac:dyDescent="0.3">
      <c r="A3272" s="1">
        <v>3825</v>
      </c>
      <c r="B3272" t="s">
        <v>11804</v>
      </c>
      <c r="C3272" t="s">
        <v>27</v>
      </c>
      <c r="D3272" t="s">
        <v>11805</v>
      </c>
      <c r="E3272" t="s">
        <v>3761</v>
      </c>
      <c r="F3272" t="s">
        <v>5701</v>
      </c>
      <c r="G3272" t="s">
        <v>11806</v>
      </c>
      <c r="H3272" t="s">
        <v>1390</v>
      </c>
      <c r="I3272">
        <v>93</v>
      </c>
      <c r="J3272">
        <v>2.35</v>
      </c>
      <c r="K3272" t="s">
        <v>33</v>
      </c>
      <c r="L3272" t="s">
        <v>18337</v>
      </c>
      <c r="M3272" t="s">
        <v>14551</v>
      </c>
      <c r="N3272" t="s">
        <v>14157</v>
      </c>
      <c r="O3272" t="s">
        <v>15207</v>
      </c>
      <c r="P3272" t="s">
        <v>14438</v>
      </c>
      <c r="Q3272">
        <v>2013</v>
      </c>
      <c r="R3272" t="s">
        <v>34</v>
      </c>
      <c r="S3272">
        <v>0</v>
      </c>
      <c r="T3272">
        <v>5000000</v>
      </c>
      <c r="U3272">
        <v>15152879</v>
      </c>
      <c r="V3272">
        <f t="shared" si="103"/>
        <v>10152879</v>
      </c>
      <c r="W3272" t="s">
        <v>11807</v>
      </c>
      <c r="X3272">
        <v>4</v>
      </c>
      <c r="Y3272">
        <v>161</v>
      </c>
      <c r="Z3272">
        <v>13506</v>
      </c>
      <c r="AA3272">
        <v>68</v>
      </c>
      <c r="AB3272">
        <v>0</v>
      </c>
      <c r="AC3272">
        <v>8</v>
      </c>
      <c r="AD3272">
        <v>45000</v>
      </c>
      <c r="AE3272">
        <v>541</v>
      </c>
      <c r="AF3272">
        <v>400</v>
      </c>
      <c r="AG3272">
        <v>46868</v>
      </c>
      <c r="AH3272" t="s">
        <v>2420</v>
      </c>
      <c r="AI3272" t="s">
        <v>4493</v>
      </c>
      <c r="AJ3272" t="s">
        <v>13161</v>
      </c>
      <c r="AP3272">
        <f t="shared" si="102"/>
        <v>3</v>
      </c>
    </row>
    <row r="3273" spans="1:42" x14ac:dyDescent="0.3">
      <c r="A3273" s="1">
        <v>3826</v>
      </c>
      <c r="B3273" t="s">
        <v>11808</v>
      </c>
      <c r="C3273" t="s">
        <v>27</v>
      </c>
      <c r="D3273" t="s">
        <v>6356</v>
      </c>
      <c r="E3273" t="s">
        <v>11809</v>
      </c>
      <c r="F3273" t="s">
        <v>11810</v>
      </c>
      <c r="G3273" t="s">
        <v>11811</v>
      </c>
      <c r="H3273" t="s">
        <v>32</v>
      </c>
      <c r="I3273">
        <v>105</v>
      </c>
      <c r="J3273">
        <v>1.85</v>
      </c>
      <c r="K3273" t="s">
        <v>33</v>
      </c>
      <c r="L3273" t="s">
        <v>20199</v>
      </c>
      <c r="M3273" t="s">
        <v>14198</v>
      </c>
      <c r="N3273" t="s">
        <v>19830</v>
      </c>
      <c r="O3273" t="s">
        <v>15644</v>
      </c>
      <c r="P3273" t="s">
        <v>20200</v>
      </c>
      <c r="Q3273">
        <v>2014</v>
      </c>
      <c r="R3273" t="s">
        <v>491</v>
      </c>
      <c r="S3273">
        <v>0</v>
      </c>
      <c r="T3273">
        <v>4000000</v>
      </c>
      <c r="U3273">
        <v>25359200</v>
      </c>
      <c r="V3273">
        <f t="shared" si="103"/>
        <v>21359200</v>
      </c>
      <c r="W3273" t="s">
        <v>11812</v>
      </c>
      <c r="X3273">
        <v>8</v>
      </c>
      <c r="Y3273">
        <v>548</v>
      </c>
      <c r="Z3273">
        <v>266020</v>
      </c>
      <c r="AA3273">
        <v>836</v>
      </c>
      <c r="AB3273">
        <v>92000</v>
      </c>
      <c r="AC3273">
        <v>0</v>
      </c>
      <c r="AD3273">
        <v>230</v>
      </c>
      <c r="AE3273">
        <v>193</v>
      </c>
      <c r="AF3273">
        <v>127</v>
      </c>
      <c r="AG3273">
        <v>673</v>
      </c>
      <c r="AH3273" t="s">
        <v>2420</v>
      </c>
      <c r="AP3273">
        <f t="shared" si="102"/>
        <v>1</v>
      </c>
    </row>
    <row r="3274" spans="1:42" x14ac:dyDescent="0.3">
      <c r="A3274" s="1">
        <v>3827</v>
      </c>
      <c r="B3274" t="s">
        <v>11813</v>
      </c>
      <c r="C3274" t="s">
        <v>27</v>
      </c>
      <c r="D3274" t="s">
        <v>2838</v>
      </c>
      <c r="E3274" t="s">
        <v>78</v>
      </c>
      <c r="F3274" t="s">
        <v>2554</v>
      </c>
      <c r="G3274" t="s">
        <v>10658</v>
      </c>
      <c r="H3274" t="s">
        <v>47</v>
      </c>
      <c r="I3274">
        <v>96</v>
      </c>
      <c r="J3274">
        <v>1.85</v>
      </c>
      <c r="K3274" t="s">
        <v>33</v>
      </c>
      <c r="L3274" t="s">
        <v>20201</v>
      </c>
      <c r="M3274" t="s">
        <v>20202</v>
      </c>
      <c r="N3274" t="s">
        <v>20203</v>
      </c>
      <c r="O3274" t="s">
        <v>20204</v>
      </c>
      <c r="P3274" t="s">
        <v>20205</v>
      </c>
      <c r="Q3274">
        <v>2006</v>
      </c>
      <c r="R3274" t="s">
        <v>34</v>
      </c>
      <c r="S3274">
        <v>0</v>
      </c>
      <c r="T3274">
        <v>4000000</v>
      </c>
      <c r="U3274">
        <v>10515579</v>
      </c>
      <c r="V3274">
        <f t="shared" si="103"/>
        <v>6515579</v>
      </c>
      <c r="W3274" t="s">
        <v>11814</v>
      </c>
      <c r="X3274">
        <v>6.7</v>
      </c>
      <c r="Y3274">
        <v>177</v>
      </c>
      <c r="Z3274">
        <v>66840</v>
      </c>
      <c r="AA3274">
        <v>248</v>
      </c>
      <c r="AB3274">
        <v>0</v>
      </c>
      <c r="AC3274">
        <v>11000</v>
      </c>
      <c r="AD3274">
        <v>19000</v>
      </c>
      <c r="AE3274">
        <v>427</v>
      </c>
      <c r="AF3274">
        <v>405</v>
      </c>
      <c r="AG3274">
        <v>20132</v>
      </c>
      <c r="AH3274" t="s">
        <v>1432</v>
      </c>
      <c r="AI3274" t="s">
        <v>20931</v>
      </c>
      <c r="AJ3274" t="s">
        <v>20928</v>
      </c>
      <c r="AP3274">
        <f t="shared" si="102"/>
        <v>3</v>
      </c>
    </row>
    <row r="3275" spans="1:42" x14ac:dyDescent="0.3">
      <c r="A3275" s="1">
        <v>3828</v>
      </c>
      <c r="B3275" t="s">
        <v>11815</v>
      </c>
      <c r="C3275" t="s">
        <v>27</v>
      </c>
      <c r="D3275" t="s">
        <v>11816</v>
      </c>
      <c r="E3275" t="s">
        <v>8442</v>
      </c>
      <c r="F3275" t="s">
        <v>11817</v>
      </c>
      <c r="G3275" t="s">
        <v>11816</v>
      </c>
      <c r="H3275" t="s">
        <v>32</v>
      </c>
      <c r="I3275">
        <v>93</v>
      </c>
      <c r="J3275">
        <v>1.85</v>
      </c>
      <c r="K3275" t="s">
        <v>33</v>
      </c>
      <c r="L3275" t="s">
        <v>20206</v>
      </c>
      <c r="M3275" t="s">
        <v>20207</v>
      </c>
      <c r="N3275" t="s">
        <v>19493</v>
      </c>
      <c r="O3275" t="s">
        <v>16750</v>
      </c>
      <c r="P3275" t="s">
        <v>20208</v>
      </c>
      <c r="Q3275">
        <v>2001</v>
      </c>
      <c r="R3275" t="s">
        <v>491</v>
      </c>
      <c r="S3275">
        <v>2</v>
      </c>
      <c r="T3275">
        <v>4000000</v>
      </c>
      <c r="U3275">
        <v>10097096</v>
      </c>
      <c r="V3275">
        <f t="shared" si="103"/>
        <v>6097096</v>
      </c>
      <c r="W3275" t="s">
        <v>11818</v>
      </c>
      <c r="X3275">
        <v>4.5999999999999996</v>
      </c>
      <c r="Y3275">
        <v>27</v>
      </c>
      <c r="Z3275">
        <v>5612</v>
      </c>
      <c r="AA3275">
        <v>38</v>
      </c>
      <c r="AB3275">
        <v>842</v>
      </c>
      <c r="AC3275">
        <v>69</v>
      </c>
      <c r="AD3275">
        <v>522</v>
      </c>
      <c r="AE3275">
        <v>231</v>
      </c>
      <c r="AF3275">
        <v>69</v>
      </c>
      <c r="AG3275">
        <v>955</v>
      </c>
      <c r="AH3275" t="s">
        <v>1432</v>
      </c>
      <c r="AP3275">
        <f t="shared" si="102"/>
        <v>1</v>
      </c>
    </row>
    <row r="3276" spans="1:42" x14ac:dyDescent="0.3">
      <c r="A3276" s="1">
        <v>3829</v>
      </c>
      <c r="B3276" t="s">
        <v>11819</v>
      </c>
      <c r="C3276" t="s">
        <v>27</v>
      </c>
      <c r="D3276" t="s">
        <v>11816</v>
      </c>
      <c r="E3276" t="s">
        <v>3844</v>
      </c>
      <c r="F3276" t="s">
        <v>3714</v>
      </c>
      <c r="G3276" t="s">
        <v>3684</v>
      </c>
      <c r="H3276" t="s">
        <v>32</v>
      </c>
      <c r="I3276">
        <v>82</v>
      </c>
      <c r="J3276">
        <v>1.85</v>
      </c>
      <c r="K3276" t="s">
        <v>33</v>
      </c>
      <c r="L3276" t="s">
        <v>20209</v>
      </c>
      <c r="M3276" t="s">
        <v>20210</v>
      </c>
      <c r="N3276" t="s">
        <v>18960</v>
      </c>
      <c r="O3276" t="s">
        <v>14347</v>
      </c>
      <c r="P3276" t="s">
        <v>20211</v>
      </c>
      <c r="Q3276">
        <v>2000</v>
      </c>
      <c r="R3276" t="s">
        <v>491</v>
      </c>
      <c r="S3276">
        <v>1</v>
      </c>
      <c r="T3276">
        <v>6000000</v>
      </c>
      <c r="U3276">
        <v>9821335</v>
      </c>
      <c r="V3276">
        <f t="shared" si="103"/>
        <v>3821335</v>
      </c>
      <c r="W3276" t="s">
        <v>11820</v>
      </c>
      <c r="X3276">
        <v>4</v>
      </c>
      <c r="Y3276">
        <v>22</v>
      </c>
      <c r="Z3276">
        <v>1415</v>
      </c>
      <c r="AA3276">
        <v>10</v>
      </c>
      <c r="AB3276">
        <v>118</v>
      </c>
      <c r="AC3276">
        <v>69</v>
      </c>
      <c r="AD3276">
        <v>939</v>
      </c>
      <c r="AE3276">
        <v>706</v>
      </c>
      <c r="AF3276">
        <v>585</v>
      </c>
      <c r="AG3276">
        <v>3354</v>
      </c>
      <c r="AH3276" t="s">
        <v>1432</v>
      </c>
      <c r="AP3276">
        <f t="shared" si="102"/>
        <v>1</v>
      </c>
    </row>
    <row r="3277" spans="1:42" x14ac:dyDescent="0.3">
      <c r="A3277" s="1">
        <v>3830</v>
      </c>
      <c r="B3277" t="s">
        <v>11821</v>
      </c>
      <c r="C3277" t="s">
        <v>27</v>
      </c>
      <c r="D3277" t="s">
        <v>8341</v>
      </c>
      <c r="E3277" t="s">
        <v>1244</v>
      </c>
      <c r="F3277" t="s">
        <v>5368</v>
      </c>
      <c r="G3277" t="s">
        <v>6915</v>
      </c>
      <c r="H3277" t="s">
        <v>32</v>
      </c>
      <c r="I3277">
        <v>101</v>
      </c>
      <c r="J3277">
        <v>2.35</v>
      </c>
      <c r="K3277" t="s">
        <v>33</v>
      </c>
      <c r="L3277" t="s">
        <v>17453</v>
      </c>
      <c r="M3277" t="s">
        <v>16646</v>
      </c>
      <c r="N3277" t="s">
        <v>18008</v>
      </c>
      <c r="O3277" t="s">
        <v>18054</v>
      </c>
      <c r="P3277" t="s">
        <v>18010</v>
      </c>
      <c r="Q3277">
        <v>2003</v>
      </c>
      <c r="R3277" t="s">
        <v>491</v>
      </c>
      <c r="S3277">
        <v>1</v>
      </c>
      <c r="T3277">
        <v>3200000</v>
      </c>
      <c r="U3277">
        <v>8243880</v>
      </c>
      <c r="V3277">
        <f t="shared" si="103"/>
        <v>5043880</v>
      </c>
      <c r="W3277" t="s">
        <v>11822</v>
      </c>
      <c r="X3277">
        <v>7</v>
      </c>
      <c r="Y3277">
        <v>157</v>
      </c>
      <c r="Z3277">
        <v>28714</v>
      </c>
      <c r="AA3277">
        <v>215</v>
      </c>
      <c r="AB3277">
        <v>762</v>
      </c>
      <c r="AC3277">
        <v>47</v>
      </c>
      <c r="AD3277">
        <v>658</v>
      </c>
      <c r="AE3277">
        <v>636</v>
      </c>
      <c r="AF3277">
        <v>407</v>
      </c>
      <c r="AG3277">
        <v>3086</v>
      </c>
      <c r="AH3277" t="s">
        <v>20931</v>
      </c>
      <c r="AI3277" t="s">
        <v>2420</v>
      </c>
      <c r="AJ3277" t="s">
        <v>20924</v>
      </c>
      <c r="AK3277" t="s">
        <v>12756</v>
      </c>
      <c r="AP3277">
        <f t="shared" si="102"/>
        <v>4</v>
      </c>
    </row>
    <row r="3278" spans="1:42" x14ac:dyDescent="0.3">
      <c r="A3278" s="1">
        <v>3832</v>
      </c>
      <c r="B3278" t="s">
        <v>11823</v>
      </c>
      <c r="C3278" t="s">
        <v>27</v>
      </c>
      <c r="D3278" t="s">
        <v>11824</v>
      </c>
      <c r="E3278" t="s">
        <v>604</v>
      </c>
      <c r="F3278" t="s">
        <v>785</v>
      </c>
      <c r="G3278" t="s">
        <v>2334</v>
      </c>
      <c r="H3278" t="s">
        <v>32</v>
      </c>
      <c r="I3278">
        <v>81</v>
      </c>
      <c r="J3278">
        <v>1.85</v>
      </c>
      <c r="K3278" t="s">
        <v>33</v>
      </c>
      <c r="L3278" t="s">
        <v>14325</v>
      </c>
      <c r="M3278" t="s">
        <v>20212</v>
      </c>
      <c r="N3278" t="s">
        <v>15291</v>
      </c>
      <c r="O3278" t="s">
        <v>18424</v>
      </c>
      <c r="P3278" t="s">
        <v>19555</v>
      </c>
      <c r="Q3278">
        <v>2006</v>
      </c>
      <c r="R3278" t="s">
        <v>491</v>
      </c>
      <c r="S3278">
        <v>0</v>
      </c>
      <c r="T3278">
        <v>4000000</v>
      </c>
      <c r="U3278">
        <v>7825820</v>
      </c>
      <c r="V3278">
        <f t="shared" si="103"/>
        <v>3825820</v>
      </c>
      <c r="W3278" t="s">
        <v>11825</v>
      </c>
      <c r="X3278">
        <v>5.9</v>
      </c>
      <c r="Y3278">
        <v>125</v>
      </c>
      <c r="Z3278">
        <v>13086</v>
      </c>
      <c r="AA3278">
        <v>156</v>
      </c>
      <c r="AB3278">
        <v>576</v>
      </c>
      <c r="AC3278">
        <v>5</v>
      </c>
      <c r="AD3278">
        <v>49000</v>
      </c>
      <c r="AE3278">
        <v>780</v>
      </c>
      <c r="AF3278">
        <v>710</v>
      </c>
      <c r="AG3278">
        <v>50831</v>
      </c>
      <c r="AH3278" t="s">
        <v>20931</v>
      </c>
      <c r="AI3278" t="s">
        <v>20928</v>
      </c>
      <c r="AJ3278" t="s">
        <v>13161</v>
      </c>
      <c r="AP3278">
        <f t="shared" si="102"/>
        <v>3</v>
      </c>
    </row>
    <row r="3279" spans="1:42" x14ac:dyDescent="0.3">
      <c r="A3279" s="1">
        <v>3834</v>
      </c>
      <c r="B3279" t="s">
        <v>11826</v>
      </c>
      <c r="C3279" t="s">
        <v>27</v>
      </c>
      <c r="D3279" t="s">
        <v>4731</v>
      </c>
      <c r="E3279" t="s">
        <v>4732</v>
      </c>
      <c r="F3279" t="s">
        <v>9155</v>
      </c>
      <c r="G3279" t="s">
        <v>11827</v>
      </c>
      <c r="H3279" t="s">
        <v>2536</v>
      </c>
      <c r="I3279">
        <v>105</v>
      </c>
      <c r="J3279">
        <v>2.35</v>
      </c>
      <c r="K3279" t="s">
        <v>1988</v>
      </c>
      <c r="L3279" t="s">
        <v>20213</v>
      </c>
      <c r="M3279" t="s">
        <v>14222</v>
      </c>
      <c r="N3279" t="s">
        <v>16198</v>
      </c>
      <c r="O3279" t="s">
        <v>14503</v>
      </c>
      <c r="P3279" t="s">
        <v>14859</v>
      </c>
      <c r="Q3279">
        <v>2007</v>
      </c>
      <c r="R3279" t="s">
        <v>491</v>
      </c>
      <c r="S3279">
        <v>0</v>
      </c>
      <c r="T3279">
        <v>3400000</v>
      </c>
      <c r="U3279">
        <v>7159147</v>
      </c>
      <c r="V3279">
        <f t="shared" si="103"/>
        <v>3759147</v>
      </c>
      <c r="W3279" t="s">
        <v>11828</v>
      </c>
      <c r="X3279">
        <v>7.5</v>
      </c>
      <c r="Y3279">
        <v>300</v>
      </c>
      <c r="Z3279">
        <v>120189</v>
      </c>
      <c r="AA3279">
        <v>308</v>
      </c>
      <c r="AB3279">
        <v>11000</v>
      </c>
      <c r="AC3279">
        <v>171</v>
      </c>
      <c r="AD3279">
        <v>382</v>
      </c>
      <c r="AE3279">
        <v>273</v>
      </c>
      <c r="AF3279">
        <v>143</v>
      </c>
      <c r="AG3279">
        <v>954</v>
      </c>
      <c r="AH3279" t="s">
        <v>2420</v>
      </c>
      <c r="AI3279" t="s">
        <v>20928</v>
      </c>
      <c r="AJ3279" t="s">
        <v>13161</v>
      </c>
      <c r="AP3279">
        <f t="shared" si="102"/>
        <v>3</v>
      </c>
    </row>
    <row r="3280" spans="1:42" x14ac:dyDescent="0.3">
      <c r="A3280" s="1">
        <v>3835</v>
      </c>
      <c r="B3280" t="s">
        <v>11829</v>
      </c>
      <c r="C3280" t="s">
        <v>27</v>
      </c>
      <c r="D3280" t="s">
        <v>11520</v>
      </c>
      <c r="E3280" t="s">
        <v>11830</v>
      </c>
      <c r="F3280" t="s">
        <v>6711</v>
      </c>
      <c r="G3280" t="s">
        <v>11831</v>
      </c>
      <c r="H3280" t="s">
        <v>32</v>
      </c>
      <c r="I3280">
        <v>86</v>
      </c>
      <c r="J3280">
        <v>1.85</v>
      </c>
      <c r="K3280" t="s">
        <v>33</v>
      </c>
      <c r="L3280" t="s">
        <v>15703</v>
      </c>
      <c r="M3280" t="s">
        <v>15105</v>
      </c>
      <c r="N3280" t="s">
        <v>20214</v>
      </c>
      <c r="O3280" t="s">
        <v>20215</v>
      </c>
      <c r="P3280" t="s">
        <v>20216</v>
      </c>
      <c r="Q3280">
        <v>2014</v>
      </c>
      <c r="R3280" t="s">
        <v>491</v>
      </c>
      <c r="S3280">
        <v>2</v>
      </c>
      <c r="T3280">
        <v>4000000</v>
      </c>
      <c r="U3280">
        <v>17314483</v>
      </c>
      <c r="V3280">
        <f t="shared" si="103"/>
        <v>13314483</v>
      </c>
      <c r="W3280" t="s">
        <v>11832</v>
      </c>
      <c r="X3280">
        <v>4.7</v>
      </c>
      <c r="Y3280">
        <v>69</v>
      </c>
      <c r="Z3280">
        <v>14621</v>
      </c>
      <c r="AA3280">
        <v>48</v>
      </c>
      <c r="AB3280">
        <v>0</v>
      </c>
      <c r="AC3280">
        <v>89</v>
      </c>
      <c r="AD3280">
        <v>986</v>
      </c>
      <c r="AE3280">
        <v>713</v>
      </c>
      <c r="AF3280">
        <v>511</v>
      </c>
      <c r="AG3280">
        <v>4073</v>
      </c>
      <c r="AH3280" t="s">
        <v>1432</v>
      </c>
      <c r="AI3280" t="s">
        <v>20924</v>
      </c>
      <c r="AP3280">
        <f t="shared" si="102"/>
        <v>2</v>
      </c>
    </row>
    <row r="3281" spans="1:42" x14ac:dyDescent="0.3">
      <c r="A3281" s="1">
        <v>3836</v>
      </c>
      <c r="B3281" t="s">
        <v>11833</v>
      </c>
      <c r="C3281" t="s">
        <v>27</v>
      </c>
      <c r="D3281" t="s">
        <v>11834</v>
      </c>
      <c r="E3281" t="s">
        <v>7326</v>
      </c>
      <c r="F3281" t="s">
        <v>3940</v>
      </c>
      <c r="G3281" t="s">
        <v>298</v>
      </c>
      <c r="H3281" t="s">
        <v>32</v>
      </c>
      <c r="I3281">
        <v>110</v>
      </c>
      <c r="J3281">
        <v>1.85</v>
      </c>
      <c r="K3281" t="s">
        <v>33</v>
      </c>
      <c r="L3281" t="s">
        <v>19311</v>
      </c>
      <c r="M3281" t="s">
        <v>14149</v>
      </c>
      <c r="N3281" t="s">
        <v>14663</v>
      </c>
      <c r="O3281" t="s">
        <v>14630</v>
      </c>
      <c r="P3281" t="s">
        <v>15407</v>
      </c>
      <c r="Q3281">
        <v>2002</v>
      </c>
      <c r="R3281" t="s">
        <v>491</v>
      </c>
      <c r="S3281">
        <v>2</v>
      </c>
      <c r="T3281">
        <v>4000000</v>
      </c>
      <c r="U3281">
        <v>6525762</v>
      </c>
      <c r="V3281">
        <f t="shared" si="103"/>
        <v>2525762</v>
      </c>
      <c r="W3281" t="s">
        <v>11835</v>
      </c>
      <c r="X3281">
        <v>6.7</v>
      </c>
      <c r="Y3281">
        <v>143</v>
      </c>
      <c r="Z3281">
        <v>44339</v>
      </c>
      <c r="AA3281">
        <v>425</v>
      </c>
      <c r="AB3281">
        <v>0</v>
      </c>
      <c r="AC3281">
        <v>675</v>
      </c>
      <c r="AD3281">
        <v>16000</v>
      </c>
      <c r="AE3281">
        <v>977</v>
      </c>
      <c r="AF3281">
        <v>968</v>
      </c>
      <c r="AG3281">
        <v>19928</v>
      </c>
      <c r="AH3281" t="s">
        <v>1432</v>
      </c>
      <c r="AI3281" t="s">
        <v>2420</v>
      </c>
      <c r="AJ3281" t="s">
        <v>12756</v>
      </c>
      <c r="AP3281">
        <f t="shared" si="102"/>
        <v>3</v>
      </c>
    </row>
    <row r="3282" spans="1:42" x14ac:dyDescent="0.3">
      <c r="A3282" s="1">
        <v>3839</v>
      </c>
      <c r="B3282" t="s">
        <v>11836</v>
      </c>
      <c r="C3282" t="s">
        <v>27</v>
      </c>
      <c r="D3282" t="s">
        <v>11837</v>
      </c>
      <c r="E3282" t="s">
        <v>380</v>
      </c>
      <c r="F3282" t="s">
        <v>2835</v>
      </c>
      <c r="G3282" t="s">
        <v>1916</v>
      </c>
      <c r="H3282" t="s">
        <v>32</v>
      </c>
      <c r="I3282">
        <v>110</v>
      </c>
      <c r="J3282">
        <v>1.85</v>
      </c>
      <c r="K3282" t="s">
        <v>33</v>
      </c>
      <c r="L3282" t="s">
        <v>20217</v>
      </c>
      <c r="M3282" t="s">
        <v>18961</v>
      </c>
      <c r="N3282" t="s">
        <v>14416</v>
      </c>
      <c r="O3282" t="s">
        <v>15207</v>
      </c>
      <c r="P3282" t="s">
        <v>17643</v>
      </c>
      <c r="Q3282">
        <v>1995</v>
      </c>
      <c r="R3282" t="s">
        <v>491</v>
      </c>
      <c r="S3282">
        <v>6</v>
      </c>
      <c r="T3282">
        <v>4000000</v>
      </c>
      <c r="U3282">
        <v>4301331</v>
      </c>
      <c r="V3282">
        <f t="shared" si="103"/>
        <v>301331</v>
      </c>
      <c r="W3282" t="s">
        <v>11838</v>
      </c>
      <c r="X3282">
        <v>6.7</v>
      </c>
      <c r="Y3282">
        <v>51</v>
      </c>
      <c r="Z3282">
        <v>78241</v>
      </c>
      <c r="AA3282">
        <v>177</v>
      </c>
      <c r="AB3282">
        <v>0</v>
      </c>
      <c r="AC3282">
        <v>99</v>
      </c>
      <c r="AD3282">
        <v>4000</v>
      </c>
      <c r="AE3282">
        <v>975</v>
      </c>
      <c r="AF3282">
        <v>960</v>
      </c>
      <c r="AG3282">
        <v>7921</v>
      </c>
      <c r="AH3282" t="s">
        <v>1432</v>
      </c>
      <c r="AI3282" t="s">
        <v>20924</v>
      </c>
      <c r="AP3282">
        <f t="shared" si="102"/>
        <v>2</v>
      </c>
    </row>
    <row r="3283" spans="1:42" x14ac:dyDescent="0.3">
      <c r="A3283" s="1">
        <v>3840</v>
      </c>
      <c r="B3283" t="s">
        <v>11839</v>
      </c>
      <c r="C3283" t="s">
        <v>27</v>
      </c>
      <c r="D3283" t="s">
        <v>8375</v>
      </c>
      <c r="E3283" t="s">
        <v>8995</v>
      </c>
      <c r="F3283" t="s">
        <v>791</v>
      </c>
      <c r="G3283" t="s">
        <v>10152</v>
      </c>
      <c r="H3283" t="s">
        <v>32</v>
      </c>
      <c r="I3283">
        <v>104</v>
      </c>
      <c r="J3283">
        <v>1.85</v>
      </c>
      <c r="K3283" t="s">
        <v>33</v>
      </c>
      <c r="L3283" t="s">
        <v>20218</v>
      </c>
      <c r="M3283" t="s">
        <v>17948</v>
      </c>
      <c r="N3283" t="s">
        <v>14157</v>
      </c>
      <c r="O3283" t="s">
        <v>18156</v>
      </c>
      <c r="P3283" t="s">
        <v>15294</v>
      </c>
      <c r="Q3283">
        <v>2002</v>
      </c>
      <c r="R3283" t="s">
        <v>491</v>
      </c>
      <c r="S3283">
        <v>1</v>
      </c>
      <c r="T3283">
        <v>4000000</v>
      </c>
      <c r="U3283">
        <v>4046737</v>
      </c>
      <c r="V3283">
        <f t="shared" si="103"/>
        <v>46737</v>
      </c>
      <c r="W3283" t="s">
        <v>11840</v>
      </c>
      <c r="X3283">
        <v>7.1</v>
      </c>
      <c r="Y3283">
        <v>163</v>
      </c>
      <c r="Z3283">
        <v>67949</v>
      </c>
      <c r="AA3283">
        <v>390</v>
      </c>
      <c r="AB3283">
        <v>15000</v>
      </c>
      <c r="AC3283">
        <v>30</v>
      </c>
      <c r="AD3283">
        <v>769</v>
      </c>
      <c r="AE3283">
        <v>413</v>
      </c>
      <c r="AF3283">
        <v>296</v>
      </c>
      <c r="AG3283">
        <v>2251</v>
      </c>
      <c r="AH3283" t="s">
        <v>1432</v>
      </c>
      <c r="AI3283" t="s">
        <v>2420</v>
      </c>
      <c r="AJ3283" t="s">
        <v>12756</v>
      </c>
      <c r="AP3283">
        <f t="shared" si="102"/>
        <v>3</v>
      </c>
    </row>
    <row r="3284" spans="1:42" x14ac:dyDescent="0.3">
      <c r="A3284" s="1">
        <v>3841</v>
      </c>
      <c r="B3284" t="s">
        <v>11841</v>
      </c>
      <c r="C3284" t="s">
        <v>27</v>
      </c>
      <c r="D3284" t="s">
        <v>11842</v>
      </c>
      <c r="E3284" t="s">
        <v>6668</v>
      </c>
      <c r="F3284" t="s">
        <v>549</v>
      </c>
      <c r="G3284" t="s">
        <v>11843</v>
      </c>
      <c r="H3284" t="s">
        <v>32</v>
      </c>
      <c r="I3284">
        <v>96</v>
      </c>
      <c r="J3284">
        <v>1.85</v>
      </c>
      <c r="K3284" t="s">
        <v>33</v>
      </c>
      <c r="L3284" t="s">
        <v>20219</v>
      </c>
      <c r="M3284" t="s">
        <v>15527</v>
      </c>
      <c r="N3284" t="s">
        <v>18167</v>
      </c>
      <c r="O3284" t="s">
        <v>15084</v>
      </c>
      <c r="P3284" t="s">
        <v>19555</v>
      </c>
      <c r="Q3284">
        <v>2003</v>
      </c>
      <c r="R3284" t="s">
        <v>491</v>
      </c>
      <c r="S3284">
        <v>1</v>
      </c>
      <c r="T3284">
        <v>8000000</v>
      </c>
      <c r="U3284">
        <v>3713002</v>
      </c>
      <c r="V3284">
        <f t="shared" si="103"/>
        <v>-4286998</v>
      </c>
      <c r="W3284" t="s">
        <v>11844</v>
      </c>
      <c r="X3284">
        <v>2.7</v>
      </c>
      <c r="Y3284">
        <v>52</v>
      </c>
      <c r="Z3284">
        <v>3611</v>
      </c>
      <c r="AA3284">
        <v>62</v>
      </c>
      <c r="AB3284">
        <v>131</v>
      </c>
      <c r="AC3284">
        <v>2</v>
      </c>
      <c r="AD3284">
        <v>960</v>
      </c>
      <c r="AE3284">
        <v>12</v>
      </c>
      <c r="AF3284">
        <v>0</v>
      </c>
      <c r="AG3284">
        <v>972</v>
      </c>
      <c r="AH3284" t="s">
        <v>6248</v>
      </c>
      <c r="AP3284">
        <f t="shared" si="102"/>
        <v>1</v>
      </c>
    </row>
    <row r="3285" spans="1:42" x14ac:dyDescent="0.3">
      <c r="A3285" s="1">
        <v>3842</v>
      </c>
      <c r="B3285" t="s">
        <v>11845</v>
      </c>
      <c r="C3285" t="s">
        <v>27</v>
      </c>
      <c r="D3285" t="s">
        <v>569</v>
      </c>
      <c r="E3285" t="s">
        <v>1359</v>
      </c>
      <c r="F3285" t="s">
        <v>6801</v>
      </c>
      <c r="G3285" t="s">
        <v>11667</v>
      </c>
      <c r="H3285" t="s">
        <v>32</v>
      </c>
      <c r="I3285">
        <v>110</v>
      </c>
      <c r="J3285">
        <v>1.85</v>
      </c>
      <c r="K3285" t="s">
        <v>33</v>
      </c>
      <c r="L3285" t="s">
        <v>20220</v>
      </c>
      <c r="M3285" t="s">
        <v>19545</v>
      </c>
      <c r="N3285" t="s">
        <v>16147</v>
      </c>
      <c r="O3285" t="s">
        <v>20221</v>
      </c>
      <c r="P3285" t="s">
        <v>20222</v>
      </c>
      <c r="Q3285">
        <v>1988</v>
      </c>
      <c r="R3285" t="s">
        <v>491</v>
      </c>
      <c r="S3285">
        <v>0</v>
      </c>
      <c r="T3285">
        <v>4000000</v>
      </c>
      <c r="U3285">
        <v>3468572</v>
      </c>
      <c r="V3285">
        <f t="shared" si="103"/>
        <v>-531428</v>
      </c>
      <c r="W3285" t="s">
        <v>11846</v>
      </c>
      <c r="X3285">
        <v>7.3</v>
      </c>
      <c r="Y3285">
        <v>40</v>
      </c>
      <c r="Z3285">
        <v>10073</v>
      </c>
      <c r="AA3285">
        <v>78</v>
      </c>
      <c r="AB3285">
        <v>816</v>
      </c>
      <c r="AC3285">
        <v>0</v>
      </c>
      <c r="AD3285">
        <v>721</v>
      </c>
      <c r="AE3285">
        <v>246</v>
      </c>
      <c r="AF3285">
        <v>237</v>
      </c>
      <c r="AG3285">
        <v>1966</v>
      </c>
      <c r="AH3285" t="s">
        <v>2420</v>
      </c>
      <c r="AP3285">
        <f t="shared" si="102"/>
        <v>1</v>
      </c>
    </row>
    <row r="3286" spans="1:42" x14ac:dyDescent="0.3">
      <c r="A3286" s="1">
        <v>3843</v>
      </c>
      <c r="B3286" t="s">
        <v>11847</v>
      </c>
      <c r="C3286" t="s">
        <v>27</v>
      </c>
      <c r="D3286" t="s">
        <v>7706</v>
      </c>
      <c r="E3286" t="s">
        <v>1311</v>
      </c>
      <c r="F3286" t="s">
        <v>322</v>
      </c>
      <c r="G3286" t="s">
        <v>1789</v>
      </c>
      <c r="H3286" t="s">
        <v>32</v>
      </c>
      <c r="I3286">
        <v>84</v>
      </c>
      <c r="J3286">
        <v>1.85</v>
      </c>
      <c r="K3286" t="s">
        <v>33</v>
      </c>
      <c r="L3286" t="s">
        <v>20223</v>
      </c>
      <c r="M3286" t="s">
        <v>17426</v>
      </c>
      <c r="N3286" t="s">
        <v>19902</v>
      </c>
      <c r="O3286" t="s">
        <v>15595</v>
      </c>
      <c r="P3286" t="s">
        <v>20224</v>
      </c>
      <c r="Q3286">
        <v>1996</v>
      </c>
      <c r="R3286" t="s">
        <v>491</v>
      </c>
      <c r="S3286">
        <v>0</v>
      </c>
      <c r="T3286">
        <v>4000000</v>
      </c>
      <c r="U3286">
        <v>2892582</v>
      </c>
      <c r="V3286">
        <f t="shared" si="103"/>
        <v>-1107418</v>
      </c>
      <c r="W3286" t="s">
        <v>11848</v>
      </c>
      <c r="X3286">
        <v>7.6</v>
      </c>
      <c r="Y3286">
        <v>50</v>
      </c>
      <c r="Z3286">
        <v>22697</v>
      </c>
      <c r="AA3286">
        <v>202</v>
      </c>
      <c r="AB3286">
        <v>0</v>
      </c>
      <c r="AC3286">
        <v>378</v>
      </c>
      <c r="AD3286">
        <v>925</v>
      </c>
      <c r="AE3286">
        <v>729</v>
      </c>
      <c r="AF3286">
        <v>611</v>
      </c>
      <c r="AG3286">
        <v>3559</v>
      </c>
      <c r="AH3286" t="s">
        <v>1432</v>
      </c>
      <c r="AP3286">
        <f t="shared" si="102"/>
        <v>1</v>
      </c>
    </row>
    <row r="3287" spans="1:42" x14ac:dyDescent="0.3">
      <c r="A3287" s="1">
        <v>3844</v>
      </c>
      <c r="B3287" t="s">
        <v>11849</v>
      </c>
      <c r="C3287" t="s">
        <v>27</v>
      </c>
      <c r="D3287" t="s">
        <v>11850</v>
      </c>
      <c r="E3287" t="s">
        <v>1241</v>
      </c>
      <c r="F3287" t="s">
        <v>4049</v>
      </c>
      <c r="G3287" t="s">
        <v>4793</v>
      </c>
      <c r="H3287" t="s">
        <v>32</v>
      </c>
      <c r="I3287">
        <v>94</v>
      </c>
      <c r="J3287">
        <v>1.85</v>
      </c>
      <c r="K3287" t="s">
        <v>33</v>
      </c>
      <c r="L3287" t="s">
        <v>17213</v>
      </c>
      <c r="M3287" t="s">
        <v>14802</v>
      </c>
      <c r="N3287" t="s">
        <v>13969</v>
      </c>
      <c r="O3287" t="s">
        <v>20225</v>
      </c>
      <c r="P3287" t="s">
        <v>20226</v>
      </c>
      <c r="Q3287">
        <v>1999</v>
      </c>
      <c r="R3287" t="s">
        <v>491</v>
      </c>
      <c r="S3287">
        <v>3</v>
      </c>
      <c r="T3287">
        <v>4000000</v>
      </c>
      <c r="U3287">
        <v>2800000</v>
      </c>
      <c r="V3287">
        <f t="shared" si="103"/>
        <v>-1200000</v>
      </c>
      <c r="W3287" t="s">
        <v>11851</v>
      </c>
      <c r="X3287">
        <v>5.8</v>
      </c>
      <c r="Y3287">
        <v>45</v>
      </c>
      <c r="Z3287">
        <v>4377</v>
      </c>
      <c r="AA3287">
        <v>85</v>
      </c>
      <c r="AB3287">
        <v>309</v>
      </c>
      <c r="AC3287">
        <v>24</v>
      </c>
      <c r="AD3287">
        <v>834</v>
      </c>
      <c r="AE3287">
        <v>625</v>
      </c>
      <c r="AF3287">
        <v>545</v>
      </c>
      <c r="AG3287">
        <v>2662</v>
      </c>
      <c r="AH3287" t="s">
        <v>1432</v>
      </c>
      <c r="AP3287">
        <f t="shared" si="102"/>
        <v>1</v>
      </c>
    </row>
    <row r="3288" spans="1:42" x14ac:dyDescent="0.3">
      <c r="A3288" s="1">
        <v>3845</v>
      </c>
      <c r="B3288" t="s">
        <v>11852</v>
      </c>
      <c r="C3288" t="s">
        <v>27</v>
      </c>
      <c r="D3288" t="s">
        <v>3128</v>
      </c>
      <c r="E3288" t="s">
        <v>2513</v>
      </c>
      <c r="F3288" t="s">
        <v>11853</v>
      </c>
      <c r="G3288" t="s">
        <v>5653</v>
      </c>
      <c r="H3288" t="s">
        <v>32</v>
      </c>
      <c r="I3288">
        <v>93</v>
      </c>
      <c r="J3288">
        <v>2.5499999999999998</v>
      </c>
      <c r="K3288" t="s">
        <v>33</v>
      </c>
      <c r="L3288" t="s">
        <v>16696</v>
      </c>
      <c r="M3288" t="s">
        <v>20227</v>
      </c>
      <c r="N3288" t="s">
        <v>16763</v>
      </c>
      <c r="O3288" t="s">
        <v>20228</v>
      </c>
      <c r="P3288" t="s">
        <v>20229</v>
      </c>
      <c r="Q3288">
        <v>2007</v>
      </c>
      <c r="R3288" t="s">
        <v>491</v>
      </c>
      <c r="S3288">
        <v>1</v>
      </c>
      <c r="T3288">
        <v>4000000</v>
      </c>
      <c r="U3288">
        <v>2426851</v>
      </c>
      <c r="V3288">
        <f t="shared" si="103"/>
        <v>-1573149</v>
      </c>
      <c r="W3288" t="s">
        <v>11854</v>
      </c>
      <c r="X3288">
        <v>6.5</v>
      </c>
      <c r="Y3288">
        <v>121</v>
      </c>
      <c r="Z3288">
        <v>16224</v>
      </c>
      <c r="AA3288">
        <v>76</v>
      </c>
      <c r="AB3288">
        <v>830</v>
      </c>
      <c r="AC3288">
        <v>131</v>
      </c>
      <c r="AD3288">
        <v>497</v>
      </c>
      <c r="AE3288">
        <v>113</v>
      </c>
      <c r="AF3288">
        <v>90</v>
      </c>
      <c r="AG3288">
        <v>776</v>
      </c>
      <c r="AH3288" t="s">
        <v>1432</v>
      </c>
      <c r="AI3288" t="s">
        <v>20931</v>
      </c>
      <c r="AJ3288" t="s">
        <v>12756</v>
      </c>
      <c r="AK3288" t="s">
        <v>13161</v>
      </c>
      <c r="AP3288">
        <f t="shared" si="102"/>
        <v>4</v>
      </c>
    </row>
    <row r="3289" spans="1:42" x14ac:dyDescent="0.3">
      <c r="A3289" s="1">
        <v>3846</v>
      </c>
      <c r="B3289" t="s">
        <v>11855</v>
      </c>
      <c r="C3289" t="s">
        <v>27</v>
      </c>
      <c r="D3289" t="s">
        <v>11856</v>
      </c>
      <c r="E3289" t="s">
        <v>650</v>
      </c>
      <c r="F3289" t="s">
        <v>8327</v>
      </c>
      <c r="G3289" t="s">
        <v>1167</v>
      </c>
      <c r="H3289" t="s">
        <v>32</v>
      </c>
      <c r="I3289">
        <v>96</v>
      </c>
      <c r="J3289">
        <v>2.35</v>
      </c>
      <c r="K3289" t="s">
        <v>33</v>
      </c>
      <c r="L3289" t="s">
        <v>20230</v>
      </c>
      <c r="M3289" t="s">
        <v>18949</v>
      </c>
      <c r="N3289" t="s">
        <v>14630</v>
      </c>
      <c r="O3289" t="s">
        <v>17576</v>
      </c>
      <c r="P3289" t="s">
        <v>14397</v>
      </c>
      <c r="Q3289">
        <v>2005</v>
      </c>
      <c r="R3289" t="s">
        <v>491</v>
      </c>
      <c r="S3289">
        <v>0</v>
      </c>
      <c r="T3289">
        <v>4000000</v>
      </c>
      <c r="U3289">
        <v>1325073</v>
      </c>
      <c r="V3289">
        <f t="shared" si="103"/>
        <v>-2674927</v>
      </c>
      <c r="W3289" t="s">
        <v>11857</v>
      </c>
      <c r="X3289">
        <v>6.6</v>
      </c>
      <c r="Y3289">
        <v>114</v>
      </c>
      <c r="Z3289">
        <v>18762</v>
      </c>
      <c r="AA3289">
        <v>91</v>
      </c>
      <c r="AB3289">
        <v>708</v>
      </c>
      <c r="AC3289">
        <v>101</v>
      </c>
      <c r="AD3289">
        <v>730</v>
      </c>
      <c r="AE3289">
        <v>394</v>
      </c>
      <c r="AF3289">
        <v>71</v>
      </c>
      <c r="AG3289">
        <v>1208</v>
      </c>
      <c r="AH3289" t="s">
        <v>1432</v>
      </c>
      <c r="AI3289" t="s">
        <v>2420</v>
      </c>
      <c r="AP3289">
        <f t="shared" si="102"/>
        <v>2</v>
      </c>
    </row>
    <row r="3290" spans="1:42" x14ac:dyDescent="0.3">
      <c r="A3290" s="1">
        <v>3848</v>
      </c>
      <c r="B3290" t="s">
        <v>11858</v>
      </c>
      <c r="C3290" t="s">
        <v>27</v>
      </c>
      <c r="D3290" t="s">
        <v>11859</v>
      </c>
      <c r="E3290" t="s">
        <v>11860</v>
      </c>
      <c r="F3290" t="s">
        <v>10621</v>
      </c>
      <c r="G3290" t="s">
        <v>11861</v>
      </c>
      <c r="H3290" t="s">
        <v>47</v>
      </c>
      <c r="I3290">
        <v>101</v>
      </c>
      <c r="J3290">
        <v>1.85</v>
      </c>
      <c r="K3290" t="s">
        <v>33</v>
      </c>
      <c r="L3290" t="s">
        <v>14127</v>
      </c>
      <c r="M3290" t="s">
        <v>14297</v>
      </c>
      <c r="N3290" t="s">
        <v>14347</v>
      </c>
      <c r="O3290" t="s">
        <v>20231</v>
      </c>
      <c r="P3290" t="s">
        <v>14502</v>
      </c>
      <c r="Q3290">
        <v>2005</v>
      </c>
      <c r="R3290" t="s">
        <v>72</v>
      </c>
      <c r="S3290">
        <v>0</v>
      </c>
      <c r="T3290">
        <v>4000000</v>
      </c>
      <c r="U3290">
        <v>864959</v>
      </c>
      <c r="V3290">
        <f t="shared" si="103"/>
        <v>-3135041</v>
      </c>
      <c r="W3290" t="s">
        <v>11862</v>
      </c>
      <c r="X3290">
        <v>6.9</v>
      </c>
      <c r="Y3290">
        <v>116</v>
      </c>
      <c r="Z3290">
        <v>20275</v>
      </c>
      <c r="AA3290">
        <v>151</v>
      </c>
      <c r="AB3290">
        <v>0</v>
      </c>
      <c r="AC3290">
        <v>21</v>
      </c>
      <c r="AD3290">
        <v>420</v>
      </c>
      <c r="AE3290">
        <v>291</v>
      </c>
      <c r="AF3290">
        <v>161</v>
      </c>
      <c r="AG3290">
        <v>1215</v>
      </c>
      <c r="AH3290" t="s">
        <v>718</v>
      </c>
      <c r="AI3290" t="s">
        <v>20924</v>
      </c>
      <c r="AP3290">
        <f t="shared" si="102"/>
        <v>2</v>
      </c>
    </row>
    <row r="3291" spans="1:42" x14ac:dyDescent="0.3">
      <c r="A3291" s="1">
        <v>3849</v>
      </c>
      <c r="B3291" t="s">
        <v>11863</v>
      </c>
      <c r="C3291" t="s">
        <v>27</v>
      </c>
      <c r="D3291" t="s">
        <v>11864</v>
      </c>
      <c r="E3291" t="s">
        <v>11865</v>
      </c>
      <c r="F3291" t="s">
        <v>11866</v>
      </c>
      <c r="G3291" t="s">
        <v>11867</v>
      </c>
      <c r="H3291" t="s">
        <v>32</v>
      </c>
      <c r="I3291">
        <v>102</v>
      </c>
      <c r="J3291">
        <v>2.35</v>
      </c>
      <c r="K3291" t="s">
        <v>33</v>
      </c>
      <c r="L3291" t="s">
        <v>20232</v>
      </c>
      <c r="M3291" t="s">
        <v>20233</v>
      </c>
      <c r="N3291" t="s">
        <v>20234</v>
      </c>
      <c r="O3291" t="s">
        <v>20235</v>
      </c>
      <c r="P3291" t="s">
        <v>18173</v>
      </c>
      <c r="Q3291">
        <v>2011</v>
      </c>
      <c r="R3291" t="s">
        <v>34</v>
      </c>
      <c r="S3291">
        <v>0</v>
      </c>
      <c r="T3291">
        <v>4000000</v>
      </c>
      <c r="U3291">
        <v>2601847</v>
      </c>
      <c r="V3291">
        <f t="shared" si="103"/>
        <v>-1398153</v>
      </c>
      <c r="W3291" t="s">
        <v>11868</v>
      </c>
      <c r="X3291">
        <v>8.5</v>
      </c>
      <c r="Y3291">
        <v>115</v>
      </c>
      <c r="Z3291">
        <v>22457</v>
      </c>
      <c r="AA3291">
        <v>69</v>
      </c>
      <c r="AB3291">
        <v>26000</v>
      </c>
      <c r="AC3291">
        <v>330</v>
      </c>
      <c r="AD3291">
        <v>48</v>
      </c>
      <c r="AE3291">
        <v>0</v>
      </c>
      <c r="AF3291">
        <v>0</v>
      </c>
      <c r="AG3291">
        <v>48</v>
      </c>
      <c r="AH3291" t="s">
        <v>6248</v>
      </c>
      <c r="AI3291" t="s">
        <v>20933</v>
      </c>
      <c r="AP3291">
        <f t="shared" si="102"/>
        <v>2</v>
      </c>
    </row>
    <row r="3292" spans="1:42" x14ac:dyDescent="0.3">
      <c r="A3292" s="1">
        <v>3850</v>
      </c>
      <c r="B3292" t="s">
        <v>11869</v>
      </c>
      <c r="C3292" t="s">
        <v>27</v>
      </c>
      <c r="D3292" t="s">
        <v>11870</v>
      </c>
      <c r="E3292" t="s">
        <v>11219</v>
      </c>
      <c r="F3292" t="s">
        <v>11871</v>
      </c>
      <c r="G3292" t="s">
        <v>11872</v>
      </c>
      <c r="H3292" t="s">
        <v>32</v>
      </c>
      <c r="I3292">
        <v>87</v>
      </c>
      <c r="J3292">
        <v>1.85</v>
      </c>
      <c r="K3292" t="s">
        <v>33</v>
      </c>
      <c r="L3292" t="s">
        <v>15703</v>
      </c>
      <c r="M3292" t="s">
        <v>19998</v>
      </c>
      <c r="N3292" t="s">
        <v>14330</v>
      </c>
      <c r="O3292" t="s">
        <v>14879</v>
      </c>
      <c r="P3292" t="s">
        <v>20236</v>
      </c>
      <c r="Q3292">
        <v>1987</v>
      </c>
      <c r="R3292" t="s">
        <v>491</v>
      </c>
      <c r="S3292">
        <v>0</v>
      </c>
      <c r="T3292">
        <v>4000000</v>
      </c>
      <c r="U3292">
        <v>800000</v>
      </c>
      <c r="V3292">
        <f t="shared" si="103"/>
        <v>-3200000</v>
      </c>
      <c r="W3292" t="s">
        <v>11873</v>
      </c>
      <c r="X3292">
        <v>4.8</v>
      </c>
      <c r="Y3292">
        <v>15</v>
      </c>
      <c r="Z3292">
        <v>2308</v>
      </c>
      <c r="AA3292">
        <v>35</v>
      </c>
      <c r="AB3292">
        <v>550</v>
      </c>
      <c r="AC3292">
        <v>101</v>
      </c>
      <c r="AD3292">
        <v>721</v>
      </c>
      <c r="AE3292">
        <v>576</v>
      </c>
      <c r="AF3292">
        <v>324</v>
      </c>
      <c r="AG3292">
        <v>1700</v>
      </c>
      <c r="AH3292" t="s">
        <v>718</v>
      </c>
      <c r="AI3292" t="s">
        <v>20924</v>
      </c>
      <c r="AP3292">
        <f t="shared" si="102"/>
        <v>2</v>
      </c>
    </row>
    <row r="3293" spans="1:42" x14ac:dyDescent="0.3">
      <c r="A3293" s="1">
        <v>3853</v>
      </c>
      <c r="B3293" t="s">
        <v>11874</v>
      </c>
      <c r="C3293" t="s">
        <v>27</v>
      </c>
      <c r="D3293" t="s">
        <v>11875</v>
      </c>
      <c r="E3293" t="s">
        <v>1206</v>
      </c>
      <c r="F3293" t="s">
        <v>3261</v>
      </c>
      <c r="G3293" t="s">
        <v>6542</v>
      </c>
      <c r="H3293" t="s">
        <v>32</v>
      </c>
      <c r="I3293">
        <v>99</v>
      </c>
      <c r="J3293">
        <v>1.85</v>
      </c>
      <c r="K3293" t="s">
        <v>33</v>
      </c>
      <c r="L3293" t="s">
        <v>18975</v>
      </c>
      <c r="M3293" t="s">
        <v>19473</v>
      </c>
      <c r="N3293" t="s">
        <v>16697</v>
      </c>
      <c r="O3293" t="s">
        <v>14631</v>
      </c>
      <c r="P3293" t="s">
        <v>14018</v>
      </c>
      <c r="Q3293">
        <v>2002</v>
      </c>
      <c r="R3293" t="s">
        <v>491</v>
      </c>
      <c r="S3293">
        <v>4</v>
      </c>
      <c r="T3293">
        <v>4000000</v>
      </c>
      <c r="U3293">
        <v>562059</v>
      </c>
      <c r="V3293">
        <f t="shared" si="103"/>
        <v>-3437941</v>
      </c>
      <c r="W3293" t="s">
        <v>11876</v>
      </c>
      <c r="X3293">
        <v>7</v>
      </c>
      <c r="Y3293">
        <v>41</v>
      </c>
      <c r="Z3293">
        <v>8535</v>
      </c>
      <c r="AA3293">
        <v>113</v>
      </c>
      <c r="AB3293">
        <v>872</v>
      </c>
      <c r="AC3293">
        <v>60</v>
      </c>
      <c r="AD3293">
        <v>979</v>
      </c>
      <c r="AE3293">
        <v>665</v>
      </c>
      <c r="AF3293">
        <v>444</v>
      </c>
      <c r="AG3293">
        <v>3130</v>
      </c>
      <c r="AH3293" t="s">
        <v>2420</v>
      </c>
      <c r="AI3293" t="s">
        <v>13161</v>
      </c>
      <c r="AP3293">
        <f t="shared" si="102"/>
        <v>2</v>
      </c>
    </row>
    <row r="3294" spans="1:42" x14ac:dyDescent="0.3">
      <c r="A3294" s="1">
        <v>3854</v>
      </c>
      <c r="B3294" t="s">
        <v>11877</v>
      </c>
      <c r="C3294" t="s">
        <v>27</v>
      </c>
      <c r="D3294" t="s">
        <v>11792</v>
      </c>
      <c r="E3294" t="s">
        <v>312</v>
      </c>
      <c r="F3294" t="s">
        <v>2882</v>
      </c>
      <c r="G3294" t="s">
        <v>4350</v>
      </c>
      <c r="H3294" t="s">
        <v>32</v>
      </c>
      <c r="I3294">
        <v>106</v>
      </c>
      <c r="J3294">
        <v>1.78</v>
      </c>
      <c r="K3294" t="s">
        <v>33</v>
      </c>
      <c r="L3294" t="s">
        <v>16849</v>
      </c>
      <c r="M3294" t="s">
        <v>15404</v>
      </c>
      <c r="N3294" t="s">
        <v>14448</v>
      </c>
      <c r="O3294" t="s">
        <v>20237</v>
      </c>
      <c r="P3294" t="s">
        <v>14986</v>
      </c>
      <c r="Q3294">
        <v>1999</v>
      </c>
      <c r="R3294" t="s">
        <v>491</v>
      </c>
      <c r="S3294">
        <v>0</v>
      </c>
      <c r="T3294">
        <v>4000000</v>
      </c>
      <c r="U3294">
        <v>399793</v>
      </c>
      <c r="V3294">
        <f t="shared" si="103"/>
        <v>-3600207</v>
      </c>
      <c r="W3294" t="s">
        <v>11878</v>
      </c>
      <c r="X3294">
        <v>5.4</v>
      </c>
      <c r="Y3294">
        <v>31</v>
      </c>
      <c r="Z3294">
        <v>2877</v>
      </c>
      <c r="AA3294">
        <v>70</v>
      </c>
      <c r="AB3294">
        <v>111</v>
      </c>
      <c r="AC3294">
        <v>81</v>
      </c>
      <c r="AD3294">
        <v>2000</v>
      </c>
      <c r="AE3294">
        <v>811</v>
      </c>
      <c r="AF3294">
        <v>687</v>
      </c>
      <c r="AG3294">
        <v>4343</v>
      </c>
      <c r="AH3294" t="s">
        <v>2420</v>
      </c>
      <c r="AP3294">
        <f t="shared" si="102"/>
        <v>1</v>
      </c>
    </row>
    <row r="3295" spans="1:42" x14ac:dyDescent="0.3">
      <c r="A3295" s="1">
        <v>3856</v>
      </c>
      <c r="B3295" t="s">
        <v>11879</v>
      </c>
      <c r="C3295" t="s">
        <v>27</v>
      </c>
      <c r="D3295" t="s">
        <v>3822</v>
      </c>
      <c r="E3295" t="s">
        <v>524</v>
      </c>
      <c r="F3295" t="s">
        <v>356</v>
      </c>
      <c r="G3295" t="s">
        <v>11880</v>
      </c>
      <c r="H3295" t="s">
        <v>32</v>
      </c>
      <c r="I3295">
        <v>117</v>
      </c>
      <c r="J3295">
        <v>2.35</v>
      </c>
      <c r="K3295" t="s">
        <v>33</v>
      </c>
      <c r="L3295" t="s">
        <v>16696</v>
      </c>
      <c r="M3295" t="s">
        <v>18579</v>
      </c>
      <c r="N3295" t="s">
        <v>14505</v>
      </c>
      <c r="O3295" t="s">
        <v>16441</v>
      </c>
      <c r="P3295" t="s">
        <v>15602</v>
      </c>
      <c r="Q3295">
        <v>2013</v>
      </c>
      <c r="R3295" t="s">
        <v>491</v>
      </c>
      <c r="S3295">
        <v>2</v>
      </c>
      <c r="T3295">
        <v>4000000</v>
      </c>
      <c r="U3295">
        <v>371897</v>
      </c>
      <c r="V3295">
        <f t="shared" si="103"/>
        <v>-3628103</v>
      </c>
      <c r="W3295" t="s">
        <v>11881</v>
      </c>
      <c r="X3295">
        <v>6.9</v>
      </c>
      <c r="Y3295">
        <v>232</v>
      </c>
      <c r="Z3295">
        <v>36494</v>
      </c>
      <c r="AA3295">
        <v>118</v>
      </c>
      <c r="AB3295">
        <v>11000</v>
      </c>
      <c r="AC3295">
        <v>234</v>
      </c>
      <c r="AD3295">
        <v>12000</v>
      </c>
      <c r="AE3295">
        <v>1000</v>
      </c>
      <c r="AF3295">
        <v>221</v>
      </c>
      <c r="AG3295">
        <v>13607</v>
      </c>
      <c r="AH3295" t="s">
        <v>2420</v>
      </c>
      <c r="AP3295">
        <f t="shared" si="102"/>
        <v>1</v>
      </c>
    </row>
    <row r="3296" spans="1:42" x14ac:dyDescent="0.3">
      <c r="A3296" s="1">
        <v>3857</v>
      </c>
      <c r="B3296" t="s">
        <v>11882</v>
      </c>
      <c r="C3296" t="s">
        <v>27</v>
      </c>
      <c r="D3296" t="s">
        <v>11883</v>
      </c>
      <c r="E3296" t="s">
        <v>11238</v>
      </c>
      <c r="F3296" t="s">
        <v>8865</v>
      </c>
      <c r="G3296" t="s">
        <v>11884</v>
      </c>
      <c r="H3296" t="s">
        <v>47</v>
      </c>
      <c r="I3296">
        <v>99</v>
      </c>
      <c r="J3296">
        <v>2.35</v>
      </c>
      <c r="K3296" t="s">
        <v>33</v>
      </c>
      <c r="L3296" t="s">
        <v>15790</v>
      </c>
      <c r="M3296" t="s">
        <v>14631</v>
      </c>
      <c r="N3296" t="s">
        <v>14503</v>
      </c>
      <c r="O3296" t="s">
        <v>16812</v>
      </c>
      <c r="P3296" t="s">
        <v>15294</v>
      </c>
      <c r="Q3296">
        <v>1997</v>
      </c>
      <c r="R3296" t="s">
        <v>72</v>
      </c>
      <c r="S3296">
        <v>3</v>
      </c>
      <c r="T3296">
        <v>3000000</v>
      </c>
      <c r="U3296">
        <v>302204</v>
      </c>
      <c r="V3296">
        <f t="shared" si="103"/>
        <v>-2697796</v>
      </c>
      <c r="W3296" t="s">
        <v>11885</v>
      </c>
      <c r="X3296">
        <v>6.6</v>
      </c>
      <c r="Y3296">
        <v>43</v>
      </c>
      <c r="Z3296">
        <v>6705</v>
      </c>
      <c r="AA3296">
        <v>53</v>
      </c>
      <c r="AB3296">
        <v>167</v>
      </c>
      <c r="AC3296">
        <v>13</v>
      </c>
      <c r="AD3296">
        <v>419</v>
      </c>
      <c r="AE3296">
        <v>254</v>
      </c>
      <c r="AF3296">
        <v>159</v>
      </c>
      <c r="AG3296">
        <v>975</v>
      </c>
      <c r="AH3296" t="s">
        <v>1432</v>
      </c>
      <c r="AI3296" t="s">
        <v>20931</v>
      </c>
      <c r="AJ3296" t="s">
        <v>12756</v>
      </c>
      <c r="AP3296">
        <f t="shared" si="102"/>
        <v>3</v>
      </c>
    </row>
    <row r="3297" spans="1:42" x14ac:dyDescent="0.3">
      <c r="A3297" s="1">
        <v>3858</v>
      </c>
      <c r="B3297" t="s">
        <v>11886</v>
      </c>
      <c r="C3297" t="s">
        <v>27</v>
      </c>
      <c r="D3297" t="s">
        <v>1505</v>
      </c>
      <c r="E3297" t="s">
        <v>2013</v>
      </c>
      <c r="F3297" t="s">
        <v>9730</v>
      </c>
      <c r="G3297" t="s">
        <v>11887</v>
      </c>
      <c r="H3297" t="s">
        <v>32</v>
      </c>
      <c r="I3297">
        <v>102</v>
      </c>
      <c r="J3297">
        <v>1.85</v>
      </c>
      <c r="K3297" t="s">
        <v>33</v>
      </c>
      <c r="L3297" t="s">
        <v>20238</v>
      </c>
      <c r="M3297" t="s">
        <v>17266</v>
      </c>
      <c r="N3297" t="s">
        <v>14048</v>
      </c>
      <c r="O3297" t="s">
        <v>15802</v>
      </c>
      <c r="P3297" t="s">
        <v>14018</v>
      </c>
      <c r="Q3297">
        <v>1987</v>
      </c>
      <c r="R3297" t="s">
        <v>491</v>
      </c>
      <c r="S3297">
        <v>0</v>
      </c>
      <c r="T3297">
        <v>1300000</v>
      </c>
      <c r="U3297">
        <v>354704</v>
      </c>
      <c r="V3297">
        <f t="shared" si="103"/>
        <v>-945296</v>
      </c>
      <c r="W3297" t="s">
        <v>11888</v>
      </c>
      <c r="X3297">
        <v>5.9</v>
      </c>
      <c r="Y3297">
        <v>68</v>
      </c>
      <c r="Z3297">
        <v>2705</v>
      </c>
      <c r="AA3297">
        <v>38</v>
      </c>
      <c r="AB3297">
        <v>314</v>
      </c>
      <c r="AC3297">
        <v>212</v>
      </c>
      <c r="AD3297">
        <v>10000</v>
      </c>
      <c r="AE3297">
        <v>633</v>
      </c>
      <c r="AF3297">
        <v>195</v>
      </c>
      <c r="AG3297">
        <v>11083</v>
      </c>
      <c r="AH3297" t="s">
        <v>20931</v>
      </c>
      <c r="AI3297" t="s">
        <v>2420</v>
      </c>
      <c r="AJ3297" t="s">
        <v>4493</v>
      </c>
      <c r="AK3297" t="s">
        <v>13161</v>
      </c>
      <c r="AP3297">
        <f t="shared" si="102"/>
        <v>4</v>
      </c>
    </row>
    <row r="3298" spans="1:42" x14ac:dyDescent="0.3">
      <c r="A3298" s="1">
        <v>3859</v>
      </c>
      <c r="B3298" t="s">
        <v>11889</v>
      </c>
      <c r="C3298" t="s">
        <v>27</v>
      </c>
      <c r="D3298" t="s">
        <v>11890</v>
      </c>
      <c r="E3298" t="s">
        <v>5132</v>
      </c>
      <c r="F3298" t="s">
        <v>11891</v>
      </c>
      <c r="G3298" t="s">
        <v>11892</v>
      </c>
      <c r="H3298" t="s">
        <v>287</v>
      </c>
      <c r="I3298">
        <v>85</v>
      </c>
      <c r="J3298">
        <v>1.85</v>
      </c>
      <c r="K3298" t="s">
        <v>33</v>
      </c>
      <c r="L3298" t="s">
        <v>20239</v>
      </c>
      <c r="M3298" t="s">
        <v>20240</v>
      </c>
      <c r="N3298" t="s">
        <v>17241</v>
      </c>
      <c r="O3298" t="s">
        <v>15106</v>
      </c>
      <c r="P3298" t="s">
        <v>15008</v>
      </c>
      <c r="Q3298">
        <v>2000</v>
      </c>
      <c r="R3298" t="s">
        <v>9126</v>
      </c>
      <c r="S3298">
        <v>1</v>
      </c>
      <c r="T3298">
        <v>1500000</v>
      </c>
      <c r="U3298">
        <v>265107</v>
      </c>
      <c r="V3298">
        <f t="shared" si="103"/>
        <v>-1234893</v>
      </c>
      <c r="W3298" t="s">
        <v>11893</v>
      </c>
      <c r="X3298">
        <v>6.3</v>
      </c>
      <c r="Y3298">
        <v>51</v>
      </c>
      <c r="Z3298">
        <v>4617</v>
      </c>
      <c r="AA3298">
        <v>93</v>
      </c>
      <c r="AB3298">
        <v>614</v>
      </c>
      <c r="AC3298">
        <v>0</v>
      </c>
      <c r="AD3298">
        <v>945</v>
      </c>
      <c r="AE3298">
        <v>774</v>
      </c>
      <c r="AF3298">
        <v>209</v>
      </c>
      <c r="AG3298">
        <v>2282</v>
      </c>
      <c r="AH3298" t="s">
        <v>1432</v>
      </c>
      <c r="AI3298" t="s">
        <v>4493</v>
      </c>
      <c r="AJ3298" t="s">
        <v>20928</v>
      </c>
      <c r="AP3298">
        <f t="shared" si="102"/>
        <v>3</v>
      </c>
    </row>
    <row r="3299" spans="1:42" x14ac:dyDescent="0.3">
      <c r="A3299" s="1">
        <v>3860</v>
      </c>
      <c r="B3299" t="s">
        <v>11894</v>
      </c>
      <c r="C3299" t="s">
        <v>27</v>
      </c>
      <c r="D3299" t="s">
        <v>6452</v>
      </c>
      <c r="E3299" t="s">
        <v>485</v>
      </c>
      <c r="F3299" t="s">
        <v>2287</v>
      </c>
      <c r="G3299" t="s">
        <v>6253</v>
      </c>
      <c r="H3299" t="s">
        <v>47</v>
      </c>
      <c r="I3299">
        <v>86</v>
      </c>
      <c r="J3299">
        <v>1.85</v>
      </c>
      <c r="K3299" t="s">
        <v>33</v>
      </c>
      <c r="L3299" t="s">
        <v>15007</v>
      </c>
      <c r="M3299" t="s">
        <v>20241</v>
      </c>
      <c r="N3299" t="s">
        <v>20242</v>
      </c>
      <c r="O3299" t="s">
        <v>15897</v>
      </c>
      <c r="P3299" t="s">
        <v>20243</v>
      </c>
      <c r="Q3299">
        <v>1999</v>
      </c>
      <c r="R3299" t="s">
        <v>491</v>
      </c>
      <c r="S3299">
        <v>1</v>
      </c>
      <c r="T3299">
        <v>4000000</v>
      </c>
      <c r="U3299">
        <v>185577</v>
      </c>
      <c r="V3299">
        <f t="shared" si="103"/>
        <v>-3814423</v>
      </c>
      <c r="W3299" t="s">
        <v>11895</v>
      </c>
      <c r="X3299">
        <v>6.3</v>
      </c>
      <c r="Y3299">
        <v>33</v>
      </c>
      <c r="Z3299">
        <v>2133</v>
      </c>
      <c r="AA3299">
        <v>31</v>
      </c>
      <c r="AB3299">
        <v>182</v>
      </c>
      <c r="AC3299">
        <v>8</v>
      </c>
      <c r="AD3299">
        <v>759</v>
      </c>
      <c r="AE3299">
        <v>638</v>
      </c>
      <c r="AF3299">
        <v>428</v>
      </c>
      <c r="AG3299">
        <v>2805</v>
      </c>
      <c r="AH3299" t="s">
        <v>1432</v>
      </c>
      <c r="AP3299">
        <f t="shared" si="102"/>
        <v>1</v>
      </c>
    </row>
    <row r="3300" spans="1:42" x14ac:dyDescent="0.3">
      <c r="A3300" s="1">
        <v>3861</v>
      </c>
      <c r="B3300" t="s">
        <v>11896</v>
      </c>
      <c r="C3300" t="s">
        <v>27</v>
      </c>
      <c r="D3300" t="s">
        <v>11897</v>
      </c>
      <c r="E3300" t="s">
        <v>11898</v>
      </c>
      <c r="F3300" t="s">
        <v>11899</v>
      </c>
      <c r="G3300" t="s">
        <v>11900</v>
      </c>
      <c r="H3300" t="s">
        <v>7783</v>
      </c>
      <c r="I3300">
        <v>120</v>
      </c>
      <c r="J3300">
        <v>2.35</v>
      </c>
      <c r="K3300" t="s">
        <v>7892</v>
      </c>
      <c r="L3300" t="s">
        <v>20244</v>
      </c>
      <c r="M3300" t="s">
        <v>20245</v>
      </c>
      <c r="N3300" t="s">
        <v>20246</v>
      </c>
      <c r="O3300" t="s">
        <v>572</v>
      </c>
      <c r="P3300" t="s">
        <v>20247</v>
      </c>
      <c r="Q3300">
        <v>2013</v>
      </c>
      <c r="R3300" t="s">
        <v>34</v>
      </c>
      <c r="S3300">
        <v>0</v>
      </c>
      <c r="T3300">
        <v>4000000</v>
      </c>
      <c r="U3300">
        <v>100412</v>
      </c>
      <c r="V3300">
        <f t="shared" si="103"/>
        <v>-3899588</v>
      </c>
      <c r="W3300" t="s">
        <v>11901</v>
      </c>
      <c r="X3300">
        <v>7.7</v>
      </c>
      <c r="Y3300">
        <v>26</v>
      </c>
      <c r="Z3300">
        <v>2112</v>
      </c>
      <c r="AA3300">
        <v>7</v>
      </c>
      <c r="AB3300">
        <v>0</v>
      </c>
      <c r="AC3300">
        <v>45</v>
      </c>
      <c r="AD3300">
        <v>623</v>
      </c>
      <c r="AE3300">
        <v>85</v>
      </c>
      <c r="AF3300">
        <v>69</v>
      </c>
      <c r="AG3300">
        <v>824</v>
      </c>
      <c r="AH3300" t="s">
        <v>2420</v>
      </c>
      <c r="AP3300">
        <f t="shared" si="102"/>
        <v>1</v>
      </c>
    </row>
    <row r="3301" spans="1:42" x14ac:dyDescent="0.3">
      <c r="A3301" s="1">
        <v>3862</v>
      </c>
      <c r="B3301" t="s">
        <v>11902</v>
      </c>
      <c r="C3301" t="s">
        <v>27</v>
      </c>
      <c r="D3301" t="s">
        <v>11903</v>
      </c>
      <c r="E3301" t="s">
        <v>1075</v>
      </c>
      <c r="F3301" t="s">
        <v>11904</v>
      </c>
      <c r="G3301" t="s">
        <v>11905</v>
      </c>
      <c r="H3301" t="s">
        <v>32</v>
      </c>
      <c r="I3301">
        <v>106</v>
      </c>
      <c r="J3301">
        <v>2.35</v>
      </c>
      <c r="K3301" t="s">
        <v>33</v>
      </c>
      <c r="L3301" t="s">
        <v>20248</v>
      </c>
      <c r="M3301" t="s">
        <v>14720</v>
      </c>
      <c r="N3301" t="s">
        <v>16613</v>
      </c>
      <c r="O3301" t="s">
        <v>14397</v>
      </c>
      <c r="P3301" t="s">
        <v>14318</v>
      </c>
      <c r="Q3301">
        <v>2010</v>
      </c>
      <c r="R3301" t="s">
        <v>491</v>
      </c>
      <c r="S3301">
        <v>0</v>
      </c>
      <c r="T3301">
        <v>9500000</v>
      </c>
      <c r="U3301">
        <v>58214</v>
      </c>
      <c r="V3301">
        <f t="shared" si="103"/>
        <v>-9441786</v>
      </c>
      <c r="W3301" t="s">
        <v>11906</v>
      </c>
      <c r="X3301">
        <v>7</v>
      </c>
      <c r="Y3301">
        <v>109</v>
      </c>
      <c r="Z3301">
        <v>34224</v>
      </c>
      <c r="AA3301">
        <v>137</v>
      </c>
      <c r="AB3301">
        <v>10000</v>
      </c>
      <c r="AC3301">
        <v>0</v>
      </c>
      <c r="AD3301">
        <v>617</v>
      </c>
      <c r="AE3301">
        <v>163</v>
      </c>
      <c r="AF3301">
        <v>67</v>
      </c>
      <c r="AG3301">
        <v>916</v>
      </c>
      <c r="AH3301" t="s">
        <v>20931</v>
      </c>
      <c r="AI3301" t="s">
        <v>2420</v>
      </c>
      <c r="AJ3301" t="s">
        <v>13161</v>
      </c>
      <c r="AP3301">
        <f t="shared" si="102"/>
        <v>3</v>
      </c>
    </row>
    <row r="3302" spans="1:42" x14ac:dyDescent="0.3">
      <c r="A3302" s="1">
        <v>3863</v>
      </c>
      <c r="B3302" t="s">
        <v>11907</v>
      </c>
      <c r="C3302" t="s">
        <v>27</v>
      </c>
      <c r="D3302" t="s">
        <v>2220</v>
      </c>
      <c r="E3302" t="s">
        <v>1363</v>
      </c>
      <c r="F3302" t="s">
        <v>2221</v>
      </c>
      <c r="G3302" t="s">
        <v>6814</v>
      </c>
      <c r="H3302" t="s">
        <v>32</v>
      </c>
      <c r="I3302">
        <v>103</v>
      </c>
      <c r="J3302">
        <v>1.85</v>
      </c>
      <c r="K3302" t="s">
        <v>33</v>
      </c>
      <c r="L3302" t="s">
        <v>20249</v>
      </c>
      <c r="M3302" t="s">
        <v>20250</v>
      </c>
      <c r="N3302" t="s">
        <v>18093</v>
      </c>
      <c r="O3302" t="s">
        <v>20191</v>
      </c>
      <c r="P3302" t="s">
        <v>20251</v>
      </c>
      <c r="Q3302">
        <v>2000</v>
      </c>
      <c r="R3302" t="s">
        <v>491</v>
      </c>
      <c r="S3302">
        <v>4</v>
      </c>
      <c r="T3302">
        <v>14000000</v>
      </c>
      <c r="U3302">
        <v>75078</v>
      </c>
      <c r="V3302">
        <f t="shared" si="103"/>
        <v>-13924922</v>
      </c>
      <c r="W3302" t="s">
        <v>11908</v>
      </c>
      <c r="X3302">
        <v>6.3</v>
      </c>
      <c r="Y3302">
        <v>34</v>
      </c>
      <c r="Z3302">
        <v>1398</v>
      </c>
      <c r="AA3302">
        <v>26</v>
      </c>
      <c r="AB3302">
        <v>132</v>
      </c>
      <c r="AC3302">
        <v>272</v>
      </c>
      <c r="AD3302">
        <v>736</v>
      </c>
      <c r="AE3302">
        <v>450</v>
      </c>
      <c r="AF3302">
        <v>70</v>
      </c>
      <c r="AG3302">
        <v>1403</v>
      </c>
      <c r="AH3302" t="s">
        <v>1432</v>
      </c>
      <c r="AP3302">
        <f t="shared" si="102"/>
        <v>1</v>
      </c>
    </row>
    <row r="3303" spans="1:42" x14ac:dyDescent="0.3">
      <c r="A3303" s="1">
        <v>3864</v>
      </c>
      <c r="B3303" t="s">
        <v>11909</v>
      </c>
      <c r="C3303" t="s">
        <v>27</v>
      </c>
      <c r="D3303" t="s">
        <v>9233</v>
      </c>
      <c r="E3303" t="s">
        <v>11910</v>
      </c>
      <c r="F3303" t="s">
        <v>11911</v>
      </c>
      <c r="G3303" t="s">
        <v>11912</v>
      </c>
      <c r="H3303" t="s">
        <v>47</v>
      </c>
      <c r="I3303">
        <v>93</v>
      </c>
      <c r="J3303">
        <v>2.35</v>
      </c>
      <c r="K3303" t="s">
        <v>33</v>
      </c>
      <c r="L3303" t="s">
        <v>18212</v>
      </c>
      <c r="M3303" t="s">
        <v>19340</v>
      </c>
      <c r="N3303" t="s">
        <v>14068</v>
      </c>
      <c r="O3303" t="s">
        <v>20252</v>
      </c>
      <c r="P3303" t="s">
        <v>20253</v>
      </c>
      <c r="Q3303">
        <v>1998</v>
      </c>
      <c r="R3303" t="s">
        <v>491</v>
      </c>
      <c r="S3303">
        <v>1</v>
      </c>
      <c r="T3303">
        <v>2500000</v>
      </c>
      <c r="U3303">
        <v>64359</v>
      </c>
      <c r="V3303">
        <f t="shared" si="103"/>
        <v>-2435641</v>
      </c>
      <c r="W3303" t="s">
        <v>11913</v>
      </c>
      <c r="X3303">
        <v>5.9</v>
      </c>
      <c r="Y3303">
        <v>31</v>
      </c>
      <c r="Z3303">
        <v>811</v>
      </c>
      <c r="AA3303">
        <v>26</v>
      </c>
      <c r="AB3303">
        <v>108</v>
      </c>
      <c r="AC3303">
        <v>12</v>
      </c>
      <c r="AD3303">
        <v>578</v>
      </c>
      <c r="AE3303">
        <v>29</v>
      </c>
      <c r="AF3303">
        <v>15</v>
      </c>
      <c r="AG3303">
        <v>643</v>
      </c>
      <c r="AH3303" t="s">
        <v>1432</v>
      </c>
      <c r="AI3303" t="s">
        <v>12756</v>
      </c>
      <c r="AP3303">
        <f t="shared" si="102"/>
        <v>2</v>
      </c>
    </row>
    <row r="3304" spans="1:42" x14ac:dyDescent="0.3">
      <c r="A3304" s="1">
        <v>3865</v>
      </c>
      <c r="B3304" t="s">
        <v>11914</v>
      </c>
      <c r="C3304" t="s">
        <v>27</v>
      </c>
      <c r="D3304" t="s">
        <v>7089</v>
      </c>
      <c r="E3304" t="s">
        <v>338</v>
      </c>
      <c r="F3304" t="s">
        <v>160</v>
      </c>
      <c r="G3304" t="s">
        <v>769</v>
      </c>
      <c r="H3304" t="s">
        <v>287</v>
      </c>
      <c r="I3304">
        <v>112</v>
      </c>
      <c r="J3304">
        <v>2.35</v>
      </c>
      <c r="K3304" t="s">
        <v>33</v>
      </c>
      <c r="L3304" t="s">
        <v>14572</v>
      </c>
      <c r="M3304" t="s">
        <v>14068</v>
      </c>
      <c r="N3304" t="s">
        <v>15162</v>
      </c>
      <c r="O3304" t="s">
        <v>20254</v>
      </c>
      <c r="P3304" t="s">
        <v>15521</v>
      </c>
      <c r="Q3304">
        <v>2013</v>
      </c>
      <c r="R3304" t="s">
        <v>491</v>
      </c>
      <c r="S3304">
        <v>0</v>
      </c>
      <c r="T3304">
        <v>16000000</v>
      </c>
      <c r="U3304">
        <v>317125</v>
      </c>
      <c r="V3304">
        <f t="shared" si="103"/>
        <v>-15682875</v>
      </c>
      <c r="W3304" t="s">
        <v>11915</v>
      </c>
      <c r="X3304">
        <v>6.2</v>
      </c>
      <c r="Y3304">
        <v>141</v>
      </c>
      <c r="Z3304">
        <v>23334</v>
      </c>
      <c r="AA3304">
        <v>87</v>
      </c>
      <c r="AB3304">
        <v>0</v>
      </c>
      <c r="AC3304">
        <v>105</v>
      </c>
      <c r="AD3304">
        <v>18000</v>
      </c>
      <c r="AE3304">
        <v>6000</v>
      </c>
      <c r="AF3304">
        <v>748</v>
      </c>
      <c r="AG3304">
        <v>25269</v>
      </c>
      <c r="AH3304" t="s">
        <v>2420</v>
      </c>
      <c r="AI3304" t="s">
        <v>12756</v>
      </c>
      <c r="AP3304">
        <f t="shared" si="102"/>
        <v>2</v>
      </c>
    </row>
    <row r="3305" spans="1:42" x14ac:dyDescent="0.3">
      <c r="A3305" s="1">
        <v>3867</v>
      </c>
      <c r="B3305" t="s">
        <v>11916</v>
      </c>
      <c r="C3305" t="s">
        <v>27</v>
      </c>
      <c r="D3305" t="s">
        <v>11917</v>
      </c>
      <c r="E3305" t="s">
        <v>11918</v>
      </c>
      <c r="F3305" t="s">
        <v>11919</v>
      </c>
      <c r="G3305" t="s">
        <v>11920</v>
      </c>
      <c r="H3305" t="s">
        <v>2536</v>
      </c>
      <c r="I3305">
        <v>113</v>
      </c>
      <c r="J3305">
        <v>1.85</v>
      </c>
      <c r="K3305" t="s">
        <v>1988</v>
      </c>
      <c r="L3305" t="s">
        <v>14443</v>
      </c>
      <c r="M3305" t="s">
        <v>16237</v>
      </c>
      <c r="N3305" t="s">
        <v>20255</v>
      </c>
      <c r="O3305" t="s">
        <v>20256</v>
      </c>
      <c r="P3305" t="s">
        <v>20257</v>
      </c>
      <c r="Q3305">
        <v>2002</v>
      </c>
      <c r="R3305" t="s">
        <v>491</v>
      </c>
      <c r="S3305">
        <v>1</v>
      </c>
      <c r="T3305">
        <v>4000000</v>
      </c>
      <c r="U3305">
        <v>146402</v>
      </c>
      <c r="V3305">
        <f t="shared" si="103"/>
        <v>-3853598</v>
      </c>
      <c r="W3305" t="s">
        <v>11921</v>
      </c>
      <c r="X3305">
        <v>7.7</v>
      </c>
      <c r="Y3305">
        <v>64</v>
      </c>
      <c r="Z3305">
        <v>9913</v>
      </c>
      <c r="AA3305">
        <v>38</v>
      </c>
      <c r="AB3305">
        <v>0</v>
      </c>
      <c r="AC3305">
        <v>58</v>
      </c>
      <c r="AD3305">
        <v>331</v>
      </c>
      <c r="AE3305">
        <v>27</v>
      </c>
      <c r="AF3305">
        <v>9</v>
      </c>
      <c r="AG3305">
        <v>387</v>
      </c>
      <c r="AH3305" t="s">
        <v>1432</v>
      </c>
      <c r="AI3305" t="s">
        <v>2420</v>
      </c>
      <c r="AP3305">
        <f t="shared" si="102"/>
        <v>2</v>
      </c>
    </row>
    <row r="3306" spans="1:42" x14ac:dyDescent="0.3">
      <c r="A3306" s="1">
        <v>3868</v>
      </c>
      <c r="B3306" t="s">
        <v>11922</v>
      </c>
      <c r="C3306" t="s">
        <v>27</v>
      </c>
      <c r="D3306" t="s">
        <v>11923</v>
      </c>
      <c r="E3306" t="s">
        <v>11924</v>
      </c>
      <c r="F3306" t="s">
        <v>11925</v>
      </c>
      <c r="G3306" t="s">
        <v>9607</v>
      </c>
      <c r="H3306" t="s">
        <v>32</v>
      </c>
      <c r="I3306">
        <v>98</v>
      </c>
      <c r="J3306">
        <v>2.35</v>
      </c>
      <c r="K3306" t="s">
        <v>33</v>
      </c>
      <c r="L3306" t="s">
        <v>18284</v>
      </c>
      <c r="M3306" t="s">
        <v>14303</v>
      </c>
      <c r="N3306" t="s">
        <v>15121</v>
      </c>
      <c r="O3306" t="s">
        <v>14585</v>
      </c>
      <c r="P3306" t="s">
        <v>15725</v>
      </c>
      <c r="Q3306">
        <v>2010</v>
      </c>
      <c r="R3306" t="s">
        <v>491</v>
      </c>
      <c r="S3306">
        <v>1</v>
      </c>
      <c r="T3306">
        <v>650000</v>
      </c>
      <c r="U3306">
        <v>18469</v>
      </c>
      <c r="V3306">
        <f t="shared" si="103"/>
        <v>-631531</v>
      </c>
      <c r="W3306" t="s">
        <v>11926</v>
      </c>
      <c r="X3306">
        <v>6.5</v>
      </c>
      <c r="Y3306">
        <v>215</v>
      </c>
      <c r="Z3306">
        <v>34263</v>
      </c>
      <c r="AA3306">
        <v>141</v>
      </c>
      <c r="AB3306">
        <v>0</v>
      </c>
      <c r="AC3306">
        <v>53</v>
      </c>
      <c r="AD3306">
        <v>530</v>
      </c>
      <c r="AE3306">
        <v>238</v>
      </c>
      <c r="AF3306">
        <v>65</v>
      </c>
      <c r="AG3306">
        <v>1038</v>
      </c>
      <c r="AH3306" t="s">
        <v>2420</v>
      </c>
      <c r="AI3306" t="s">
        <v>4493</v>
      </c>
      <c r="AJ3306" t="s">
        <v>13700</v>
      </c>
      <c r="AP3306">
        <f t="shared" si="102"/>
        <v>3</v>
      </c>
    </row>
    <row r="3307" spans="1:42" x14ac:dyDescent="0.3">
      <c r="A3307" s="1">
        <v>3870</v>
      </c>
      <c r="B3307" t="s">
        <v>11927</v>
      </c>
      <c r="C3307" t="s">
        <v>27</v>
      </c>
      <c r="D3307" t="s">
        <v>4727</v>
      </c>
      <c r="E3307" t="s">
        <v>442</v>
      </c>
      <c r="F3307" t="s">
        <v>5136</v>
      </c>
      <c r="G3307" t="s">
        <v>3924</v>
      </c>
      <c r="H3307" t="s">
        <v>32</v>
      </c>
      <c r="I3307">
        <v>92</v>
      </c>
      <c r="J3307">
        <v>1.85</v>
      </c>
      <c r="K3307" t="s">
        <v>33</v>
      </c>
      <c r="L3307" t="s">
        <v>14500</v>
      </c>
      <c r="M3307" t="s">
        <v>20258</v>
      </c>
      <c r="N3307" t="s">
        <v>20259</v>
      </c>
      <c r="O3307" t="s">
        <v>20260</v>
      </c>
      <c r="P3307" t="s">
        <v>14986</v>
      </c>
      <c r="Q3307">
        <v>1997</v>
      </c>
      <c r="R3307" t="s">
        <v>491</v>
      </c>
      <c r="S3307">
        <v>1</v>
      </c>
      <c r="T3307">
        <v>4000000</v>
      </c>
      <c r="U3307">
        <v>12836</v>
      </c>
      <c r="V3307">
        <f t="shared" si="103"/>
        <v>-3987164</v>
      </c>
      <c r="W3307" t="s">
        <v>11928</v>
      </c>
      <c r="X3307">
        <v>5.8</v>
      </c>
      <c r="Y3307">
        <v>12</v>
      </c>
      <c r="Z3307">
        <v>1686</v>
      </c>
      <c r="AA3307">
        <v>28</v>
      </c>
      <c r="AB3307">
        <v>161</v>
      </c>
      <c r="AC3307">
        <v>19</v>
      </c>
      <c r="AD3307">
        <v>18000</v>
      </c>
      <c r="AE3307">
        <v>759</v>
      </c>
      <c r="AF3307">
        <v>599</v>
      </c>
      <c r="AG3307">
        <v>20135</v>
      </c>
      <c r="AH3307" t="s">
        <v>20932</v>
      </c>
      <c r="AI3307" t="s">
        <v>2420</v>
      </c>
      <c r="AP3307">
        <f t="shared" si="102"/>
        <v>2</v>
      </c>
    </row>
    <row r="3308" spans="1:42" x14ac:dyDescent="0.3">
      <c r="A3308" s="1">
        <v>3871</v>
      </c>
      <c r="B3308" t="s">
        <v>11929</v>
      </c>
      <c r="C3308" t="s">
        <v>27</v>
      </c>
      <c r="D3308" t="s">
        <v>11930</v>
      </c>
      <c r="E3308" t="s">
        <v>10984</v>
      </c>
      <c r="F3308" t="s">
        <v>1742</v>
      </c>
      <c r="G3308" t="s">
        <v>11931</v>
      </c>
      <c r="H3308" t="s">
        <v>8849</v>
      </c>
      <c r="I3308">
        <v>106</v>
      </c>
      <c r="J3308">
        <v>2.35</v>
      </c>
      <c r="K3308" t="s">
        <v>10987</v>
      </c>
      <c r="L3308" t="s">
        <v>17237</v>
      </c>
      <c r="M3308" t="s">
        <v>15286</v>
      </c>
      <c r="N3308" t="s">
        <v>14564</v>
      </c>
      <c r="O3308" t="s">
        <v>16486</v>
      </c>
      <c r="P3308" t="s">
        <v>15897</v>
      </c>
      <c r="Q3308">
        <v>2014</v>
      </c>
      <c r="R3308" t="s">
        <v>9126</v>
      </c>
      <c r="S3308">
        <v>2</v>
      </c>
      <c r="T3308">
        <v>4000000</v>
      </c>
      <c r="U3308">
        <v>20262</v>
      </c>
      <c r="V3308">
        <f t="shared" si="103"/>
        <v>-3979738</v>
      </c>
      <c r="W3308" t="s">
        <v>11932</v>
      </c>
      <c r="X3308">
        <v>6.1</v>
      </c>
      <c r="Y3308">
        <v>70</v>
      </c>
      <c r="Z3308">
        <v>1738</v>
      </c>
      <c r="AA3308">
        <v>10</v>
      </c>
      <c r="AB3308">
        <v>278</v>
      </c>
      <c r="AC3308">
        <v>19</v>
      </c>
      <c r="AD3308">
        <v>585</v>
      </c>
      <c r="AE3308">
        <v>29</v>
      </c>
      <c r="AF3308">
        <v>9</v>
      </c>
      <c r="AG3308">
        <v>629</v>
      </c>
      <c r="AH3308" t="s">
        <v>2420</v>
      </c>
      <c r="AP3308">
        <f t="shared" si="102"/>
        <v>1</v>
      </c>
    </row>
    <row r="3309" spans="1:42" x14ac:dyDescent="0.3">
      <c r="A3309" s="1">
        <v>3877</v>
      </c>
      <c r="B3309" t="s">
        <v>11933</v>
      </c>
      <c r="C3309" t="s">
        <v>27</v>
      </c>
      <c r="D3309" t="s">
        <v>11934</v>
      </c>
      <c r="E3309" t="s">
        <v>11935</v>
      </c>
      <c r="F3309" t="s">
        <v>11936</v>
      </c>
      <c r="G3309" t="s">
        <v>11937</v>
      </c>
      <c r="H3309" t="s">
        <v>205</v>
      </c>
      <c r="I3309">
        <v>93</v>
      </c>
      <c r="J3309">
        <v>2.35</v>
      </c>
      <c r="K3309" t="s">
        <v>33</v>
      </c>
      <c r="L3309" t="s">
        <v>16604</v>
      </c>
      <c r="M3309" t="s">
        <v>11933</v>
      </c>
      <c r="N3309" t="s">
        <v>20261</v>
      </c>
      <c r="O3309" t="s">
        <v>20262</v>
      </c>
      <c r="P3309" t="s">
        <v>20263</v>
      </c>
      <c r="Q3309">
        <v>2012</v>
      </c>
      <c r="R3309" t="s">
        <v>491</v>
      </c>
      <c r="S3309">
        <v>3</v>
      </c>
      <c r="T3309">
        <v>4000000</v>
      </c>
      <c r="U3309">
        <v>4063</v>
      </c>
      <c r="V3309">
        <f t="shared" si="103"/>
        <v>-3995937</v>
      </c>
      <c r="W3309" t="s">
        <v>11938</v>
      </c>
      <c r="X3309">
        <v>5.2</v>
      </c>
      <c r="Y3309">
        <v>36</v>
      </c>
      <c r="Z3309">
        <v>2086</v>
      </c>
      <c r="AA3309">
        <v>20</v>
      </c>
      <c r="AB3309">
        <v>657</v>
      </c>
      <c r="AC3309">
        <v>55</v>
      </c>
      <c r="AD3309">
        <v>223</v>
      </c>
      <c r="AE3309">
        <v>11</v>
      </c>
      <c r="AF3309">
        <v>5</v>
      </c>
      <c r="AG3309">
        <v>242</v>
      </c>
      <c r="AH3309" t="s">
        <v>2420</v>
      </c>
      <c r="AI3309" t="s">
        <v>20928</v>
      </c>
      <c r="AJ3309" t="s">
        <v>12756</v>
      </c>
      <c r="AK3309" t="s">
        <v>13161</v>
      </c>
      <c r="AP3309">
        <f t="shared" si="102"/>
        <v>4</v>
      </c>
    </row>
    <row r="3310" spans="1:42" x14ac:dyDescent="0.3">
      <c r="A3310" s="1">
        <v>3887</v>
      </c>
      <c r="B3310" t="s">
        <v>11939</v>
      </c>
      <c r="C3310" t="s">
        <v>27</v>
      </c>
      <c r="D3310" t="s">
        <v>11940</v>
      </c>
      <c r="E3310" t="s">
        <v>11941</v>
      </c>
      <c r="F3310" t="s">
        <v>11942</v>
      </c>
      <c r="G3310" t="s">
        <v>11943</v>
      </c>
      <c r="H3310" t="s">
        <v>32</v>
      </c>
      <c r="I3310">
        <v>105</v>
      </c>
      <c r="J3310">
        <v>1.37</v>
      </c>
      <c r="K3310" t="s">
        <v>33</v>
      </c>
      <c r="L3310" t="s">
        <v>15739</v>
      </c>
      <c r="M3310" t="s">
        <v>20264</v>
      </c>
      <c r="N3310" t="s">
        <v>20265</v>
      </c>
      <c r="O3310" t="s">
        <v>20266</v>
      </c>
      <c r="P3310" t="s">
        <v>16530</v>
      </c>
      <c r="Q3310">
        <v>1939</v>
      </c>
      <c r="R3310" t="s">
        <v>212</v>
      </c>
      <c r="S3310">
        <v>1</v>
      </c>
      <c r="T3310">
        <v>3977000</v>
      </c>
      <c r="U3310">
        <v>198655278</v>
      </c>
      <c r="V3310">
        <f t="shared" si="103"/>
        <v>194678278</v>
      </c>
      <c r="W3310" t="s">
        <v>11944</v>
      </c>
      <c r="X3310">
        <v>8.1999999999999993</v>
      </c>
      <c r="Y3310">
        <v>157</v>
      </c>
      <c r="Z3310">
        <v>215340</v>
      </c>
      <c r="AA3310">
        <v>706</v>
      </c>
      <c r="AB3310">
        <v>16000</v>
      </c>
      <c r="AC3310">
        <v>149</v>
      </c>
      <c r="AD3310">
        <v>503</v>
      </c>
      <c r="AE3310">
        <v>384</v>
      </c>
      <c r="AF3310">
        <v>248</v>
      </c>
      <c r="AG3310">
        <v>1862</v>
      </c>
      <c r="AH3310" t="s">
        <v>2420</v>
      </c>
      <c r="AI3310" t="s">
        <v>20929</v>
      </c>
      <c r="AJ3310" t="s">
        <v>12756</v>
      </c>
      <c r="AK3310" t="s">
        <v>6750</v>
      </c>
      <c r="AP3310">
        <f t="shared" si="102"/>
        <v>4</v>
      </c>
    </row>
    <row r="3311" spans="1:42" x14ac:dyDescent="0.3">
      <c r="A3311" s="1">
        <v>3888</v>
      </c>
      <c r="B3311" t="s">
        <v>11945</v>
      </c>
      <c r="C3311" t="s">
        <v>27</v>
      </c>
      <c r="D3311" t="s">
        <v>11946</v>
      </c>
      <c r="E3311" t="s">
        <v>9853</v>
      </c>
      <c r="F3311" t="s">
        <v>293</v>
      </c>
      <c r="G3311" t="s">
        <v>11947</v>
      </c>
      <c r="H3311" t="s">
        <v>47</v>
      </c>
      <c r="I3311">
        <v>104</v>
      </c>
      <c r="J3311">
        <v>2.35</v>
      </c>
      <c r="K3311" t="s">
        <v>33</v>
      </c>
      <c r="L3311" t="s">
        <v>15192</v>
      </c>
      <c r="M3311" t="s">
        <v>16227</v>
      </c>
      <c r="N3311" t="s">
        <v>17404</v>
      </c>
      <c r="O3311" t="s">
        <v>14444</v>
      </c>
      <c r="P3311" t="s">
        <v>19791</v>
      </c>
      <c r="Q3311">
        <v>2014</v>
      </c>
      <c r="R3311" t="s">
        <v>34</v>
      </c>
      <c r="S3311">
        <v>0</v>
      </c>
      <c r="T3311">
        <v>4000000</v>
      </c>
      <c r="U3311">
        <v>143653</v>
      </c>
      <c r="V3311">
        <f t="shared" si="103"/>
        <v>-3856347</v>
      </c>
      <c r="W3311" t="s">
        <v>11948</v>
      </c>
      <c r="X3311">
        <v>6</v>
      </c>
      <c r="Y3311">
        <v>31</v>
      </c>
      <c r="Z3311">
        <v>1177</v>
      </c>
      <c r="AA3311">
        <v>10</v>
      </c>
      <c r="AB3311">
        <v>0</v>
      </c>
      <c r="AC3311">
        <v>10</v>
      </c>
      <c r="AD3311">
        <v>507</v>
      </c>
      <c r="AE3311">
        <v>236</v>
      </c>
      <c r="AF3311">
        <v>196</v>
      </c>
      <c r="AG3311">
        <v>1281</v>
      </c>
      <c r="AH3311" t="s">
        <v>20932</v>
      </c>
      <c r="AI3311" t="s">
        <v>2420</v>
      </c>
      <c r="AP3311">
        <f t="shared" si="102"/>
        <v>2</v>
      </c>
    </row>
    <row r="3312" spans="1:42" x14ac:dyDescent="0.3">
      <c r="A3312" s="1">
        <v>3889</v>
      </c>
      <c r="B3312" t="s">
        <v>11949</v>
      </c>
      <c r="C3312" t="s">
        <v>27</v>
      </c>
      <c r="D3312" t="s">
        <v>11950</v>
      </c>
      <c r="E3312" t="s">
        <v>1061</v>
      </c>
      <c r="F3312" t="s">
        <v>11951</v>
      </c>
      <c r="G3312" t="s">
        <v>11952</v>
      </c>
      <c r="H3312" t="s">
        <v>32</v>
      </c>
      <c r="I3312">
        <v>152</v>
      </c>
      <c r="J3312">
        <v>2.35</v>
      </c>
      <c r="K3312" t="s">
        <v>33</v>
      </c>
      <c r="L3312" t="s">
        <v>20267</v>
      </c>
      <c r="M3312" t="s">
        <v>20268</v>
      </c>
      <c r="N3312" t="s">
        <v>16596</v>
      </c>
      <c r="O3312" t="s">
        <v>15527</v>
      </c>
      <c r="P3312" t="s">
        <v>20269</v>
      </c>
      <c r="Q3312">
        <v>1965</v>
      </c>
      <c r="R3312" t="s">
        <v>4220</v>
      </c>
      <c r="S3312">
        <v>2</v>
      </c>
      <c r="T3312">
        <v>3800000</v>
      </c>
      <c r="U3312">
        <v>14873</v>
      </c>
      <c r="V3312">
        <f t="shared" si="103"/>
        <v>-3785127</v>
      </c>
      <c r="W3312" t="s">
        <v>11953</v>
      </c>
      <c r="X3312">
        <v>6.8</v>
      </c>
      <c r="Y3312">
        <v>53</v>
      </c>
      <c r="Z3312">
        <v>5294</v>
      </c>
      <c r="AA3312">
        <v>67</v>
      </c>
      <c r="AB3312">
        <v>251</v>
      </c>
      <c r="AC3312">
        <v>541</v>
      </c>
      <c r="AD3312">
        <v>773</v>
      </c>
      <c r="AE3312">
        <v>575</v>
      </c>
      <c r="AF3312">
        <v>288</v>
      </c>
      <c r="AG3312">
        <v>2888</v>
      </c>
      <c r="AH3312" t="s">
        <v>718</v>
      </c>
      <c r="AI3312" t="s">
        <v>6750</v>
      </c>
      <c r="AJ3312" t="s">
        <v>10951</v>
      </c>
      <c r="AP3312">
        <f t="shared" si="102"/>
        <v>3</v>
      </c>
    </row>
    <row r="3313" spans="1:42" x14ac:dyDescent="0.3">
      <c r="A3313" s="1">
        <v>3891</v>
      </c>
      <c r="B3313" t="s">
        <v>11954</v>
      </c>
      <c r="C3313" t="s">
        <v>27</v>
      </c>
      <c r="D3313" t="s">
        <v>11955</v>
      </c>
      <c r="E3313" t="s">
        <v>11956</v>
      </c>
      <c r="F3313" t="s">
        <v>11957</v>
      </c>
      <c r="G3313" t="s">
        <v>11958</v>
      </c>
      <c r="H3313" t="s">
        <v>32</v>
      </c>
      <c r="I3313">
        <v>107</v>
      </c>
      <c r="J3313">
        <v>1.37</v>
      </c>
      <c r="K3313" t="s">
        <v>33</v>
      </c>
      <c r="L3313" t="s">
        <v>14069</v>
      </c>
      <c r="M3313" t="s">
        <v>15333</v>
      </c>
      <c r="N3313" t="s">
        <v>14003</v>
      </c>
      <c r="O3313" t="s">
        <v>20270</v>
      </c>
      <c r="P3313" t="s">
        <v>20271</v>
      </c>
      <c r="Q3313">
        <v>1950</v>
      </c>
      <c r="R3313" t="s">
        <v>11959</v>
      </c>
      <c r="S3313">
        <v>0</v>
      </c>
      <c r="T3313">
        <v>3768785</v>
      </c>
      <c r="U3313">
        <v>8000000</v>
      </c>
      <c r="V3313">
        <f t="shared" si="103"/>
        <v>4231215</v>
      </c>
      <c r="W3313" t="s">
        <v>11960</v>
      </c>
      <c r="X3313">
        <v>7</v>
      </c>
      <c r="Y3313">
        <v>21</v>
      </c>
      <c r="Z3313">
        <v>3167</v>
      </c>
      <c r="AA3313">
        <v>90</v>
      </c>
      <c r="AB3313">
        <v>456</v>
      </c>
      <c r="AC3313">
        <v>24</v>
      </c>
      <c r="AD3313">
        <v>277</v>
      </c>
      <c r="AE3313">
        <v>244</v>
      </c>
      <c r="AF3313">
        <v>83</v>
      </c>
      <c r="AG3313">
        <v>731</v>
      </c>
      <c r="AH3313" t="s">
        <v>20932</v>
      </c>
      <c r="AI3313" t="s">
        <v>1432</v>
      </c>
      <c r="AJ3313" t="s">
        <v>20927</v>
      </c>
      <c r="AK3313" t="s">
        <v>12756</v>
      </c>
      <c r="AL3313" t="s">
        <v>10951</v>
      </c>
      <c r="AP3313">
        <f t="shared" si="102"/>
        <v>5</v>
      </c>
    </row>
    <row r="3314" spans="1:42" x14ac:dyDescent="0.3">
      <c r="A3314" s="1">
        <v>3894</v>
      </c>
      <c r="B3314" t="s">
        <v>11961</v>
      </c>
      <c r="C3314" t="s">
        <v>27</v>
      </c>
      <c r="D3314" t="s">
        <v>11962</v>
      </c>
      <c r="E3314" t="s">
        <v>2171</v>
      </c>
      <c r="F3314" t="s">
        <v>5758</v>
      </c>
      <c r="G3314" t="s">
        <v>9225</v>
      </c>
      <c r="H3314" t="s">
        <v>205</v>
      </c>
      <c r="I3314">
        <v>95</v>
      </c>
      <c r="J3314">
        <v>2.35</v>
      </c>
      <c r="K3314" t="s">
        <v>33</v>
      </c>
      <c r="L3314" t="s">
        <v>20272</v>
      </c>
      <c r="M3314" t="s">
        <v>15542</v>
      </c>
      <c r="N3314" t="s">
        <v>18240</v>
      </c>
      <c r="O3314" t="s">
        <v>14000</v>
      </c>
      <c r="P3314" t="s">
        <v>17081</v>
      </c>
      <c r="Q3314">
        <v>2009</v>
      </c>
      <c r="R3314" t="s">
        <v>491</v>
      </c>
      <c r="S3314">
        <v>0</v>
      </c>
      <c r="T3314">
        <v>3500000</v>
      </c>
      <c r="U3314">
        <v>37606</v>
      </c>
      <c r="V3314">
        <f t="shared" si="103"/>
        <v>-3462394</v>
      </c>
      <c r="W3314" t="s">
        <v>11963</v>
      </c>
      <c r="X3314">
        <v>6.8</v>
      </c>
      <c r="Y3314">
        <v>78</v>
      </c>
      <c r="Z3314">
        <v>31836</v>
      </c>
      <c r="AA3314">
        <v>90</v>
      </c>
      <c r="AB3314">
        <v>0</v>
      </c>
      <c r="AC3314">
        <v>89</v>
      </c>
      <c r="AD3314">
        <v>963</v>
      </c>
      <c r="AE3314">
        <v>654</v>
      </c>
      <c r="AF3314">
        <v>388</v>
      </c>
      <c r="AG3314">
        <v>2658</v>
      </c>
      <c r="AH3314" t="s">
        <v>1432</v>
      </c>
      <c r="AI3314" t="s">
        <v>20931</v>
      </c>
      <c r="AJ3314" t="s">
        <v>2420</v>
      </c>
      <c r="AP3314">
        <f t="shared" si="102"/>
        <v>3</v>
      </c>
    </row>
    <row r="3315" spans="1:42" x14ac:dyDescent="0.3">
      <c r="A3315" s="1">
        <v>3895</v>
      </c>
      <c r="B3315" t="s">
        <v>11964</v>
      </c>
      <c r="C3315" t="s">
        <v>27</v>
      </c>
      <c r="D3315" t="s">
        <v>11965</v>
      </c>
      <c r="E3315" t="s">
        <v>11966</v>
      </c>
      <c r="F3315" t="s">
        <v>11967</v>
      </c>
      <c r="G3315" t="s">
        <v>11968</v>
      </c>
      <c r="H3315" t="s">
        <v>32</v>
      </c>
      <c r="I3315">
        <v>102</v>
      </c>
      <c r="J3315">
        <v>1.37</v>
      </c>
      <c r="K3315" t="s">
        <v>33</v>
      </c>
      <c r="L3315" t="s">
        <v>20273</v>
      </c>
      <c r="M3315" t="s">
        <v>17530</v>
      </c>
      <c r="N3315" t="s">
        <v>14003</v>
      </c>
      <c r="O3315" t="s">
        <v>13970</v>
      </c>
      <c r="P3315" t="s">
        <v>15512</v>
      </c>
      <c r="Q3315">
        <v>1948</v>
      </c>
      <c r="R3315" t="s">
        <v>4220</v>
      </c>
      <c r="S3315">
        <v>0</v>
      </c>
      <c r="T3315">
        <v>3700000</v>
      </c>
      <c r="U3315">
        <v>2956000</v>
      </c>
      <c r="V3315">
        <f t="shared" si="103"/>
        <v>-744000</v>
      </c>
      <c r="W3315" t="s">
        <v>11969</v>
      </c>
      <c r="X3315">
        <v>7.1</v>
      </c>
      <c r="Y3315">
        <v>41</v>
      </c>
      <c r="Z3315">
        <v>3258</v>
      </c>
      <c r="AA3315">
        <v>54</v>
      </c>
      <c r="AB3315">
        <v>359</v>
      </c>
      <c r="AC3315">
        <v>136</v>
      </c>
      <c r="AD3315">
        <v>89</v>
      </c>
      <c r="AE3315">
        <v>78</v>
      </c>
      <c r="AF3315">
        <v>48</v>
      </c>
      <c r="AG3315">
        <v>282</v>
      </c>
      <c r="AH3315" t="s">
        <v>718</v>
      </c>
      <c r="AI3315" t="s">
        <v>1432</v>
      </c>
      <c r="AJ3315" t="s">
        <v>20927</v>
      </c>
      <c r="AK3315" t="s">
        <v>12756</v>
      </c>
      <c r="AP3315">
        <f t="shared" si="102"/>
        <v>4</v>
      </c>
    </row>
    <row r="3316" spans="1:42" x14ac:dyDescent="0.3">
      <c r="A3316" s="1">
        <v>3896</v>
      </c>
      <c r="B3316" t="s">
        <v>11970</v>
      </c>
      <c r="C3316" t="s">
        <v>27</v>
      </c>
      <c r="D3316" t="s">
        <v>11971</v>
      </c>
      <c r="E3316" t="s">
        <v>11972</v>
      </c>
      <c r="F3316" t="s">
        <v>8056</v>
      </c>
      <c r="G3316" t="s">
        <v>4644</v>
      </c>
      <c r="H3316" t="s">
        <v>10297</v>
      </c>
      <c r="I3316">
        <v>99</v>
      </c>
      <c r="J3316">
        <v>2.35</v>
      </c>
      <c r="K3316" t="s">
        <v>33</v>
      </c>
      <c r="L3316" t="s">
        <v>16237</v>
      </c>
      <c r="M3316" t="s">
        <v>18649</v>
      </c>
      <c r="N3316" t="s">
        <v>14096</v>
      </c>
      <c r="O3316" t="s">
        <v>15312</v>
      </c>
      <c r="P3316" t="s">
        <v>17488</v>
      </c>
      <c r="Q3316">
        <v>2009</v>
      </c>
      <c r="R3316" t="s">
        <v>491</v>
      </c>
      <c r="S3316">
        <v>2</v>
      </c>
      <c r="T3316">
        <v>3800000</v>
      </c>
      <c r="U3316">
        <v>19959</v>
      </c>
      <c r="V3316">
        <f t="shared" si="103"/>
        <v>-3780041</v>
      </c>
      <c r="W3316" t="s">
        <v>11973</v>
      </c>
      <c r="X3316">
        <v>6.9</v>
      </c>
      <c r="Y3316">
        <v>61</v>
      </c>
      <c r="Z3316">
        <v>3579</v>
      </c>
      <c r="AA3316">
        <v>14</v>
      </c>
      <c r="AB3316">
        <v>0</v>
      </c>
      <c r="AC3316">
        <v>29</v>
      </c>
      <c r="AD3316">
        <v>117</v>
      </c>
      <c r="AE3316">
        <v>64</v>
      </c>
      <c r="AF3316">
        <v>64</v>
      </c>
      <c r="AG3316">
        <v>298</v>
      </c>
      <c r="AH3316" t="s">
        <v>2420</v>
      </c>
      <c r="AP3316">
        <f t="shared" si="102"/>
        <v>1</v>
      </c>
    </row>
    <row r="3317" spans="1:42" x14ac:dyDescent="0.3">
      <c r="A3317" s="1">
        <v>3897</v>
      </c>
      <c r="B3317" t="s">
        <v>11974</v>
      </c>
      <c r="C3317" t="s">
        <v>27</v>
      </c>
      <c r="D3317" t="s">
        <v>8102</v>
      </c>
      <c r="E3317" t="s">
        <v>544</v>
      </c>
      <c r="F3317" t="s">
        <v>3356</v>
      </c>
      <c r="G3317" t="s">
        <v>1136</v>
      </c>
      <c r="H3317" t="s">
        <v>47</v>
      </c>
      <c r="I3317">
        <v>109</v>
      </c>
      <c r="J3317">
        <v>1.85</v>
      </c>
      <c r="K3317" t="s">
        <v>33</v>
      </c>
      <c r="L3317" t="s">
        <v>17237</v>
      </c>
      <c r="M3317" t="s">
        <v>19248</v>
      </c>
      <c r="N3317" t="s">
        <v>18238</v>
      </c>
      <c r="O3317" t="s">
        <v>14397</v>
      </c>
      <c r="P3317" t="s">
        <v>14398</v>
      </c>
      <c r="Q3317">
        <v>2006</v>
      </c>
      <c r="R3317" t="s">
        <v>491</v>
      </c>
      <c r="S3317">
        <v>0</v>
      </c>
      <c r="T3317">
        <v>2000000</v>
      </c>
      <c r="U3317">
        <v>2706659</v>
      </c>
      <c r="V3317">
        <f t="shared" si="103"/>
        <v>706659</v>
      </c>
      <c r="W3317" t="s">
        <v>11975</v>
      </c>
      <c r="X3317">
        <v>6.9</v>
      </c>
      <c r="Y3317">
        <v>112</v>
      </c>
      <c r="Z3317">
        <v>17770</v>
      </c>
      <c r="AA3317">
        <v>172</v>
      </c>
      <c r="AB3317">
        <v>0</v>
      </c>
      <c r="AC3317">
        <v>13</v>
      </c>
      <c r="AD3317">
        <v>3000</v>
      </c>
      <c r="AE3317">
        <v>796</v>
      </c>
      <c r="AF3317">
        <v>480</v>
      </c>
      <c r="AG3317">
        <v>5977</v>
      </c>
      <c r="AH3317" t="s">
        <v>1432</v>
      </c>
      <c r="AI3317" t="s">
        <v>2420</v>
      </c>
      <c r="AP3317">
        <f t="shared" si="102"/>
        <v>2</v>
      </c>
    </row>
    <row r="3318" spans="1:42" x14ac:dyDescent="0.3">
      <c r="A3318" s="1">
        <v>3900</v>
      </c>
      <c r="B3318" t="s">
        <v>11976</v>
      </c>
      <c r="C3318" t="s">
        <v>27</v>
      </c>
      <c r="D3318" t="s">
        <v>8892</v>
      </c>
      <c r="E3318" t="s">
        <v>107</v>
      </c>
      <c r="F3318" t="s">
        <v>147</v>
      </c>
      <c r="G3318" t="s">
        <v>11977</v>
      </c>
      <c r="H3318" t="s">
        <v>47</v>
      </c>
      <c r="I3318">
        <v>91</v>
      </c>
      <c r="J3318">
        <v>1.85</v>
      </c>
      <c r="K3318" t="s">
        <v>33</v>
      </c>
      <c r="L3318" t="s">
        <v>20274</v>
      </c>
      <c r="M3318" t="s">
        <v>19804</v>
      </c>
      <c r="N3318" t="s">
        <v>20275</v>
      </c>
      <c r="O3318" t="s">
        <v>19801</v>
      </c>
      <c r="P3318" t="s">
        <v>14541</v>
      </c>
      <c r="Q3318">
        <v>1997</v>
      </c>
      <c r="R3318" t="s">
        <v>491</v>
      </c>
      <c r="S3318">
        <v>3</v>
      </c>
      <c r="T3318">
        <v>3500000</v>
      </c>
      <c r="U3318">
        <v>45857453</v>
      </c>
      <c r="V3318">
        <f t="shared" si="103"/>
        <v>42357453</v>
      </c>
      <c r="W3318" t="s">
        <v>11978</v>
      </c>
      <c r="X3318">
        <v>7.2</v>
      </c>
      <c r="Y3318">
        <v>122</v>
      </c>
      <c r="Z3318">
        <v>82232</v>
      </c>
      <c r="AA3318">
        <v>174</v>
      </c>
      <c r="AB3318">
        <v>0</v>
      </c>
      <c r="AC3318">
        <v>11</v>
      </c>
      <c r="AD3318">
        <v>1000</v>
      </c>
      <c r="AE3318">
        <v>891</v>
      </c>
      <c r="AF3318">
        <v>121</v>
      </c>
      <c r="AG3318">
        <v>2323</v>
      </c>
      <c r="AH3318" t="s">
        <v>1432</v>
      </c>
      <c r="AI3318" t="s">
        <v>2420</v>
      </c>
      <c r="AJ3318" t="s">
        <v>20933</v>
      </c>
      <c r="AP3318">
        <f t="shared" si="102"/>
        <v>3</v>
      </c>
    </row>
    <row r="3319" spans="1:42" x14ac:dyDescent="0.3">
      <c r="A3319" s="1">
        <v>3901</v>
      </c>
      <c r="B3319" t="s">
        <v>11979</v>
      </c>
      <c r="C3319" t="s">
        <v>27</v>
      </c>
      <c r="D3319" t="s">
        <v>11980</v>
      </c>
      <c r="E3319" t="s">
        <v>11981</v>
      </c>
      <c r="F3319" t="s">
        <v>11982</v>
      </c>
      <c r="G3319" t="s">
        <v>11983</v>
      </c>
      <c r="H3319" t="s">
        <v>32</v>
      </c>
      <c r="I3319">
        <v>88</v>
      </c>
      <c r="J3319">
        <v>1.85</v>
      </c>
      <c r="K3319" t="s">
        <v>33</v>
      </c>
      <c r="L3319" t="s">
        <v>17413</v>
      </c>
      <c r="M3319" t="s">
        <v>15308</v>
      </c>
      <c r="N3319" t="s">
        <v>15319</v>
      </c>
      <c r="O3319" t="s">
        <v>14186</v>
      </c>
      <c r="P3319" t="s">
        <v>15106</v>
      </c>
      <c r="Q3319">
        <v>1980</v>
      </c>
      <c r="R3319" t="s">
        <v>72</v>
      </c>
      <c r="S3319">
        <v>0</v>
      </c>
      <c r="T3319">
        <v>3500000</v>
      </c>
      <c r="U3319">
        <v>83400000</v>
      </c>
      <c r="V3319">
        <f t="shared" si="103"/>
        <v>79900000</v>
      </c>
      <c r="W3319" t="s">
        <v>11984</v>
      </c>
      <c r="X3319">
        <v>7.8</v>
      </c>
      <c r="Y3319">
        <v>134</v>
      </c>
      <c r="Z3319">
        <v>160281</v>
      </c>
      <c r="AA3319">
        <v>427</v>
      </c>
      <c r="AB3319">
        <v>16000</v>
      </c>
      <c r="AC3319">
        <v>104</v>
      </c>
      <c r="AD3319">
        <v>628</v>
      </c>
      <c r="AE3319">
        <v>575</v>
      </c>
      <c r="AF3319">
        <v>318</v>
      </c>
      <c r="AG3319">
        <v>2726</v>
      </c>
      <c r="AH3319" t="s">
        <v>1432</v>
      </c>
      <c r="AP3319">
        <f t="shared" si="102"/>
        <v>1</v>
      </c>
    </row>
    <row r="3320" spans="1:42" x14ac:dyDescent="0.3">
      <c r="A3320" s="1">
        <v>3903</v>
      </c>
      <c r="B3320" t="s">
        <v>11985</v>
      </c>
      <c r="C3320" t="s">
        <v>559</v>
      </c>
      <c r="D3320" t="s">
        <v>2196</v>
      </c>
      <c r="E3320" t="s">
        <v>4475</v>
      </c>
      <c r="F3320" t="s">
        <v>2754</v>
      </c>
      <c r="G3320" t="s">
        <v>3512</v>
      </c>
      <c r="H3320" t="s">
        <v>32</v>
      </c>
      <c r="I3320">
        <v>97</v>
      </c>
      <c r="J3320">
        <v>1.85</v>
      </c>
      <c r="K3320" t="s">
        <v>33</v>
      </c>
      <c r="L3320" t="s">
        <v>16459</v>
      </c>
      <c r="M3320" t="s">
        <v>14663</v>
      </c>
      <c r="N3320" t="s">
        <v>14858</v>
      </c>
      <c r="O3320" t="s">
        <v>15521</v>
      </c>
      <c r="P3320" t="s">
        <v>18247</v>
      </c>
      <c r="Q3320">
        <v>1995</v>
      </c>
      <c r="R3320" t="s">
        <v>491</v>
      </c>
      <c r="S3320">
        <v>1</v>
      </c>
      <c r="T3320">
        <v>3500000</v>
      </c>
      <c r="U3320">
        <v>27900000</v>
      </c>
      <c r="V3320">
        <f t="shared" si="103"/>
        <v>24400000</v>
      </c>
      <c r="W3320" t="s">
        <v>11986</v>
      </c>
      <c r="X3320">
        <v>7.3</v>
      </c>
      <c r="Y3320">
        <v>20</v>
      </c>
      <c r="Z3320">
        <v>74626</v>
      </c>
      <c r="AA3320">
        <v>157</v>
      </c>
      <c r="AB3320">
        <v>8000</v>
      </c>
      <c r="AC3320">
        <v>473</v>
      </c>
      <c r="AD3320">
        <v>826</v>
      </c>
      <c r="AE3320">
        <v>723</v>
      </c>
      <c r="AF3320">
        <v>624</v>
      </c>
      <c r="AG3320">
        <v>3455</v>
      </c>
      <c r="AH3320" t="s">
        <v>1432</v>
      </c>
      <c r="AI3320" t="s">
        <v>2420</v>
      </c>
      <c r="AP3320">
        <f t="shared" si="102"/>
        <v>2</v>
      </c>
    </row>
    <row r="3321" spans="1:42" x14ac:dyDescent="0.3">
      <c r="A3321" s="1">
        <v>3904</v>
      </c>
      <c r="B3321" t="s">
        <v>11987</v>
      </c>
      <c r="C3321" t="s">
        <v>27</v>
      </c>
      <c r="D3321" t="s">
        <v>1908</v>
      </c>
      <c r="E3321" t="s">
        <v>599</v>
      </c>
      <c r="F3321" t="s">
        <v>2042</v>
      </c>
      <c r="G3321" t="s">
        <v>8860</v>
      </c>
      <c r="H3321" t="s">
        <v>32</v>
      </c>
      <c r="I3321">
        <v>97</v>
      </c>
      <c r="J3321">
        <v>1.85</v>
      </c>
      <c r="K3321" t="s">
        <v>33</v>
      </c>
      <c r="L3321" t="s">
        <v>15620</v>
      </c>
      <c r="M3321" t="s">
        <v>14138</v>
      </c>
      <c r="N3321" t="s">
        <v>15222</v>
      </c>
      <c r="O3321" t="s">
        <v>19473</v>
      </c>
      <c r="P3321" t="s">
        <v>18761</v>
      </c>
      <c r="Q3321">
        <v>1993</v>
      </c>
      <c r="R3321" t="s">
        <v>491</v>
      </c>
      <c r="S3321">
        <v>2</v>
      </c>
      <c r="T3321">
        <v>3500000</v>
      </c>
      <c r="U3321">
        <v>27900000</v>
      </c>
      <c r="V3321">
        <f t="shared" si="103"/>
        <v>24400000</v>
      </c>
      <c r="W3321" t="s">
        <v>11988</v>
      </c>
      <c r="X3321">
        <v>7.5</v>
      </c>
      <c r="Y3321">
        <v>28</v>
      </c>
      <c r="Z3321">
        <v>39508</v>
      </c>
      <c r="AA3321">
        <v>96</v>
      </c>
      <c r="AB3321">
        <v>0</v>
      </c>
      <c r="AC3321">
        <v>117</v>
      </c>
      <c r="AD3321">
        <v>851</v>
      </c>
      <c r="AE3321">
        <v>582</v>
      </c>
      <c r="AF3321">
        <v>556</v>
      </c>
      <c r="AG3321">
        <v>3036</v>
      </c>
      <c r="AH3321" t="s">
        <v>20931</v>
      </c>
      <c r="AI3321" t="s">
        <v>2420</v>
      </c>
      <c r="AJ3321" t="s">
        <v>13161</v>
      </c>
      <c r="AP3321">
        <f t="shared" si="102"/>
        <v>3</v>
      </c>
    </row>
    <row r="3322" spans="1:42" x14ac:dyDescent="0.3">
      <c r="A3322" s="1">
        <v>3906</v>
      </c>
      <c r="B3322" t="s">
        <v>11989</v>
      </c>
      <c r="C3322" t="s">
        <v>27</v>
      </c>
      <c r="D3322" t="s">
        <v>11990</v>
      </c>
      <c r="E3322" t="s">
        <v>5607</v>
      </c>
      <c r="F3322" t="s">
        <v>3314</v>
      </c>
      <c r="G3322" t="s">
        <v>11781</v>
      </c>
      <c r="H3322" t="s">
        <v>32</v>
      </c>
      <c r="I3322">
        <v>85</v>
      </c>
      <c r="J3322">
        <v>1.85</v>
      </c>
      <c r="K3322" t="s">
        <v>33</v>
      </c>
      <c r="L3322" t="s">
        <v>16863</v>
      </c>
      <c r="M3322" t="s">
        <v>19489</v>
      </c>
      <c r="N3322" t="s">
        <v>18994</v>
      </c>
      <c r="O3322" t="s">
        <v>20276</v>
      </c>
      <c r="P3322" t="s">
        <v>20277</v>
      </c>
      <c r="Q3322">
        <v>1987</v>
      </c>
      <c r="R3322" t="s">
        <v>491</v>
      </c>
      <c r="S3322">
        <v>0</v>
      </c>
      <c r="T3322">
        <v>3500000</v>
      </c>
      <c r="U3322">
        <v>14000000</v>
      </c>
      <c r="V3322">
        <f t="shared" si="103"/>
        <v>10500000</v>
      </c>
      <c r="W3322" t="s">
        <v>11991</v>
      </c>
      <c r="X3322">
        <v>6</v>
      </c>
      <c r="Y3322">
        <v>95</v>
      </c>
      <c r="Z3322">
        <v>15956</v>
      </c>
      <c r="AA3322">
        <v>118</v>
      </c>
      <c r="AB3322">
        <v>1000</v>
      </c>
      <c r="AC3322">
        <v>10</v>
      </c>
      <c r="AD3322">
        <v>3000</v>
      </c>
      <c r="AE3322">
        <v>273</v>
      </c>
      <c r="AF3322">
        <v>178</v>
      </c>
      <c r="AG3322">
        <v>3617</v>
      </c>
      <c r="AH3322" t="s">
        <v>1432</v>
      </c>
      <c r="AI3322" t="s">
        <v>20924</v>
      </c>
      <c r="AJ3322" t="s">
        <v>4493</v>
      </c>
      <c r="AK3322" t="s">
        <v>13161</v>
      </c>
      <c r="AP3322">
        <f t="shared" si="102"/>
        <v>4</v>
      </c>
    </row>
    <row r="3323" spans="1:42" x14ac:dyDescent="0.3">
      <c r="A3323" s="1">
        <v>3912</v>
      </c>
      <c r="B3323" t="s">
        <v>11992</v>
      </c>
      <c r="C3323" t="s">
        <v>27</v>
      </c>
      <c r="D3323" t="s">
        <v>11993</v>
      </c>
      <c r="E3323" t="s">
        <v>5567</v>
      </c>
      <c r="F3323" t="s">
        <v>11994</v>
      </c>
      <c r="G3323" t="s">
        <v>11884</v>
      </c>
      <c r="H3323" t="s">
        <v>32</v>
      </c>
      <c r="I3323">
        <v>92</v>
      </c>
      <c r="J3323">
        <v>1.66</v>
      </c>
      <c r="K3323" t="s">
        <v>33</v>
      </c>
      <c r="L3323" t="s">
        <v>15109</v>
      </c>
      <c r="M3323" t="s">
        <v>20278</v>
      </c>
      <c r="N3323" t="s">
        <v>17129</v>
      </c>
      <c r="O3323" t="s">
        <v>20279</v>
      </c>
      <c r="P3323" t="s">
        <v>14131</v>
      </c>
      <c r="Q3323">
        <v>2015</v>
      </c>
      <c r="R3323" t="s">
        <v>491</v>
      </c>
      <c r="S3323">
        <v>0</v>
      </c>
      <c r="T3323">
        <v>3500000</v>
      </c>
      <c r="U3323">
        <v>25138292</v>
      </c>
      <c r="V3323">
        <f t="shared" si="103"/>
        <v>21638292</v>
      </c>
      <c r="W3323" t="s">
        <v>11995</v>
      </c>
      <c r="X3323">
        <v>6.8</v>
      </c>
      <c r="Y3323">
        <v>425</v>
      </c>
      <c r="Z3323">
        <v>66483</v>
      </c>
      <c r="AA3323">
        <v>452</v>
      </c>
      <c r="AB3323">
        <v>43000</v>
      </c>
      <c r="AC3323">
        <v>22</v>
      </c>
      <c r="AD3323">
        <v>648</v>
      </c>
      <c r="AE3323">
        <v>191</v>
      </c>
      <c r="AF3323">
        <v>159</v>
      </c>
      <c r="AG3323">
        <v>1122</v>
      </c>
      <c r="AH3323" t="s">
        <v>4493</v>
      </c>
      <c r="AI3323" t="s">
        <v>20928</v>
      </c>
      <c r="AP3323">
        <f t="shared" si="102"/>
        <v>2</v>
      </c>
    </row>
    <row r="3324" spans="1:42" x14ac:dyDescent="0.3">
      <c r="A3324" s="1">
        <v>3913</v>
      </c>
      <c r="B3324" t="s">
        <v>11996</v>
      </c>
      <c r="C3324" t="s">
        <v>27</v>
      </c>
      <c r="D3324" t="s">
        <v>11997</v>
      </c>
      <c r="E3324" t="s">
        <v>11998</v>
      </c>
      <c r="F3324" t="s">
        <v>11999</v>
      </c>
      <c r="G3324" t="s">
        <v>12000</v>
      </c>
      <c r="H3324" t="s">
        <v>32</v>
      </c>
      <c r="I3324">
        <v>93</v>
      </c>
      <c r="J3324">
        <v>1.85</v>
      </c>
      <c r="K3324" t="s">
        <v>33</v>
      </c>
      <c r="L3324" t="s">
        <v>14068</v>
      </c>
      <c r="M3324" t="s">
        <v>20280</v>
      </c>
      <c r="N3324" t="s">
        <v>16812</v>
      </c>
      <c r="O3324" t="s">
        <v>20281</v>
      </c>
      <c r="P3324" t="s">
        <v>17350</v>
      </c>
      <c r="Q3324">
        <v>1998</v>
      </c>
      <c r="R3324" t="s">
        <v>491</v>
      </c>
      <c r="S3324">
        <v>2</v>
      </c>
      <c r="T3324">
        <v>3500000</v>
      </c>
      <c r="U3324">
        <v>10305534</v>
      </c>
      <c r="V3324">
        <f t="shared" si="103"/>
        <v>6805534</v>
      </c>
      <c r="W3324" t="s">
        <v>12001</v>
      </c>
      <c r="X3324">
        <v>3.9</v>
      </c>
      <c r="Y3324">
        <v>19</v>
      </c>
      <c r="Z3324">
        <v>1721</v>
      </c>
      <c r="AA3324">
        <v>38</v>
      </c>
      <c r="AB3324">
        <v>280</v>
      </c>
      <c r="AC3324">
        <v>0</v>
      </c>
      <c r="AD3324">
        <v>625</v>
      </c>
      <c r="AE3324">
        <v>118</v>
      </c>
      <c r="AF3324">
        <v>78</v>
      </c>
      <c r="AG3324">
        <v>987</v>
      </c>
      <c r="AH3324" t="s">
        <v>1432</v>
      </c>
      <c r="AP3324">
        <f t="shared" si="102"/>
        <v>1</v>
      </c>
    </row>
    <row r="3325" spans="1:42" x14ac:dyDescent="0.3">
      <c r="A3325" s="1">
        <v>3914</v>
      </c>
      <c r="B3325" t="s">
        <v>12002</v>
      </c>
      <c r="C3325" t="s">
        <v>27</v>
      </c>
      <c r="D3325" t="s">
        <v>12003</v>
      </c>
      <c r="E3325" t="s">
        <v>4832</v>
      </c>
      <c r="F3325" t="s">
        <v>8083</v>
      </c>
      <c r="G3325" t="s">
        <v>12004</v>
      </c>
      <c r="H3325" t="s">
        <v>32</v>
      </c>
      <c r="I3325">
        <v>96</v>
      </c>
      <c r="J3325">
        <v>1.85</v>
      </c>
      <c r="K3325" t="s">
        <v>33</v>
      </c>
      <c r="L3325" t="s">
        <v>16763</v>
      </c>
      <c r="M3325" t="s">
        <v>15570</v>
      </c>
      <c r="N3325" t="s">
        <v>18097</v>
      </c>
      <c r="O3325" t="s">
        <v>14003</v>
      </c>
      <c r="P3325" t="s">
        <v>15545</v>
      </c>
      <c r="Q3325">
        <v>1996</v>
      </c>
      <c r="R3325" t="s">
        <v>491</v>
      </c>
      <c r="S3325">
        <v>2</v>
      </c>
      <c r="T3325">
        <v>3500000</v>
      </c>
      <c r="U3325">
        <v>9449219</v>
      </c>
      <c r="V3325">
        <f t="shared" si="103"/>
        <v>5949219</v>
      </c>
      <c r="W3325" t="s">
        <v>12005</v>
      </c>
      <c r="X3325">
        <v>6.1</v>
      </c>
      <c r="Y3325">
        <v>43</v>
      </c>
      <c r="Z3325">
        <v>13949</v>
      </c>
      <c r="AA3325">
        <v>98</v>
      </c>
      <c r="AB3325">
        <v>453</v>
      </c>
      <c r="AC3325">
        <v>0</v>
      </c>
      <c r="AD3325">
        <v>385</v>
      </c>
      <c r="AE3325">
        <v>356</v>
      </c>
      <c r="AF3325">
        <v>111</v>
      </c>
      <c r="AG3325">
        <v>995</v>
      </c>
      <c r="AH3325" t="s">
        <v>1432</v>
      </c>
      <c r="AI3325" t="s">
        <v>2420</v>
      </c>
      <c r="AJ3325" t="s">
        <v>12756</v>
      </c>
      <c r="AP3325">
        <f t="shared" si="102"/>
        <v>3</v>
      </c>
    </row>
    <row r="3326" spans="1:42" x14ac:dyDescent="0.3">
      <c r="A3326" s="1">
        <v>3915</v>
      </c>
      <c r="B3326" t="s">
        <v>12006</v>
      </c>
      <c r="C3326" t="s">
        <v>559</v>
      </c>
      <c r="D3326" t="s">
        <v>829</v>
      </c>
      <c r="E3326" t="s">
        <v>386</v>
      </c>
      <c r="F3326" t="s">
        <v>8522</v>
      </c>
      <c r="G3326" t="s">
        <v>5429</v>
      </c>
      <c r="H3326" t="s">
        <v>32</v>
      </c>
      <c r="I3326">
        <v>105</v>
      </c>
      <c r="J3326">
        <v>2.35</v>
      </c>
      <c r="K3326" t="s">
        <v>33</v>
      </c>
      <c r="L3326" t="s">
        <v>15162</v>
      </c>
      <c r="M3326" t="s">
        <v>19586</v>
      </c>
      <c r="N3326" t="s">
        <v>17840</v>
      </c>
      <c r="O3326" t="s">
        <v>17497</v>
      </c>
      <c r="P3326" t="s">
        <v>14282</v>
      </c>
      <c r="Q3326">
        <v>1998</v>
      </c>
      <c r="R3326" t="s">
        <v>491</v>
      </c>
      <c r="S3326">
        <v>2</v>
      </c>
      <c r="T3326">
        <v>3500000</v>
      </c>
      <c r="U3326">
        <v>6390032</v>
      </c>
      <c r="V3326">
        <f t="shared" si="103"/>
        <v>2890032</v>
      </c>
      <c r="W3326" t="s">
        <v>12007</v>
      </c>
      <c r="X3326">
        <v>7.5</v>
      </c>
      <c r="Y3326">
        <v>127</v>
      </c>
      <c r="Z3326">
        <v>24977</v>
      </c>
      <c r="AA3326">
        <v>229</v>
      </c>
      <c r="AB3326">
        <v>0</v>
      </c>
      <c r="AC3326">
        <v>386</v>
      </c>
      <c r="AD3326">
        <v>3000</v>
      </c>
      <c r="AE3326">
        <v>258</v>
      </c>
      <c r="AF3326">
        <v>248</v>
      </c>
      <c r="AG3326">
        <v>4238</v>
      </c>
      <c r="AH3326" t="s">
        <v>20932</v>
      </c>
      <c r="AI3326" t="s">
        <v>2420</v>
      </c>
      <c r="AP3326">
        <f t="shared" si="102"/>
        <v>2</v>
      </c>
    </row>
    <row r="3327" spans="1:42" x14ac:dyDescent="0.3">
      <c r="A3327" s="1">
        <v>3916</v>
      </c>
      <c r="B3327" t="s">
        <v>12008</v>
      </c>
      <c r="C3327" t="s">
        <v>27</v>
      </c>
      <c r="D3327" t="s">
        <v>12009</v>
      </c>
      <c r="E3327" t="s">
        <v>12010</v>
      </c>
      <c r="F3327" t="s">
        <v>12011</v>
      </c>
      <c r="G3327" t="s">
        <v>12012</v>
      </c>
      <c r="H3327" t="s">
        <v>12013</v>
      </c>
      <c r="I3327">
        <v>129</v>
      </c>
      <c r="J3327">
        <v>2.35</v>
      </c>
      <c r="K3327" t="s">
        <v>1988</v>
      </c>
      <c r="L3327" t="s">
        <v>14684</v>
      </c>
      <c r="M3327" t="s">
        <v>16271</v>
      </c>
      <c r="N3327" t="s">
        <v>14448</v>
      </c>
      <c r="O3327" t="s">
        <v>18607</v>
      </c>
      <c r="P3327" t="s">
        <v>18646</v>
      </c>
      <c r="Q3327">
        <v>2009</v>
      </c>
      <c r="R3327" t="s">
        <v>491</v>
      </c>
      <c r="S3327">
        <v>0</v>
      </c>
      <c r="T3327">
        <v>2000000</v>
      </c>
      <c r="U3327">
        <v>20167424</v>
      </c>
      <c r="V3327">
        <f t="shared" si="103"/>
        <v>18167424</v>
      </c>
      <c r="W3327" t="s">
        <v>12014</v>
      </c>
      <c r="X3327">
        <v>8.1999999999999993</v>
      </c>
      <c r="Y3327">
        <v>262</v>
      </c>
      <c r="Z3327">
        <v>131831</v>
      </c>
      <c r="AA3327">
        <v>231</v>
      </c>
      <c r="AB3327">
        <v>33000</v>
      </c>
      <c r="AC3327">
        <v>195</v>
      </c>
      <c r="AD3327">
        <v>827</v>
      </c>
      <c r="AE3327">
        <v>88</v>
      </c>
      <c r="AF3327">
        <v>50</v>
      </c>
      <c r="AG3327">
        <v>1044</v>
      </c>
      <c r="AH3327" t="s">
        <v>2420</v>
      </c>
      <c r="AI3327" t="s">
        <v>20928</v>
      </c>
      <c r="AJ3327" t="s">
        <v>13161</v>
      </c>
      <c r="AP3327">
        <f t="shared" si="102"/>
        <v>3</v>
      </c>
    </row>
    <row r="3328" spans="1:42" x14ac:dyDescent="0.3">
      <c r="A3328" s="1">
        <v>3918</v>
      </c>
      <c r="B3328" t="s">
        <v>12015</v>
      </c>
      <c r="C3328" t="s">
        <v>27</v>
      </c>
      <c r="D3328" t="s">
        <v>62</v>
      </c>
      <c r="E3328" t="s">
        <v>9909</v>
      </c>
      <c r="F3328" t="s">
        <v>12016</v>
      </c>
      <c r="G3328" t="s">
        <v>12017</v>
      </c>
      <c r="H3328" t="s">
        <v>32</v>
      </c>
      <c r="I3328">
        <v>105</v>
      </c>
      <c r="J3328">
        <v>1.85</v>
      </c>
      <c r="K3328" t="s">
        <v>33</v>
      </c>
      <c r="L3328" t="s">
        <v>20282</v>
      </c>
      <c r="M3328" t="s">
        <v>14751</v>
      </c>
      <c r="N3328" t="s">
        <v>14528</v>
      </c>
      <c r="O3328" t="s">
        <v>20283</v>
      </c>
      <c r="P3328" t="s">
        <v>15602</v>
      </c>
      <c r="Q3328">
        <v>1987</v>
      </c>
      <c r="R3328" t="s">
        <v>5142</v>
      </c>
      <c r="S3328">
        <v>0</v>
      </c>
      <c r="T3328">
        <v>3600000</v>
      </c>
      <c r="U3328">
        <v>5923044</v>
      </c>
      <c r="V3328">
        <f t="shared" si="103"/>
        <v>2323044</v>
      </c>
      <c r="W3328" t="s">
        <v>12018</v>
      </c>
      <c r="X3328">
        <v>7.8</v>
      </c>
      <c r="Y3328">
        <v>252</v>
      </c>
      <c r="Z3328">
        <v>113451</v>
      </c>
      <c r="AA3328">
        <v>537</v>
      </c>
      <c r="AB3328">
        <v>0</v>
      </c>
      <c r="AC3328">
        <v>0</v>
      </c>
      <c r="AD3328">
        <v>634</v>
      </c>
      <c r="AE3328">
        <v>328</v>
      </c>
      <c r="AF3328">
        <v>199</v>
      </c>
      <c r="AG3328">
        <v>1347</v>
      </c>
      <c r="AH3328" t="s">
        <v>1432</v>
      </c>
      <c r="AI3328" t="s">
        <v>20924</v>
      </c>
      <c r="AJ3328" t="s">
        <v>4493</v>
      </c>
      <c r="AK3328" t="s">
        <v>13161</v>
      </c>
      <c r="AP3328">
        <f t="shared" si="102"/>
        <v>4</v>
      </c>
    </row>
    <row r="3329" spans="1:42" x14ac:dyDescent="0.3">
      <c r="A3329" s="1">
        <v>3919</v>
      </c>
      <c r="B3329" t="s">
        <v>12019</v>
      </c>
      <c r="C3329" t="s">
        <v>27</v>
      </c>
      <c r="D3329" t="s">
        <v>12020</v>
      </c>
      <c r="E3329" t="s">
        <v>1635</v>
      </c>
      <c r="F3329" t="s">
        <v>9523</v>
      </c>
      <c r="G3329" t="s">
        <v>4873</v>
      </c>
      <c r="H3329" t="s">
        <v>32</v>
      </c>
      <c r="I3329">
        <v>81</v>
      </c>
      <c r="J3329">
        <v>1.85</v>
      </c>
      <c r="K3329" t="s">
        <v>33</v>
      </c>
      <c r="L3329" t="s">
        <v>20284</v>
      </c>
      <c r="M3329" t="s">
        <v>15798</v>
      </c>
      <c r="N3329" t="s">
        <v>15351</v>
      </c>
      <c r="O3329" t="s">
        <v>20285</v>
      </c>
      <c r="P3329" t="s">
        <v>15545</v>
      </c>
      <c r="Q3329">
        <v>2001</v>
      </c>
      <c r="R3329" t="s">
        <v>34</v>
      </c>
      <c r="S3329">
        <v>0</v>
      </c>
      <c r="T3329">
        <v>3000000</v>
      </c>
      <c r="U3329">
        <v>3293258</v>
      </c>
      <c r="V3329">
        <f t="shared" si="103"/>
        <v>293258</v>
      </c>
      <c r="W3329" t="s">
        <v>12021</v>
      </c>
      <c r="X3329">
        <v>5.2</v>
      </c>
      <c r="Y3329">
        <v>31</v>
      </c>
      <c r="Z3329">
        <v>11399</v>
      </c>
      <c r="AA3329">
        <v>131</v>
      </c>
      <c r="AB3329">
        <v>0</v>
      </c>
      <c r="AC3329">
        <v>0</v>
      </c>
      <c r="AD3329">
        <v>560</v>
      </c>
      <c r="AE3329">
        <v>555</v>
      </c>
      <c r="AF3329">
        <v>542</v>
      </c>
      <c r="AG3329">
        <v>2238</v>
      </c>
      <c r="AH3329" t="s">
        <v>980</v>
      </c>
      <c r="AI3329" t="s">
        <v>718</v>
      </c>
      <c r="AJ3329" t="s">
        <v>1432</v>
      </c>
      <c r="AK3329" t="s">
        <v>20927</v>
      </c>
      <c r="AP3329">
        <f t="shared" si="102"/>
        <v>4</v>
      </c>
    </row>
    <row r="3330" spans="1:42" x14ac:dyDescent="0.3">
      <c r="A3330" s="1">
        <v>3921</v>
      </c>
      <c r="B3330" t="s">
        <v>12022</v>
      </c>
      <c r="C3330" t="s">
        <v>27</v>
      </c>
      <c r="D3330" t="s">
        <v>12023</v>
      </c>
      <c r="E3330" t="s">
        <v>12024</v>
      </c>
      <c r="F3330" t="s">
        <v>12025</v>
      </c>
      <c r="G3330" t="s">
        <v>12026</v>
      </c>
      <c r="H3330" t="s">
        <v>7783</v>
      </c>
      <c r="I3330">
        <v>106</v>
      </c>
      <c r="J3330">
        <v>1.85</v>
      </c>
      <c r="K3330" t="s">
        <v>1988</v>
      </c>
      <c r="L3330" t="s">
        <v>20286</v>
      </c>
      <c r="M3330" t="s">
        <v>20287</v>
      </c>
      <c r="N3330" t="s">
        <v>18844</v>
      </c>
      <c r="O3330" t="s">
        <v>20288</v>
      </c>
      <c r="P3330" t="s">
        <v>20289</v>
      </c>
      <c r="Q3330">
        <v>1998</v>
      </c>
      <c r="R3330" t="s">
        <v>491</v>
      </c>
      <c r="S3330">
        <v>0</v>
      </c>
      <c r="T3330">
        <v>3500000</v>
      </c>
      <c r="U3330">
        <v>886410</v>
      </c>
      <c r="V3330">
        <f t="shared" si="103"/>
        <v>-2613590</v>
      </c>
      <c r="W3330" t="s">
        <v>12027</v>
      </c>
      <c r="X3330">
        <v>6.8</v>
      </c>
      <c r="Y3330">
        <v>39</v>
      </c>
      <c r="Z3330">
        <v>1024</v>
      </c>
      <c r="AA3330">
        <v>494</v>
      </c>
      <c r="AB3330">
        <v>140</v>
      </c>
      <c r="AC3330">
        <v>22</v>
      </c>
      <c r="AD3330">
        <v>174</v>
      </c>
      <c r="AE3330">
        <v>16</v>
      </c>
      <c r="AF3330">
        <v>10</v>
      </c>
      <c r="AG3330">
        <v>222</v>
      </c>
      <c r="AH3330" t="s">
        <v>2420</v>
      </c>
      <c r="AI3330" t="s">
        <v>20929</v>
      </c>
      <c r="AP3330">
        <f t="shared" si="102"/>
        <v>2</v>
      </c>
    </row>
    <row r="3331" spans="1:42" x14ac:dyDescent="0.3">
      <c r="A3331" s="1">
        <v>3922</v>
      </c>
      <c r="B3331" t="s">
        <v>12028</v>
      </c>
      <c r="C3331" t="s">
        <v>27</v>
      </c>
      <c r="D3331" t="s">
        <v>12029</v>
      </c>
      <c r="E3331" t="s">
        <v>12030</v>
      </c>
      <c r="F3331" t="s">
        <v>12031</v>
      </c>
      <c r="G3331" t="s">
        <v>12032</v>
      </c>
      <c r="H3331" t="s">
        <v>11345</v>
      </c>
      <c r="I3331">
        <v>103</v>
      </c>
      <c r="J3331">
        <v>1.85</v>
      </c>
      <c r="K3331" t="s">
        <v>11346</v>
      </c>
      <c r="L3331" t="s">
        <v>15226</v>
      </c>
      <c r="M3331" t="s">
        <v>19377</v>
      </c>
      <c r="N3331" t="s">
        <v>15229</v>
      </c>
      <c r="O3331" t="s">
        <v>18992</v>
      </c>
      <c r="P3331" t="s">
        <v>16000</v>
      </c>
      <c r="Q3331">
        <v>2010</v>
      </c>
      <c r="R3331" t="s">
        <v>34</v>
      </c>
      <c r="S3331">
        <v>0</v>
      </c>
      <c r="T3331">
        <v>19900000</v>
      </c>
      <c r="U3331">
        <v>252652</v>
      </c>
      <c r="V3331">
        <f t="shared" si="103"/>
        <v>-19647348</v>
      </c>
      <c r="W3331" t="s">
        <v>12033</v>
      </c>
      <c r="X3331">
        <v>7</v>
      </c>
      <c r="Y3331">
        <v>337</v>
      </c>
      <c r="Z3331">
        <v>54104</v>
      </c>
      <c r="AA3331">
        <v>199</v>
      </c>
      <c r="AB3331">
        <v>38000</v>
      </c>
      <c r="AC3331">
        <v>12</v>
      </c>
      <c r="AD3331">
        <v>29</v>
      </c>
      <c r="AE3331">
        <v>4</v>
      </c>
      <c r="AF3331">
        <v>4</v>
      </c>
      <c r="AG3331">
        <v>44</v>
      </c>
      <c r="AH3331" t="s">
        <v>1432</v>
      </c>
      <c r="AI3331" t="s">
        <v>2420</v>
      </c>
      <c r="AJ3331" t="s">
        <v>20924</v>
      </c>
      <c r="AK3331" t="s">
        <v>4493</v>
      </c>
      <c r="AP3331">
        <f t="shared" ref="AP3331:AP3394" si="104">COUNTA(AH3331:AO3331)</f>
        <v>4</v>
      </c>
    </row>
    <row r="3332" spans="1:42" x14ac:dyDescent="0.3">
      <c r="A3332" s="1">
        <v>3923</v>
      </c>
      <c r="B3332" t="s">
        <v>12034</v>
      </c>
      <c r="C3332" t="s">
        <v>27</v>
      </c>
      <c r="D3332" t="s">
        <v>12035</v>
      </c>
      <c r="E3332" t="s">
        <v>1133</v>
      </c>
      <c r="F3332" t="s">
        <v>322</v>
      </c>
      <c r="G3332" t="s">
        <v>1590</v>
      </c>
      <c r="H3332" t="s">
        <v>32</v>
      </c>
      <c r="I3332">
        <v>101</v>
      </c>
      <c r="J3332">
        <v>1.85</v>
      </c>
      <c r="K3332" t="s">
        <v>33</v>
      </c>
      <c r="L3332" t="s">
        <v>20290</v>
      </c>
      <c r="M3332" t="s">
        <v>20291</v>
      </c>
      <c r="N3332" t="s">
        <v>20292</v>
      </c>
      <c r="O3332" t="s">
        <v>20293</v>
      </c>
      <c r="P3332" t="s">
        <v>17408</v>
      </c>
      <c r="Q3332">
        <v>2006</v>
      </c>
      <c r="R3332" t="s">
        <v>491</v>
      </c>
      <c r="S3332">
        <v>3</v>
      </c>
      <c r="T3332">
        <v>3500000</v>
      </c>
      <c r="U3332">
        <v>220234</v>
      </c>
      <c r="V3332">
        <f t="shared" ref="V3332:V3395" si="105">U3332-T3332</f>
        <v>-3279766</v>
      </c>
      <c r="W3332" t="s">
        <v>12036</v>
      </c>
      <c r="X3332">
        <v>6.5</v>
      </c>
      <c r="Y3332">
        <v>30</v>
      </c>
      <c r="Z3332">
        <v>1950</v>
      </c>
      <c r="AA3332">
        <v>24</v>
      </c>
      <c r="AB3332">
        <v>360</v>
      </c>
      <c r="AC3332">
        <v>0</v>
      </c>
      <c r="AD3332">
        <v>827</v>
      </c>
      <c r="AE3332">
        <v>729</v>
      </c>
      <c r="AF3332">
        <v>681</v>
      </c>
      <c r="AG3332">
        <v>3574</v>
      </c>
      <c r="AH3332" t="s">
        <v>1432</v>
      </c>
      <c r="AI3332" t="s">
        <v>12756</v>
      </c>
      <c r="AP3332">
        <f t="shared" si="104"/>
        <v>2</v>
      </c>
    </row>
    <row r="3333" spans="1:42" x14ac:dyDescent="0.3">
      <c r="A3333" s="1">
        <v>3924</v>
      </c>
      <c r="B3333" t="s">
        <v>12037</v>
      </c>
      <c r="C3333" t="s">
        <v>27</v>
      </c>
      <c r="D3333" t="s">
        <v>12038</v>
      </c>
      <c r="E3333" t="s">
        <v>1417</v>
      </c>
      <c r="F3333" t="s">
        <v>922</v>
      </c>
      <c r="G3333" t="s">
        <v>6103</v>
      </c>
      <c r="H3333" t="s">
        <v>32</v>
      </c>
      <c r="I3333">
        <v>98</v>
      </c>
      <c r="J3333">
        <v>1.85</v>
      </c>
      <c r="K3333" t="s">
        <v>33</v>
      </c>
      <c r="L3333" t="s">
        <v>14003</v>
      </c>
      <c r="M3333" t="s">
        <v>16190</v>
      </c>
      <c r="N3333" t="s">
        <v>16032</v>
      </c>
      <c r="O3333" t="s">
        <v>17587</v>
      </c>
      <c r="P3333" t="s">
        <v>15407</v>
      </c>
      <c r="Q3333">
        <v>2005</v>
      </c>
      <c r="R3333" t="s">
        <v>491</v>
      </c>
      <c r="S3333">
        <v>4</v>
      </c>
      <c r="T3333">
        <v>3500000</v>
      </c>
      <c r="U3333">
        <v>101228</v>
      </c>
      <c r="V3333">
        <f t="shared" si="105"/>
        <v>-3398772</v>
      </c>
      <c r="W3333" t="s">
        <v>12039</v>
      </c>
      <c r="X3333">
        <v>6.4</v>
      </c>
      <c r="Y3333">
        <v>50</v>
      </c>
      <c r="Z3333">
        <v>7228</v>
      </c>
      <c r="AA3333">
        <v>53</v>
      </c>
      <c r="AB3333">
        <v>414</v>
      </c>
      <c r="AC3333">
        <v>9</v>
      </c>
      <c r="AD3333">
        <v>11000</v>
      </c>
      <c r="AE3333">
        <v>8000</v>
      </c>
      <c r="AF3333">
        <v>405</v>
      </c>
      <c r="AG3333">
        <v>20009</v>
      </c>
      <c r="AH3333" t="s">
        <v>1432</v>
      </c>
      <c r="AI3333" t="s">
        <v>2420</v>
      </c>
      <c r="AP3333">
        <f t="shared" si="104"/>
        <v>2</v>
      </c>
    </row>
    <row r="3334" spans="1:42" x14ac:dyDescent="0.3">
      <c r="A3334" s="1">
        <v>3925</v>
      </c>
      <c r="B3334" t="s">
        <v>12040</v>
      </c>
      <c r="C3334" t="s">
        <v>27</v>
      </c>
      <c r="D3334" t="s">
        <v>3631</v>
      </c>
      <c r="E3334" t="s">
        <v>507</v>
      </c>
      <c r="F3334" t="s">
        <v>7548</v>
      </c>
      <c r="G3334" t="s">
        <v>3612</v>
      </c>
      <c r="H3334" t="s">
        <v>32</v>
      </c>
      <c r="I3334">
        <v>91</v>
      </c>
      <c r="J3334">
        <v>2.35</v>
      </c>
      <c r="K3334" t="s">
        <v>33</v>
      </c>
      <c r="L3334" t="s">
        <v>20294</v>
      </c>
      <c r="M3334" t="s">
        <v>14834</v>
      </c>
      <c r="N3334" t="s">
        <v>20295</v>
      </c>
      <c r="O3334" t="s">
        <v>20296</v>
      </c>
      <c r="P3334" t="s">
        <v>15909</v>
      </c>
      <c r="Q3334">
        <v>2004</v>
      </c>
      <c r="R3334" t="s">
        <v>34</v>
      </c>
      <c r="S3334">
        <v>3</v>
      </c>
      <c r="T3334">
        <v>3500000</v>
      </c>
      <c r="U3334">
        <v>96793</v>
      </c>
      <c r="V3334">
        <f t="shared" si="105"/>
        <v>-3403207</v>
      </c>
      <c r="W3334" t="s">
        <v>12041</v>
      </c>
      <c r="X3334">
        <v>5.3</v>
      </c>
      <c r="Y3334">
        <v>50</v>
      </c>
      <c r="Z3334">
        <v>12188</v>
      </c>
      <c r="AA3334">
        <v>135</v>
      </c>
      <c r="AB3334">
        <v>1000</v>
      </c>
      <c r="AC3334">
        <v>23</v>
      </c>
      <c r="AD3334">
        <v>4000</v>
      </c>
      <c r="AE3334">
        <v>756</v>
      </c>
      <c r="AF3334">
        <v>660</v>
      </c>
      <c r="AG3334">
        <v>6380</v>
      </c>
      <c r="AH3334" t="s">
        <v>980</v>
      </c>
      <c r="AI3334" t="s">
        <v>1432</v>
      </c>
      <c r="AJ3334" t="s">
        <v>12756</v>
      </c>
      <c r="AP3334">
        <f t="shared" si="104"/>
        <v>3</v>
      </c>
    </row>
    <row r="3335" spans="1:42" x14ac:dyDescent="0.3">
      <c r="A3335" s="1">
        <v>3926</v>
      </c>
      <c r="B3335" t="s">
        <v>12042</v>
      </c>
      <c r="C3335" t="s">
        <v>27</v>
      </c>
      <c r="D3335" t="s">
        <v>12043</v>
      </c>
      <c r="E3335" t="s">
        <v>8888</v>
      </c>
      <c r="F3335" t="s">
        <v>12044</v>
      </c>
      <c r="G3335" t="s">
        <v>12045</v>
      </c>
      <c r="H3335" t="s">
        <v>205</v>
      </c>
      <c r="I3335">
        <v>105</v>
      </c>
      <c r="J3335">
        <v>1.85</v>
      </c>
      <c r="K3335" t="s">
        <v>33</v>
      </c>
      <c r="L3335" t="s">
        <v>16463</v>
      </c>
      <c r="M3335" t="s">
        <v>20297</v>
      </c>
      <c r="N3335" t="s">
        <v>20298</v>
      </c>
      <c r="O3335" t="s">
        <v>20299</v>
      </c>
      <c r="P3335" t="s">
        <v>20300</v>
      </c>
      <c r="Q3335">
        <v>2016</v>
      </c>
      <c r="R3335" t="s">
        <v>34</v>
      </c>
      <c r="S3335">
        <v>0</v>
      </c>
      <c r="T3335">
        <v>3500000</v>
      </c>
      <c r="U3335">
        <v>123777</v>
      </c>
      <c r="V3335">
        <f t="shared" si="105"/>
        <v>-3376223</v>
      </c>
      <c r="W3335" t="s">
        <v>12046</v>
      </c>
      <c r="X3335">
        <v>4.7</v>
      </c>
      <c r="Y3335">
        <v>9</v>
      </c>
      <c r="Z3335">
        <v>342</v>
      </c>
      <c r="AA3335">
        <v>15</v>
      </c>
      <c r="AB3335">
        <v>0</v>
      </c>
      <c r="AC3335">
        <v>28</v>
      </c>
      <c r="AD3335">
        <v>426</v>
      </c>
      <c r="AE3335">
        <v>294</v>
      </c>
      <c r="AF3335">
        <v>131</v>
      </c>
      <c r="AG3335">
        <v>1043</v>
      </c>
      <c r="AH3335" t="s">
        <v>980</v>
      </c>
      <c r="AI3335" t="s">
        <v>20932</v>
      </c>
      <c r="AJ3335" t="s">
        <v>20931</v>
      </c>
      <c r="AK3335" t="s">
        <v>2420</v>
      </c>
      <c r="AL3335" t="s">
        <v>20926</v>
      </c>
      <c r="AM3335" t="s">
        <v>20924</v>
      </c>
      <c r="AP3335">
        <f t="shared" si="104"/>
        <v>6</v>
      </c>
    </row>
    <row r="3336" spans="1:42" x14ac:dyDescent="0.3">
      <c r="A3336" s="1">
        <v>3932</v>
      </c>
      <c r="B3336" t="s">
        <v>12047</v>
      </c>
      <c r="C3336" t="s">
        <v>27</v>
      </c>
      <c r="D3336" t="s">
        <v>12048</v>
      </c>
      <c r="E3336" t="s">
        <v>12049</v>
      </c>
      <c r="F3336" t="s">
        <v>12050</v>
      </c>
      <c r="G3336" t="s">
        <v>12051</v>
      </c>
      <c r="H3336" t="s">
        <v>32</v>
      </c>
      <c r="I3336">
        <v>100</v>
      </c>
      <c r="J3336">
        <v>2.35</v>
      </c>
      <c r="K3336" t="s">
        <v>33</v>
      </c>
      <c r="L3336" t="s">
        <v>20301</v>
      </c>
      <c r="M3336" t="s">
        <v>20302</v>
      </c>
      <c r="N3336" t="s">
        <v>18310</v>
      </c>
      <c r="O3336" t="s">
        <v>20303</v>
      </c>
      <c r="P3336" t="s">
        <v>20304</v>
      </c>
      <c r="Q3336">
        <v>2015</v>
      </c>
      <c r="R3336" t="s">
        <v>491</v>
      </c>
      <c r="S3336">
        <v>0</v>
      </c>
      <c r="T3336">
        <v>3500000</v>
      </c>
      <c r="U3336">
        <v>29233</v>
      </c>
      <c r="V3336">
        <f t="shared" si="105"/>
        <v>-3470767</v>
      </c>
      <c r="W3336" t="s">
        <v>12052</v>
      </c>
      <c r="X3336">
        <v>7</v>
      </c>
      <c r="Y3336">
        <v>6</v>
      </c>
      <c r="Z3336">
        <v>75</v>
      </c>
      <c r="AA3336">
        <v>2</v>
      </c>
      <c r="AB3336">
        <v>121</v>
      </c>
      <c r="AC3336">
        <v>117</v>
      </c>
      <c r="AD3336">
        <v>21</v>
      </c>
      <c r="AE3336">
        <v>3</v>
      </c>
      <c r="AF3336">
        <v>0</v>
      </c>
      <c r="AG3336">
        <v>24</v>
      </c>
      <c r="AH3336" t="s">
        <v>6248</v>
      </c>
      <c r="AP3336">
        <f t="shared" si="104"/>
        <v>1</v>
      </c>
    </row>
    <row r="3337" spans="1:42" x14ac:dyDescent="0.3">
      <c r="A3337" s="1">
        <v>3938</v>
      </c>
      <c r="B3337" t="s">
        <v>12053</v>
      </c>
      <c r="C3337" t="s">
        <v>27</v>
      </c>
      <c r="D3337" t="s">
        <v>12054</v>
      </c>
      <c r="E3337" t="s">
        <v>360</v>
      </c>
      <c r="F3337" t="s">
        <v>12055</v>
      </c>
      <c r="G3337" t="s">
        <v>12056</v>
      </c>
      <c r="H3337" t="s">
        <v>1390</v>
      </c>
      <c r="I3337">
        <v>80</v>
      </c>
      <c r="J3337">
        <v>1.85</v>
      </c>
      <c r="K3337" t="s">
        <v>2067</v>
      </c>
      <c r="L3337" t="s">
        <v>20305</v>
      </c>
      <c r="M3337" t="s">
        <v>15193</v>
      </c>
      <c r="N3337" t="s">
        <v>14712</v>
      </c>
      <c r="O3337" t="s">
        <v>14371</v>
      </c>
      <c r="P3337" t="s">
        <v>14513</v>
      </c>
      <c r="Q3337">
        <v>2005</v>
      </c>
      <c r="R3337" t="s">
        <v>212</v>
      </c>
      <c r="S3337">
        <v>0</v>
      </c>
      <c r="T3337">
        <v>8000000</v>
      </c>
      <c r="U3337">
        <v>77413017</v>
      </c>
      <c r="V3337">
        <f t="shared" si="105"/>
        <v>69413017</v>
      </c>
      <c r="W3337" t="s">
        <v>12057</v>
      </c>
      <c r="X3337">
        <v>7.6</v>
      </c>
      <c r="Y3337">
        <v>169</v>
      </c>
      <c r="Z3337">
        <v>45984</v>
      </c>
      <c r="AA3337">
        <v>331</v>
      </c>
      <c r="AB3337">
        <v>0</v>
      </c>
      <c r="AC3337">
        <v>10</v>
      </c>
      <c r="AD3337">
        <v>11000</v>
      </c>
      <c r="AE3337">
        <v>108</v>
      </c>
      <c r="AF3337">
        <v>34</v>
      </c>
      <c r="AG3337">
        <v>11218</v>
      </c>
      <c r="AH3337" t="s">
        <v>6248</v>
      </c>
      <c r="AP3337">
        <f t="shared" si="104"/>
        <v>1</v>
      </c>
    </row>
    <row r="3338" spans="1:42" x14ac:dyDescent="0.3">
      <c r="A3338" s="1">
        <v>3939</v>
      </c>
      <c r="B3338" t="s">
        <v>12058</v>
      </c>
      <c r="C3338" t="s">
        <v>27</v>
      </c>
      <c r="D3338" t="s">
        <v>7804</v>
      </c>
      <c r="E3338" t="s">
        <v>94</v>
      </c>
      <c r="F3338" t="s">
        <v>1015</v>
      </c>
      <c r="G3338" t="s">
        <v>5216</v>
      </c>
      <c r="H3338" t="s">
        <v>32</v>
      </c>
      <c r="I3338">
        <v>107</v>
      </c>
      <c r="J3338">
        <v>1.85</v>
      </c>
      <c r="K3338" t="s">
        <v>33</v>
      </c>
      <c r="L3338" t="s">
        <v>20306</v>
      </c>
      <c r="M3338" t="s">
        <v>20307</v>
      </c>
      <c r="N3338" t="s">
        <v>20308</v>
      </c>
      <c r="O3338" t="s">
        <v>20309</v>
      </c>
      <c r="P3338" t="s">
        <v>20310</v>
      </c>
      <c r="Q3338">
        <v>2011</v>
      </c>
      <c r="R3338" t="s">
        <v>491</v>
      </c>
      <c r="S3338">
        <v>8</v>
      </c>
      <c r="T3338">
        <v>3500000</v>
      </c>
      <c r="U3338">
        <v>5354039</v>
      </c>
      <c r="V3338">
        <f t="shared" si="105"/>
        <v>1854039</v>
      </c>
      <c r="W3338" t="s">
        <v>12059</v>
      </c>
      <c r="X3338">
        <v>7.1</v>
      </c>
      <c r="Y3338">
        <v>290</v>
      </c>
      <c r="Z3338">
        <v>92599</v>
      </c>
      <c r="AA3338">
        <v>225</v>
      </c>
      <c r="AB3338">
        <v>21000</v>
      </c>
      <c r="AC3338">
        <v>78</v>
      </c>
      <c r="AD3338">
        <v>18000</v>
      </c>
      <c r="AE3338">
        <v>2000</v>
      </c>
      <c r="AF3338">
        <v>969</v>
      </c>
      <c r="AG3338">
        <v>22834</v>
      </c>
      <c r="AH3338" t="s">
        <v>20932</v>
      </c>
      <c r="AI3338" t="s">
        <v>2420</v>
      </c>
      <c r="AJ3338" t="s">
        <v>13161</v>
      </c>
      <c r="AP3338">
        <f t="shared" si="104"/>
        <v>3</v>
      </c>
    </row>
    <row r="3339" spans="1:42" x14ac:dyDescent="0.3">
      <c r="A3339" s="1">
        <v>3941</v>
      </c>
      <c r="B3339" t="s">
        <v>12060</v>
      </c>
      <c r="C3339" t="s">
        <v>27</v>
      </c>
      <c r="D3339" t="s">
        <v>12061</v>
      </c>
      <c r="E3339" t="s">
        <v>2820</v>
      </c>
      <c r="F3339" t="s">
        <v>2504</v>
      </c>
      <c r="G3339" t="s">
        <v>2684</v>
      </c>
      <c r="H3339" t="s">
        <v>32</v>
      </c>
      <c r="I3339">
        <v>92</v>
      </c>
      <c r="J3339">
        <v>1.66</v>
      </c>
      <c r="K3339" t="s">
        <v>33</v>
      </c>
      <c r="L3339" t="s">
        <v>20311</v>
      </c>
      <c r="M3339" t="s">
        <v>14068</v>
      </c>
      <c r="N3339" t="s">
        <v>14157</v>
      </c>
      <c r="O3339" t="s">
        <v>14414</v>
      </c>
      <c r="P3339" t="s">
        <v>16812</v>
      </c>
      <c r="Q3339">
        <v>2008</v>
      </c>
      <c r="R3339" t="s">
        <v>491</v>
      </c>
      <c r="S3339">
        <v>0</v>
      </c>
      <c r="T3339">
        <v>3000000</v>
      </c>
      <c r="U3339">
        <v>2926565</v>
      </c>
      <c r="V3339">
        <f t="shared" si="105"/>
        <v>-73435</v>
      </c>
      <c r="W3339" t="s">
        <v>12062</v>
      </c>
      <c r="X3339">
        <v>6.5</v>
      </c>
      <c r="Y3339">
        <v>159</v>
      </c>
      <c r="Z3339">
        <v>28573</v>
      </c>
      <c r="AA3339">
        <v>72</v>
      </c>
      <c r="AB3339">
        <v>0</v>
      </c>
      <c r="AC3339">
        <v>0</v>
      </c>
      <c r="AD3339">
        <v>1000</v>
      </c>
      <c r="AE3339">
        <v>585</v>
      </c>
      <c r="AF3339">
        <v>539</v>
      </c>
      <c r="AG3339">
        <v>3608</v>
      </c>
      <c r="AH3339" t="s">
        <v>1432</v>
      </c>
      <c r="AI3339" t="s">
        <v>2420</v>
      </c>
      <c r="AP3339">
        <f t="shared" si="104"/>
        <v>2</v>
      </c>
    </row>
    <row r="3340" spans="1:42" x14ac:dyDescent="0.3">
      <c r="A3340" s="1">
        <v>3942</v>
      </c>
      <c r="B3340" t="s">
        <v>12063</v>
      </c>
      <c r="C3340" t="s">
        <v>27</v>
      </c>
      <c r="D3340" t="s">
        <v>12064</v>
      </c>
      <c r="E3340" t="s">
        <v>63</v>
      </c>
      <c r="F3340" t="s">
        <v>5445</v>
      </c>
      <c r="G3340" t="s">
        <v>3245</v>
      </c>
      <c r="H3340" t="s">
        <v>32</v>
      </c>
      <c r="I3340">
        <v>107</v>
      </c>
      <c r="J3340">
        <v>2.4</v>
      </c>
      <c r="K3340" t="s">
        <v>33</v>
      </c>
      <c r="L3340" t="s">
        <v>20312</v>
      </c>
      <c r="M3340" t="s">
        <v>15867</v>
      </c>
      <c r="N3340" t="s">
        <v>18132</v>
      </c>
      <c r="O3340" t="s">
        <v>19018</v>
      </c>
      <c r="P3340" t="s">
        <v>16203</v>
      </c>
      <c r="Q3340">
        <v>2014</v>
      </c>
      <c r="R3340" t="s">
        <v>491</v>
      </c>
      <c r="S3340">
        <v>0</v>
      </c>
      <c r="T3340">
        <v>3300000</v>
      </c>
      <c r="U3340">
        <v>13092000</v>
      </c>
      <c r="V3340">
        <f t="shared" si="105"/>
        <v>9792000</v>
      </c>
      <c r="W3340" t="s">
        <v>12065</v>
      </c>
      <c r="X3340">
        <v>8.5</v>
      </c>
      <c r="Y3340">
        <v>535</v>
      </c>
      <c r="Z3340">
        <v>399138</v>
      </c>
      <c r="AA3340">
        <v>731</v>
      </c>
      <c r="AB3340">
        <v>129000</v>
      </c>
      <c r="AC3340">
        <v>141</v>
      </c>
      <c r="AD3340">
        <v>24000</v>
      </c>
      <c r="AE3340">
        <v>970</v>
      </c>
      <c r="AF3340">
        <v>535</v>
      </c>
      <c r="AG3340">
        <v>26495</v>
      </c>
      <c r="AH3340" t="s">
        <v>2420</v>
      </c>
      <c r="AI3340" t="s">
        <v>20933</v>
      </c>
      <c r="AP3340">
        <f t="shared" si="104"/>
        <v>2</v>
      </c>
    </row>
    <row r="3341" spans="1:42" x14ac:dyDescent="0.3">
      <c r="A3341" s="1">
        <v>3943</v>
      </c>
      <c r="B3341" t="s">
        <v>12066</v>
      </c>
      <c r="C3341" t="s">
        <v>27</v>
      </c>
      <c r="D3341" t="s">
        <v>6488</v>
      </c>
      <c r="E3341" t="s">
        <v>584</v>
      </c>
      <c r="F3341" t="s">
        <v>12067</v>
      </c>
      <c r="G3341" t="s">
        <v>12068</v>
      </c>
      <c r="H3341" t="s">
        <v>8849</v>
      </c>
      <c r="I3341">
        <v>135</v>
      </c>
      <c r="J3341">
        <v>1.85</v>
      </c>
      <c r="K3341" t="s">
        <v>10987</v>
      </c>
      <c r="L3341" t="s">
        <v>14198</v>
      </c>
      <c r="M3341" t="s">
        <v>15286</v>
      </c>
      <c r="N3341" t="s">
        <v>14564</v>
      </c>
      <c r="O3341" t="s">
        <v>15096</v>
      </c>
      <c r="P3341" t="s">
        <v>19081</v>
      </c>
      <c r="Q3341">
        <v>2002</v>
      </c>
      <c r="R3341" t="s">
        <v>491</v>
      </c>
      <c r="S3341">
        <v>0</v>
      </c>
      <c r="T3341">
        <v>3300000</v>
      </c>
      <c r="U3341">
        <v>7563397</v>
      </c>
      <c r="V3341">
        <f t="shared" si="105"/>
        <v>4263397</v>
      </c>
      <c r="W3341" t="s">
        <v>12069</v>
      </c>
      <c r="X3341">
        <v>8.6999999999999993</v>
      </c>
      <c r="Y3341">
        <v>214</v>
      </c>
      <c r="Z3341">
        <v>533200</v>
      </c>
      <c r="AA3341">
        <v>749</v>
      </c>
      <c r="AB3341">
        <v>28000</v>
      </c>
      <c r="AC3341">
        <v>353</v>
      </c>
      <c r="AD3341">
        <v>1000</v>
      </c>
      <c r="AE3341">
        <v>69</v>
      </c>
      <c r="AF3341">
        <v>40</v>
      </c>
      <c r="AG3341">
        <v>1211</v>
      </c>
      <c r="AH3341" t="s">
        <v>20931</v>
      </c>
      <c r="AI3341" t="s">
        <v>2420</v>
      </c>
      <c r="AP3341">
        <f t="shared" si="104"/>
        <v>2</v>
      </c>
    </row>
    <row r="3342" spans="1:42" x14ac:dyDescent="0.3">
      <c r="A3342" s="1">
        <v>3944</v>
      </c>
      <c r="B3342" t="s">
        <v>12070</v>
      </c>
      <c r="C3342" t="s">
        <v>27</v>
      </c>
      <c r="D3342" t="s">
        <v>12071</v>
      </c>
      <c r="E3342" t="s">
        <v>10248</v>
      </c>
      <c r="F3342" t="s">
        <v>12072</v>
      </c>
      <c r="G3342" t="s">
        <v>6312</v>
      </c>
      <c r="H3342" t="s">
        <v>47</v>
      </c>
      <c r="I3342">
        <v>99</v>
      </c>
      <c r="J3342">
        <v>1.85</v>
      </c>
      <c r="K3342" t="s">
        <v>33</v>
      </c>
      <c r="L3342" t="s">
        <v>20313</v>
      </c>
      <c r="M3342" t="s">
        <v>14068</v>
      </c>
      <c r="N3342" t="s">
        <v>17621</v>
      </c>
      <c r="O3342" t="s">
        <v>20314</v>
      </c>
      <c r="P3342" t="s">
        <v>15313</v>
      </c>
      <c r="Q3342">
        <v>1999</v>
      </c>
      <c r="R3342" t="s">
        <v>491</v>
      </c>
      <c r="S3342">
        <v>2</v>
      </c>
      <c r="T3342">
        <v>2200000</v>
      </c>
      <c r="U3342">
        <v>104257</v>
      </c>
      <c r="V3342">
        <f t="shared" si="105"/>
        <v>-2095743</v>
      </c>
      <c r="W3342" t="s">
        <v>12073</v>
      </c>
      <c r="X3342">
        <v>7.1</v>
      </c>
      <c r="Y3342">
        <v>47</v>
      </c>
      <c r="Z3342">
        <v>19194</v>
      </c>
      <c r="AA3342">
        <v>160</v>
      </c>
      <c r="AB3342">
        <v>0</v>
      </c>
      <c r="AC3342">
        <v>8</v>
      </c>
      <c r="AD3342">
        <v>798</v>
      </c>
      <c r="AE3342">
        <v>472</v>
      </c>
      <c r="AF3342">
        <v>78</v>
      </c>
      <c r="AG3342">
        <v>1430</v>
      </c>
      <c r="AH3342" t="s">
        <v>1432</v>
      </c>
      <c r="AI3342" t="s">
        <v>20933</v>
      </c>
      <c r="AP3342">
        <f t="shared" si="104"/>
        <v>2</v>
      </c>
    </row>
    <row r="3343" spans="1:42" x14ac:dyDescent="0.3">
      <c r="A3343" s="1">
        <v>3947</v>
      </c>
      <c r="B3343" t="s">
        <v>12074</v>
      </c>
      <c r="C3343" t="s">
        <v>27</v>
      </c>
      <c r="D3343" t="s">
        <v>10668</v>
      </c>
      <c r="E3343" t="s">
        <v>12075</v>
      </c>
      <c r="F3343" t="s">
        <v>12076</v>
      </c>
      <c r="G3343" t="s">
        <v>12077</v>
      </c>
      <c r="H3343" t="s">
        <v>5403</v>
      </c>
      <c r="I3343">
        <v>115</v>
      </c>
      <c r="J3343">
        <v>2.35</v>
      </c>
      <c r="K3343" t="s">
        <v>10437</v>
      </c>
      <c r="L3343" t="s">
        <v>15227</v>
      </c>
      <c r="M3343" t="s">
        <v>15333</v>
      </c>
      <c r="N3343" t="s">
        <v>18800</v>
      </c>
      <c r="O3343" t="s">
        <v>17065</v>
      </c>
      <c r="P3343" t="s">
        <v>17859</v>
      </c>
      <c r="Q3343">
        <v>2012</v>
      </c>
      <c r="R3343" t="s">
        <v>491</v>
      </c>
      <c r="S3343">
        <v>1</v>
      </c>
      <c r="T3343">
        <v>3800000</v>
      </c>
      <c r="U3343">
        <v>610968</v>
      </c>
      <c r="V3343">
        <f t="shared" si="105"/>
        <v>-3189032</v>
      </c>
      <c r="W3343" t="s">
        <v>12078</v>
      </c>
      <c r="X3343">
        <v>8.3000000000000007</v>
      </c>
      <c r="Y3343">
        <v>349</v>
      </c>
      <c r="Z3343">
        <v>170155</v>
      </c>
      <c r="AA3343">
        <v>249</v>
      </c>
      <c r="AB3343">
        <v>60000</v>
      </c>
      <c r="AC3343">
        <v>346</v>
      </c>
      <c r="AD3343">
        <v>74</v>
      </c>
      <c r="AE3343">
        <v>69</v>
      </c>
      <c r="AF3343">
        <v>26</v>
      </c>
      <c r="AG3343">
        <v>216</v>
      </c>
      <c r="AH3343" t="s">
        <v>2420</v>
      </c>
      <c r="AP3343">
        <f t="shared" si="104"/>
        <v>1</v>
      </c>
    </row>
    <row r="3344" spans="1:42" x14ac:dyDescent="0.3">
      <c r="A3344" s="1">
        <v>3949</v>
      </c>
      <c r="B3344" t="s">
        <v>12079</v>
      </c>
      <c r="C3344" t="s">
        <v>27</v>
      </c>
      <c r="D3344" t="s">
        <v>7782</v>
      </c>
      <c r="E3344" t="s">
        <v>1301</v>
      </c>
      <c r="F3344" t="s">
        <v>218</v>
      </c>
      <c r="G3344" t="s">
        <v>4917</v>
      </c>
      <c r="H3344" t="s">
        <v>32</v>
      </c>
      <c r="I3344">
        <v>91</v>
      </c>
      <c r="J3344">
        <v>1.85</v>
      </c>
      <c r="K3344" t="s">
        <v>33</v>
      </c>
      <c r="L3344" t="s">
        <v>20315</v>
      </c>
      <c r="M3344" t="s">
        <v>19200</v>
      </c>
      <c r="N3344" t="s">
        <v>14414</v>
      </c>
      <c r="O3344" t="s">
        <v>14731</v>
      </c>
      <c r="P3344" t="s">
        <v>14028</v>
      </c>
      <c r="Q3344">
        <v>2006</v>
      </c>
      <c r="R3344" t="s">
        <v>34</v>
      </c>
      <c r="S3344">
        <v>0</v>
      </c>
      <c r="T3344">
        <v>3300000</v>
      </c>
      <c r="U3344">
        <v>8108247</v>
      </c>
      <c r="V3344">
        <f t="shared" si="105"/>
        <v>4808247</v>
      </c>
      <c r="W3344" t="s">
        <v>12080</v>
      </c>
      <c r="X3344">
        <v>7.4</v>
      </c>
      <c r="Y3344">
        <v>60</v>
      </c>
      <c r="Z3344">
        <v>9607</v>
      </c>
      <c r="AA3344">
        <v>174</v>
      </c>
      <c r="AB3344">
        <v>0</v>
      </c>
      <c r="AC3344">
        <v>38</v>
      </c>
      <c r="AD3344">
        <v>625</v>
      </c>
      <c r="AE3344">
        <v>464</v>
      </c>
      <c r="AF3344">
        <v>377</v>
      </c>
      <c r="AG3344">
        <v>2747</v>
      </c>
      <c r="AH3344" t="s">
        <v>2420</v>
      </c>
      <c r="AI3344" t="s">
        <v>12756</v>
      </c>
      <c r="AP3344">
        <f t="shared" si="104"/>
        <v>2</v>
      </c>
    </row>
    <row r="3345" spans="1:42" x14ac:dyDescent="0.3">
      <c r="A3345" s="1">
        <v>3952</v>
      </c>
      <c r="B3345" t="s">
        <v>12081</v>
      </c>
      <c r="C3345" t="s">
        <v>27</v>
      </c>
      <c r="D3345" t="s">
        <v>12082</v>
      </c>
      <c r="E3345" t="s">
        <v>58</v>
      </c>
      <c r="F3345" t="s">
        <v>3620</v>
      </c>
      <c r="G3345" t="s">
        <v>2828</v>
      </c>
      <c r="H3345" t="s">
        <v>32</v>
      </c>
      <c r="I3345">
        <v>92</v>
      </c>
      <c r="J3345">
        <v>2.35</v>
      </c>
      <c r="K3345" t="s">
        <v>33</v>
      </c>
      <c r="L3345" t="s">
        <v>20316</v>
      </c>
      <c r="M3345" t="s">
        <v>14747</v>
      </c>
      <c r="N3345" t="s">
        <v>18621</v>
      </c>
      <c r="O3345" t="s">
        <v>14433</v>
      </c>
      <c r="P3345" t="s">
        <v>18126</v>
      </c>
      <c r="Q3345">
        <v>1999</v>
      </c>
      <c r="R3345" t="s">
        <v>491</v>
      </c>
      <c r="S3345">
        <v>0</v>
      </c>
      <c r="T3345">
        <v>2000000</v>
      </c>
      <c r="U3345">
        <v>7680</v>
      </c>
      <c r="V3345">
        <f t="shared" si="105"/>
        <v>-1992320</v>
      </c>
      <c r="W3345" t="s">
        <v>12083</v>
      </c>
      <c r="X3345">
        <v>6.4</v>
      </c>
      <c r="Y3345">
        <v>16</v>
      </c>
      <c r="Z3345">
        <v>704</v>
      </c>
      <c r="AA3345">
        <v>18</v>
      </c>
      <c r="AB3345">
        <v>100</v>
      </c>
      <c r="AC3345">
        <v>4</v>
      </c>
      <c r="AD3345">
        <v>631</v>
      </c>
      <c r="AE3345">
        <v>443</v>
      </c>
      <c r="AF3345">
        <v>405</v>
      </c>
      <c r="AG3345">
        <v>2020</v>
      </c>
      <c r="AH3345" t="s">
        <v>2420</v>
      </c>
      <c r="AI3345" t="s">
        <v>12756</v>
      </c>
      <c r="AP3345">
        <f t="shared" si="104"/>
        <v>2</v>
      </c>
    </row>
    <row r="3346" spans="1:42" x14ac:dyDescent="0.3">
      <c r="A3346" s="1">
        <v>3957</v>
      </c>
      <c r="B3346" t="s">
        <v>12084</v>
      </c>
      <c r="C3346" t="s">
        <v>27</v>
      </c>
      <c r="D3346" t="s">
        <v>12085</v>
      </c>
      <c r="E3346" t="s">
        <v>9299</v>
      </c>
      <c r="F3346" t="s">
        <v>12086</v>
      </c>
      <c r="G3346" t="s">
        <v>12087</v>
      </c>
      <c r="H3346" t="s">
        <v>12088</v>
      </c>
      <c r="I3346">
        <v>101</v>
      </c>
      <c r="J3346">
        <v>1.85</v>
      </c>
      <c r="K3346" t="s">
        <v>1988</v>
      </c>
      <c r="L3346" t="s">
        <v>15247</v>
      </c>
      <c r="M3346" t="s">
        <v>19589</v>
      </c>
      <c r="N3346" t="s">
        <v>20317</v>
      </c>
      <c r="O3346" t="s">
        <v>14631</v>
      </c>
      <c r="P3346" t="s">
        <v>20318</v>
      </c>
      <c r="Q3346">
        <v>2004</v>
      </c>
      <c r="R3346" t="s">
        <v>491</v>
      </c>
      <c r="S3346">
        <v>0</v>
      </c>
      <c r="T3346">
        <v>3000000</v>
      </c>
      <c r="U3346">
        <v>6517198</v>
      </c>
      <c r="V3346">
        <f t="shared" si="105"/>
        <v>3517198</v>
      </c>
      <c r="W3346" t="s">
        <v>12089</v>
      </c>
      <c r="X3346">
        <v>7.5</v>
      </c>
      <c r="Y3346">
        <v>155</v>
      </c>
      <c r="Z3346">
        <v>30474</v>
      </c>
      <c r="AA3346">
        <v>172</v>
      </c>
      <c r="AB3346">
        <v>0</v>
      </c>
      <c r="AC3346">
        <v>13</v>
      </c>
      <c r="AD3346">
        <v>280</v>
      </c>
      <c r="AE3346">
        <v>11</v>
      </c>
      <c r="AF3346">
        <v>6</v>
      </c>
      <c r="AG3346">
        <v>308</v>
      </c>
      <c r="AH3346" t="s">
        <v>20931</v>
      </c>
      <c r="AI3346" t="s">
        <v>2420</v>
      </c>
      <c r="AP3346">
        <f t="shared" si="104"/>
        <v>2</v>
      </c>
    </row>
    <row r="3347" spans="1:42" x14ac:dyDescent="0.3">
      <c r="A3347" s="1">
        <v>3958</v>
      </c>
      <c r="B3347" t="s">
        <v>12090</v>
      </c>
      <c r="C3347" t="s">
        <v>27</v>
      </c>
      <c r="D3347" t="s">
        <v>11856</v>
      </c>
      <c r="E3347" t="s">
        <v>1558</v>
      </c>
      <c r="F3347" t="s">
        <v>8327</v>
      </c>
      <c r="G3347" t="s">
        <v>12091</v>
      </c>
      <c r="H3347" t="s">
        <v>32</v>
      </c>
      <c r="I3347">
        <v>105</v>
      </c>
      <c r="J3347">
        <v>1.85</v>
      </c>
      <c r="K3347" t="s">
        <v>33</v>
      </c>
      <c r="L3347" t="s">
        <v>16172</v>
      </c>
      <c r="M3347" t="s">
        <v>16367</v>
      </c>
      <c r="N3347" t="s">
        <v>14096</v>
      </c>
      <c r="O3347" t="s">
        <v>14212</v>
      </c>
      <c r="P3347" t="s">
        <v>17292</v>
      </c>
      <c r="Q3347">
        <v>2010</v>
      </c>
      <c r="R3347" t="s">
        <v>491</v>
      </c>
      <c r="S3347">
        <v>4</v>
      </c>
      <c r="T3347">
        <v>3200000</v>
      </c>
      <c r="U3347">
        <v>5776314</v>
      </c>
      <c r="V3347">
        <f t="shared" si="105"/>
        <v>2576314</v>
      </c>
      <c r="W3347" t="s">
        <v>12092</v>
      </c>
      <c r="X3347">
        <v>7.2</v>
      </c>
      <c r="Y3347">
        <v>261</v>
      </c>
      <c r="Z3347">
        <v>73349</v>
      </c>
      <c r="AA3347">
        <v>142</v>
      </c>
      <c r="AB3347">
        <v>15000</v>
      </c>
      <c r="AC3347">
        <v>101</v>
      </c>
      <c r="AD3347">
        <v>1000</v>
      </c>
      <c r="AE3347">
        <v>394</v>
      </c>
      <c r="AF3347">
        <v>157</v>
      </c>
      <c r="AG3347">
        <v>2016</v>
      </c>
      <c r="AH3347" t="s">
        <v>1432</v>
      </c>
      <c r="AI3347" t="s">
        <v>2420</v>
      </c>
      <c r="AJ3347" t="s">
        <v>12756</v>
      </c>
      <c r="AP3347">
        <f t="shared" si="104"/>
        <v>3</v>
      </c>
    </row>
    <row r="3348" spans="1:42" x14ac:dyDescent="0.3">
      <c r="A3348" s="1">
        <v>3960</v>
      </c>
      <c r="B3348" t="s">
        <v>12093</v>
      </c>
      <c r="C3348" t="s">
        <v>27</v>
      </c>
      <c r="D3348" t="s">
        <v>3699</v>
      </c>
      <c r="E3348" t="s">
        <v>6327</v>
      </c>
      <c r="F3348" t="s">
        <v>993</v>
      </c>
      <c r="G3348" t="s">
        <v>3770</v>
      </c>
      <c r="H3348" t="s">
        <v>32</v>
      </c>
      <c r="I3348">
        <v>109</v>
      </c>
      <c r="J3348">
        <v>1.85</v>
      </c>
      <c r="K3348" t="s">
        <v>33</v>
      </c>
      <c r="L3348" t="s">
        <v>20319</v>
      </c>
      <c r="M3348" t="s">
        <v>14466</v>
      </c>
      <c r="N3348" t="s">
        <v>14115</v>
      </c>
      <c r="O3348" t="s">
        <v>20320</v>
      </c>
      <c r="P3348" t="s">
        <v>20321</v>
      </c>
      <c r="Q3348">
        <v>1978</v>
      </c>
      <c r="R3348" t="s">
        <v>491</v>
      </c>
      <c r="S3348">
        <v>6</v>
      </c>
      <c r="T3348">
        <v>3000000</v>
      </c>
      <c r="U3348">
        <v>141600000</v>
      </c>
      <c r="V3348">
        <f t="shared" si="105"/>
        <v>138600000</v>
      </c>
      <c r="W3348" t="s">
        <v>12094</v>
      </c>
      <c r="X3348">
        <v>7.6</v>
      </c>
      <c r="Y3348">
        <v>94</v>
      </c>
      <c r="Z3348">
        <v>90177</v>
      </c>
      <c r="AA3348">
        <v>257</v>
      </c>
      <c r="AB3348">
        <v>0</v>
      </c>
      <c r="AC3348">
        <v>644</v>
      </c>
      <c r="AD3348">
        <v>1000</v>
      </c>
      <c r="AE3348">
        <v>783</v>
      </c>
      <c r="AF3348">
        <v>559</v>
      </c>
      <c r="AG3348">
        <v>3468</v>
      </c>
      <c r="AH3348" t="s">
        <v>1432</v>
      </c>
      <c r="AP3348">
        <f t="shared" si="104"/>
        <v>1</v>
      </c>
    </row>
    <row r="3349" spans="1:42" x14ac:dyDescent="0.3">
      <c r="A3349" s="1">
        <v>3961</v>
      </c>
      <c r="B3349" t="s">
        <v>12095</v>
      </c>
      <c r="C3349" t="s">
        <v>27</v>
      </c>
      <c r="D3349" t="s">
        <v>10769</v>
      </c>
      <c r="E3349" t="s">
        <v>12096</v>
      </c>
      <c r="F3349" t="s">
        <v>12097</v>
      </c>
      <c r="G3349" t="s">
        <v>5632</v>
      </c>
      <c r="H3349" t="s">
        <v>47</v>
      </c>
      <c r="I3349">
        <v>110</v>
      </c>
      <c r="J3349">
        <v>1.37</v>
      </c>
      <c r="K3349" t="s">
        <v>33</v>
      </c>
      <c r="L3349" t="s">
        <v>16296</v>
      </c>
      <c r="M3349" t="s">
        <v>20322</v>
      </c>
      <c r="N3349" t="s">
        <v>20323</v>
      </c>
      <c r="O3349" t="s">
        <v>14664</v>
      </c>
      <c r="P3349" t="s">
        <v>14186</v>
      </c>
      <c r="Q3349">
        <v>1964</v>
      </c>
      <c r="R3349" t="s">
        <v>4220</v>
      </c>
      <c r="S3349">
        <v>2</v>
      </c>
      <c r="T3349">
        <v>3000000</v>
      </c>
      <c r="U3349">
        <v>51100000</v>
      </c>
      <c r="V3349">
        <f t="shared" si="105"/>
        <v>48100000</v>
      </c>
      <c r="W3349" t="s">
        <v>12098</v>
      </c>
      <c r="X3349">
        <v>7.8</v>
      </c>
      <c r="Y3349">
        <v>164</v>
      </c>
      <c r="Z3349">
        <v>139432</v>
      </c>
      <c r="AA3349">
        <v>418</v>
      </c>
      <c r="AB3349">
        <v>0</v>
      </c>
      <c r="AC3349">
        <v>82</v>
      </c>
      <c r="AD3349">
        <v>387</v>
      </c>
      <c r="AE3349">
        <v>202</v>
      </c>
      <c r="AF3349">
        <v>177</v>
      </c>
      <c r="AG3349">
        <v>1198</v>
      </c>
      <c r="AH3349" t="s">
        <v>980</v>
      </c>
      <c r="AI3349" t="s">
        <v>718</v>
      </c>
      <c r="AJ3349" t="s">
        <v>13161</v>
      </c>
      <c r="AP3349">
        <f t="shared" si="104"/>
        <v>3</v>
      </c>
    </row>
    <row r="3350" spans="1:42" x14ac:dyDescent="0.3">
      <c r="A3350" s="1">
        <v>3964</v>
      </c>
      <c r="B3350" t="s">
        <v>12099</v>
      </c>
      <c r="C3350" t="s">
        <v>27</v>
      </c>
      <c r="D3350" t="s">
        <v>3733</v>
      </c>
      <c r="E3350" t="s">
        <v>312</v>
      </c>
      <c r="F3350" t="s">
        <v>1666</v>
      </c>
      <c r="G3350" t="s">
        <v>280</v>
      </c>
      <c r="H3350" t="s">
        <v>47</v>
      </c>
      <c r="I3350">
        <v>94</v>
      </c>
      <c r="J3350">
        <v>1.85</v>
      </c>
      <c r="K3350" t="s">
        <v>33</v>
      </c>
      <c r="L3350" t="s">
        <v>20324</v>
      </c>
      <c r="M3350" t="s">
        <v>14630</v>
      </c>
      <c r="N3350" t="s">
        <v>20325</v>
      </c>
      <c r="O3350" t="s">
        <v>20326</v>
      </c>
      <c r="P3350" t="s">
        <v>20327</v>
      </c>
      <c r="Q3350">
        <v>1996</v>
      </c>
      <c r="R3350" t="s">
        <v>491</v>
      </c>
      <c r="S3350">
        <v>4</v>
      </c>
      <c r="T3350">
        <v>3500000</v>
      </c>
      <c r="U3350">
        <v>16501785</v>
      </c>
      <c r="V3350">
        <f t="shared" si="105"/>
        <v>13001785</v>
      </c>
      <c r="W3350" t="s">
        <v>12100</v>
      </c>
      <c r="X3350">
        <v>8.1999999999999993</v>
      </c>
      <c r="Y3350">
        <v>134</v>
      </c>
      <c r="Z3350">
        <v>469561</v>
      </c>
      <c r="AA3350">
        <v>514</v>
      </c>
      <c r="AB3350">
        <v>21000</v>
      </c>
      <c r="AC3350">
        <v>0</v>
      </c>
      <c r="AD3350">
        <v>2000</v>
      </c>
      <c r="AE3350">
        <v>887</v>
      </c>
      <c r="AF3350">
        <v>557</v>
      </c>
      <c r="AG3350">
        <v>3559</v>
      </c>
      <c r="AH3350" t="s">
        <v>2420</v>
      </c>
      <c r="AP3350">
        <f t="shared" si="104"/>
        <v>1</v>
      </c>
    </row>
    <row r="3351" spans="1:42" x14ac:dyDescent="0.3">
      <c r="A3351" s="1">
        <v>3965</v>
      </c>
      <c r="B3351" t="s">
        <v>12101</v>
      </c>
      <c r="C3351" t="s">
        <v>27</v>
      </c>
      <c r="D3351" t="s">
        <v>3578</v>
      </c>
      <c r="E3351" t="s">
        <v>598</v>
      </c>
      <c r="F3351" t="s">
        <v>600</v>
      </c>
      <c r="G3351" t="s">
        <v>10528</v>
      </c>
      <c r="H3351" t="s">
        <v>32</v>
      </c>
      <c r="I3351">
        <v>115</v>
      </c>
      <c r="J3351">
        <v>1.85</v>
      </c>
      <c r="K3351" t="s">
        <v>33</v>
      </c>
      <c r="L3351" t="s">
        <v>19506</v>
      </c>
      <c r="M3351" t="s">
        <v>15568</v>
      </c>
      <c r="N3351" t="s">
        <v>20328</v>
      </c>
      <c r="O3351" t="s">
        <v>20329</v>
      </c>
      <c r="P3351" t="s">
        <v>15571</v>
      </c>
      <c r="Q3351">
        <v>2000</v>
      </c>
      <c r="R3351" t="s">
        <v>491</v>
      </c>
      <c r="S3351">
        <v>0</v>
      </c>
      <c r="T3351">
        <v>3000000</v>
      </c>
      <c r="U3351">
        <v>38168022</v>
      </c>
      <c r="V3351">
        <f t="shared" si="105"/>
        <v>35168022</v>
      </c>
      <c r="W3351" t="s">
        <v>12102</v>
      </c>
      <c r="X3351">
        <v>6.6</v>
      </c>
      <c r="Y3351">
        <v>53</v>
      </c>
      <c r="Z3351">
        <v>4687</v>
      </c>
      <c r="AA3351">
        <v>83</v>
      </c>
      <c r="AB3351">
        <v>290</v>
      </c>
      <c r="AC3351">
        <v>0</v>
      </c>
      <c r="AD3351">
        <v>1000</v>
      </c>
      <c r="AE3351">
        <v>436</v>
      </c>
      <c r="AF3351">
        <v>360</v>
      </c>
      <c r="AG3351">
        <v>1964</v>
      </c>
      <c r="AH3351" t="s">
        <v>1432</v>
      </c>
      <c r="AI3351" t="s">
        <v>6248</v>
      </c>
      <c r="AP3351">
        <f t="shared" si="104"/>
        <v>2</v>
      </c>
    </row>
    <row r="3352" spans="1:42" x14ac:dyDescent="0.3">
      <c r="A3352" s="1">
        <v>3966</v>
      </c>
      <c r="B3352" t="s">
        <v>12103</v>
      </c>
      <c r="C3352" t="s">
        <v>27</v>
      </c>
      <c r="D3352" t="s">
        <v>12104</v>
      </c>
      <c r="E3352" t="s">
        <v>11368</v>
      </c>
      <c r="F3352" t="s">
        <v>11403</v>
      </c>
      <c r="G3352" t="s">
        <v>12105</v>
      </c>
      <c r="H3352" t="s">
        <v>32</v>
      </c>
      <c r="I3352">
        <v>98</v>
      </c>
      <c r="J3352">
        <v>1.85</v>
      </c>
      <c r="K3352" t="s">
        <v>33</v>
      </c>
      <c r="L3352" t="s">
        <v>15372</v>
      </c>
      <c r="M3352" t="s">
        <v>20330</v>
      </c>
      <c r="N3352" t="s">
        <v>14241</v>
      </c>
      <c r="O3352" t="s">
        <v>15026</v>
      </c>
      <c r="P3352" t="s">
        <v>17008</v>
      </c>
      <c r="Q3352">
        <v>2010</v>
      </c>
      <c r="R3352" t="s">
        <v>491</v>
      </c>
      <c r="S3352">
        <v>0</v>
      </c>
      <c r="T3352">
        <v>3000000</v>
      </c>
      <c r="U3352">
        <v>84749884</v>
      </c>
      <c r="V3352">
        <f t="shared" si="105"/>
        <v>81749884</v>
      </c>
      <c r="W3352" t="s">
        <v>12106</v>
      </c>
      <c r="X3352">
        <v>5.7</v>
      </c>
      <c r="Y3352">
        <v>264</v>
      </c>
      <c r="Z3352">
        <v>82133</v>
      </c>
      <c r="AA3352">
        <v>359</v>
      </c>
      <c r="AB3352">
        <v>14000</v>
      </c>
      <c r="AC3352">
        <v>21</v>
      </c>
      <c r="AD3352">
        <v>438</v>
      </c>
      <c r="AE3352">
        <v>332</v>
      </c>
      <c r="AF3352">
        <v>189</v>
      </c>
      <c r="AG3352">
        <v>1081</v>
      </c>
      <c r="AH3352" t="s">
        <v>4493</v>
      </c>
      <c r="AP3352">
        <f t="shared" si="104"/>
        <v>1</v>
      </c>
    </row>
    <row r="3353" spans="1:42" x14ac:dyDescent="0.3">
      <c r="A3353" s="1">
        <v>3967</v>
      </c>
      <c r="B3353" t="s">
        <v>12107</v>
      </c>
      <c r="C3353" t="s">
        <v>27</v>
      </c>
      <c r="D3353" t="s">
        <v>4986</v>
      </c>
      <c r="E3353" t="s">
        <v>136</v>
      </c>
      <c r="F3353" t="s">
        <v>588</v>
      </c>
      <c r="G3353" t="s">
        <v>5759</v>
      </c>
      <c r="H3353" t="s">
        <v>47</v>
      </c>
      <c r="I3353">
        <v>91</v>
      </c>
      <c r="J3353">
        <v>2.35</v>
      </c>
      <c r="K3353" t="s">
        <v>33</v>
      </c>
      <c r="L3353" t="s">
        <v>17688</v>
      </c>
      <c r="M3353" t="s">
        <v>14096</v>
      </c>
      <c r="N3353" t="s">
        <v>14869</v>
      </c>
      <c r="O3353" t="s">
        <v>15595</v>
      </c>
      <c r="P3353" t="s">
        <v>14333</v>
      </c>
      <c r="Q3353">
        <v>1998</v>
      </c>
      <c r="R3353" t="s">
        <v>72</v>
      </c>
      <c r="S3353">
        <v>0</v>
      </c>
      <c r="T3353">
        <v>3000000</v>
      </c>
      <c r="U3353">
        <v>24788807</v>
      </c>
      <c r="V3353">
        <f t="shared" si="105"/>
        <v>21788807</v>
      </c>
      <c r="W3353" t="s">
        <v>12108</v>
      </c>
      <c r="X3353">
        <v>7.4</v>
      </c>
      <c r="Y3353">
        <v>94</v>
      </c>
      <c r="Z3353">
        <v>21245</v>
      </c>
      <c r="AA3353">
        <v>213</v>
      </c>
      <c r="AB3353">
        <v>0</v>
      </c>
      <c r="AC3353">
        <v>52</v>
      </c>
      <c r="AD3353">
        <v>773</v>
      </c>
      <c r="AE3353">
        <v>588</v>
      </c>
      <c r="AF3353">
        <v>482</v>
      </c>
      <c r="AG3353">
        <v>1965</v>
      </c>
      <c r="AH3353" t="s">
        <v>1432</v>
      </c>
      <c r="AP3353">
        <f t="shared" si="104"/>
        <v>1</v>
      </c>
    </row>
    <row r="3354" spans="1:42" x14ac:dyDescent="0.3">
      <c r="A3354" s="1">
        <v>3968</v>
      </c>
      <c r="B3354" t="s">
        <v>12109</v>
      </c>
      <c r="C3354" t="s">
        <v>559</v>
      </c>
      <c r="D3354" t="s">
        <v>2697</v>
      </c>
      <c r="E3354" t="s">
        <v>2697</v>
      </c>
      <c r="F3354" t="s">
        <v>12110</v>
      </c>
      <c r="G3354" t="s">
        <v>10369</v>
      </c>
      <c r="H3354" t="s">
        <v>572</v>
      </c>
      <c r="I3354">
        <v>120</v>
      </c>
      <c r="J3354">
        <v>1.85</v>
      </c>
      <c r="K3354" t="s">
        <v>33</v>
      </c>
      <c r="L3354" t="s">
        <v>14897</v>
      </c>
      <c r="M3354" t="s">
        <v>20331</v>
      </c>
      <c r="N3354" t="s">
        <v>20332</v>
      </c>
      <c r="O3354" t="s">
        <v>20333</v>
      </c>
      <c r="P3354" t="s">
        <v>19372</v>
      </c>
      <c r="Q3354">
        <v>2002</v>
      </c>
      <c r="R3354" t="s">
        <v>491</v>
      </c>
      <c r="S3354">
        <v>2</v>
      </c>
      <c r="T3354">
        <v>4000000</v>
      </c>
      <c r="U3354">
        <v>21244913</v>
      </c>
      <c r="V3354">
        <f t="shared" si="105"/>
        <v>17244913</v>
      </c>
      <c r="W3354" t="s">
        <v>12111</v>
      </c>
      <c r="X3354">
        <v>8</v>
      </c>
      <c r="Y3354">
        <v>215</v>
      </c>
      <c r="Z3354">
        <v>123090</v>
      </c>
      <c r="AA3354">
        <v>888</v>
      </c>
      <c r="AB3354">
        <v>4000</v>
      </c>
      <c r="AC3354">
        <v>909</v>
      </c>
      <c r="AD3354">
        <v>909</v>
      </c>
      <c r="AE3354">
        <v>504</v>
      </c>
      <c r="AF3354">
        <v>184</v>
      </c>
      <c r="AG3354">
        <v>1779</v>
      </c>
      <c r="AH3354" t="s">
        <v>20931</v>
      </c>
      <c r="AI3354" t="s">
        <v>6248</v>
      </c>
      <c r="AJ3354" t="s">
        <v>2420</v>
      </c>
      <c r="AP3354">
        <f t="shared" si="104"/>
        <v>3</v>
      </c>
    </row>
    <row r="3355" spans="1:42" x14ac:dyDescent="0.3">
      <c r="A3355" s="1">
        <v>3970</v>
      </c>
      <c r="B3355" t="s">
        <v>12112</v>
      </c>
      <c r="C3355" t="s">
        <v>27</v>
      </c>
      <c r="D3355" t="s">
        <v>12113</v>
      </c>
      <c r="E3355" t="s">
        <v>12114</v>
      </c>
      <c r="F3355" t="s">
        <v>12115</v>
      </c>
      <c r="G3355" t="s">
        <v>963</v>
      </c>
      <c r="H3355" t="s">
        <v>32</v>
      </c>
      <c r="I3355">
        <v>87</v>
      </c>
      <c r="J3355">
        <v>1.85</v>
      </c>
      <c r="K3355" t="s">
        <v>33</v>
      </c>
      <c r="L3355" t="s">
        <v>17239</v>
      </c>
      <c r="M3355" t="s">
        <v>17237</v>
      </c>
      <c r="N3355" t="s">
        <v>18160</v>
      </c>
      <c r="O3355" t="s">
        <v>18162</v>
      </c>
      <c r="P3355" t="s">
        <v>15865</v>
      </c>
      <c r="Q3355">
        <v>1985</v>
      </c>
      <c r="R3355" t="s">
        <v>491</v>
      </c>
      <c r="S3355">
        <v>0</v>
      </c>
      <c r="T3355">
        <v>2200000</v>
      </c>
      <c r="U3355">
        <v>30000000</v>
      </c>
      <c r="V3355">
        <f t="shared" si="105"/>
        <v>27800000</v>
      </c>
      <c r="W3355" t="s">
        <v>12116</v>
      </c>
      <c r="X3355">
        <v>5.4</v>
      </c>
      <c r="Y3355">
        <v>138</v>
      </c>
      <c r="Z3355">
        <v>43485</v>
      </c>
      <c r="AA3355">
        <v>327</v>
      </c>
      <c r="AB3355">
        <v>0</v>
      </c>
      <c r="AC3355">
        <v>28</v>
      </c>
      <c r="AD3355">
        <v>426</v>
      </c>
      <c r="AE3355">
        <v>359</v>
      </c>
      <c r="AF3355">
        <v>217</v>
      </c>
      <c r="AG3355">
        <v>1472</v>
      </c>
      <c r="AH3355" t="s">
        <v>20924</v>
      </c>
      <c r="AI3355" t="s">
        <v>4493</v>
      </c>
      <c r="AP3355">
        <f t="shared" si="104"/>
        <v>2</v>
      </c>
    </row>
    <row r="3356" spans="1:42" x14ac:dyDescent="0.3">
      <c r="A3356" s="1">
        <v>3971</v>
      </c>
      <c r="B3356" t="s">
        <v>12117</v>
      </c>
      <c r="C3356" t="s">
        <v>27</v>
      </c>
      <c r="D3356" t="s">
        <v>8521</v>
      </c>
      <c r="E3356" t="s">
        <v>4350</v>
      </c>
      <c r="F3356" t="s">
        <v>3620</v>
      </c>
      <c r="G3356" t="s">
        <v>12118</v>
      </c>
      <c r="H3356" t="s">
        <v>47</v>
      </c>
      <c r="I3356">
        <v>117</v>
      </c>
      <c r="J3356">
        <v>1.66</v>
      </c>
      <c r="K3356" t="s">
        <v>33</v>
      </c>
      <c r="L3356" t="s">
        <v>14564</v>
      </c>
      <c r="M3356" t="s">
        <v>16505</v>
      </c>
      <c r="N3356" t="s">
        <v>20334</v>
      </c>
      <c r="O3356" t="s">
        <v>15374</v>
      </c>
      <c r="P3356" t="s">
        <v>15287</v>
      </c>
      <c r="Q3356">
        <v>1985</v>
      </c>
      <c r="R3356" t="s">
        <v>9126</v>
      </c>
      <c r="S3356">
        <v>0</v>
      </c>
      <c r="T3356">
        <v>3000000</v>
      </c>
      <c r="U3356">
        <v>20966644</v>
      </c>
      <c r="V3356">
        <f t="shared" si="105"/>
        <v>17966644</v>
      </c>
      <c r="W3356" t="s">
        <v>12119</v>
      </c>
      <c r="X3356">
        <v>7.4</v>
      </c>
      <c r="Y3356">
        <v>55</v>
      </c>
      <c r="Z3356">
        <v>29610</v>
      </c>
      <c r="AA3356">
        <v>94</v>
      </c>
      <c r="AB3356">
        <v>0</v>
      </c>
      <c r="AC3356">
        <v>133</v>
      </c>
      <c r="AD3356">
        <v>687</v>
      </c>
      <c r="AE3356">
        <v>443</v>
      </c>
      <c r="AF3356">
        <v>249</v>
      </c>
      <c r="AG3356">
        <v>1665</v>
      </c>
      <c r="AH3356" t="s">
        <v>2420</v>
      </c>
      <c r="AI3356" t="s">
        <v>12756</v>
      </c>
      <c r="AP3356">
        <f t="shared" si="104"/>
        <v>2</v>
      </c>
    </row>
    <row r="3357" spans="1:42" x14ac:dyDescent="0.3">
      <c r="A3357" s="1">
        <v>3972</v>
      </c>
      <c r="B3357" t="s">
        <v>12120</v>
      </c>
      <c r="C3357" t="s">
        <v>27</v>
      </c>
      <c r="D3357" t="s">
        <v>9894</v>
      </c>
      <c r="E3357" t="s">
        <v>5938</v>
      </c>
      <c r="F3357" t="s">
        <v>12121</v>
      </c>
      <c r="G3357" t="s">
        <v>3245</v>
      </c>
      <c r="H3357" t="s">
        <v>32</v>
      </c>
      <c r="I3357">
        <v>85</v>
      </c>
      <c r="J3357">
        <v>2.35</v>
      </c>
      <c r="K3357" t="s">
        <v>33</v>
      </c>
      <c r="L3357" t="s">
        <v>14733</v>
      </c>
      <c r="M3357" t="s">
        <v>18140</v>
      </c>
      <c r="N3357" t="s">
        <v>16504</v>
      </c>
      <c r="O3357" t="s">
        <v>14540</v>
      </c>
      <c r="P3357" t="s">
        <v>15476</v>
      </c>
      <c r="Q3357">
        <v>2013</v>
      </c>
      <c r="R3357" t="s">
        <v>491</v>
      </c>
      <c r="S3357">
        <v>0</v>
      </c>
      <c r="T3357">
        <v>3000000</v>
      </c>
      <c r="U3357">
        <v>64423650</v>
      </c>
      <c r="V3357">
        <f t="shared" si="105"/>
        <v>61423650</v>
      </c>
      <c r="W3357" t="s">
        <v>12122</v>
      </c>
      <c r="X3357">
        <v>5.7</v>
      </c>
      <c r="Y3357">
        <v>361</v>
      </c>
      <c r="Z3357">
        <v>139329</v>
      </c>
      <c r="AA3357">
        <v>578</v>
      </c>
      <c r="AB3357">
        <v>31000</v>
      </c>
      <c r="AC3357">
        <v>65</v>
      </c>
      <c r="AD3357">
        <v>942</v>
      </c>
      <c r="AE3357">
        <v>810</v>
      </c>
      <c r="AF3357">
        <v>535</v>
      </c>
      <c r="AG3357">
        <v>3708</v>
      </c>
      <c r="AH3357" t="s">
        <v>4493</v>
      </c>
      <c r="AI3357" t="s">
        <v>13700</v>
      </c>
      <c r="AJ3357" t="s">
        <v>13161</v>
      </c>
      <c r="AP3357">
        <f t="shared" si="104"/>
        <v>3</v>
      </c>
    </row>
    <row r="3358" spans="1:42" x14ac:dyDescent="0.3">
      <c r="A3358" s="1">
        <v>3973</v>
      </c>
      <c r="B3358" t="s">
        <v>12123</v>
      </c>
      <c r="C3358" t="s">
        <v>27</v>
      </c>
      <c r="D3358" t="s">
        <v>1929</v>
      </c>
      <c r="E3358" t="s">
        <v>12124</v>
      </c>
      <c r="F3358" t="s">
        <v>12125</v>
      </c>
      <c r="G3358" t="s">
        <v>3579</v>
      </c>
      <c r="H3358" t="s">
        <v>32</v>
      </c>
      <c r="I3358">
        <v>110</v>
      </c>
      <c r="J3358">
        <v>2.35</v>
      </c>
      <c r="K3358" t="s">
        <v>33</v>
      </c>
      <c r="L3358" t="s">
        <v>14002</v>
      </c>
      <c r="M3358" t="s">
        <v>17933</v>
      </c>
      <c r="N3358" t="s">
        <v>15086</v>
      </c>
      <c r="O3358" t="s">
        <v>16942</v>
      </c>
      <c r="P3358" t="s">
        <v>14218</v>
      </c>
      <c r="Q3358">
        <v>2012</v>
      </c>
      <c r="R3358" t="s">
        <v>491</v>
      </c>
      <c r="S3358">
        <v>0</v>
      </c>
      <c r="T3358">
        <v>3000000</v>
      </c>
      <c r="U3358">
        <v>48056940</v>
      </c>
      <c r="V3358">
        <f t="shared" si="105"/>
        <v>45056940</v>
      </c>
      <c r="W3358" t="s">
        <v>12126</v>
      </c>
      <c r="X3358">
        <v>6.8</v>
      </c>
      <c r="Y3358">
        <v>411</v>
      </c>
      <c r="Z3358">
        <v>155153</v>
      </c>
      <c r="AA3358">
        <v>524</v>
      </c>
      <c r="AB3358">
        <v>58000</v>
      </c>
      <c r="AC3358">
        <v>301</v>
      </c>
      <c r="AD3358">
        <v>1000</v>
      </c>
      <c r="AE3358">
        <v>419</v>
      </c>
      <c r="AF3358">
        <v>412</v>
      </c>
      <c r="AG3358">
        <v>2239</v>
      </c>
      <c r="AH3358" t="s">
        <v>4493</v>
      </c>
      <c r="AI3358" t="s">
        <v>20928</v>
      </c>
      <c r="AP3358">
        <f t="shared" si="104"/>
        <v>2</v>
      </c>
    </row>
    <row r="3359" spans="1:42" x14ac:dyDescent="0.3">
      <c r="A3359" s="1">
        <v>3974</v>
      </c>
      <c r="B3359" t="s">
        <v>12127</v>
      </c>
      <c r="C3359" t="s">
        <v>27</v>
      </c>
      <c r="D3359" t="s">
        <v>8868</v>
      </c>
      <c r="E3359" t="s">
        <v>1167</v>
      </c>
      <c r="F3359" t="s">
        <v>12128</v>
      </c>
      <c r="G3359" t="s">
        <v>12129</v>
      </c>
      <c r="H3359" t="s">
        <v>32</v>
      </c>
      <c r="I3359">
        <v>113</v>
      </c>
      <c r="J3359">
        <v>1.85</v>
      </c>
      <c r="K3359" t="s">
        <v>33</v>
      </c>
      <c r="L3359" t="s">
        <v>20335</v>
      </c>
      <c r="M3359" t="s">
        <v>17450</v>
      </c>
      <c r="N3359" t="s">
        <v>16485</v>
      </c>
      <c r="O3359" t="s">
        <v>19670</v>
      </c>
      <c r="P3359" t="s">
        <v>18384</v>
      </c>
      <c r="Q3359">
        <v>2002</v>
      </c>
      <c r="R3359" t="s">
        <v>491</v>
      </c>
      <c r="S3359">
        <v>1</v>
      </c>
      <c r="T3359">
        <v>3000000</v>
      </c>
      <c r="U3359">
        <v>19184015</v>
      </c>
      <c r="V3359">
        <f t="shared" si="105"/>
        <v>16184015</v>
      </c>
      <c r="W3359" t="s">
        <v>12130</v>
      </c>
      <c r="X3359">
        <v>5.4</v>
      </c>
      <c r="Y3359">
        <v>24</v>
      </c>
      <c r="Z3359">
        <v>1466</v>
      </c>
      <c r="AA3359">
        <v>35</v>
      </c>
      <c r="AB3359">
        <v>63</v>
      </c>
      <c r="AC3359">
        <v>9</v>
      </c>
      <c r="AD3359">
        <v>71</v>
      </c>
      <c r="AE3359">
        <v>65</v>
      </c>
      <c r="AF3359">
        <v>12</v>
      </c>
      <c r="AG3359">
        <v>159</v>
      </c>
      <c r="AH3359" t="s">
        <v>20932</v>
      </c>
      <c r="AI3359" t="s">
        <v>1432</v>
      </c>
      <c r="AJ3359" t="s">
        <v>6248</v>
      </c>
      <c r="AP3359">
        <f t="shared" si="104"/>
        <v>3</v>
      </c>
    </row>
    <row r="3360" spans="1:42" x14ac:dyDescent="0.3">
      <c r="A3360" s="1">
        <v>3977</v>
      </c>
      <c r="B3360" t="s">
        <v>12131</v>
      </c>
      <c r="C3360" t="s">
        <v>27</v>
      </c>
      <c r="D3360" t="s">
        <v>5011</v>
      </c>
      <c r="E3360" t="s">
        <v>3095</v>
      </c>
      <c r="F3360" t="s">
        <v>2716</v>
      </c>
      <c r="G3360" t="s">
        <v>1478</v>
      </c>
      <c r="H3360" t="s">
        <v>32</v>
      </c>
      <c r="I3360">
        <v>98</v>
      </c>
      <c r="J3360">
        <v>1.85</v>
      </c>
      <c r="K3360" t="s">
        <v>33</v>
      </c>
      <c r="L3360" t="s">
        <v>15349</v>
      </c>
      <c r="M3360" t="s">
        <v>14325</v>
      </c>
      <c r="N3360" t="s">
        <v>14453</v>
      </c>
      <c r="O3360" t="s">
        <v>15877</v>
      </c>
      <c r="P3360" t="s">
        <v>20336</v>
      </c>
      <c r="Q3360">
        <v>1997</v>
      </c>
      <c r="R3360" t="s">
        <v>72</v>
      </c>
      <c r="S3360">
        <v>0</v>
      </c>
      <c r="T3360">
        <v>3000000</v>
      </c>
      <c r="U3360">
        <v>24629916</v>
      </c>
      <c r="V3360">
        <f t="shared" si="105"/>
        <v>21629916</v>
      </c>
      <c r="W3360" t="s">
        <v>12132</v>
      </c>
      <c r="X3360">
        <v>5.0999999999999996</v>
      </c>
      <c r="Y3360">
        <v>35</v>
      </c>
      <c r="Z3360">
        <v>12942</v>
      </c>
      <c r="AA3360">
        <v>34</v>
      </c>
      <c r="AB3360">
        <v>902</v>
      </c>
      <c r="AC3360">
        <v>188</v>
      </c>
      <c r="AD3360">
        <v>2000</v>
      </c>
      <c r="AE3360">
        <v>970</v>
      </c>
      <c r="AF3360">
        <v>693</v>
      </c>
      <c r="AG3360">
        <v>4277</v>
      </c>
      <c r="AH3360" t="s">
        <v>1432</v>
      </c>
      <c r="AI3360" t="s">
        <v>2420</v>
      </c>
      <c r="AJ3360" t="s">
        <v>20926</v>
      </c>
      <c r="AK3360" t="s">
        <v>20930</v>
      </c>
      <c r="AP3360">
        <f t="shared" si="104"/>
        <v>4</v>
      </c>
    </row>
    <row r="3361" spans="1:42" x14ac:dyDescent="0.3">
      <c r="A3361" s="1">
        <v>3979</v>
      </c>
      <c r="B3361" t="s">
        <v>12133</v>
      </c>
      <c r="C3361" t="s">
        <v>27</v>
      </c>
      <c r="D3361" t="s">
        <v>12134</v>
      </c>
      <c r="E3361" t="s">
        <v>764</v>
      </c>
      <c r="F3361" t="s">
        <v>12135</v>
      </c>
      <c r="G3361" t="s">
        <v>12136</v>
      </c>
      <c r="H3361" t="s">
        <v>32</v>
      </c>
      <c r="I3361">
        <v>86</v>
      </c>
      <c r="J3361">
        <v>1.85</v>
      </c>
      <c r="K3361" t="s">
        <v>33</v>
      </c>
      <c r="L3361" t="s">
        <v>15177</v>
      </c>
      <c r="M3361" t="s">
        <v>14096</v>
      </c>
      <c r="N3361" t="s">
        <v>17932</v>
      </c>
      <c r="O3361" t="s">
        <v>20074</v>
      </c>
      <c r="P3361" t="s">
        <v>20337</v>
      </c>
      <c r="Q3361">
        <v>1986</v>
      </c>
      <c r="R3361" t="s">
        <v>491</v>
      </c>
      <c r="S3361">
        <v>0</v>
      </c>
      <c r="T3361">
        <v>3000000</v>
      </c>
      <c r="U3361">
        <v>19472057</v>
      </c>
      <c r="V3361">
        <f t="shared" si="105"/>
        <v>16472057</v>
      </c>
      <c r="W3361" t="s">
        <v>12137</v>
      </c>
      <c r="X3361">
        <v>5.9</v>
      </c>
      <c r="Y3361">
        <v>158</v>
      </c>
      <c r="Z3361">
        <v>25332</v>
      </c>
      <c r="AA3361">
        <v>307</v>
      </c>
      <c r="AB3361">
        <v>0</v>
      </c>
      <c r="AC3361">
        <v>41</v>
      </c>
      <c r="AD3361">
        <v>956</v>
      </c>
      <c r="AE3361">
        <v>316</v>
      </c>
      <c r="AF3361">
        <v>155</v>
      </c>
      <c r="AG3361">
        <v>1862</v>
      </c>
      <c r="AH3361" t="s">
        <v>4493</v>
      </c>
      <c r="AI3361" t="s">
        <v>13161</v>
      </c>
      <c r="AP3361">
        <f t="shared" si="104"/>
        <v>2</v>
      </c>
    </row>
    <row r="3362" spans="1:42" x14ac:dyDescent="0.3">
      <c r="A3362" s="1">
        <v>3980</v>
      </c>
      <c r="B3362" t="s">
        <v>12138</v>
      </c>
      <c r="C3362" t="s">
        <v>27</v>
      </c>
      <c r="D3362" t="s">
        <v>6305</v>
      </c>
      <c r="E3362" t="s">
        <v>12139</v>
      </c>
      <c r="F3362" t="s">
        <v>12140</v>
      </c>
      <c r="G3362" t="s">
        <v>8671</v>
      </c>
      <c r="H3362" t="s">
        <v>47</v>
      </c>
      <c r="I3362">
        <v>105</v>
      </c>
      <c r="J3362">
        <v>2.35</v>
      </c>
      <c r="K3362" t="s">
        <v>33</v>
      </c>
      <c r="L3362" t="s">
        <v>17864</v>
      </c>
      <c r="M3362" t="s">
        <v>14136</v>
      </c>
      <c r="N3362" t="s">
        <v>16701</v>
      </c>
      <c r="O3362" t="s">
        <v>14229</v>
      </c>
      <c r="P3362" t="s">
        <v>14619</v>
      </c>
      <c r="Q3362">
        <v>1957</v>
      </c>
      <c r="R3362" t="s">
        <v>72</v>
      </c>
      <c r="S3362">
        <v>2</v>
      </c>
      <c r="T3362">
        <v>3000000</v>
      </c>
      <c r="U3362">
        <v>27200000</v>
      </c>
      <c r="V3362">
        <f t="shared" si="105"/>
        <v>24200000</v>
      </c>
      <c r="W3362" t="s">
        <v>12141</v>
      </c>
      <c r="X3362">
        <v>8.1999999999999993</v>
      </c>
      <c r="Y3362">
        <v>122</v>
      </c>
      <c r="Z3362">
        <v>149444</v>
      </c>
      <c r="AA3362">
        <v>273</v>
      </c>
      <c r="AB3362">
        <v>0</v>
      </c>
      <c r="AC3362">
        <v>767</v>
      </c>
      <c r="AD3362">
        <v>682</v>
      </c>
      <c r="AE3362">
        <v>119</v>
      </c>
      <c r="AF3362">
        <v>87</v>
      </c>
      <c r="AG3362">
        <v>1035</v>
      </c>
      <c r="AH3362" t="s">
        <v>718</v>
      </c>
      <c r="AI3362" t="s">
        <v>2420</v>
      </c>
      <c r="AJ3362" t="s">
        <v>6750</v>
      </c>
      <c r="AP3362">
        <f t="shared" si="104"/>
        <v>3</v>
      </c>
    </row>
    <row r="3363" spans="1:42" x14ac:dyDescent="0.3">
      <c r="A3363" s="1">
        <v>3981</v>
      </c>
      <c r="B3363" t="s">
        <v>12142</v>
      </c>
      <c r="C3363" t="s">
        <v>27</v>
      </c>
      <c r="D3363" t="s">
        <v>3833</v>
      </c>
      <c r="E3363" t="s">
        <v>2130</v>
      </c>
      <c r="F3363" t="s">
        <v>12143</v>
      </c>
      <c r="G3363" t="s">
        <v>12144</v>
      </c>
      <c r="H3363" t="s">
        <v>32</v>
      </c>
      <c r="I3363">
        <v>100</v>
      </c>
      <c r="J3363">
        <v>1.85</v>
      </c>
      <c r="K3363" t="s">
        <v>33</v>
      </c>
      <c r="L3363" t="s">
        <v>13981</v>
      </c>
      <c r="M3363" t="s">
        <v>15529</v>
      </c>
      <c r="N3363" t="s">
        <v>20338</v>
      </c>
      <c r="O3363" t="s">
        <v>14337</v>
      </c>
      <c r="P3363" t="s">
        <v>20339</v>
      </c>
      <c r="Q3363">
        <v>1990</v>
      </c>
      <c r="R3363" t="s">
        <v>72</v>
      </c>
      <c r="S3363">
        <v>1</v>
      </c>
      <c r="T3363">
        <v>3000000</v>
      </c>
      <c r="U3363">
        <v>15369573</v>
      </c>
      <c r="V3363">
        <f t="shared" si="105"/>
        <v>12369573</v>
      </c>
      <c r="W3363" t="s">
        <v>12145</v>
      </c>
      <c r="X3363">
        <v>5.3</v>
      </c>
      <c r="Y3363">
        <v>16</v>
      </c>
      <c r="Z3363">
        <v>2580</v>
      </c>
      <c r="AA3363">
        <v>54</v>
      </c>
      <c r="AB3363">
        <v>710</v>
      </c>
      <c r="AC3363">
        <v>32</v>
      </c>
      <c r="AD3363">
        <v>610</v>
      </c>
      <c r="AE3363">
        <v>232</v>
      </c>
      <c r="AF3363">
        <v>175</v>
      </c>
      <c r="AG3363">
        <v>1441</v>
      </c>
      <c r="AH3363" t="s">
        <v>718</v>
      </c>
      <c r="AI3363" t="s">
        <v>1432</v>
      </c>
      <c r="AJ3363" t="s">
        <v>13700</v>
      </c>
      <c r="AP3363">
        <f t="shared" si="104"/>
        <v>3</v>
      </c>
    </row>
    <row r="3364" spans="1:42" x14ac:dyDescent="0.3">
      <c r="A3364" s="1">
        <v>3984</v>
      </c>
      <c r="B3364" t="s">
        <v>12146</v>
      </c>
      <c r="C3364" t="s">
        <v>27</v>
      </c>
      <c r="D3364" t="s">
        <v>12147</v>
      </c>
      <c r="E3364" t="s">
        <v>9077</v>
      </c>
      <c r="F3364" t="s">
        <v>12148</v>
      </c>
      <c r="G3364" t="s">
        <v>12149</v>
      </c>
      <c r="H3364" t="s">
        <v>32</v>
      </c>
      <c r="I3364">
        <v>91</v>
      </c>
      <c r="J3364">
        <v>1.85</v>
      </c>
      <c r="K3364" t="s">
        <v>33</v>
      </c>
      <c r="L3364" t="s">
        <v>15260</v>
      </c>
      <c r="M3364" t="s">
        <v>14551</v>
      </c>
      <c r="N3364" t="s">
        <v>17932</v>
      </c>
      <c r="O3364" t="s">
        <v>17493</v>
      </c>
      <c r="P3364" t="s">
        <v>20340</v>
      </c>
      <c r="Q3364">
        <v>1993</v>
      </c>
      <c r="R3364" t="s">
        <v>491</v>
      </c>
      <c r="S3364">
        <v>0</v>
      </c>
      <c r="T3364">
        <v>2500000</v>
      </c>
      <c r="U3364">
        <v>15935068</v>
      </c>
      <c r="V3364">
        <f t="shared" si="105"/>
        <v>13435068</v>
      </c>
      <c r="W3364" t="s">
        <v>12150</v>
      </c>
      <c r="X3364">
        <v>4.3</v>
      </c>
      <c r="Y3364">
        <v>112</v>
      </c>
      <c r="Z3364">
        <v>19331</v>
      </c>
      <c r="AA3364">
        <v>317</v>
      </c>
      <c r="AB3364">
        <v>949</v>
      </c>
      <c r="AC3364">
        <v>18</v>
      </c>
      <c r="AD3364">
        <v>935</v>
      </c>
      <c r="AE3364">
        <v>805</v>
      </c>
      <c r="AF3364">
        <v>307</v>
      </c>
      <c r="AG3364">
        <v>2899</v>
      </c>
      <c r="AH3364" t="s">
        <v>20924</v>
      </c>
      <c r="AI3364" t="s">
        <v>4493</v>
      </c>
      <c r="AJ3364" t="s">
        <v>13161</v>
      </c>
      <c r="AP3364">
        <f t="shared" si="104"/>
        <v>3</v>
      </c>
    </row>
    <row r="3365" spans="1:42" x14ac:dyDescent="0.3">
      <c r="A3365" s="1">
        <v>3986</v>
      </c>
      <c r="B3365" t="s">
        <v>12151</v>
      </c>
      <c r="C3365" t="s">
        <v>27</v>
      </c>
      <c r="D3365" t="s">
        <v>1141</v>
      </c>
      <c r="E3365" t="s">
        <v>256</v>
      </c>
      <c r="F3365" t="s">
        <v>1897</v>
      </c>
      <c r="G3365" t="s">
        <v>12152</v>
      </c>
      <c r="H3365" t="s">
        <v>32</v>
      </c>
      <c r="I3365">
        <v>100</v>
      </c>
      <c r="J3365">
        <v>1.85</v>
      </c>
      <c r="K3365" t="s">
        <v>33</v>
      </c>
      <c r="L3365" t="s">
        <v>20341</v>
      </c>
      <c r="M3365" t="s">
        <v>18353</v>
      </c>
      <c r="N3365" t="s">
        <v>18247</v>
      </c>
      <c r="O3365" t="s">
        <v>14403</v>
      </c>
      <c r="P3365" t="s">
        <v>14426</v>
      </c>
      <c r="Q3365">
        <v>2005</v>
      </c>
      <c r="R3365" t="s">
        <v>491</v>
      </c>
      <c r="S3365">
        <v>0</v>
      </c>
      <c r="T3365">
        <v>3000000</v>
      </c>
      <c r="U3365">
        <v>11694528</v>
      </c>
      <c r="V3365">
        <f t="shared" si="105"/>
        <v>8694528</v>
      </c>
      <c r="W3365" t="s">
        <v>12153</v>
      </c>
      <c r="X3365">
        <v>7.2</v>
      </c>
      <c r="Y3365">
        <v>114</v>
      </c>
      <c r="Z3365">
        <v>7721</v>
      </c>
      <c r="AA3365">
        <v>72</v>
      </c>
      <c r="AB3365">
        <v>635</v>
      </c>
      <c r="AC3365">
        <v>1000</v>
      </c>
      <c r="AD3365">
        <v>989</v>
      </c>
      <c r="AE3365">
        <v>744</v>
      </c>
      <c r="AF3365">
        <v>220</v>
      </c>
      <c r="AG3365">
        <v>2165</v>
      </c>
      <c r="AH3365" t="s">
        <v>1432</v>
      </c>
      <c r="AI3365" t="s">
        <v>6248</v>
      </c>
      <c r="AJ3365" t="s">
        <v>20933</v>
      </c>
      <c r="AP3365">
        <f t="shared" si="104"/>
        <v>3</v>
      </c>
    </row>
    <row r="3366" spans="1:42" x14ac:dyDescent="0.3">
      <c r="A3366" s="1">
        <v>3989</v>
      </c>
      <c r="B3366" t="s">
        <v>12154</v>
      </c>
      <c r="C3366" t="s">
        <v>27</v>
      </c>
      <c r="D3366" t="s">
        <v>12155</v>
      </c>
      <c r="E3366" t="s">
        <v>4167</v>
      </c>
      <c r="F3366" t="s">
        <v>6284</v>
      </c>
      <c r="G3366" t="s">
        <v>3714</v>
      </c>
      <c r="H3366" t="s">
        <v>32</v>
      </c>
      <c r="I3366">
        <v>84</v>
      </c>
      <c r="J3366">
        <v>1.85</v>
      </c>
      <c r="K3366" t="s">
        <v>33</v>
      </c>
      <c r="L3366" t="s">
        <v>15963</v>
      </c>
      <c r="M3366" t="s">
        <v>18889</v>
      </c>
      <c r="N3366" t="s">
        <v>19047</v>
      </c>
      <c r="O3366" t="s">
        <v>18587</v>
      </c>
      <c r="P3366" t="s">
        <v>20342</v>
      </c>
      <c r="Q3366">
        <v>2009</v>
      </c>
      <c r="R3366" t="s">
        <v>491</v>
      </c>
      <c r="S3366">
        <v>3</v>
      </c>
      <c r="T3366">
        <v>3000000</v>
      </c>
      <c r="U3366">
        <v>10017041</v>
      </c>
      <c r="V3366">
        <f t="shared" si="105"/>
        <v>7017041</v>
      </c>
      <c r="W3366" t="s">
        <v>12156</v>
      </c>
      <c r="X3366">
        <v>5.9</v>
      </c>
      <c r="Y3366">
        <v>49</v>
      </c>
      <c r="Z3366">
        <v>8265</v>
      </c>
      <c r="AA3366">
        <v>20</v>
      </c>
      <c r="AB3366">
        <v>545</v>
      </c>
      <c r="AC3366">
        <v>23</v>
      </c>
      <c r="AD3366">
        <v>1000</v>
      </c>
      <c r="AE3366">
        <v>927</v>
      </c>
      <c r="AF3366">
        <v>706</v>
      </c>
      <c r="AG3366">
        <v>4815</v>
      </c>
      <c r="AH3366" t="s">
        <v>980</v>
      </c>
      <c r="AI3366" t="s">
        <v>1432</v>
      </c>
      <c r="AJ3366" t="s">
        <v>20931</v>
      </c>
      <c r="AP3366">
        <f t="shared" si="104"/>
        <v>3</v>
      </c>
    </row>
    <row r="3367" spans="1:42" x14ac:dyDescent="0.3">
      <c r="A3367" s="1">
        <v>3995</v>
      </c>
      <c r="B3367" t="s">
        <v>12157</v>
      </c>
      <c r="C3367" t="s">
        <v>27</v>
      </c>
      <c r="D3367" t="s">
        <v>12158</v>
      </c>
      <c r="E3367" t="s">
        <v>3844</v>
      </c>
      <c r="F3367" t="s">
        <v>7867</v>
      </c>
      <c r="G3367" t="s">
        <v>12159</v>
      </c>
      <c r="H3367" t="s">
        <v>32</v>
      </c>
      <c r="I3367">
        <v>99</v>
      </c>
      <c r="J3367">
        <v>1.85</v>
      </c>
      <c r="K3367" t="s">
        <v>33</v>
      </c>
      <c r="L3367" t="s">
        <v>15915</v>
      </c>
      <c r="M3367" t="s">
        <v>20343</v>
      </c>
      <c r="N3367" t="s">
        <v>20344</v>
      </c>
      <c r="O3367" t="s">
        <v>15898</v>
      </c>
      <c r="P3367" t="s">
        <v>20345</v>
      </c>
      <c r="Q3367">
        <v>2006</v>
      </c>
      <c r="R3367" t="s">
        <v>34</v>
      </c>
      <c r="S3367">
        <v>0</v>
      </c>
      <c r="T3367">
        <v>3000000</v>
      </c>
      <c r="U3367">
        <v>7059537</v>
      </c>
      <c r="V3367">
        <f t="shared" si="105"/>
        <v>4059537</v>
      </c>
      <c r="W3367" t="s">
        <v>12160</v>
      </c>
      <c r="X3367">
        <v>3</v>
      </c>
      <c r="Y3367">
        <v>37</v>
      </c>
      <c r="Z3367">
        <v>8279</v>
      </c>
      <c r="AA3367">
        <v>101</v>
      </c>
      <c r="AB3367">
        <v>837</v>
      </c>
      <c r="AC3367">
        <v>18</v>
      </c>
      <c r="AD3367">
        <v>939</v>
      </c>
      <c r="AE3367">
        <v>407</v>
      </c>
      <c r="AF3367">
        <v>233</v>
      </c>
      <c r="AG3367">
        <v>2321</v>
      </c>
      <c r="AH3367" t="s">
        <v>1432</v>
      </c>
      <c r="AP3367">
        <f t="shared" si="104"/>
        <v>1</v>
      </c>
    </row>
    <row r="3368" spans="1:42" x14ac:dyDescent="0.3">
      <c r="A3368" s="1">
        <v>3996</v>
      </c>
      <c r="B3368" t="s">
        <v>12161</v>
      </c>
      <c r="C3368" t="s">
        <v>27</v>
      </c>
      <c r="D3368" t="s">
        <v>6356</v>
      </c>
      <c r="E3368" t="s">
        <v>12162</v>
      </c>
      <c r="F3368" t="s">
        <v>12163</v>
      </c>
      <c r="G3368" t="s">
        <v>12164</v>
      </c>
      <c r="H3368" t="s">
        <v>32</v>
      </c>
      <c r="I3368">
        <v>109</v>
      </c>
      <c r="J3368">
        <v>1.85</v>
      </c>
      <c r="K3368" t="s">
        <v>33</v>
      </c>
      <c r="L3368" t="s">
        <v>14068</v>
      </c>
      <c r="M3368" t="s">
        <v>15871</v>
      </c>
      <c r="N3368" t="s">
        <v>14395</v>
      </c>
      <c r="O3368" t="s">
        <v>19737</v>
      </c>
      <c r="P3368" t="s">
        <v>15672</v>
      </c>
      <c r="Q3368">
        <v>2013</v>
      </c>
      <c r="R3368" t="s">
        <v>491</v>
      </c>
      <c r="S3368">
        <v>1</v>
      </c>
      <c r="T3368">
        <v>3000000</v>
      </c>
      <c r="U3368">
        <v>8114507</v>
      </c>
      <c r="V3368">
        <f t="shared" si="105"/>
        <v>5114507</v>
      </c>
      <c r="W3368" t="s">
        <v>12165</v>
      </c>
      <c r="X3368">
        <v>7.9</v>
      </c>
      <c r="Y3368">
        <v>405</v>
      </c>
      <c r="Z3368">
        <v>95362</v>
      </c>
      <c r="AA3368">
        <v>270</v>
      </c>
      <c r="AB3368">
        <v>62000</v>
      </c>
      <c r="AC3368">
        <v>0</v>
      </c>
      <c r="AD3368">
        <v>140</v>
      </c>
      <c r="AE3368">
        <v>63</v>
      </c>
      <c r="AF3368">
        <v>48</v>
      </c>
      <c r="AG3368">
        <v>328</v>
      </c>
      <c r="AH3368" t="s">
        <v>2420</v>
      </c>
      <c r="AI3368" t="s">
        <v>12756</v>
      </c>
      <c r="AP3368">
        <f t="shared" si="104"/>
        <v>2</v>
      </c>
    </row>
    <row r="3369" spans="1:42" x14ac:dyDescent="0.3">
      <c r="A3369" s="1">
        <v>3997</v>
      </c>
      <c r="B3369" t="s">
        <v>12166</v>
      </c>
      <c r="C3369" t="s">
        <v>27</v>
      </c>
      <c r="D3369" t="s">
        <v>12167</v>
      </c>
      <c r="E3369" t="s">
        <v>12168</v>
      </c>
      <c r="F3369" t="s">
        <v>12169</v>
      </c>
      <c r="G3369" t="s">
        <v>11473</v>
      </c>
      <c r="H3369" t="s">
        <v>32</v>
      </c>
      <c r="I3369">
        <v>95</v>
      </c>
      <c r="J3369">
        <v>1.85</v>
      </c>
      <c r="K3369" t="s">
        <v>33</v>
      </c>
      <c r="L3369" t="s">
        <v>14746</v>
      </c>
      <c r="M3369" t="s">
        <v>20346</v>
      </c>
      <c r="N3369" t="s">
        <v>20347</v>
      </c>
      <c r="O3369" t="s">
        <v>14057</v>
      </c>
      <c r="P3369" t="s">
        <v>13491</v>
      </c>
      <c r="Q3369">
        <v>1987</v>
      </c>
      <c r="R3369" t="s">
        <v>72</v>
      </c>
      <c r="S3369">
        <v>1</v>
      </c>
      <c r="T3369">
        <v>3000000</v>
      </c>
      <c r="U3369">
        <v>7888703</v>
      </c>
      <c r="V3369">
        <f t="shared" si="105"/>
        <v>4888703</v>
      </c>
      <c r="W3369" t="s">
        <v>12170</v>
      </c>
      <c r="X3369">
        <v>3.2</v>
      </c>
      <c r="Y3369">
        <v>29</v>
      </c>
      <c r="Z3369">
        <v>8465</v>
      </c>
      <c r="AA3369">
        <v>65</v>
      </c>
      <c r="AB3369">
        <v>491</v>
      </c>
      <c r="AC3369">
        <v>4</v>
      </c>
      <c r="AD3369">
        <v>641</v>
      </c>
      <c r="AE3369">
        <v>168</v>
      </c>
      <c r="AF3369">
        <v>152</v>
      </c>
      <c r="AG3369">
        <v>1389</v>
      </c>
      <c r="AH3369" t="s">
        <v>1432</v>
      </c>
      <c r="AI3369" t="s">
        <v>20924</v>
      </c>
      <c r="AP3369">
        <f t="shared" si="104"/>
        <v>2</v>
      </c>
    </row>
    <row r="3370" spans="1:42" x14ac:dyDescent="0.3">
      <c r="A3370" s="1">
        <v>3998</v>
      </c>
      <c r="B3370" t="s">
        <v>12171</v>
      </c>
      <c r="C3370" t="s">
        <v>27</v>
      </c>
      <c r="D3370" t="s">
        <v>12172</v>
      </c>
      <c r="E3370" t="s">
        <v>12173</v>
      </c>
      <c r="F3370" t="s">
        <v>12174</v>
      </c>
      <c r="G3370" t="s">
        <v>12175</v>
      </c>
      <c r="H3370" t="s">
        <v>32</v>
      </c>
      <c r="I3370">
        <v>97</v>
      </c>
      <c r="J3370">
        <v>1.85</v>
      </c>
      <c r="K3370" t="s">
        <v>33</v>
      </c>
      <c r="L3370" t="s">
        <v>19044</v>
      </c>
      <c r="M3370" t="s">
        <v>14949</v>
      </c>
      <c r="N3370" t="s">
        <v>20229</v>
      </c>
      <c r="O3370" t="s">
        <v>15561</v>
      </c>
      <c r="P3370" t="s">
        <v>20348</v>
      </c>
      <c r="Q3370">
        <v>1988</v>
      </c>
      <c r="R3370" t="s">
        <v>491</v>
      </c>
      <c r="S3370">
        <v>1</v>
      </c>
      <c r="T3370">
        <v>3000000</v>
      </c>
      <c r="U3370">
        <v>7282851</v>
      </c>
      <c r="V3370">
        <f t="shared" si="105"/>
        <v>4282851</v>
      </c>
      <c r="W3370" t="s">
        <v>12176</v>
      </c>
      <c r="X3370">
        <v>6.5</v>
      </c>
      <c r="Y3370">
        <v>81</v>
      </c>
      <c r="Z3370">
        <v>9502</v>
      </c>
      <c r="AA3370">
        <v>100</v>
      </c>
      <c r="AB3370">
        <v>812</v>
      </c>
      <c r="AC3370">
        <v>152</v>
      </c>
      <c r="AD3370">
        <v>674</v>
      </c>
      <c r="AE3370">
        <v>174</v>
      </c>
      <c r="AF3370">
        <v>135</v>
      </c>
      <c r="AG3370">
        <v>1395</v>
      </c>
      <c r="AH3370" t="s">
        <v>980</v>
      </c>
      <c r="AI3370" t="s">
        <v>20924</v>
      </c>
      <c r="AJ3370" t="s">
        <v>4493</v>
      </c>
      <c r="AK3370" t="s">
        <v>13700</v>
      </c>
      <c r="AL3370" t="s">
        <v>13161</v>
      </c>
      <c r="AP3370">
        <f t="shared" si="104"/>
        <v>5</v>
      </c>
    </row>
    <row r="3371" spans="1:42" x14ac:dyDescent="0.3">
      <c r="A3371" s="1">
        <v>4000</v>
      </c>
      <c r="B3371" t="s">
        <v>12177</v>
      </c>
      <c r="C3371" t="s">
        <v>27</v>
      </c>
      <c r="D3371" t="s">
        <v>12178</v>
      </c>
      <c r="E3371" t="s">
        <v>484</v>
      </c>
      <c r="F3371" t="s">
        <v>3537</v>
      </c>
      <c r="G3371" t="s">
        <v>6257</v>
      </c>
      <c r="H3371" t="s">
        <v>32</v>
      </c>
      <c r="I3371">
        <v>90</v>
      </c>
      <c r="J3371">
        <v>1.85</v>
      </c>
      <c r="K3371" t="s">
        <v>33</v>
      </c>
      <c r="L3371" t="s">
        <v>18813</v>
      </c>
      <c r="M3371" t="s">
        <v>14682</v>
      </c>
      <c r="N3371" t="s">
        <v>15251</v>
      </c>
      <c r="O3371" t="s">
        <v>20349</v>
      </c>
      <c r="P3371" t="s">
        <v>20350</v>
      </c>
      <c r="Q3371">
        <v>2002</v>
      </c>
      <c r="R3371" t="s">
        <v>34</v>
      </c>
      <c r="S3371">
        <v>1</v>
      </c>
      <c r="T3371">
        <v>3000000</v>
      </c>
      <c r="U3371">
        <v>5844929</v>
      </c>
      <c r="V3371">
        <f t="shared" si="105"/>
        <v>2844929</v>
      </c>
      <c r="W3371" t="s">
        <v>12179</v>
      </c>
      <c r="X3371">
        <v>7</v>
      </c>
      <c r="Y3371">
        <v>75</v>
      </c>
      <c r="Z3371">
        <v>6000</v>
      </c>
      <c r="AA3371">
        <v>109</v>
      </c>
      <c r="AB3371">
        <v>595</v>
      </c>
      <c r="AC3371">
        <v>15</v>
      </c>
      <c r="AD3371">
        <v>953</v>
      </c>
      <c r="AE3371">
        <v>625</v>
      </c>
      <c r="AF3371">
        <v>453</v>
      </c>
      <c r="AG3371">
        <v>2510</v>
      </c>
      <c r="AH3371" t="s">
        <v>1432</v>
      </c>
      <c r="AI3371" t="s">
        <v>2420</v>
      </c>
      <c r="AP3371">
        <f t="shared" si="104"/>
        <v>2</v>
      </c>
    </row>
    <row r="3372" spans="1:42" x14ac:dyDescent="0.3">
      <c r="A3372" s="1">
        <v>4003</v>
      </c>
      <c r="B3372" t="s">
        <v>12180</v>
      </c>
      <c r="C3372" t="s">
        <v>27</v>
      </c>
      <c r="D3372" t="s">
        <v>12181</v>
      </c>
      <c r="E3372" t="s">
        <v>1109</v>
      </c>
      <c r="F3372" t="s">
        <v>9812</v>
      </c>
      <c r="G3372" t="s">
        <v>3328</v>
      </c>
      <c r="H3372" t="s">
        <v>47</v>
      </c>
      <c r="I3372">
        <v>96</v>
      </c>
      <c r="J3372">
        <v>1.85</v>
      </c>
      <c r="K3372" t="s">
        <v>33</v>
      </c>
      <c r="L3372" t="s">
        <v>14060</v>
      </c>
      <c r="M3372" t="s">
        <v>14802</v>
      </c>
      <c r="N3372" t="s">
        <v>15025</v>
      </c>
      <c r="O3372" t="s">
        <v>20351</v>
      </c>
      <c r="P3372" t="s">
        <v>20352</v>
      </c>
      <c r="Q3372">
        <v>1999</v>
      </c>
      <c r="R3372" t="s">
        <v>491</v>
      </c>
      <c r="S3372">
        <v>0</v>
      </c>
      <c r="T3372">
        <v>1900000</v>
      </c>
      <c r="U3372">
        <v>4170647</v>
      </c>
      <c r="V3372">
        <f t="shared" si="105"/>
        <v>2270647</v>
      </c>
      <c r="W3372" t="s">
        <v>12182</v>
      </c>
      <c r="X3372">
        <v>6.9</v>
      </c>
      <c r="Y3372">
        <v>82</v>
      </c>
      <c r="Z3372">
        <v>14548</v>
      </c>
      <c r="AA3372">
        <v>161</v>
      </c>
      <c r="AB3372">
        <v>1000</v>
      </c>
      <c r="AC3372">
        <v>70</v>
      </c>
      <c r="AD3372">
        <v>883</v>
      </c>
      <c r="AE3372">
        <v>183</v>
      </c>
      <c r="AF3372">
        <v>163</v>
      </c>
      <c r="AG3372">
        <v>1616</v>
      </c>
      <c r="AH3372" t="s">
        <v>1432</v>
      </c>
      <c r="AI3372" t="s">
        <v>2420</v>
      </c>
      <c r="AP3372">
        <f t="shared" si="104"/>
        <v>2</v>
      </c>
    </row>
    <row r="3373" spans="1:42" x14ac:dyDescent="0.3">
      <c r="A3373" s="1">
        <v>4004</v>
      </c>
      <c r="B3373" t="s">
        <v>12183</v>
      </c>
      <c r="C3373" t="s">
        <v>27</v>
      </c>
      <c r="D3373" t="s">
        <v>12184</v>
      </c>
      <c r="E3373" t="s">
        <v>12185</v>
      </c>
      <c r="F3373" t="s">
        <v>5239</v>
      </c>
      <c r="G3373" t="s">
        <v>12186</v>
      </c>
      <c r="H3373" t="s">
        <v>32</v>
      </c>
      <c r="I3373">
        <v>82</v>
      </c>
      <c r="J3373">
        <v>1.85</v>
      </c>
      <c r="K3373" t="s">
        <v>33</v>
      </c>
      <c r="L3373" t="s">
        <v>15250</v>
      </c>
      <c r="M3373" t="s">
        <v>17169</v>
      </c>
      <c r="N3373" t="s">
        <v>18271</v>
      </c>
      <c r="O3373" t="s">
        <v>15506</v>
      </c>
      <c r="P3373" t="s">
        <v>20353</v>
      </c>
      <c r="Q3373">
        <v>2000</v>
      </c>
      <c r="R3373" t="s">
        <v>491</v>
      </c>
      <c r="S3373">
        <v>1</v>
      </c>
      <c r="T3373">
        <v>3000000</v>
      </c>
      <c r="U3373">
        <v>4142507</v>
      </c>
      <c r="V3373">
        <f t="shared" si="105"/>
        <v>1142507</v>
      </c>
      <c r="W3373" t="s">
        <v>12187</v>
      </c>
      <c r="X3373">
        <v>4.4000000000000004</v>
      </c>
      <c r="Y3373">
        <v>48</v>
      </c>
      <c r="Z3373">
        <v>3665</v>
      </c>
      <c r="AA3373">
        <v>81</v>
      </c>
      <c r="AB3373">
        <v>131</v>
      </c>
      <c r="AC3373">
        <v>0</v>
      </c>
      <c r="AD3373">
        <v>472</v>
      </c>
      <c r="AE3373">
        <v>324</v>
      </c>
      <c r="AF3373">
        <v>51</v>
      </c>
      <c r="AG3373">
        <v>858</v>
      </c>
      <c r="AH3373" t="s">
        <v>1432</v>
      </c>
      <c r="AI3373" t="s">
        <v>12756</v>
      </c>
      <c r="AP3373">
        <f t="shared" si="104"/>
        <v>2</v>
      </c>
    </row>
    <row r="3374" spans="1:42" x14ac:dyDescent="0.3">
      <c r="A3374" s="1">
        <v>4005</v>
      </c>
      <c r="B3374" t="s">
        <v>12188</v>
      </c>
      <c r="C3374" t="s">
        <v>27</v>
      </c>
      <c r="D3374" t="s">
        <v>7099</v>
      </c>
      <c r="E3374" t="s">
        <v>2498</v>
      </c>
      <c r="F3374" t="s">
        <v>9305</v>
      </c>
      <c r="G3374" t="s">
        <v>12189</v>
      </c>
      <c r="H3374" t="s">
        <v>32</v>
      </c>
      <c r="I3374">
        <v>109</v>
      </c>
      <c r="J3374">
        <v>1.85</v>
      </c>
      <c r="K3374" t="s">
        <v>33</v>
      </c>
      <c r="L3374" t="s">
        <v>18205</v>
      </c>
      <c r="M3374" t="s">
        <v>14068</v>
      </c>
      <c r="N3374" t="s">
        <v>20354</v>
      </c>
      <c r="O3374" t="s">
        <v>15793</v>
      </c>
      <c r="P3374" t="s">
        <v>15289</v>
      </c>
      <c r="Q3374">
        <v>1996</v>
      </c>
      <c r="R3374" t="s">
        <v>491</v>
      </c>
      <c r="S3374">
        <v>0</v>
      </c>
      <c r="T3374">
        <v>3000000</v>
      </c>
      <c r="U3374">
        <v>4109095</v>
      </c>
      <c r="V3374">
        <f t="shared" si="105"/>
        <v>1109095</v>
      </c>
      <c r="W3374" t="s">
        <v>12190</v>
      </c>
      <c r="X3374">
        <v>6</v>
      </c>
      <c r="Y3374">
        <v>33</v>
      </c>
      <c r="Z3374">
        <v>8239</v>
      </c>
      <c r="AA3374">
        <v>92</v>
      </c>
      <c r="AB3374">
        <v>0</v>
      </c>
      <c r="AC3374">
        <v>300</v>
      </c>
      <c r="AD3374">
        <v>729</v>
      </c>
      <c r="AE3374">
        <v>257</v>
      </c>
      <c r="AF3374">
        <v>200</v>
      </c>
      <c r="AG3374">
        <v>1292</v>
      </c>
      <c r="AH3374" t="s">
        <v>20931</v>
      </c>
      <c r="AI3374" t="s">
        <v>2420</v>
      </c>
      <c r="AJ3374" t="s">
        <v>20929</v>
      </c>
      <c r="AK3374" t="s">
        <v>12756</v>
      </c>
      <c r="AP3374">
        <f t="shared" si="104"/>
        <v>4</v>
      </c>
    </row>
    <row r="3375" spans="1:42" x14ac:dyDescent="0.3">
      <c r="A3375" s="1">
        <v>4008</v>
      </c>
      <c r="B3375" t="s">
        <v>12191</v>
      </c>
      <c r="C3375" t="s">
        <v>27</v>
      </c>
      <c r="D3375" t="s">
        <v>12192</v>
      </c>
      <c r="E3375" t="s">
        <v>4350</v>
      </c>
      <c r="F3375" t="s">
        <v>9712</v>
      </c>
      <c r="G3375" t="s">
        <v>12193</v>
      </c>
      <c r="H3375" t="s">
        <v>32</v>
      </c>
      <c r="I3375">
        <v>98</v>
      </c>
      <c r="J3375">
        <v>1.66</v>
      </c>
      <c r="K3375" t="s">
        <v>33</v>
      </c>
      <c r="L3375" t="s">
        <v>20355</v>
      </c>
      <c r="M3375" t="s">
        <v>17596</v>
      </c>
      <c r="N3375" t="s">
        <v>20356</v>
      </c>
      <c r="O3375" t="s">
        <v>15619</v>
      </c>
      <c r="P3375" t="s">
        <v>19829</v>
      </c>
      <c r="Q3375">
        <v>1993</v>
      </c>
      <c r="R3375" t="s">
        <v>491</v>
      </c>
      <c r="S3375">
        <v>0</v>
      </c>
      <c r="T3375">
        <v>3000000</v>
      </c>
      <c r="U3375">
        <v>3902679</v>
      </c>
      <c r="V3375">
        <f t="shared" si="105"/>
        <v>902679</v>
      </c>
      <c r="W3375" t="s">
        <v>12194</v>
      </c>
      <c r="X3375">
        <v>5.3</v>
      </c>
      <c r="Y3375">
        <v>22</v>
      </c>
      <c r="Z3375">
        <v>3943</v>
      </c>
      <c r="AA3375">
        <v>49</v>
      </c>
      <c r="AB3375">
        <v>217</v>
      </c>
      <c r="AC3375">
        <v>16</v>
      </c>
      <c r="AD3375">
        <v>687</v>
      </c>
      <c r="AE3375">
        <v>233</v>
      </c>
      <c r="AF3375">
        <v>222</v>
      </c>
      <c r="AG3375">
        <v>1806</v>
      </c>
      <c r="AH3375" t="s">
        <v>20924</v>
      </c>
      <c r="AI3375" t="s">
        <v>4493</v>
      </c>
      <c r="AP3375">
        <f t="shared" si="104"/>
        <v>2</v>
      </c>
    </row>
    <row r="3376" spans="1:42" x14ac:dyDescent="0.3">
      <c r="A3376" s="1">
        <v>4009</v>
      </c>
      <c r="B3376" t="s">
        <v>12195</v>
      </c>
      <c r="C3376" t="s">
        <v>27</v>
      </c>
      <c r="D3376" t="s">
        <v>12196</v>
      </c>
      <c r="E3376" t="s">
        <v>4154</v>
      </c>
      <c r="F3376" t="s">
        <v>12197</v>
      </c>
      <c r="G3376" t="s">
        <v>2896</v>
      </c>
      <c r="H3376" t="s">
        <v>32</v>
      </c>
      <c r="I3376">
        <v>95</v>
      </c>
      <c r="J3376">
        <v>1.85</v>
      </c>
      <c r="K3376" t="s">
        <v>33</v>
      </c>
      <c r="L3376" t="s">
        <v>14466</v>
      </c>
      <c r="M3376" t="s">
        <v>14468</v>
      </c>
      <c r="N3376" t="s">
        <v>14469</v>
      </c>
      <c r="O3376" t="s">
        <v>20357</v>
      </c>
      <c r="P3376" t="s">
        <v>15741</v>
      </c>
      <c r="Q3376">
        <v>1997</v>
      </c>
      <c r="R3376" t="s">
        <v>491</v>
      </c>
      <c r="S3376">
        <v>0</v>
      </c>
      <c r="T3376">
        <v>3000000</v>
      </c>
      <c r="U3376">
        <v>3559990</v>
      </c>
      <c r="V3376">
        <f t="shared" si="105"/>
        <v>559990</v>
      </c>
      <c r="W3376" t="s">
        <v>12198</v>
      </c>
      <c r="X3376">
        <v>5.3</v>
      </c>
      <c r="Y3376">
        <v>30</v>
      </c>
      <c r="Z3376">
        <v>8005</v>
      </c>
      <c r="AA3376">
        <v>49</v>
      </c>
      <c r="AB3376">
        <v>417</v>
      </c>
      <c r="AC3376">
        <v>45</v>
      </c>
      <c r="AD3376">
        <v>578</v>
      </c>
      <c r="AE3376">
        <v>341</v>
      </c>
      <c r="AF3376">
        <v>267</v>
      </c>
      <c r="AG3376">
        <v>1363</v>
      </c>
      <c r="AH3376" t="s">
        <v>1432</v>
      </c>
      <c r="AI3376" t="s">
        <v>20931</v>
      </c>
      <c r="AP3376">
        <f t="shared" si="104"/>
        <v>2</v>
      </c>
    </row>
    <row r="3377" spans="1:42" x14ac:dyDescent="0.3">
      <c r="A3377" s="1">
        <v>4011</v>
      </c>
      <c r="B3377" t="s">
        <v>12199</v>
      </c>
      <c r="C3377" t="s">
        <v>27</v>
      </c>
      <c r="D3377" t="s">
        <v>12200</v>
      </c>
      <c r="E3377" t="s">
        <v>499</v>
      </c>
      <c r="F3377" t="s">
        <v>12201</v>
      </c>
      <c r="G3377" t="s">
        <v>9474</v>
      </c>
      <c r="H3377" t="s">
        <v>32</v>
      </c>
      <c r="I3377">
        <v>104</v>
      </c>
      <c r="J3377">
        <v>1.85</v>
      </c>
      <c r="K3377" t="s">
        <v>33</v>
      </c>
      <c r="L3377" t="s">
        <v>16021</v>
      </c>
      <c r="M3377" t="s">
        <v>20254</v>
      </c>
      <c r="N3377" t="s">
        <v>20358</v>
      </c>
      <c r="O3377" t="s">
        <v>20359</v>
      </c>
      <c r="P3377" t="s">
        <v>14005</v>
      </c>
      <c r="Q3377">
        <v>2001</v>
      </c>
      <c r="R3377" t="s">
        <v>491</v>
      </c>
      <c r="S3377">
        <v>2</v>
      </c>
      <c r="T3377">
        <v>4500000</v>
      </c>
      <c r="U3377">
        <v>3287435</v>
      </c>
      <c r="V3377">
        <f t="shared" si="105"/>
        <v>-1212565</v>
      </c>
      <c r="W3377" t="s">
        <v>12202</v>
      </c>
      <c r="X3377">
        <v>7.1</v>
      </c>
      <c r="Y3377">
        <v>79</v>
      </c>
      <c r="Z3377">
        <v>8603</v>
      </c>
      <c r="AA3377">
        <v>115</v>
      </c>
      <c r="AB3377">
        <v>430</v>
      </c>
      <c r="AC3377">
        <v>11</v>
      </c>
      <c r="AD3377">
        <v>11000</v>
      </c>
      <c r="AE3377">
        <v>813</v>
      </c>
      <c r="AF3377">
        <v>194</v>
      </c>
      <c r="AG3377">
        <v>12250</v>
      </c>
      <c r="AH3377" t="s">
        <v>2420</v>
      </c>
      <c r="AP3377">
        <f t="shared" si="104"/>
        <v>1</v>
      </c>
    </row>
    <row r="3378" spans="1:42" x14ac:dyDescent="0.3">
      <c r="A3378" s="1">
        <v>4012</v>
      </c>
      <c r="B3378" t="s">
        <v>12203</v>
      </c>
      <c r="C3378" t="s">
        <v>27</v>
      </c>
      <c r="D3378" t="s">
        <v>12204</v>
      </c>
      <c r="E3378" t="s">
        <v>5381</v>
      </c>
      <c r="F3378" t="s">
        <v>182</v>
      </c>
      <c r="G3378" t="s">
        <v>12205</v>
      </c>
      <c r="H3378" t="s">
        <v>32</v>
      </c>
      <c r="I3378">
        <v>87</v>
      </c>
      <c r="J3378">
        <v>1.85</v>
      </c>
      <c r="K3378" t="s">
        <v>33</v>
      </c>
      <c r="L3378" t="s">
        <v>14140</v>
      </c>
      <c r="M3378" t="s">
        <v>20360</v>
      </c>
      <c r="N3378" t="s">
        <v>14068</v>
      </c>
      <c r="O3378" t="s">
        <v>18697</v>
      </c>
      <c r="P3378" t="s">
        <v>17604</v>
      </c>
      <c r="Q3378">
        <v>1999</v>
      </c>
      <c r="R3378" t="s">
        <v>491</v>
      </c>
      <c r="S3378">
        <v>3</v>
      </c>
      <c r="T3378">
        <v>3500000</v>
      </c>
      <c r="U3378">
        <v>3071947</v>
      </c>
      <c r="V3378">
        <f t="shared" si="105"/>
        <v>-428053</v>
      </c>
      <c r="W3378" t="s">
        <v>12206</v>
      </c>
      <c r="X3378">
        <v>5.4</v>
      </c>
      <c r="Y3378">
        <v>49</v>
      </c>
      <c r="Z3378">
        <v>18711</v>
      </c>
      <c r="AA3378">
        <v>183</v>
      </c>
      <c r="AB3378">
        <v>0</v>
      </c>
      <c r="AC3378">
        <v>18</v>
      </c>
      <c r="AD3378">
        <v>3000</v>
      </c>
      <c r="AE3378">
        <v>2000</v>
      </c>
      <c r="AF3378">
        <v>844</v>
      </c>
      <c r="AG3378">
        <v>9555</v>
      </c>
      <c r="AH3378" t="s">
        <v>1432</v>
      </c>
      <c r="AI3378" t="s">
        <v>20931</v>
      </c>
      <c r="AJ3378" t="s">
        <v>13161</v>
      </c>
      <c r="AP3378">
        <f t="shared" si="104"/>
        <v>3</v>
      </c>
    </row>
    <row r="3379" spans="1:42" x14ac:dyDescent="0.3">
      <c r="A3379" s="1">
        <v>4013</v>
      </c>
      <c r="B3379" t="s">
        <v>12207</v>
      </c>
      <c r="C3379" t="s">
        <v>27</v>
      </c>
      <c r="D3379" t="s">
        <v>12208</v>
      </c>
      <c r="E3379" t="s">
        <v>340</v>
      </c>
      <c r="F3379" t="s">
        <v>1359</v>
      </c>
      <c r="G3379" t="s">
        <v>12209</v>
      </c>
      <c r="H3379" t="s">
        <v>32</v>
      </c>
      <c r="I3379">
        <v>108</v>
      </c>
      <c r="J3379">
        <v>1.85</v>
      </c>
      <c r="K3379" t="s">
        <v>33</v>
      </c>
      <c r="L3379" t="s">
        <v>19852</v>
      </c>
      <c r="M3379" t="s">
        <v>15651</v>
      </c>
      <c r="N3379" t="s">
        <v>14076</v>
      </c>
      <c r="O3379" t="s">
        <v>15162</v>
      </c>
      <c r="P3379" t="s">
        <v>20361</v>
      </c>
      <c r="Q3379">
        <v>1996</v>
      </c>
      <c r="R3379" t="s">
        <v>491</v>
      </c>
      <c r="S3379">
        <v>4</v>
      </c>
      <c r="T3379">
        <v>3300000</v>
      </c>
      <c r="U3379">
        <v>2961991</v>
      </c>
      <c r="V3379">
        <f t="shared" si="105"/>
        <v>-338009</v>
      </c>
      <c r="W3379" t="s">
        <v>12210</v>
      </c>
      <c r="X3379">
        <v>6.9</v>
      </c>
      <c r="Y3379">
        <v>42</v>
      </c>
      <c r="Z3379">
        <v>15885</v>
      </c>
      <c r="AA3379">
        <v>78</v>
      </c>
      <c r="AB3379">
        <v>0</v>
      </c>
      <c r="AC3379">
        <v>232</v>
      </c>
      <c r="AD3379">
        <v>10000</v>
      </c>
      <c r="AE3379">
        <v>721</v>
      </c>
      <c r="AF3379">
        <v>353</v>
      </c>
      <c r="AG3379">
        <v>11459</v>
      </c>
      <c r="AH3379" t="s">
        <v>20932</v>
      </c>
      <c r="AI3379" t="s">
        <v>2420</v>
      </c>
      <c r="AP3379">
        <f t="shared" si="104"/>
        <v>2</v>
      </c>
    </row>
    <row r="3380" spans="1:42" x14ac:dyDescent="0.3">
      <c r="A3380" s="1">
        <v>4015</v>
      </c>
      <c r="B3380" t="s">
        <v>12211</v>
      </c>
      <c r="C3380" t="s">
        <v>27</v>
      </c>
      <c r="D3380" t="s">
        <v>609</v>
      </c>
      <c r="E3380" t="s">
        <v>5459</v>
      </c>
      <c r="F3380" t="s">
        <v>12212</v>
      </c>
      <c r="G3380" t="s">
        <v>12213</v>
      </c>
      <c r="H3380" t="s">
        <v>47</v>
      </c>
      <c r="I3380">
        <v>94</v>
      </c>
      <c r="J3380">
        <v>2.35</v>
      </c>
      <c r="K3380" t="s">
        <v>12214</v>
      </c>
      <c r="L3380" t="s">
        <v>14981</v>
      </c>
      <c r="M3380" t="s">
        <v>20362</v>
      </c>
      <c r="N3380" t="s">
        <v>14045</v>
      </c>
      <c r="O3380" t="s">
        <v>19081</v>
      </c>
      <c r="P3380" t="s">
        <v>14986</v>
      </c>
      <c r="Q3380">
        <v>2005</v>
      </c>
      <c r="R3380" t="s">
        <v>491</v>
      </c>
      <c r="S3380">
        <v>1</v>
      </c>
      <c r="T3380">
        <v>3000000</v>
      </c>
      <c r="U3380">
        <v>2912363</v>
      </c>
      <c r="V3380">
        <f t="shared" si="105"/>
        <v>-87637</v>
      </c>
      <c r="W3380" t="s">
        <v>12215</v>
      </c>
      <c r="X3380">
        <v>7.3</v>
      </c>
      <c r="Y3380">
        <v>152</v>
      </c>
      <c r="Z3380">
        <v>25063</v>
      </c>
      <c r="AA3380">
        <v>177</v>
      </c>
      <c r="AB3380">
        <v>0</v>
      </c>
      <c r="AC3380">
        <v>151</v>
      </c>
      <c r="AD3380">
        <v>113</v>
      </c>
      <c r="AE3380">
        <v>64</v>
      </c>
      <c r="AF3380">
        <v>29</v>
      </c>
      <c r="AG3380">
        <v>278</v>
      </c>
      <c r="AH3380" t="s">
        <v>20931</v>
      </c>
      <c r="AI3380" t="s">
        <v>2420</v>
      </c>
      <c r="AP3380">
        <f t="shared" si="104"/>
        <v>2</v>
      </c>
    </row>
    <row r="3381" spans="1:42" x14ac:dyDescent="0.3">
      <c r="A3381" s="1">
        <v>4016</v>
      </c>
      <c r="B3381" t="s">
        <v>12216</v>
      </c>
      <c r="C3381" t="s">
        <v>27</v>
      </c>
      <c r="D3381" t="s">
        <v>12217</v>
      </c>
      <c r="E3381" t="s">
        <v>519</v>
      </c>
      <c r="F3381" t="s">
        <v>1422</v>
      </c>
      <c r="G3381" t="s">
        <v>3273</v>
      </c>
      <c r="H3381" t="s">
        <v>32</v>
      </c>
      <c r="I3381">
        <v>134</v>
      </c>
      <c r="J3381">
        <v>1.85</v>
      </c>
      <c r="K3381" t="s">
        <v>33</v>
      </c>
      <c r="L3381" t="s">
        <v>17434</v>
      </c>
      <c r="M3381" t="s">
        <v>20363</v>
      </c>
      <c r="N3381" t="s">
        <v>18384</v>
      </c>
      <c r="O3381" t="s">
        <v>19448</v>
      </c>
      <c r="P3381" t="s">
        <v>14540</v>
      </c>
      <c r="Q3381">
        <v>1998</v>
      </c>
      <c r="R3381" t="s">
        <v>491</v>
      </c>
      <c r="S3381">
        <v>9</v>
      </c>
      <c r="T3381">
        <v>3000000</v>
      </c>
      <c r="U3381">
        <v>3000000</v>
      </c>
      <c r="V3381">
        <f t="shared" si="105"/>
        <v>0</v>
      </c>
      <c r="W3381" t="s">
        <v>12218</v>
      </c>
      <c r="X3381">
        <v>7.8</v>
      </c>
      <c r="Y3381">
        <v>148</v>
      </c>
      <c r="Z3381">
        <v>55329</v>
      </c>
      <c r="AA3381">
        <v>499</v>
      </c>
      <c r="AB3381">
        <v>0</v>
      </c>
      <c r="AC3381">
        <v>377</v>
      </c>
      <c r="AD3381">
        <v>22000</v>
      </c>
      <c r="AE3381">
        <v>11000</v>
      </c>
      <c r="AF3381">
        <v>812</v>
      </c>
      <c r="AG3381">
        <v>36859</v>
      </c>
      <c r="AH3381" t="s">
        <v>1432</v>
      </c>
      <c r="AI3381" t="s">
        <v>2420</v>
      </c>
      <c r="AP3381">
        <f t="shared" si="104"/>
        <v>2</v>
      </c>
    </row>
    <row r="3382" spans="1:42" x14ac:dyDescent="0.3">
      <c r="A3382" s="1">
        <v>4017</v>
      </c>
      <c r="B3382" t="s">
        <v>12219</v>
      </c>
      <c r="C3382" t="s">
        <v>27</v>
      </c>
      <c r="D3382" t="s">
        <v>6976</v>
      </c>
      <c r="E3382" t="s">
        <v>6634</v>
      </c>
      <c r="F3382" t="s">
        <v>12220</v>
      </c>
      <c r="G3382" t="s">
        <v>12221</v>
      </c>
      <c r="H3382" t="s">
        <v>32</v>
      </c>
      <c r="I3382">
        <v>89</v>
      </c>
      <c r="J3382">
        <v>1.85</v>
      </c>
      <c r="K3382" t="s">
        <v>33</v>
      </c>
      <c r="L3382" t="s">
        <v>8889</v>
      </c>
      <c r="M3382" t="s">
        <v>15065</v>
      </c>
      <c r="N3382" t="s">
        <v>15571</v>
      </c>
      <c r="O3382" t="s">
        <v>20364</v>
      </c>
      <c r="Q3382">
        <v>2003</v>
      </c>
      <c r="R3382" t="s">
        <v>491</v>
      </c>
      <c r="S3382">
        <v>1</v>
      </c>
      <c r="T3382">
        <v>3000000</v>
      </c>
      <c r="U3382">
        <v>2223990</v>
      </c>
      <c r="V3382">
        <f t="shared" si="105"/>
        <v>-776010</v>
      </c>
      <c r="W3382" t="s">
        <v>12222</v>
      </c>
      <c r="X3382">
        <v>6.6</v>
      </c>
      <c r="Y3382">
        <v>23</v>
      </c>
      <c r="Z3382">
        <v>761</v>
      </c>
      <c r="AA3382">
        <v>14</v>
      </c>
      <c r="AB3382">
        <v>26</v>
      </c>
      <c r="AC3382">
        <v>269</v>
      </c>
      <c r="AD3382">
        <v>489</v>
      </c>
      <c r="AE3382">
        <v>26</v>
      </c>
      <c r="AF3382">
        <v>24</v>
      </c>
      <c r="AG3382">
        <v>539</v>
      </c>
      <c r="AH3382" t="s">
        <v>1432</v>
      </c>
      <c r="AI3382" t="s">
        <v>6248</v>
      </c>
      <c r="AP3382">
        <f t="shared" si="104"/>
        <v>2</v>
      </c>
    </row>
    <row r="3383" spans="1:42" x14ac:dyDescent="0.3">
      <c r="A3383" s="1">
        <v>4018</v>
      </c>
      <c r="B3383" t="s">
        <v>12223</v>
      </c>
      <c r="C3383" t="s">
        <v>27</v>
      </c>
      <c r="D3383" t="s">
        <v>5005</v>
      </c>
      <c r="E3383" t="s">
        <v>38</v>
      </c>
      <c r="F3383" t="s">
        <v>1589</v>
      </c>
      <c r="G3383" t="s">
        <v>3285</v>
      </c>
      <c r="H3383" t="s">
        <v>32</v>
      </c>
      <c r="I3383">
        <v>102</v>
      </c>
      <c r="J3383">
        <v>2.35</v>
      </c>
      <c r="K3383" t="s">
        <v>33</v>
      </c>
      <c r="L3383" t="s">
        <v>18284</v>
      </c>
      <c r="M3383" t="s">
        <v>15961</v>
      </c>
      <c r="N3383" t="s">
        <v>17104</v>
      </c>
      <c r="O3383" t="s">
        <v>20365</v>
      </c>
      <c r="P3383" t="s">
        <v>20366</v>
      </c>
      <c r="Q3383">
        <v>2014</v>
      </c>
      <c r="R3383" t="s">
        <v>491</v>
      </c>
      <c r="S3383">
        <v>0</v>
      </c>
      <c r="T3383">
        <v>3000000</v>
      </c>
      <c r="U3383">
        <v>1821983</v>
      </c>
      <c r="V3383">
        <f t="shared" si="105"/>
        <v>-1178017</v>
      </c>
      <c r="W3383" t="s">
        <v>12224</v>
      </c>
      <c r="X3383">
        <v>5.4</v>
      </c>
      <c r="Y3383">
        <v>254</v>
      </c>
      <c r="Z3383">
        <v>31089</v>
      </c>
      <c r="AA3383">
        <v>261</v>
      </c>
      <c r="AB3383">
        <v>20000</v>
      </c>
      <c r="AC3383">
        <v>0</v>
      </c>
      <c r="AD3383">
        <v>40000</v>
      </c>
      <c r="AE3383">
        <v>3000</v>
      </c>
      <c r="AF3383">
        <v>387</v>
      </c>
      <c r="AG3383">
        <v>43810</v>
      </c>
      <c r="AH3383" t="s">
        <v>1432</v>
      </c>
      <c r="AI3383" t="s">
        <v>2420</v>
      </c>
      <c r="AJ3383" t="s">
        <v>4493</v>
      </c>
      <c r="AP3383">
        <f t="shared" si="104"/>
        <v>3</v>
      </c>
    </row>
    <row r="3384" spans="1:42" x14ac:dyDescent="0.3">
      <c r="A3384" s="1">
        <v>4019</v>
      </c>
      <c r="B3384" t="s">
        <v>12225</v>
      </c>
      <c r="C3384" t="s">
        <v>27</v>
      </c>
      <c r="D3384" t="s">
        <v>9638</v>
      </c>
      <c r="E3384" t="s">
        <v>9415</v>
      </c>
      <c r="F3384" t="s">
        <v>12226</v>
      </c>
      <c r="G3384" t="s">
        <v>11724</v>
      </c>
      <c r="H3384" t="s">
        <v>4846</v>
      </c>
      <c r="I3384">
        <v>120</v>
      </c>
      <c r="J3384">
        <v>2.35</v>
      </c>
      <c r="K3384" t="s">
        <v>9417</v>
      </c>
      <c r="L3384" t="s">
        <v>14034</v>
      </c>
      <c r="M3384" t="s">
        <v>19320</v>
      </c>
      <c r="N3384" t="s">
        <v>13977</v>
      </c>
      <c r="O3384" t="s">
        <v>14003</v>
      </c>
      <c r="P3384" t="s">
        <v>14018</v>
      </c>
      <c r="Q3384">
        <v>2003</v>
      </c>
      <c r="R3384" t="s">
        <v>491</v>
      </c>
      <c r="S3384">
        <v>0</v>
      </c>
      <c r="T3384">
        <v>3000000</v>
      </c>
      <c r="U3384">
        <v>2181290</v>
      </c>
      <c r="V3384">
        <f t="shared" si="105"/>
        <v>-818710</v>
      </c>
      <c r="W3384" t="s">
        <v>12227</v>
      </c>
      <c r="X3384">
        <v>8.4</v>
      </c>
      <c r="Y3384">
        <v>305</v>
      </c>
      <c r="Z3384">
        <v>356181</v>
      </c>
      <c r="AA3384">
        <v>809</v>
      </c>
      <c r="AB3384">
        <v>43000</v>
      </c>
      <c r="AC3384">
        <v>0</v>
      </c>
      <c r="AD3384">
        <v>717</v>
      </c>
      <c r="AE3384">
        <v>78</v>
      </c>
      <c r="AF3384">
        <v>38</v>
      </c>
      <c r="AG3384">
        <v>852</v>
      </c>
      <c r="AH3384" t="s">
        <v>2420</v>
      </c>
      <c r="AI3384" t="s">
        <v>20928</v>
      </c>
      <c r="AJ3384" t="s">
        <v>13161</v>
      </c>
      <c r="AP3384">
        <f t="shared" si="104"/>
        <v>3</v>
      </c>
    </row>
    <row r="3385" spans="1:42" x14ac:dyDescent="0.3">
      <c r="A3385" s="1">
        <v>4020</v>
      </c>
      <c r="B3385" t="s">
        <v>12228</v>
      </c>
      <c r="C3385" t="s">
        <v>27</v>
      </c>
      <c r="D3385" t="s">
        <v>12229</v>
      </c>
      <c r="E3385" t="s">
        <v>12230</v>
      </c>
      <c r="F3385" t="s">
        <v>12231</v>
      </c>
      <c r="G3385" t="s">
        <v>12232</v>
      </c>
      <c r="H3385" t="s">
        <v>32</v>
      </c>
      <c r="I3385">
        <v>110</v>
      </c>
      <c r="J3385">
        <v>1.78</v>
      </c>
      <c r="K3385" t="s">
        <v>33</v>
      </c>
      <c r="L3385" t="s">
        <v>16367</v>
      </c>
      <c r="M3385" t="s">
        <v>14710</v>
      </c>
      <c r="N3385" t="s">
        <v>15408</v>
      </c>
      <c r="O3385" t="s">
        <v>14964</v>
      </c>
      <c r="P3385" t="s">
        <v>20367</v>
      </c>
      <c r="Q3385">
        <v>2010</v>
      </c>
      <c r="R3385" t="s">
        <v>72</v>
      </c>
      <c r="S3385">
        <v>0</v>
      </c>
      <c r="T3385">
        <v>3500000</v>
      </c>
      <c r="U3385">
        <v>2848578</v>
      </c>
      <c r="V3385">
        <f t="shared" si="105"/>
        <v>-651422</v>
      </c>
      <c r="W3385" t="s">
        <v>12233</v>
      </c>
      <c r="X3385">
        <v>6.3</v>
      </c>
      <c r="Y3385">
        <v>19</v>
      </c>
      <c r="Z3385">
        <v>3942</v>
      </c>
      <c r="AA3385">
        <v>65</v>
      </c>
      <c r="AB3385">
        <v>0</v>
      </c>
      <c r="AC3385">
        <v>13</v>
      </c>
      <c r="AD3385">
        <v>439</v>
      </c>
      <c r="AE3385">
        <v>399</v>
      </c>
      <c r="AF3385">
        <v>221</v>
      </c>
      <c r="AG3385">
        <v>1567</v>
      </c>
      <c r="AH3385" t="s">
        <v>2420</v>
      </c>
      <c r="AI3385" t="s">
        <v>20926</v>
      </c>
      <c r="AP3385">
        <f t="shared" si="104"/>
        <v>2</v>
      </c>
    </row>
    <row r="3386" spans="1:42" x14ac:dyDescent="0.3">
      <c r="A3386" s="1">
        <v>4021</v>
      </c>
      <c r="B3386" t="s">
        <v>12234</v>
      </c>
      <c r="C3386" t="s">
        <v>27</v>
      </c>
      <c r="D3386" t="s">
        <v>12235</v>
      </c>
      <c r="E3386" t="s">
        <v>3826</v>
      </c>
      <c r="F3386" t="s">
        <v>12236</v>
      </c>
      <c r="G3386" t="s">
        <v>12237</v>
      </c>
      <c r="H3386" t="s">
        <v>205</v>
      </c>
      <c r="I3386">
        <v>86</v>
      </c>
      <c r="J3386">
        <v>2.35</v>
      </c>
      <c r="K3386" t="s">
        <v>33</v>
      </c>
      <c r="L3386" t="s">
        <v>20368</v>
      </c>
      <c r="M3386" t="s">
        <v>15042</v>
      </c>
      <c r="N3386" t="s">
        <v>18942</v>
      </c>
      <c r="O3386" t="s">
        <v>15451</v>
      </c>
      <c r="P3386" t="s">
        <v>17081</v>
      </c>
      <c r="Q3386">
        <v>2011</v>
      </c>
      <c r="R3386" t="s">
        <v>6921</v>
      </c>
      <c r="S3386">
        <v>4</v>
      </c>
      <c r="T3386">
        <v>3000000</v>
      </c>
      <c r="U3386">
        <v>703002</v>
      </c>
      <c r="V3386">
        <f t="shared" si="105"/>
        <v>-2296998</v>
      </c>
      <c r="W3386" t="s">
        <v>12238</v>
      </c>
      <c r="X3386">
        <v>6.1</v>
      </c>
      <c r="Y3386">
        <v>272</v>
      </c>
      <c r="Z3386">
        <v>37495</v>
      </c>
      <c r="AA3386">
        <v>230</v>
      </c>
      <c r="AB3386">
        <v>37000</v>
      </c>
      <c r="AC3386">
        <v>59</v>
      </c>
      <c r="AD3386">
        <v>694</v>
      </c>
      <c r="AE3386">
        <v>324</v>
      </c>
      <c r="AF3386">
        <v>104</v>
      </c>
      <c r="AG3386">
        <v>1249</v>
      </c>
      <c r="AH3386" t="s">
        <v>980</v>
      </c>
      <c r="AI3386" t="s">
        <v>1432</v>
      </c>
      <c r="AJ3386" t="s">
        <v>13161</v>
      </c>
      <c r="AP3386">
        <f t="shared" si="104"/>
        <v>3</v>
      </c>
    </row>
    <row r="3387" spans="1:42" x14ac:dyDescent="0.3">
      <c r="A3387" s="1">
        <v>4022</v>
      </c>
      <c r="B3387" t="s">
        <v>12239</v>
      </c>
      <c r="C3387" t="s">
        <v>27</v>
      </c>
      <c r="D3387" t="s">
        <v>12240</v>
      </c>
      <c r="E3387" t="s">
        <v>2296</v>
      </c>
      <c r="F3387" t="s">
        <v>5532</v>
      </c>
      <c r="G3387" t="s">
        <v>12241</v>
      </c>
      <c r="H3387" t="s">
        <v>7783</v>
      </c>
      <c r="I3387">
        <v>101</v>
      </c>
      <c r="J3387">
        <v>2.35</v>
      </c>
      <c r="K3387" t="s">
        <v>33</v>
      </c>
      <c r="L3387" t="s">
        <v>16606</v>
      </c>
      <c r="M3387" t="s">
        <v>20369</v>
      </c>
      <c r="N3387" t="s">
        <v>20263</v>
      </c>
      <c r="O3387" t="s">
        <v>19383</v>
      </c>
      <c r="P3387" t="s">
        <v>19381</v>
      </c>
      <c r="Q3387">
        <v>2016</v>
      </c>
      <c r="R3387" t="s">
        <v>491</v>
      </c>
      <c r="S3387">
        <v>2</v>
      </c>
      <c r="T3387">
        <v>3000000</v>
      </c>
      <c r="U3387">
        <v>3105269</v>
      </c>
      <c r="V3387">
        <f t="shared" si="105"/>
        <v>105269</v>
      </c>
      <c r="W3387" t="s">
        <v>12242</v>
      </c>
      <c r="X3387">
        <v>5</v>
      </c>
      <c r="Y3387">
        <v>5</v>
      </c>
      <c r="Z3387">
        <v>368</v>
      </c>
      <c r="AA3387">
        <v>8</v>
      </c>
      <c r="AB3387">
        <v>174</v>
      </c>
      <c r="AC3387">
        <v>0</v>
      </c>
      <c r="AD3387">
        <v>574</v>
      </c>
      <c r="AE3387">
        <v>327</v>
      </c>
      <c r="AF3387">
        <v>165</v>
      </c>
      <c r="AG3387">
        <v>1335</v>
      </c>
      <c r="AH3387" t="s">
        <v>980</v>
      </c>
      <c r="AI3387" t="s">
        <v>1432</v>
      </c>
      <c r="AP3387">
        <f t="shared" si="104"/>
        <v>2</v>
      </c>
    </row>
    <row r="3388" spans="1:42" x14ac:dyDescent="0.3">
      <c r="A3388" s="1">
        <v>4024</v>
      </c>
      <c r="B3388" t="s">
        <v>12243</v>
      </c>
      <c r="C3388" t="s">
        <v>27</v>
      </c>
      <c r="D3388" t="s">
        <v>12244</v>
      </c>
      <c r="E3388" t="s">
        <v>6837</v>
      </c>
      <c r="F3388" t="s">
        <v>12245</v>
      </c>
      <c r="G3388" t="s">
        <v>12246</v>
      </c>
      <c r="H3388" t="s">
        <v>32</v>
      </c>
      <c r="I3388">
        <v>87</v>
      </c>
      <c r="J3388">
        <v>2.35</v>
      </c>
      <c r="K3388" t="s">
        <v>33</v>
      </c>
      <c r="L3388" t="s">
        <v>14838</v>
      </c>
      <c r="M3388" t="s">
        <v>14710</v>
      </c>
      <c r="N3388" t="s">
        <v>14787</v>
      </c>
      <c r="O3388" t="s">
        <v>17388</v>
      </c>
      <c r="P3388" t="s">
        <v>14606</v>
      </c>
      <c r="Q3388">
        <v>2006</v>
      </c>
      <c r="R3388" t="s">
        <v>72</v>
      </c>
      <c r="S3388">
        <v>0</v>
      </c>
      <c r="T3388">
        <v>3000000</v>
      </c>
      <c r="U3388">
        <v>252726</v>
      </c>
      <c r="V3388">
        <f t="shared" si="105"/>
        <v>-2747274</v>
      </c>
      <c r="W3388" t="s">
        <v>12247</v>
      </c>
      <c r="X3388">
        <v>7.2</v>
      </c>
      <c r="Y3388">
        <v>5</v>
      </c>
      <c r="Z3388">
        <v>1289</v>
      </c>
      <c r="AA3388">
        <v>18</v>
      </c>
      <c r="AB3388">
        <v>76</v>
      </c>
      <c r="AC3388">
        <v>84</v>
      </c>
      <c r="AD3388">
        <v>702</v>
      </c>
      <c r="AE3388">
        <v>366</v>
      </c>
      <c r="AF3388">
        <v>331</v>
      </c>
      <c r="AG3388">
        <v>2715</v>
      </c>
      <c r="AH3388" t="s">
        <v>2420</v>
      </c>
      <c r="AI3388" t="s">
        <v>20926</v>
      </c>
      <c r="AJ3388" t="s">
        <v>10951</v>
      </c>
      <c r="AP3388">
        <f t="shared" si="104"/>
        <v>3</v>
      </c>
    </row>
    <row r="3389" spans="1:42" x14ac:dyDescent="0.3">
      <c r="A3389" s="1">
        <v>4028</v>
      </c>
      <c r="B3389" t="s">
        <v>12248</v>
      </c>
      <c r="C3389" t="s">
        <v>27</v>
      </c>
      <c r="D3389" t="s">
        <v>12249</v>
      </c>
      <c r="E3389" t="s">
        <v>65</v>
      </c>
      <c r="F3389" t="s">
        <v>1132</v>
      </c>
      <c r="G3389" t="s">
        <v>12250</v>
      </c>
      <c r="H3389" t="s">
        <v>32</v>
      </c>
      <c r="I3389">
        <v>87</v>
      </c>
      <c r="J3389">
        <v>2.35</v>
      </c>
      <c r="K3389" t="s">
        <v>33</v>
      </c>
      <c r="L3389" t="s">
        <v>20370</v>
      </c>
      <c r="M3389" t="s">
        <v>20371</v>
      </c>
      <c r="N3389" t="s">
        <v>15251</v>
      </c>
      <c r="O3389" t="s">
        <v>18493</v>
      </c>
      <c r="P3389" t="s">
        <v>19109</v>
      </c>
      <c r="Q3389">
        <v>2012</v>
      </c>
      <c r="R3389" t="s">
        <v>491</v>
      </c>
      <c r="S3389">
        <v>3</v>
      </c>
      <c r="T3389">
        <v>3000000</v>
      </c>
      <c r="U3389">
        <v>418268</v>
      </c>
      <c r="V3389">
        <f t="shared" si="105"/>
        <v>-2581732</v>
      </c>
      <c r="W3389" t="s">
        <v>12251</v>
      </c>
      <c r="X3389">
        <v>5.3</v>
      </c>
      <c r="Y3389">
        <v>156</v>
      </c>
      <c r="Z3389">
        <v>37156</v>
      </c>
      <c r="AA3389">
        <v>129</v>
      </c>
      <c r="AB3389">
        <v>0</v>
      </c>
      <c r="AC3389">
        <v>21</v>
      </c>
      <c r="AD3389">
        <v>4000</v>
      </c>
      <c r="AE3389">
        <v>3000</v>
      </c>
      <c r="AF3389">
        <v>416</v>
      </c>
      <c r="AG3389">
        <v>8353</v>
      </c>
      <c r="AH3389" t="s">
        <v>1432</v>
      </c>
      <c r="AI3389" t="s">
        <v>12756</v>
      </c>
      <c r="AP3389">
        <f t="shared" si="104"/>
        <v>2</v>
      </c>
    </row>
    <row r="3390" spans="1:42" x14ac:dyDescent="0.3">
      <c r="A3390" s="1">
        <v>4031</v>
      </c>
      <c r="B3390" t="s">
        <v>12252</v>
      </c>
      <c r="C3390" t="s">
        <v>27</v>
      </c>
      <c r="D3390" t="s">
        <v>1103</v>
      </c>
      <c r="E3390" t="s">
        <v>10027</v>
      </c>
      <c r="F3390" t="s">
        <v>3830</v>
      </c>
      <c r="G3390" t="s">
        <v>12253</v>
      </c>
      <c r="H3390" t="s">
        <v>32</v>
      </c>
      <c r="I3390">
        <v>93</v>
      </c>
      <c r="J3390">
        <v>1.78</v>
      </c>
      <c r="K3390" t="s">
        <v>33</v>
      </c>
      <c r="L3390" t="s">
        <v>20372</v>
      </c>
      <c r="M3390" t="s">
        <v>15579</v>
      </c>
      <c r="N3390" t="s">
        <v>20373</v>
      </c>
      <c r="O3390" t="s">
        <v>18211</v>
      </c>
      <c r="P3390" t="s">
        <v>20374</v>
      </c>
      <c r="Q3390">
        <v>2012</v>
      </c>
      <c r="R3390" t="s">
        <v>491</v>
      </c>
      <c r="S3390">
        <v>3</v>
      </c>
      <c r="T3390">
        <v>3000000</v>
      </c>
      <c r="U3390">
        <v>200803</v>
      </c>
      <c r="V3390">
        <f t="shared" si="105"/>
        <v>-2799197</v>
      </c>
      <c r="W3390" t="s">
        <v>12254</v>
      </c>
      <c r="X3390">
        <v>5.3</v>
      </c>
      <c r="Y3390">
        <v>82</v>
      </c>
      <c r="Z3390">
        <v>7988</v>
      </c>
      <c r="AA3390">
        <v>71</v>
      </c>
      <c r="AB3390">
        <v>0</v>
      </c>
      <c r="AC3390">
        <v>78</v>
      </c>
      <c r="AD3390">
        <v>536</v>
      </c>
      <c r="AE3390">
        <v>317</v>
      </c>
      <c r="AF3390">
        <v>197</v>
      </c>
      <c r="AG3390">
        <v>1467</v>
      </c>
      <c r="AH3390" t="s">
        <v>1432</v>
      </c>
      <c r="AP3390">
        <f t="shared" si="104"/>
        <v>1</v>
      </c>
    </row>
    <row r="3391" spans="1:42" x14ac:dyDescent="0.3">
      <c r="A3391" s="1">
        <v>4033</v>
      </c>
      <c r="B3391" t="s">
        <v>12255</v>
      </c>
      <c r="C3391" t="s">
        <v>27</v>
      </c>
      <c r="D3391" t="s">
        <v>9669</v>
      </c>
      <c r="E3391" t="s">
        <v>9655</v>
      </c>
      <c r="F3391" t="s">
        <v>12256</v>
      </c>
      <c r="G3391" t="s">
        <v>12257</v>
      </c>
      <c r="H3391" t="s">
        <v>572</v>
      </c>
      <c r="I3391">
        <v>98</v>
      </c>
      <c r="J3391">
        <v>1.85</v>
      </c>
      <c r="K3391" t="s">
        <v>7892</v>
      </c>
      <c r="L3391" t="s">
        <v>14068</v>
      </c>
      <c r="M3391" t="s">
        <v>15162</v>
      </c>
      <c r="N3391" t="s">
        <v>20375</v>
      </c>
      <c r="O3391" t="s">
        <v>14626</v>
      </c>
      <c r="P3391" t="s">
        <v>16487</v>
      </c>
      <c r="Q3391">
        <v>2004</v>
      </c>
      <c r="R3391" t="s">
        <v>491</v>
      </c>
      <c r="S3391">
        <v>0</v>
      </c>
      <c r="T3391">
        <v>2700000</v>
      </c>
      <c r="U3391">
        <v>95016</v>
      </c>
      <c r="V3391">
        <f t="shared" si="105"/>
        <v>-2604984</v>
      </c>
      <c r="W3391" t="s">
        <v>12258</v>
      </c>
      <c r="X3391">
        <v>7.4</v>
      </c>
      <c r="Y3391">
        <v>40</v>
      </c>
      <c r="Z3391">
        <v>11074</v>
      </c>
      <c r="AA3391">
        <v>56</v>
      </c>
      <c r="AB3391">
        <v>442</v>
      </c>
      <c r="AC3391">
        <v>7</v>
      </c>
      <c r="AD3391">
        <v>289</v>
      </c>
      <c r="AE3391">
        <v>38</v>
      </c>
      <c r="AF3391">
        <v>17</v>
      </c>
      <c r="AG3391">
        <v>362</v>
      </c>
      <c r="AH3391" t="s">
        <v>1432</v>
      </c>
      <c r="AI3391" t="s">
        <v>2420</v>
      </c>
      <c r="AJ3391" t="s">
        <v>12756</v>
      </c>
      <c r="AK3391" t="s">
        <v>20930</v>
      </c>
      <c r="AP3391">
        <f t="shared" si="104"/>
        <v>4</v>
      </c>
    </row>
    <row r="3392" spans="1:42" x14ac:dyDescent="0.3">
      <c r="A3392" s="1">
        <v>4034</v>
      </c>
      <c r="B3392" t="s">
        <v>12259</v>
      </c>
      <c r="C3392" t="s">
        <v>27</v>
      </c>
      <c r="D3392" t="s">
        <v>12260</v>
      </c>
      <c r="E3392" t="s">
        <v>12261</v>
      </c>
      <c r="F3392" t="s">
        <v>4045</v>
      </c>
      <c r="G3392" t="s">
        <v>7037</v>
      </c>
      <c r="H3392" t="s">
        <v>32</v>
      </c>
      <c r="I3392">
        <v>100</v>
      </c>
      <c r="J3392">
        <v>2.35</v>
      </c>
      <c r="K3392" t="s">
        <v>33</v>
      </c>
      <c r="L3392" t="s">
        <v>20376</v>
      </c>
      <c r="M3392" t="s">
        <v>20377</v>
      </c>
      <c r="N3392" t="s">
        <v>20378</v>
      </c>
      <c r="O3392" t="s">
        <v>14331</v>
      </c>
      <c r="P3392" t="s">
        <v>20379</v>
      </c>
      <c r="Q3392">
        <v>2011</v>
      </c>
      <c r="R3392" t="s">
        <v>491</v>
      </c>
      <c r="S3392">
        <v>1</v>
      </c>
      <c r="T3392">
        <v>3000000</v>
      </c>
      <c r="U3392">
        <v>73678</v>
      </c>
      <c r="V3392">
        <f t="shared" si="105"/>
        <v>-2926322</v>
      </c>
      <c r="W3392" t="s">
        <v>12262</v>
      </c>
      <c r="X3392">
        <v>5.9</v>
      </c>
      <c r="Y3392">
        <v>8</v>
      </c>
      <c r="Z3392">
        <v>266</v>
      </c>
      <c r="AA3392">
        <v>8</v>
      </c>
      <c r="AB3392">
        <v>348</v>
      </c>
      <c r="AC3392">
        <v>27</v>
      </c>
      <c r="AD3392">
        <v>1000</v>
      </c>
      <c r="AE3392">
        <v>902</v>
      </c>
      <c r="AF3392">
        <v>847</v>
      </c>
      <c r="AG3392">
        <v>4374</v>
      </c>
      <c r="AH3392" t="s">
        <v>2420</v>
      </c>
      <c r="AI3392" t="s">
        <v>20929</v>
      </c>
      <c r="AJ3392" t="s">
        <v>6750</v>
      </c>
      <c r="AP3392">
        <f t="shared" si="104"/>
        <v>3</v>
      </c>
    </row>
    <row r="3393" spans="1:42" x14ac:dyDescent="0.3">
      <c r="A3393" s="1">
        <v>4035</v>
      </c>
      <c r="B3393" t="s">
        <v>12263</v>
      </c>
      <c r="C3393" t="s">
        <v>27</v>
      </c>
      <c r="D3393" t="s">
        <v>12264</v>
      </c>
      <c r="E3393" t="s">
        <v>12265</v>
      </c>
      <c r="F3393" t="s">
        <v>8281</v>
      </c>
      <c r="G3393" t="s">
        <v>12266</v>
      </c>
      <c r="H3393" t="s">
        <v>32</v>
      </c>
      <c r="I3393">
        <v>88</v>
      </c>
      <c r="J3393">
        <v>2.35</v>
      </c>
      <c r="K3393" t="s">
        <v>33</v>
      </c>
      <c r="L3393" t="s">
        <v>15688</v>
      </c>
      <c r="M3393" t="s">
        <v>20380</v>
      </c>
      <c r="N3393" t="s">
        <v>14448</v>
      </c>
      <c r="O3393" t="s">
        <v>20381</v>
      </c>
      <c r="P3393" t="s">
        <v>20382</v>
      </c>
      <c r="Q3393">
        <v>2009</v>
      </c>
      <c r="R3393" t="s">
        <v>491</v>
      </c>
      <c r="S3393">
        <v>0</v>
      </c>
      <c r="T3393">
        <v>5000000</v>
      </c>
      <c r="U3393">
        <v>143000</v>
      </c>
      <c r="V3393">
        <f t="shared" si="105"/>
        <v>-4857000</v>
      </c>
      <c r="W3393" t="s">
        <v>12267</v>
      </c>
      <c r="X3393">
        <v>4.0999999999999996</v>
      </c>
      <c r="Y3393">
        <v>63</v>
      </c>
      <c r="Z3393">
        <v>4122</v>
      </c>
      <c r="AA3393">
        <v>48</v>
      </c>
      <c r="AB3393">
        <v>0</v>
      </c>
      <c r="AC3393">
        <v>26</v>
      </c>
      <c r="AD3393">
        <v>487</v>
      </c>
      <c r="AE3393">
        <v>298</v>
      </c>
      <c r="AF3393">
        <v>236</v>
      </c>
      <c r="AG3393">
        <v>1495</v>
      </c>
      <c r="AH3393" t="s">
        <v>4493</v>
      </c>
      <c r="AI3393" t="s">
        <v>13161</v>
      </c>
      <c r="AP3393">
        <f t="shared" si="104"/>
        <v>2</v>
      </c>
    </row>
    <row r="3394" spans="1:42" x14ac:dyDescent="0.3">
      <c r="A3394" s="1">
        <v>4036</v>
      </c>
      <c r="B3394" t="s">
        <v>12268</v>
      </c>
      <c r="C3394" t="s">
        <v>27</v>
      </c>
      <c r="D3394" t="s">
        <v>1287</v>
      </c>
      <c r="E3394" t="s">
        <v>3924</v>
      </c>
      <c r="F3394" t="s">
        <v>10692</v>
      </c>
      <c r="G3394" t="s">
        <v>12269</v>
      </c>
      <c r="H3394" t="s">
        <v>32</v>
      </c>
      <c r="I3394">
        <v>97</v>
      </c>
      <c r="J3394">
        <v>1.85</v>
      </c>
      <c r="K3394" t="s">
        <v>33</v>
      </c>
      <c r="L3394" t="s">
        <v>20383</v>
      </c>
      <c r="M3394" t="s">
        <v>14911</v>
      </c>
      <c r="N3394" t="s">
        <v>20384</v>
      </c>
      <c r="O3394" t="s">
        <v>20385</v>
      </c>
      <c r="P3394" t="s">
        <v>15983</v>
      </c>
      <c r="Q3394">
        <v>1999</v>
      </c>
      <c r="R3394" t="s">
        <v>491</v>
      </c>
      <c r="S3394">
        <v>1</v>
      </c>
      <c r="T3394">
        <v>3000000</v>
      </c>
      <c r="U3394">
        <v>39852</v>
      </c>
      <c r="V3394">
        <f t="shared" si="105"/>
        <v>-2960148</v>
      </c>
      <c r="W3394" t="s">
        <v>12270</v>
      </c>
      <c r="X3394">
        <v>6.7</v>
      </c>
      <c r="Y3394">
        <v>20</v>
      </c>
      <c r="Z3394">
        <v>1238</v>
      </c>
      <c r="AA3394">
        <v>25</v>
      </c>
      <c r="AB3394">
        <v>117</v>
      </c>
      <c r="AC3394">
        <v>700</v>
      </c>
      <c r="AD3394">
        <v>599</v>
      </c>
      <c r="AE3394">
        <v>325</v>
      </c>
      <c r="AF3394">
        <v>56</v>
      </c>
      <c r="AG3394">
        <v>1030</v>
      </c>
      <c r="AH3394" t="s">
        <v>1432</v>
      </c>
      <c r="AI3394" t="s">
        <v>2420</v>
      </c>
      <c r="AP3394">
        <f t="shared" si="104"/>
        <v>2</v>
      </c>
    </row>
    <row r="3395" spans="1:42" x14ac:dyDescent="0.3">
      <c r="A3395" s="1">
        <v>4037</v>
      </c>
      <c r="B3395" t="s">
        <v>12271</v>
      </c>
      <c r="C3395" t="s">
        <v>27</v>
      </c>
      <c r="D3395" t="s">
        <v>8231</v>
      </c>
      <c r="E3395" t="s">
        <v>2147</v>
      </c>
      <c r="F3395" t="s">
        <v>9742</v>
      </c>
      <c r="G3395" t="s">
        <v>5344</v>
      </c>
      <c r="H3395" t="s">
        <v>572</v>
      </c>
      <c r="I3395">
        <v>122</v>
      </c>
      <c r="J3395">
        <v>2.35</v>
      </c>
      <c r="K3395" t="s">
        <v>33</v>
      </c>
      <c r="L3395" t="s">
        <v>20386</v>
      </c>
      <c r="M3395" t="s">
        <v>20387</v>
      </c>
      <c r="N3395" t="s">
        <v>19613</v>
      </c>
      <c r="O3395" t="s">
        <v>15539</v>
      </c>
      <c r="P3395" t="s">
        <v>20388</v>
      </c>
      <c r="Q3395">
        <v>2011</v>
      </c>
      <c r="R3395" t="s">
        <v>491</v>
      </c>
      <c r="S3395">
        <v>4</v>
      </c>
      <c r="T3395">
        <v>3000000</v>
      </c>
      <c r="U3395">
        <v>22000</v>
      </c>
      <c r="V3395">
        <f t="shared" si="105"/>
        <v>-2978000</v>
      </c>
      <c r="W3395" t="s">
        <v>12272</v>
      </c>
      <c r="X3395">
        <v>5.8</v>
      </c>
      <c r="Y3395">
        <v>174</v>
      </c>
      <c r="Z3395">
        <v>30511</v>
      </c>
      <c r="AA3395">
        <v>226</v>
      </c>
      <c r="AB3395">
        <v>0</v>
      </c>
      <c r="AC3395">
        <v>87</v>
      </c>
      <c r="AD3395">
        <v>2000</v>
      </c>
      <c r="AE3395">
        <v>683</v>
      </c>
      <c r="AF3395">
        <v>605</v>
      </c>
      <c r="AG3395">
        <v>4920</v>
      </c>
      <c r="AH3395" t="s">
        <v>2420</v>
      </c>
      <c r="AI3395" t="s">
        <v>13700</v>
      </c>
      <c r="AJ3395" t="s">
        <v>13161</v>
      </c>
      <c r="AP3395">
        <f t="shared" ref="AP3395:AP3458" si="106">COUNTA(AH3395:AO3395)</f>
        <v>3</v>
      </c>
    </row>
    <row r="3396" spans="1:42" x14ac:dyDescent="0.3">
      <c r="A3396" s="1">
        <v>4042</v>
      </c>
      <c r="B3396" t="s">
        <v>12273</v>
      </c>
      <c r="C3396" t="s">
        <v>27</v>
      </c>
      <c r="D3396" t="s">
        <v>12274</v>
      </c>
      <c r="E3396" t="s">
        <v>698</v>
      </c>
      <c r="F3396" t="s">
        <v>889</v>
      </c>
      <c r="G3396" t="s">
        <v>8287</v>
      </c>
      <c r="H3396" t="s">
        <v>32</v>
      </c>
      <c r="I3396">
        <v>96</v>
      </c>
      <c r="J3396">
        <v>2.35</v>
      </c>
      <c r="K3396" t="s">
        <v>33</v>
      </c>
      <c r="L3396" t="s">
        <v>18699</v>
      </c>
      <c r="M3396" t="s">
        <v>14198</v>
      </c>
      <c r="N3396" t="s">
        <v>20389</v>
      </c>
      <c r="O3396" t="s">
        <v>16249</v>
      </c>
      <c r="P3396" t="s">
        <v>20390</v>
      </c>
      <c r="Q3396">
        <v>2009</v>
      </c>
      <c r="R3396" t="s">
        <v>491</v>
      </c>
      <c r="S3396">
        <v>2</v>
      </c>
      <c r="T3396">
        <v>3000000</v>
      </c>
      <c r="U3396">
        <v>5005</v>
      </c>
      <c r="V3396">
        <f t="shared" ref="V3396:V3459" si="107">U3396-T3396</f>
        <v>-2994995</v>
      </c>
      <c r="W3396" t="s">
        <v>12275</v>
      </c>
      <c r="X3396">
        <v>5.9</v>
      </c>
      <c r="Y3396">
        <v>21</v>
      </c>
      <c r="Z3396">
        <v>2280</v>
      </c>
      <c r="AA3396">
        <v>14</v>
      </c>
      <c r="AB3396">
        <v>448</v>
      </c>
      <c r="AC3396">
        <v>15</v>
      </c>
      <c r="AD3396">
        <v>433</v>
      </c>
      <c r="AE3396">
        <v>396</v>
      </c>
      <c r="AF3396">
        <v>357</v>
      </c>
      <c r="AG3396">
        <v>1929</v>
      </c>
      <c r="AH3396" t="s">
        <v>2420</v>
      </c>
      <c r="AP3396">
        <f t="shared" si="106"/>
        <v>1</v>
      </c>
    </row>
    <row r="3397" spans="1:42" x14ac:dyDescent="0.3">
      <c r="A3397" s="1">
        <v>4055</v>
      </c>
      <c r="B3397" t="s">
        <v>12276</v>
      </c>
      <c r="C3397" t="s">
        <v>27</v>
      </c>
      <c r="D3397" t="s">
        <v>3102</v>
      </c>
      <c r="E3397" t="s">
        <v>12277</v>
      </c>
      <c r="F3397" t="s">
        <v>12278</v>
      </c>
      <c r="G3397" t="s">
        <v>12279</v>
      </c>
      <c r="H3397" t="s">
        <v>8849</v>
      </c>
      <c r="I3397">
        <v>113</v>
      </c>
      <c r="J3397">
        <v>2.35</v>
      </c>
      <c r="K3397" t="s">
        <v>10987</v>
      </c>
      <c r="L3397" t="s">
        <v>18581</v>
      </c>
      <c r="M3397" t="s">
        <v>14964</v>
      </c>
      <c r="N3397" t="s">
        <v>19888</v>
      </c>
      <c r="O3397" t="s">
        <v>20391</v>
      </c>
      <c r="P3397" t="s">
        <v>14398</v>
      </c>
      <c r="Q3397">
        <v>1998</v>
      </c>
      <c r="R3397" t="s">
        <v>491</v>
      </c>
      <c r="S3397">
        <v>0</v>
      </c>
      <c r="T3397">
        <v>2900000</v>
      </c>
      <c r="U3397">
        <v>5595428</v>
      </c>
      <c r="V3397">
        <f t="shared" si="107"/>
        <v>2695428</v>
      </c>
      <c r="W3397" t="s">
        <v>12280</v>
      </c>
      <c r="X3397">
        <v>8</v>
      </c>
      <c r="Y3397">
        <v>71</v>
      </c>
      <c r="Z3397">
        <v>28951</v>
      </c>
      <c r="AA3397">
        <v>257</v>
      </c>
      <c r="AB3397">
        <v>0</v>
      </c>
      <c r="AC3397">
        <v>179</v>
      </c>
      <c r="AD3397">
        <v>119</v>
      </c>
      <c r="AE3397">
        <v>14</v>
      </c>
      <c r="AF3397">
        <v>11</v>
      </c>
      <c r="AG3397">
        <v>167</v>
      </c>
      <c r="AH3397" t="s">
        <v>2420</v>
      </c>
      <c r="AP3397">
        <f t="shared" si="106"/>
        <v>1</v>
      </c>
    </row>
    <row r="3398" spans="1:42" x14ac:dyDescent="0.3">
      <c r="A3398" s="1">
        <v>4058</v>
      </c>
      <c r="B3398" t="s">
        <v>12281</v>
      </c>
      <c r="C3398" t="s">
        <v>27</v>
      </c>
      <c r="D3398" t="s">
        <v>12282</v>
      </c>
      <c r="E3398" t="s">
        <v>2896</v>
      </c>
      <c r="F3398" t="s">
        <v>4235</v>
      </c>
      <c r="G3398" t="s">
        <v>12283</v>
      </c>
      <c r="H3398" t="s">
        <v>32</v>
      </c>
      <c r="I3398">
        <v>105</v>
      </c>
      <c r="J3398">
        <v>1.85</v>
      </c>
      <c r="K3398" t="s">
        <v>33</v>
      </c>
      <c r="L3398" t="s">
        <v>12284</v>
      </c>
      <c r="Q3398">
        <v>2005</v>
      </c>
      <c r="R3398" t="s">
        <v>491</v>
      </c>
      <c r="S3398">
        <v>8</v>
      </c>
      <c r="T3398">
        <v>1500000</v>
      </c>
      <c r="U3398">
        <v>3123749</v>
      </c>
      <c r="V3398">
        <f t="shared" si="107"/>
        <v>1623749</v>
      </c>
      <c r="W3398" t="s">
        <v>12285</v>
      </c>
      <c r="X3398">
        <v>6.5</v>
      </c>
      <c r="Y3398">
        <v>35</v>
      </c>
      <c r="Z3398">
        <v>746</v>
      </c>
      <c r="AA3398">
        <v>27</v>
      </c>
      <c r="AB3398">
        <v>88</v>
      </c>
      <c r="AC3398">
        <v>39</v>
      </c>
      <c r="AD3398">
        <v>267</v>
      </c>
      <c r="AE3398">
        <v>225</v>
      </c>
      <c r="AF3398">
        <v>183</v>
      </c>
      <c r="AG3398">
        <v>1231</v>
      </c>
      <c r="AH3398" t="s">
        <v>1432</v>
      </c>
      <c r="AI3398" t="s">
        <v>12756</v>
      </c>
      <c r="AP3398">
        <f t="shared" si="106"/>
        <v>2</v>
      </c>
    </row>
    <row r="3399" spans="1:42" x14ac:dyDescent="0.3">
      <c r="A3399" s="1">
        <v>4060</v>
      </c>
      <c r="B3399" t="s">
        <v>12286</v>
      </c>
      <c r="C3399" t="s">
        <v>27</v>
      </c>
      <c r="D3399" t="s">
        <v>12287</v>
      </c>
      <c r="E3399" t="s">
        <v>12288</v>
      </c>
      <c r="F3399" t="s">
        <v>3579</v>
      </c>
      <c r="G3399" t="s">
        <v>12289</v>
      </c>
      <c r="H3399" t="s">
        <v>32</v>
      </c>
      <c r="I3399">
        <v>93</v>
      </c>
      <c r="J3399">
        <v>2.35</v>
      </c>
      <c r="K3399" t="s">
        <v>33</v>
      </c>
      <c r="L3399" t="s">
        <v>14114</v>
      </c>
      <c r="M3399" t="s">
        <v>20392</v>
      </c>
      <c r="N3399" t="s">
        <v>15139</v>
      </c>
      <c r="O3399" t="s">
        <v>20393</v>
      </c>
      <c r="P3399" t="s">
        <v>20394</v>
      </c>
      <c r="Q3399">
        <v>2010</v>
      </c>
      <c r="R3399" t="s">
        <v>34</v>
      </c>
      <c r="S3399">
        <v>0</v>
      </c>
      <c r="T3399">
        <v>3000000</v>
      </c>
      <c r="U3399">
        <v>100675</v>
      </c>
      <c r="V3399">
        <f t="shared" si="107"/>
        <v>-2899325</v>
      </c>
      <c r="W3399" t="s">
        <v>12290</v>
      </c>
      <c r="X3399">
        <v>6.4</v>
      </c>
      <c r="Y3399">
        <v>73</v>
      </c>
      <c r="Z3399">
        <v>5695</v>
      </c>
      <c r="AA3399">
        <v>23</v>
      </c>
      <c r="AB3399">
        <v>0</v>
      </c>
      <c r="AC3399">
        <v>4</v>
      </c>
      <c r="AD3399">
        <v>875</v>
      </c>
      <c r="AE3399">
        <v>412</v>
      </c>
      <c r="AF3399">
        <v>394</v>
      </c>
      <c r="AG3399">
        <v>2305</v>
      </c>
      <c r="AH3399" t="s">
        <v>6248</v>
      </c>
      <c r="AP3399">
        <f t="shared" si="106"/>
        <v>1</v>
      </c>
    </row>
    <row r="3400" spans="1:42" x14ac:dyDescent="0.3">
      <c r="A3400" s="1">
        <v>4061</v>
      </c>
      <c r="B3400" t="s">
        <v>12291</v>
      </c>
      <c r="C3400" t="s">
        <v>27</v>
      </c>
      <c r="D3400" t="s">
        <v>5248</v>
      </c>
      <c r="E3400" t="s">
        <v>1189</v>
      </c>
      <c r="F3400" t="s">
        <v>12292</v>
      </c>
      <c r="G3400" t="s">
        <v>12293</v>
      </c>
      <c r="H3400" t="s">
        <v>1390</v>
      </c>
      <c r="I3400">
        <v>89</v>
      </c>
      <c r="J3400">
        <v>2.35</v>
      </c>
      <c r="K3400" t="s">
        <v>2067</v>
      </c>
      <c r="L3400" t="s">
        <v>15195</v>
      </c>
      <c r="M3400" t="s">
        <v>15315</v>
      </c>
      <c r="N3400" t="s">
        <v>20395</v>
      </c>
      <c r="O3400" t="s">
        <v>20396</v>
      </c>
      <c r="P3400" t="s">
        <v>17241</v>
      </c>
      <c r="Q3400">
        <v>2003</v>
      </c>
      <c r="R3400" t="s">
        <v>9126</v>
      </c>
      <c r="S3400">
        <v>1</v>
      </c>
      <c r="T3400">
        <v>2200000</v>
      </c>
      <c r="U3400">
        <v>3645438</v>
      </c>
      <c r="V3400">
        <f t="shared" si="107"/>
        <v>1445438</v>
      </c>
      <c r="W3400" t="s">
        <v>12294</v>
      </c>
      <c r="X3400">
        <v>6.8</v>
      </c>
      <c r="Y3400">
        <v>251</v>
      </c>
      <c r="Z3400">
        <v>55040</v>
      </c>
      <c r="AA3400">
        <v>539</v>
      </c>
      <c r="AB3400">
        <v>0</v>
      </c>
      <c r="AC3400">
        <v>192</v>
      </c>
      <c r="AD3400">
        <v>447</v>
      </c>
      <c r="AE3400">
        <v>236</v>
      </c>
      <c r="AF3400">
        <v>142</v>
      </c>
      <c r="AG3400">
        <v>923</v>
      </c>
      <c r="AH3400" t="s">
        <v>4493</v>
      </c>
      <c r="AP3400">
        <f t="shared" si="106"/>
        <v>1</v>
      </c>
    </row>
    <row r="3401" spans="1:42" x14ac:dyDescent="0.3">
      <c r="A3401" s="1">
        <v>4064</v>
      </c>
      <c r="B3401" t="s">
        <v>12295</v>
      </c>
      <c r="C3401" t="s">
        <v>27</v>
      </c>
      <c r="D3401" t="s">
        <v>8856</v>
      </c>
      <c r="E3401" t="s">
        <v>12296</v>
      </c>
      <c r="F3401" t="s">
        <v>12297</v>
      </c>
      <c r="G3401" t="s">
        <v>12298</v>
      </c>
      <c r="H3401" t="s">
        <v>32</v>
      </c>
      <c r="I3401">
        <v>116</v>
      </c>
      <c r="J3401">
        <v>1.85</v>
      </c>
      <c r="K3401" t="s">
        <v>33</v>
      </c>
      <c r="L3401" t="s">
        <v>14981</v>
      </c>
      <c r="M3401" t="s">
        <v>14068</v>
      </c>
      <c r="N3401" t="s">
        <v>17621</v>
      </c>
      <c r="O3401" t="s">
        <v>18240</v>
      </c>
      <c r="P3401" t="s">
        <v>16472</v>
      </c>
      <c r="Q3401">
        <v>2005</v>
      </c>
      <c r="R3401" t="s">
        <v>491</v>
      </c>
      <c r="S3401">
        <v>1</v>
      </c>
      <c r="T3401">
        <v>8000000</v>
      </c>
      <c r="U3401">
        <v>22201636</v>
      </c>
      <c r="V3401">
        <f t="shared" si="107"/>
        <v>14201636</v>
      </c>
      <c r="W3401" t="s">
        <v>12299</v>
      </c>
      <c r="X3401">
        <v>7.4</v>
      </c>
      <c r="Y3401">
        <v>159</v>
      </c>
      <c r="Z3401">
        <v>33567</v>
      </c>
      <c r="AA3401">
        <v>206</v>
      </c>
      <c r="AB3401">
        <v>0</v>
      </c>
      <c r="AC3401">
        <v>153</v>
      </c>
      <c r="AD3401">
        <v>275</v>
      </c>
      <c r="AE3401">
        <v>247</v>
      </c>
      <c r="AF3401">
        <v>165</v>
      </c>
      <c r="AG3401">
        <v>727</v>
      </c>
      <c r="AH3401" t="s">
        <v>20931</v>
      </c>
      <c r="AI3401" t="s">
        <v>2420</v>
      </c>
      <c r="AJ3401" t="s">
        <v>20933</v>
      </c>
      <c r="AP3401">
        <f t="shared" si="106"/>
        <v>3</v>
      </c>
    </row>
    <row r="3402" spans="1:42" x14ac:dyDescent="0.3">
      <c r="A3402" s="1">
        <v>4065</v>
      </c>
      <c r="B3402" t="s">
        <v>12300</v>
      </c>
      <c r="C3402" t="s">
        <v>559</v>
      </c>
      <c r="D3402" t="s">
        <v>12301</v>
      </c>
      <c r="E3402" t="s">
        <v>12302</v>
      </c>
      <c r="F3402" t="s">
        <v>12303</v>
      </c>
      <c r="G3402" t="s">
        <v>12304</v>
      </c>
      <c r="H3402" t="s">
        <v>32</v>
      </c>
      <c r="I3402">
        <v>120</v>
      </c>
      <c r="J3402">
        <v>1.66</v>
      </c>
      <c r="K3402" t="s">
        <v>33</v>
      </c>
      <c r="L3402" t="s">
        <v>20397</v>
      </c>
      <c r="M3402" t="s">
        <v>15249</v>
      </c>
      <c r="N3402" t="s">
        <v>19471</v>
      </c>
      <c r="O3402" t="s">
        <v>16032</v>
      </c>
      <c r="P3402" t="s">
        <v>15566</v>
      </c>
      <c r="Q3402">
        <v>1959</v>
      </c>
      <c r="R3402" t="s">
        <v>6921</v>
      </c>
      <c r="S3402">
        <v>2</v>
      </c>
      <c r="T3402">
        <v>2883848</v>
      </c>
      <c r="U3402">
        <v>25000000</v>
      </c>
      <c r="V3402">
        <f t="shared" si="107"/>
        <v>22116152</v>
      </c>
      <c r="W3402" t="s">
        <v>12305</v>
      </c>
      <c r="X3402">
        <v>8.3000000000000007</v>
      </c>
      <c r="Y3402">
        <v>181</v>
      </c>
      <c r="Z3402">
        <v>175196</v>
      </c>
      <c r="AA3402">
        <v>350</v>
      </c>
      <c r="AB3402">
        <v>10000</v>
      </c>
      <c r="AC3402">
        <v>0</v>
      </c>
      <c r="AD3402">
        <v>105</v>
      </c>
      <c r="AE3402">
        <v>103</v>
      </c>
      <c r="AF3402">
        <v>102</v>
      </c>
      <c r="AG3402">
        <v>527</v>
      </c>
      <c r="AH3402" t="s">
        <v>1432</v>
      </c>
      <c r="AI3402" t="s">
        <v>20933</v>
      </c>
      <c r="AJ3402" t="s">
        <v>12756</v>
      </c>
      <c r="AP3402">
        <f t="shared" si="106"/>
        <v>3</v>
      </c>
    </row>
    <row r="3403" spans="1:42" x14ac:dyDescent="0.3">
      <c r="A3403" s="1">
        <v>4066</v>
      </c>
      <c r="B3403" t="s">
        <v>12306</v>
      </c>
      <c r="C3403" t="s">
        <v>27</v>
      </c>
      <c r="D3403" t="s">
        <v>12307</v>
      </c>
      <c r="E3403" t="s">
        <v>9077</v>
      </c>
      <c r="F3403" t="s">
        <v>12308</v>
      </c>
      <c r="G3403" t="s">
        <v>12309</v>
      </c>
      <c r="H3403" t="s">
        <v>32</v>
      </c>
      <c r="I3403">
        <v>88</v>
      </c>
      <c r="J3403">
        <v>1.85</v>
      </c>
      <c r="K3403" t="s">
        <v>33</v>
      </c>
      <c r="L3403" t="s">
        <v>14096</v>
      </c>
      <c r="M3403" t="s">
        <v>17932</v>
      </c>
      <c r="N3403" t="s">
        <v>15283</v>
      </c>
      <c r="O3403" t="s">
        <v>20398</v>
      </c>
      <c r="P3403" t="s">
        <v>17425</v>
      </c>
      <c r="Q3403">
        <v>1988</v>
      </c>
      <c r="R3403" t="s">
        <v>491</v>
      </c>
      <c r="S3403">
        <v>0</v>
      </c>
      <c r="T3403">
        <v>2800000</v>
      </c>
      <c r="U3403">
        <v>19170001</v>
      </c>
      <c r="V3403">
        <f t="shared" si="107"/>
        <v>16370001</v>
      </c>
      <c r="W3403" t="s">
        <v>12310</v>
      </c>
      <c r="X3403">
        <v>5.3</v>
      </c>
      <c r="Y3403">
        <v>110</v>
      </c>
      <c r="Z3403">
        <v>21359</v>
      </c>
      <c r="AA3403">
        <v>270</v>
      </c>
      <c r="AB3403">
        <v>0</v>
      </c>
      <c r="AC3403">
        <v>152</v>
      </c>
      <c r="AD3403">
        <v>935</v>
      </c>
      <c r="AE3403">
        <v>448</v>
      </c>
      <c r="AF3403">
        <v>181</v>
      </c>
      <c r="AG3403">
        <v>1855</v>
      </c>
      <c r="AH3403" t="s">
        <v>4493</v>
      </c>
      <c r="AP3403">
        <f t="shared" si="106"/>
        <v>1</v>
      </c>
    </row>
    <row r="3404" spans="1:42" x14ac:dyDescent="0.3">
      <c r="A3404" s="1">
        <v>4067</v>
      </c>
      <c r="B3404" t="s">
        <v>12311</v>
      </c>
      <c r="C3404" t="s">
        <v>559</v>
      </c>
      <c r="D3404" t="s">
        <v>11940</v>
      </c>
      <c r="E3404" t="s">
        <v>12312</v>
      </c>
      <c r="F3404" t="s">
        <v>12313</v>
      </c>
      <c r="G3404" t="s">
        <v>12314</v>
      </c>
      <c r="H3404" t="s">
        <v>32</v>
      </c>
      <c r="I3404">
        <v>102</v>
      </c>
      <c r="J3404">
        <v>1.37</v>
      </c>
      <c r="K3404" t="s">
        <v>33</v>
      </c>
      <c r="L3404" t="s">
        <v>20399</v>
      </c>
      <c r="M3404" t="s">
        <v>15190</v>
      </c>
      <c r="N3404" t="s">
        <v>14131</v>
      </c>
      <c r="O3404" t="s">
        <v>14350</v>
      </c>
      <c r="P3404" t="s">
        <v>18469</v>
      </c>
      <c r="Q3404">
        <v>1939</v>
      </c>
      <c r="R3404" t="s">
        <v>11959</v>
      </c>
      <c r="S3404">
        <v>3</v>
      </c>
      <c r="T3404">
        <v>2800000</v>
      </c>
      <c r="U3404">
        <v>22202612</v>
      </c>
      <c r="V3404">
        <f t="shared" si="107"/>
        <v>19402612</v>
      </c>
      <c r="W3404" t="s">
        <v>12315</v>
      </c>
      <c r="X3404">
        <v>8.1</v>
      </c>
      <c r="Y3404">
        <v>213</v>
      </c>
      <c r="Z3404">
        <v>291875</v>
      </c>
      <c r="AA3404">
        <v>533</v>
      </c>
      <c r="AB3404">
        <v>14000</v>
      </c>
      <c r="AC3404">
        <v>149</v>
      </c>
      <c r="AD3404">
        <v>695</v>
      </c>
      <c r="AE3404">
        <v>421</v>
      </c>
      <c r="AF3404">
        <v>357</v>
      </c>
      <c r="AG3404">
        <v>2509</v>
      </c>
      <c r="AH3404" t="s">
        <v>718</v>
      </c>
      <c r="AI3404" t="s">
        <v>20926</v>
      </c>
      <c r="AJ3404" t="s">
        <v>20924</v>
      </c>
      <c r="AK3404" t="s">
        <v>20927</v>
      </c>
      <c r="AP3404">
        <f t="shared" si="106"/>
        <v>4</v>
      </c>
    </row>
    <row r="3405" spans="1:42" x14ac:dyDescent="0.3">
      <c r="A3405" s="1">
        <v>4068</v>
      </c>
      <c r="B3405" t="s">
        <v>12316</v>
      </c>
      <c r="C3405" t="s">
        <v>559</v>
      </c>
      <c r="D3405" t="s">
        <v>7110</v>
      </c>
      <c r="E3405" t="s">
        <v>4057</v>
      </c>
      <c r="F3405" t="s">
        <v>2331</v>
      </c>
      <c r="G3405" t="s">
        <v>7322</v>
      </c>
      <c r="H3405" t="s">
        <v>32</v>
      </c>
      <c r="I3405">
        <v>106</v>
      </c>
      <c r="J3405">
        <v>1.85</v>
      </c>
      <c r="K3405" t="s">
        <v>33</v>
      </c>
      <c r="L3405" t="s">
        <v>16746</v>
      </c>
      <c r="M3405" t="s">
        <v>15406</v>
      </c>
      <c r="N3405" t="s">
        <v>15139</v>
      </c>
      <c r="O3405" t="s">
        <v>20400</v>
      </c>
      <c r="P3405" t="s">
        <v>14098</v>
      </c>
      <c r="Q3405">
        <v>1974</v>
      </c>
      <c r="R3405" t="s">
        <v>72</v>
      </c>
      <c r="S3405">
        <v>0</v>
      </c>
      <c r="T3405">
        <v>2800000</v>
      </c>
      <c r="U3405">
        <v>86300000</v>
      </c>
      <c r="V3405">
        <f t="shared" si="107"/>
        <v>83500000</v>
      </c>
      <c r="W3405" t="s">
        <v>12317</v>
      </c>
      <c r="X3405">
        <v>8</v>
      </c>
      <c r="Y3405">
        <v>129</v>
      </c>
      <c r="Z3405">
        <v>112671</v>
      </c>
      <c r="AA3405">
        <v>315</v>
      </c>
      <c r="AB3405">
        <v>14000</v>
      </c>
      <c r="AC3405">
        <v>0</v>
      </c>
      <c r="AD3405">
        <v>1000</v>
      </c>
      <c r="AE3405">
        <v>595</v>
      </c>
      <c r="AF3405">
        <v>481</v>
      </c>
      <c r="AG3405">
        <v>2703</v>
      </c>
      <c r="AH3405" t="s">
        <v>1432</v>
      </c>
      <c r="AP3405">
        <f t="shared" si="106"/>
        <v>1</v>
      </c>
    </row>
    <row r="3406" spans="1:42" x14ac:dyDescent="0.3">
      <c r="A3406" s="1">
        <v>4069</v>
      </c>
      <c r="B3406" t="s">
        <v>12318</v>
      </c>
      <c r="C3406" t="s">
        <v>27</v>
      </c>
      <c r="D3406" t="s">
        <v>7974</v>
      </c>
      <c r="E3406" t="s">
        <v>3567</v>
      </c>
      <c r="F3406" t="s">
        <v>3177</v>
      </c>
      <c r="G3406" t="s">
        <v>12319</v>
      </c>
      <c r="H3406" t="s">
        <v>32</v>
      </c>
      <c r="I3406">
        <v>95</v>
      </c>
      <c r="J3406">
        <v>1.85</v>
      </c>
      <c r="K3406" t="s">
        <v>33</v>
      </c>
      <c r="L3406" t="s">
        <v>20401</v>
      </c>
      <c r="M3406" t="s">
        <v>20402</v>
      </c>
      <c r="N3406" t="s">
        <v>14157</v>
      </c>
      <c r="O3406" t="s">
        <v>14261</v>
      </c>
      <c r="P3406" t="s">
        <v>20046</v>
      </c>
      <c r="Q3406">
        <v>2007</v>
      </c>
      <c r="R3406" t="s">
        <v>491</v>
      </c>
      <c r="S3406">
        <v>0</v>
      </c>
      <c r="T3406">
        <v>2000000</v>
      </c>
      <c r="U3406">
        <v>952620</v>
      </c>
      <c r="V3406">
        <f t="shared" si="107"/>
        <v>-1047380</v>
      </c>
      <c r="W3406" t="s">
        <v>12320</v>
      </c>
      <c r="X3406">
        <v>5.7</v>
      </c>
      <c r="Y3406">
        <v>280</v>
      </c>
      <c r="Z3406">
        <v>40800</v>
      </c>
      <c r="AA3406">
        <v>332</v>
      </c>
      <c r="AB3406">
        <v>0</v>
      </c>
      <c r="AC3406">
        <v>0</v>
      </c>
      <c r="AD3406">
        <v>569</v>
      </c>
      <c r="AE3406">
        <v>529</v>
      </c>
      <c r="AF3406">
        <v>192</v>
      </c>
      <c r="AG3406">
        <v>1797</v>
      </c>
      <c r="AH3406" t="s">
        <v>4493</v>
      </c>
      <c r="AP3406">
        <f t="shared" si="106"/>
        <v>1</v>
      </c>
    </row>
    <row r="3407" spans="1:42" x14ac:dyDescent="0.3">
      <c r="A3407" s="1">
        <v>4071</v>
      </c>
      <c r="B3407" t="s">
        <v>12321</v>
      </c>
      <c r="C3407" t="s">
        <v>27</v>
      </c>
      <c r="D3407" t="s">
        <v>12322</v>
      </c>
      <c r="E3407" t="s">
        <v>1008</v>
      </c>
      <c r="F3407" t="s">
        <v>12323</v>
      </c>
      <c r="G3407" t="s">
        <v>12324</v>
      </c>
      <c r="H3407" t="s">
        <v>32</v>
      </c>
      <c r="I3407">
        <v>113</v>
      </c>
      <c r="J3407">
        <v>1.66</v>
      </c>
      <c r="K3407" t="s">
        <v>33</v>
      </c>
      <c r="L3407" t="s">
        <v>20403</v>
      </c>
      <c r="M3407" t="s">
        <v>16916</v>
      </c>
      <c r="N3407" t="s">
        <v>16449</v>
      </c>
      <c r="O3407" t="s">
        <v>15579</v>
      </c>
      <c r="P3407" t="s">
        <v>17038</v>
      </c>
      <c r="Q3407">
        <v>1997</v>
      </c>
      <c r="R3407" t="s">
        <v>491</v>
      </c>
      <c r="S3407">
        <v>1</v>
      </c>
      <c r="T3407">
        <v>2700000</v>
      </c>
      <c r="U3407">
        <v>9054736</v>
      </c>
      <c r="V3407">
        <f t="shared" si="107"/>
        <v>6354736</v>
      </c>
      <c r="W3407" t="s">
        <v>12325</v>
      </c>
      <c r="X3407">
        <v>7.1</v>
      </c>
      <c r="Y3407">
        <v>61</v>
      </c>
      <c r="Z3407">
        <v>5744</v>
      </c>
      <c r="AA3407">
        <v>57</v>
      </c>
      <c r="AB3407">
        <v>381</v>
      </c>
      <c r="AC3407">
        <v>9</v>
      </c>
      <c r="AD3407">
        <v>402</v>
      </c>
      <c r="AE3407">
        <v>222</v>
      </c>
      <c r="AF3407">
        <v>42</v>
      </c>
      <c r="AG3407">
        <v>787</v>
      </c>
      <c r="AH3407" t="s">
        <v>2420</v>
      </c>
      <c r="AP3407">
        <f t="shared" si="106"/>
        <v>1</v>
      </c>
    </row>
    <row r="3408" spans="1:42" x14ac:dyDescent="0.3">
      <c r="A3408" s="1">
        <v>4078</v>
      </c>
      <c r="B3408" t="s">
        <v>12326</v>
      </c>
      <c r="C3408" t="s">
        <v>27</v>
      </c>
      <c r="D3408" t="s">
        <v>7110</v>
      </c>
      <c r="E3408" t="s">
        <v>4057</v>
      </c>
      <c r="F3408" t="s">
        <v>12327</v>
      </c>
      <c r="G3408" t="s">
        <v>2916</v>
      </c>
      <c r="H3408" t="s">
        <v>32</v>
      </c>
      <c r="I3408">
        <v>93</v>
      </c>
      <c r="J3408">
        <v>2.35</v>
      </c>
      <c r="K3408" t="s">
        <v>33</v>
      </c>
      <c r="L3408" t="s">
        <v>17344</v>
      </c>
      <c r="M3408" t="s">
        <v>20404</v>
      </c>
      <c r="N3408" t="s">
        <v>20405</v>
      </c>
      <c r="O3408" t="s">
        <v>20406</v>
      </c>
      <c r="P3408" t="s">
        <v>20407</v>
      </c>
      <c r="Q3408">
        <v>1974</v>
      </c>
      <c r="R3408" t="s">
        <v>491</v>
      </c>
      <c r="S3408">
        <v>0</v>
      </c>
      <c r="T3408">
        <v>2600000</v>
      </c>
      <c r="U3408">
        <v>119500000</v>
      </c>
      <c r="V3408">
        <f t="shared" si="107"/>
        <v>116900000</v>
      </c>
      <c r="W3408" t="s">
        <v>12328</v>
      </c>
      <c r="X3408">
        <v>7.8</v>
      </c>
      <c r="Y3408">
        <v>121</v>
      </c>
      <c r="Z3408">
        <v>95294</v>
      </c>
      <c r="AA3408">
        <v>363</v>
      </c>
      <c r="AB3408">
        <v>12000</v>
      </c>
      <c r="AC3408">
        <v>0</v>
      </c>
      <c r="AD3408">
        <v>1000</v>
      </c>
      <c r="AE3408">
        <v>1000</v>
      </c>
      <c r="AF3408">
        <v>628</v>
      </c>
      <c r="AG3408">
        <v>4701</v>
      </c>
      <c r="AH3408" t="s">
        <v>1432</v>
      </c>
      <c r="AI3408" t="s">
        <v>10951</v>
      </c>
      <c r="AP3408">
        <f t="shared" si="106"/>
        <v>2</v>
      </c>
    </row>
    <row r="3409" spans="1:42" x14ac:dyDescent="0.3">
      <c r="A3409" s="1">
        <v>4079</v>
      </c>
      <c r="B3409" t="s">
        <v>12329</v>
      </c>
      <c r="C3409" t="s">
        <v>27</v>
      </c>
      <c r="D3409" t="s">
        <v>12330</v>
      </c>
      <c r="E3409" t="s">
        <v>12331</v>
      </c>
      <c r="F3409" t="s">
        <v>12332</v>
      </c>
      <c r="G3409" t="s">
        <v>12333</v>
      </c>
      <c r="H3409" t="s">
        <v>32</v>
      </c>
      <c r="I3409">
        <v>97</v>
      </c>
      <c r="J3409">
        <v>1.85</v>
      </c>
      <c r="K3409" t="s">
        <v>33</v>
      </c>
      <c r="L3409" t="s">
        <v>20065</v>
      </c>
      <c r="M3409" t="s">
        <v>20066</v>
      </c>
      <c r="N3409" t="s">
        <v>17932</v>
      </c>
      <c r="O3409" t="s">
        <v>17723</v>
      </c>
      <c r="P3409" t="s">
        <v>17241</v>
      </c>
      <c r="Q3409">
        <v>1984</v>
      </c>
      <c r="R3409" t="s">
        <v>491</v>
      </c>
      <c r="S3409">
        <v>0</v>
      </c>
      <c r="T3409">
        <v>1800000</v>
      </c>
      <c r="U3409">
        <v>32600000</v>
      </c>
      <c r="V3409">
        <f t="shared" si="107"/>
        <v>30800000</v>
      </c>
      <c r="W3409" t="s">
        <v>12334</v>
      </c>
      <c r="X3409">
        <v>5.9</v>
      </c>
      <c r="Y3409">
        <v>166</v>
      </c>
      <c r="Z3409">
        <v>29488</v>
      </c>
      <c r="AA3409">
        <v>326</v>
      </c>
      <c r="AB3409">
        <v>0</v>
      </c>
      <c r="AC3409">
        <v>17</v>
      </c>
      <c r="AD3409">
        <v>158</v>
      </c>
      <c r="AE3409">
        <v>84</v>
      </c>
      <c r="AF3409">
        <v>74</v>
      </c>
      <c r="AG3409">
        <v>467</v>
      </c>
      <c r="AH3409" t="s">
        <v>4493</v>
      </c>
      <c r="AI3409" t="s">
        <v>13161</v>
      </c>
      <c r="AP3409">
        <f t="shared" si="106"/>
        <v>2</v>
      </c>
    </row>
    <row r="3410" spans="1:42" x14ac:dyDescent="0.3">
      <c r="A3410" s="1">
        <v>4081</v>
      </c>
      <c r="B3410" t="s">
        <v>12335</v>
      </c>
      <c r="C3410" t="s">
        <v>27</v>
      </c>
      <c r="D3410" t="s">
        <v>8521</v>
      </c>
      <c r="E3410" t="s">
        <v>3620</v>
      </c>
      <c r="F3410" t="s">
        <v>12118</v>
      </c>
      <c r="G3410" t="s">
        <v>6399</v>
      </c>
      <c r="H3410" t="s">
        <v>47</v>
      </c>
      <c r="I3410">
        <v>140</v>
      </c>
      <c r="J3410">
        <v>1.66</v>
      </c>
      <c r="K3410" t="s">
        <v>33</v>
      </c>
      <c r="L3410" t="s">
        <v>16873</v>
      </c>
      <c r="M3410" t="s">
        <v>14003</v>
      </c>
      <c r="N3410" t="s">
        <v>14563</v>
      </c>
      <c r="O3410" t="s">
        <v>16486</v>
      </c>
      <c r="P3410" t="s">
        <v>15102</v>
      </c>
      <c r="Q3410">
        <v>1987</v>
      </c>
      <c r="R3410" t="s">
        <v>491</v>
      </c>
      <c r="S3410">
        <v>1</v>
      </c>
      <c r="T3410">
        <v>2600000</v>
      </c>
      <c r="U3410">
        <v>3130592</v>
      </c>
      <c r="V3410">
        <f t="shared" si="107"/>
        <v>530592</v>
      </c>
      <c r="W3410" t="s">
        <v>12336</v>
      </c>
      <c r="X3410">
        <v>7.8</v>
      </c>
      <c r="Y3410">
        <v>29</v>
      </c>
      <c r="Z3410">
        <v>10755</v>
      </c>
      <c r="AA3410">
        <v>69</v>
      </c>
      <c r="AB3410">
        <v>963</v>
      </c>
      <c r="AC3410">
        <v>133</v>
      </c>
      <c r="AD3410">
        <v>443</v>
      </c>
      <c r="AE3410">
        <v>249</v>
      </c>
      <c r="AF3410">
        <v>239</v>
      </c>
      <c r="AG3410">
        <v>1269</v>
      </c>
      <c r="AH3410" t="s">
        <v>2420</v>
      </c>
      <c r="AI3410" t="s">
        <v>12756</v>
      </c>
      <c r="AP3410">
        <f t="shared" si="106"/>
        <v>2</v>
      </c>
    </row>
    <row r="3411" spans="1:42" x14ac:dyDescent="0.3">
      <c r="A3411" s="1">
        <v>4082</v>
      </c>
      <c r="B3411" t="s">
        <v>12337</v>
      </c>
      <c r="C3411" t="s">
        <v>27</v>
      </c>
      <c r="D3411" t="s">
        <v>12338</v>
      </c>
      <c r="E3411" t="s">
        <v>470</v>
      </c>
      <c r="F3411" t="s">
        <v>12339</v>
      </c>
      <c r="G3411" t="s">
        <v>3349</v>
      </c>
      <c r="H3411" t="s">
        <v>32</v>
      </c>
      <c r="I3411">
        <v>86</v>
      </c>
      <c r="J3411">
        <v>2.35</v>
      </c>
      <c r="K3411" t="s">
        <v>33</v>
      </c>
      <c r="L3411" t="s">
        <v>16201</v>
      </c>
      <c r="M3411" t="s">
        <v>16466</v>
      </c>
      <c r="N3411" t="s">
        <v>18764</v>
      </c>
      <c r="O3411" t="s">
        <v>15764</v>
      </c>
      <c r="P3411" t="s">
        <v>16831</v>
      </c>
      <c r="Q3411">
        <v>2006</v>
      </c>
      <c r="R3411" t="s">
        <v>491</v>
      </c>
      <c r="S3411">
        <v>2</v>
      </c>
      <c r="T3411">
        <v>2800000</v>
      </c>
      <c r="U3411">
        <v>475000</v>
      </c>
      <c r="V3411">
        <f t="shared" si="107"/>
        <v>-2325000</v>
      </c>
      <c r="W3411" t="s">
        <v>12340</v>
      </c>
      <c r="X3411">
        <v>6</v>
      </c>
      <c r="Y3411">
        <v>20</v>
      </c>
      <c r="Z3411">
        <v>6930</v>
      </c>
      <c r="AA3411">
        <v>53</v>
      </c>
      <c r="AB3411">
        <v>323</v>
      </c>
      <c r="AC3411">
        <v>3</v>
      </c>
      <c r="AD3411">
        <v>833</v>
      </c>
      <c r="AE3411">
        <v>549</v>
      </c>
      <c r="AF3411">
        <v>327</v>
      </c>
      <c r="AG3411">
        <v>2753</v>
      </c>
      <c r="AH3411" t="s">
        <v>1432</v>
      </c>
      <c r="AI3411" t="s">
        <v>20930</v>
      </c>
      <c r="AP3411">
        <f t="shared" si="106"/>
        <v>2</v>
      </c>
    </row>
    <row r="3412" spans="1:42" x14ac:dyDescent="0.3">
      <c r="A3412" s="1">
        <v>4084</v>
      </c>
      <c r="B3412" t="s">
        <v>12341</v>
      </c>
      <c r="C3412" t="s">
        <v>27</v>
      </c>
      <c r="D3412" t="s">
        <v>12342</v>
      </c>
      <c r="E3412" t="s">
        <v>12343</v>
      </c>
      <c r="F3412" t="s">
        <v>12342</v>
      </c>
      <c r="G3412" t="s">
        <v>12344</v>
      </c>
      <c r="H3412" t="s">
        <v>2536</v>
      </c>
      <c r="I3412">
        <v>66</v>
      </c>
      <c r="J3412">
        <v>1.85</v>
      </c>
      <c r="K3412" t="s">
        <v>1988</v>
      </c>
      <c r="L3412" t="s">
        <v>17057</v>
      </c>
      <c r="M3412" t="s">
        <v>16428</v>
      </c>
      <c r="N3412" t="s">
        <v>15953</v>
      </c>
      <c r="O3412" t="s">
        <v>14383</v>
      </c>
      <c r="P3412" t="s">
        <v>15602</v>
      </c>
      <c r="Q3412">
        <v>2007</v>
      </c>
      <c r="R3412" t="s">
        <v>491</v>
      </c>
      <c r="S3412">
        <v>0</v>
      </c>
      <c r="T3412">
        <v>2600000</v>
      </c>
      <c r="U3412">
        <v>38108</v>
      </c>
      <c r="V3412">
        <f t="shared" si="107"/>
        <v>-2561892</v>
      </c>
      <c r="W3412" t="s">
        <v>12345</v>
      </c>
      <c r="X3412">
        <v>7.2</v>
      </c>
      <c r="Y3412">
        <v>173</v>
      </c>
      <c r="Z3412">
        <v>40878</v>
      </c>
      <c r="AA3412">
        <v>124</v>
      </c>
      <c r="AB3412">
        <v>0</v>
      </c>
      <c r="AC3412">
        <v>76</v>
      </c>
      <c r="AD3412">
        <v>123</v>
      </c>
      <c r="AE3412">
        <v>76</v>
      </c>
      <c r="AF3412">
        <v>36</v>
      </c>
      <c r="AG3412">
        <v>239</v>
      </c>
      <c r="AH3412" t="s">
        <v>4493</v>
      </c>
      <c r="AI3412" t="s">
        <v>20928</v>
      </c>
      <c r="AJ3412" t="s">
        <v>13700</v>
      </c>
      <c r="AK3412" t="s">
        <v>13161</v>
      </c>
      <c r="AP3412">
        <f t="shared" si="106"/>
        <v>4</v>
      </c>
    </row>
    <row r="3413" spans="1:42" x14ac:dyDescent="0.3">
      <c r="A3413" s="1">
        <v>4089</v>
      </c>
      <c r="B3413" t="s">
        <v>12346</v>
      </c>
      <c r="C3413" t="s">
        <v>27</v>
      </c>
      <c r="D3413" t="s">
        <v>11520</v>
      </c>
      <c r="E3413" t="s">
        <v>6711</v>
      </c>
      <c r="F3413" t="s">
        <v>7997</v>
      </c>
      <c r="G3413" t="s">
        <v>9523</v>
      </c>
      <c r="H3413" t="s">
        <v>32</v>
      </c>
      <c r="I3413">
        <v>86</v>
      </c>
      <c r="J3413">
        <v>1.85</v>
      </c>
      <c r="K3413" t="s">
        <v>33</v>
      </c>
      <c r="L3413" t="s">
        <v>20408</v>
      </c>
      <c r="M3413" t="s">
        <v>15105</v>
      </c>
      <c r="N3413" t="s">
        <v>16043</v>
      </c>
      <c r="O3413" t="s">
        <v>16807</v>
      </c>
      <c r="P3413" t="s">
        <v>20409</v>
      </c>
      <c r="Q3413">
        <v>2013</v>
      </c>
      <c r="R3413" t="s">
        <v>491</v>
      </c>
      <c r="S3413">
        <v>6</v>
      </c>
      <c r="T3413">
        <v>2500000</v>
      </c>
      <c r="U3413">
        <v>40041683</v>
      </c>
      <c r="V3413">
        <f t="shared" si="107"/>
        <v>37541683</v>
      </c>
      <c r="W3413" t="s">
        <v>12347</v>
      </c>
      <c r="X3413">
        <v>5.0999999999999996</v>
      </c>
      <c r="Y3413">
        <v>129</v>
      </c>
      <c r="Z3413">
        <v>34620</v>
      </c>
      <c r="AA3413">
        <v>107</v>
      </c>
      <c r="AB3413">
        <v>0</v>
      </c>
      <c r="AC3413">
        <v>89</v>
      </c>
      <c r="AD3413">
        <v>713</v>
      </c>
      <c r="AE3413">
        <v>584</v>
      </c>
      <c r="AF3413">
        <v>555</v>
      </c>
      <c r="AG3413">
        <v>3421</v>
      </c>
      <c r="AH3413" t="s">
        <v>1432</v>
      </c>
      <c r="AI3413" t="s">
        <v>20924</v>
      </c>
      <c r="AP3413">
        <f t="shared" si="106"/>
        <v>2</v>
      </c>
    </row>
    <row r="3414" spans="1:42" x14ac:dyDescent="0.3">
      <c r="A3414" s="1">
        <v>4090</v>
      </c>
      <c r="B3414" t="s">
        <v>12348</v>
      </c>
      <c r="C3414" t="s">
        <v>27</v>
      </c>
      <c r="D3414" t="s">
        <v>12349</v>
      </c>
      <c r="E3414" t="s">
        <v>12350</v>
      </c>
      <c r="F3414" t="s">
        <v>12351</v>
      </c>
      <c r="G3414" t="s">
        <v>12349</v>
      </c>
      <c r="H3414" t="s">
        <v>32</v>
      </c>
      <c r="I3414">
        <v>87</v>
      </c>
      <c r="J3414">
        <v>1.85</v>
      </c>
      <c r="K3414" t="s">
        <v>33</v>
      </c>
      <c r="L3414" t="s">
        <v>14224</v>
      </c>
      <c r="M3414" t="s">
        <v>20410</v>
      </c>
      <c r="N3414" t="s">
        <v>20411</v>
      </c>
      <c r="O3414" t="s">
        <v>16584</v>
      </c>
      <c r="P3414" t="s">
        <v>20412</v>
      </c>
      <c r="Q3414">
        <v>2012</v>
      </c>
      <c r="R3414" t="s">
        <v>72</v>
      </c>
      <c r="S3414">
        <v>0</v>
      </c>
      <c r="T3414">
        <v>2500000</v>
      </c>
      <c r="U3414">
        <v>33349949</v>
      </c>
      <c r="V3414">
        <f t="shared" si="107"/>
        <v>30849949</v>
      </c>
      <c r="W3414" t="s">
        <v>12352</v>
      </c>
      <c r="X3414">
        <v>5.0999999999999996</v>
      </c>
      <c r="Y3414">
        <v>30</v>
      </c>
      <c r="Z3414">
        <v>9010</v>
      </c>
      <c r="AA3414">
        <v>199</v>
      </c>
      <c r="AB3414">
        <v>0</v>
      </c>
      <c r="AC3414">
        <v>67</v>
      </c>
      <c r="AD3414">
        <v>871</v>
      </c>
      <c r="AE3414">
        <v>118</v>
      </c>
      <c r="AF3414">
        <v>67</v>
      </c>
      <c r="AG3414">
        <v>1111</v>
      </c>
      <c r="AH3414" t="s">
        <v>6248</v>
      </c>
      <c r="AP3414">
        <f t="shared" si="106"/>
        <v>1</v>
      </c>
    </row>
    <row r="3415" spans="1:42" x14ac:dyDescent="0.3">
      <c r="A3415" s="1">
        <v>4091</v>
      </c>
      <c r="B3415" t="s">
        <v>12353</v>
      </c>
      <c r="C3415" t="s">
        <v>27</v>
      </c>
      <c r="D3415" t="s">
        <v>250</v>
      </c>
      <c r="E3415" t="s">
        <v>250</v>
      </c>
      <c r="F3415" t="s">
        <v>581</v>
      </c>
      <c r="G3415" t="s">
        <v>1901</v>
      </c>
      <c r="H3415" t="s">
        <v>32</v>
      </c>
      <c r="I3415">
        <v>149</v>
      </c>
      <c r="J3415">
        <v>1.37</v>
      </c>
      <c r="K3415" t="s">
        <v>33</v>
      </c>
      <c r="L3415" t="s">
        <v>15249</v>
      </c>
      <c r="M3415" t="s">
        <v>15867</v>
      </c>
      <c r="N3415" t="s">
        <v>16564</v>
      </c>
      <c r="O3415" t="s">
        <v>18055</v>
      </c>
      <c r="P3415" t="s">
        <v>15194</v>
      </c>
      <c r="Q3415">
        <v>1996</v>
      </c>
      <c r="R3415" t="s">
        <v>72</v>
      </c>
      <c r="S3415">
        <v>6</v>
      </c>
      <c r="T3415">
        <v>26000000</v>
      </c>
      <c r="U3415">
        <v>25809813</v>
      </c>
      <c r="V3415">
        <f t="shared" si="107"/>
        <v>-190187</v>
      </c>
      <c r="W3415" t="s">
        <v>12354</v>
      </c>
      <c r="X3415">
        <v>6.9</v>
      </c>
      <c r="Y3415">
        <v>75</v>
      </c>
      <c r="Z3415">
        <v>50311</v>
      </c>
      <c r="AA3415">
        <v>212</v>
      </c>
      <c r="AB3415">
        <v>0</v>
      </c>
      <c r="AC3415">
        <v>15000</v>
      </c>
      <c r="AD3415">
        <v>15000</v>
      </c>
      <c r="AE3415">
        <v>9000</v>
      </c>
      <c r="AF3415">
        <v>982</v>
      </c>
      <c r="AG3415">
        <v>28713</v>
      </c>
      <c r="AH3415" t="s">
        <v>1432</v>
      </c>
      <c r="AI3415" t="s">
        <v>2420</v>
      </c>
      <c r="AJ3415" t="s">
        <v>20933</v>
      </c>
      <c r="AP3415">
        <f t="shared" si="106"/>
        <v>3</v>
      </c>
    </row>
    <row r="3416" spans="1:42" x14ac:dyDescent="0.3">
      <c r="A3416" s="1">
        <v>4092</v>
      </c>
      <c r="B3416" t="s">
        <v>12355</v>
      </c>
      <c r="C3416" t="s">
        <v>27</v>
      </c>
      <c r="D3416" t="s">
        <v>12356</v>
      </c>
      <c r="E3416" t="s">
        <v>11126</v>
      </c>
      <c r="F3416" t="s">
        <v>12357</v>
      </c>
      <c r="G3416" t="s">
        <v>12358</v>
      </c>
      <c r="H3416" t="s">
        <v>32</v>
      </c>
      <c r="I3416">
        <v>98</v>
      </c>
      <c r="J3416">
        <v>2.35</v>
      </c>
      <c r="K3416" t="s">
        <v>33</v>
      </c>
      <c r="L3416" t="s">
        <v>14097</v>
      </c>
      <c r="M3416" t="s">
        <v>14682</v>
      </c>
      <c r="N3416" t="s">
        <v>15529</v>
      </c>
      <c r="O3416" t="s">
        <v>20413</v>
      </c>
      <c r="P3416" t="s">
        <v>20414</v>
      </c>
      <c r="Q3416">
        <v>1982</v>
      </c>
      <c r="R3416" t="s">
        <v>491</v>
      </c>
      <c r="S3416">
        <v>0</v>
      </c>
      <c r="T3416">
        <v>2500000</v>
      </c>
      <c r="U3416">
        <v>14400000</v>
      </c>
      <c r="V3416">
        <f t="shared" si="107"/>
        <v>11900000</v>
      </c>
      <c r="W3416" t="s">
        <v>12359</v>
      </c>
      <c r="X3416">
        <v>4.5999999999999996</v>
      </c>
      <c r="Y3416">
        <v>162</v>
      </c>
      <c r="Z3416">
        <v>28589</v>
      </c>
      <c r="AA3416">
        <v>532</v>
      </c>
      <c r="AB3416">
        <v>0</v>
      </c>
      <c r="AC3416">
        <v>24</v>
      </c>
      <c r="AD3416">
        <v>381</v>
      </c>
      <c r="AE3416">
        <v>128</v>
      </c>
      <c r="AF3416">
        <v>67</v>
      </c>
      <c r="AG3416">
        <v>684</v>
      </c>
      <c r="AH3416" t="s">
        <v>4493</v>
      </c>
      <c r="AI3416" t="s">
        <v>20928</v>
      </c>
      <c r="AJ3416" t="s">
        <v>13700</v>
      </c>
      <c r="AP3416">
        <f t="shared" si="106"/>
        <v>3</v>
      </c>
    </row>
    <row r="3417" spans="1:42" x14ac:dyDescent="0.3">
      <c r="A3417" s="1">
        <v>4095</v>
      </c>
      <c r="B3417" t="s">
        <v>12360</v>
      </c>
      <c r="C3417" t="s">
        <v>27</v>
      </c>
      <c r="D3417" t="s">
        <v>12361</v>
      </c>
      <c r="E3417" t="s">
        <v>12362</v>
      </c>
      <c r="F3417" t="s">
        <v>12363</v>
      </c>
      <c r="G3417" t="s">
        <v>12364</v>
      </c>
      <c r="H3417" t="s">
        <v>32</v>
      </c>
      <c r="I3417">
        <v>75</v>
      </c>
      <c r="J3417">
        <v>1.85</v>
      </c>
      <c r="K3417" t="s">
        <v>33</v>
      </c>
      <c r="L3417" t="s">
        <v>20415</v>
      </c>
      <c r="M3417" t="s">
        <v>19550</v>
      </c>
      <c r="N3417" t="s">
        <v>20416</v>
      </c>
      <c r="O3417" t="s">
        <v>20417</v>
      </c>
      <c r="P3417" t="s">
        <v>19598</v>
      </c>
      <c r="Q3417">
        <v>2013</v>
      </c>
      <c r="R3417" t="s">
        <v>491</v>
      </c>
      <c r="S3417">
        <v>0</v>
      </c>
      <c r="T3417">
        <v>2500000</v>
      </c>
      <c r="U3417">
        <v>32230907</v>
      </c>
      <c r="V3417">
        <f t="shared" si="107"/>
        <v>29730907</v>
      </c>
      <c r="W3417" t="s">
        <v>12365</v>
      </c>
      <c r="X3417">
        <v>6.7</v>
      </c>
      <c r="Y3417">
        <v>26</v>
      </c>
      <c r="Z3417">
        <v>6062</v>
      </c>
      <c r="AA3417">
        <v>30</v>
      </c>
      <c r="AB3417">
        <v>0</v>
      </c>
      <c r="AC3417">
        <v>15</v>
      </c>
      <c r="AD3417">
        <v>1000</v>
      </c>
      <c r="AE3417">
        <v>309</v>
      </c>
      <c r="AF3417">
        <v>36</v>
      </c>
      <c r="AG3417">
        <v>1385</v>
      </c>
      <c r="AH3417" t="s">
        <v>1432</v>
      </c>
      <c r="AI3417" t="s">
        <v>6248</v>
      </c>
      <c r="AP3417">
        <f t="shared" si="106"/>
        <v>2</v>
      </c>
    </row>
    <row r="3418" spans="1:42" x14ac:dyDescent="0.3">
      <c r="A3418" s="1">
        <v>4096</v>
      </c>
      <c r="B3418" t="s">
        <v>12366</v>
      </c>
      <c r="C3418" t="s">
        <v>27</v>
      </c>
      <c r="D3418" t="s">
        <v>4233</v>
      </c>
      <c r="E3418" t="s">
        <v>442</v>
      </c>
      <c r="F3418" t="s">
        <v>1327</v>
      </c>
      <c r="G3418" t="s">
        <v>6627</v>
      </c>
      <c r="H3418" t="s">
        <v>32</v>
      </c>
      <c r="I3418">
        <v>104</v>
      </c>
      <c r="J3418">
        <v>1.78</v>
      </c>
      <c r="K3418" t="s">
        <v>33</v>
      </c>
      <c r="L3418" t="s">
        <v>14068</v>
      </c>
      <c r="M3418" t="s">
        <v>19473</v>
      </c>
      <c r="N3418" t="s">
        <v>16102</v>
      </c>
      <c r="O3418" t="s">
        <v>20418</v>
      </c>
      <c r="P3418" t="s">
        <v>19891</v>
      </c>
      <c r="Q3418">
        <v>1991</v>
      </c>
      <c r="R3418" t="s">
        <v>491</v>
      </c>
      <c r="S3418">
        <v>2</v>
      </c>
      <c r="T3418">
        <v>2500000</v>
      </c>
      <c r="U3418">
        <v>6401336</v>
      </c>
      <c r="V3418">
        <f t="shared" si="107"/>
        <v>3901336</v>
      </c>
      <c r="W3418" t="s">
        <v>12367</v>
      </c>
      <c r="X3418">
        <v>7.1</v>
      </c>
      <c r="Y3418">
        <v>63</v>
      </c>
      <c r="Z3418">
        <v>36996</v>
      </c>
      <c r="AA3418">
        <v>153</v>
      </c>
      <c r="AB3418">
        <v>0</v>
      </c>
      <c r="AC3418">
        <v>835</v>
      </c>
      <c r="AD3418">
        <v>18000</v>
      </c>
      <c r="AE3418">
        <v>595</v>
      </c>
      <c r="AF3418">
        <v>535</v>
      </c>
      <c r="AG3418">
        <v>19923</v>
      </c>
      <c r="AH3418" t="s">
        <v>2420</v>
      </c>
      <c r="AP3418">
        <f t="shared" si="106"/>
        <v>1</v>
      </c>
    </row>
    <row r="3419" spans="1:42" x14ac:dyDescent="0.3">
      <c r="A3419" s="1">
        <v>4097</v>
      </c>
      <c r="B3419" t="s">
        <v>12368</v>
      </c>
      <c r="C3419" t="s">
        <v>27</v>
      </c>
      <c r="D3419" t="s">
        <v>11193</v>
      </c>
      <c r="E3419" t="s">
        <v>1301</v>
      </c>
      <c r="F3419" t="s">
        <v>3483</v>
      </c>
      <c r="G3419" t="s">
        <v>12369</v>
      </c>
      <c r="H3419" t="s">
        <v>32</v>
      </c>
      <c r="I3419">
        <v>102</v>
      </c>
      <c r="J3419">
        <v>2.35</v>
      </c>
      <c r="K3419" t="s">
        <v>33</v>
      </c>
      <c r="L3419" t="s">
        <v>15765</v>
      </c>
      <c r="M3419" t="s">
        <v>14097</v>
      </c>
      <c r="N3419" t="s">
        <v>14630</v>
      </c>
      <c r="O3419" t="s">
        <v>17732</v>
      </c>
      <c r="P3419" t="s">
        <v>19312</v>
      </c>
      <c r="Q3419">
        <v>2004</v>
      </c>
      <c r="R3419" t="s">
        <v>491</v>
      </c>
      <c r="S3419">
        <v>3</v>
      </c>
      <c r="T3419">
        <v>2500000</v>
      </c>
      <c r="U3419">
        <v>26781723</v>
      </c>
      <c r="V3419">
        <f t="shared" si="107"/>
        <v>24281723</v>
      </c>
      <c r="W3419" t="s">
        <v>12370</v>
      </c>
      <c r="X3419">
        <v>7.6</v>
      </c>
      <c r="Y3419">
        <v>205</v>
      </c>
      <c r="Z3419">
        <v>187595</v>
      </c>
      <c r="AA3419">
        <v>978</v>
      </c>
      <c r="AB3419">
        <v>0</v>
      </c>
      <c r="AC3419">
        <v>0</v>
      </c>
      <c r="AD3419">
        <v>625</v>
      </c>
      <c r="AE3419">
        <v>379</v>
      </c>
      <c r="AF3419">
        <v>294</v>
      </c>
      <c r="AG3419">
        <v>1655</v>
      </c>
      <c r="AH3419" t="s">
        <v>1432</v>
      </c>
      <c r="AI3419" t="s">
        <v>2420</v>
      </c>
      <c r="AJ3419" t="s">
        <v>12756</v>
      </c>
      <c r="AP3419">
        <f t="shared" si="106"/>
        <v>3</v>
      </c>
    </row>
    <row r="3420" spans="1:42" x14ac:dyDescent="0.3">
      <c r="A3420" s="1">
        <v>4098</v>
      </c>
      <c r="B3420" t="s">
        <v>12371</v>
      </c>
      <c r="C3420" t="s">
        <v>27</v>
      </c>
      <c r="D3420" t="s">
        <v>6356</v>
      </c>
      <c r="E3420" t="s">
        <v>12372</v>
      </c>
      <c r="F3420" t="s">
        <v>12373</v>
      </c>
      <c r="G3420" t="s">
        <v>12374</v>
      </c>
      <c r="H3420" t="s">
        <v>32</v>
      </c>
      <c r="I3420">
        <v>105</v>
      </c>
      <c r="J3420">
        <v>1.85</v>
      </c>
      <c r="K3420" t="s">
        <v>33</v>
      </c>
      <c r="L3420" t="s">
        <v>16053</v>
      </c>
      <c r="M3420" t="s">
        <v>20419</v>
      </c>
      <c r="N3420" t="s">
        <v>16757</v>
      </c>
      <c r="O3420" t="s">
        <v>14003</v>
      </c>
      <c r="P3420" t="s">
        <v>14028</v>
      </c>
      <c r="Q3420">
        <v>1995</v>
      </c>
      <c r="R3420" t="s">
        <v>491</v>
      </c>
      <c r="S3420">
        <v>1</v>
      </c>
      <c r="T3420">
        <v>2500000</v>
      </c>
      <c r="U3420">
        <v>5400000</v>
      </c>
      <c r="V3420">
        <f t="shared" si="107"/>
        <v>2900000</v>
      </c>
      <c r="W3420" t="s">
        <v>12375</v>
      </c>
      <c r="X3420">
        <v>8.1</v>
      </c>
      <c r="Y3420">
        <v>121</v>
      </c>
      <c r="Z3420">
        <v>183288</v>
      </c>
      <c r="AA3420">
        <v>395</v>
      </c>
      <c r="AB3420">
        <v>22000</v>
      </c>
      <c r="AC3420">
        <v>0</v>
      </c>
      <c r="AD3420">
        <v>15</v>
      </c>
      <c r="AE3420">
        <v>12</v>
      </c>
      <c r="AF3420">
        <v>4</v>
      </c>
      <c r="AG3420">
        <v>36</v>
      </c>
      <c r="AH3420" t="s">
        <v>2420</v>
      </c>
      <c r="AI3420" t="s">
        <v>12756</v>
      </c>
      <c r="AP3420">
        <f t="shared" si="106"/>
        <v>2</v>
      </c>
    </row>
    <row r="3421" spans="1:42" x14ac:dyDescent="0.3">
      <c r="A3421" s="1">
        <v>4100</v>
      </c>
      <c r="B3421" t="s">
        <v>12376</v>
      </c>
      <c r="C3421" t="s">
        <v>27</v>
      </c>
      <c r="D3421" t="s">
        <v>12377</v>
      </c>
      <c r="E3421" t="s">
        <v>790</v>
      </c>
      <c r="F3421" t="s">
        <v>58</v>
      </c>
      <c r="G3421" t="s">
        <v>7882</v>
      </c>
      <c r="H3421" t="s">
        <v>32</v>
      </c>
      <c r="I3421">
        <v>107</v>
      </c>
      <c r="J3421">
        <v>2.35</v>
      </c>
      <c r="K3421" t="s">
        <v>33</v>
      </c>
      <c r="L3421" t="s">
        <v>14157</v>
      </c>
      <c r="M3421" t="s">
        <v>14003</v>
      </c>
      <c r="N3421" t="s">
        <v>20420</v>
      </c>
      <c r="O3421" t="s">
        <v>18280</v>
      </c>
      <c r="P3421" t="s">
        <v>15194</v>
      </c>
      <c r="Q3421">
        <v>1999</v>
      </c>
      <c r="R3421" t="s">
        <v>491</v>
      </c>
      <c r="S3421">
        <v>1</v>
      </c>
      <c r="T3421">
        <v>2500000</v>
      </c>
      <c r="U3421">
        <v>1282084</v>
      </c>
      <c r="V3421">
        <f t="shared" si="107"/>
        <v>-1217916</v>
      </c>
      <c r="W3421" t="s">
        <v>12378</v>
      </c>
      <c r="X3421">
        <v>7</v>
      </c>
      <c r="Y3421">
        <v>74</v>
      </c>
      <c r="Z3421">
        <v>6221</v>
      </c>
      <c r="AA3421">
        <v>87</v>
      </c>
      <c r="AB3421">
        <v>500</v>
      </c>
      <c r="AC3421">
        <v>7</v>
      </c>
      <c r="AD3421">
        <v>745</v>
      </c>
      <c r="AE3421">
        <v>631</v>
      </c>
      <c r="AF3421">
        <v>442</v>
      </c>
      <c r="AG3421">
        <v>2125</v>
      </c>
      <c r="AH3421" t="s">
        <v>2420</v>
      </c>
      <c r="AP3421">
        <f t="shared" si="106"/>
        <v>1</v>
      </c>
    </row>
    <row r="3422" spans="1:42" x14ac:dyDescent="0.3">
      <c r="A3422" s="1">
        <v>4103</v>
      </c>
      <c r="B3422" t="s">
        <v>12379</v>
      </c>
      <c r="C3422" t="s">
        <v>27</v>
      </c>
      <c r="D3422" t="s">
        <v>9541</v>
      </c>
      <c r="E3422" t="s">
        <v>96</v>
      </c>
      <c r="F3422" t="s">
        <v>12380</v>
      </c>
      <c r="G3422" t="s">
        <v>12381</v>
      </c>
      <c r="H3422" t="s">
        <v>32</v>
      </c>
      <c r="I3422">
        <v>89</v>
      </c>
      <c r="J3422">
        <v>2.35</v>
      </c>
      <c r="K3422" t="s">
        <v>33</v>
      </c>
      <c r="L3422" t="s">
        <v>20421</v>
      </c>
      <c r="M3422" t="s">
        <v>20422</v>
      </c>
      <c r="N3422" t="s">
        <v>17463</v>
      </c>
      <c r="O3422" t="s">
        <v>14188</v>
      </c>
      <c r="P3422" t="s">
        <v>14349</v>
      </c>
      <c r="Q3422">
        <v>2012</v>
      </c>
      <c r="R3422" t="s">
        <v>34</v>
      </c>
      <c r="S3422">
        <v>3</v>
      </c>
      <c r="T3422">
        <v>2500000</v>
      </c>
      <c r="U3422">
        <v>3325638</v>
      </c>
      <c r="V3422">
        <f t="shared" si="107"/>
        <v>825638</v>
      </c>
      <c r="W3422" t="s">
        <v>12382</v>
      </c>
      <c r="X3422">
        <v>7.1</v>
      </c>
      <c r="Y3422">
        <v>252</v>
      </c>
      <c r="Z3422">
        <v>52509</v>
      </c>
      <c r="AA3422">
        <v>84</v>
      </c>
      <c r="AB3422">
        <v>13000</v>
      </c>
      <c r="AC3422">
        <v>14</v>
      </c>
      <c r="AD3422">
        <v>902</v>
      </c>
      <c r="AE3422">
        <v>291</v>
      </c>
      <c r="AF3422">
        <v>215</v>
      </c>
      <c r="AG3422">
        <v>1980</v>
      </c>
      <c r="AH3422" t="s">
        <v>1432</v>
      </c>
      <c r="AI3422" t="s">
        <v>20931</v>
      </c>
      <c r="AJ3422" t="s">
        <v>2420</v>
      </c>
      <c r="AK3422" t="s">
        <v>13700</v>
      </c>
      <c r="AP3422">
        <f t="shared" si="106"/>
        <v>4</v>
      </c>
    </row>
    <row r="3423" spans="1:42" x14ac:dyDescent="0.3">
      <c r="A3423" s="1">
        <v>4104</v>
      </c>
      <c r="B3423" t="s">
        <v>12383</v>
      </c>
      <c r="C3423" t="s">
        <v>27</v>
      </c>
      <c r="D3423" t="s">
        <v>12384</v>
      </c>
      <c r="E3423" t="s">
        <v>5985</v>
      </c>
      <c r="F3423" t="s">
        <v>5567</v>
      </c>
      <c r="G3423" t="s">
        <v>12385</v>
      </c>
      <c r="H3423" t="s">
        <v>2536</v>
      </c>
      <c r="I3423">
        <v>106</v>
      </c>
      <c r="J3423">
        <v>1.85</v>
      </c>
      <c r="K3423" t="s">
        <v>33</v>
      </c>
      <c r="L3423" t="s">
        <v>16367</v>
      </c>
      <c r="M3423" t="s">
        <v>14096</v>
      </c>
      <c r="N3423" t="s">
        <v>14097</v>
      </c>
      <c r="O3423" t="s">
        <v>16372</v>
      </c>
      <c r="P3423" t="s">
        <v>14003</v>
      </c>
      <c r="Q3423">
        <v>2003</v>
      </c>
      <c r="R3423" t="s">
        <v>491</v>
      </c>
      <c r="S3423">
        <v>1</v>
      </c>
      <c r="T3423">
        <v>2000000</v>
      </c>
      <c r="U3423">
        <v>395592</v>
      </c>
      <c r="V3423">
        <f t="shared" si="107"/>
        <v>-1604408</v>
      </c>
      <c r="W3423" t="s">
        <v>12386</v>
      </c>
      <c r="X3423">
        <v>7.6</v>
      </c>
      <c r="Y3423">
        <v>72</v>
      </c>
      <c r="Z3423">
        <v>21202</v>
      </c>
      <c r="AA3423">
        <v>134</v>
      </c>
      <c r="AB3423">
        <v>0</v>
      </c>
      <c r="AC3423">
        <v>148</v>
      </c>
      <c r="AD3423">
        <v>900</v>
      </c>
      <c r="AE3423">
        <v>648</v>
      </c>
      <c r="AF3423">
        <v>471</v>
      </c>
      <c r="AG3423">
        <v>2972</v>
      </c>
      <c r="AH3423" t="s">
        <v>2420</v>
      </c>
      <c r="AI3423" t="s">
        <v>12756</v>
      </c>
      <c r="AP3423">
        <f t="shared" si="106"/>
        <v>2</v>
      </c>
    </row>
    <row r="3424" spans="1:42" x14ac:dyDescent="0.3">
      <c r="A3424" s="1">
        <v>4105</v>
      </c>
      <c r="B3424" t="s">
        <v>12387</v>
      </c>
      <c r="C3424" t="s">
        <v>27</v>
      </c>
      <c r="D3424" t="s">
        <v>12388</v>
      </c>
      <c r="E3424" t="s">
        <v>7370</v>
      </c>
      <c r="F3424" t="s">
        <v>1889</v>
      </c>
      <c r="G3424" t="s">
        <v>12389</v>
      </c>
      <c r="H3424" t="s">
        <v>32</v>
      </c>
      <c r="I3424">
        <v>95</v>
      </c>
      <c r="J3424">
        <v>2.35</v>
      </c>
      <c r="K3424" t="s">
        <v>33</v>
      </c>
      <c r="L3424" t="s">
        <v>20423</v>
      </c>
      <c r="M3424" t="s">
        <v>15251</v>
      </c>
      <c r="N3424" t="s">
        <v>19297</v>
      </c>
      <c r="O3424" t="s">
        <v>20424</v>
      </c>
      <c r="P3424" t="s">
        <v>14178</v>
      </c>
      <c r="Q3424">
        <v>2013</v>
      </c>
      <c r="R3424" t="s">
        <v>491</v>
      </c>
      <c r="S3424">
        <v>1</v>
      </c>
      <c r="T3424">
        <v>2500000</v>
      </c>
      <c r="U3424">
        <v>6851969</v>
      </c>
      <c r="V3424">
        <f t="shared" si="107"/>
        <v>4351969</v>
      </c>
      <c r="W3424" t="s">
        <v>12390</v>
      </c>
      <c r="X3424">
        <v>7.1</v>
      </c>
      <c r="Y3424">
        <v>220</v>
      </c>
      <c r="Z3424">
        <v>105591</v>
      </c>
      <c r="AA3424">
        <v>178</v>
      </c>
      <c r="AB3424">
        <v>10000</v>
      </c>
      <c r="AC3424">
        <v>53</v>
      </c>
      <c r="AD3424">
        <v>8000</v>
      </c>
      <c r="AE3424">
        <v>1000</v>
      </c>
      <c r="AF3424">
        <v>478</v>
      </c>
      <c r="AG3424">
        <v>10040</v>
      </c>
      <c r="AH3424" t="s">
        <v>1432</v>
      </c>
      <c r="AI3424" t="s">
        <v>2420</v>
      </c>
      <c r="AJ3424" t="s">
        <v>12756</v>
      </c>
      <c r="AP3424">
        <f t="shared" si="106"/>
        <v>3</v>
      </c>
    </row>
    <row r="3425" spans="1:42" x14ac:dyDescent="0.3">
      <c r="A3425" s="1">
        <v>4106</v>
      </c>
      <c r="B3425" t="s">
        <v>12391</v>
      </c>
      <c r="C3425" t="s">
        <v>27</v>
      </c>
      <c r="D3425" t="s">
        <v>11573</v>
      </c>
      <c r="E3425" t="s">
        <v>148</v>
      </c>
      <c r="F3425" t="s">
        <v>5915</v>
      </c>
      <c r="G3425" t="s">
        <v>12392</v>
      </c>
      <c r="H3425" t="s">
        <v>32</v>
      </c>
      <c r="I3425">
        <v>105</v>
      </c>
      <c r="J3425">
        <v>2.35</v>
      </c>
      <c r="K3425" t="s">
        <v>33</v>
      </c>
      <c r="L3425" t="s">
        <v>20425</v>
      </c>
      <c r="M3425" t="s">
        <v>20426</v>
      </c>
      <c r="Q3425">
        <v>1990</v>
      </c>
      <c r="R3425" t="s">
        <v>491</v>
      </c>
      <c r="S3425">
        <v>0</v>
      </c>
      <c r="T3425">
        <v>34000</v>
      </c>
      <c r="U3425">
        <v>333658</v>
      </c>
      <c r="V3425">
        <f t="shared" si="107"/>
        <v>299658</v>
      </c>
      <c r="W3425" t="s">
        <v>12393</v>
      </c>
      <c r="X3425">
        <v>7.1</v>
      </c>
      <c r="Y3425">
        <v>1</v>
      </c>
      <c r="Z3425">
        <v>97</v>
      </c>
      <c r="AA3425">
        <v>2</v>
      </c>
      <c r="AB3425">
        <v>16</v>
      </c>
      <c r="AC3425">
        <v>19</v>
      </c>
      <c r="AD3425">
        <v>882</v>
      </c>
      <c r="AE3425">
        <v>577</v>
      </c>
      <c r="AF3425">
        <v>362</v>
      </c>
      <c r="AG3425">
        <v>1967</v>
      </c>
      <c r="AH3425" t="s">
        <v>1432</v>
      </c>
      <c r="AI3425" t="s">
        <v>20926</v>
      </c>
      <c r="AJ3425" t="s">
        <v>20927</v>
      </c>
      <c r="AK3425" t="s">
        <v>12756</v>
      </c>
      <c r="AL3425" t="s">
        <v>20934</v>
      </c>
      <c r="AP3425">
        <f t="shared" si="106"/>
        <v>5</v>
      </c>
    </row>
    <row r="3426" spans="1:42" x14ac:dyDescent="0.3">
      <c r="A3426" s="1">
        <v>4107</v>
      </c>
      <c r="B3426" t="s">
        <v>12394</v>
      </c>
      <c r="C3426" t="s">
        <v>27</v>
      </c>
      <c r="D3426" t="s">
        <v>2640</v>
      </c>
      <c r="E3426" t="s">
        <v>12395</v>
      </c>
      <c r="F3426" t="s">
        <v>12396</v>
      </c>
      <c r="G3426" t="s">
        <v>12397</v>
      </c>
      <c r="H3426" t="s">
        <v>32</v>
      </c>
      <c r="I3426">
        <v>101</v>
      </c>
      <c r="J3426">
        <v>1.78</v>
      </c>
      <c r="K3426" t="s">
        <v>33</v>
      </c>
      <c r="L3426" t="s">
        <v>17436</v>
      </c>
      <c r="M3426" t="s">
        <v>15707</v>
      </c>
      <c r="N3426" t="s">
        <v>15125</v>
      </c>
      <c r="O3426" t="s">
        <v>15025</v>
      </c>
      <c r="P3426" t="s">
        <v>15136</v>
      </c>
      <c r="Q3426">
        <v>2008</v>
      </c>
      <c r="R3426" t="s">
        <v>491</v>
      </c>
      <c r="S3426">
        <v>1</v>
      </c>
      <c r="T3426">
        <v>2500000</v>
      </c>
      <c r="U3426">
        <v>12995673</v>
      </c>
      <c r="V3426">
        <f t="shared" si="107"/>
        <v>10495673</v>
      </c>
      <c r="W3426" t="s">
        <v>12398</v>
      </c>
      <c r="X3426">
        <v>7.7</v>
      </c>
      <c r="Y3426">
        <v>197</v>
      </c>
      <c r="Z3426">
        <v>52286</v>
      </c>
      <c r="AA3426">
        <v>345</v>
      </c>
      <c r="AB3426">
        <v>24000</v>
      </c>
      <c r="AC3426">
        <v>119</v>
      </c>
      <c r="AD3426">
        <v>334</v>
      </c>
      <c r="AE3426">
        <v>4</v>
      </c>
      <c r="AF3426">
        <v>0</v>
      </c>
      <c r="AG3426">
        <v>338</v>
      </c>
      <c r="AH3426" t="s">
        <v>1432</v>
      </c>
      <c r="AI3426" t="s">
        <v>6248</v>
      </c>
      <c r="AJ3426" t="s">
        <v>6750</v>
      </c>
      <c r="AP3426">
        <f t="shared" si="106"/>
        <v>3</v>
      </c>
    </row>
    <row r="3427" spans="1:42" x14ac:dyDescent="0.3">
      <c r="A3427" s="1">
        <v>4108</v>
      </c>
      <c r="B3427" t="s">
        <v>12399</v>
      </c>
      <c r="C3427" t="s">
        <v>27</v>
      </c>
      <c r="D3427" t="s">
        <v>12400</v>
      </c>
      <c r="E3427" t="s">
        <v>8833</v>
      </c>
      <c r="F3427" t="s">
        <v>12401</v>
      </c>
      <c r="G3427" t="s">
        <v>12402</v>
      </c>
      <c r="H3427" t="s">
        <v>32</v>
      </c>
      <c r="I3427">
        <v>112</v>
      </c>
      <c r="J3427">
        <v>1.85</v>
      </c>
      <c r="K3427" t="s">
        <v>33</v>
      </c>
      <c r="L3427" t="s">
        <v>20427</v>
      </c>
      <c r="M3427" t="s">
        <v>15158</v>
      </c>
      <c r="N3427" t="s">
        <v>15622</v>
      </c>
      <c r="O3427" t="s">
        <v>20428</v>
      </c>
      <c r="P3427" t="s">
        <v>14579</v>
      </c>
      <c r="Q3427">
        <v>2008</v>
      </c>
      <c r="R3427" t="s">
        <v>6921</v>
      </c>
      <c r="S3427">
        <v>0</v>
      </c>
      <c r="T3427">
        <v>2500000</v>
      </c>
      <c r="U3427">
        <v>173783</v>
      </c>
      <c r="V3427">
        <f t="shared" si="107"/>
        <v>-2326217</v>
      </c>
      <c r="W3427" t="s">
        <v>12403</v>
      </c>
      <c r="X3427">
        <v>7.6</v>
      </c>
      <c r="Y3427">
        <v>14</v>
      </c>
      <c r="Z3427">
        <v>578</v>
      </c>
      <c r="AA3427">
        <v>34</v>
      </c>
      <c r="AB3427">
        <v>588</v>
      </c>
      <c r="AC3427">
        <v>9</v>
      </c>
      <c r="AD3427">
        <v>860</v>
      </c>
      <c r="AE3427">
        <v>130</v>
      </c>
      <c r="AF3427">
        <v>125</v>
      </c>
      <c r="AG3427">
        <v>1252</v>
      </c>
      <c r="AH3427" t="s">
        <v>6248</v>
      </c>
      <c r="AP3427">
        <f t="shared" si="106"/>
        <v>1</v>
      </c>
    </row>
    <row r="3428" spans="1:42" x14ac:dyDescent="0.3">
      <c r="A3428" s="1">
        <v>4109</v>
      </c>
      <c r="B3428" t="s">
        <v>12404</v>
      </c>
      <c r="C3428" t="s">
        <v>27</v>
      </c>
      <c r="D3428" t="s">
        <v>12405</v>
      </c>
      <c r="E3428" t="s">
        <v>1661</v>
      </c>
      <c r="F3428" t="s">
        <v>12406</v>
      </c>
      <c r="G3428" t="s">
        <v>12407</v>
      </c>
      <c r="H3428" t="s">
        <v>32</v>
      </c>
      <c r="I3428">
        <v>100</v>
      </c>
      <c r="J3428">
        <v>1.85</v>
      </c>
      <c r="K3428" t="s">
        <v>33</v>
      </c>
      <c r="L3428" t="s">
        <v>20263</v>
      </c>
      <c r="M3428" t="s">
        <v>20429</v>
      </c>
      <c r="N3428" t="s">
        <v>19383</v>
      </c>
      <c r="O3428" t="s">
        <v>20430</v>
      </c>
      <c r="P3428" t="s">
        <v>20431</v>
      </c>
      <c r="Q3428">
        <v>2006</v>
      </c>
      <c r="R3428" t="s">
        <v>491</v>
      </c>
      <c r="S3428">
        <v>7</v>
      </c>
      <c r="T3428">
        <v>2500000</v>
      </c>
      <c r="U3428">
        <v>118666</v>
      </c>
      <c r="V3428">
        <f t="shared" si="107"/>
        <v>-2381334</v>
      </c>
      <c r="W3428" t="s">
        <v>12408</v>
      </c>
      <c r="X3428">
        <v>6.6</v>
      </c>
      <c r="Y3428">
        <v>3</v>
      </c>
      <c r="Z3428">
        <v>91</v>
      </c>
      <c r="AA3428">
        <v>3</v>
      </c>
      <c r="AB3428">
        <v>144</v>
      </c>
      <c r="AC3428">
        <v>10</v>
      </c>
      <c r="AD3428">
        <v>655</v>
      </c>
      <c r="AE3428">
        <v>157</v>
      </c>
      <c r="AF3428">
        <v>107</v>
      </c>
      <c r="AG3428">
        <v>1064</v>
      </c>
      <c r="AH3428" t="s">
        <v>2420</v>
      </c>
      <c r="AP3428">
        <f t="shared" si="106"/>
        <v>1</v>
      </c>
    </row>
    <row r="3429" spans="1:42" x14ac:dyDescent="0.3">
      <c r="A3429" s="1">
        <v>4110</v>
      </c>
      <c r="B3429" t="s">
        <v>12409</v>
      </c>
      <c r="C3429" t="s">
        <v>27</v>
      </c>
      <c r="D3429" t="s">
        <v>12410</v>
      </c>
      <c r="E3429" t="s">
        <v>11078</v>
      </c>
      <c r="F3429" t="s">
        <v>10402</v>
      </c>
      <c r="G3429" t="s">
        <v>1608</v>
      </c>
      <c r="H3429" t="s">
        <v>32</v>
      </c>
      <c r="I3429">
        <v>100</v>
      </c>
      <c r="J3429">
        <v>1.85</v>
      </c>
      <c r="K3429" t="s">
        <v>33</v>
      </c>
      <c r="L3429" t="s">
        <v>17161</v>
      </c>
      <c r="M3429" t="s">
        <v>14074</v>
      </c>
      <c r="N3429" t="s">
        <v>15086</v>
      </c>
      <c r="O3429" t="s">
        <v>14944</v>
      </c>
      <c r="P3429" t="s">
        <v>19445</v>
      </c>
      <c r="Q3429">
        <v>2006</v>
      </c>
      <c r="R3429" t="s">
        <v>34</v>
      </c>
      <c r="S3429">
        <v>1</v>
      </c>
      <c r="T3429">
        <v>2500000</v>
      </c>
      <c r="U3429">
        <v>71904</v>
      </c>
      <c r="V3429">
        <f t="shared" si="107"/>
        <v>-2428096</v>
      </c>
      <c r="W3429" t="s">
        <v>12411</v>
      </c>
      <c r="X3429">
        <v>5.7</v>
      </c>
      <c r="Y3429">
        <v>18</v>
      </c>
      <c r="Z3429">
        <v>806</v>
      </c>
      <c r="AA3429">
        <v>18</v>
      </c>
      <c r="AB3429">
        <v>140</v>
      </c>
      <c r="AC3429">
        <v>0</v>
      </c>
      <c r="AD3429">
        <v>640</v>
      </c>
      <c r="AE3429">
        <v>261</v>
      </c>
      <c r="AF3429">
        <v>249</v>
      </c>
      <c r="AG3429">
        <v>1491</v>
      </c>
      <c r="AH3429" t="s">
        <v>1432</v>
      </c>
      <c r="AI3429" t="s">
        <v>2420</v>
      </c>
      <c r="AJ3429" t="s">
        <v>20926</v>
      </c>
      <c r="AP3429">
        <f t="shared" si="106"/>
        <v>3</v>
      </c>
    </row>
    <row r="3430" spans="1:42" x14ac:dyDescent="0.3">
      <c r="A3430" s="1">
        <v>4111</v>
      </c>
      <c r="B3430" t="s">
        <v>12412</v>
      </c>
      <c r="C3430" t="s">
        <v>27</v>
      </c>
      <c r="D3430" t="s">
        <v>12413</v>
      </c>
      <c r="E3430" t="s">
        <v>12414</v>
      </c>
      <c r="F3430" t="s">
        <v>12415</v>
      </c>
      <c r="G3430" t="s">
        <v>12416</v>
      </c>
      <c r="H3430" t="s">
        <v>32</v>
      </c>
      <c r="I3430">
        <v>80</v>
      </c>
      <c r="J3430">
        <v>1.78</v>
      </c>
      <c r="K3430" t="s">
        <v>33</v>
      </c>
      <c r="L3430" t="s">
        <v>14928</v>
      </c>
      <c r="M3430" t="s">
        <v>14802</v>
      </c>
      <c r="N3430" t="s">
        <v>19458</v>
      </c>
      <c r="O3430" t="s">
        <v>19784</v>
      </c>
      <c r="P3430" t="s">
        <v>20432</v>
      </c>
      <c r="Q3430">
        <v>2010</v>
      </c>
      <c r="R3430" t="s">
        <v>491</v>
      </c>
      <c r="S3430">
        <v>0</v>
      </c>
      <c r="T3430">
        <v>2500000</v>
      </c>
      <c r="U3430">
        <v>99851</v>
      </c>
      <c r="V3430">
        <f t="shared" si="107"/>
        <v>-2400149</v>
      </c>
      <c r="W3430" t="s">
        <v>12417</v>
      </c>
      <c r="X3430">
        <v>7.1</v>
      </c>
      <c r="Y3430">
        <v>28</v>
      </c>
      <c r="Z3430">
        <v>1138</v>
      </c>
      <c r="AA3430">
        <v>30</v>
      </c>
      <c r="AB3430">
        <v>0</v>
      </c>
      <c r="AC3430">
        <v>0</v>
      </c>
      <c r="AD3430">
        <v>191</v>
      </c>
      <c r="AE3430">
        <v>12</v>
      </c>
      <c r="AF3430">
        <v>5</v>
      </c>
      <c r="AG3430">
        <v>210</v>
      </c>
      <c r="AH3430" t="s">
        <v>6248</v>
      </c>
      <c r="AP3430">
        <f t="shared" si="106"/>
        <v>1</v>
      </c>
    </row>
    <row r="3431" spans="1:42" x14ac:dyDescent="0.3">
      <c r="A3431" s="1">
        <v>4112</v>
      </c>
      <c r="B3431" t="s">
        <v>12418</v>
      </c>
      <c r="C3431" t="s">
        <v>27</v>
      </c>
      <c r="D3431" t="s">
        <v>12419</v>
      </c>
      <c r="E3431" t="s">
        <v>1789</v>
      </c>
      <c r="F3431" t="s">
        <v>10867</v>
      </c>
      <c r="G3431" t="s">
        <v>12420</v>
      </c>
      <c r="H3431" t="s">
        <v>47</v>
      </c>
      <c r="I3431">
        <v>106</v>
      </c>
      <c r="J3431">
        <v>2.35</v>
      </c>
      <c r="K3431" t="s">
        <v>33</v>
      </c>
      <c r="L3431" t="s">
        <v>14660</v>
      </c>
      <c r="M3431" t="s">
        <v>20433</v>
      </c>
      <c r="N3431" t="s">
        <v>16334</v>
      </c>
      <c r="O3431" t="s">
        <v>15207</v>
      </c>
      <c r="P3431" t="s">
        <v>18844</v>
      </c>
      <c r="Q3431">
        <v>2008</v>
      </c>
      <c r="R3431" t="s">
        <v>34</v>
      </c>
      <c r="S3431">
        <v>2</v>
      </c>
      <c r="T3431">
        <v>14000000</v>
      </c>
      <c r="U3431">
        <v>115504</v>
      </c>
      <c r="V3431">
        <f t="shared" si="107"/>
        <v>-13884496</v>
      </c>
      <c r="W3431" t="s">
        <v>12421</v>
      </c>
      <c r="X3431">
        <v>6.2</v>
      </c>
      <c r="Y3431">
        <v>22</v>
      </c>
      <c r="Z3431">
        <v>4820</v>
      </c>
      <c r="AA3431">
        <v>26</v>
      </c>
      <c r="AB3431">
        <v>0</v>
      </c>
      <c r="AC3431">
        <v>8</v>
      </c>
      <c r="AD3431">
        <v>611</v>
      </c>
      <c r="AE3431">
        <v>397</v>
      </c>
      <c r="AF3431">
        <v>315</v>
      </c>
      <c r="AG3431">
        <v>1739</v>
      </c>
      <c r="AH3431" t="s">
        <v>1432</v>
      </c>
      <c r="AI3431" t="s">
        <v>2420</v>
      </c>
      <c r="AJ3431" t="s">
        <v>12756</v>
      </c>
      <c r="AP3431">
        <f t="shared" si="106"/>
        <v>3</v>
      </c>
    </row>
    <row r="3432" spans="1:42" x14ac:dyDescent="0.3">
      <c r="A3432" s="1">
        <v>4113</v>
      </c>
      <c r="B3432" t="s">
        <v>12422</v>
      </c>
      <c r="C3432" t="s">
        <v>27</v>
      </c>
      <c r="D3432" t="s">
        <v>8973</v>
      </c>
      <c r="E3432" t="s">
        <v>5377</v>
      </c>
      <c r="F3432" t="s">
        <v>12423</v>
      </c>
      <c r="G3432" t="s">
        <v>12424</v>
      </c>
      <c r="H3432" t="s">
        <v>572</v>
      </c>
      <c r="I3432">
        <v>103</v>
      </c>
      <c r="J3432">
        <v>2.35</v>
      </c>
      <c r="K3432" t="s">
        <v>7892</v>
      </c>
      <c r="L3432" t="s">
        <v>20434</v>
      </c>
      <c r="M3432" t="s">
        <v>16505</v>
      </c>
      <c r="N3432" t="s">
        <v>19760</v>
      </c>
      <c r="O3432" t="s">
        <v>16484</v>
      </c>
      <c r="P3432" t="s">
        <v>14028</v>
      </c>
      <c r="Q3432">
        <v>2000</v>
      </c>
      <c r="R3432" t="s">
        <v>491</v>
      </c>
      <c r="S3432">
        <v>0</v>
      </c>
      <c r="T3432">
        <v>8400000</v>
      </c>
      <c r="U3432">
        <v>5725</v>
      </c>
      <c r="V3432">
        <f t="shared" si="107"/>
        <v>-8394275</v>
      </c>
      <c r="W3432" t="s">
        <v>12425</v>
      </c>
      <c r="X3432">
        <v>6.1</v>
      </c>
      <c r="Y3432">
        <v>62</v>
      </c>
      <c r="Z3432">
        <v>10220</v>
      </c>
      <c r="AA3432">
        <v>110</v>
      </c>
      <c r="AB3432">
        <v>560</v>
      </c>
      <c r="AC3432">
        <v>24</v>
      </c>
      <c r="AD3432">
        <v>127</v>
      </c>
      <c r="AE3432">
        <v>10</v>
      </c>
      <c r="AF3432">
        <v>10</v>
      </c>
      <c r="AG3432">
        <v>163</v>
      </c>
      <c r="AH3432" t="s">
        <v>4493</v>
      </c>
      <c r="AI3432" t="s">
        <v>13161</v>
      </c>
      <c r="AP3432">
        <f t="shared" si="106"/>
        <v>2</v>
      </c>
    </row>
    <row r="3433" spans="1:42" x14ac:dyDescent="0.3">
      <c r="A3433" s="1">
        <v>4114</v>
      </c>
      <c r="B3433" t="s">
        <v>12426</v>
      </c>
      <c r="C3433" t="s">
        <v>27</v>
      </c>
      <c r="D3433" t="s">
        <v>12427</v>
      </c>
      <c r="E3433" t="s">
        <v>4959</v>
      </c>
      <c r="F3433" t="s">
        <v>3883</v>
      </c>
      <c r="G3433" t="s">
        <v>12428</v>
      </c>
      <c r="H3433" t="s">
        <v>32</v>
      </c>
      <c r="I3433">
        <v>90</v>
      </c>
      <c r="J3433">
        <v>1.85</v>
      </c>
      <c r="K3433" t="s">
        <v>1988</v>
      </c>
      <c r="L3433" t="s">
        <v>14833</v>
      </c>
      <c r="M3433" t="s">
        <v>13963</v>
      </c>
      <c r="N3433" t="s">
        <v>20435</v>
      </c>
      <c r="O3433" t="s">
        <v>20436</v>
      </c>
      <c r="P3433" t="s">
        <v>14771</v>
      </c>
      <c r="Q3433">
        <v>2008</v>
      </c>
      <c r="R3433" t="s">
        <v>34</v>
      </c>
      <c r="S3433">
        <v>0</v>
      </c>
      <c r="T3433">
        <v>2500000</v>
      </c>
      <c r="U3433">
        <v>75727</v>
      </c>
      <c r="V3433">
        <f t="shared" si="107"/>
        <v>-2424273</v>
      </c>
      <c r="W3433" t="s">
        <v>12429</v>
      </c>
      <c r="X3433">
        <v>5.9</v>
      </c>
      <c r="Y3433">
        <v>47</v>
      </c>
      <c r="Z3433">
        <v>5699</v>
      </c>
      <c r="AA3433">
        <v>40</v>
      </c>
      <c r="AB3433">
        <v>0</v>
      </c>
      <c r="AC3433">
        <v>8</v>
      </c>
      <c r="AD3433">
        <v>426</v>
      </c>
      <c r="AE3433">
        <v>399</v>
      </c>
      <c r="AF3433">
        <v>35</v>
      </c>
      <c r="AG3433">
        <v>862</v>
      </c>
      <c r="AH3433" t="s">
        <v>2420</v>
      </c>
      <c r="AI3433" t="s">
        <v>12756</v>
      </c>
      <c r="AJ3433" t="s">
        <v>13700</v>
      </c>
      <c r="AK3433" t="s">
        <v>13161</v>
      </c>
      <c r="AP3433">
        <f t="shared" si="106"/>
        <v>4</v>
      </c>
    </row>
    <row r="3434" spans="1:42" x14ac:dyDescent="0.3">
      <c r="A3434" s="1">
        <v>4115</v>
      </c>
      <c r="B3434" t="s">
        <v>12430</v>
      </c>
      <c r="C3434" t="s">
        <v>27</v>
      </c>
      <c r="D3434" t="s">
        <v>494</v>
      </c>
      <c r="E3434" t="s">
        <v>1795</v>
      </c>
      <c r="F3434" t="s">
        <v>370</v>
      </c>
      <c r="G3434" t="s">
        <v>12431</v>
      </c>
      <c r="H3434" t="s">
        <v>32</v>
      </c>
      <c r="I3434">
        <v>96</v>
      </c>
      <c r="J3434">
        <v>1.85</v>
      </c>
      <c r="K3434" t="s">
        <v>33</v>
      </c>
      <c r="L3434" t="s">
        <v>14663</v>
      </c>
      <c r="M3434" t="s">
        <v>14000</v>
      </c>
      <c r="N3434" t="s">
        <v>14180</v>
      </c>
      <c r="O3434" t="s">
        <v>17183</v>
      </c>
      <c r="P3434" t="s">
        <v>20193</v>
      </c>
      <c r="Q3434">
        <v>2010</v>
      </c>
      <c r="R3434" t="s">
        <v>491</v>
      </c>
      <c r="S3434">
        <v>0</v>
      </c>
      <c r="T3434">
        <v>2500000</v>
      </c>
      <c r="U3434">
        <v>322157</v>
      </c>
      <c r="V3434">
        <f t="shared" si="107"/>
        <v>-2177843</v>
      </c>
      <c r="W3434" t="s">
        <v>12432</v>
      </c>
      <c r="X3434">
        <v>6.8</v>
      </c>
      <c r="Y3434">
        <v>238</v>
      </c>
      <c r="Z3434">
        <v>61787</v>
      </c>
      <c r="AA3434">
        <v>203</v>
      </c>
      <c r="AB3434">
        <v>19000</v>
      </c>
      <c r="AC3434">
        <v>571</v>
      </c>
      <c r="AD3434">
        <v>2000</v>
      </c>
      <c r="AE3434">
        <v>973</v>
      </c>
      <c r="AF3434">
        <v>370</v>
      </c>
      <c r="AG3434">
        <v>4590</v>
      </c>
      <c r="AH3434" t="s">
        <v>1432</v>
      </c>
      <c r="AI3434" t="s">
        <v>20931</v>
      </c>
      <c r="AJ3434" t="s">
        <v>2420</v>
      </c>
      <c r="AP3434">
        <f t="shared" si="106"/>
        <v>3</v>
      </c>
    </row>
    <row r="3435" spans="1:42" x14ac:dyDescent="0.3">
      <c r="A3435" s="1">
        <v>4119</v>
      </c>
      <c r="B3435" t="s">
        <v>12433</v>
      </c>
      <c r="C3435" t="s">
        <v>27</v>
      </c>
      <c r="D3435" t="s">
        <v>3578</v>
      </c>
      <c r="E3435" t="s">
        <v>598</v>
      </c>
      <c r="F3435" t="s">
        <v>111</v>
      </c>
      <c r="G3435" t="s">
        <v>531</v>
      </c>
      <c r="H3435" t="s">
        <v>32</v>
      </c>
      <c r="I3435">
        <v>120</v>
      </c>
      <c r="J3435">
        <v>1.85</v>
      </c>
      <c r="K3435" t="s">
        <v>33</v>
      </c>
      <c r="L3435" t="s">
        <v>15765</v>
      </c>
      <c r="M3435" t="s">
        <v>16148</v>
      </c>
      <c r="N3435" t="s">
        <v>20437</v>
      </c>
      <c r="O3435" t="s">
        <v>20438</v>
      </c>
      <c r="P3435" t="s">
        <v>15136</v>
      </c>
      <c r="Q3435">
        <v>1996</v>
      </c>
      <c r="R3435" t="s">
        <v>491</v>
      </c>
      <c r="S3435">
        <v>10</v>
      </c>
      <c r="T3435">
        <v>2400000</v>
      </c>
      <c r="U3435">
        <v>5731103</v>
      </c>
      <c r="V3435">
        <f t="shared" si="107"/>
        <v>3331103</v>
      </c>
      <c r="W3435" t="s">
        <v>12434</v>
      </c>
      <c r="X3435">
        <v>6.8</v>
      </c>
      <c r="Y3435">
        <v>28</v>
      </c>
      <c r="Z3435">
        <v>4100</v>
      </c>
      <c r="AA3435">
        <v>35</v>
      </c>
      <c r="AB3435">
        <v>352</v>
      </c>
      <c r="AC3435">
        <v>0</v>
      </c>
      <c r="AD3435">
        <v>1000</v>
      </c>
      <c r="AE3435">
        <v>748</v>
      </c>
      <c r="AF3435">
        <v>702</v>
      </c>
      <c r="AG3435">
        <v>5963</v>
      </c>
      <c r="AH3435" t="s">
        <v>2420</v>
      </c>
      <c r="AI3435" t="s">
        <v>20929</v>
      </c>
      <c r="AP3435">
        <f t="shared" si="106"/>
        <v>2</v>
      </c>
    </row>
    <row r="3436" spans="1:42" x14ac:dyDescent="0.3">
      <c r="A3436" s="1">
        <v>4120</v>
      </c>
      <c r="B3436" t="s">
        <v>12435</v>
      </c>
      <c r="C3436" t="s">
        <v>27</v>
      </c>
      <c r="D3436" t="s">
        <v>12436</v>
      </c>
      <c r="E3436" t="s">
        <v>1049</v>
      </c>
      <c r="F3436" t="s">
        <v>2120</v>
      </c>
      <c r="G3436" t="s">
        <v>12437</v>
      </c>
      <c r="H3436" t="s">
        <v>12438</v>
      </c>
      <c r="I3436">
        <v>101</v>
      </c>
      <c r="J3436">
        <v>2.35</v>
      </c>
      <c r="K3436" t="s">
        <v>33</v>
      </c>
      <c r="L3436" t="s">
        <v>20439</v>
      </c>
      <c r="M3436" t="s">
        <v>20440</v>
      </c>
      <c r="N3436" t="s">
        <v>16384</v>
      </c>
      <c r="O3436" t="s">
        <v>20441</v>
      </c>
      <c r="P3436" t="s">
        <v>20442</v>
      </c>
      <c r="Q3436">
        <v>2006</v>
      </c>
      <c r="R3436" t="s">
        <v>34</v>
      </c>
      <c r="S3436">
        <v>0</v>
      </c>
      <c r="T3436">
        <v>2400000</v>
      </c>
      <c r="U3436">
        <v>978908</v>
      </c>
      <c r="V3436">
        <f t="shared" si="107"/>
        <v>-1421092</v>
      </c>
      <c r="W3436" t="s">
        <v>12439</v>
      </c>
      <c r="X3436">
        <v>5.0999999999999996</v>
      </c>
      <c r="Y3436">
        <v>25</v>
      </c>
      <c r="Z3436">
        <v>4057</v>
      </c>
      <c r="AA3436">
        <v>90</v>
      </c>
      <c r="AB3436">
        <v>250</v>
      </c>
      <c r="AC3436">
        <v>9</v>
      </c>
      <c r="AD3436">
        <v>973</v>
      </c>
      <c r="AE3436">
        <v>872</v>
      </c>
      <c r="AF3436">
        <v>201</v>
      </c>
      <c r="AG3436">
        <v>2306</v>
      </c>
      <c r="AH3436" t="s">
        <v>2420</v>
      </c>
      <c r="AI3436" t="s">
        <v>4493</v>
      </c>
      <c r="AJ3436" t="s">
        <v>20928</v>
      </c>
      <c r="AK3436" t="s">
        <v>13161</v>
      </c>
      <c r="AP3436">
        <f t="shared" si="106"/>
        <v>4</v>
      </c>
    </row>
    <row r="3437" spans="1:42" x14ac:dyDescent="0.3">
      <c r="A3437" s="1">
        <v>4123</v>
      </c>
      <c r="B3437" t="s">
        <v>12440</v>
      </c>
      <c r="C3437" t="s">
        <v>27</v>
      </c>
      <c r="D3437" t="s">
        <v>12441</v>
      </c>
      <c r="E3437" t="s">
        <v>124</v>
      </c>
      <c r="F3437" t="s">
        <v>2049</v>
      </c>
      <c r="G3437" t="s">
        <v>2614</v>
      </c>
      <c r="H3437" t="s">
        <v>47</v>
      </c>
      <c r="I3437">
        <v>101</v>
      </c>
      <c r="J3437">
        <v>1.85</v>
      </c>
      <c r="K3437" t="s">
        <v>33</v>
      </c>
      <c r="L3437" t="s">
        <v>14060</v>
      </c>
      <c r="M3437" t="s">
        <v>15684</v>
      </c>
      <c r="N3437" t="s">
        <v>19572</v>
      </c>
      <c r="O3437" t="s">
        <v>20122</v>
      </c>
      <c r="P3437" t="s">
        <v>15476</v>
      </c>
      <c r="Q3437">
        <v>2006</v>
      </c>
      <c r="R3437" t="s">
        <v>9126</v>
      </c>
      <c r="S3437">
        <v>0</v>
      </c>
      <c r="T3437">
        <v>1500000</v>
      </c>
      <c r="U3437">
        <v>327919</v>
      </c>
      <c r="V3437">
        <f t="shared" si="107"/>
        <v>-1172081</v>
      </c>
      <c r="W3437" t="s">
        <v>12442</v>
      </c>
      <c r="X3437">
        <v>7.7</v>
      </c>
      <c r="Y3437">
        <v>172</v>
      </c>
      <c r="Z3437">
        <v>99177</v>
      </c>
      <c r="AA3437">
        <v>192</v>
      </c>
      <c r="AB3437">
        <v>11000</v>
      </c>
      <c r="AC3437">
        <v>222</v>
      </c>
      <c r="AD3437">
        <v>1000</v>
      </c>
      <c r="AE3437">
        <v>788</v>
      </c>
      <c r="AF3437">
        <v>698</v>
      </c>
      <c r="AG3437">
        <v>3282</v>
      </c>
      <c r="AH3437" t="s">
        <v>20931</v>
      </c>
      <c r="AI3437" t="s">
        <v>2420</v>
      </c>
      <c r="AP3437">
        <f t="shared" si="106"/>
        <v>2</v>
      </c>
    </row>
    <row r="3438" spans="1:42" x14ac:dyDescent="0.3">
      <c r="A3438" s="1">
        <v>4126</v>
      </c>
      <c r="B3438" t="s">
        <v>12443</v>
      </c>
      <c r="C3438" t="s">
        <v>27</v>
      </c>
      <c r="D3438" t="s">
        <v>12444</v>
      </c>
      <c r="E3438" t="s">
        <v>12445</v>
      </c>
      <c r="F3438" t="s">
        <v>5597</v>
      </c>
      <c r="G3438" t="s">
        <v>12446</v>
      </c>
      <c r="H3438" t="s">
        <v>32</v>
      </c>
      <c r="I3438">
        <v>105</v>
      </c>
      <c r="J3438">
        <v>1.85</v>
      </c>
      <c r="K3438" t="s">
        <v>33</v>
      </c>
      <c r="L3438" t="s">
        <v>20443</v>
      </c>
      <c r="M3438" t="s">
        <v>18143</v>
      </c>
      <c r="N3438" t="s">
        <v>16584</v>
      </c>
      <c r="O3438" t="s">
        <v>13491</v>
      </c>
      <c r="Q3438">
        <v>2011</v>
      </c>
      <c r="R3438" t="s">
        <v>34</v>
      </c>
      <c r="S3438">
        <v>0</v>
      </c>
      <c r="T3438">
        <v>2450000</v>
      </c>
      <c r="U3438">
        <v>178739</v>
      </c>
      <c r="V3438">
        <f t="shared" si="107"/>
        <v>-2271261</v>
      </c>
      <c r="W3438" t="s">
        <v>12447</v>
      </c>
      <c r="X3438">
        <v>3.9</v>
      </c>
      <c r="Y3438">
        <v>8</v>
      </c>
      <c r="Z3438">
        <v>1015</v>
      </c>
      <c r="AA3438">
        <v>10</v>
      </c>
      <c r="AB3438">
        <v>566</v>
      </c>
      <c r="AC3438">
        <v>29</v>
      </c>
      <c r="AD3438">
        <v>847</v>
      </c>
      <c r="AE3438">
        <v>618</v>
      </c>
      <c r="AF3438">
        <v>76</v>
      </c>
      <c r="AG3438">
        <v>1668</v>
      </c>
      <c r="AH3438" t="s">
        <v>2420</v>
      </c>
      <c r="AI3438" t="s">
        <v>20927</v>
      </c>
      <c r="AP3438">
        <f t="shared" si="106"/>
        <v>2</v>
      </c>
    </row>
    <row r="3439" spans="1:42" x14ac:dyDescent="0.3">
      <c r="A3439" s="1">
        <v>4132</v>
      </c>
      <c r="B3439" t="s">
        <v>12448</v>
      </c>
      <c r="C3439" t="s">
        <v>27</v>
      </c>
      <c r="D3439" t="s">
        <v>1969</v>
      </c>
      <c r="E3439" t="s">
        <v>12449</v>
      </c>
      <c r="F3439" t="s">
        <v>12450</v>
      </c>
      <c r="G3439" t="s">
        <v>6246</v>
      </c>
      <c r="H3439" t="s">
        <v>32</v>
      </c>
      <c r="I3439">
        <v>120</v>
      </c>
      <c r="J3439">
        <v>1.37</v>
      </c>
      <c r="K3439" t="s">
        <v>33</v>
      </c>
      <c r="L3439" t="s">
        <v>15048</v>
      </c>
      <c r="M3439" t="s">
        <v>19267</v>
      </c>
      <c r="N3439" t="s">
        <v>13993</v>
      </c>
      <c r="O3439" t="s">
        <v>14384</v>
      </c>
      <c r="P3439" t="s">
        <v>20444</v>
      </c>
      <c r="Q3439">
        <v>1940</v>
      </c>
      <c r="R3439" t="s">
        <v>212</v>
      </c>
      <c r="S3439">
        <v>0</v>
      </c>
      <c r="T3439">
        <v>2280000</v>
      </c>
      <c r="U3439">
        <v>76400000</v>
      </c>
      <c r="V3439">
        <f t="shared" si="107"/>
        <v>74120000</v>
      </c>
      <c r="W3439" t="s">
        <v>12451</v>
      </c>
      <c r="X3439">
        <v>7.8</v>
      </c>
      <c r="Y3439">
        <v>99</v>
      </c>
      <c r="Z3439">
        <v>71321</v>
      </c>
      <c r="AA3439">
        <v>230</v>
      </c>
      <c r="AB3439">
        <v>3000</v>
      </c>
      <c r="AC3439">
        <v>11</v>
      </c>
      <c r="AD3439">
        <v>16</v>
      </c>
      <c r="AE3439">
        <v>0</v>
      </c>
      <c r="AF3439">
        <v>0</v>
      </c>
      <c r="AG3439">
        <v>16</v>
      </c>
      <c r="AH3439" t="s">
        <v>20925</v>
      </c>
      <c r="AI3439" t="s">
        <v>20926</v>
      </c>
      <c r="AJ3439" t="s">
        <v>20924</v>
      </c>
      <c r="AK3439" t="s">
        <v>20933</v>
      </c>
      <c r="AP3439">
        <f t="shared" si="106"/>
        <v>4</v>
      </c>
    </row>
    <row r="3440" spans="1:42" x14ac:dyDescent="0.3">
      <c r="A3440" s="1">
        <v>4134</v>
      </c>
      <c r="B3440" t="s">
        <v>12452</v>
      </c>
      <c r="C3440" t="s">
        <v>27</v>
      </c>
      <c r="D3440" t="s">
        <v>4957</v>
      </c>
      <c r="E3440" t="s">
        <v>12453</v>
      </c>
      <c r="F3440" t="s">
        <v>12454</v>
      </c>
      <c r="G3440" t="s">
        <v>12455</v>
      </c>
      <c r="H3440" t="s">
        <v>32</v>
      </c>
      <c r="I3440">
        <v>91</v>
      </c>
      <c r="J3440">
        <v>2.35</v>
      </c>
      <c r="K3440" t="s">
        <v>33</v>
      </c>
      <c r="L3440" t="s">
        <v>15874</v>
      </c>
      <c r="M3440" t="s">
        <v>20066</v>
      </c>
      <c r="N3440" t="s">
        <v>17932</v>
      </c>
      <c r="O3440" t="s">
        <v>15591</v>
      </c>
      <c r="P3440" t="s">
        <v>14644</v>
      </c>
      <c r="Q3440">
        <v>1982</v>
      </c>
      <c r="R3440" t="s">
        <v>491</v>
      </c>
      <c r="S3440">
        <v>0</v>
      </c>
      <c r="T3440">
        <v>4000000</v>
      </c>
      <c r="U3440">
        <v>36200000</v>
      </c>
      <c r="V3440">
        <f t="shared" si="107"/>
        <v>32200000</v>
      </c>
      <c r="W3440" t="s">
        <v>12456</v>
      </c>
      <c r="X3440">
        <v>5.7</v>
      </c>
      <c r="Y3440">
        <v>235</v>
      </c>
      <c r="Z3440">
        <v>31952</v>
      </c>
      <c r="AA3440">
        <v>372</v>
      </c>
      <c r="AB3440">
        <v>0</v>
      </c>
      <c r="AC3440">
        <v>49</v>
      </c>
      <c r="AD3440">
        <v>72</v>
      </c>
      <c r="AE3440">
        <v>31</v>
      </c>
      <c r="AF3440">
        <v>20</v>
      </c>
      <c r="AG3440">
        <v>174</v>
      </c>
      <c r="AH3440" t="s">
        <v>4493</v>
      </c>
      <c r="AI3440" t="s">
        <v>13161</v>
      </c>
      <c r="AP3440">
        <f t="shared" si="106"/>
        <v>2</v>
      </c>
    </row>
    <row r="3441" spans="1:42" x14ac:dyDescent="0.3">
      <c r="A3441" s="1">
        <v>4135</v>
      </c>
      <c r="B3441" t="s">
        <v>12457</v>
      </c>
      <c r="C3441" t="s">
        <v>27</v>
      </c>
      <c r="D3441" t="s">
        <v>12458</v>
      </c>
      <c r="E3441" t="s">
        <v>12459</v>
      </c>
      <c r="F3441" t="s">
        <v>12460</v>
      </c>
      <c r="G3441" t="s">
        <v>12461</v>
      </c>
      <c r="H3441" t="s">
        <v>32</v>
      </c>
      <c r="I3441">
        <v>92</v>
      </c>
      <c r="J3441">
        <v>1.85</v>
      </c>
      <c r="K3441" t="s">
        <v>33</v>
      </c>
      <c r="L3441" t="s">
        <v>17932</v>
      </c>
      <c r="M3441" t="s">
        <v>14448</v>
      </c>
      <c r="N3441" t="s">
        <v>15391</v>
      </c>
      <c r="O3441" t="s">
        <v>15551</v>
      </c>
      <c r="P3441" t="s">
        <v>14057</v>
      </c>
      <c r="Q3441">
        <v>1985</v>
      </c>
      <c r="R3441" t="s">
        <v>491</v>
      </c>
      <c r="S3441">
        <v>0</v>
      </c>
      <c r="T3441">
        <v>2200000</v>
      </c>
      <c r="U3441">
        <v>21300000</v>
      </c>
      <c r="V3441">
        <f t="shared" si="107"/>
        <v>19100000</v>
      </c>
      <c r="W3441" t="s">
        <v>12462</v>
      </c>
      <c r="X3441">
        <v>4.7</v>
      </c>
      <c r="Y3441">
        <v>160</v>
      </c>
      <c r="Z3441">
        <v>22521</v>
      </c>
      <c r="AA3441">
        <v>342</v>
      </c>
      <c r="AB3441">
        <v>1000</v>
      </c>
      <c r="AC3441">
        <v>13</v>
      </c>
      <c r="AD3441">
        <v>42</v>
      </c>
      <c r="AE3441">
        <v>27</v>
      </c>
      <c r="AF3441">
        <v>17</v>
      </c>
      <c r="AG3441">
        <v>170</v>
      </c>
      <c r="AH3441" t="s">
        <v>4493</v>
      </c>
      <c r="AI3441" t="s">
        <v>20928</v>
      </c>
      <c r="AJ3441" t="s">
        <v>13161</v>
      </c>
      <c r="AP3441">
        <f t="shared" si="106"/>
        <v>3</v>
      </c>
    </row>
    <row r="3442" spans="1:42" x14ac:dyDescent="0.3">
      <c r="A3442" s="1">
        <v>4136</v>
      </c>
      <c r="B3442" t="s">
        <v>12463</v>
      </c>
      <c r="C3442" t="s">
        <v>27</v>
      </c>
      <c r="D3442" t="s">
        <v>12244</v>
      </c>
      <c r="E3442" t="s">
        <v>4158</v>
      </c>
      <c r="F3442" t="s">
        <v>9765</v>
      </c>
      <c r="G3442" t="s">
        <v>8904</v>
      </c>
      <c r="H3442" t="s">
        <v>32</v>
      </c>
      <c r="I3442">
        <v>117</v>
      </c>
      <c r="J3442">
        <v>1.85</v>
      </c>
      <c r="K3442" t="s">
        <v>33</v>
      </c>
      <c r="L3442" t="s">
        <v>20445</v>
      </c>
      <c r="M3442" t="s">
        <v>18674</v>
      </c>
      <c r="N3442" t="s">
        <v>20446</v>
      </c>
      <c r="O3442" t="s">
        <v>15937</v>
      </c>
      <c r="P3442" t="s">
        <v>17352</v>
      </c>
      <c r="Q3442">
        <v>2007</v>
      </c>
      <c r="R3442" t="s">
        <v>34</v>
      </c>
      <c r="S3442">
        <v>0</v>
      </c>
      <c r="T3442">
        <v>2200000</v>
      </c>
      <c r="U3442">
        <v>379643</v>
      </c>
      <c r="V3442">
        <f t="shared" si="107"/>
        <v>-1820357</v>
      </c>
      <c r="W3442" t="s">
        <v>12464</v>
      </c>
      <c r="X3442">
        <v>5.9</v>
      </c>
      <c r="Y3442">
        <v>18</v>
      </c>
      <c r="Z3442">
        <v>1573</v>
      </c>
      <c r="AA3442">
        <v>29</v>
      </c>
      <c r="AB3442">
        <v>285</v>
      </c>
      <c r="AC3442">
        <v>84</v>
      </c>
      <c r="AD3442">
        <v>861</v>
      </c>
      <c r="AE3442">
        <v>425</v>
      </c>
      <c r="AF3442">
        <v>275</v>
      </c>
      <c r="AG3442">
        <v>2161</v>
      </c>
      <c r="AH3442" t="s">
        <v>2420</v>
      </c>
      <c r="AP3442">
        <f t="shared" si="106"/>
        <v>1</v>
      </c>
    </row>
    <row r="3443" spans="1:42" x14ac:dyDescent="0.3">
      <c r="A3443" s="1">
        <v>4137</v>
      </c>
      <c r="B3443" t="s">
        <v>12465</v>
      </c>
      <c r="C3443" t="s">
        <v>27</v>
      </c>
      <c r="D3443" t="s">
        <v>12466</v>
      </c>
      <c r="E3443" t="s">
        <v>4132</v>
      </c>
      <c r="F3443" t="s">
        <v>364</v>
      </c>
      <c r="G3443" t="s">
        <v>3409</v>
      </c>
      <c r="H3443" t="s">
        <v>32</v>
      </c>
      <c r="I3443">
        <v>120</v>
      </c>
      <c r="J3443">
        <v>2.35</v>
      </c>
      <c r="K3443" t="s">
        <v>33</v>
      </c>
      <c r="L3443" t="s">
        <v>14535</v>
      </c>
      <c r="M3443" t="s">
        <v>14710</v>
      </c>
      <c r="N3443" t="s">
        <v>16463</v>
      </c>
      <c r="O3443" t="s">
        <v>16540</v>
      </c>
      <c r="P3443" t="s">
        <v>13491</v>
      </c>
      <c r="Q3443">
        <v>2015</v>
      </c>
      <c r="R3443" t="s">
        <v>34</v>
      </c>
      <c r="S3443">
        <v>5</v>
      </c>
      <c r="T3443">
        <v>2300000</v>
      </c>
      <c r="U3443">
        <v>12985267</v>
      </c>
      <c r="V3443">
        <f t="shared" si="107"/>
        <v>10685267</v>
      </c>
      <c r="W3443" t="s">
        <v>12467</v>
      </c>
      <c r="X3443">
        <v>5.9</v>
      </c>
      <c r="Y3443">
        <v>11</v>
      </c>
      <c r="Z3443">
        <v>4977</v>
      </c>
      <c r="AA3443">
        <v>63</v>
      </c>
      <c r="AB3443">
        <v>13000</v>
      </c>
      <c r="AC3443">
        <v>16</v>
      </c>
      <c r="AD3443">
        <v>2000</v>
      </c>
      <c r="AE3443">
        <v>848</v>
      </c>
      <c r="AF3443">
        <v>835</v>
      </c>
      <c r="AG3443">
        <v>6752</v>
      </c>
      <c r="AH3443" t="s">
        <v>2420</v>
      </c>
      <c r="AP3443">
        <f t="shared" si="106"/>
        <v>1</v>
      </c>
    </row>
    <row r="3444" spans="1:42" x14ac:dyDescent="0.3">
      <c r="A3444" s="1">
        <v>4144</v>
      </c>
      <c r="B3444" t="s">
        <v>12468</v>
      </c>
      <c r="C3444" t="s">
        <v>559</v>
      </c>
      <c r="D3444" t="s">
        <v>12469</v>
      </c>
      <c r="E3444" t="s">
        <v>12470</v>
      </c>
      <c r="F3444" t="s">
        <v>12471</v>
      </c>
      <c r="G3444" t="s">
        <v>12472</v>
      </c>
      <c r="H3444" t="s">
        <v>32</v>
      </c>
      <c r="I3444">
        <v>105</v>
      </c>
      <c r="J3444">
        <v>1.37</v>
      </c>
      <c r="K3444" t="s">
        <v>33</v>
      </c>
      <c r="L3444" t="s">
        <v>14003</v>
      </c>
      <c r="M3444" t="s">
        <v>20447</v>
      </c>
      <c r="N3444" t="s">
        <v>20448</v>
      </c>
      <c r="O3444" t="s">
        <v>17581</v>
      </c>
      <c r="P3444" t="s">
        <v>20449</v>
      </c>
      <c r="Q3444">
        <v>1946</v>
      </c>
      <c r="R3444" t="s">
        <v>6921</v>
      </c>
      <c r="S3444">
        <v>5</v>
      </c>
      <c r="T3444">
        <v>2100000</v>
      </c>
      <c r="U3444">
        <v>23650000</v>
      </c>
      <c r="V3444">
        <f t="shared" si="107"/>
        <v>21550000</v>
      </c>
      <c r="W3444" t="s">
        <v>12473</v>
      </c>
      <c r="X3444">
        <v>8.1</v>
      </c>
      <c r="Y3444">
        <v>97</v>
      </c>
      <c r="Z3444">
        <v>40359</v>
      </c>
      <c r="AA3444">
        <v>235</v>
      </c>
      <c r="AB3444">
        <v>0</v>
      </c>
      <c r="AC3444">
        <v>355</v>
      </c>
      <c r="AD3444">
        <v>749</v>
      </c>
      <c r="AE3444">
        <v>208</v>
      </c>
      <c r="AF3444">
        <v>188</v>
      </c>
      <c r="AG3444">
        <v>1941</v>
      </c>
      <c r="AH3444" t="s">
        <v>2420</v>
      </c>
      <c r="AI3444" t="s">
        <v>12756</v>
      </c>
      <c r="AJ3444" t="s">
        <v>6750</v>
      </c>
      <c r="AP3444">
        <f t="shared" si="106"/>
        <v>3</v>
      </c>
    </row>
    <row r="3445" spans="1:42" x14ac:dyDescent="0.3">
      <c r="A3445" s="1">
        <v>4146</v>
      </c>
      <c r="B3445" t="s">
        <v>12474</v>
      </c>
      <c r="C3445" t="s">
        <v>27</v>
      </c>
      <c r="D3445" t="s">
        <v>12475</v>
      </c>
      <c r="E3445" t="s">
        <v>12476</v>
      </c>
      <c r="F3445" t="s">
        <v>12477</v>
      </c>
      <c r="G3445" t="s">
        <v>12478</v>
      </c>
      <c r="H3445" t="s">
        <v>11345</v>
      </c>
      <c r="I3445">
        <v>89</v>
      </c>
      <c r="J3445">
        <v>1.85</v>
      </c>
      <c r="K3445" t="s">
        <v>11346</v>
      </c>
      <c r="L3445" t="s">
        <v>15162</v>
      </c>
      <c r="M3445" t="s">
        <v>15430</v>
      </c>
      <c r="N3445" t="s">
        <v>18815</v>
      </c>
      <c r="O3445" t="s">
        <v>20450</v>
      </c>
      <c r="P3445" t="s">
        <v>16211</v>
      </c>
      <c r="Q3445">
        <v>2001</v>
      </c>
      <c r="R3445" t="s">
        <v>491</v>
      </c>
      <c r="S3445">
        <v>0</v>
      </c>
      <c r="T3445">
        <v>15500000</v>
      </c>
      <c r="U3445">
        <v>313436</v>
      </c>
      <c r="V3445">
        <f t="shared" si="107"/>
        <v>-15186564</v>
      </c>
      <c r="W3445" t="s">
        <v>12479</v>
      </c>
      <c r="X3445">
        <v>7.6</v>
      </c>
      <c r="Y3445">
        <v>67</v>
      </c>
      <c r="Z3445">
        <v>12244</v>
      </c>
      <c r="AA3445">
        <v>95</v>
      </c>
      <c r="AB3445">
        <v>0</v>
      </c>
      <c r="AC3445">
        <v>16</v>
      </c>
      <c r="AD3445">
        <v>117</v>
      </c>
      <c r="AE3445">
        <v>21</v>
      </c>
      <c r="AF3445">
        <v>14</v>
      </c>
      <c r="AG3445">
        <v>155</v>
      </c>
      <c r="AH3445" t="s">
        <v>1432</v>
      </c>
      <c r="AI3445" t="s">
        <v>2420</v>
      </c>
      <c r="AP3445">
        <f t="shared" si="106"/>
        <v>2</v>
      </c>
    </row>
    <row r="3446" spans="1:42" x14ac:dyDescent="0.3">
      <c r="A3446" s="1">
        <v>4147</v>
      </c>
      <c r="B3446" t="s">
        <v>12480</v>
      </c>
      <c r="C3446" t="s">
        <v>27</v>
      </c>
      <c r="D3446" t="s">
        <v>12481</v>
      </c>
      <c r="E3446" t="s">
        <v>12482</v>
      </c>
      <c r="F3446" t="s">
        <v>12483</v>
      </c>
      <c r="G3446" t="s">
        <v>12484</v>
      </c>
      <c r="H3446" t="s">
        <v>32</v>
      </c>
      <c r="I3446">
        <v>125</v>
      </c>
      <c r="J3446">
        <v>2.35</v>
      </c>
      <c r="K3446" t="s">
        <v>33</v>
      </c>
      <c r="L3446" t="s">
        <v>20451</v>
      </c>
      <c r="M3446" t="s">
        <v>20452</v>
      </c>
      <c r="N3446" t="s">
        <v>20453</v>
      </c>
      <c r="O3446" t="s">
        <v>20454</v>
      </c>
      <c r="P3446" t="s">
        <v>20455</v>
      </c>
      <c r="Q3446">
        <v>2015</v>
      </c>
      <c r="R3446" t="s">
        <v>491</v>
      </c>
      <c r="S3446">
        <v>0</v>
      </c>
      <c r="T3446">
        <v>2100000</v>
      </c>
      <c r="U3446">
        <v>3330</v>
      </c>
      <c r="V3446">
        <f t="shared" si="107"/>
        <v>-2096670</v>
      </c>
      <c r="W3446" t="s">
        <v>12485</v>
      </c>
      <c r="X3446">
        <v>7.2</v>
      </c>
      <c r="Y3446">
        <v>4</v>
      </c>
      <c r="Z3446">
        <v>22</v>
      </c>
      <c r="AA3446">
        <v>1</v>
      </c>
      <c r="AB3446">
        <v>305</v>
      </c>
      <c r="AC3446">
        <v>7</v>
      </c>
      <c r="AD3446">
        <v>128</v>
      </c>
      <c r="AE3446">
        <v>22</v>
      </c>
      <c r="AF3446">
        <v>17</v>
      </c>
      <c r="AG3446">
        <v>214</v>
      </c>
      <c r="AH3446" t="s">
        <v>20931</v>
      </c>
      <c r="AI3446" t="s">
        <v>2420</v>
      </c>
      <c r="AP3446">
        <f t="shared" si="106"/>
        <v>2</v>
      </c>
    </row>
    <row r="3447" spans="1:42" x14ac:dyDescent="0.3">
      <c r="A3447" s="1">
        <v>4153</v>
      </c>
      <c r="B3447" t="s">
        <v>12486</v>
      </c>
      <c r="C3447" t="s">
        <v>27</v>
      </c>
      <c r="D3447" t="s">
        <v>10354</v>
      </c>
      <c r="E3447" t="s">
        <v>9427</v>
      </c>
      <c r="F3447" t="s">
        <v>12487</v>
      </c>
      <c r="G3447" t="s">
        <v>5632</v>
      </c>
      <c r="H3447" t="s">
        <v>47</v>
      </c>
      <c r="I3447">
        <v>115</v>
      </c>
      <c r="J3447">
        <v>1.37</v>
      </c>
      <c r="K3447" t="s">
        <v>33</v>
      </c>
      <c r="L3447" t="s">
        <v>14039</v>
      </c>
      <c r="M3447" t="s">
        <v>16904</v>
      </c>
      <c r="N3447" t="s">
        <v>20456</v>
      </c>
      <c r="O3447" t="s">
        <v>20457</v>
      </c>
      <c r="P3447" t="s">
        <v>14534</v>
      </c>
      <c r="Q3447">
        <v>1963</v>
      </c>
      <c r="R3447" t="s">
        <v>4220</v>
      </c>
      <c r="S3447">
        <v>0</v>
      </c>
      <c r="T3447">
        <v>2000000</v>
      </c>
      <c r="U3447">
        <v>24800000</v>
      </c>
      <c r="V3447">
        <f t="shared" si="107"/>
        <v>22800000</v>
      </c>
      <c r="W3447" t="s">
        <v>12488</v>
      </c>
      <c r="X3447">
        <v>7.5</v>
      </c>
      <c r="Y3447">
        <v>167</v>
      </c>
      <c r="Z3447">
        <v>89403</v>
      </c>
      <c r="AA3447">
        <v>358</v>
      </c>
      <c r="AB3447">
        <v>0</v>
      </c>
      <c r="AC3447">
        <v>92</v>
      </c>
      <c r="AD3447">
        <v>559</v>
      </c>
      <c r="AE3447">
        <v>201</v>
      </c>
      <c r="AF3447">
        <v>177</v>
      </c>
      <c r="AG3447">
        <v>1456</v>
      </c>
      <c r="AH3447" t="s">
        <v>980</v>
      </c>
      <c r="AI3447" t="s">
        <v>718</v>
      </c>
      <c r="AJ3447" t="s">
        <v>13161</v>
      </c>
      <c r="AP3447">
        <f t="shared" si="106"/>
        <v>3</v>
      </c>
    </row>
    <row r="3448" spans="1:42" x14ac:dyDescent="0.3">
      <c r="A3448" s="1">
        <v>4154</v>
      </c>
      <c r="B3448" t="s">
        <v>12489</v>
      </c>
      <c r="C3448" t="s">
        <v>27</v>
      </c>
      <c r="D3448" t="s">
        <v>12490</v>
      </c>
      <c r="E3448" t="s">
        <v>12491</v>
      </c>
      <c r="F3448" t="s">
        <v>12492</v>
      </c>
      <c r="G3448" t="s">
        <v>12493</v>
      </c>
      <c r="H3448" t="s">
        <v>32</v>
      </c>
      <c r="I3448">
        <v>96</v>
      </c>
      <c r="J3448">
        <v>1.33</v>
      </c>
      <c r="K3448" t="s">
        <v>33</v>
      </c>
      <c r="L3448" t="s">
        <v>15703</v>
      </c>
      <c r="M3448" t="s">
        <v>14543</v>
      </c>
      <c r="N3448" t="s">
        <v>15240</v>
      </c>
      <c r="O3448" t="s">
        <v>20458</v>
      </c>
      <c r="P3448" t="s">
        <v>20459</v>
      </c>
      <c r="Q3448">
        <v>1989</v>
      </c>
      <c r="R3448" t="s">
        <v>491</v>
      </c>
      <c r="S3448">
        <v>2</v>
      </c>
      <c r="T3448">
        <v>2300000</v>
      </c>
      <c r="U3448">
        <v>792966</v>
      </c>
      <c r="V3448">
        <f t="shared" si="107"/>
        <v>-1507034</v>
      </c>
      <c r="W3448" t="s">
        <v>12494</v>
      </c>
      <c r="X3448">
        <v>5.0999999999999996</v>
      </c>
      <c r="Y3448">
        <v>49</v>
      </c>
      <c r="Z3448">
        <v>4663</v>
      </c>
      <c r="AA3448">
        <v>40</v>
      </c>
      <c r="AB3448">
        <v>321</v>
      </c>
      <c r="AC3448">
        <v>6</v>
      </c>
      <c r="AD3448">
        <v>40</v>
      </c>
      <c r="AE3448">
        <v>30</v>
      </c>
      <c r="AF3448">
        <v>14</v>
      </c>
      <c r="AG3448">
        <v>99</v>
      </c>
      <c r="AH3448" t="s">
        <v>980</v>
      </c>
      <c r="AI3448" t="s">
        <v>1432</v>
      </c>
      <c r="AJ3448" t="s">
        <v>4493</v>
      </c>
      <c r="AK3448" t="s">
        <v>13700</v>
      </c>
      <c r="AP3448">
        <f t="shared" si="106"/>
        <v>4</v>
      </c>
    </row>
    <row r="3449" spans="1:42" x14ac:dyDescent="0.3">
      <c r="A3449" s="1">
        <v>4157</v>
      </c>
      <c r="B3449" t="s">
        <v>12495</v>
      </c>
      <c r="C3449" t="s">
        <v>27</v>
      </c>
      <c r="D3449" t="s">
        <v>12496</v>
      </c>
      <c r="E3449" t="s">
        <v>12497</v>
      </c>
      <c r="F3449" t="s">
        <v>12498</v>
      </c>
      <c r="G3449" t="s">
        <v>12499</v>
      </c>
      <c r="H3449" t="s">
        <v>32</v>
      </c>
      <c r="I3449">
        <v>100</v>
      </c>
      <c r="J3449">
        <v>2.35</v>
      </c>
      <c r="K3449" t="s">
        <v>33</v>
      </c>
      <c r="L3449" t="s">
        <v>14345</v>
      </c>
      <c r="M3449" t="s">
        <v>20460</v>
      </c>
      <c r="N3449" t="s">
        <v>16338</v>
      </c>
      <c r="O3449" t="s">
        <v>18399</v>
      </c>
      <c r="P3449" t="s">
        <v>20461</v>
      </c>
      <c r="Q3449">
        <v>2014</v>
      </c>
      <c r="R3449" t="s">
        <v>491</v>
      </c>
      <c r="S3449">
        <v>0</v>
      </c>
      <c r="T3449">
        <v>2000000</v>
      </c>
      <c r="U3449">
        <v>14673301</v>
      </c>
      <c r="V3449">
        <f t="shared" si="107"/>
        <v>12673301</v>
      </c>
      <c r="W3449" t="s">
        <v>12500</v>
      </c>
      <c r="X3449">
        <v>6.9</v>
      </c>
      <c r="Y3449">
        <v>533</v>
      </c>
      <c r="Z3449">
        <v>112899</v>
      </c>
      <c r="AA3449">
        <v>631</v>
      </c>
      <c r="AB3449">
        <v>45000</v>
      </c>
      <c r="AC3449">
        <v>421</v>
      </c>
      <c r="AD3449">
        <v>314</v>
      </c>
      <c r="AE3449">
        <v>189</v>
      </c>
      <c r="AF3449">
        <v>159</v>
      </c>
      <c r="AG3449">
        <v>1062</v>
      </c>
      <c r="AH3449" t="s">
        <v>4493</v>
      </c>
      <c r="AI3449" t="s">
        <v>20928</v>
      </c>
      <c r="AP3449">
        <f t="shared" si="106"/>
        <v>2</v>
      </c>
    </row>
    <row r="3450" spans="1:42" x14ac:dyDescent="0.3">
      <c r="A3450" s="1">
        <v>4160</v>
      </c>
      <c r="B3450" t="s">
        <v>12501</v>
      </c>
      <c r="C3450" t="s">
        <v>559</v>
      </c>
      <c r="D3450" t="s">
        <v>632</v>
      </c>
      <c r="E3450" t="s">
        <v>12502</v>
      </c>
      <c r="F3450" t="s">
        <v>555</v>
      </c>
      <c r="G3450" t="s">
        <v>12503</v>
      </c>
      <c r="H3450" t="s">
        <v>287</v>
      </c>
      <c r="I3450">
        <v>87</v>
      </c>
      <c r="J3450">
        <v>2.35</v>
      </c>
      <c r="K3450" t="s">
        <v>33</v>
      </c>
      <c r="L3450" t="s">
        <v>18212</v>
      </c>
      <c r="M3450" t="s">
        <v>20462</v>
      </c>
      <c r="N3450" t="s">
        <v>14303</v>
      </c>
      <c r="O3450" t="s">
        <v>20463</v>
      </c>
      <c r="P3450" t="s">
        <v>14139</v>
      </c>
      <c r="Q3450">
        <v>1981</v>
      </c>
      <c r="R3450" t="s">
        <v>491</v>
      </c>
      <c r="S3450">
        <v>0</v>
      </c>
      <c r="T3450">
        <v>2000000</v>
      </c>
      <c r="U3450">
        <v>9003011</v>
      </c>
      <c r="V3450">
        <f t="shared" si="107"/>
        <v>7003011</v>
      </c>
      <c r="W3450" t="s">
        <v>12504</v>
      </c>
      <c r="X3450">
        <v>7.6</v>
      </c>
      <c r="Y3450">
        <v>177</v>
      </c>
      <c r="Z3450">
        <v>133966</v>
      </c>
      <c r="AA3450">
        <v>294</v>
      </c>
      <c r="AB3450">
        <v>0</v>
      </c>
      <c r="AC3450">
        <v>750</v>
      </c>
      <c r="AD3450">
        <v>745</v>
      </c>
      <c r="AE3450">
        <v>531</v>
      </c>
      <c r="AF3450">
        <v>41</v>
      </c>
      <c r="AG3450">
        <v>1396</v>
      </c>
      <c r="AH3450" t="s">
        <v>980</v>
      </c>
      <c r="AI3450" t="s">
        <v>718</v>
      </c>
      <c r="AJ3450" t="s">
        <v>13700</v>
      </c>
      <c r="AK3450" t="s">
        <v>13161</v>
      </c>
      <c r="AP3450">
        <f t="shared" si="106"/>
        <v>4</v>
      </c>
    </row>
    <row r="3451" spans="1:42" x14ac:dyDescent="0.3">
      <c r="A3451" s="1">
        <v>4161</v>
      </c>
      <c r="B3451" t="s">
        <v>12505</v>
      </c>
      <c r="C3451" t="s">
        <v>27</v>
      </c>
      <c r="D3451" t="s">
        <v>12506</v>
      </c>
      <c r="E3451" t="s">
        <v>4837</v>
      </c>
      <c r="F3451" t="s">
        <v>10699</v>
      </c>
      <c r="G3451" t="s">
        <v>12507</v>
      </c>
      <c r="H3451" t="s">
        <v>2734</v>
      </c>
      <c r="I3451">
        <v>102</v>
      </c>
      <c r="J3451">
        <v>2.35</v>
      </c>
      <c r="K3451" t="s">
        <v>5076</v>
      </c>
      <c r="L3451" t="s">
        <v>14040</v>
      </c>
      <c r="M3451" t="s">
        <v>14431</v>
      </c>
      <c r="N3451" t="s">
        <v>15809</v>
      </c>
      <c r="O3451" t="s">
        <v>16465</v>
      </c>
      <c r="P3451" t="s">
        <v>14278</v>
      </c>
      <c r="Q3451">
        <v>1994</v>
      </c>
      <c r="R3451" t="s">
        <v>491</v>
      </c>
      <c r="S3451">
        <v>1</v>
      </c>
      <c r="T3451">
        <v>2000000</v>
      </c>
      <c r="U3451">
        <v>11546543</v>
      </c>
      <c r="V3451">
        <f t="shared" si="107"/>
        <v>9546543</v>
      </c>
      <c r="W3451" t="s">
        <v>12508</v>
      </c>
      <c r="X3451">
        <v>7.6</v>
      </c>
      <c r="Y3451">
        <v>77</v>
      </c>
      <c r="Z3451">
        <v>34520</v>
      </c>
      <c r="AA3451">
        <v>146</v>
      </c>
      <c r="AB3451">
        <v>0</v>
      </c>
      <c r="AC3451">
        <v>32</v>
      </c>
      <c r="AD3451">
        <v>483</v>
      </c>
      <c r="AE3451">
        <v>147</v>
      </c>
      <c r="AF3451">
        <v>75</v>
      </c>
      <c r="AG3451">
        <v>768</v>
      </c>
      <c r="AH3451" t="s">
        <v>980</v>
      </c>
      <c r="AI3451" t="s">
        <v>1432</v>
      </c>
      <c r="AP3451">
        <f t="shared" si="106"/>
        <v>2</v>
      </c>
    </row>
    <row r="3452" spans="1:42" x14ac:dyDescent="0.3">
      <c r="A3452" s="1">
        <v>4162</v>
      </c>
      <c r="B3452" t="s">
        <v>12509</v>
      </c>
      <c r="C3452" t="s">
        <v>27</v>
      </c>
      <c r="D3452" t="s">
        <v>5887</v>
      </c>
      <c r="E3452" t="s">
        <v>12510</v>
      </c>
      <c r="F3452" t="s">
        <v>7731</v>
      </c>
      <c r="G3452" t="s">
        <v>12511</v>
      </c>
      <c r="H3452" t="s">
        <v>32</v>
      </c>
      <c r="I3452">
        <v>118</v>
      </c>
      <c r="J3452">
        <v>1.85</v>
      </c>
      <c r="K3452" t="s">
        <v>33</v>
      </c>
      <c r="L3452" t="s">
        <v>16372</v>
      </c>
      <c r="M3452" t="s">
        <v>20464</v>
      </c>
      <c r="N3452" t="s">
        <v>14003</v>
      </c>
      <c r="O3452" t="s">
        <v>19329</v>
      </c>
      <c r="P3452" t="s">
        <v>20465</v>
      </c>
      <c r="Q3452">
        <v>1999</v>
      </c>
      <c r="R3452" t="s">
        <v>491</v>
      </c>
      <c r="S3452">
        <v>0</v>
      </c>
      <c r="T3452">
        <v>2000000</v>
      </c>
      <c r="U3452">
        <v>11533945</v>
      </c>
      <c r="V3452">
        <f t="shared" si="107"/>
        <v>9533945</v>
      </c>
      <c r="W3452" t="s">
        <v>12512</v>
      </c>
      <c r="X3452">
        <v>7.6</v>
      </c>
      <c r="Y3452">
        <v>123</v>
      </c>
      <c r="Z3452">
        <v>77551</v>
      </c>
      <c r="AA3452">
        <v>434</v>
      </c>
      <c r="AB3452">
        <v>0</v>
      </c>
      <c r="AC3452">
        <v>108</v>
      </c>
      <c r="AD3452">
        <v>173</v>
      </c>
      <c r="AE3452">
        <v>148</v>
      </c>
      <c r="AF3452">
        <v>103</v>
      </c>
      <c r="AG3452">
        <v>563</v>
      </c>
      <c r="AH3452" t="s">
        <v>20932</v>
      </c>
      <c r="AI3452" t="s">
        <v>20931</v>
      </c>
      <c r="AJ3452" t="s">
        <v>2420</v>
      </c>
      <c r="AK3452" t="s">
        <v>12756</v>
      </c>
      <c r="AP3452">
        <f t="shared" si="106"/>
        <v>4</v>
      </c>
    </row>
    <row r="3453" spans="1:42" x14ac:dyDescent="0.3">
      <c r="A3453" s="1">
        <v>4163</v>
      </c>
      <c r="B3453" t="s">
        <v>12513</v>
      </c>
      <c r="C3453" t="s">
        <v>27</v>
      </c>
      <c r="D3453" t="s">
        <v>12514</v>
      </c>
      <c r="E3453" t="s">
        <v>12515</v>
      </c>
      <c r="F3453" t="s">
        <v>12516</v>
      </c>
      <c r="G3453" t="s">
        <v>12517</v>
      </c>
      <c r="H3453" t="s">
        <v>1390</v>
      </c>
      <c r="I3453">
        <v>86</v>
      </c>
      <c r="J3453">
        <v>1.85</v>
      </c>
      <c r="K3453" t="s">
        <v>33</v>
      </c>
      <c r="L3453" t="s">
        <v>16916</v>
      </c>
      <c r="M3453" t="s">
        <v>14069</v>
      </c>
      <c r="N3453" t="s">
        <v>15085</v>
      </c>
      <c r="O3453" t="s">
        <v>20466</v>
      </c>
      <c r="P3453" t="s">
        <v>20467</v>
      </c>
      <c r="Q3453">
        <v>2011</v>
      </c>
      <c r="R3453" t="s">
        <v>491</v>
      </c>
      <c r="S3453">
        <v>0</v>
      </c>
      <c r="T3453">
        <v>2000000</v>
      </c>
      <c r="U3453">
        <v>12555230</v>
      </c>
      <c r="V3453">
        <f t="shared" si="107"/>
        <v>10555230</v>
      </c>
      <c r="W3453" t="s">
        <v>12518</v>
      </c>
      <c r="X3453">
        <v>5.3</v>
      </c>
      <c r="Y3453">
        <v>218</v>
      </c>
      <c r="Z3453">
        <v>18566</v>
      </c>
      <c r="AA3453">
        <v>154</v>
      </c>
      <c r="AB3453">
        <v>0</v>
      </c>
      <c r="AC3453">
        <v>9</v>
      </c>
      <c r="AD3453">
        <v>120</v>
      </c>
      <c r="AE3453">
        <v>44</v>
      </c>
      <c r="AF3453">
        <v>32</v>
      </c>
      <c r="AG3453">
        <v>218</v>
      </c>
      <c r="AH3453" t="s">
        <v>2420</v>
      </c>
      <c r="AI3453" t="s">
        <v>4493</v>
      </c>
      <c r="AJ3453" t="s">
        <v>20928</v>
      </c>
      <c r="AK3453" t="s">
        <v>13161</v>
      </c>
      <c r="AP3453">
        <f t="shared" si="106"/>
        <v>4</v>
      </c>
    </row>
    <row r="3454" spans="1:42" x14ac:dyDescent="0.3">
      <c r="A3454" s="1">
        <v>4164</v>
      </c>
      <c r="B3454" t="s">
        <v>12519</v>
      </c>
      <c r="C3454" t="s">
        <v>27</v>
      </c>
      <c r="D3454" t="s">
        <v>1321</v>
      </c>
      <c r="E3454" t="s">
        <v>7221</v>
      </c>
      <c r="F3454" t="s">
        <v>9125</v>
      </c>
      <c r="G3454" t="s">
        <v>7891</v>
      </c>
      <c r="H3454" t="s">
        <v>572</v>
      </c>
      <c r="I3454">
        <v>137</v>
      </c>
      <c r="J3454">
        <v>2.35</v>
      </c>
      <c r="K3454" t="s">
        <v>7892</v>
      </c>
      <c r="L3454" t="s">
        <v>19917</v>
      </c>
      <c r="M3454" t="s">
        <v>14666</v>
      </c>
      <c r="N3454" t="s">
        <v>20468</v>
      </c>
      <c r="O3454" t="s">
        <v>20469</v>
      </c>
      <c r="P3454" t="s">
        <v>14218</v>
      </c>
      <c r="Q3454">
        <v>2006</v>
      </c>
      <c r="R3454" t="s">
        <v>491</v>
      </c>
      <c r="S3454">
        <v>3</v>
      </c>
      <c r="T3454">
        <v>2000000</v>
      </c>
      <c r="U3454">
        <v>11284657</v>
      </c>
      <c r="V3454">
        <f t="shared" si="107"/>
        <v>9284657</v>
      </c>
      <c r="W3454" t="s">
        <v>12520</v>
      </c>
      <c r="X3454">
        <v>8.5</v>
      </c>
      <c r="Y3454">
        <v>215</v>
      </c>
      <c r="Z3454">
        <v>259379</v>
      </c>
      <c r="AA3454">
        <v>407</v>
      </c>
      <c r="AB3454">
        <v>39000</v>
      </c>
      <c r="AC3454">
        <v>207</v>
      </c>
      <c r="AD3454">
        <v>380</v>
      </c>
      <c r="AE3454">
        <v>284</v>
      </c>
      <c r="AF3454">
        <v>155</v>
      </c>
      <c r="AG3454">
        <v>927</v>
      </c>
      <c r="AH3454" t="s">
        <v>2420</v>
      </c>
      <c r="AI3454" t="s">
        <v>13161</v>
      </c>
      <c r="AP3454">
        <f t="shared" si="106"/>
        <v>2</v>
      </c>
    </row>
    <row r="3455" spans="1:42" x14ac:dyDescent="0.3">
      <c r="A3455" s="1">
        <v>4165</v>
      </c>
      <c r="B3455" t="s">
        <v>12521</v>
      </c>
      <c r="C3455" t="s">
        <v>27</v>
      </c>
      <c r="D3455" t="s">
        <v>11706</v>
      </c>
      <c r="E3455" t="s">
        <v>12522</v>
      </c>
      <c r="F3455" t="s">
        <v>11706</v>
      </c>
      <c r="G3455" t="s">
        <v>12523</v>
      </c>
      <c r="H3455" t="s">
        <v>32</v>
      </c>
      <c r="I3455">
        <v>129</v>
      </c>
      <c r="J3455">
        <v>2.35</v>
      </c>
      <c r="K3455" t="s">
        <v>33</v>
      </c>
      <c r="L3455" t="s">
        <v>14710</v>
      </c>
      <c r="M3455" t="s">
        <v>20470</v>
      </c>
      <c r="N3455" t="s">
        <v>20471</v>
      </c>
      <c r="O3455" t="s">
        <v>14666</v>
      </c>
      <c r="P3455" t="s">
        <v>17498</v>
      </c>
      <c r="Q3455">
        <v>2011</v>
      </c>
      <c r="R3455" t="s">
        <v>34</v>
      </c>
      <c r="S3455">
        <v>7</v>
      </c>
      <c r="T3455">
        <v>2000000</v>
      </c>
      <c r="U3455">
        <v>34522221</v>
      </c>
      <c r="V3455">
        <f t="shared" si="107"/>
        <v>32522221</v>
      </c>
      <c r="W3455" t="s">
        <v>12524</v>
      </c>
      <c r="X3455">
        <v>7</v>
      </c>
      <c r="Y3455">
        <v>34</v>
      </c>
      <c r="Z3455">
        <v>15401</v>
      </c>
      <c r="AA3455">
        <v>175</v>
      </c>
      <c r="AB3455">
        <v>10000</v>
      </c>
      <c r="AC3455">
        <v>589</v>
      </c>
      <c r="AD3455">
        <v>690</v>
      </c>
      <c r="AE3455">
        <v>589</v>
      </c>
      <c r="AF3455">
        <v>341</v>
      </c>
      <c r="AG3455">
        <v>2300</v>
      </c>
      <c r="AH3455" t="s">
        <v>2420</v>
      </c>
      <c r="AP3455">
        <f t="shared" si="106"/>
        <v>1</v>
      </c>
    </row>
    <row r="3456" spans="1:42" x14ac:dyDescent="0.3">
      <c r="A3456" s="1">
        <v>4168</v>
      </c>
      <c r="B3456" t="s">
        <v>12525</v>
      </c>
      <c r="C3456" t="s">
        <v>27</v>
      </c>
      <c r="D3456" t="s">
        <v>12526</v>
      </c>
      <c r="E3456" t="s">
        <v>12527</v>
      </c>
      <c r="F3456" t="s">
        <v>12528</v>
      </c>
      <c r="G3456" t="s">
        <v>12529</v>
      </c>
      <c r="H3456" t="s">
        <v>1390</v>
      </c>
      <c r="I3456">
        <v>80</v>
      </c>
      <c r="J3456">
        <v>1.66</v>
      </c>
      <c r="K3456" t="s">
        <v>2067</v>
      </c>
      <c r="L3456" t="s">
        <v>20472</v>
      </c>
      <c r="M3456" t="s">
        <v>14453</v>
      </c>
      <c r="N3456" t="s">
        <v>16027</v>
      </c>
      <c r="O3456" t="s">
        <v>20473</v>
      </c>
      <c r="P3456" t="s">
        <v>20474</v>
      </c>
      <c r="Q3456">
        <v>2003</v>
      </c>
      <c r="R3456" t="s">
        <v>34</v>
      </c>
      <c r="S3456">
        <v>0</v>
      </c>
      <c r="T3456">
        <v>9500000</v>
      </c>
      <c r="U3456">
        <v>7002255</v>
      </c>
      <c r="V3456">
        <f t="shared" si="107"/>
        <v>-2497745</v>
      </c>
      <c r="W3456" t="s">
        <v>12530</v>
      </c>
      <c r="X3456">
        <v>7.8</v>
      </c>
      <c r="Y3456">
        <v>167</v>
      </c>
      <c r="Z3456">
        <v>42462</v>
      </c>
      <c r="AA3456">
        <v>312</v>
      </c>
      <c r="AB3456">
        <v>0</v>
      </c>
      <c r="AC3456">
        <v>162</v>
      </c>
      <c r="AD3456">
        <v>23</v>
      </c>
      <c r="AE3456">
        <v>6</v>
      </c>
      <c r="AF3456">
        <v>0</v>
      </c>
      <c r="AG3456">
        <v>29</v>
      </c>
      <c r="AH3456" t="s">
        <v>20925</v>
      </c>
      <c r="AI3456" t="s">
        <v>1432</v>
      </c>
      <c r="AJ3456" t="s">
        <v>2420</v>
      </c>
      <c r="AP3456">
        <f t="shared" si="106"/>
        <v>3</v>
      </c>
    </row>
    <row r="3457" spans="1:42" x14ac:dyDescent="0.3">
      <c r="A3457" s="1">
        <v>4169</v>
      </c>
      <c r="B3457" t="s">
        <v>12531</v>
      </c>
      <c r="C3457" t="s">
        <v>27</v>
      </c>
      <c r="D3457" t="s">
        <v>12532</v>
      </c>
      <c r="E3457" t="s">
        <v>6016</v>
      </c>
      <c r="F3457" t="s">
        <v>3226</v>
      </c>
      <c r="G3457" t="s">
        <v>2519</v>
      </c>
      <c r="H3457" t="s">
        <v>205</v>
      </c>
      <c r="I3457">
        <v>89</v>
      </c>
      <c r="J3457">
        <v>1.85</v>
      </c>
      <c r="K3457" t="s">
        <v>33</v>
      </c>
      <c r="L3457" t="s">
        <v>20475</v>
      </c>
      <c r="M3457" t="s">
        <v>14285</v>
      </c>
      <c r="N3457" t="s">
        <v>17252</v>
      </c>
      <c r="O3457" t="s">
        <v>20476</v>
      </c>
      <c r="P3457" t="s">
        <v>20477</v>
      </c>
      <c r="Q3457">
        <v>1998</v>
      </c>
      <c r="R3457" t="s">
        <v>34</v>
      </c>
      <c r="S3457">
        <v>3</v>
      </c>
      <c r="T3457">
        <v>2000000</v>
      </c>
      <c r="U3457">
        <v>6719300</v>
      </c>
      <c r="V3457">
        <f t="shared" si="107"/>
        <v>4719300</v>
      </c>
      <c r="W3457" t="s">
        <v>12533</v>
      </c>
      <c r="X3457">
        <v>7.2</v>
      </c>
      <c r="Y3457">
        <v>56</v>
      </c>
      <c r="Z3457">
        <v>8224</v>
      </c>
      <c r="AA3457">
        <v>132</v>
      </c>
      <c r="AB3457">
        <v>0</v>
      </c>
      <c r="AC3457">
        <v>149</v>
      </c>
      <c r="AD3457">
        <v>912</v>
      </c>
      <c r="AE3457">
        <v>752</v>
      </c>
      <c r="AF3457">
        <v>580</v>
      </c>
      <c r="AG3457">
        <v>3163</v>
      </c>
      <c r="AH3457" t="s">
        <v>1432</v>
      </c>
      <c r="AI3457" t="s">
        <v>2420</v>
      </c>
      <c r="AP3457">
        <f t="shared" si="106"/>
        <v>2</v>
      </c>
    </row>
    <row r="3458" spans="1:42" x14ac:dyDescent="0.3">
      <c r="A3458" s="1">
        <v>4171</v>
      </c>
      <c r="B3458" t="s">
        <v>12534</v>
      </c>
      <c r="C3458" t="s">
        <v>27</v>
      </c>
      <c r="D3458" t="s">
        <v>6356</v>
      </c>
      <c r="E3458" t="s">
        <v>7212</v>
      </c>
      <c r="F3458" t="s">
        <v>12535</v>
      </c>
      <c r="G3458" t="s">
        <v>12536</v>
      </c>
      <c r="H3458" t="s">
        <v>32</v>
      </c>
      <c r="I3458">
        <v>80</v>
      </c>
      <c r="J3458">
        <v>1.85</v>
      </c>
      <c r="K3458" t="s">
        <v>33</v>
      </c>
      <c r="L3458" t="s">
        <v>14002</v>
      </c>
      <c r="M3458" t="s">
        <v>15759</v>
      </c>
      <c r="N3458" t="s">
        <v>14003</v>
      </c>
      <c r="O3458" t="s">
        <v>20478</v>
      </c>
      <c r="P3458" t="s">
        <v>14028</v>
      </c>
      <c r="Q3458">
        <v>2004</v>
      </c>
      <c r="R3458" t="s">
        <v>491</v>
      </c>
      <c r="S3458">
        <v>0</v>
      </c>
      <c r="T3458">
        <v>2700000</v>
      </c>
      <c r="U3458">
        <v>5792822</v>
      </c>
      <c r="V3458">
        <f t="shared" si="107"/>
        <v>3092822</v>
      </c>
      <c r="W3458" t="s">
        <v>12537</v>
      </c>
      <c r="X3458">
        <v>8</v>
      </c>
      <c r="Y3458">
        <v>211</v>
      </c>
      <c r="Z3458">
        <v>168398</v>
      </c>
      <c r="AA3458">
        <v>492</v>
      </c>
      <c r="AB3458">
        <v>13000</v>
      </c>
      <c r="AC3458">
        <v>0</v>
      </c>
      <c r="AD3458">
        <v>50</v>
      </c>
      <c r="AE3458">
        <v>8</v>
      </c>
      <c r="AF3458">
        <v>3</v>
      </c>
      <c r="AG3458">
        <v>65</v>
      </c>
      <c r="AH3458" t="s">
        <v>2420</v>
      </c>
      <c r="AI3458" t="s">
        <v>12756</v>
      </c>
      <c r="AP3458">
        <f t="shared" si="106"/>
        <v>2</v>
      </c>
    </row>
    <row r="3459" spans="1:42" x14ac:dyDescent="0.3">
      <c r="A3459" s="1">
        <v>4172</v>
      </c>
      <c r="B3459" t="s">
        <v>12538</v>
      </c>
      <c r="C3459" t="s">
        <v>27</v>
      </c>
      <c r="D3459" t="s">
        <v>844</v>
      </c>
      <c r="E3459" t="s">
        <v>11899</v>
      </c>
      <c r="F3459" t="s">
        <v>12539</v>
      </c>
      <c r="G3459" t="s">
        <v>12540</v>
      </c>
      <c r="H3459" t="s">
        <v>7783</v>
      </c>
      <c r="I3459">
        <v>115</v>
      </c>
      <c r="J3459">
        <v>1.85</v>
      </c>
      <c r="K3459" t="s">
        <v>1988</v>
      </c>
      <c r="L3459" t="s">
        <v>18487</v>
      </c>
      <c r="M3459" t="s">
        <v>20479</v>
      </c>
      <c r="N3459" t="s">
        <v>19374</v>
      </c>
      <c r="O3459" t="s">
        <v>16299</v>
      </c>
      <c r="P3459" t="s">
        <v>14965</v>
      </c>
      <c r="Q3459">
        <v>2000</v>
      </c>
      <c r="R3459" t="s">
        <v>491</v>
      </c>
      <c r="S3459">
        <v>0</v>
      </c>
      <c r="T3459">
        <v>2000000</v>
      </c>
      <c r="U3459">
        <v>5383834</v>
      </c>
      <c r="V3459">
        <f t="shared" si="107"/>
        <v>3383834</v>
      </c>
      <c r="W3459" t="s">
        <v>12541</v>
      </c>
      <c r="X3459">
        <v>8.1</v>
      </c>
      <c r="Y3459">
        <v>157</v>
      </c>
      <c r="Z3459">
        <v>173551</v>
      </c>
      <c r="AA3459">
        <v>361</v>
      </c>
      <c r="AB3459">
        <v>11000</v>
      </c>
      <c r="AC3459">
        <v>0</v>
      </c>
      <c r="AD3459">
        <v>85</v>
      </c>
      <c r="AE3459">
        <v>79</v>
      </c>
      <c r="AF3459">
        <v>35</v>
      </c>
      <c r="AG3459">
        <v>318</v>
      </c>
      <c r="AH3459" t="s">
        <v>2420</v>
      </c>
      <c r="AI3459" t="s">
        <v>13161</v>
      </c>
      <c r="AP3459">
        <f t="shared" ref="AP3459:AP3522" si="108">COUNTA(AH3459:AO3459)</f>
        <v>2</v>
      </c>
    </row>
    <row r="3460" spans="1:42" x14ac:dyDescent="0.3">
      <c r="A3460" s="1">
        <v>4173</v>
      </c>
      <c r="B3460" t="s">
        <v>12542</v>
      </c>
      <c r="C3460" t="s">
        <v>27</v>
      </c>
      <c r="D3460" t="s">
        <v>4308</v>
      </c>
      <c r="E3460" t="s">
        <v>1500</v>
      </c>
      <c r="F3460" t="s">
        <v>12543</v>
      </c>
      <c r="G3460" t="s">
        <v>10243</v>
      </c>
      <c r="H3460" t="s">
        <v>32</v>
      </c>
      <c r="I3460">
        <v>100</v>
      </c>
      <c r="J3460">
        <v>1.85</v>
      </c>
      <c r="K3460" t="s">
        <v>33</v>
      </c>
      <c r="L3460" t="s">
        <v>20480</v>
      </c>
      <c r="M3460" t="s">
        <v>20481</v>
      </c>
      <c r="N3460" t="s">
        <v>14068</v>
      </c>
      <c r="O3460" t="s">
        <v>20482</v>
      </c>
      <c r="P3460" t="s">
        <v>14398</v>
      </c>
      <c r="Q3460">
        <v>2003</v>
      </c>
      <c r="R3460" t="s">
        <v>491</v>
      </c>
      <c r="S3460">
        <v>2</v>
      </c>
      <c r="T3460">
        <v>1500000</v>
      </c>
      <c r="U3460">
        <v>4599680</v>
      </c>
      <c r="V3460">
        <f t="shared" ref="V3460:V3523" si="109">U3460-T3460</f>
        <v>3099680</v>
      </c>
      <c r="W3460" t="s">
        <v>12544</v>
      </c>
      <c r="X3460">
        <v>6.8</v>
      </c>
      <c r="Y3460">
        <v>126</v>
      </c>
      <c r="Z3460">
        <v>68222</v>
      </c>
      <c r="AA3460">
        <v>545</v>
      </c>
      <c r="AB3460">
        <v>0</v>
      </c>
      <c r="AC3460">
        <v>308</v>
      </c>
      <c r="AD3460">
        <v>1000</v>
      </c>
      <c r="AE3460">
        <v>482</v>
      </c>
      <c r="AF3460">
        <v>374</v>
      </c>
      <c r="AG3460">
        <v>2186</v>
      </c>
      <c r="AH3460" t="s">
        <v>2420</v>
      </c>
      <c r="AP3460">
        <f t="shared" si="108"/>
        <v>1</v>
      </c>
    </row>
    <row r="3461" spans="1:42" x14ac:dyDescent="0.3">
      <c r="A3461" s="1">
        <v>4175</v>
      </c>
      <c r="B3461" t="s">
        <v>12545</v>
      </c>
      <c r="C3461" t="s">
        <v>27</v>
      </c>
      <c r="D3461" t="s">
        <v>12546</v>
      </c>
      <c r="E3461" t="s">
        <v>270</v>
      </c>
      <c r="F3461" t="s">
        <v>12547</v>
      </c>
      <c r="G3461" t="s">
        <v>12548</v>
      </c>
      <c r="H3461" t="s">
        <v>32</v>
      </c>
      <c r="I3461">
        <v>100</v>
      </c>
      <c r="J3461">
        <v>1.85</v>
      </c>
      <c r="K3461" t="s">
        <v>33</v>
      </c>
      <c r="L3461" t="s">
        <v>19287</v>
      </c>
      <c r="M3461" t="s">
        <v>20483</v>
      </c>
      <c r="N3461" t="s">
        <v>15065</v>
      </c>
      <c r="O3461" t="s">
        <v>15915</v>
      </c>
      <c r="P3461" t="s">
        <v>20484</v>
      </c>
      <c r="Q3461">
        <v>2010</v>
      </c>
      <c r="R3461" t="s">
        <v>491</v>
      </c>
      <c r="S3461">
        <v>2</v>
      </c>
      <c r="T3461">
        <v>2000000</v>
      </c>
      <c r="U3461">
        <v>6531491</v>
      </c>
      <c r="V3461">
        <f t="shared" si="109"/>
        <v>4531491</v>
      </c>
      <c r="W3461" t="s">
        <v>12549</v>
      </c>
      <c r="X3461">
        <v>7.2</v>
      </c>
      <c r="Y3461">
        <v>365</v>
      </c>
      <c r="Z3461">
        <v>111658</v>
      </c>
      <c r="AA3461">
        <v>297</v>
      </c>
      <c r="AB3461">
        <v>20000</v>
      </c>
      <c r="AC3461">
        <v>81</v>
      </c>
      <c r="AD3461">
        <v>34000</v>
      </c>
      <c r="AE3461">
        <v>248</v>
      </c>
      <c r="AF3461">
        <v>179</v>
      </c>
      <c r="AG3461">
        <v>34446</v>
      </c>
      <c r="AH3461" t="s">
        <v>2420</v>
      </c>
      <c r="AP3461">
        <f t="shared" si="108"/>
        <v>1</v>
      </c>
    </row>
    <row r="3462" spans="1:42" x14ac:dyDescent="0.3">
      <c r="A3462" s="1">
        <v>4178</v>
      </c>
      <c r="B3462" t="s">
        <v>12550</v>
      </c>
      <c r="C3462" t="s">
        <v>27</v>
      </c>
      <c r="D3462" t="s">
        <v>12551</v>
      </c>
      <c r="E3462" t="s">
        <v>12552</v>
      </c>
      <c r="F3462" t="s">
        <v>8496</v>
      </c>
      <c r="G3462" t="s">
        <v>12551</v>
      </c>
      <c r="H3462" t="s">
        <v>32</v>
      </c>
      <c r="I3462">
        <v>91</v>
      </c>
      <c r="J3462">
        <v>1.85</v>
      </c>
      <c r="K3462" t="s">
        <v>33</v>
      </c>
      <c r="L3462" t="s">
        <v>14956</v>
      </c>
      <c r="M3462" t="s">
        <v>14770</v>
      </c>
      <c r="N3462" t="s">
        <v>20485</v>
      </c>
      <c r="O3462" t="s">
        <v>15898</v>
      </c>
      <c r="P3462" t="s">
        <v>17184</v>
      </c>
      <c r="Q3462">
        <v>2005</v>
      </c>
      <c r="R3462" t="s">
        <v>491</v>
      </c>
      <c r="S3462">
        <v>0</v>
      </c>
      <c r="T3462">
        <v>2000000</v>
      </c>
      <c r="U3462">
        <v>3885134</v>
      </c>
      <c r="V3462">
        <f t="shared" si="109"/>
        <v>1885134</v>
      </c>
      <c r="W3462" t="s">
        <v>12553</v>
      </c>
      <c r="X3462">
        <v>7.4</v>
      </c>
      <c r="Y3462">
        <v>151</v>
      </c>
      <c r="Z3462">
        <v>31130</v>
      </c>
      <c r="AA3462">
        <v>243</v>
      </c>
      <c r="AB3462">
        <v>0</v>
      </c>
      <c r="AC3462">
        <v>244</v>
      </c>
      <c r="AD3462">
        <v>538</v>
      </c>
      <c r="AE3462">
        <v>363</v>
      </c>
      <c r="AF3462">
        <v>244</v>
      </c>
      <c r="AG3462">
        <v>1349</v>
      </c>
      <c r="AH3462" t="s">
        <v>1432</v>
      </c>
      <c r="AI3462" t="s">
        <v>2420</v>
      </c>
      <c r="AP3462">
        <f t="shared" si="108"/>
        <v>2</v>
      </c>
    </row>
    <row r="3463" spans="1:42" x14ac:dyDescent="0.3">
      <c r="A3463" s="1">
        <v>4180</v>
      </c>
      <c r="B3463" t="s">
        <v>12554</v>
      </c>
      <c r="C3463" t="s">
        <v>27</v>
      </c>
      <c r="D3463" t="s">
        <v>12555</v>
      </c>
      <c r="E3463" t="s">
        <v>10016</v>
      </c>
      <c r="F3463" t="s">
        <v>2799</v>
      </c>
      <c r="G3463" t="s">
        <v>9576</v>
      </c>
      <c r="H3463" t="s">
        <v>47</v>
      </c>
      <c r="I3463">
        <v>96</v>
      </c>
      <c r="J3463">
        <v>1.85</v>
      </c>
      <c r="K3463" t="s">
        <v>33</v>
      </c>
      <c r="L3463" t="s">
        <v>14082</v>
      </c>
      <c r="M3463" t="s">
        <v>14224</v>
      </c>
      <c r="N3463" t="s">
        <v>14230</v>
      </c>
      <c r="O3463" t="s">
        <v>19337</v>
      </c>
      <c r="P3463" t="s">
        <v>20486</v>
      </c>
      <c r="Q3463">
        <v>2015</v>
      </c>
      <c r="R3463" t="s">
        <v>491</v>
      </c>
      <c r="S3463">
        <v>0</v>
      </c>
      <c r="T3463">
        <v>2000000</v>
      </c>
      <c r="U3463">
        <v>3590010</v>
      </c>
      <c r="V3463">
        <f t="shared" si="109"/>
        <v>1590010</v>
      </c>
      <c r="W3463" t="s">
        <v>12556</v>
      </c>
      <c r="X3463">
        <v>6.1</v>
      </c>
      <c r="Y3463">
        <v>158</v>
      </c>
      <c r="Z3463">
        <v>20885</v>
      </c>
      <c r="AA3463">
        <v>60</v>
      </c>
      <c r="AB3463">
        <v>0</v>
      </c>
      <c r="AC3463">
        <v>31</v>
      </c>
      <c r="AD3463">
        <v>804</v>
      </c>
      <c r="AE3463">
        <v>625</v>
      </c>
      <c r="AF3463">
        <v>328</v>
      </c>
      <c r="AG3463">
        <v>3013</v>
      </c>
      <c r="AH3463" t="s">
        <v>2420</v>
      </c>
      <c r="AI3463" t="s">
        <v>20933</v>
      </c>
      <c r="AJ3463" t="s">
        <v>12756</v>
      </c>
      <c r="AP3463">
        <f t="shared" si="108"/>
        <v>3</v>
      </c>
    </row>
    <row r="3464" spans="1:42" x14ac:dyDescent="0.3">
      <c r="A3464" s="1">
        <v>4182</v>
      </c>
      <c r="B3464" t="s">
        <v>12557</v>
      </c>
      <c r="C3464" t="s">
        <v>27</v>
      </c>
      <c r="D3464" t="s">
        <v>390</v>
      </c>
      <c r="E3464" t="s">
        <v>63</v>
      </c>
      <c r="F3464" t="s">
        <v>52</v>
      </c>
      <c r="G3464" t="s">
        <v>4007</v>
      </c>
      <c r="H3464" t="s">
        <v>32</v>
      </c>
      <c r="I3464">
        <v>116</v>
      </c>
      <c r="J3464">
        <v>1.85</v>
      </c>
      <c r="K3464" t="s">
        <v>33</v>
      </c>
      <c r="L3464" t="s">
        <v>15688</v>
      </c>
      <c r="M3464" t="s">
        <v>14068</v>
      </c>
      <c r="N3464" t="s">
        <v>14565</v>
      </c>
      <c r="O3464" t="s">
        <v>17131</v>
      </c>
      <c r="P3464" t="s">
        <v>15476</v>
      </c>
      <c r="Q3464">
        <v>2005</v>
      </c>
      <c r="R3464" t="s">
        <v>491</v>
      </c>
      <c r="S3464">
        <v>2</v>
      </c>
      <c r="T3464">
        <v>2000000</v>
      </c>
      <c r="U3464">
        <v>3335839</v>
      </c>
      <c r="V3464">
        <f t="shared" si="109"/>
        <v>1335839</v>
      </c>
      <c r="W3464" t="s">
        <v>12558</v>
      </c>
      <c r="X3464">
        <v>7</v>
      </c>
      <c r="Y3464">
        <v>118</v>
      </c>
      <c r="Z3464">
        <v>54657</v>
      </c>
      <c r="AA3464">
        <v>222</v>
      </c>
      <c r="AB3464">
        <v>0</v>
      </c>
      <c r="AC3464">
        <v>453</v>
      </c>
      <c r="AD3464">
        <v>24000</v>
      </c>
      <c r="AE3464">
        <v>23000</v>
      </c>
      <c r="AF3464">
        <v>2000</v>
      </c>
      <c r="AG3464">
        <v>50313</v>
      </c>
      <c r="AH3464" t="s">
        <v>980</v>
      </c>
      <c r="AI3464" t="s">
        <v>20931</v>
      </c>
      <c r="AJ3464" t="s">
        <v>2420</v>
      </c>
      <c r="AK3464" t="s">
        <v>13161</v>
      </c>
      <c r="AP3464">
        <f t="shared" si="108"/>
        <v>4</v>
      </c>
    </row>
    <row r="3465" spans="1:42" x14ac:dyDescent="0.3">
      <c r="A3465" s="1">
        <v>4183</v>
      </c>
      <c r="B3465" t="s">
        <v>12559</v>
      </c>
      <c r="C3465" t="s">
        <v>27</v>
      </c>
      <c r="D3465" t="s">
        <v>4779</v>
      </c>
      <c r="E3465" t="s">
        <v>1484</v>
      </c>
      <c r="F3465" t="s">
        <v>4959</v>
      </c>
      <c r="G3465" t="s">
        <v>12560</v>
      </c>
      <c r="H3465" t="s">
        <v>32</v>
      </c>
      <c r="I3465">
        <v>97</v>
      </c>
      <c r="J3465">
        <v>1.85</v>
      </c>
      <c r="K3465" t="s">
        <v>33</v>
      </c>
      <c r="L3465" t="s">
        <v>14874</v>
      </c>
      <c r="M3465" t="s">
        <v>14955</v>
      </c>
      <c r="N3465" t="s">
        <v>20487</v>
      </c>
      <c r="O3465" t="s">
        <v>15957</v>
      </c>
      <c r="P3465" t="s">
        <v>15476</v>
      </c>
      <c r="Q3465">
        <v>2015</v>
      </c>
      <c r="R3465" t="s">
        <v>34</v>
      </c>
      <c r="S3465">
        <v>1</v>
      </c>
      <c r="T3465">
        <v>2000000</v>
      </c>
      <c r="U3465">
        <v>2557668</v>
      </c>
      <c r="V3465">
        <f t="shared" si="109"/>
        <v>557668</v>
      </c>
      <c r="W3465" t="s">
        <v>12561</v>
      </c>
      <c r="X3465">
        <v>5.3</v>
      </c>
      <c r="Y3465">
        <v>39</v>
      </c>
      <c r="Z3465">
        <v>3911</v>
      </c>
      <c r="AA3465">
        <v>22</v>
      </c>
      <c r="AB3465">
        <v>0</v>
      </c>
      <c r="AC3465">
        <v>5</v>
      </c>
      <c r="AD3465">
        <v>1000</v>
      </c>
      <c r="AE3465">
        <v>426</v>
      </c>
      <c r="AF3465">
        <v>349</v>
      </c>
      <c r="AG3465">
        <v>2739</v>
      </c>
      <c r="AH3465" t="s">
        <v>20931</v>
      </c>
      <c r="AI3465" t="s">
        <v>2420</v>
      </c>
      <c r="AJ3465" t="s">
        <v>13161</v>
      </c>
      <c r="AP3465">
        <f t="shared" si="108"/>
        <v>3</v>
      </c>
    </row>
    <row r="3466" spans="1:42" x14ac:dyDescent="0.3">
      <c r="A3466" s="1">
        <v>4184</v>
      </c>
      <c r="B3466" t="s">
        <v>12562</v>
      </c>
      <c r="C3466" t="s">
        <v>27</v>
      </c>
      <c r="D3466" t="s">
        <v>1120</v>
      </c>
      <c r="E3466" t="s">
        <v>1121</v>
      </c>
      <c r="F3466" t="s">
        <v>4022</v>
      </c>
      <c r="G3466" t="s">
        <v>5058</v>
      </c>
      <c r="H3466" t="s">
        <v>32</v>
      </c>
      <c r="I3466">
        <v>101</v>
      </c>
      <c r="J3466">
        <v>1.85</v>
      </c>
      <c r="K3466" t="s">
        <v>33</v>
      </c>
      <c r="L3466" t="s">
        <v>14660</v>
      </c>
      <c r="M3466" t="s">
        <v>14068</v>
      </c>
      <c r="N3466" t="s">
        <v>17471</v>
      </c>
      <c r="O3466" t="s">
        <v>14178</v>
      </c>
      <c r="P3466" t="s">
        <v>15545</v>
      </c>
      <c r="Q3466">
        <v>2002</v>
      </c>
      <c r="R3466" t="s">
        <v>491</v>
      </c>
      <c r="S3466">
        <v>0</v>
      </c>
      <c r="T3466">
        <v>2000000</v>
      </c>
      <c r="U3466">
        <v>2506446</v>
      </c>
      <c r="V3466">
        <f t="shared" si="109"/>
        <v>506446</v>
      </c>
      <c r="W3466" t="s">
        <v>12563</v>
      </c>
      <c r="X3466">
        <v>4.7</v>
      </c>
      <c r="Y3466">
        <v>108</v>
      </c>
      <c r="Z3466">
        <v>8662</v>
      </c>
      <c r="AA3466">
        <v>172</v>
      </c>
      <c r="AB3466">
        <v>134</v>
      </c>
      <c r="AC3466">
        <v>0</v>
      </c>
      <c r="AD3466">
        <v>8000</v>
      </c>
      <c r="AE3466">
        <v>724</v>
      </c>
      <c r="AF3466">
        <v>685</v>
      </c>
      <c r="AG3466">
        <v>11327</v>
      </c>
      <c r="AH3466" t="s">
        <v>1432</v>
      </c>
      <c r="AI3466" t="s">
        <v>12756</v>
      </c>
      <c r="AP3466">
        <f t="shared" si="108"/>
        <v>2</v>
      </c>
    </row>
    <row r="3467" spans="1:42" x14ac:dyDescent="0.3">
      <c r="A3467" s="1">
        <v>4185</v>
      </c>
      <c r="B3467" t="s">
        <v>12564</v>
      </c>
      <c r="C3467" t="s">
        <v>27</v>
      </c>
      <c r="D3467" t="s">
        <v>12565</v>
      </c>
      <c r="E3467" t="s">
        <v>6971</v>
      </c>
      <c r="F3467" t="s">
        <v>12566</v>
      </c>
      <c r="G3467" t="s">
        <v>12567</v>
      </c>
      <c r="H3467" t="s">
        <v>47</v>
      </c>
      <c r="I3467">
        <v>98</v>
      </c>
      <c r="J3467">
        <v>1.85</v>
      </c>
      <c r="K3467" t="s">
        <v>33</v>
      </c>
      <c r="L3467" t="s">
        <v>18802</v>
      </c>
      <c r="M3467" t="s">
        <v>17588</v>
      </c>
      <c r="N3467" t="s">
        <v>20028</v>
      </c>
      <c r="O3467" t="s">
        <v>20488</v>
      </c>
      <c r="P3467" t="s">
        <v>20489</v>
      </c>
      <c r="Q3467">
        <v>1986</v>
      </c>
      <c r="R3467" t="s">
        <v>491</v>
      </c>
      <c r="S3467">
        <v>1</v>
      </c>
      <c r="T3467">
        <v>2000000</v>
      </c>
      <c r="U3467">
        <v>7369373</v>
      </c>
      <c r="V3467">
        <f t="shared" si="109"/>
        <v>5369373</v>
      </c>
      <c r="W3467" t="s">
        <v>12568</v>
      </c>
      <c r="X3467">
        <v>5.7</v>
      </c>
      <c r="Y3467">
        <v>65</v>
      </c>
      <c r="Z3467">
        <v>4288</v>
      </c>
      <c r="AA3467">
        <v>74</v>
      </c>
      <c r="AB3467">
        <v>0</v>
      </c>
      <c r="AC3467">
        <v>85</v>
      </c>
      <c r="AD3467">
        <v>265</v>
      </c>
      <c r="AE3467">
        <v>194</v>
      </c>
      <c r="AF3467">
        <v>186</v>
      </c>
      <c r="AG3467">
        <v>901</v>
      </c>
      <c r="AH3467" t="s">
        <v>4493</v>
      </c>
      <c r="AI3467" t="s">
        <v>20928</v>
      </c>
      <c r="AJ3467" t="s">
        <v>13161</v>
      </c>
      <c r="AP3467">
        <f t="shared" si="108"/>
        <v>3</v>
      </c>
    </row>
    <row r="3468" spans="1:42" x14ac:dyDescent="0.3">
      <c r="A3468" s="1">
        <v>4187</v>
      </c>
      <c r="B3468" t="s">
        <v>12569</v>
      </c>
      <c r="C3468" t="s">
        <v>27</v>
      </c>
      <c r="D3468" t="s">
        <v>11200</v>
      </c>
      <c r="E3468" t="s">
        <v>12570</v>
      </c>
      <c r="F3468" t="s">
        <v>12571</v>
      </c>
      <c r="G3468" t="s">
        <v>12572</v>
      </c>
      <c r="H3468" t="s">
        <v>32</v>
      </c>
      <c r="I3468">
        <v>101</v>
      </c>
      <c r="J3468">
        <v>1.78</v>
      </c>
      <c r="K3468" t="s">
        <v>33</v>
      </c>
      <c r="L3468" t="s">
        <v>20490</v>
      </c>
      <c r="M3468" t="s">
        <v>18606</v>
      </c>
      <c r="N3468" t="s">
        <v>15286</v>
      </c>
      <c r="O3468" t="s">
        <v>19352</v>
      </c>
      <c r="P3468" t="s">
        <v>20491</v>
      </c>
      <c r="Q3468">
        <v>2006</v>
      </c>
      <c r="R3468" t="s">
        <v>9126</v>
      </c>
      <c r="S3468">
        <v>3</v>
      </c>
      <c r="T3468">
        <v>2000000</v>
      </c>
      <c r="U3468">
        <v>1984378</v>
      </c>
      <c r="V3468">
        <f t="shared" si="109"/>
        <v>-15622</v>
      </c>
      <c r="W3468" t="s">
        <v>12573</v>
      </c>
      <c r="X3468">
        <v>6.5</v>
      </c>
      <c r="Y3468">
        <v>160</v>
      </c>
      <c r="Z3468">
        <v>27346</v>
      </c>
      <c r="AA3468">
        <v>206</v>
      </c>
      <c r="AB3468">
        <v>0</v>
      </c>
      <c r="AC3468">
        <v>263</v>
      </c>
      <c r="AD3468">
        <v>71</v>
      </c>
      <c r="AE3468">
        <v>51</v>
      </c>
      <c r="AF3468">
        <v>37</v>
      </c>
      <c r="AG3468">
        <v>226</v>
      </c>
      <c r="AH3468" t="s">
        <v>1432</v>
      </c>
      <c r="AI3468" t="s">
        <v>2420</v>
      </c>
      <c r="AJ3468" t="s">
        <v>12756</v>
      </c>
      <c r="AP3468">
        <f t="shared" si="108"/>
        <v>3</v>
      </c>
    </row>
    <row r="3469" spans="1:42" x14ac:dyDescent="0.3">
      <c r="A3469" s="1">
        <v>4188</v>
      </c>
      <c r="B3469" t="s">
        <v>12574</v>
      </c>
      <c r="C3469" t="s">
        <v>27</v>
      </c>
      <c r="D3469" t="s">
        <v>12575</v>
      </c>
      <c r="E3469" t="s">
        <v>12575</v>
      </c>
      <c r="F3469" t="s">
        <v>12576</v>
      </c>
      <c r="G3469" t="s">
        <v>12577</v>
      </c>
      <c r="H3469" t="s">
        <v>12578</v>
      </c>
      <c r="I3469">
        <v>90</v>
      </c>
      <c r="J3469">
        <v>1.85</v>
      </c>
      <c r="K3469" t="s">
        <v>12579</v>
      </c>
      <c r="L3469" t="s">
        <v>16237</v>
      </c>
      <c r="M3469" t="s">
        <v>14453</v>
      </c>
      <c r="N3469" t="s">
        <v>16522</v>
      </c>
      <c r="O3469" t="s">
        <v>16417</v>
      </c>
      <c r="P3469" t="s">
        <v>15551</v>
      </c>
      <c r="Q3469">
        <v>2008</v>
      </c>
      <c r="R3469" t="s">
        <v>491</v>
      </c>
      <c r="S3469">
        <v>0</v>
      </c>
      <c r="T3469">
        <v>1500000</v>
      </c>
      <c r="U3469">
        <v>2283276</v>
      </c>
      <c r="V3469">
        <f t="shared" si="109"/>
        <v>783276</v>
      </c>
      <c r="W3469" t="s">
        <v>12580</v>
      </c>
      <c r="X3469">
        <v>8</v>
      </c>
      <c r="Y3469">
        <v>231</v>
      </c>
      <c r="Z3469">
        <v>46107</v>
      </c>
      <c r="AA3469">
        <v>156</v>
      </c>
      <c r="AB3469">
        <v>0</v>
      </c>
      <c r="AC3469">
        <v>56</v>
      </c>
      <c r="AD3469">
        <v>56</v>
      </c>
      <c r="AE3469">
        <v>0</v>
      </c>
      <c r="AF3469">
        <v>0</v>
      </c>
      <c r="AG3469">
        <v>56</v>
      </c>
      <c r="AH3469" t="s">
        <v>20925</v>
      </c>
      <c r="AI3469" t="s">
        <v>20932</v>
      </c>
      <c r="AJ3469" t="s">
        <v>6248</v>
      </c>
      <c r="AK3469" t="s">
        <v>2420</v>
      </c>
      <c r="AL3469" t="s">
        <v>20929</v>
      </c>
      <c r="AM3469" t="s">
        <v>6750</v>
      </c>
      <c r="AP3469">
        <f t="shared" si="108"/>
        <v>6</v>
      </c>
    </row>
    <row r="3470" spans="1:42" x14ac:dyDescent="0.3">
      <c r="A3470" s="1">
        <v>4189</v>
      </c>
      <c r="B3470" t="s">
        <v>12581</v>
      </c>
      <c r="C3470" t="s">
        <v>27</v>
      </c>
      <c r="D3470" t="s">
        <v>12582</v>
      </c>
      <c r="E3470" t="s">
        <v>12583</v>
      </c>
      <c r="F3470" t="s">
        <v>12584</v>
      </c>
      <c r="G3470" t="s">
        <v>12585</v>
      </c>
      <c r="H3470" t="s">
        <v>32</v>
      </c>
      <c r="I3470">
        <v>120</v>
      </c>
      <c r="J3470">
        <v>1.85</v>
      </c>
      <c r="K3470" t="s">
        <v>33</v>
      </c>
      <c r="L3470" t="s">
        <v>14855</v>
      </c>
      <c r="M3470" t="s">
        <v>14712</v>
      </c>
      <c r="N3470" t="s">
        <v>20492</v>
      </c>
      <c r="O3470" t="s">
        <v>14077</v>
      </c>
      <c r="P3470" t="s">
        <v>17974</v>
      </c>
      <c r="Q3470">
        <v>2003</v>
      </c>
      <c r="R3470" t="s">
        <v>34</v>
      </c>
      <c r="S3470">
        <v>1</v>
      </c>
      <c r="T3470">
        <v>2000000</v>
      </c>
      <c r="U3470">
        <v>1098224</v>
      </c>
      <c r="V3470">
        <f t="shared" si="109"/>
        <v>-901776</v>
      </c>
      <c r="W3470" t="s">
        <v>12586</v>
      </c>
      <c r="X3470">
        <v>3.3</v>
      </c>
      <c r="Y3470">
        <v>7</v>
      </c>
      <c r="Z3470">
        <v>397</v>
      </c>
      <c r="AA3470">
        <v>30</v>
      </c>
      <c r="AB3470">
        <v>32</v>
      </c>
      <c r="AC3470">
        <v>0</v>
      </c>
      <c r="AD3470">
        <v>178</v>
      </c>
      <c r="AE3470">
        <v>69</v>
      </c>
      <c r="AF3470">
        <v>40</v>
      </c>
      <c r="AG3470">
        <v>359</v>
      </c>
      <c r="AH3470" t="s">
        <v>718</v>
      </c>
      <c r="AP3470">
        <f t="shared" si="108"/>
        <v>1</v>
      </c>
    </row>
    <row r="3471" spans="1:42" x14ac:dyDescent="0.3">
      <c r="A3471" s="1">
        <v>4190</v>
      </c>
      <c r="B3471" t="s">
        <v>12587</v>
      </c>
      <c r="C3471" t="s">
        <v>27</v>
      </c>
      <c r="D3471" t="s">
        <v>12048</v>
      </c>
      <c r="E3471" t="s">
        <v>1402</v>
      </c>
      <c r="F3471" t="s">
        <v>12588</v>
      </c>
      <c r="G3471" t="s">
        <v>12589</v>
      </c>
      <c r="H3471" t="s">
        <v>32</v>
      </c>
      <c r="I3471">
        <v>102</v>
      </c>
      <c r="J3471">
        <v>1.85</v>
      </c>
      <c r="K3471" t="s">
        <v>33</v>
      </c>
      <c r="L3471" t="s">
        <v>20493</v>
      </c>
      <c r="M3471" t="s">
        <v>14990</v>
      </c>
      <c r="N3471" t="s">
        <v>18098</v>
      </c>
      <c r="O3471" t="s">
        <v>19988</v>
      </c>
      <c r="P3471" t="s">
        <v>14493</v>
      </c>
      <c r="Q3471">
        <v>2007</v>
      </c>
      <c r="R3471" t="s">
        <v>491</v>
      </c>
      <c r="S3471">
        <v>0</v>
      </c>
      <c r="T3471">
        <v>2000000</v>
      </c>
      <c r="U3471">
        <v>1430185</v>
      </c>
      <c r="V3471">
        <f t="shared" si="109"/>
        <v>-569815</v>
      </c>
      <c r="W3471" t="s">
        <v>12590</v>
      </c>
      <c r="X3471">
        <v>8.3000000000000007</v>
      </c>
      <c r="Y3471">
        <v>79</v>
      </c>
      <c r="Z3471">
        <v>7314</v>
      </c>
      <c r="AA3471">
        <v>55</v>
      </c>
      <c r="AB3471">
        <v>0</v>
      </c>
      <c r="AC3471">
        <v>117</v>
      </c>
      <c r="AD3471">
        <v>393</v>
      </c>
      <c r="AE3471">
        <v>21</v>
      </c>
      <c r="AF3471">
        <v>17</v>
      </c>
      <c r="AG3471">
        <v>446</v>
      </c>
      <c r="AH3471" t="s">
        <v>6248</v>
      </c>
      <c r="AI3471" t="s">
        <v>6750</v>
      </c>
      <c r="AP3471">
        <f t="shared" si="108"/>
        <v>2</v>
      </c>
    </row>
    <row r="3472" spans="1:42" x14ac:dyDescent="0.3">
      <c r="A3472" s="1">
        <v>4191</v>
      </c>
      <c r="B3472" t="s">
        <v>12591</v>
      </c>
      <c r="C3472" t="s">
        <v>27</v>
      </c>
      <c r="D3472" t="s">
        <v>12592</v>
      </c>
      <c r="E3472" t="s">
        <v>176</v>
      </c>
      <c r="F3472" t="s">
        <v>4658</v>
      </c>
      <c r="G3472" t="s">
        <v>12593</v>
      </c>
      <c r="H3472" t="s">
        <v>32</v>
      </c>
      <c r="I3472">
        <v>102</v>
      </c>
      <c r="J3472">
        <v>2.35</v>
      </c>
      <c r="K3472" t="s">
        <v>33</v>
      </c>
      <c r="L3472" t="s">
        <v>15039</v>
      </c>
      <c r="M3472" t="s">
        <v>20494</v>
      </c>
      <c r="N3472" t="s">
        <v>15502</v>
      </c>
      <c r="O3472" t="s">
        <v>19397</v>
      </c>
      <c r="P3472" t="s">
        <v>20495</v>
      </c>
      <c r="Q3472">
        <v>2015</v>
      </c>
      <c r="R3472" t="s">
        <v>491</v>
      </c>
      <c r="S3472">
        <v>3</v>
      </c>
      <c r="T3472">
        <v>2000000</v>
      </c>
      <c r="U3472">
        <v>1477002</v>
      </c>
      <c r="V3472">
        <f t="shared" si="109"/>
        <v>-522998</v>
      </c>
      <c r="W3472" t="s">
        <v>12594</v>
      </c>
      <c r="X3472">
        <v>6.9</v>
      </c>
      <c r="Y3472">
        <v>168</v>
      </c>
      <c r="Z3472">
        <v>16645</v>
      </c>
      <c r="AA3472">
        <v>72</v>
      </c>
      <c r="AB3472">
        <v>0</v>
      </c>
      <c r="AC3472">
        <v>22</v>
      </c>
      <c r="AD3472">
        <v>10000</v>
      </c>
      <c r="AE3472">
        <v>1000</v>
      </c>
      <c r="AF3472">
        <v>80</v>
      </c>
      <c r="AG3472">
        <v>11184</v>
      </c>
      <c r="AH3472" t="s">
        <v>2420</v>
      </c>
      <c r="AI3472" t="s">
        <v>12756</v>
      </c>
      <c r="AP3472">
        <f t="shared" si="108"/>
        <v>2</v>
      </c>
    </row>
    <row r="3473" spans="1:42" x14ac:dyDescent="0.3">
      <c r="A3473" s="1">
        <v>4193</v>
      </c>
      <c r="B3473" t="s">
        <v>12595</v>
      </c>
      <c r="C3473" t="s">
        <v>559</v>
      </c>
      <c r="D3473" t="s">
        <v>12596</v>
      </c>
      <c r="E3473" t="s">
        <v>12597</v>
      </c>
      <c r="F3473" t="s">
        <v>12598</v>
      </c>
      <c r="G3473" t="s">
        <v>12599</v>
      </c>
      <c r="H3473" t="s">
        <v>47</v>
      </c>
      <c r="I3473">
        <v>100</v>
      </c>
      <c r="J3473">
        <v>1.85</v>
      </c>
      <c r="K3473" t="s">
        <v>33</v>
      </c>
      <c r="L3473" t="s">
        <v>15510</v>
      </c>
      <c r="M3473" t="s">
        <v>14522</v>
      </c>
      <c r="N3473" t="s">
        <v>14190</v>
      </c>
      <c r="O3473" t="s">
        <v>14865</v>
      </c>
      <c r="P3473" t="s">
        <v>20496</v>
      </c>
      <c r="Q3473">
        <v>2007</v>
      </c>
      <c r="R3473" t="s">
        <v>72</v>
      </c>
      <c r="S3473">
        <v>0</v>
      </c>
      <c r="T3473">
        <v>2000000</v>
      </c>
      <c r="U3473">
        <v>1134049</v>
      </c>
      <c r="V3473">
        <f t="shared" si="109"/>
        <v>-865951</v>
      </c>
      <c r="W3473" t="s">
        <v>12600</v>
      </c>
      <c r="X3473">
        <v>8.1</v>
      </c>
      <c r="Y3473">
        <v>107</v>
      </c>
      <c r="Z3473">
        <v>5475</v>
      </c>
      <c r="AA3473">
        <v>44</v>
      </c>
      <c r="AB3473">
        <v>0</v>
      </c>
      <c r="AC3473">
        <v>90</v>
      </c>
      <c r="AD3473">
        <v>168</v>
      </c>
      <c r="AE3473">
        <v>142</v>
      </c>
      <c r="AF3473">
        <v>65</v>
      </c>
      <c r="AG3473">
        <v>408</v>
      </c>
      <c r="AH3473" t="s">
        <v>6248</v>
      </c>
      <c r="AI3473" t="s">
        <v>20929</v>
      </c>
      <c r="AP3473">
        <f t="shared" si="108"/>
        <v>2</v>
      </c>
    </row>
    <row r="3474" spans="1:42" x14ac:dyDescent="0.3">
      <c r="A3474" s="1">
        <v>4195</v>
      </c>
      <c r="B3474" t="s">
        <v>12601</v>
      </c>
      <c r="C3474" t="s">
        <v>559</v>
      </c>
      <c r="D3474" t="s">
        <v>11598</v>
      </c>
      <c r="E3474" t="s">
        <v>11188</v>
      </c>
      <c r="F3474" t="s">
        <v>12395</v>
      </c>
      <c r="G3474" t="s">
        <v>12602</v>
      </c>
      <c r="H3474" t="s">
        <v>32</v>
      </c>
      <c r="I3474">
        <v>89</v>
      </c>
      <c r="J3474">
        <v>1.85</v>
      </c>
      <c r="K3474" t="s">
        <v>33</v>
      </c>
      <c r="L3474" t="s">
        <v>20497</v>
      </c>
      <c r="M3474" t="s">
        <v>20498</v>
      </c>
      <c r="N3474" t="s">
        <v>14956</v>
      </c>
      <c r="O3474" t="s">
        <v>19352</v>
      </c>
      <c r="P3474" t="s">
        <v>18967</v>
      </c>
      <c r="Q3474">
        <v>2005</v>
      </c>
      <c r="R3474" t="s">
        <v>4719</v>
      </c>
      <c r="S3474">
        <v>0</v>
      </c>
      <c r="T3474">
        <v>2000000</v>
      </c>
      <c r="U3474">
        <v>653621</v>
      </c>
      <c r="V3474">
        <f t="shared" si="109"/>
        <v>-1346379</v>
      </c>
      <c r="W3474" t="s">
        <v>12603</v>
      </c>
      <c r="X3474">
        <v>6.8</v>
      </c>
      <c r="Y3474">
        <v>123</v>
      </c>
      <c r="Z3474">
        <v>5615</v>
      </c>
      <c r="AA3474">
        <v>64</v>
      </c>
      <c r="AB3474">
        <v>592</v>
      </c>
      <c r="AC3474">
        <v>13</v>
      </c>
      <c r="AD3474">
        <v>373</v>
      </c>
      <c r="AE3474">
        <v>334</v>
      </c>
      <c r="AF3474">
        <v>218</v>
      </c>
      <c r="AG3474">
        <v>1136</v>
      </c>
      <c r="AH3474" t="s">
        <v>20932</v>
      </c>
      <c r="AI3474" t="s">
        <v>6248</v>
      </c>
      <c r="AJ3474" t="s">
        <v>20929</v>
      </c>
      <c r="AP3474">
        <f t="shared" si="108"/>
        <v>3</v>
      </c>
    </row>
    <row r="3475" spans="1:42" x14ac:dyDescent="0.3">
      <c r="A3475" s="1">
        <v>4198</v>
      </c>
      <c r="B3475" t="s">
        <v>12604</v>
      </c>
      <c r="C3475" t="s">
        <v>27</v>
      </c>
      <c r="D3475" t="s">
        <v>12605</v>
      </c>
      <c r="E3475" t="s">
        <v>12606</v>
      </c>
      <c r="F3475" t="s">
        <v>12607</v>
      </c>
      <c r="G3475" t="s">
        <v>12608</v>
      </c>
      <c r="H3475" t="s">
        <v>32</v>
      </c>
      <c r="I3475">
        <v>86</v>
      </c>
      <c r="J3475">
        <v>1.85</v>
      </c>
      <c r="K3475" t="s">
        <v>33</v>
      </c>
      <c r="L3475" t="s">
        <v>18271</v>
      </c>
      <c r="M3475" t="s">
        <v>18801</v>
      </c>
      <c r="N3475" t="s">
        <v>20499</v>
      </c>
      <c r="O3475" t="s">
        <v>20500</v>
      </c>
      <c r="P3475" t="s">
        <v>20501</v>
      </c>
      <c r="Q3475">
        <v>2010</v>
      </c>
      <c r="R3475" t="s">
        <v>491</v>
      </c>
      <c r="S3475">
        <v>0</v>
      </c>
      <c r="T3475">
        <v>3400000</v>
      </c>
      <c r="U3475">
        <v>535249</v>
      </c>
      <c r="V3475">
        <f t="shared" si="109"/>
        <v>-2864751</v>
      </c>
      <c r="W3475" t="s">
        <v>12609</v>
      </c>
      <c r="X3475">
        <v>4.5999999999999996</v>
      </c>
      <c r="Y3475">
        <v>46</v>
      </c>
      <c r="Z3475">
        <v>3467</v>
      </c>
      <c r="AA3475">
        <v>13</v>
      </c>
      <c r="AB3475">
        <v>974</v>
      </c>
      <c r="AC3475">
        <v>10</v>
      </c>
      <c r="AD3475">
        <v>189</v>
      </c>
      <c r="AE3475">
        <v>131</v>
      </c>
      <c r="AF3475">
        <v>126</v>
      </c>
      <c r="AG3475">
        <v>768</v>
      </c>
      <c r="AH3475" t="s">
        <v>1432</v>
      </c>
      <c r="AP3475">
        <f t="shared" si="108"/>
        <v>1</v>
      </c>
    </row>
    <row r="3476" spans="1:42" x14ac:dyDescent="0.3">
      <c r="A3476" s="1">
        <v>4200</v>
      </c>
      <c r="B3476" t="s">
        <v>12610</v>
      </c>
      <c r="C3476" t="s">
        <v>27</v>
      </c>
      <c r="D3476" t="s">
        <v>12611</v>
      </c>
      <c r="E3476" t="s">
        <v>604</v>
      </c>
      <c r="F3476" t="s">
        <v>1326</v>
      </c>
      <c r="G3476" t="s">
        <v>96</v>
      </c>
      <c r="H3476" t="s">
        <v>32</v>
      </c>
      <c r="I3476">
        <v>96</v>
      </c>
      <c r="J3476">
        <v>1.85</v>
      </c>
      <c r="K3476" t="s">
        <v>33</v>
      </c>
      <c r="L3476" t="s">
        <v>14076</v>
      </c>
      <c r="M3476" t="s">
        <v>20502</v>
      </c>
      <c r="N3476" t="s">
        <v>17436</v>
      </c>
      <c r="O3476" t="s">
        <v>20503</v>
      </c>
      <c r="P3476" t="s">
        <v>14068</v>
      </c>
      <c r="Q3476">
        <v>2004</v>
      </c>
      <c r="R3476" t="s">
        <v>34</v>
      </c>
      <c r="S3476">
        <v>2</v>
      </c>
      <c r="T3476">
        <v>6000000</v>
      </c>
      <c r="U3476">
        <v>371081</v>
      </c>
      <c r="V3476">
        <f t="shared" si="109"/>
        <v>-5628919</v>
      </c>
      <c r="W3476" t="s">
        <v>12612</v>
      </c>
      <c r="X3476">
        <v>7</v>
      </c>
      <c r="Y3476">
        <v>46</v>
      </c>
      <c r="Z3476">
        <v>7479</v>
      </c>
      <c r="AA3476">
        <v>86</v>
      </c>
      <c r="AB3476">
        <v>857</v>
      </c>
      <c r="AC3476">
        <v>0</v>
      </c>
      <c r="AD3476">
        <v>49000</v>
      </c>
      <c r="AE3476">
        <v>1000</v>
      </c>
      <c r="AF3476">
        <v>902</v>
      </c>
      <c r="AG3476">
        <v>51441</v>
      </c>
      <c r="AH3476" t="s">
        <v>1432</v>
      </c>
      <c r="AI3476" t="s">
        <v>2420</v>
      </c>
      <c r="AP3476">
        <f t="shared" si="108"/>
        <v>2</v>
      </c>
    </row>
    <row r="3477" spans="1:42" x14ac:dyDescent="0.3">
      <c r="A3477" s="1">
        <v>4202</v>
      </c>
      <c r="B3477" t="s">
        <v>12613</v>
      </c>
      <c r="C3477" t="s">
        <v>27</v>
      </c>
      <c r="D3477" t="s">
        <v>12614</v>
      </c>
      <c r="E3477" t="s">
        <v>12615</v>
      </c>
      <c r="F3477" t="s">
        <v>12616</v>
      </c>
      <c r="G3477" t="s">
        <v>12617</v>
      </c>
      <c r="H3477" t="s">
        <v>32</v>
      </c>
      <c r="I3477">
        <v>91</v>
      </c>
      <c r="J3477">
        <v>1.85</v>
      </c>
      <c r="K3477" t="s">
        <v>33</v>
      </c>
      <c r="L3477" t="s">
        <v>14325</v>
      </c>
      <c r="M3477" t="s">
        <v>17707</v>
      </c>
      <c r="N3477" t="s">
        <v>14503</v>
      </c>
      <c r="O3477" t="s">
        <v>18558</v>
      </c>
      <c r="P3477" t="s">
        <v>15847</v>
      </c>
      <c r="Q3477">
        <v>1998</v>
      </c>
      <c r="R3477" t="s">
        <v>34</v>
      </c>
      <c r="S3477">
        <v>1</v>
      </c>
      <c r="T3477">
        <v>2000000</v>
      </c>
      <c r="U3477">
        <v>124494</v>
      </c>
      <c r="V3477">
        <f t="shared" si="109"/>
        <v>-1875506</v>
      </c>
      <c r="W3477" t="s">
        <v>12618</v>
      </c>
      <c r="X3477">
        <v>6.7</v>
      </c>
      <c r="Y3477">
        <v>51</v>
      </c>
      <c r="Z3477">
        <v>5613</v>
      </c>
      <c r="AA3477">
        <v>102</v>
      </c>
      <c r="AB3477">
        <v>0</v>
      </c>
      <c r="AC3477">
        <v>4</v>
      </c>
      <c r="AD3477">
        <v>33</v>
      </c>
      <c r="AE3477">
        <v>3</v>
      </c>
      <c r="AF3477">
        <v>0</v>
      </c>
      <c r="AG3477">
        <v>36</v>
      </c>
      <c r="AH3477" t="s">
        <v>980</v>
      </c>
      <c r="AI3477" t="s">
        <v>718</v>
      </c>
      <c r="AJ3477" t="s">
        <v>1432</v>
      </c>
      <c r="AK3477" t="s">
        <v>2420</v>
      </c>
      <c r="AL3477" t="s">
        <v>20933</v>
      </c>
      <c r="AM3477" t="s">
        <v>13700</v>
      </c>
      <c r="AP3477">
        <f t="shared" si="108"/>
        <v>6</v>
      </c>
    </row>
    <row r="3478" spans="1:42" x14ac:dyDescent="0.3">
      <c r="A3478" s="1">
        <v>4205</v>
      </c>
      <c r="B3478" t="s">
        <v>12619</v>
      </c>
      <c r="C3478" t="s">
        <v>27</v>
      </c>
      <c r="D3478" t="s">
        <v>12620</v>
      </c>
      <c r="E3478" t="s">
        <v>115</v>
      </c>
      <c r="F3478" t="s">
        <v>209</v>
      </c>
      <c r="G3478" t="s">
        <v>2765</v>
      </c>
      <c r="H3478" t="s">
        <v>32</v>
      </c>
      <c r="I3478">
        <v>85</v>
      </c>
      <c r="J3478">
        <v>2.35</v>
      </c>
      <c r="K3478" t="s">
        <v>33</v>
      </c>
      <c r="L3478" t="s">
        <v>18859</v>
      </c>
      <c r="M3478" t="s">
        <v>15286</v>
      </c>
      <c r="N3478" t="s">
        <v>16143</v>
      </c>
      <c r="Q3478">
        <v>2009</v>
      </c>
      <c r="R3478" t="s">
        <v>491</v>
      </c>
      <c r="S3478">
        <v>1</v>
      </c>
      <c r="T3478">
        <v>3800000</v>
      </c>
      <c r="U3478">
        <v>100669</v>
      </c>
      <c r="V3478">
        <f t="shared" si="109"/>
        <v>-3699331</v>
      </c>
      <c r="W3478" t="s">
        <v>12621</v>
      </c>
      <c r="X3478">
        <v>5.8</v>
      </c>
      <c r="Y3478">
        <v>45</v>
      </c>
      <c r="Z3478">
        <v>2522</v>
      </c>
      <c r="AA3478">
        <v>11</v>
      </c>
      <c r="AB3478">
        <v>407</v>
      </c>
      <c r="AC3478">
        <v>0</v>
      </c>
      <c r="AD3478">
        <v>22000</v>
      </c>
      <c r="AE3478">
        <v>12000</v>
      </c>
      <c r="AF3478">
        <v>966</v>
      </c>
      <c r="AG3478">
        <v>36885</v>
      </c>
      <c r="AH3478" t="s">
        <v>1432</v>
      </c>
      <c r="AI3478" t="s">
        <v>2420</v>
      </c>
      <c r="AP3478">
        <f t="shared" si="108"/>
        <v>2</v>
      </c>
    </row>
    <row r="3479" spans="1:42" x14ac:dyDescent="0.3">
      <c r="A3479" s="1">
        <v>4207</v>
      </c>
      <c r="B3479" t="s">
        <v>12622</v>
      </c>
      <c r="C3479" t="s">
        <v>27</v>
      </c>
      <c r="D3479" t="s">
        <v>331</v>
      </c>
      <c r="E3479" t="s">
        <v>2409</v>
      </c>
      <c r="F3479" t="s">
        <v>12623</v>
      </c>
      <c r="G3479" t="s">
        <v>692</v>
      </c>
      <c r="H3479" t="s">
        <v>32</v>
      </c>
      <c r="I3479">
        <v>129</v>
      </c>
      <c r="J3479">
        <v>2.35</v>
      </c>
      <c r="K3479" t="s">
        <v>33</v>
      </c>
      <c r="L3479" t="s">
        <v>14082</v>
      </c>
      <c r="M3479" t="s">
        <v>14224</v>
      </c>
      <c r="N3479" t="s">
        <v>18402</v>
      </c>
      <c r="O3479" t="s">
        <v>14403</v>
      </c>
      <c r="P3479" t="s">
        <v>20504</v>
      </c>
      <c r="Q3479">
        <v>2015</v>
      </c>
      <c r="R3479" t="s">
        <v>491</v>
      </c>
      <c r="S3479">
        <v>0</v>
      </c>
      <c r="T3479">
        <v>13500000</v>
      </c>
      <c r="U3479">
        <v>186354</v>
      </c>
      <c r="V3479">
        <f t="shared" si="109"/>
        <v>-13313646</v>
      </c>
      <c r="W3479" t="s">
        <v>12624</v>
      </c>
      <c r="X3479">
        <v>4.5</v>
      </c>
      <c r="Y3479">
        <v>74</v>
      </c>
      <c r="Z3479">
        <v>1758</v>
      </c>
      <c r="AA3479">
        <v>30</v>
      </c>
      <c r="AB3479">
        <v>0</v>
      </c>
      <c r="AC3479">
        <v>776</v>
      </c>
      <c r="AD3479">
        <v>25000</v>
      </c>
      <c r="AE3479">
        <v>463</v>
      </c>
      <c r="AF3479">
        <v>256</v>
      </c>
      <c r="AG3479">
        <v>26176</v>
      </c>
      <c r="AH3479" t="s">
        <v>2420</v>
      </c>
      <c r="AP3479">
        <f t="shared" si="108"/>
        <v>1</v>
      </c>
    </row>
    <row r="3480" spans="1:42" x14ac:dyDescent="0.3">
      <c r="A3480" s="1">
        <v>4213</v>
      </c>
      <c r="B3480" t="s">
        <v>12625</v>
      </c>
      <c r="C3480" t="s">
        <v>27</v>
      </c>
      <c r="D3480" t="s">
        <v>12626</v>
      </c>
      <c r="E3480" t="s">
        <v>2335</v>
      </c>
      <c r="F3480" t="s">
        <v>3977</v>
      </c>
      <c r="G3480" t="s">
        <v>3024</v>
      </c>
      <c r="H3480" t="s">
        <v>32</v>
      </c>
      <c r="I3480">
        <v>95</v>
      </c>
      <c r="J3480">
        <v>1.85</v>
      </c>
      <c r="K3480" t="s">
        <v>33</v>
      </c>
      <c r="L3480" t="s">
        <v>20505</v>
      </c>
      <c r="M3480" t="s">
        <v>14914</v>
      </c>
      <c r="N3480" t="s">
        <v>15885</v>
      </c>
      <c r="O3480" t="s">
        <v>20116</v>
      </c>
      <c r="P3480" t="s">
        <v>14028</v>
      </c>
      <c r="Q3480">
        <v>2009</v>
      </c>
      <c r="R3480" t="s">
        <v>491</v>
      </c>
      <c r="S3480">
        <v>3</v>
      </c>
      <c r="T3480">
        <v>1500000</v>
      </c>
      <c r="U3480">
        <v>17580</v>
      </c>
      <c r="V3480">
        <f t="shared" si="109"/>
        <v>-1482420</v>
      </c>
      <c r="W3480" t="s">
        <v>12627</v>
      </c>
      <c r="X3480">
        <v>6.2</v>
      </c>
      <c r="Y3480">
        <v>66</v>
      </c>
      <c r="Z3480">
        <v>1268</v>
      </c>
      <c r="AA3480">
        <v>23</v>
      </c>
      <c r="AB3480">
        <v>195</v>
      </c>
      <c r="AC3480">
        <v>8</v>
      </c>
      <c r="AD3480">
        <v>529</v>
      </c>
      <c r="AE3480">
        <v>423</v>
      </c>
      <c r="AF3480">
        <v>399</v>
      </c>
      <c r="AG3480">
        <v>2749</v>
      </c>
      <c r="AH3480" t="s">
        <v>2420</v>
      </c>
      <c r="AP3480">
        <f t="shared" si="108"/>
        <v>1</v>
      </c>
    </row>
    <row r="3481" spans="1:42" x14ac:dyDescent="0.3">
      <c r="A3481" s="1">
        <v>4215</v>
      </c>
      <c r="B3481" t="s">
        <v>12628</v>
      </c>
      <c r="C3481" t="s">
        <v>27</v>
      </c>
      <c r="D3481" t="s">
        <v>12629</v>
      </c>
      <c r="E3481" t="s">
        <v>260</v>
      </c>
      <c r="F3481" t="s">
        <v>171</v>
      </c>
      <c r="G3481" t="s">
        <v>4712</v>
      </c>
      <c r="H3481" t="s">
        <v>47</v>
      </c>
      <c r="I3481">
        <v>92</v>
      </c>
      <c r="J3481">
        <v>2.35</v>
      </c>
      <c r="K3481" t="s">
        <v>33</v>
      </c>
      <c r="L3481" t="s">
        <v>16237</v>
      </c>
      <c r="M3481" t="s">
        <v>15804</v>
      </c>
      <c r="N3481" t="s">
        <v>14630</v>
      </c>
      <c r="O3481" t="s">
        <v>14178</v>
      </c>
      <c r="P3481" t="s">
        <v>20506</v>
      </c>
      <c r="Q3481">
        <v>2005</v>
      </c>
      <c r="R3481" t="s">
        <v>491</v>
      </c>
      <c r="S3481">
        <v>2</v>
      </c>
      <c r="T3481">
        <v>14000</v>
      </c>
      <c r="U3481">
        <v>12667</v>
      </c>
      <c r="V3481">
        <f t="shared" si="109"/>
        <v>-1333</v>
      </c>
      <c r="W3481" t="s">
        <v>12630</v>
      </c>
      <c r="X3481">
        <v>6.6</v>
      </c>
      <c r="Y3481">
        <v>34</v>
      </c>
      <c r="Z3481">
        <v>19336</v>
      </c>
      <c r="AA3481">
        <v>90</v>
      </c>
      <c r="AB3481">
        <v>0</v>
      </c>
      <c r="AC3481">
        <v>11</v>
      </c>
      <c r="AD3481">
        <v>26000</v>
      </c>
      <c r="AE3481">
        <v>11000</v>
      </c>
      <c r="AF3481">
        <v>1000</v>
      </c>
      <c r="AG3481">
        <v>39518</v>
      </c>
      <c r="AH3481" t="s">
        <v>2420</v>
      </c>
      <c r="AI3481" t="s">
        <v>12756</v>
      </c>
      <c r="AP3481">
        <f t="shared" si="108"/>
        <v>2</v>
      </c>
    </row>
    <row r="3482" spans="1:42" x14ac:dyDescent="0.3">
      <c r="A3482" s="1">
        <v>4216</v>
      </c>
      <c r="B3482" t="s">
        <v>12631</v>
      </c>
      <c r="C3482" t="s">
        <v>27</v>
      </c>
      <c r="D3482" t="s">
        <v>12632</v>
      </c>
      <c r="E3482" t="s">
        <v>8496</v>
      </c>
      <c r="F3482" t="s">
        <v>6829</v>
      </c>
      <c r="G3482" t="s">
        <v>12633</v>
      </c>
      <c r="H3482" t="s">
        <v>32</v>
      </c>
      <c r="I3482">
        <v>96</v>
      </c>
      <c r="J3482">
        <v>1.85</v>
      </c>
      <c r="K3482" t="s">
        <v>33</v>
      </c>
      <c r="L3482" t="s">
        <v>20507</v>
      </c>
      <c r="M3482" t="s">
        <v>19587</v>
      </c>
      <c r="N3482" t="s">
        <v>19024</v>
      </c>
      <c r="O3482" t="s">
        <v>20153</v>
      </c>
      <c r="P3482" t="s">
        <v>15214</v>
      </c>
      <c r="Q3482">
        <v>2006</v>
      </c>
      <c r="R3482" t="s">
        <v>491</v>
      </c>
      <c r="S3482">
        <v>1</v>
      </c>
      <c r="T3482">
        <v>2000000</v>
      </c>
      <c r="U3482">
        <v>198407</v>
      </c>
      <c r="V3482">
        <f t="shared" si="109"/>
        <v>-1801593</v>
      </c>
      <c r="W3482" t="s">
        <v>12634</v>
      </c>
      <c r="X3482">
        <v>6.6</v>
      </c>
      <c r="Y3482">
        <v>78</v>
      </c>
      <c r="Z3482">
        <v>10282</v>
      </c>
      <c r="AA3482">
        <v>78</v>
      </c>
      <c r="AB3482">
        <v>474</v>
      </c>
      <c r="AC3482">
        <v>38</v>
      </c>
      <c r="AD3482">
        <v>363</v>
      </c>
      <c r="AE3482">
        <v>223</v>
      </c>
      <c r="AF3482">
        <v>85</v>
      </c>
      <c r="AG3482">
        <v>774</v>
      </c>
      <c r="AH3482" t="s">
        <v>2420</v>
      </c>
      <c r="AP3482">
        <f t="shared" si="108"/>
        <v>1</v>
      </c>
    </row>
    <row r="3483" spans="1:42" x14ac:dyDescent="0.3">
      <c r="A3483" s="1">
        <v>4221</v>
      </c>
      <c r="B3483" t="s">
        <v>12635</v>
      </c>
      <c r="C3483" t="s">
        <v>27</v>
      </c>
      <c r="D3483" t="s">
        <v>12636</v>
      </c>
      <c r="E3483" t="s">
        <v>12213</v>
      </c>
      <c r="F3483" t="s">
        <v>12637</v>
      </c>
      <c r="G3483" t="s">
        <v>12638</v>
      </c>
      <c r="H3483" t="s">
        <v>5694</v>
      </c>
      <c r="I3483">
        <v>119</v>
      </c>
      <c r="J3483">
        <v>2.35</v>
      </c>
      <c r="K3483" t="s">
        <v>33</v>
      </c>
      <c r="L3483" t="s">
        <v>20508</v>
      </c>
      <c r="M3483" t="s">
        <v>14680</v>
      </c>
      <c r="N3483" t="s">
        <v>20509</v>
      </c>
      <c r="O3483" t="s">
        <v>14666</v>
      </c>
      <c r="P3483" t="s">
        <v>20510</v>
      </c>
      <c r="Q3483">
        <v>2008</v>
      </c>
      <c r="R3483" t="s">
        <v>491</v>
      </c>
      <c r="S3483">
        <v>2</v>
      </c>
      <c r="T3483">
        <v>2000000</v>
      </c>
      <c r="U3483">
        <v>4958</v>
      </c>
      <c r="V3483">
        <f t="shared" si="109"/>
        <v>-1995042</v>
      </c>
      <c r="W3483" t="s">
        <v>12639</v>
      </c>
      <c r="X3483">
        <v>7.8</v>
      </c>
      <c r="Y3483">
        <v>30</v>
      </c>
      <c r="Z3483">
        <v>9689</v>
      </c>
      <c r="AA3483">
        <v>23</v>
      </c>
      <c r="AB3483">
        <v>1000</v>
      </c>
      <c r="AC3483">
        <v>5</v>
      </c>
      <c r="AD3483">
        <v>29</v>
      </c>
      <c r="AE3483">
        <v>18</v>
      </c>
      <c r="AF3483">
        <v>12</v>
      </c>
      <c r="AG3483">
        <v>86</v>
      </c>
      <c r="AH3483" t="s">
        <v>980</v>
      </c>
      <c r="AI3483" t="s">
        <v>20931</v>
      </c>
      <c r="AJ3483" t="s">
        <v>2420</v>
      </c>
      <c r="AP3483">
        <f t="shared" si="108"/>
        <v>3</v>
      </c>
    </row>
    <row r="3484" spans="1:42" x14ac:dyDescent="0.3">
      <c r="A3484" s="1">
        <v>4231</v>
      </c>
      <c r="B3484" t="s">
        <v>12640</v>
      </c>
      <c r="C3484" t="s">
        <v>559</v>
      </c>
      <c r="D3484" t="s">
        <v>12641</v>
      </c>
      <c r="E3484" t="s">
        <v>12642</v>
      </c>
      <c r="F3484" t="s">
        <v>12643</v>
      </c>
      <c r="G3484" t="s">
        <v>12644</v>
      </c>
      <c r="H3484" t="s">
        <v>32</v>
      </c>
      <c r="I3484">
        <v>92</v>
      </c>
      <c r="J3484">
        <v>1.37</v>
      </c>
      <c r="K3484" t="s">
        <v>33</v>
      </c>
      <c r="L3484" t="s">
        <v>20511</v>
      </c>
      <c r="M3484" t="s">
        <v>14448</v>
      </c>
      <c r="N3484" t="s">
        <v>14665</v>
      </c>
      <c r="O3484" t="s">
        <v>20512</v>
      </c>
      <c r="P3484" t="s">
        <v>15566</v>
      </c>
      <c r="Q3484">
        <v>1947</v>
      </c>
      <c r="R3484" t="s">
        <v>6921</v>
      </c>
      <c r="S3484">
        <v>1</v>
      </c>
      <c r="T3484">
        <v>2300000</v>
      </c>
      <c r="U3484">
        <v>7927</v>
      </c>
      <c r="V3484">
        <f t="shared" si="109"/>
        <v>-2292073</v>
      </c>
      <c r="W3484" t="s">
        <v>12645</v>
      </c>
      <c r="X3484">
        <v>7.7</v>
      </c>
      <c r="Y3484">
        <v>90</v>
      </c>
      <c r="Z3484">
        <v>19236</v>
      </c>
      <c r="AA3484">
        <v>175</v>
      </c>
      <c r="AB3484">
        <v>0</v>
      </c>
      <c r="AC3484">
        <v>0</v>
      </c>
      <c r="AD3484">
        <v>1000</v>
      </c>
      <c r="AE3484">
        <v>29</v>
      </c>
      <c r="AF3484">
        <v>18</v>
      </c>
      <c r="AG3484">
        <v>1055</v>
      </c>
      <c r="AH3484" t="s">
        <v>20931</v>
      </c>
      <c r="AI3484" t="s">
        <v>2420</v>
      </c>
      <c r="AJ3484" t="s">
        <v>20935</v>
      </c>
      <c r="AK3484" t="s">
        <v>20928</v>
      </c>
      <c r="AL3484" t="s">
        <v>13161</v>
      </c>
      <c r="AP3484">
        <f t="shared" si="108"/>
        <v>5</v>
      </c>
    </row>
    <row r="3485" spans="1:42" x14ac:dyDescent="0.3">
      <c r="A3485" s="1">
        <v>4236</v>
      </c>
      <c r="B3485" t="s">
        <v>12646</v>
      </c>
      <c r="C3485" t="s">
        <v>559</v>
      </c>
      <c r="D3485" t="s">
        <v>12647</v>
      </c>
      <c r="E3485" t="s">
        <v>12648</v>
      </c>
      <c r="F3485" t="s">
        <v>12649</v>
      </c>
      <c r="G3485" t="s">
        <v>12650</v>
      </c>
      <c r="H3485" t="s">
        <v>32</v>
      </c>
      <c r="I3485">
        <v>106</v>
      </c>
      <c r="J3485">
        <v>2.35</v>
      </c>
      <c r="K3485" t="s">
        <v>33</v>
      </c>
      <c r="L3485" t="s">
        <v>16849</v>
      </c>
      <c r="M3485" t="s">
        <v>18339</v>
      </c>
      <c r="N3485" t="s">
        <v>14025</v>
      </c>
      <c r="O3485" t="s">
        <v>16254</v>
      </c>
      <c r="Q3485">
        <v>2012</v>
      </c>
      <c r="R3485" t="s">
        <v>6921</v>
      </c>
      <c r="S3485">
        <v>2</v>
      </c>
      <c r="T3485">
        <v>2000000</v>
      </c>
      <c r="U3485">
        <v>2436</v>
      </c>
      <c r="V3485">
        <f t="shared" si="109"/>
        <v>-1997564</v>
      </c>
      <c r="W3485" t="s">
        <v>12651</v>
      </c>
      <c r="X3485">
        <v>5.7</v>
      </c>
      <c r="Y3485">
        <v>94</v>
      </c>
      <c r="Z3485">
        <v>344</v>
      </c>
      <c r="AA3485">
        <v>19</v>
      </c>
      <c r="AB3485">
        <v>655</v>
      </c>
      <c r="AC3485">
        <v>5</v>
      </c>
      <c r="AD3485">
        <v>416</v>
      </c>
      <c r="AE3485">
        <v>403</v>
      </c>
      <c r="AF3485">
        <v>356</v>
      </c>
      <c r="AG3485">
        <v>1611</v>
      </c>
      <c r="AH3485" t="s">
        <v>1432</v>
      </c>
      <c r="AI3485" t="s">
        <v>20924</v>
      </c>
      <c r="AJ3485" t="s">
        <v>20927</v>
      </c>
      <c r="AK3485" t="s">
        <v>13700</v>
      </c>
      <c r="AP3485">
        <f t="shared" si="108"/>
        <v>4</v>
      </c>
    </row>
    <row r="3486" spans="1:42" x14ac:dyDescent="0.3">
      <c r="A3486" s="1">
        <v>4246</v>
      </c>
      <c r="B3486" t="s">
        <v>12652</v>
      </c>
      <c r="C3486" t="s">
        <v>559</v>
      </c>
      <c r="D3486" t="s">
        <v>12653</v>
      </c>
      <c r="E3486" t="s">
        <v>442</v>
      </c>
      <c r="F3486" t="s">
        <v>4202</v>
      </c>
      <c r="G3486" t="s">
        <v>4632</v>
      </c>
      <c r="H3486" t="s">
        <v>32</v>
      </c>
      <c r="I3486">
        <v>99</v>
      </c>
      <c r="J3486">
        <v>1.85</v>
      </c>
      <c r="K3486" t="s">
        <v>33</v>
      </c>
      <c r="L3486" t="s">
        <v>14096</v>
      </c>
      <c r="M3486" t="s">
        <v>14068</v>
      </c>
      <c r="N3486" t="s">
        <v>15251</v>
      </c>
      <c r="O3486" t="s">
        <v>14448</v>
      </c>
      <c r="P3486" t="s">
        <v>14666</v>
      </c>
      <c r="Q3486">
        <v>1986</v>
      </c>
      <c r="R3486" t="s">
        <v>491</v>
      </c>
      <c r="S3486">
        <v>2</v>
      </c>
      <c r="T3486">
        <v>1900000</v>
      </c>
      <c r="U3486">
        <v>4600000</v>
      </c>
      <c r="V3486">
        <f t="shared" si="109"/>
        <v>2700000</v>
      </c>
      <c r="W3486" t="s">
        <v>12654</v>
      </c>
      <c r="X3486">
        <v>7.1</v>
      </c>
      <c r="Y3486">
        <v>45</v>
      </c>
      <c r="Z3486">
        <v>11763</v>
      </c>
      <c r="AA3486">
        <v>111</v>
      </c>
      <c r="AB3486">
        <v>0</v>
      </c>
      <c r="AC3486">
        <v>28</v>
      </c>
      <c r="AD3486">
        <v>18000</v>
      </c>
      <c r="AE3486">
        <v>1000</v>
      </c>
      <c r="AF3486">
        <v>223</v>
      </c>
      <c r="AG3486">
        <v>19649</v>
      </c>
      <c r="AH3486" t="s">
        <v>20931</v>
      </c>
      <c r="AI3486" t="s">
        <v>2420</v>
      </c>
      <c r="AP3486">
        <f t="shared" si="108"/>
        <v>2</v>
      </c>
    </row>
    <row r="3487" spans="1:42" x14ac:dyDescent="0.3">
      <c r="A3487" s="1">
        <v>4247</v>
      </c>
      <c r="B3487" t="s">
        <v>12655</v>
      </c>
      <c r="C3487" t="s">
        <v>27</v>
      </c>
      <c r="D3487" t="s">
        <v>9265</v>
      </c>
      <c r="E3487" t="s">
        <v>2271</v>
      </c>
      <c r="F3487" t="s">
        <v>1820</v>
      </c>
      <c r="G3487" t="s">
        <v>3928</v>
      </c>
      <c r="H3487" t="s">
        <v>32</v>
      </c>
      <c r="I3487">
        <v>103</v>
      </c>
      <c r="J3487">
        <v>2.35</v>
      </c>
      <c r="K3487" t="s">
        <v>33</v>
      </c>
      <c r="L3487" t="s">
        <v>14325</v>
      </c>
      <c r="M3487" t="s">
        <v>18357</v>
      </c>
      <c r="N3487" t="s">
        <v>14301</v>
      </c>
      <c r="O3487" t="s">
        <v>20513</v>
      </c>
      <c r="P3487" t="s">
        <v>14859</v>
      </c>
      <c r="Q3487">
        <v>2003</v>
      </c>
      <c r="R3487" t="s">
        <v>34</v>
      </c>
      <c r="S3487">
        <v>0</v>
      </c>
      <c r="T3487">
        <v>1900000</v>
      </c>
      <c r="U3487">
        <v>1420578</v>
      </c>
      <c r="V3487">
        <f t="shared" si="109"/>
        <v>-479422</v>
      </c>
      <c r="W3487" t="s">
        <v>12656</v>
      </c>
      <c r="X3487">
        <v>6.4</v>
      </c>
      <c r="Y3487">
        <v>60</v>
      </c>
      <c r="Z3487">
        <v>4894</v>
      </c>
      <c r="AA3487">
        <v>122</v>
      </c>
      <c r="AB3487">
        <v>298</v>
      </c>
      <c r="AC3487">
        <v>35</v>
      </c>
      <c r="AD3487">
        <v>548</v>
      </c>
      <c r="AE3487">
        <v>495</v>
      </c>
      <c r="AF3487">
        <v>482</v>
      </c>
      <c r="AG3487">
        <v>2389</v>
      </c>
      <c r="AH3487" t="s">
        <v>2420</v>
      </c>
      <c r="AI3487" t="s">
        <v>20924</v>
      </c>
      <c r="AP3487">
        <f t="shared" si="108"/>
        <v>2</v>
      </c>
    </row>
    <row r="3488" spans="1:42" x14ac:dyDescent="0.3">
      <c r="A3488" s="1">
        <v>4249</v>
      </c>
      <c r="B3488" t="s">
        <v>12657</v>
      </c>
      <c r="C3488" t="s">
        <v>27</v>
      </c>
      <c r="D3488" t="s">
        <v>12658</v>
      </c>
      <c r="E3488" t="s">
        <v>244</v>
      </c>
      <c r="F3488" t="s">
        <v>2627</v>
      </c>
      <c r="G3488" t="s">
        <v>12659</v>
      </c>
      <c r="H3488" t="s">
        <v>2536</v>
      </c>
      <c r="I3488">
        <v>95</v>
      </c>
      <c r="J3488">
        <v>2.35</v>
      </c>
      <c r="K3488" t="s">
        <v>33</v>
      </c>
      <c r="L3488" t="s">
        <v>20177</v>
      </c>
      <c r="M3488" t="s">
        <v>20514</v>
      </c>
      <c r="N3488" t="s">
        <v>14990</v>
      </c>
      <c r="O3488" t="s">
        <v>20515</v>
      </c>
      <c r="P3488" t="s">
        <v>19398</v>
      </c>
      <c r="Q3488">
        <v>2010</v>
      </c>
      <c r="R3488" t="s">
        <v>491</v>
      </c>
      <c r="S3488">
        <v>0</v>
      </c>
      <c r="T3488">
        <v>3000000</v>
      </c>
      <c r="U3488">
        <v>1028658</v>
      </c>
      <c r="V3488">
        <f t="shared" si="109"/>
        <v>-1971342</v>
      </c>
      <c r="W3488" t="s">
        <v>12660</v>
      </c>
      <c r="X3488">
        <v>7</v>
      </c>
      <c r="Y3488">
        <v>363</v>
      </c>
      <c r="Z3488">
        <v>118684</v>
      </c>
      <c r="AA3488">
        <v>447</v>
      </c>
      <c r="AB3488">
        <v>24000</v>
      </c>
      <c r="AC3488">
        <v>89</v>
      </c>
      <c r="AD3488">
        <v>16000</v>
      </c>
      <c r="AE3488">
        <v>517</v>
      </c>
      <c r="AF3488">
        <v>263</v>
      </c>
      <c r="AG3488">
        <v>17471</v>
      </c>
      <c r="AH3488" t="s">
        <v>2420</v>
      </c>
      <c r="AI3488" t="s">
        <v>20928</v>
      </c>
      <c r="AJ3488" t="s">
        <v>13161</v>
      </c>
      <c r="AP3488">
        <f t="shared" si="108"/>
        <v>3</v>
      </c>
    </row>
    <row r="3489" spans="1:42" x14ac:dyDescent="0.3">
      <c r="A3489" s="1">
        <v>4252</v>
      </c>
      <c r="B3489" t="s">
        <v>12661</v>
      </c>
      <c r="C3489" t="s">
        <v>27</v>
      </c>
      <c r="D3489" t="s">
        <v>12662</v>
      </c>
      <c r="E3489" t="s">
        <v>12663</v>
      </c>
      <c r="F3489" t="s">
        <v>12664</v>
      </c>
      <c r="G3489" t="s">
        <v>12665</v>
      </c>
      <c r="H3489" t="s">
        <v>1390</v>
      </c>
      <c r="I3489">
        <v>95</v>
      </c>
      <c r="J3489">
        <v>1.85</v>
      </c>
      <c r="K3489" t="s">
        <v>2067</v>
      </c>
      <c r="L3489" t="s">
        <v>14956</v>
      </c>
      <c r="M3489" t="s">
        <v>15715</v>
      </c>
      <c r="N3489" t="s">
        <v>15286</v>
      </c>
      <c r="O3489" t="s">
        <v>20516</v>
      </c>
      <c r="P3489" t="s">
        <v>15783</v>
      </c>
      <c r="Q3489">
        <v>2006</v>
      </c>
      <c r="R3489" t="s">
        <v>9126</v>
      </c>
      <c r="S3489">
        <v>5</v>
      </c>
      <c r="T3489">
        <v>1400000</v>
      </c>
      <c r="U3489">
        <v>18435</v>
      </c>
      <c r="V3489">
        <f t="shared" si="109"/>
        <v>-1381565</v>
      </c>
      <c r="W3489" t="s">
        <v>12666</v>
      </c>
      <c r="X3489">
        <v>5.8</v>
      </c>
      <c r="Y3489">
        <v>14</v>
      </c>
      <c r="Z3489">
        <v>1010</v>
      </c>
      <c r="AA3489">
        <v>15</v>
      </c>
      <c r="AB3489">
        <v>104</v>
      </c>
      <c r="AC3489">
        <v>0</v>
      </c>
      <c r="AD3489">
        <v>533</v>
      </c>
      <c r="AE3489">
        <v>323</v>
      </c>
      <c r="AF3489">
        <v>164</v>
      </c>
      <c r="AG3489">
        <v>1082</v>
      </c>
      <c r="AH3489" t="s">
        <v>2420</v>
      </c>
      <c r="AP3489">
        <f t="shared" si="108"/>
        <v>1</v>
      </c>
    </row>
    <row r="3490" spans="1:42" x14ac:dyDescent="0.3">
      <c r="A3490" s="1">
        <v>4254</v>
      </c>
      <c r="B3490" t="s">
        <v>12667</v>
      </c>
      <c r="C3490" t="s">
        <v>27</v>
      </c>
      <c r="D3490" t="s">
        <v>8662</v>
      </c>
      <c r="E3490" t="s">
        <v>12668</v>
      </c>
      <c r="F3490" t="s">
        <v>12669</v>
      </c>
      <c r="G3490" t="s">
        <v>12670</v>
      </c>
      <c r="H3490" t="s">
        <v>47</v>
      </c>
      <c r="I3490">
        <v>90</v>
      </c>
      <c r="J3490">
        <v>1.85</v>
      </c>
      <c r="K3490" t="s">
        <v>33</v>
      </c>
      <c r="L3490" t="s">
        <v>14403</v>
      </c>
      <c r="M3490" t="s">
        <v>17533</v>
      </c>
      <c r="N3490" t="s">
        <v>20412</v>
      </c>
      <c r="O3490" t="s">
        <v>15155</v>
      </c>
      <c r="P3490" t="s">
        <v>13995</v>
      </c>
      <c r="Q3490">
        <v>2008</v>
      </c>
      <c r="R3490" t="s">
        <v>34</v>
      </c>
      <c r="S3490">
        <v>0</v>
      </c>
      <c r="T3490">
        <v>1000000</v>
      </c>
      <c r="U3490">
        <v>2957978</v>
      </c>
      <c r="V3490">
        <f t="shared" si="109"/>
        <v>1957978</v>
      </c>
      <c r="W3490" t="s">
        <v>12671</v>
      </c>
      <c r="X3490">
        <v>7.8</v>
      </c>
      <c r="Y3490">
        <v>194</v>
      </c>
      <c r="Z3490">
        <v>40481</v>
      </c>
      <c r="AA3490">
        <v>134</v>
      </c>
      <c r="AB3490">
        <v>0</v>
      </c>
      <c r="AC3490">
        <v>120</v>
      </c>
      <c r="AD3490">
        <v>41</v>
      </c>
      <c r="AE3490">
        <v>27</v>
      </c>
      <c r="AF3490">
        <v>0</v>
      </c>
      <c r="AG3490">
        <v>68</v>
      </c>
      <c r="AH3490" t="s">
        <v>20932</v>
      </c>
      <c r="AI3490" t="s">
        <v>20931</v>
      </c>
      <c r="AJ3490" t="s">
        <v>6248</v>
      </c>
      <c r="AK3490" t="s">
        <v>20929</v>
      </c>
      <c r="AL3490" t="s">
        <v>13161</v>
      </c>
      <c r="AP3490">
        <f t="shared" si="108"/>
        <v>5</v>
      </c>
    </row>
    <row r="3491" spans="1:42" x14ac:dyDescent="0.3">
      <c r="A3491" s="1">
        <v>4256</v>
      </c>
      <c r="B3491" t="s">
        <v>12672</v>
      </c>
      <c r="C3491" t="s">
        <v>27</v>
      </c>
      <c r="D3491" t="s">
        <v>12673</v>
      </c>
      <c r="E3491" t="s">
        <v>12674</v>
      </c>
      <c r="F3491" t="s">
        <v>12675</v>
      </c>
      <c r="G3491" t="s">
        <v>3684</v>
      </c>
      <c r="H3491" t="s">
        <v>32</v>
      </c>
      <c r="I3491">
        <v>89</v>
      </c>
      <c r="J3491">
        <v>1.85</v>
      </c>
      <c r="K3491" t="s">
        <v>33</v>
      </c>
      <c r="L3491" t="s">
        <v>15349</v>
      </c>
      <c r="M3491" t="s">
        <v>20421</v>
      </c>
      <c r="N3491" t="s">
        <v>14666</v>
      </c>
      <c r="O3491" t="s">
        <v>17454</v>
      </c>
      <c r="P3491" t="s">
        <v>14318</v>
      </c>
      <c r="Q3491">
        <v>2015</v>
      </c>
      <c r="R3491" t="s">
        <v>491</v>
      </c>
      <c r="S3491">
        <v>6</v>
      </c>
      <c r="T3491">
        <v>1900000</v>
      </c>
      <c r="U3491">
        <v>444044</v>
      </c>
      <c r="V3491">
        <f t="shared" si="109"/>
        <v>-1455956</v>
      </c>
      <c r="W3491" t="s">
        <v>12676</v>
      </c>
      <c r="X3491">
        <v>7.2</v>
      </c>
      <c r="Y3491">
        <v>10</v>
      </c>
      <c r="Z3491">
        <v>744</v>
      </c>
      <c r="AA3491">
        <v>19</v>
      </c>
      <c r="AB3491">
        <v>1000</v>
      </c>
      <c r="AC3491">
        <v>47</v>
      </c>
      <c r="AD3491">
        <v>628</v>
      </c>
      <c r="AE3491">
        <v>606</v>
      </c>
      <c r="AF3491">
        <v>585</v>
      </c>
      <c r="AG3491">
        <v>4249</v>
      </c>
      <c r="AH3491" t="s">
        <v>2420</v>
      </c>
      <c r="AP3491">
        <f t="shared" si="108"/>
        <v>1</v>
      </c>
    </row>
    <row r="3492" spans="1:42" x14ac:dyDescent="0.3">
      <c r="A3492" s="1">
        <v>4257</v>
      </c>
      <c r="B3492" t="s">
        <v>12677</v>
      </c>
      <c r="C3492" t="s">
        <v>27</v>
      </c>
      <c r="D3492" t="s">
        <v>12678</v>
      </c>
      <c r="E3492" t="s">
        <v>12623</v>
      </c>
      <c r="F3492" t="s">
        <v>11806</v>
      </c>
      <c r="G3492" t="s">
        <v>12679</v>
      </c>
      <c r="H3492" t="s">
        <v>1390</v>
      </c>
      <c r="I3492">
        <v>87</v>
      </c>
      <c r="J3492">
        <v>1.85</v>
      </c>
      <c r="K3492" t="s">
        <v>33</v>
      </c>
      <c r="L3492" t="s">
        <v>15351</v>
      </c>
      <c r="M3492" t="s">
        <v>20517</v>
      </c>
      <c r="N3492" t="s">
        <v>15049</v>
      </c>
      <c r="O3492" t="s">
        <v>17933</v>
      </c>
      <c r="P3492" t="s">
        <v>18850</v>
      </c>
      <c r="Q3492">
        <v>2010</v>
      </c>
      <c r="R3492" t="s">
        <v>34</v>
      </c>
      <c r="S3492">
        <v>0</v>
      </c>
      <c r="T3492">
        <v>1800000</v>
      </c>
      <c r="U3492">
        <v>40990055</v>
      </c>
      <c r="V3492">
        <f t="shared" si="109"/>
        <v>39190055</v>
      </c>
      <c r="W3492" t="s">
        <v>12680</v>
      </c>
      <c r="X3492">
        <v>5.6</v>
      </c>
      <c r="Y3492">
        <v>311</v>
      </c>
      <c r="Z3492">
        <v>41509</v>
      </c>
      <c r="AA3492">
        <v>300</v>
      </c>
      <c r="AB3492">
        <v>0</v>
      </c>
      <c r="AC3492">
        <v>13</v>
      </c>
      <c r="AD3492">
        <v>463</v>
      </c>
      <c r="AE3492">
        <v>400</v>
      </c>
      <c r="AF3492">
        <v>308</v>
      </c>
      <c r="AG3492">
        <v>1958</v>
      </c>
      <c r="AH3492" t="s">
        <v>2420</v>
      </c>
      <c r="AI3492" t="s">
        <v>4493</v>
      </c>
      <c r="AJ3492" t="s">
        <v>13161</v>
      </c>
      <c r="AP3492">
        <f t="shared" si="108"/>
        <v>3</v>
      </c>
    </row>
    <row r="3493" spans="1:42" x14ac:dyDescent="0.3">
      <c r="A3493" s="1">
        <v>4261</v>
      </c>
      <c r="B3493" t="s">
        <v>12681</v>
      </c>
      <c r="C3493" t="s">
        <v>27</v>
      </c>
      <c r="D3493" t="s">
        <v>12682</v>
      </c>
      <c r="E3493" t="s">
        <v>117</v>
      </c>
      <c r="F3493" t="s">
        <v>12683</v>
      </c>
      <c r="G3493" t="s">
        <v>2065</v>
      </c>
      <c r="H3493" t="s">
        <v>7783</v>
      </c>
      <c r="I3493">
        <v>118</v>
      </c>
      <c r="J3493">
        <v>1.85</v>
      </c>
      <c r="K3493" t="s">
        <v>1988</v>
      </c>
      <c r="L3493" t="s">
        <v>14928</v>
      </c>
      <c r="M3493" t="s">
        <v>14003</v>
      </c>
      <c r="N3493" t="s">
        <v>15527</v>
      </c>
      <c r="O3493" t="s">
        <v>15638</v>
      </c>
      <c r="P3493" t="s">
        <v>16043</v>
      </c>
      <c r="Q3493">
        <v>2002</v>
      </c>
      <c r="R3493" t="s">
        <v>491</v>
      </c>
      <c r="S3493">
        <v>0</v>
      </c>
      <c r="T3493">
        <v>1800000</v>
      </c>
      <c r="U3493">
        <v>5709616</v>
      </c>
      <c r="V3493">
        <f t="shared" si="109"/>
        <v>3909616</v>
      </c>
      <c r="W3493" t="s">
        <v>12684</v>
      </c>
      <c r="X3493">
        <v>6.8</v>
      </c>
      <c r="Y3493">
        <v>85</v>
      </c>
      <c r="Z3493">
        <v>11088</v>
      </c>
      <c r="AA3493">
        <v>110</v>
      </c>
      <c r="AB3493">
        <v>544</v>
      </c>
      <c r="AC3493">
        <v>12</v>
      </c>
      <c r="AD3493">
        <v>201</v>
      </c>
      <c r="AE3493">
        <v>163</v>
      </c>
      <c r="AF3493">
        <v>67</v>
      </c>
      <c r="AG3493">
        <v>546</v>
      </c>
      <c r="AH3493" t="s">
        <v>2420</v>
      </c>
      <c r="AI3493" t="s">
        <v>12756</v>
      </c>
      <c r="AP3493">
        <f t="shared" si="108"/>
        <v>2</v>
      </c>
    </row>
    <row r="3494" spans="1:42" x14ac:dyDescent="0.3">
      <c r="A3494" s="1">
        <v>4262</v>
      </c>
      <c r="B3494" t="s">
        <v>12685</v>
      </c>
      <c r="C3494" t="s">
        <v>27</v>
      </c>
      <c r="D3494" t="s">
        <v>12686</v>
      </c>
      <c r="E3494" t="s">
        <v>2649</v>
      </c>
      <c r="F3494" t="s">
        <v>12687</v>
      </c>
      <c r="G3494" t="s">
        <v>12688</v>
      </c>
      <c r="H3494" t="s">
        <v>32</v>
      </c>
      <c r="I3494">
        <v>93</v>
      </c>
      <c r="J3494">
        <v>1.85</v>
      </c>
      <c r="K3494" t="s">
        <v>33</v>
      </c>
      <c r="L3494" t="s">
        <v>20518</v>
      </c>
      <c r="M3494" t="s">
        <v>15009</v>
      </c>
      <c r="N3494" t="s">
        <v>14157</v>
      </c>
      <c r="O3494" t="s">
        <v>20519</v>
      </c>
      <c r="P3494" t="s">
        <v>20520</v>
      </c>
      <c r="Q3494">
        <v>2012</v>
      </c>
      <c r="R3494" t="s">
        <v>34</v>
      </c>
      <c r="S3494">
        <v>0</v>
      </c>
      <c r="T3494">
        <v>1800000</v>
      </c>
      <c r="U3494">
        <v>12784397</v>
      </c>
      <c r="V3494">
        <f t="shared" si="109"/>
        <v>10984397</v>
      </c>
      <c r="W3494" t="s">
        <v>12689</v>
      </c>
      <c r="X3494">
        <v>7.3</v>
      </c>
      <c r="Y3494">
        <v>663</v>
      </c>
      <c r="Z3494">
        <v>70336</v>
      </c>
      <c r="AA3494">
        <v>269</v>
      </c>
      <c r="AB3494">
        <v>31000</v>
      </c>
      <c r="AC3494">
        <v>188</v>
      </c>
      <c r="AD3494">
        <v>2000</v>
      </c>
      <c r="AE3494">
        <v>458</v>
      </c>
      <c r="AF3494">
        <v>168</v>
      </c>
      <c r="AG3494">
        <v>2658</v>
      </c>
      <c r="AH3494" t="s">
        <v>2420</v>
      </c>
      <c r="AI3494" t="s">
        <v>20924</v>
      </c>
      <c r="AP3494">
        <f t="shared" si="108"/>
        <v>2</v>
      </c>
    </row>
    <row r="3495" spans="1:42" x14ac:dyDescent="0.3">
      <c r="A3495" s="1">
        <v>4264</v>
      </c>
      <c r="B3495" t="s">
        <v>12690</v>
      </c>
      <c r="C3495" t="s">
        <v>27</v>
      </c>
      <c r="D3495" t="s">
        <v>12691</v>
      </c>
      <c r="E3495" t="s">
        <v>4515</v>
      </c>
      <c r="F3495" t="s">
        <v>3880</v>
      </c>
      <c r="G3495" t="s">
        <v>9092</v>
      </c>
      <c r="H3495" t="s">
        <v>32</v>
      </c>
      <c r="I3495">
        <v>109</v>
      </c>
      <c r="J3495">
        <v>1.85</v>
      </c>
      <c r="K3495" t="s">
        <v>33</v>
      </c>
      <c r="L3495" t="s">
        <v>14097</v>
      </c>
      <c r="M3495" t="s">
        <v>14065</v>
      </c>
      <c r="N3495" t="s">
        <v>16032</v>
      </c>
      <c r="O3495" t="s">
        <v>15194</v>
      </c>
      <c r="P3495" t="s">
        <v>14117</v>
      </c>
      <c r="Q3495">
        <v>2000</v>
      </c>
      <c r="R3495" t="s">
        <v>34</v>
      </c>
      <c r="S3495">
        <v>1</v>
      </c>
      <c r="T3495">
        <v>1800000</v>
      </c>
      <c r="U3495">
        <v>3050934</v>
      </c>
      <c r="V3495">
        <f t="shared" si="109"/>
        <v>1250934</v>
      </c>
      <c r="W3495" t="s">
        <v>12692</v>
      </c>
      <c r="X3495">
        <v>7.3</v>
      </c>
      <c r="Y3495">
        <v>39</v>
      </c>
      <c r="Z3495">
        <v>2794</v>
      </c>
      <c r="AA3495">
        <v>78</v>
      </c>
      <c r="AB3495">
        <v>0</v>
      </c>
      <c r="AC3495">
        <v>9</v>
      </c>
      <c r="AD3495">
        <v>767</v>
      </c>
      <c r="AE3495">
        <v>380</v>
      </c>
      <c r="AF3495">
        <v>280</v>
      </c>
      <c r="AG3495">
        <v>2187</v>
      </c>
      <c r="AH3495" t="s">
        <v>2420</v>
      </c>
      <c r="AI3495" t="s">
        <v>20933</v>
      </c>
      <c r="AP3495">
        <f t="shared" si="108"/>
        <v>2</v>
      </c>
    </row>
    <row r="3496" spans="1:42" x14ac:dyDescent="0.3">
      <c r="A3496" s="1">
        <v>4267</v>
      </c>
      <c r="B3496" t="s">
        <v>12693</v>
      </c>
      <c r="C3496" t="s">
        <v>27</v>
      </c>
      <c r="D3496" t="s">
        <v>10043</v>
      </c>
      <c r="E3496" t="s">
        <v>1283</v>
      </c>
      <c r="F3496" t="s">
        <v>273</v>
      </c>
      <c r="G3496" t="s">
        <v>12694</v>
      </c>
      <c r="H3496" t="s">
        <v>32</v>
      </c>
      <c r="I3496">
        <v>90</v>
      </c>
      <c r="J3496">
        <v>2.35</v>
      </c>
      <c r="K3496" t="s">
        <v>33</v>
      </c>
      <c r="L3496" t="s">
        <v>15444</v>
      </c>
      <c r="M3496" t="s">
        <v>20521</v>
      </c>
      <c r="N3496" t="s">
        <v>16373</v>
      </c>
      <c r="Q3496">
        <v>2011</v>
      </c>
      <c r="R3496" t="s">
        <v>34</v>
      </c>
      <c r="S3496">
        <v>1</v>
      </c>
      <c r="T3496">
        <v>1500000</v>
      </c>
      <c r="U3496">
        <v>638476</v>
      </c>
      <c r="V3496">
        <f t="shared" si="109"/>
        <v>-861524</v>
      </c>
      <c r="W3496" t="s">
        <v>12695</v>
      </c>
      <c r="X3496">
        <v>6.6</v>
      </c>
      <c r="Y3496">
        <v>130</v>
      </c>
      <c r="Z3496">
        <v>13223</v>
      </c>
      <c r="AA3496">
        <v>45</v>
      </c>
      <c r="AB3496">
        <v>0</v>
      </c>
      <c r="AC3496">
        <v>293</v>
      </c>
      <c r="AD3496">
        <v>16000</v>
      </c>
      <c r="AE3496">
        <v>14000</v>
      </c>
      <c r="AF3496">
        <v>808</v>
      </c>
      <c r="AG3496">
        <v>32405</v>
      </c>
      <c r="AH3496" t="s">
        <v>1432</v>
      </c>
      <c r="AI3496" t="s">
        <v>6248</v>
      </c>
      <c r="AP3496">
        <f t="shared" si="108"/>
        <v>2</v>
      </c>
    </row>
    <row r="3497" spans="1:42" x14ac:dyDescent="0.3">
      <c r="A3497" s="1">
        <v>4269</v>
      </c>
      <c r="B3497" t="s">
        <v>12696</v>
      </c>
      <c r="C3497" t="s">
        <v>27</v>
      </c>
      <c r="D3497" t="s">
        <v>12697</v>
      </c>
      <c r="E3497" t="s">
        <v>12698</v>
      </c>
      <c r="F3497" t="s">
        <v>12699</v>
      </c>
      <c r="G3497" t="s">
        <v>12700</v>
      </c>
      <c r="H3497" t="s">
        <v>287</v>
      </c>
      <c r="I3497">
        <v>108</v>
      </c>
      <c r="J3497">
        <v>1.85</v>
      </c>
      <c r="K3497" t="s">
        <v>12701</v>
      </c>
      <c r="L3497" t="s">
        <v>20522</v>
      </c>
      <c r="M3497" t="s">
        <v>17050</v>
      </c>
      <c r="N3497" t="s">
        <v>16113</v>
      </c>
      <c r="O3497" t="s">
        <v>20523</v>
      </c>
      <c r="P3497" t="s">
        <v>20524</v>
      </c>
      <c r="Q3497">
        <v>2003</v>
      </c>
      <c r="R3497" t="s">
        <v>491</v>
      </c>
      <c r="S3497">
        <v>0</v>
      </c>
      <c r="T3497">
        <v>1800000</v>
      </c>
      <c r="U3497">
        <v>505295</v>
      </c>
      <c r="V3497">
        <f t="shared" si="109"/>
        <v>-1294705</v>
      </c>
      <c r="W3497" t="s">
        <v>12702</v>
      </c>
      <c r="X3497">
        <v>7.5</v>
      </c>
      <c r="Y3497">
        <v>44</v>
      </c>
      <c r="Z3497">
        <v>1747</v>
      </c>
      <c r="AA3497">
        <v>28</v>
      </c>
      <c r="AB3497">
        <v>353</v>
      </c>
      <c r="AC3497">
        <v>28</v>
      </c>
      <c r="AD3497">
        <v>0</v>
      </c>
      <c r="AE3497">
        <v>0</v>
      </c>
      <c r="AF3497">
        <v>0</v>
      </c>
      <c r="AG3497">
        <v>0</v>
      </c>
      <c r="AH3497" t="s">
        <v>718</v>
      </c>
      <c r="AI3497" t="s">
        <v>2420</v>
      </c>
      <c r="AP3497">
        <f t="shared" si="108"/>
        <v>2</v>
      </c>
    </row>
    <row r="3498" spans="1:42" x14ac:dyDescent="0.3">
      <c r="A3498" s="1">
        <v>4276</v>
      </c>
      <c r="B3498" t="s">
        <v>12703</v>
      </c>
      <c r="C3498" t="s">
        <v>559</v>
      </c>
      <c r="D3498" t="s">
        <v>1344</v>
      </c>
      <c r="E3498" t="s">
        <v>2200</v>
      </c>
      <c r="F3498" t="s">
        <v>12704</v>
      </c>
      <c r="G3498" t="s">
        <v>12705</v>
      </c>
      <c r="H3498" t="s">
        <v>572</v>
      </c>
      <c r="I3498">
        <v>81</v>
      </c>
      <c r="J3498">
        <v>1.85</v>
      </c>
      <c r="K3498" t="s">
        <v>7892</v>
      </c>
      <c r="L3498" t="s">
        <v>20525</v>
      </c>
      <c r="M3498" t="s">
        <v>14631</v>
      </c>
      <c r="N3498" t="s">
        <v>19945</v>
      </c>
      <c r="O3498" t="s">
        <v>20526</v>
      </c>
      <c r="P3498" t="s">
        <v>14909</v>
      </c>
      <c r="Q3498">
        <v>1998</v>
      </c>
      <c r="R3498" t="s">
        <v>491</v>
      </c>
      <c r="S3498">
        <v>1</v>
      </c>
      <c r="T3498">
        <v>3500000</v>
      </c>
      <c r="U3498">
        <v>7267324</v>
      </c>
      <c r="V3498">
        <f t="shared" si="109"/>
        <v>3767324</v>
      </c>
      <c r="W3498" t="s">
        <v>12706</v>
      </c>
      <c r="X3498">
        <v>7.8</v>
      </c>
      <c r="Y3498">
        <v>181</v>
      </c>
      <c r="Z3498">
        <v>161471</v>
      </c>
      <c r="AA3498">
        <v>709</v>
      </c>
      <c r="AB3498">
        <v>0</v>
      </c>
      <c r="AC3498">
        <v>670</v>
      </c>
      <c r="AD3498">
        <v>486</v>
      </c>
      <c r="AE3498">
        <v>37</v>
      </c>
      <c r="AF3498">
        <v>34</v>
      </c>
      <c r="AG3498">
        <v>623</v>
      </c>
      <c r="AH3498" t="s">
        <v>20931</v>
      </c>
      <c r="AI3498" t="s">
        <v>2420</v>
      </c>
      <c r="AP3498">
        <f t="shared" si="108"/>
        <v>2</v>
      </c>
    </row>
    <row r="3499" spans="1:42" x14ac:dyDescent="0.3">
      <c r="A3499" s="1">
        <v>4277</v>
      </c>
      <c r="B3499" t="s">
        <v>12707</v>
      </c>
      <c r="C3499" t="s">
        <v>27</v>
      </c>
      <c r="D3499" t="s">
        <v>12708</v>
      </c>
      <c r="E3499" t="s">
        <v>11710</v>
      </c>
      <c r="F3499" t="s">
        <v>12709</v>
      </c>
      <c r="G3499" t="s">
        <v>7820</v>
      </c>
      <c r="H3499" t="s">
        <v>32</v>
      </c>
      <c r="I3499">
        <v>93</v>
      </c>
      <c r="J3499">
        <v>1.85</v>
      </c>
      <c r="K3499" t="s">
        <v>33</v>
      </c>
      <c r="L3499" t="s">
        <v>16174</v>
      </c>
      <c r="M3499" t="s">
        <v>18023</v>
      </c>
      <c r="N3499" t="s">
        <v>20527</v>
      </c>
      <c r="O3499" t="s">
        <v>14068</v>
      </c>
      <c r="P3499" t="s">
        <v>14003</v>
      </c>
      <c r="Q3499">
        <v>2002</v>
      </c>
      <c r="R3499" t="s">
        <v>491</v>
      </c>
      <c r="S3499">
        <v>1</v>
      </c>
      <c r="T3499">
        <v>500000</v>
      </c>
      <c r="U3499">
        <v>145540</v>
      </c>
      <c r="V3499">
        <f t="shared" si="109"/>
        <v>-354460</v>
      </c>
      <c r="W3499" t="s">
        <v>12710</v>
      </c>
      <c r="X3499">
        <v>6.7</v>
      </c>
      <c r="Y3499">
        <v>114</v>
      </c>
      <c r="Z3499">
        <v>26773</v>
      </c>
      <c r="AA3499">
        <v>277</v>
      </c>
      <c r="AB3499">
        <v>0</v>
      </c>
      <c r="AC3499">
        <v>75</v>
      </c>
      <c r="AD3499">
        <v>701</v>
      </c>
      <c r="AE3499">
        <v>461</v>
      </c>
      <c r="AF3499">
        <v>446</v>
      </c>
      <c r="AG3499">
        <v>2489</v>
      </c>
      <c r="AH3499" t="s">
        <v>2420</v>
      </c>
      <c r="AI3499" t="s">
        <v>4493</v>
      </c>
      <c r="AP3499">
        <f t="shared" si="108"/>
        <v>2</v>
      </c>
    </row>
    <row r="3500" spans="1:42" x14ac:dyDescent="0.3">
      <c r="A3500" s="1">
        <v>4282</v>
      </c>
      <c r="B3500" t="s">
        <v>12711</v>
      </c>
      <c r="C3500" t="s">
        <v>27</v>
      </c>
      <c r="D3500" t="s">
        <v>9091</v>
      </c>
      <c r="E3500" t="s">
        <v>107</v>
      </c>
      <c r="F3500" t="s">
        <v>5263</v>
      </c>
      <c r="G3500" t="s">
        <v>993</v>
      </c>
      <c r="H3500" t="s">
        <v>32</v>
      </c>
      <c r="I3500">
        <v>138</v>
      </c>
      <c r="J3500">
        <v>2.35</v>
      </c>
      <c r="K3500" t="s">
        <v>33</v>
      </c>
      <c r="L3500" t="s">
        <v>14097</v>
      </c>
      <c r="M3500" t="s">
        <v>15746</v>
      </c>
      <c r="N3500" t="s">
        <v>20528</v>
      </c>
      <c r="O3500" t="s">
        <v>20529</v>
      </c>
      <c r="P3500" t="s">
        <v>17902</v>
      </c>
      <c r="Q3500">
        <v>2001</v>
      </c>
      <c r="R3500" t="s">
        <v>491</v>
      </c>
      <c r="S3500">
        <v>1</v>
      </c>
      <c r="T3500">
        <v>1700000</v>
      </c>
      <c r="U3500">
        <v>35918429</v>
      </c>
      <c r="V3500">
        <f t="shared" si="109"/>
        <v>34218429</v>
      </c>
      <c r="W3500" t="s">
        <v>12712</v>
      </c>
      <c r="X3500">
        <v>7.5</v>
      </c>
      <c r="Y3500">
        <v>179</v>
      </c>
      <c r="Z3500">
        <v>32415</v>
      </c>
      <c r="AA3500">
        <v>510</v>
      </c>
      <c r="AB3500">
        <v>951</v>
      </c>
      <c r="AC3500">
        <v>143</v>
      </c>
      <c r="AD3500">
        <v>1000</v>
      </c>
      <c r="AE3500">
        <v>874</v>
      </c>
      <c r="AF3500">
        <v>783</v>
      </c>
      <c r="AG3500">
        <v>3970</v>
      </c>
      <c r="AH3500" t="s">
        <v>20931</v>
      </c>
      <c r="AI3500" t="s">
        <v>2420</v>
      </c>
      <c r="AP3500">
        <f t="shared" si="108"/>
        <v>2</v>
      </c>
    </row>
    <row r="3501" spans="1:42" x14ac:dyDescent="0.3">
      <c r="A3501" s="1">
        <v>4283</v>
      </c>
      <c r="B3501" t="s">
        <v>12713</v>
      </c>
      <c r="C3501" t="s">
        <v>27</v>
      </c>
      <c r="D3501" t="s">
        <v>12714</v>
      </c>
      <c r="E3501" t="s">
        <v>12715</v>
      </c>
      <c r="F3501" t="s">
        <v>765</v>
      </c>
      <c r="G3501" t="s">
        <v>12716</v>
      </c>
      <c r="H3501" t="s">
        <v>32</v>
      </c>
      <c r="I3501">
        <v>105</v>
      </c>
      <c r="J3501">
        <v>2.35</v>
      </c>
      <c r="K3501" t="s">
        <v>33</v>
      </c>
      <c r="L3501" t="s">
        <v>15347</v>
      </c>
      <c r="M3501" t="s">
        <v>14689</v>
      </c>
      <c r="N3501" t="s">
        <v>20530</v>
      </c>
      <c r="O3501" t="s">
        <v>18103</v>
      </c>
      <c r="P3501" t="s">
        <v>14018</v>
      </c>
      <c r="Q3501">
        <v>2010</v>
      </c>
      <c r="R3501" t="s">
        <v>491</v>
      </c>
      <c r="S3501">
        <v>0</v>
      </c>
      <c r="T3501">
        <v>2000000</v>
      </c>
      <c r="U3501">
        <v>92401</v>
      </c>
      <c r="V3501">
        <f t="shared" si="109"/>
        <v>-1907599</v>
      </c>
      <c r="W3501" t="s">
        <v>12717</v>
      </c>
      <c r="X3501">
        <v>6.3</v>
      </c>
      <c r="Y3501">
        <v>225</v>
      </c>
      <c r="Z3501">
        <v>56402</v>
      </c>
      <c r="AA3501">
        <v>209</v>
      </c>
      <c r="AB3501">
        <v>17000</v>
      </c>
      <c r="AC3501">
        <v>68</v>
      </c>
      <c r="AD3501">
        <v>635</v>
      </c>
      <c r="AE3501">
        <v>445</v>
      </c>
      <c r="AF3501">
        <v>374</v>
      </c>
      <c r="AG3501">
        <v>2423</v>
      </c>
      <c r="AH3501" t="s">
        <v>4493</v>
      </c>
      <c r="AI3501" t="s">
        <v>13161</v>
      </c>
      <c r="AP3501">
        <f t="shared" si="108"/>
        <v>2</v>
      </c>
    </row>
    <row r="3502" spans="1:42" x14ac:dyDescent="0.3">
      <c r="A3502" s="1">
        <v>4284</v>
      </c>
      <c r="B3502" t="s">
        <v>12718</v>
      </c>
      <c r="C3502" t="s">
        <v>27</v>
      </c>
      <c r="D3502" t="s">
        <v>12719</v>
      </c>
      <c r="E3502" t="s">
        <v>12720</v>
      </c>
      <c r="F3502" t="s">
        <v>5559</v>
      </c>
      <c r="G3502" t="s">
        <v>2106</v>
      </c>
      <c r="H3502" t="s">
        <v>32</v>
      </c>
      <c r="I3502">
        <v>98</v>
      </c>
      <c r="J3502">
        <v>1.85</v>
      </c>
      <c r="K3502" t="s">
        <v>33</v>
      </c>
      <c r="L3502" t="s">
        <v>16538</v>
      </c>
      <c r="M3502" t="s">
        <v>16618</v>
      </c>
      <c r="N3502" t="s">
        <v>18721</v>
      </c>
      <c r="O3502" t="s">
        <v>17237</v>
      </c>
      <c r="P3502" t="s">
        <v>16620</v>
      </c>
      <c r="Q3502">
        <v>1999</v>
      </c>
      <c r="R3502" t="s">
        <v>34</v>
      </c>
      <c r="S3502">
        <v>3</v>
      </c>
      <c r="T3502">
        <v>1700000</v>
      </c>
      <c r="U3502">
        <v>1943649</v>
      </c>
      <c r="V3502">
        <f t="shared" si="109"/>
        <v>243649</v>
      </c>
      <c r="W3502" t="s">
        <v>12721</v>
      </c>
      <c r="X3502">
        <v>6.3</v>
      </c>
      <c r="Y3502">
        <v>77</v>
      </c>
      <c r="Z3502">
        <v>8697</v>
      </c>
      <c r="AA3502">
        <v>122</v>
      </c>
      <c r="AB3502">
        <v>374</v>
      </c>
      <c r="AC3502">
        <v>3</v>
      </c>
      <c r="AD3502">
        <v>349</v>
      </c>
      <c r="AE3502">
        <v>347</v>
      </c>
      <c r="AF3502">
        <v>327</v>
      </c>
      <c r="AG3502">
        <v>2095</v>
      </c>
      <c r="AH3502" t="s">
        <v>1432</v>
      </c>
      <c r="AI3502" t="s">
        <v>20931</v>
      </c>
      <c r="AJ3502" t="s">
        <v>12756</v>
      </c>
      <c r="AP3502">
        <f t="shared" si="108"/>
        <v>3</v>
      </c>
    </row>
    <row r="3503" spans="1:42" x14ac:dyDescent="0.3">
      <c r="A3503" s="1">
        <v>4285</v>
      </c>
      <c r="B3503" t="s">
        <v>12722</v>
      </c>
      <c r="C3503" t="s">
        <v>27</v>
      </c>
      <c r="D3503" t="s">
        <v>12723</v>
      </c>
      <c r="E3503" t="s">
        <v>1660</v>
      </c>
      <c r="F3503" t="s">
        <v>12724</v>
      </c>
      <c r="G3503" t="s">
        <v>12725</v>
      </c>
      <c r="H3503" t="s">
        <v>47</v>
      </c>
      <c r="I3503">
        <v>86</v>
      </c>
      <c r="J3503">
        <v>1.85</v>
      </c>
      <c r="K3503" t="s">
        <v>33</v>
      </c>
      <c r="L3503" t="s">
        <v>15715</v>
      </c>
      <c r="M3503" t="s">
        <v>19879</v>
      </c>
      <c r="N3503" t="s">
        <v>17902</v>
      </c>
      <c r="O3503" t="s">
        <v>15909</v>
      </c>
      <c r="P3503" t="s">
        <v>20253</v>
      </c>
      <c r="Q3503">
        <v>2004</v>
      </c>
      <c r="R3503" t="s">
        <v>491</v>
      </c>
      <c r="S3503">
        <v>0</v>
      </c>
      <c r="T3503">
        <v>1700000</v>
      </c>
      <c r="U3503">
        <v>992238</v>
      </c>
      <c r="V3503">
        <f t="shared" si="109"/>
        <v>-707762</v>
      </c>
      <c r="W3503" t="s">
        <v>12726</v>
      </c>
      <c r="X3503">
        <v>6.8</v>
      </c>
      <c r="Y3503">
        <v>124</v>
      </c>
      <c r="Z3503">
        <v>16349</v>
      </c>
      <c r="AA3503">
        <v>103</v>
      </c>
      <c r="AB3503">
        <v>869</v>
      </c>
      <c r="AC3503">
        <v>84</v>
      </c>
      <c r="AD3503">
        <v>680</v>
      </c>
      <c r="AE3503">
        <v>46</v>
      </c>
      <c r="AF3503">
        <v>34</v>
      </c>
      <c r="AG3503">
        <v>763</v>
      </c>
      <c r="AH3503" t="s">
        <v>2420</v>
      </c>
      <c r="AI3503" t="s">
        <v>12756</v>
      </c>
      <c r="AP3503">
        <f t="shared" si="108"/>
        <v>2</v>
      </c>
    </row>
    <row r="3504" spans="1:42" x14ac:dyDescent="0.3">
      <c r="A3504" s="1">
        <v>4286</v>
      </c>
      <c r="B3504" t="s">
        <v>12727</v>
      </c>
      <c r="C3504" t="s">
        <v>27</v>
      </c>
      <c r="D3504" t="s">
        <v>12728</v>
      </c>
      <c r="E3504" t="s">
        <v>12729</v>
      </c>
      <c r="F3504" t="s">
        <v>7679</v>
      </c>
      <c r="G3504" t="s">
        <v>7102</v>
      </c>
      <c r="H3504" t="s">
        <v>4855</v>
      </c>
      <c r="I3504">
        <v>104</v>
      </c>
      <c r="J3504">
        <v>2.35</v>
      </c>
      <c r="K3504" t="s">
        <v>9847</v>
      </c>
      <c r="L3504" t="s">
        <v>17325</v>
      </c>
      <c r="M3504" t="s">
        <v>20531</v>
      </c>
      <c r="N3504" t="s">
        <v>20532</v>
      </c>
      <c r="O3504" t="s">
        <v>17373</v>
      </c>
      <c r="P3504" t="s">
        <v>20533</v>
      </c>
      <c r="Q3504">
        <v>2013</v>
      </c>
      <c r="R3504" t="s">
        <v>72</v>
      </c>
      <c r="S3504">
        <v>2</v>
      </c>
      <c r="T3504">
        <v>1000000</v>
      </c>
      <c r="U3504">
        <v>4231500</v>
      </c>
      <c r="V3504">
        <f t="shared" si="109"/>
        <v>3231500</v>
      </c>
      <c r="W3504" t="s">
        <v>12730</v>
      </c>
      <c r="X3504">
        <v>7.8</v>
      </c>
      <c r="Y3504">
        <v>195</v>
      </c>
      <c r="Z3504">
        <v>30479</v>
      </c>
      <c r="AA3504">
        <v>162</v>
      </c>
      <c r="AB3504">
        <v>16000</v>
      </c>
      <c r="AC3504">
        <v>25</v>
      </c>
      <c r="AD3504">
        <v>638</v>
      </c>
      <c r="AE3504">
        <v>85</v>
      </c>
      <c r="AF3504">
        <v>73</v>
      </c>
      <c r="AG3504">
        <v>822</v>
      </c>
      <c r="AH3504" t="s">
        <v>2420</v>
      </c>
      <c r="AI3504" t="s">
        <v>12756</v>
      </c>
      <c r="AP3504">
        <f t="shared" si="108"/>
        <v>2</v>
      </c>
    </row>
    <row r="3505" spans="1:42" x14ac:dyDescent="0.3">
      <c r="A3505" s="1">
        <v>4287</v>
      </c>
      <c r="B3505" t="s">
        <v>12731</v>
      </c>
      <c r="C3505" t="s">
        <v>27</v>
      </c>
      <c r="D3505" t="s">
        <v>12732</v>
      </c>
      <c r="E3505" t="s">
        <v>1666</v>
      </c>
      <c r="F3505" t="s">
        <v>1685</v>
      </c>
      <c r="G3505" t="s">
        <v>11860</v>
      </c>
      <c r="H3505" t="s">
        <v>47</v>
      </c>
      <c r="I3505">
        <v>100</v>
      </c>
      <c r="J3505">
        <v>1.85</v>
      </c>
      <c r="K3505" t="s">
        <v>33</v>
      </c>
      <c r="L3505" t="s">
        <v>14572</v>
      </c>
      <c r="M3505" t="s">
        <v>20534</v>
      </c>
      <c r="N3505" t="s">
        <v>19975</v>
      </c>
      <c r="O3505" t="s">
        <v>15025</v>
      </c>
      <c r="P3505" t="s">
        <v>14414</v>
      </c>
      <c r="Q3505">
        <v>2004</v>
      </c>
      <c r="R3505" t="s">
        <v>491</v>
      </c>
      <c r="S3505">
        <v>0</v>
      </c>
      <c r="T3505">
        <v>1000000</v>
      </c>
      <c r="U3505">
        <v>396035</v>
      </c>
      <c r="V3505">
        <f t="shared" si="109"/>
        <v>-603965</v>
      </c>
      <c r="W3505" t="s">
        <v>12733</v>
      </c>
      <c r="X3505">
        <v>6.9</v>
      </c>
      <c r="Y3505">
        <v>76</v>
      </c>
      <c r="Z3505">
        <v>2725</v>
      </c>
      <c r="AA3505">
        <v>48</v>
      </c>
      <c r="AB3505">
        <v>305</v>
      </c>
      <c r="AC3505">
        <v>87</v>
      </c>
      <c r="AD3505">
        <v>887</v>
      </c>
      <c r="AE3505">
        <v>805</v>
      </c>
      <c r="AF3505">
        <v>420</v>
      </c>
      <c r="AG3505">
        <v>2721</v>
      </c>
      <c r="AH3505" t="s">
        <v>2420</v>
      </c>
      <c r="AI3505" t="s">
        <v>12756</v>
      </c>
      <c r="AP3505">
        <f t="shared" si="108"/>
        <v>2</v>
      </c>
    </row>
    <row r="3506" spans="1:42" x14ac:dyDescent="0.3">
      <c r="A3506" s="1">
        <v>4292</v>
      </c>
      <c r="B3506" t="s">
        <v>12734</v>
      </c>
      <c r="C3506" t="s">
        <v>27</v>
      </c>
      <c r="D3506" t="s">
        <v>12735</v>
      </c>
      <c r="E3506" t="s">
        <v>6634</v>
      </c>
      <c r="F3506" t="s">
        <v>12736</v>
      </c>
      <c r="G3506" t="s">
        <v>12737</v>
      </c>
      <c r="H3506" t="s">
        <v>32</v>
      </c>
      <c r="I3506">
        <v>84</v>
      </c>
      <c r="J3506">
        <v>2.35</v>
      </c>
      <c r="K3506" t="s">
        <v>33</v>
      </c>
      <c r="L3506" t="s">
        <v>20535</v>
      </c>
      <c r="M3506" t="s">
        <v>20536</v>
      </c>
      <c r="N3506" t="s">
        <v>20537</v>
      </c>
      <c r="O3506" t="s">
        <v>20538</v>
      </c>
      <c r="P3506" t="s">
        <v>20364</v>
      </c>
      <c r="Q3506">
        <v>1999</v>
      </c>
      <c r="R3506" t="s">
        <v>491</v>
      </c>
      <c r="S3506">
        <v>0</v>
      </c>
      <c r="T3506">
        <v>2000000</v>
      </c>
      <c r="U3506">
        <v>6026908</v>
      </c>
      <c r="V3506">
        <f t="shared" si="109"/>
        <v>4026908</v>
      </c>
      <c r="W3506" t="s">
        <v>12738</v>
      </c>
      <c r="X3506">
        <v>4.3</v>
      </c>
      <c r="Y3506">
        <v>16</v>
      </c>
      <c r="Z3506">
        <v>536</v>
      </c>
      <c r="AA3506">
        <v>13</v>
      </c>
      <c r="AB3506">
        <v>43</v>
      </c>
      <c r="AC3506">
        <v>11</v>
      </c>
      <c r="AD3506">
        <v>489</v>
      </c>
      <c r="AE3506">
        <v>469</v>
      </c>
      <c r="AF3506">
        <v>249</v>
      </c>
      <c r="AG3506">
        <v>2196</v>
      </c>
      <c r="AH3506" t="s">
        <v>1432</v>
      </c>
      <c r="AI3506" t="s">
        <v>2420</v>
      </c>
      <c r="AP3506">
        <f t="shared" si="108"/>
        <v>2</v>
      </c>
    </row>
    <row r="3507" spans="1:42" x14ac:dyDescent="0.3">
      <c r="A3507" s="1">
        <v>4294</v>
      </c>
      <c r="B3507" t="s">
        <v>12739</v>
      </c>
      <c r="C3507" t="s">
        <v>27</v>
      </c>
      <c r="D3507" t="s">
        <v>12740</v>
      </c>
      <c r="E3507" t="s">
        <v>12741</v>
      </c>
      <c r="F3507" t="s">
        <v>12742</v>
      </c>
      <c r="G3507" t="s">
        <v>12740</v>
      </c>
      <c r="H3507" t="s">
        <v>1390</v>
      </c>
      <c r="I3507">
        <v>95</v>
      </c>
      <c r="J3507">
        <v>1.85</v>
      </c>
      <c r="K3507" t="s">
        <v>12743</v>
      </c>
      <c r="L3507" t="s">
        <v>20539</v>
      </c>
      <c r="M3507" t="s">
        <v>15162</v>
      </c>
      <c r="N3507" t="s">
        <v>14666</v>
      </c>
      <c r="O3507" t="s">
        <v>14676</v>
      </c>
      <c r="P3507" t="s">
        <v>19514</v>
      </c>
      <c r="Q3507">
        <v>2007</v>
      </c>
      <c r="R3507" t="s">
        <v>72</v>
      </c>
      <c r="S3507">
        <v>0</v>
      </c>
      <c r="T3507">
        <v>1300000</v>
      </c>
      <c r="U3507">
        <v>1060591</v>
      </c>
      <c r="V3507">
        <f t="shared" si="109"/>
        <v>-239409</v>
      </c>
      <c r="W3507" t="s">
        <v>12744</v>
      </c>
      <c r="X3507">
        <v>7.2</v>
      </c>
      <c r="Y3507">
        <v>109</v>
      </c>
      <c r="Z3507">
        <v>9750</v>
      </c>
      <c r="AA3507">
        <v>66</v>
      </c>
      <c r="AB3507">
        <v>0</v>
      </c>
      <c r="AC3507">
        <v>0</v>
      </c>
      <c r="AD3507">
        <v>227</v>
      </c>
      <c r="AE3507">
        <v>4</v>
      </c>
      <c r="AF3507">
        <v>0</v>
      </c>
      <c r="AG3507">
        <v>231</v>
      </c>
      <c r="AH3507" t="s">
        <v>1432</v>
      </c>
      <c r="AI3507" t="s">
        <v>2420</v>
      </c>
      <c r="AJ3507" t="s">
        <v>12756</v>
      </c>
      <c r="AP3507">
        <f t="shared" si="108"/>
        <v>3</v>
      </c>
    </row>
    <row r="3508" spans="1:42" x14ac:dyDescent="0.3">
      <c r="A3508" s="1">
        <v>4296</v>
      </c>
      <c r="B3508" t="s">
        <v>12745</v>
      </c>
      <c r="C3508" t="s">
        <v>27</v>
      </c>
      <c r="D3508" t="s">
        <v>12746</v>
      </c>
      <c r="E3508" t="s">
        <v>12747</v>
      </c>
      <c r="F3508" t="s">
        <v>12748</v>
      </c>
      <c r="G3508" t="s">
        <v>12749</v>
      </c>
      <c r="H3508" t="s">
        <v>12578</v>
      </c>
      <c r="I3508">
        <v>90</v>
      </c>
      <c r="J3508">
        <v>2.35</v>
      </c>
      <c r="K3508" t="s">
        <v>12579</v>
      </c>
      <c r="L3508" t="s">
        <v>17237</v>
      </c>
      <c r="M3508" t="s">
        <v>16508</v>
      </c>
      <c r="N3508" t="s">
        <v>17497</v>
      </c>
      <c r="O3508" t="s">
        <v>15517</v>
      </c>
      <c r="P3508" t="s">
        <v>14564</v>
      </c>
      <c r="Q3508">
        <v>2006</v>
      </c>
      <c r="R3508" t="s">
        <v>9126</v>
      </c>
      <c r="S3508">
        <v>0</v>
      </c>
      <c r="T3508">
        <v>1500000</v>
      </c>
      <c r="U3508">
        <v>155972</v>
      </c>
      <c r="V3508">
        <f t="shared" si="109"/>
        <v>-1344028</v>
      </c>
      <c r="W3508" t="s">
        <v>12750</v>
      </c>
      <c r="X3508">
        <v>7.3</v>
      </c>
      <c r="Y3508">
        <v>51</v>
      </c>
      <c r="Z3508">
        <v>4702</v>
      </c>
      <c r="AA3508">
        <v>23</v>
      </c>
      <c r="AB3508">
        <v>0</v>
      </c>
      <c r="AC3508">
        <v>21</v>
      </c>
      <c r="AD3508">
        <v>53</v>
      </c>
      <c r="AE3508">
        <v>30</v>
      </c>
      <c r="AF3508">
        <v>27</v>
      </c>
      <c r="AG3508">
        <v>137</v>
      </c>
      <c r="AH3508" t="s">
        <v>1432</v>
      </c>
      <c r="AI3508" t="s">
        <v>2420</v>
      </c>
      <c r="AJ3508" t="s">
        <v>12756</v>
      </c>
      <c r="AP3508">
        <f t="shared" si="108"/>
        <v>3</v>
      </c>
    </row>
    <row r="3509" spans="1:42" x14ac:dyDescent="0.3">
      <c r="A3509" s="1">
        <v>4298</v>
      </c>
      <c r="B3509" t="s">
        <v>12751</v>
      </c>
      <c r="C3509" t="s">
        <v>27</v>
      </c>
      <c r="D3509" t="s">
        <v>12752</v>
      </c>
      <c r="E3509" t="s">
        <v>10990</v>
      </c>
      <c r="F3509" t="s">
        <v>12753</v>
      </c>
      <c r="G3509" t="s">
        <v>12754</v>
      </c>
      <c r="H3509" t="s">
        <v>4855</v>
      </c>
      <c r="I3509">
        <v>144</v>
      </c>
      <c r="J3509">
        <v>2.35</v>
      </c>
      <c r="K3509" t="s">
        <v>33</v>
      </c>
      <c r="L3509" t="s">
        <v>20540</v>
      </c>
      <c r="M3509" t="s">
        <v>20541</v>
      </c>
      <c r="N3509" t="s">
        <v>20542</v>
      </c>
      <c r="O3509" t="s">
        <v>20543</v>
      </c>
      <c r="P3509" t="s">
        <v>20544</v>
      </c>
      <c r="Q3509">
        <v>2005</v>
      </c>
      <c r="R3509" t="s">
        <v>491</v>
      </c>
      <c r="S3509">
        <v>4</v>
      </c>
      <c r="T3509">
        <v>70000000</v>
      </c>
      <c r="U3509">
        <v>129319</v>
      </c>
      <c r="V3509">
        <f t="shared" si="109"/>
        <v>-69870681</v>
      </c>
      <c r="W3509" t="s">
        <v>12755</v>
      </c>
      <c r="X3509">
        <v>5.0999999999999996</v>
      </c>
      <c r="Y3509">
        <v>4</v>
      </c>
      <c r="Z3509">
        <v>257</v>
      </c>
      <c r="AA3509">
        <v>4</v>
      </c>
      <c r="AB3509">
        <v>9</v>
      </c>
      <c r="AC3509">
        <v>0</v>
      </c>
      <c r="AD3509">
        <v>421</v>
      </c>
      <c r="AE3509">
        <v>96</v>
      </c>
      <c r="AF3509">
        <v>45</v>
      </c>
      <c r="AG3509">
        <v>622</v>
      </c>
      <c r="AH3509" t="s">
        <v>12756</v>
      </c>
      <c r="AP3509">
        <f t="shared" si="108"/>
        <v>1</v>
      </c>
    </row>
    <row r="3510" spans="1:42" x14ac:dyDescent="0.3">
      <c r="A3510" s="1">
        <v>4299</v>
      </c>
      <c r="B3510" t="s">
        <v>12757</v>
      </c>
      <c r="C3510" t="s">
        <v>27</v>
      </c>
      <c r="D3510" t="s">
        <v>12758</v>
      </c>
      <c r="E3510" t="s">
        <v>4674</v>
      </c>
      <c r="F3510" t="s">
        <v>12759</v>
      </c>
      <c r="G3510" t="s">
        <v>12760</v>
      </c>
      <c r="H3510" t="s">
        <v>1390</v>
      </c>
      <c r="I3510">
        <v>123</v>
      </c>
      <c r="J3510">
        <v>2.35</v>
      </c>
      <c r="K3510" t="s">
        <v>2067</v>
      </c>
      <c r="L3510" t="s">
        <v>20545</v>
      </c>
      <c r="M3510" t="s">
        <v>15207</v>
      </c>
      <c r="N3510" t="s">
        <v>14074</v>
      </c>
      <c r="O3510" t="s">
        <v>17035</v>
      </c>
      <c r="P3510" t="s">
        <v>20546</v>
      </c>
      <c r="Q3510">
        <v>1969</v>
      </c>
      <c r="R3510" t="s">
        <v>491</v>
      </c>
      <c r="S3510">
        <v>0</v>
      </c>
      <c r="T3510">
        <v>1600000</v>
      </c>
      <c r="U3510">
        <v>26893</v>
      </c>
      <c r="V3510">
        <f t="shared" si="109"/>
        <v>-1573107</v>
      </c>
      <c r="W3510" t="s">
        <v>12761</v>
      </c>
      <c r="X3510">
        <v>7.2</v>
      </c>
      <c r="Y3510">
        <v>35</v>
      </c>
      <c r="Z3510">
        <v>4391</v>
      </c>
      <c r="AA3510">
        <v>26</v>
      </c>
      <c r="AB3510">
        <v>278</v>
      </c>
      <c r="AC3510">
        <v>0</v>
      </c>
      <c r="AD3510">
        <v>963</v>
      </c>
      <c r="AE3510">
        <v>710</v>
      </c>
      <c r="AF3510">
        <v>21</v>
      </c>
      <c r="AG3510">
        <v>1694</v>
      </c>
      <c r="AH3510" t="s">
        <v>20931</v>
      </c>
      <c r="AI3510" t="s">
        <v>2420</v>
      </c>
      <c r="AJ3510" t="s">
        <v>12756</v>
      </c>
      <c r="AP3510">
        <f t="shared" si="108"/>
        <v>3</v>
      </c>
    </row>
    <row r="3511" spans="1:42" x14ac:dyDescent="0.3">
      <c r="A3511" s="1">
        <v>4300</v>
      </c>
      <c r="B3511" t="s">
        <v>12762</v>
      </c>
      <c r="C3511" t="s">
        <v>27</v>
      </c>
      <c r="D3511" t="s">
        <v>2045</v>
      </c>
      <c r="E3511" t="s">
        <v>182</v>
      </c>
      <c r="F3511" t="s">
        <v>12763</v>
      </c>
      <c r="G3511" t="s">
        <v>10391</v>
      </c>
      <c r="H3511" t="s">
        <v>32</v>
      </c>
      <c r="I3511">
        <v>111</v>
      </c>
      <c r="J3511">
        <v>2.35</v>
      </c>
      <c r="K3511" t="s">
        <v>33</v>
      </c>
      <c r="L3511" t="s">
        <v>20402</v>
      </c>
      <c r="M3511" t="s">
        <v>14802</v>
      </c>
      <c r="N3511" t="s">
        <v>18473</v>
      </c>
      <c r="O3511" t="s">
        <v>16589</v>
      </c>
      <c r="P3511" t="s">
        <v>16203</v>
      </c>
      <c r="Q3511">
        <v>2003</v>
      </c>
      <c r="R3511" t="s">
        <v>491</v>
      </c>
      <c r="S3511">
        <v>2</v>
      </c>
      <c r="T3511">
        <v>1650000</v>
      </c>
      <c r="U3511">
        <v>2580</v>
      </c>
      <c r="V3511">
        <f t="shared" si="109"/>
        <v>-1647420</v>
      </c>
      <c r="W3511" t="s">
        <v>12764</v>
      </c>
      <c r="X3511">
        <v>5.4</v>
      </c>
      <c r="Y3511">
        <v>22</v>
      </c>
      <c r="Z3511">
        <v>1618</v>
      </c>
      <c r="AA3511">
        <v>40</v>
      </c>
      <c r="AB3511">
        <v>63</v>
      </c>
      <c r="AC3511">
        <v>1000</v>
      </c>
      <c r="AD3511">
        <v>2000</v>
      </c>
      <c r="AE3511">
        <v>163</v>
      </c>
      <c r="AF3511">
        <v>127</v>
      </c>
      <c r="AG3511">
        <v>2564</v>
      </c>
      <c r="AH3511" t="s">
        <v>2420</v>
      </c>
      <c r="AI3511" t="s">
        <v>20928</v>
      </c>
      <c r="AP3511">
        <f t="shared" si="108"/>
        <v>2</v>
      </c>
    </row>
    <row r="3512" spans="1:42" x14ac:dyDescent="0.3">
      <c r="A3512" s="1">
        <v>4302</v>
      </c>
      <c r="B3512" t="s">
        <v>12765</v>
      </c>
      <c r="C3512" t="s">
        <v>27</v>
      </c>
      <c r="D3512" t="s">
        <v>12766</v>
      </c>
      <c r="E3512" t="s">
        <v>6357</v>
      </c>
      <c r="F3512" t="s">
        <v>3632</v>
      </c>
      <c r="G3512" t="s">
        <v>5497</v>
      </c>
      <c r="H3512" t="s">
        <v>32</v>
      </c>
      <c r="I3512">
        <v>108</v>
      </c>
      <c r="J3512">
        <v>1.85</v>
      </c>
      <c r="K3512" t="s">
        <v>33</v>
      </c>
      <c r="L3512" t="s">
        <v>16926</v>
      </c>
      <c r="M3512" t="s">
        <v>16539</v>
      </c>
      <c r="N3512" t="s">
        <v>18293</v>
      </c>
      <c r="O3512" t="s">
        <v>20547</v>
      </c>
      <c r="P3512" t="s">
        <v>14862</v>
      </c>
      <c r="Q3512">
        <v>2007</v>
      </c>
      <c r="R3512" t="s">
        <v>34</v>
      </c>
      <c r="S3512">
        <v>1</v>
      </c>
      <c r="T3512">
        <v>2000000</v>
      </c>
      <c r="U3512">
        <v>19067631</v>
      </c>
      <c r="V3512">
        <f t="shared" si="109"/>
        <v>17067631</v>
      </c>
      <c r="W3512" t="s">
        <v>12767</v>
      </c>
      <c r="X3512">
        <v>7.1</v>
      </c>
      <c r="Y3512">
        <v>173</v>
      </c>
      <c r="Z3512">
        <v>37714</v>
      </c>
      <c r="AA3512">
        <v>204</v>
      </c>
      <c r="AB3512">
        <v>0</v>
      </c>
      <c r="AC3512">
        <v>191</v>
      </c>
      <c r="AD3512">
        <v>597</v>
      </c>
      <c r="AE3512">
        <v>541</v>
      </c>
      <c r="AF3512">
        <v>336</v>
      </c>
      <c r="AG3512">
        <v>1981</v>
      </c>
      <c r="AH3512" t="s">
        <v>1432</v>
      </c>
      <c r="AI3512" t="s">
        <v>2420</v>
      </c>
      <c r="AJ3512" t="s">
        <v>12756</v>
      </c>
      <c r="AP3512">
        <f t="shared" si="108"/>
        <v>3</v>
      </c>
    </row>
    <row r="3513" spans="1:42" x14ac:dyDescent="0.3">
      <c r="A3513" s="1">
        <v>4303</v>
      </c>
      <c r="B3513" t="s">
        <v>12768</v>
      </c>
      <c r="C3513" t="s">
        <v>27</v>
      </c>
      <c r="D3513" t="s">
        <v>12769</v>
      </c>
      <c r="E3513" t="s">
        <v>8451</v>
      </c>
      <c r="F3513" t="s">
        <v>12770</v>
      </c>
      <c r="G3513" t="s">
        <v>12771</v>
      </c>
      <c r="H3513" t="s">
        <v>32</v>
      </c>
      <c r="I3513">
        <v>92</v>
      </c>
      <c r="J3513">
        <v>1.85</v>
      </c>
      <c r="K3513" t="s">
        <v>33</v>
      </c>
      <c r="L3513" t="s">
        <v>14687</v>
      </c>
      <c r="M3513" t="s">
        <v>15083</v>
      </c>
      <c r="N3513" t="s">
        <v>20548</v>
      </c>
      <c r="O3513" t="s">
        <v>14320</v>
      </c>
      <c r="P3513" t="s">
        <v>14307</v>
      </c>
      <c r="Q3513">
        <v>1988</v>
      </c>
      <c r="R3513" t="s">
        <v>491</v>
      </c>
      <c r="S3513">
        <v>1</v>
      </c>
      <c r="T3513">
        <v>1100000</v>
      </c>
      <c r="U3513">
        <v>11806119</v>
      </c>
      <c r="V3513">
        <f t="shared" si="109"/>
        <v>10706119</v>
      </c>
      <c r="W3513" t="s">
        <v>12772</v>
      </c>
      <c r="X3513">
        <v>6.8</v>
      </c>
      <c r="Y3513">
        <v>61</v>
      </c>
      <c r="Z3513">
        <v>57578</v>
      </c>
      <c r="AA3513">
        <v>210</v>
      </c>
      <c r="AB3513">
        <v>0</v>
      </c>
      <c r="AC3513">
        <v>15</v>
      </c>
      <c r="AD3513">
        <v>633</v>
      </c>
      <c r="AE3513">
        <v>403</v>
      </c>
      <c r="AF3513">
        <v>49</v>
      </c>
      <c r="AG3513">
        <v>1168</v>
      </c>
      <c r="AH3513" t="s">
        <v>980</v>
      </c>
      <c r="AI3513" t="s">
        <v>20932</v>
      </c>
      <c r="AJ3513" t="s">
        <v>2420</v>
      </c>
      <c r="AK3513" t="s">
        <v>20930</v>
      </c>
      <c r="AP3513">
        <f t="shared" si="108"/>
        <v>4</v>
      </c>
    </row>
    <row r="3514" spans="1:42" x14ac:dyDescent="0.3">
      <c r="A3514" s="1">
        <v>4305</v>
      </c>
      <c r="B3514" t="s">
        <v>12773</v>
      </c>
      <c r="C3514" t="s">
        <v>27</v>
      </c>
      <c r="D3514" t="s">
        <v>12774</v>
      </c>
      <c r="E3514" t="s">
        <v>739</v>
      </c>
      <c r="F3514" t="s">
        <v>12775</v>
      </c>
      <c r="G3514" t="s">
        <v>12776</v>
      </c>
      <c r="H3514" t="s">
        <v>32</v>
      </c>
      <c r="I3514">
        <v>91</v>
      </c>
      <c r="J3514">
        <v>1.85</v>
      </c>
      <c r="K3514" t="s">
        <v>33</v>
      </c>
      <c r="L3514" t="s">
        <v>14198</v>
      </c>
      <c r="M3514" t="s">
        <v>16680</v>
      </c>
      <c r="N3514" t="s">
        <v>14689</v>
      </c>
      <c r="O3514" t="s">
        <v>16211</v>
      </c>
      <c r="P3514" t="s">
        <v>20549</v>
      </c>
      <c r="Q3514">
        <v>1995</v>
      </c>
      <c r="R3514" t="s">
        <v>491</v>
      </c>
      <c r="S3514">
        <v>1</v>
      </c>
      <c r="T3514">
        <v>1500000</v>
      </c>
      <c r="U3514">
        <v>7417210</v>
      </c>
      <c r="V3514">
        <f t="shared" si="109"/>
        <v>5917210</v>
      </c>
      <c r="W3514" t="s">
        <v>12777</v>
      </c>
      <c r="X3514">
        <v>7</v>
      </c>
      <c r="Y3514">
        <v>71</v>
      </c>
      <c r="Z3514">
        <v>59041</v>
      </c>
      <c r="AA3514">
        <v>408</v>
      </c>
      <c r="AB3514">
        <v>0</v>
      </c>
      <c r="AC3514">
        <v>184</v>
      </c>
      <c r="AD3514">
        <v>3000</v>
      </c>
      <c r="AE3514">
        <v>202</v>
      </c>
      <c r="AF3514">
        <v>82</v>
      </c>
      <c r="AG3514">
        <v>3310</v>
      </c>
      <c r="AH3514" t="s">
        <v>2420</v>
      </c>
      <c r="AP3514">
        <f t="shared" si="108"/>
        <v>1</v>
      </c>
    </row>
    <row r="3515" spans="1:42" x14ac:dyDescent="0.3">
      <c r="A3515" s="1">
        <v>4306</v>
      </c>
      <c r="B3515" t="s">
        <v>12778</v>
      </c>
      <c r="C3515" t="s">
        <v>27</v>
      </c>
      <c r="D3515" t="s">
        <v>10182</v>
      </c>
      <c r="E3515" t="s">
        <v>12779</v>
      </c>
      <c r="F3515" t="s">
        <v>12780</v>
      </c>
      <c r="G3515" t="s">
        <v>12781</v>
      </c>
      <c r="H3515" t="s">
        <v>32</v>
      </c>
      <c r="I3515">
        <v>88</v>
      </c>
      <c r="J3515">
        <v>1.85</v>
      </c>
      <c r="K3515" t="s">
        <v>33</v>
      </c>
      <c r="L3515" t="s">
        <v>14325</v>
      </c>
      <c r="M3515" t="s">
        <v>15189</v>
      </c>
      <c r="N3515" t="s">
        <v>17333</v>
      </c>
      <c r="O3515" t="s">
        <v>20550</v>
      </c>
      <c r="P3515" t="s">
        <v>14218</v>
      </c>
      <c r="Q3515">
        <v>2005</v>
      </c>
      <c r="R3515" t="s">
        <v>491</v>
      </c>
      <c r="S3515">
        <v>0</v>
      </c>
      <c r="T3515">
        <v>1500000</v>
      </c>
      <c r="U3515">
        <v>7362100</v>
      </c>
      <c r="V3515">
        <f t="shared" si="109"/>
        <v>5862100</v>
      </c>
      <c r="W3515" t="s">
        <v>12782</v>
      </c>
      <c r="X3515">
        <v>7.4</v>
      </c>
      <c r="Y3515">
        <v>110</v>
      </c>
      <c r="Z3515">
        <v>60295</v>
      </c>
      <c r="AA3515">
        <v>232</v>
      </c>
      <c r="AB3515">
        <v>0</v>
      </c>
      <c r="AC3515">
        <v>387</v>
      </c>
      <c r="AD3515">
        <v>436</v>
      </c>
      <c r="AE3515">
        <v>25</v>
      </c>
      <c r="AF3515">
        <v>18</v>
      </c>
      <c r="AG3515">
        <v>479</v>
      </c>
      <c r="AH3515" t="s">
        <v>1432</v>
      </c>
      <c r="AI3515" t="s">
        <v>2420</v>
      </c>
      <c r="AP3515">
        <f t="shared" si="108"/>
        <v>2</v>
      </c>
    </row>
    <row r="3516" spans="1:42" x14ac:dyDescent="0.3">
      <c r="A3516" s="1">
        <v>4307</v>
      </c>
      <c r="B3516" t="s">
        <v>12783</v>
      </c>
      <c r="C3516" t="s">
        <v>27</v>
      </c>
      <c r="D3516" t="s">
        <v>6561</v>
      </c>
      <c r="E3516" t="s">
        <v>12784</v>
      </c>
      <c r="F3516" t="s">
        <v>12785</v>
      </c>
      <c r="G3516" t="s">
        <v>12786</v>
      </c>
      <c r="H3516" t="s">
        <v>32</v>
      </c>
      <c r="I3516">
        <v>97</v>
      </c>
      <c r="J3516">
        <v>1.85</v>
      </c>
      <c r="K3516" t="s">
        <v>33</v>
      </c>
      <c r="L3516" t="s">
        <v>14068</v>
      </c>
      <c r="M3516" t="s">
        <v>15162</v>
      </c>
      <c r="N3516" t="s">
        <v>15107</v>
      </c>
      <c r="O3516" t="s">
        <v>14403</v>
      </c>
      <c r="P3516" t="s">
        <v>20551</v>
      </c>
      <c r="Q3516">
        <v>2001</v>
      </c>
      <c r="R3516" t="s">
        <v>491</v>
      </c>
      <c r="S3516">
        <v>1</v>
      </c>
      <c r="T3516">
        <v>1000000</v>
      </c>
      <c r="U3516">
        <v>7022940</v>
      </c>
      <c r="V3516">
        <f t="shared" si="109"/>
        <v>6022940</v>
      </c>
      <c r="W3516" t="s">
        <v>12787</v>
      </c>
      <c r="X3516">
        <v>6.7</v>
      </c>
      <c r="Y3516">
        <v>110</v>
      </c>
      <c r="Z3516">
        <v>14018</v>
      </c>
      <c r="AA3516">
        <v>190</v>
      </c>
      <c r="AB3516">
        <v>682</v>
      </c>
      <c r="AC3516">
        <v>0</v>
      </c>
      <c r="AD3516">
        <v>378</v>
      </c>
      <c r="AE3516">
        <v>321</v>
      </c>
      <c r="AF3516">
        <v>117</v>
      </c>
      <c r="AG3516">
        <v>1173</v>
      </c>
      <c r="AH3516" t="s">
        <v>1432</v>
      </c>
      <c r="AI3516" t="s">
        <v>2420</v>
      </c>
      <c r="AJ3516" t="s">
        <v>12756</v>
      </c>
      <c r="AP3516">
        <f t="shared" si="108"/>
        <v>3</v>
      </c>
    </row>
    <row r="3517" spans="1:42" x14ac:dyDescent="0.3">
      <c r="A3517" s="1">
        <v>4310</v>
      </c>
      <c r="B3517" t="s">
        <v>12788</v>
      </c>
      <c r="C3517" t="s">
        <v>27</v>
      </c>
      <c r="D3517" t="s">
        <v>6899</v>
      </c>
      <c r="E3517" t="s">
        <v>275</v>
      </c>
      <c r="F3517" t="s">
        <v>3072</v>
      </c>
      <c r="G3517" t="s">
        <v>5985</v>
      </c>
      <c r="H3517" t="s">
        <v>205</v>
      </c>
      <c r="I3517">
        <v>103</v>
      </c>
      <c r="J3517">
        <v>1.85</v>
      </c>
      <c r="K3517" t="s">
        <v>33</v>
      </c>
      <c r="L3517" t="s">
        <v>14678</v>
      </c>
      <c r="M3517" t="s">
        <v>15351</v>
      </c>
      <c r="N3517" t="s">
        <v>14479</v>
      </c>
      <c r="O3517" t="s">
        <v>14989</v>
      </c>
      <c r="P3517" t="s">
        <v>19598</v>
      </c>
      <c r="Q3517">
        <v>1994</v>
      </c>
      <c r="R3517" t="s">
        <v>491</v>
      </c>
      <c r="S3517">
        <v>1</v>
      </c>
      <c r="T3517">
        <v>2000000</v>
      </c>
      <c r="U3517">
        <v>5132222</v>
      </c>
      <c r="V3517">
        <f t="shared" si="109"/>
        <v>3132222</v>
      </c>
      <c r="W3517" t="s">
        <v>12789</v>
      </c>
      <c r="X3517">
        <v>7.2</v>
      </c>
      <c r="Y3517">
        <v>53</v>
      </c>
      <c r="Z3517">
        <v>14112</v>
      </c>
      <c r="AA3517">
        <v>83</v>
      </c>
      <c r="AB3517">
        <v>619</v>
      </c>
      <c r="AC3517">
        <v>460</v>
      </c>
      <c r="AD3517">
        <v>991</v>
      </c>
      <c r="AE3517">
        <v>971</v>
      </c>
      <c r="AF3517">
        <v>900</v>
      </c>
      <c r="AG3517">
        <v>2990</v>
      </c>
      <c r="AH3517" t="s">
        <v>2420</v>
      </c>
      <c r="AI3517" t="s">
        <v>20928</v>
      </c>
      <c r="AJ3517" t="s">
        <v>12756</v>
      </c>
      <c r="AP3517">
        <f t="shared" si="108"/>
        <v>3</v>
      </c>
    </row>
    <row r="3518" spans="1:42" x14ac:dyDescent="0.3">
      <c r="A3518" s="1">
        <v>4311</v>
      </c>
      <c r="B3518" t="s">
        <v>12790</v>
      </c>
      <c r="C3518" t="s">
        <v>27</v>
      </c>
      <c r="D3518" t="s">
        <v>9397</v>
      </c>
      <c r="E3518" t="s">
        <v>2820</v>
      </c>
      <c r="F3518" t="s">
        <v>9397</v>
      </c>
      <c r="G3518" t="s">
        <v>12791</v>
      </c>
      <c r="H3518" t="s">
        <v>32</v>
      </c>
      <c r="I3518">
        <v>110</v>
      </c>
      <c r="J3518">
        <v>1.85</v>
      </c>
      <c r="K3518" t="s">
        <v>33</v>
      </c>
      <c r="L3518" t="s">
        <v>18280</v>
      </c>
      <c r="M3518" t="s">
        <v>16472</v>
      </c>
      <c r="N3518" t="s">
        <v>20552</v>
      </c>
      <c r="O3518" t="s">
        <v>19538</v>
      </c>
      <c r="P3518" t="s">
        <v>16949</v>
      </c>
      <c r="Q3518">
        <v>1998</v>
      </c>
      <c r="R3518" t="s">
        <v>491</v>
      </c>
      <c r="S3518">
        <v>2</v>
      </c>
      <c r="T3518">
        <v>1500000</v>
      </c>
      <c r="U3518">
        <v>2365931</v>
      </c>
      <c r="V3518">
        <f t="shared" si="109"/>
        <v>865931</v>
      </c>
      <c r="W3518" t="s">
        <v>12792</v>
      </c>
      <c r="X3518">
        <v>7.5</v>
      </c>
      <c r="Y3518">
        <v>106</v>
      </c>
      <c r="Z3518">
        <v>36657</v>
      </c>
      <c r="AA3518">
        <v>318</v>
      </c>
      <c r="AB3518">
        <v>0</v>
      </c>
      <c r="AC3518">
        <v>787</v>
      </c>
      <c r="AD3518">
        <v>1000</v>
      </c>
      <c r="AE3518">
        <v>787</v>
      </c>
      <c r="AF3518">
        <v>642</v>
      </c>
      <c r="AG3518">
        <v>4762</v>
      </c>
      <c r="AH3518" t="s">
        <v>1432</v>
      </c>
      <c r="AI3518" t="s">
        <v>20931</v>
      </c>
      <c r="AJ3518" t="s">
        <v>2420</v>
      </c>
      <c r="AK3518" t="s">
        <v>12756</v>
      </c>
      <c r="AP3518">
        <f t="shared" si="108"/>
        <v>4</v>
      </c>
    </row>
    <row r="3519" spans="1:42" x14ac:dyDescent="0.3">
      <c r="A3519" s="1">
        <v>4312</v>
      </c>
      <c r="B3519" t="s">
        <v>12793</v>
      </c>
      <c r="C3519" t="s">
        <v>27</v>
      </c>
      <c r="D3519" t="s">
        <v>259</v>
      </c>
      <c r="E3519" t="s">
        <v>5140</v>
      </c>
      <c r="F3519" t="s">
        <v>10859</v>
      </c>
      <c r="G3519" t="s">
        <v>12794</v>
      </c>
      <c r="H3519" t="s">
        <v>32</v>
      </c>
      <c r="I3519">
        <v>103</v>
      </c>
      <c r="J3519">
        <v>2.35</v>
      </c>
      <c r="K3519" t="s">
        <v>33</v>
      </c>
      <c r="L3519" t="s">
        <v>14981</v>
      </c>
      <c r="M3519" t="s">
        <v>14325</v>
      </c>
      <c r="N3519" t="s">
        <v>15550</v>
      </c>
      <c r="O3519" t="s">
        <v>14528</v>
      </c>
      <c r="P3519" t="s">
        <v>14241</v>
      </c>
      <c r="Q3519">
        <v>2010</v>
      </c>
      <c r="R3519" t="s">
        <v>34</v>
      </c>
      <c r="S3519">
        <v>1</v>
      </c>
      <c r="T3519">
        <v>1500000</v>
      </c>
      <c r="U3519">
        <v>53991137</v>
      </c>
      <c r="V3519">
        <f t="shared" si="109"/>
        <v>52491137</v>
      </c>
      <c r="W3519" t="s">
        <v>12795</v>
      </c>
      <c r="X3519">
        <v>6.8</v>
      </c>
      <c r="Y3519">
        <v>445</v>
      </c>
      <c r="Z3519">
        <v>202800</v>
      </c>
      <c r="AA3519">
        <v>752</v>
      </c>
      <c r="AB3519">
        <v>60000</v>
      </c>
      <c r="AC3519">
        <v>0</v>
      </c>
      <c r="AD3519">
        <v>852</v>
      </c>
      <c r="AE3519">
        <v>618</v>
      </c>
      <c r="AF3519">
        <v>588</v>
      </c>
      <c r="AG3519">
        <v>3030</v>
      </c>
      <c r="AH3519" t="s">
        <v>20924</v>
      </c>
      <c r="AI3519" t="s">
        <v>4493</v>
      </c>
      <c r="AJ3519" t="s">
        <v>20928</v>
      </c>
      <c r="AK3519" t="s">
        <v>13161</v>
      </c>
      <c r="AP3519">
        <f t="shared" si="108"/>
        <v>4</v>
      </c>
    </row>
    <row r="3520" spans="1:42" x14ac:dyDescent="0.3">
      <c r="A3520" s="1">
        <v>4314</v>
      </c>
      <c r="B3520" t="s">
        <v>12796</v>
      </c>
      <c r="C3520" t="s">
        <v>27</v>
      </c>
      <c r="D3520" t="s">
        <v>12797</v>
      </c>
      <c r="E3520" t="s">
        <v>12010</v>
      </c>
      <c r="F3520" t="s">
        <v>12798</v>
      </c>
      <c r="G3520" t="s">
        <v>12799</v>
      </c>
      <c r="H3520" t="s">
        <v>12013</v>
      </c>
      <c r="I3520">
        <v>114</v>
      </c>
      <c r="J3520">
        <v>1.85</v>
      </c>
      <c r="K3520" t="s">
        <v>1988</v>
      </c>
      <c r="L3520" t="s">
        <v>15790</v>
      </c>
      <c r="M3520" t="s">
        <v>15207</v>
      </c>
      <c r="N3520" t="s">
        <v>14665</v>
      </c>
      <c r="O3520" t="s">
        <v>16812</v>
      </c>
      <c r="P3520" t="s">
        <v>20553</v>
      </c>
      <c r="Q3520">
        <v>2000</v>
      </c>
      <c r="R3520" t="s">
        <v>491</v>
      </c>
      <c r="S3520">
        <v>0</v>
      </c>
      <c r="T3520">
        <v>1500000</v>
      </c>
      <c r="U3520">
        <v>1221261</v>
      </c>
      <c r="V3520">
        <f t="shared" si="109"/>
        <v>-278739</v>
      </c>
      <c r="W3520" t="s">
        <v>12800</v>
      </c>
      <c r="X3520">
        <v>7.9</v>
      </c>
      <c r="Y3520">
        <v>94</v>
      </c>
      <c r="Z3520">
        <v>38215</v>
      </c>
      <c r="AA3520">
        <v>125</v>
      </c>
      <c r="AB3520">
        <v>0</v>
      </c>
      <c r="AC3520">
        <v>44</v>
      </c>
      <c r="AD3520">
        <v>827</v>
      </c>
      <c r="AE3520">
        <v>22</v>
      </c>
      <c r="AF3520">
        <v>7</v>
      </c>
      <c r="AG3520">
        <v>856</v>
      </c>
      <c r="AH3520" t="s">
        <v>20931</v>
      </c>
      <c r="AI3520" t="s">
        <v>2420</v>
      </c>
      <c r="AJ3520" t="s">
        <v>13161</v>
      </c>
      <c r="AP3520">
        <f t="shared" si="108"/>
        <v>3</v>
      </c>
    </row>
    <row r="3521" spans="1:42" x14ac:dyDescent="0.3">
      <c r="A3521" s="1">
        <v>4316</v>
      </c>
      <c r="B3521" t="s">
        <v>12801</v>
      </c>
      <c r="C3521" t="s">
        <v>27</v>
      </c>
      <c r="D3521" t="s">
        <v>12802</v>
      </c>
      <c r="E3521" t="s">
        <v>5203</v>
      </c>
      <c r="F3521" t="s">
        <v>3069</v>
      </c>
      <c r="G3521" t="s">
        <v>12803</v>
      </c>
      <c r="H3521" t="s">
        <v>32</v>
      </c>
      <c r="I3521">
        <v>112</v>
      </c>
      <c r="J3521">
        <v>1.66</v>
      </c>
      <c r="K3521" t="s">
        <v>33</v>
      </c>
      <c r="L3521" t="s">
        <v>20554</v>
      </c>
      <c r="M3521" t="s">
        <v>15874</v>
      </c>
      <c r="N3521" t="s">
        <v>20555</v>
      </c>
      <c r="O3521" t="s">
        <v>14956</v>
      </c>
      <c r="P3521" t="s">
        <v>14074</v>
      </c>
      <c r="Q3521">
        <v>2005</v>
      </c>
      <c r="R3521" t="s">
        <v>491</v>
      </c>
      <c r="S3521">
        <v>1</v>
      </c>
      <c r="T3521">
        <v>1500000</v>
      </c>
      <c r="U3521">
        <v>712294</v>
      </c>
      <c r="V3521">
        <f t="shared" si="109"/>
        <v>-787706</v>
      </c>
      <c r="W3521" t="s">
        <v>12804</v>
      </c>
      <c r="X3521">
        <v>6.7</v>
      </c>
      <c r="Y3521">
        <v>75</v>
      </c>
      <c r="Z3521">
        <v>9408</v>
      </c>
      <c r="AA3521">
        <v>68</v>
      </c>
      <c r="AB3521">
        <v>608</v>
      </c>
      <c r="AC3521">
        <v>58</v>
      </c>
      <c r="AD3521">
        <v>552</v>
      </c>
      <c r="AE3521">
        <v>265</v>
      </c>
      <c r="AF3521">
        <v>42</v>
      </c>
      <c r="AG3521">
        <v>859</v>
      </c>
      <c r="AH3521" t="s">
        <v>2420</v>
      </c>
      <c r="AP3521">
        <f t="shared" si="108"/>
        <v>1</v>
      </c>
    </row>
    <row r="3522" spans="1:42" x14ac:dyDescent="0.3">
      <c r="A3522" s="1">
        <v>4317</v>
      </c>
      <c r="B3522" t="s">
        <v>12805</v>
      </c>
      <c r="C3522" t="s">
        <v>27</v>
      </c>
      <c r="D3522" t="s">
        <v>12806</v>
      </c>
      <c r="E3522" t="s">
        <v>1215</v>
      </c>
      <c r="F3522" t="s">
        <v>8821</v>
      </c>
      <c r="G3522" t="s">
        <v>1037</v>
      </c>
      <c r="H3522" t="s">
        <v>32</v>
      </c>
      <c r="I3522">
        <v>104</v>
      </c>
      <c r="J3522">
        <v>1.78</v>
      </c>
      <c r="K3522" t="s">
        <v>33</v>
      </c>
      <c r="L3522" t="s">
        <v>20556</v>
      </c>
      <c r="M3522" t="s">
        <v>20557</v>
      </c>
      <c r="N3522" t="s">
        <v>15251</v>
      </c>
      <c r="O3522" t="s">
        <v>20558</v>
      </c>
      <c r="P3522" t="s">
        <v>14230</v>
      </c>
      <c r="Q3522">
        <v>2013</v>
      </c>
      <c r="R3522" t="s">
        <v>491</v>
      </c>
      <c r="S3522">
        <v>7</v>
      </c>
      <c r="T3522">
        <v>1500000</v>
      </c>
      <c r="U3522">
        <v>3447339</v>
      </c>
      <c r="V3522">
        <f t="shared" si="109"/>
        <v>1947339</v>
      </c>
      <c r="W3522" t="s">
        <v>12807</v>
      </c>
      <c r="X3522">
        <v>5.8</v>
      </c>
      <c r="Y3522">
        <v>97</v>
      </c>
      <c r="Z3522">
        <v>29517</v>
      </c>
      <c r="AA3522">
        <v>79</v>
      </c>
      <c r="AB3522">
        <v>0</v>
      </c>
      <c r="AC3522">
        <v>38</v>
      </c>
      <c r="AD3522">
        <v>801</v>
      </c>
      <c r="AE3522">
        <v>727</v>
      </c>
      <c r="AF3522">
        <v>690</v>
      </c>
      <c r="AG3522">
        <v>2667</v>
      </c>
      <c r="AH3522" t="s">
        <v>1432</v>
      </c>
      <c r="AI3522" t="s">
        <v>12756</v>
      </c>
      <c r="AP3522">
        <f t="shared" si="108"/>
        <v>2</v>
      </c>
    </row>
    <row r="3523" spans="1:42" x14ac:dyDescent="0.3">
      <c r="A3523" s="1">
        <v>4318</v>
      </c>
      <c r="B3523" t="s">
        <v>12808</v>
      </c>
      <c r="C3523" t="s">
        <v>27</v>
      </c>
      <c r="D3523" t="s">
        <v>11834</v>
      </c>
      <c r="E3523" t="s">
        <v>4045</v>
      </c>
      <c r="F3523" t="s">
        <v>12809</v>
      </c>
      <c r="G3523" t="s">
        <v>12810</v>
      </c>
      <c r="H3523" t="s">
        <v>1390</v>
      </c>
      <c r="I3523">
        <v>99</v>
      </c>
      <c r="J3523">
        <v>1.85</v>
      </c>
      <c r="K3523" t="s">
        <v>33</v>
      </c>
      <c r="L3523" t="s">
        <v>14897</v>
      </c>
      <c r="M3523" t="s">
        <v>20559</v>
      </c>
      <c r="N3523" t="s">
        <v>17233</v>
      </c>
      <c r="O3523" t="s">
        <v>17685</v>
      </c>
      <c r="P3523" t="s">
        <v>14630</v>
      </c>
      <c r="Q3523">
        <v>1993</v>
      </c>
      <c r="R3523" t="s">
        <v>491</v>
      </c>
      <c r="S3523">
        <v>0</v>
      </c>
      <c r="T3523">
        <v>1500000</v>
      </c>
      <c r="U3523">
        <v>418953</v>
      </c>
      <c r="V3523">
        <f t="shared" si="109"/>
        <v>-1081047</v>
      </c>
      <c r="W3523" t="s">
        <v>12811</v>
      </c>
      <c r="X3523">
        <v>6.5</v>
      </c>
      <c r="Y3523">
        <v>37</v>
      </c>
      <c r="Z3523">
        <v>17322</v>
      </c>
      <c r="AA3523">
        <v>93</v>
      </c>
      <c r="AB3523">
        <v>853</v>
      </c>
      <c r="AC3523">
        <v>675</v>
      </c>
      <c r="AD3523">
        <v>902</v>
      </c>
      <c r="AE3523">
        <v>424</v>
      </c>
      <c r="AF3523">
        <v>164</v>
      </c>
      <c r="AG3523">
        <v>1582</v>
      </c>
      <c r="AH3523" t="s">
        <v>20931</v>
      </c>
      <c r="AI3523" t="s">
        <v>2420</v>
      </c>
      <c r="AJ3523" t="s">
        <v>13161</v>
      </c>
      <c r="AP3523">
        <f t="shared" ref="AP3523:AP3586" si="110">COUNTA(AH3523:AO3523)</f>
        <v>3</v>
      </c>
    </row>
    <row r="3524" spans="1:42" x14ac:dyDescent="0.3">
      <c r="A3524" s="1">
        <v>4319</v>
      </c>
      <c r="B3524" t="s">
        <v>12812</v>
      </c>
      <c r="C3524" t="s">
        <v>559</v>
      </c>
      <c r="D3524" t="s">
        <v>12813</v>
      </c>
      <c r="E3524" t="s">
        <v>2992</v>
      </c>
      <c r="F3524" t="s">
        <v>12814</v>
      </c>
      <c r="G3524" t="s">
        <v>12815</v>
      </c>
      <c r="H3524" t="s">
        <v>32</v>
      </c>
      <c r="I3524">
        <v>98</v>
      </c>
      <c r="J3524">
        <v>1.66</v>
      </c>
      <c r="K3524" t="s">
        <v>33</v>
      </c>
      <c r="L3524" t="s">
        <v>15125</v>
      </c>
      <c r="M3524" t="s">
        <v>20560</v>
      </c>
      <c r="N3524" t="s">
        <v>20561</v>
      </c>
      <c r="O3524" t="s">
        <v>15684</v>
      </c>
      <c r="P3524" t="s">
        <v>20122</v>
      </c>
      <c r="Q3524">
        <v>2001</v>
      </c>
      <c r="R3524" t="s">
        <v>491</v>
      </c>
      <c r="S3524">
        <v>0</v>
      </c>
      <c r="T3524">
        <v>1500000</v>
      </c>
      <c r="U3524">
        <v>406035</v>
      </c>
      <c r="V3524">
        <f t="shared" ref="V3524:V3587" si="111">U3524-T3524</f>
        <v>-1093965</v>
      </c>
      <c r="W3524" t="s">
        <v>12816</v>
      </c>
      <c r="X3524">
        <v>7.2</v>
      </c>
      <c r="Y3524">
        <v>84</v>
      </c>
      <c r="Z3524">
        <v>30314</v>
      </c>
      <c r="AA3524">
        <v>159</v>
      </c>
      <c r="AB3524">
        <v>0</v>
      </c>
      <c r="AC3524">
        <v>21</v>
      </c>
      <c r="AD3524">
        <v>33000</v>
      </c>
      <c r="AE3524">
        <v>243</v>
      </c>
      <c r="AF3524">
        <v>76</v>
      </c>
      <c r="AG3524">
        <v>33441</v>
      </c>
      <c r="AH3524" t="s">
        <v>2420</v>
      </c>
      <c r="AP3524">
        <f t="shared" si="110"/>
        <v>1</v>
      </c>
    </row>
    <row r="3525" spans="1:42" x14ac:dyDescent="0.3">
      <c r="A3525" s="1">
        <v>4322</v>
      </c>
      <c r="B3525" t="s">
        <v>12817</v>
      </c>
      <c r="C3525" t="s">
        <v>27</v>
      </c>
      <c r="D3525" t="s">
        <v>8927</v>
      </c>
      <c r="E3525" t="s">
        <v>2667</v>
      </c>
      <c r="F3525" t="s">
        <v>7731</v>
      </c>
      <c r="G3525" t="s">
        <v>10244</v>
      </c>
      <c r="H3525" t="s">
        <v>32</v>
      </c>
      <c r="I3525">
        <v>100</v>
      </c>
      <c r="J3525">
        <v>2.35</v>
      </c>
      <c r="K3525" t="s">
        <v>33</v>
      </c>
      <c r="L3525" t="s">
        <v>20562</v>
      </c>
      <c r="M3525" t="s">
        <v>20563</v>
      </c>
      <c r="N3525" t="s">
        <v>20564</v>
      </c>
      <c r="O3525" t="s">
        <v>20565</v>
      </c>
      <c r="P3525" t="s">
        <v>16317</v>
      </c>
      <c r="Q3525">
        <v>2001</v>
      </c>
      <c r="R3525" t="s">
        <v>491</v>
      </c>
      <c r="S3525">
        <v>0</v>
      </c>
      <c r="T3525">
        <v>1500000</v>
      </c>
      <c r="U3525">
        <v>373967</v>
      </c>
      <c r="V3525">
        <f t="shared" si="111"/>
        <v>-1126033</v>
      </c>
      <c r="W3525" t="s">
        <v>12818</v>
      </c>
      <c r="X3525">
        <v>6.5</v>
      </c>
      <c r="Y3525">
        <v>127</v>
      </c>
      <c r="Z3525">
        <v>43839</v>
      </c>
      <c r="AA3525">
        <v>481</v>
      </c>
      <c r="AB3525">
        <v>0</v>
      </c>
      <c r="AC3525">
        <v>122</v>
      </c>
      <c r="AD3525">
        <v>210</v>
      </c>
      <c r="AE3525">
        <v>148</v>
      </c>
      <c r="AF3525">
        <v>83</v>
      </c>
      <c r="AG3525">
        <v>469</v>
      </c>
      <c r="AH3525" t="s">
        <v>4493</v>
      </c>
      <c r="AI3525" t="s">
        <v>20928</v>
      </c>
      <c r="AP3525">
        <f t="shared" si="110"/>
        <v>2</v>
      </c>
    </row>
    <row r="3526" spans="1:42" x14ac:dyDescent="0.3">
      <c r="A3526" s="1">
        <v>4323</v>
      </c>
      <c r="B3526" t="s">
        <v>12819</v>
      </c>
      <c r="C3526" t="s">
        <v>27</v>
      </c>
      <c r="D3526" t="s">
        <v>323</v>
      </c>
      <c r="E3526" t="s">
        <v>12820</v>
      </c>
      <c r="F3526" t="s">
        <v>323</v>
      </c>
      <c r="G3526" t="s">
        <v>1541</v>
      </c>
      <c r="H3526" t="s">
        <v>32</v>
      </c>
      <c r="I3526">
        <v>80</v>
      </c>
      <c r="J3526">
        <v>1.85</v>
      </c>
      <c r="K3526" t="s">
        <v>33</v>
      </c>
      <c r="L3526" t="s">
        <v>17274</v>
      </c>
      <c r="M3526" t="s">
        <v>14659</v>
      </c>
      <c r="N3526" t="s">
        <v>19969</v>
      </c>
      <c r="O3526" t="s">
        <v>14397</v>
      </c>
      <c r="P3526" t="s">
        <v>20566</v>
      </c>
      <c r="Q3526">
        <v>2006</v>
      </c>
      <c r="R3526" t="s">
        <v>491</v>
      </c>
      <c r="S3526">
        <v>0</v>
      </c>
      <c r="T3526">
        <v>1500000</v>
      </c>
      <c r="U3526">
        <v>194568</v>
      </c>
      <c r="V3526">
        <f t="shared" si="111"/>
        <v>-1305432</v>
      </c>
      <c r="W3526" t="s">
        <v>12821</v>
      </c>
      <c r="X3526">
        <v>6.2</v>
      </c>
      <c r="Y3526">
        <v>32</v>
      </c>
      <c r="Z3526">
        <v>2963</v>
      </c>
      <c r="AA3526">
        <v>28</v>
      </c>
      <c r="AB3526">
        <v>0</v>
      </c>
      <c r="AC3526">
        <v>522</v>
      </c>
      <c r="AD3526">
        <v>813</v>
      </c>
      <c r="AE3526">
        <v>522</v>
      </c>
      <c r="AF3526">
        <v>423</v>
      </c>
      <c r="AG3526">
        <v>2179</v>
      </c>
      <c r="AH3526" t="s">
        <v>1432</v>
      </c>
      <c r="AI3526" t="s">
        <v>12756</v>
      </c>
      <c r="AP3526">
        <f t="shared" si="110"/>
        <v>2</v>
      </c>
    </row>
    <row r="3527" spans="1:42" x14ac:dyDescent="0.3">
      <c r="A3527" s="1">
        <v>4326</v>
      </c>
      <c r="B3527" t="s">
        <v>12822</v>
      </c>
      <c r="C3527" t="s">
        <v>559</v>
      </c>
      <c r="D3527" t="s">
        <v>12823</v>
      </c>
      <c r="E3527" t="s">
        <v>12824</v>
      </c>
      <c r="F3527" t="s">
        <v>12825</v>
      </c>
      <c r="G3527" t="s">
        <v>12826</v>
      </c>
      <c r="H3527" t="s">
        <v>32</v>
      </c>
      <c r="I3527">
        <v>87</v>
      </c>
      <c r="J3527">
        <v>1.37</v>
      </c>
      <c r="K3527" t="s">
        <v>33</v>
      </c>
      <c r="L3527" t="s">
        <v>20567</v>
      </c>
      <c r="M3527" t="s">
        <v>19864</v>
      </c>
      <c r="N3527" t="s">
        <v>14120</v>
      </c>
      <c r="O3527" t="s">
        <v>20148</v>
      </c>
      <c r="P3527" t="s">
        <v>20568</v>
      </c>
      <c r="Q3527">
        <v>1936</v>
      </c>
      <c r="R3527" t="s">
        <v>212</v>
      </c>
      <c r="S3527">
        <v>1</v>
      </c>
      <c r="T3527">
        <v>1500000</v>
      </c>
      <c r="U3527">
        <v>163245</v>
      </c>
      <c r="V3527">
        <f t="shared" si="111"/>
        <v>-1336755</v>
      </c>
      <c r="W3527" t="s">
        <v>12827</v>
      </c>
      <c r="X3527">
        <v>8.6</v>
      </c>
      <c r="Y3527">
        <v>120</v>
      </c>
      <c r="Z3527">
        <v>143086</v>
      </c>
      <c r="AA3527">
        <v>211</v>
      </c>
      <c r="AB3527">
        <v>0</v>
      </c>
      <c r="AC3527">
        <v>0</v>
      </c>
      <c r="AD3527">
        <v>309</v>
      </c>
      <c r="AE3527">
        <v>8</v>
      </c>
      <c r="AF3527">
        <v>8</v>
      </c>
      <c r="AG3527">
        <v>352</v>
      </c>
      <c r="AH3527" t="s">
        <v>1432</v>
      </c>
      <c r="AI3527" t="s">
        <v>2420</v>
      </c>
      <c r="AJ3527" t="s">
        <v>20926</v>
      </c>
      <c r="AP3527">
        <f t="shared" si="110"/>
        <v>3</v>
      </c>
    </row>
    <row r="3528" spans="1:42" x14ac:dyDescent="0.3">
      <c r="A3528" s="1">
        <v>4327</v>
      </c>
      <c r="B3528" t="s">
        <v>12828</v>
      </c>
      <c r="C3528" t="s">
        <v>27</v>
      </c>
      <c r="D3528" t="s">
        <v>12829</v>
      </c>
      <c r="E3528" t="s">
        <v>592</v>
      </c>
      <c r="F3528" t="s">
        <v>4515</v>
      </c>
      <c r="G3528" t="s">
        <v>3532</v>
      </c>
      <c r="H3528" t="s">
        <v>32</v>
      </c>
      <c r="I3528">
        <v>91</v>
      </c>
      <c r="J3528">
        <v>1.85</v>
      </c>
      <c r="K3528" t="s">
        <v>33</v>
      </c>
      <c r="L3528" t="s">
        <v>17436</v>
      </c>
      <c r="M3528" t="s">
        <v>20569</v>
      </c>
      <c r="N3528" t="s">
        <v>17709</v>
      </c>
      <c r="O3528" t="s">
        <v>14397</v>
      </c>
      <c r="P3528" t="s">
        <v>17902</v>
      </c>
      <c r="Q3528">
        <v>2002</v>
      </c>
      <c r="R3528" t="s">
        <v>72</v>
      </c>
      <c r="S3528">
        <v>1</v>
      </c>
      <c r="T3528">
        <v>1500000</v>
      </c>
      <c r="U3528">
        <v>119841</v>
      </c>
      <c r="V3528">
        <f t="shared" si="111"/>
        <v>-1380159</v>
      </c>
      <c r="W3528" t="s">
        <v>12830</v>
      </c>
      <c r="X3528">
        <v>6.5</v>
      </c>
      <c r="Y3528">
        <v>31</v>
      </c>
      <c r="Z3528">
        <v>2419</v>
      </c>
      <c r="AA3528">
        <v>55</v>
      </c>
      <c r="AB3528">
        <v>304</v>
      </c>
      <c r="AC3528">
        <v>18</v>
      </c>
      <c r="AD3528">
        <v>954</v>
      </c>
      <c r="AE3528">
        <v>767</v>
      </c>
      <c r="AF3528">
        <v>597</v>
      </c>
      <c r="AG3528">
        <v>3901</v>
      </c>
      <c r="AH3528" t="s">
        <v>2420</v>
      </c>
      <c r="AP3528">
        <f t="shared" si="110"/>
        <v>1</v>
      </c>
    </row>
    <row r="3529" spans="1:42" x14ac:dyDescent="0.3">
      <c r="A3529" s="1">
        <v>4328</v>
      </c>
      <c r="B3529" t="s">
        <v>12831</v>
      </c>
      <c r="C3529" t="s">
        <v>27</v>
      </c>
      <c r="D3529" t="s">
        <v>4377</v>
      </c>
      <c r="E3529" t="s">
        <v>9909</v>
      </c>
      <c r="F3529" t="s">
        <v>12016</v>
      </c>
      <c r="G3529" t="s">
        <v>12832</v>
      </c>
      <c r="H3529" t="s">
        <v>32</v>
      </c>
      <c r="I3529">
        <v>84</v>
      </c>
      <c r="J3529">
        <v>1.85</v>
      </c>
      <c r="K3529" t="s">
        <v>33</v>
      </c>
      <c r="L3529" t="s">
        <v>18884</v>
      </c>
      <c r="M3529" t="s">
        <v>14660</v>
      </c>
      <c r="N3529" t="s">
        <v>14211</v>
      </c>
      <c r="O3529" t="s">
        <v>14528</v>
      </c>
      <c r="P3529" t="s">
        <v>15595</v>
      </c>
      <c r="Q3529">
        <v>2007</v>
      </c>
      <c r="R3529" t="s">
        <v>491</v>
      </c>
      <c r="S3529">
        <v>1</v>
      </c>
      <c r="T3529">
        <v>1500000</v>
      </c>
      <c r="U3529">
        <v>173066</v>
      </c>
      <c r="V3529">
        <f t="shared" si="111"/>
        <v>-1326934</v>
      </c>
      <c r="W3529" t="s">
        <v>12833</v>
      </c>
      <c r="X3529">
        <v>6.3</v>
      </c>
      <c r="Y3529">
        <v>100</v>
      </c>
      <c r="Z3529">
        <v>21379</v>
      </c>
      <c r="AA3529">
        <v>88</v>
      </c>
      <c r="AB3529">
        <v>0</v>
      </c>
      <c r="AC3529">
        <v>0</v>
      </c>
      <c r="AD3529">
        <v>634</v>
      </c>
      <c r="AE3529">
        <v>328</v>
      </c>
      <c r="AF3529">
        <v>158</v>
      </c>
      <c r="AG3529">
        <v>1238</v>
      </c>
      <c r="AH3529" t="s">
        <v>1432</v>
      </c>
      <c r="AI3529" t="s">
        <v>20924</v>
      </c>
      <c r="AP3529">
        <f t="shared" si="110"/>
        <v>2</v>
      </c>
    </row>
    <row r="3530" spans="1:42" x14ac:dyDescent="0.3">
      <c r="A3530" s="1">
        <v>4329</v>
      </c>
      <c r="B3530" t="s">
        <v>12834</v>
      </c>
      <c r="C3530" t="s">
        <v>27</v>
      </c>
      <c r="D3530" t="s">
        <v>9249</v>
      </c>
      <c r="E3530" t="s">
        <v>477</v>
      </c>
      <c r="F3530" t="s">
        <v>11445</v>
      </c>
      <c r="G3530" t="s">
        <v>7080</v>
      </c>
      <c r="H3530" t="s">
        <v>32</v>
      </c>
      <c r="I3530">
        <v>90</v>
      </c>
      <c r="J3530">
        <v>1.85</v>
      </c>
      <c r="K3530" t="s">
        <v>33</v>
      </c>
      <c r="L3530" t="s">
        <v>20570</v>
      </c>
      <c r="M3530" t="s">
        <v>20571</v>
      </c>
      <c r="N3530" t="s">
        <v>17598</v>
      </c>
      <c r="O3530" t="s">
        <v>18761</v>
      </c>
      <c r="P3530" t="s">
        <v>20572</v>
      </c>
      <c r="Q3530">
        <v>2005</v>
      </c>
      <c r="R3530" t="s">
        <v>34</v>
      </c>
      <c r="S3530">
        <v>7</v>
      </c>
      <c r="T3530">
        <v>1500000</v>
      </c>
      <c r="U3530">
        <v>92362</v>
      </c>
      <c r="V3530">
        <f t="shared" si="111"/>
        <v>-1407638</v>
      </c>
      <c r="W3530" t="s">
        <v>12835</v>
      </c>
      <c r="X3530">
        <v>4.3</v>
      </c>
      <c r="Y3530">
        <v>14</v>
      </c>
      <c r="Z3530">
        <v>444</v>
      </c>
      <c r="AA3530">
        <v>5</v>
      </c>
      <c r="AB3530">
        <v>68</v>
      </c>
      <c r="AC3530">
        <v>7</v>
      </c>
      <c r="AD3530">
        <v>890</v>
      </c>
      <c r="AE3530">
        <v>597</v>
      </c>
      <c r="AF3530">
        <v>424</v>
      </c>
      <c r="AG3530">
        <v>3138</v>
      </c>
      <c r="AH3530" t="s">
        <v>1432</v>
      </c>
      <c r="AI3530" t="s">
        <v>2420</v>
      </c>
      <c r="AP3530">
        <f t="shared" si="110"/>
        <v>2</v>
      </c>
    </row>
    <row r="3531" spans="1:42" x14ac:dyDescent="0.3">
      <c r="A3531" s="1">
        <v>4330</v>
      </c>
      <c r="B3531" t="s">
        <v>12836</v>
      </c>
      <c r="C3531" t="s">
        <v>27</v>
      </c>
      <c r="D3531" t="s">
        <v>12837</v>
      </c>
      <c r="E3531" t="s">
        <v>3754</v>
      </c>
      <c r="F3531" t="s">
        <v>12838</v>
      </c>
      <c r="G3531" t="s">
        <v>11141</v>
      </c>
      <c r="H3531" t="s">
        <v>32</v>
      </c>
      <c r="I3531">
        <v>98</v>
      </c>
      <c r="J3531">
        <v>2.35</v>
      </c>
      <c r="K3531" t="s">
        <v>33</v>
      </c>
      <c r="L3531" t="s">
        <v>16646</v>
      </c>
      <c r="M3531" t="s">
        <v>15681</v>
      </c>
      <c r="N3531" t="s">
        <v>20573</v>
      </c>
      <c r="O3531" t="s">
        <v>20364</v>
      </c>
      <c r="Q3531">
        <v>2015</v>
      </c>
      <c r="R3531" t="s">
        <v>491</v>
      </c>
      <c r="S3531">
        <v>0</v>
      </c>
      <c r="T3531">
        <v>1500000</v>
      </c>
      <c r="U3531">
        <v>105943</v>
      </c>
      <c r="V3531">
        <f t="shared" si="111"/>
        <v>-1394057</v>
      </c>
      <c r="W3531" t="s">
        <v>12839</v>
      </c>
      <c r="X3531">
        <v>6.1</v>
      </c>
      <c r="Y3531">
        <v>14</v>
      </c>
      <c r="Z3531">
        <v>1351</v>
      </c>
      <c r="AA3531">
        <v>11</v>
      </c>
      <c r="AB3531">
        <v>212</v>
      </c>
      <c r="AC3531">
        <v>102</v>
      </c>
      <c r="AD3531">
        <v>563</v>
      </c>
      <c r="AE3531">
        <v>485</v>
      </c>
      <c r="AF3531">
        <v>360</v>
      </c>
      <c r="AG3531">
        <v>2628</v>
      </c>
      <c r="AH3531" t="s">
        <v>1432</v>
      </c>
      <c r="AP3531">
        <f t="shared" si="110"/>
        <v>1</v>
      </c>
    </row>
    <row r="3532" spans="1:42" x14ac:dyDescent="0.3">
      <c r="A3532" s="1">
        <v>4332</v>
      </c>
      <c r="B3532" t="s">
        <v>12840</v>
      </c>
      <c r="C3532" t="s">
        <v>27</v>
      </c>
      <c r="D3532" t="s">
        <v>10487</v>
      </c>
      <c r="E3532" t="s">
        <v>12841</v>
      </c>
      <c r="F3532" t="s">
        <v>12842</v>
      </c>
      <c r="G3532" t="s">
        <v>12843</v>
      </c>
      <c r="H3532" t="s">
        <v>32</v>
      </c>
      <c r="I3532">
        <v>124</v>
      </c>
      <c r="J3532">
        <v>2.35</v>
      </c>
      <c r="K3532" t="s">
        <v>33</v>
      </c>
      <c r="L3532" t="s">
        <v>16053</v>
      </c>
      <c r="M3532" t="s">
        <v>20574</v>
      </c>
      <c r="N3532" t="s">
        <v>15162</v>
      </c>
      <c r="O3532" t="s">
        <v>20575</v>
      </c>
      <c r="P3532" t="s">
        <v>14333</v>
      </c>
      <c r="Q3532">
        <v>2010</v>
      </c>
      <c r="R3532" t="s">
        <v>491</v>
      </c>
      <c r="S3532">
        <v>0</v>
      </c>
      <c r="T3532">
        <v>1700000</v>
      </c>
      <c r="U3532">
        <v>183490</v>
      </c>
      <c r="V3532">
        <f t="shared" si="111"/>
        <v>-1516510</v>
      </c>
      <c r="W3532" t="s">
        <v>12844</v>
      </c>
      <c r="X3532">
        <v>5.8</v>
      </c>
      <c r="Y3532">
        <v>35</v>
      </c>
      <c r="Z3532">
        <v>463</v>
      </c>
      <c r="AA3532">
        <v>8</v>
      </c>
      <c r="AB3532">
        <v>594</v>
      </c>
      <c r="AC3532">
        <v>407</v>
      </c>
      <c r="AD3532">
        <v>38</v>
      </c>
      <c r="AE3532">
        <v>8</v>
      </c>
      <c r="AF3532">
        <v>7</v>
      </c>
      <c r="AG3532">
        <v>60</v>
      </c>
      <c r="AH3532" t="s">
        <v>2420</v>
      </c>
      <c r="AI3532" t="s">
        <v>6750</v>
      </c>
      <c r="AP3532">
        <f t="shared" si="110"/>
        <v>2</v>
      </c>
    </row>
    <row r="3533" spans="1:42" x14ac:dyDescent="0.3">
      <c r="A3533" s="1">
        <v>4333</v>
      </c>
      <c r="B3533" t="s">
        <v>12845</v>
      </c>
      <c r="C3533" t="s">
        <v>27</v>
      </c>
      <c r="D3533" t="s">
        <v>12846</v>
      </c>
      <c r="E3533" t="s">
        <v>791</v>
      </c>
      <c r="F3533" t="s">
        <v>12847</v>
      </c>
      <c r="G3533" t="s">
        <v>12848</v>
      </c>
      <c r="H3533" t="s">
        <v>205</v>
      </c>
      <c r="I3533">
        <v>95</v>
      </c>
      <c r="J3533">
        <v>2.35</v>
      </c>
      <c r="K3533" t="s">
        <v>33</v>
      </c>
      <c r="L3533" t="s">
        <v>15688</v>
      </c>
      <c r="M3533" t="s">
        <v>20576</v>
      </c>
      <c r="N3533" t="s">
        <v>14405</v>
      </c>
      <c r="O3533" t="s">
        <v>20577</v>
      </c>
      <c r="P3533" t="s">
        <v>16453</v>
      </c>
      <c r="Q3533">
        <v>2008</v>
      </c>
      <c r="R3533" t="s">
        <v>6921</v>
      </c>
      <c r="S3533">
        <v>0</v>
      </c>
      <c r="T3533">
        <v>1500000</v>
      </c>
      <c r="U3533">
        <v>3478</v>
      </c>
      <c r="V3533">
        <f t="shared" si="111"/>
        <v>-1496522</v>
      </c>
      <c r="W3533" t="s">
        <v>12849</v>
      </c>
      <c r="X3533">
        <v>6.7</v>
      </c>
      <c r="Y3533">
        <v>178</v>
      </c>
      <c r="Z3533">
        <v>22212</v>
      </c>
      <c r="AA3533">
        <v>142</v>
      </c>
      <c r="AB3533">
        <v>0</v>
      </c>
      <c r="AC3533">
        <v>49</v>
      </c>
      <c r="AD3533">
        <v>413</v>
      </c>
      <c r="AE3533">
        <v>98</v>
      </c>
      <c r="AF3533">
        <v>57</v>
      </c>
      <c r="AG3533">
        <v>721</v>
      </c>
      <c r="AH3533" t="s">
        <v>20924</v>
      </c>
      <c r="AI3533" t="s">
        <v>4493</v>
      </c>
      <c r="AP3533">
        <f t="shared" si="110"/>
        <v>2</v>
      </c>
    </row>
    <row r="3534" spans="1:42" x14ac:dyDescent="0.3">
      <c r="A3534" s="1">
        <v>4334</v>
      </c>
      <c r="B3534" t="s">
        <v>12850</v>
      </c>
      <c r="C3534" t="s">
        <v>27</v>
      </c>
      <c r="D3534" t="s">
        <v>12851</v>
      </c>
      <c r="E3534" t="s">
        <v>396</v>
      </c>
      <c r="F3534" t="s">
        <v>5656</v>
      </c>
      <c r="G3534" t="s">
        <v>6498</v>
      </c>
      <c r="H3534" t="s">
        <v>32</v>
      </c>
      <c r="I3534">
        <v>90</v>
      </c>
      <c r="J3534">
        <v>2.35</v>
      </c>
      <c r="K3534" t="s">
        <v>33</v>
      </c>
      <c r="L3534" t="s">
        <v>16367</v>
      </c>
      <c r="M3534" t="s">
        <v>18579</v>
      </c>
      <c r="N3534" t="s">
        <v>14157</v>
      </c>
      <c r="O3534" t="s">
        <v>17032</v>
      </c>
      <c r="P3534" t="s">
        <v>14353</v>
      </c>
      <c r="Q3534">
        <v>2008</v>
      </c>
      <c r="R3534" t="s">
        <v>491</v>
      </c>
      <c r="S3534">
        <v>3</v>
      </c>
      <c r="T3534">
        <v>2000000</v>
      </c>
      <c r="U3534">
        <v>52166</v>
      </c>
      <c r="V3534">
        <f t="shared" si="111"/>
        <v>-1947834</v>
      </c>
      <c r="W3534" t="s">
        <v>12852</v>
      </c>
      <c r="X3534">
        <v>6.7</v>
      </c>
      <c r="Y3534">
        <v>46</v>
      </c>
      <c r="Z3534">
        <v>2792</v>
      </c>
      <c r="AA3534">
        <v>22</v>
      </c>
      <c r="AB3534">
        <v>371</v>
      </c>
      <c r="AC3534">
        <v>7</v>
      </c>
      <c r="AD3534">
        <v>87000</v>
      </c>
      <c r="AE3534">
        <v>781</v>
      </c>
      <c r="AF3534">
        <v>711</v>
      </c>
      <c r="AG3534">
        <v>89263</v>
      </c>
      <c r="AH3534" t="s">
        <v>2420</v>
      </c>
      <c r="AP3534">
        <f t="shared" si="110"/>
        <v>1</v>
      </c>
    </row>
    <row r="3535" spans="1:42" x14ac:dyDescent="0.3">
      <c r="A3535" s="1">
        <v>4336</v>
      </c>
      <c r="B3535" t="s">
        <v>12853</v>
      </c>
      <c r="C3535" t="s">
        <v>27</v>
      </c>
      <c r="D3535" t="s">
        <v>8674</v>
      </c>
      <c r="E3535" t="s">
        <v>9466</v>
      </c>
      <c r="F3535" t="s">
        <v>9865</v>
      </c>
      <c r="G3535" t="s">
        <v>11219</v>
      </c>
      <c r="H3535" t="s">
        <v>32</v>
      </c>
      <c r="I3535">
        <v>101</v>
      </c>
      <c r="J3535">
        <v>2.35</v>
      </c>
      <c r="K3535" t="s">
        <v>33</v>
      </c>
      <c r="L3535" t="s">
        <v>14001</v>
      </c>
      <c r="M3535" t="s">
        <v>14613</v>
      </c>
      <c r="N3535" t="s">
        <v>20578</v>
      </c>
      <c r="O3535" t="s">
        <v>20221</v>
      </c>
      <c r="P3535" t="s">
        <v>18422</v>
      </c>
      <c r="Q3535">
        <v>2012</v>
      </c>
      <c r="R3535" t="s">
        <v>491</v>
      </c>
      <c r="S3535">
        <v>1</v>
      </c>
      <c r="T3535">
        <v>2500000</v>
      </c>
      <c r="U3535">
        <v>1163508</v>
      </c>
      <c r="V3535">
        <f t="shared" si="111"/>
        <v>-1336492</v>
      </c>
      <c r="W3535" t="s">
        <v>12854</v>
      </c>
      <c r="X3535">
        <v>5.0999999999999996</v>
      </c>
      <c r="Y3535">
        <v>234</v>
      </c>
      <c r="Z3535">
        <v>20376</v>
      </c>
      <c r="AA3535">
        <v>166</v>
      </c>
      <c r="AB3535">
        <v>15000</v>
      </c>
      <c r="AC3535">
        <v>0</v>
      </c>
      <c r="AD3535">
        <v>1000</v>
      </c>
      <c r="AE3535">
        <v>725</v>
      </c>
      <c r="AF3535">
        <v>721</v>
      </c>
      <c r="AG3535">
        <v>5158</v>
      </c>
      <c r="AH3535" t="s">
        <v>2420</v>
      </c>
      <c r="AI3535" t="s">
        <v>20924</v>
      </c>
      <c r="AJ3535" t="s">
        <v>4493</v>
      </c>
      <c r="AK3535" t="s">
        <v>13161</v>
      </c>
      <c r="AP3535">
        <f t="shared" si="110"/>
        <v>4</v>
      </c>
    </row>
    <row r="3536" spans="1:42" x14ac:dyDescent="0.3">
      <c r="A3536" s="1">
        <v>4347</v>
      </c>
      <c r="B3536" t="s">
        <v>12855</v>
      </c>
      <c r="C3536" t="s">
        <v>27</v>
      </c>
      <c r="D3536" t="s">
        <v>12856</v>
      </c>
      <c r="E3536" t="s">
        <v>12857</v>
      </c>
      <c r="F3536" t="s">
        <v>12858</v>
      </c>
      <c r="G3536" t="s">
        <v>12859</v>
      </c>
      <c r="H3536" t="s">
        <v>32</v>
      </c>
      <c r="I3536">
        <v>83</v>
      </c>
      <c r="J3536">
        <v>1.37</v>
      </c>
      <c r="K3536" t="s">
        <v>33</v>
      </c>
      <c r="L3536" t="s">
        <v>14063</v>
      </c>
      <c r="M3536" t="s">
        <v>14003</v>
      </c>
      <c r="N3536" t="s">
        <v>13985</v>
      </c>
      <c r="O3536" t="s">
        <v>14107</v>
      </c>
      <c r="P3536" t="s">
        <v>14295</v>
      </c>
      <c r="Q3536">
        <v>1937</v>
      </c>
      <c r="R3536" t="s">
        <v>4220</v>
      </c>
      <c r="S3536">
        <v>1</v>
      </c>
      <c r="T3536">
        <v>2000000</v>
      </c>
      <c r="U3536">
        <v>184925485</v>
      </c>
      <c r="V3536">
        <f t="shared" si="111"/>
        <v>182925485</v>
      </c>
      <c r="W3536" t="s">
        <v>12860</v>
      </c>
      <c r="X3536">
        <v>7.7</v>
      </c>
      <c r="Y3536">
        <v>145</v>
      </c>
      <c r="Z3536">
        <v>133348</v>
      </c>
      <c r="AA3536">
        <v>204</v>
      </c>
      <c r="AB3536">
        <v>0</v>
      </c>
      <c r="AC3536">
        <v>0</v>
      </c>
      <c r="AD3536">
        <v>82</v>
      </c>
      <c r="AE3536">
        <v>47</v>
      </c>
      <c r="AF3536">
        <v>31</v>
      </c>
      <c r="AG3536">
        <v>229</v>
      </c>
      <c r="AH3536" t="s">
        <v>20925</v>
      </c>
      <c r="AI3536" t="s">
        <v>20926</v>
      </c>
      <c r="AJ3536" t="s">
        <v>20924</v>
      </c>
      <c r="AK3536" t="s">
        <v>20927</v>
      </c>
      <c r="AP3536">
        <f t="shared" si="110"/>
        <v>4</v>
      </c>
    </row>
    <row r="3537" spans="1:42" x14ac:dyDescent="0.3">
      <c r="A3537" s="1">
        <v>4348</v>
      </c>
      <c r="B3537" t="s">
        <v>12861</v>
      </c>
      <c r="C3537" t="s">
        <v>27</v>
      </c>
      <c r="D3537" t="s">
        <v>12862</v>
      </c>
      <c r="E3537" t="s">
        <v>11700</v>
      </c>
      <c r="F3537" t="s">
        <v>12863</v>
      </c>
      <c r="G3537" t="s">
        <v>12864</v>
      </c>
      <c r="H3537" t="s">
        <v>12013</v>
      </c>
      <c r="I3537">
        <v>106</v>
      </c>
      <c r="J3537">
        <v>1.85</v>
      </c>
      <c r="K3537" t="s">
        <v>1988</v>
      </c>
      <c r="L3537" t="s">
        <v>20579</v>
      </c>
      <c r="M3537" t="s">
        <v>14097</v>
      </c>
      <c r="N3537" t="s">
        <v>15207</v>
      </c>
      <c r="O3537" t="s">
        <v>20580</v>
      </c>
      <c r="P3537" t="s">
        <v>15898</v>
      </c>
      <c r="Q3537">
        <v>2004</v>
      </c>
      <c r="R3537" t="s">
        <v>491</v>
      </c>
      <c r="S3537">
        <v>0</v>
      </c>
      <c r="T3537">
        <v>1400000</v>
      </c>
      <c r="U3537">
        <v>304124</v>
      </c>
      <c r="V3537">
        <f t="shared" si="111"/>
        <v>-1095876</v>
      </c>
      <c r="W3537" t="s">
        <v>12865</v>
      </c>
      <c r="X3537">
        <v>6.7</v>
      </c>
      <c r="Y3537">
        <v>78</v>
      </c>
      <c r="Z3537">
        <v>2720</v>
      </c>
      <c r="AA3537">
        <v>37</v>
      </c>
      <c r="AB3537">
        <v>57</v>
      </c>
      <c r="AC3537">
        <v>33</v>
      </c>
      <c r="AD3537">
        <v>341</v>
      </c>
      <c r="AE3537">
        <v>5</v>
      </c>
      <c r="AF3537">
        <v>3</v>
      </c>
      <c r="AG3537">
        <v>358</v>
      </c>
      <c r="AH3537" t="s">
        <v>2420</v>
      </c>
      <c r="AP3537">
        <f t="shared" si="110"/>
        <v>1</v>
      </c>
    </row>
    <row r="3538" spans="1:42" x14ac:dyDescent="0.3">
      <c r="A3538" s="1">
        <v>4350</v>
      </c>
      <c r="B3538" t="s">
        <v>12866</v>
      </c>
      <c r="C3538" t="s">
        <v>27</v>
      </c>
      <c r="D3538" t="s">
        <v>12867</v>
      </c>
      <c r="E3538" t="s">
        <v>12867</v>
      </c>
      <c r="F3538" t="s">
        <v>12868</v>
      </c>
      <c r="G3538" t="s">
        <v>12869</v>
      </c>
      <c r="H3538" t="s">
        <v>47</v>
      </c>
      <c r="I3538">
        <v>94</v>
      </c>
      <c r="J3538">
        <v>1.85</v>
      </c>
      <c r="K3538" t="s">
        <v>33</v>
      </c>
      <c r="L3538" t="s">
        <v>14496</v>
      </c>
      <c r="M3538" t="s">
        <v>18014</v>
      </c>
      <c r="N3538" t="s">
        <v>20581</v>
      </c>
      <c r="O3538" t="s">
        <v>20582</v>
      </c>
      <c r="P3538" t="s">
        <v>14023</v>
      </c>
      <c r="Q3538">
        <v>2004</v>
      </c>
      <c r="R3538" t="s">
        <v>34</v>
      </c>
      <c r="S3538">
        <v>0</v>
      </c>
      <c r="T3538">
        <v>1400000</v>
      </c>
      <c r="U3538">
        <v>36830</v>
      </c>
      <c r="V3538">
        <f t="shared" si="111"/>
        <v>-1363170</v>
      </c>
      <c r="W3538" t="s">
        <v>12870</v>
      </c>
      <c r="X3538">
        <v>6.6</v>
      </c>
      <c r="Y3538">
        <v>60</v>
      </c>
      <c r="Z3538">
        <v>3291</v>
      </c>
      <c r="AA3538">
        <v>63</v>
      </c>
      <c r="AB3538">
        <v>400</v>
      </c>
      <c r="AC3538">
        <v>87</v>
      </c>
      <c r="AD3538">
        <v>87</v>
      </c>
      <c r="AE3538">
        <v>70</v>
      </c>
      <c r="AF3538">
        <v>37</v>
      </c>
      <c r="AG3538">
        <v>256</v>
      </c>
      <c r="AH3538" t="s">
        <v>718</v>
      </c>
      <c r="AI3538" t="s">
        <v>1432</v>
      </c>
      <c r="AJ3538" t="s">
        <v>4493</v>
      </c>
      <c r="AP3538">
        <f t="shared" si="110"/>
        <v>3</v>
      </c>
    </row>
    <row r="3539" spans="1:42" x14ac:dyDescent="0.3">
      <c r="A3539" s="1">
        <v>4356</v>
      </c>
      <c r="B3539" t="s">
        <v>12871</v>
      </c>
      <c r="C3539" t="s">
        <v>27</v>
      </c>
      <c r="D3539" t="s">
        <v>953</v>
      </c>
      <c r="E3539" t="s">
        <v>260</v>
      </c>
      <c r="F3539" t="s">
        <v>511</v>
      </c>
      <c r="G3539" t="s">
        <v>2445</v>
      </c>
      <c r="H3539" t="s">
        <v>47</v>
      </c>
      <c r="I3539">
        <v>120</v>
      </c>
      <c r="J3539">
        <v>1.85</v>
      </c>
      <c r="K3539" t="s">
        <v>33</v>
      </c>
      <c r="L3539" t="s">
        <v>18124</v>
      </c>
      <c r="M3539" t="s">
        <v>20583</v>
      </c>
      <c r="N3539" t="s">
        <v>17588</v>
      </c>
      <c r="O3539" t="s">
        <v>14631</v>
      </c>
      <c r="P3539" t="s">
        <v>15451</v>
      </c>
      <c r="Q3539">
        <v>1998</v>
      </c>
      <c r="R3539" t="s">
        <v>491</v>
      </c>
      <c r="S3539">
        <v>1</v>
      </c>
      <c r="T3539">
        <v>960000</v>
      </c>
      <c r="U3539">
        <v>3650677</v>
      </c>
      <c r="V3539">
        <f t="shared" si="111"/>
        <v>2690677</v>
      </c>
      <c r="W3539" t="s">
        <v>12872</v>
      </c>
      <c r="X3539">
        <v>8.1999999999999993</v>
      </c>
      <c r="Y3539">
        <v>116</v>
      </c>
      <c r="Z3539">
        <v>414976</v>
      </c>
      <c r="AA3539">
        <v>523</v>
      </c>
      <c r="AB3539">
        <v>21000</v>
      </c>
      <c r="AC3539">
        <v>0</v>
      </c>
      <c r="AD3539">
        <v>26000</v>
      </c>
      <c r="AE3539">
        <v>1000</v>
      </c>
      <c r="AF3539">
        <v>452</v>
      </c>
      <c r="AG3539">
        <v>28294</v>
      </c>
      <c r="AH3539" t="s">
        <v>1432</v>
      </c>
      <c r="AI3539" t="s">
        <v>20931</v>
      </c>
      <c r="AP3539">
        <f t="shared" si="110"/>
        <v>2</v>
      </c>
    </row>
    <row r="3540" spans="1:42" x14ac:dyDescent="0.3">
      <c r="A3540" s="1">
        <v>4359</v>
      </c>
      <c r="B3540" t="s">
        <v>12873</v>
      </c>
      <c r="C3540" t="s">
        <v>27</v>
      </c>
      <c r="D3540" t="s">
        <v>10668</v>
      </c>
      <c r="E3540" t="s">
        <v>3118</v>
      </c>
      <c r="F3540" t="s">
        <v>12874</v>
      </c>
      <c r="G3540" t="s">
        <v>12875</v>
      </c>
      <c r="H3540" t="s">
        <v>5403</v>
      </c>
      <c r="I3540">
        <v>105</v>
      </c>
      <c r="J3540">
        <v>1.33</v>
      </c>
      <c r="K3540" t="s">
        <v>10437</v>
      </c>
      <c r="L3540" t="s">
        <v>20584</v>
      </c>
      <c r="M3540" t="s">
        <v>18454</v>
      </c>
      <c r="N3540" t="s">
        <v>18142</v>
      </c>
      <c r="O3540" t="s">
        <v>14676</v>
      </c>
      <c r="P3540" t="s">
        <v>18310</v>
      </c>
      <c r="Q3540">
        <v>1998</v>
      </c>
      <c r="R3540" t="s">
        <v>491</v>
      </c>
      <c r="S3540">
        <v>1</v>
      </c>
      <c r="T3540">
        <v>1300000</v>
      </c>
      <c r="U3540">
        <v>1647780</v>
      </c>
      <c r="V3540">
        <f t="shared" si="111"/>
        <v>347780</v>
      </c>
      <c r="W3540" t="s">
        <v>12876</v>
      </c>
      <c r="X3540">
        <v>8.1</v>
      </c>
      <c r="Y3540">
        <v>98</v>
      </c>
      <c r="Z3540">
        <v>65951</v>
      </c>
      <c r="AA3540">
        <v>258</v>
      </c>
      <c r="AB3540">
        <v>5000</v>
      </c>
      <c r="AC3540">
        <v>346</v>
      </c>
      <c r="AD3540">
        <v>280</v>
      </c>
      <c r="AE3540">
        <v>278</v>
      </c>
      <c r="AF3540">
        <v>141</v>
      </c>
      <c r="AG3540">
        <v>821</v>
      </c>
      <c r="AH3540" t="s">
        <v>2420</v>
      </c>
      <c r="AP3540">
        <f t="shared" si="110"/>
        <v>1</v>
      </c>
    </row>
    <row r="3541" spans="1:42" x14ac:dyDescent="0.3">
      <c r="A3541" s="1">
        <v>4360</v>
      </c>
      <c r="B3541" t="s">
        <v>12877</v>
      </c>
      <c r="C3541" t="s">
        <v>27</v>
      </c>
      <c r="D3541" t="s">
        <v>209</v>
      </c>
      <c r="E3541" t="s">
        <v>209</v>
      </c>
      <c r="F3541" t="s">
        <v>1336</v>
      </c>
      <c r="G3541" t="s">
        <v>4737</v>
      </c>
      <c r="H3541" t="s">
        <v>32</v>
      </c>
      <c r="I3541">
        <v>95</v>
      </c>
      <c r="J3541">
        <v>1.85</v>
      </c>
      <c r="K3541" t="s">
        <v>33</v>
      </c>
      <c r="L3541" t="s">
        <v>20585</v>
      </c>
      <c r="M3541" t="s">
        <v>16237</v>
      </c>
      <c r="N3541" t="s">
        <v>18077</v>
      </c>
      <c r="O3541" t="s">
        <v>16372</v>
      </c>
      <c r="P3541" t="s">
        <v>20586</v>
      </c>
      <c r="Q3541">
        <v>1996</v>
      </c>
      <c r="R3541" t="s">
        <v>491</v>
      </c>
      <c r="S3541">
        <v>1</v>
      </c>
      <c r="T3541">
        <v>1300000</v>
      </c>
      <c r="U3541">
        <v>695229</v>
      </c>
      <c r="V3541">
        <f t="shared" si="111"/>
        <v>-604771</v>
      </c>
      <c r="W3541" t="s">
        <v>12878</v>
      </c>
      <c r="X3541">
        <v>7.2</v>
      </c>
      <c r="Y3541">
        <v>43</v>
      </c>
      <c r="Z3541">
        <v>11369</v>
      </c>
      <c r="AA3541">
        <v>65</v>
      </c>
      <c r="AB3541">
        <v>872</v>
      </c>
      <c r="AC3541">
        <v>12000</v>
      </c>
      <c r="AD3541">
        <v>12000</v>
      </c>
      <c r="AE3541">
        <v>680</v>
      </c>
      <c r="AF3541">
        <v>636</v>
      </c>
      <c r="AG3541">
        <v>14420</v>
      </c>
      <c r="AH3541" t="s">
        <v>1432</v>
      </c>
      <c r="AI3541" t="s">
        <v>2420</v>
      </c>
      <c r="AP3541">
        <f t="shared" si="110"/>
        <v>2</v>
      </c>
    </row>
    <row r="3542" spans="1:42" x14ac:dyDescent="0.3">
      <c r="A3542" s="1">
        <v>4361</v>
      </c>
      <c r="B3542" t="s">
        <v>12879</v>
      </c>
      <c r="C3542" t="s">
        <v>27</v>
      </c>
      <c r="D3542" t="s">
        <v>12880</v>
      </c>
      <c r="E3542" t="s">
        <v>12881</v>
      </c>
      <c r="F3542" t="s">
        <v>12882</v>
      </c>
      <c r="G3542" t="s">
        <v>12883</v>
      </c>
      <c r="H3542" t="s">
        <v>32</v>
      </c>
      <c r="I3542">
        <v>135</v>
      </c>
      <c r="J3542">
        <v>1.85</v>
      </c>
      <c r="K3542" t="s">
        <v>12884</v>
      </c>
      <c r="L3542" t="s">
        <v>15039</v>
      </c>
      <c r="M3542" t="s">
        <v>14567</v>
      </c>
      <c r="N3542" t="s">
        <v>14965</v>
      </c>
      <c r="O3542" t="s">
        <v>14154</v>
      </c>
      <c r="P3542" t="s">
        <v>16117</v>
      </c>
      <c r="Q3542">
        <v>2006</v>
      </c>
      <c r="R3542" t="s">
        <v>491</v>
      </c>
      <c r="S3542">
        <v>2</v>
      </c>
      <c r="T3542">
        <v>1592000</v>
      </c>
      <c r="U3542">
        <v>638951</v>
      </c>
      <c r="V3542">
        <f t="shared" si="111"/>
        <v>-953049</v>
      </c>
      <c r="W3542" t="s">
        <v>12885</v>
      </c>
      <c r="X3542">
        <v>7.4</v>
      </c>
      <c r="Y3542">
        <v>15</v>
      </c>
      <c r="Z3542">
        <v>775</v>
      </c>
      <c r="AA3542">
        <v>19</v>
      </c>
      <c r="AB3542">
        <v>100</v>
      </c>
      <c r="AC3542">
        <v>5</v>
      </c>
      <c r="AD3542">
        <v>51</v>
      </c>
      <c r="AE3542">
        <v>24</v>
      </c>
      <c r="AF3542">
        <v>5</v>
      </c>
      <c r="AG3542">
        <v>83</v>
      </c>
      <c r="AH3542" t="s">
        <v>2420</v>
      </c>
      <c r="AP3542">
        <f t="shared" si="110"/>
        <v>1</v>
      </c>
    </row>
    <row r="3543" spans="1:42" x14ac:dyDescent="0.3">
      <c r="A3543" s="1">
        <v>4362</v>
      </c>
      <c r="B3543" t="s">
        <v>12886</v>
      </c>
      <c r="C3543" t="s">
        <v>27</v>
      </c>
      <c r="D3543" t="s">
        <v>12887</v>
      </c>
      <c r="E3543" t="s">
        <v>2789</v>
      </c>
      <c r="F3543" t="s">
        <v>993</v>
      </c>
      <c r="G3543" t="s">
        <v>2271</v>
      </c>
      <c r="H3543" t="s">
        <v>32</v>
      </c>
      <c r="I3543">
        <v>105</v>
      </c>
      <c r="J3543">
        <v>1.85</v>
      </c>
      <c r="K3543" t="s">
        <v>33</v>
      </c>
      <c r="L3543" t="s">
        <v>15349</v>
      </c>
      <c r="M3543" t="s">
        <v>20587</v>
      </c>
      <c r="N3543" t="s">
        <v>16207</v>
      </c>
      <c r="O3543" t="s">
        <v>15671</v>
      </c>
      <c r="P3543" t="s">
        <v>20588</v>
      </c>
      <c r="Q3543">
        <v>1999</v>
      </c>
      <c r="R3543" t="s">
        <v>72</v>
      </c>
      <c r="S3543">
        <v>2</v>
      </c>
      <c r="T3543">
        <v>1300000</v>
      </c>
      <c r="U3543">
        <v>609042</v>
      </c>
      <c r="V3543">
        <f t="shared" si="111"/>
        <v>-690958</v>
      </c>
      <c r="W3543" t="s">
        <v>12888</v>
      </c>
      <c r="X3543">
        <v>6.5</v>
      </c>
      <c r="Y3543">
        <v>14</v>
      </c>
      <c r="Z3543">
        <v>449</v>
      </c>
      <c r="AA3543">
        <v>38</v>
      </c>
      <c r="AB3543">
        <v>117</v>
      </c>
      <c r="AC3543">
        <v>7</v>
      </c>
      <c r="AD3543">
        <v>2000</v>
      </c>
      <c r="AE3543">
        <v>783</v>
      </c>
      <c r="AF3543">
        <v>548</v>
      </c>
      <c r="AG3543">
        <v>3475</v>
      </c>
      <c r="AH3543" t="s">
        <v>2420</v>
      </c>
      <c r="AP3543">
        <f t="shared" si="110"/>
        <v>1</v>
      </c>
    </row>
    <row r="3544" spans="1:42" x14ac:dyDescent="0.3">
      <c r="A3544" s="1">
        <v>4363</v>
      </c>
      <c r="B3544" t="s">
        <v>12889</v>
      </c>
      <c r="C3544" t="s">
        <v>27</v>
      </c>
      <c r="D3544" t="s">
        <v>12890</v>
      </c>
      <c r="E3544" t="s">
        <v>791</v>
      </c>
      <c r="F3544" t="s">
        <v>10436</v>
      </c>
      <c r="G3544" t="s">
        <v>12847</v>
      </c>
      <c r="H3544" t="s">
        <v>205</v>
      </c>
      <c r="I3544">
        <v>83</v>
      </c>
      <c r="J3544">
        <v>2.35</v>
      </c>
      <c r="K3544" t="s">
        <v>33</v>
      </c>
      <c r="L3544" t="s">
        <v>20589</v>
      </c>
      <c r="M3544" t="s">
        <v>14593</v>
      </c>
      <c r="N3544" t="s">
        <v>17967</v>
      </c>
      <c r="O3544" t="s">
        <v>18207</v>
      </c>
      <c r="P3544" t="s">
        <v>16430</v>
      </c>
      <c r="Q3544">
        <v>2012</v>
      </c>
      <c r="R3544" t="s">
        <v>6921</v>
      </c>
      <c r="S3544">
        <v>0</v>
      </c>
      <c r="T3544">
        <v>1500000</v>
      </c>
      <c r="U3544">
        <v>1521</v>
      </c>
      <c r="V3544">
        <f t="shared" si="111"/>
        <v>-1498479</v>
      </c>
      <c r="W3544" t="s">
        <v>12891</v>
      </c>
      <c r="X3544">
        <v>5.7</v>
      </c>
      <c r="Y3544">
        <v>56</v>
      </c>
      <c r="Z3544">
        <v>1231</v>
      </c>
      <c r="AA3544">
        <v>10</v>
      </c>
      <c r="AB3544">
        <v>932</v>
      </c>
      <c r="AC3544">
        <v>5</v>
      </c>
      <c r="AD3544">
        <v>413</v>
      </c>
      <c r="AE3544">
        <v>197</v>
      </c>
      <c r="AF3544">
        <v>98</v>
      </c>
      <c r="AG3544">
        <v>843</v>
      </c>
      <c r="AH3544" t="s">
        <v>1432</v>
      </c>
      <c r="AI3544" t="s">
        <v>4493</v>
      </c>
      <c r="AP3544">
        <f t="shared" si="110"/>
        <v>2</v>
      </c>
    </row>
    <row r="3545" spans="1:42" x14ac:dyDescent="0.3">
      <c r="A3545" s="1">
        <v>4367</v>
      </c>
      <c r="B3545" t="s">
        <v>12892</v>
      </c>
      <c r="C3545" t="s">
        <v>559</v>
      </c>
      <c r="D3545" t="s">
        <v>12893</v>
      </c>
      <c r="E3545" t="s">
        <v>182</v>
      </c>
      <c r="F3545" t="s">
        <v>2045</v>
      </c>
      <c r="G3545" t="s">
        <v>3512</v>
      </c>
      <c r="H3545" t="s">
        <v>32</v>
      </c>
      <c r="I3545">
        <v>87</v>
      </c>
      <c r="J3545">
        <v>1.85</v>
      </c>
      <c r="K3545" t="s">
        <v>33</v>
      </c>
      <c r="L3545" t="s">
        <v>16252</v>
      </c>
      <c r="M3545" t="s">
        <v>20590</v>
      </c>
      <c r="N3545" t="s">
        <v>16120</v>
      </c>
      <c r="O3545" t="s">
        <v>20591</v>
      </c>
      <c r="P3545" t="s">
        <v>15756</v>
      </c>
      <c r="Q3545">
        <v>2003</v>
      </c>
      <c r="R3545" t="s">
        <v>491</v>
      </c>
      <c r="S3545">
        <v>1</v>
      </c>
      <c r="T3545">
        <v>1000000</v>
      </c>
      <c r="U3545">
        <v>19539</v>
      </c>
      <c r="V3545">
        <f t="shared" si="111"/>
        <v>-980461</v>
      </c>
      <c r="W3545" t="s">
        <v>12894</v>
      </c>
      <c r="X3545">
        <v>6.2</v>
      </c>
      <c r="Y3545">
        <v>35</v>
      </c>
      <c r="Z3545">
        <v>4182</v>
      </c>
      <c r="AA3545">
        <v>53</v>
      </c>
      <c r="AB3545">
        <v>3000</v>
      </c>
      <c r="AC3545">
        <v>4</v>
      </c>
      <c r="AD3545">
        <v>2000</v>
      </c>
      <c r="AE3545">
        <v>1000</v>
      </c>
      <c r="AF3545">
        <v>624</v>
      </c>
      <c r="AG3545">
        <v>6227</v>
      </c>
      <c r="AH3545" t="s">
        <v>1432</v>
      </c>
      <c r="AP3545">
        <f t="shared" si="110"/>
        <v>1</v>
      </c>
    </row>
    <row r="3546" spans="1:42" x14ac:dyDescent="0.3">
      <c r="A3546" s="1">
        <v>4368</v>
      </c>
      <c r="B3546" t="s">
        <v>12895</v>
      </c>
      <c r="C3546" t="s">
        <v>27</v>
      </c>
      <c r="D3546" t="s">
        <v>12896</v>
      </c>
      <c r="E3546" t="s">
        <v>11754</v>
      </c>
      <c r="F3546" t="s">
        <v>12897</v>
      </c>
      <c r="G3546" t="s">
        <v>12898</v>
      </c>
      <c r="H3546" t="s">
        <v>4855</v>
      </c>
      <c r="I3546">
        <v>97</v>
      </c>
      <c r="J3546">
        <v>2.35</v>
      </c>
      <c r="K3546" t="s">
        <v>33</v>
      </c>
      <c r="L3546" t="s">
        <v>19171</v>
      </c>
      <c r="M3546" t="s">
        <v>16757</v>
      </c>
      <c r="N3546" t="s">
        <v>14003</v>
      </c>
      <c r="O3546" t="s">
        <v>20592</v>
      </c>
      <c r="P3546" t="s">
        <v>20593</v>
      </c>
      <c r="Q3546">
        <v>2005</v>
      </c>
      <c r="R3546" t="s">
        <v>491</v>
      </c>
      <c r="S3546">
        <v>2</v>
      </c>
      <c r="T3546">
        <v>1500000</v>
      </c>
      <c r="U3546">
        <v>100358</v>
      </c>
      <c r="V3546">
        <f t="shared" si="111"/>
        <v>-1399642</v>
      </c>
      <c r="W3546" t="s">
        <v>12899</v>
      </c>
      <c r="X3546">
        <v>3.3</v>
      </c>
      <c r="Y3546">
        <v>5</v>
      </c>
      <c r="Z3546">
        <v>1167</v>
      </c>
      <c r="AA3546">
        <v>24</v>
      </c>
      <c r="AB3546">
        <v>66</v>
      </c>
      <c r="AC3546">
        <v>0</v>
      </c>
      <c r="AD3546">
        <v>374</v>
      </c>
      <c r="AE3546">
        <v>145</v>
      </c>
      <c r="AF3546">
        <v>40</v>
      </c>
      <c r="AG3546">
        <v>602</v>
      </c>
      <c r="AH3546" t="s">
        <v>1432</v>
      </c>
      <c r="AI3546" t="s">
        <v>20927</v>
      </c>
      <c r="AJ3546" t="s">
        <v>12756</v>
      </c>
      <c r="AP3546">
        <f t="shared" si="110"/>
        <v>3</v>
      </c>
    </row>
    <row r="3547" spans="1:42" x14ac:dyDescent="0.3">
      <c r="A3547" s="1">
        <v>4372</v>
      </c>
      <c r="B3547" t="s">
        <v>12900</v>
      </c>
      <c r="C3547" t="s">
        <v>27</v>
      </c>
      <c r="D3547" t="s">
        <v>4957</v>
      </c>
      <c r="E3547" t="s">
        <v>12901</v>
      </c>
      <c r="F3547" t="s">
        <v>12902</v>
      </c>
      <c r="G3547" t="s">
        <v>12903</v>
      </c>
      <c r="H3547" t="s">
        <v>32</v>
      </c>
      <c r="I3547">
        <v>87</v>
      </c>
      <c r="J3547">
        <v>1.85</v>
      </c>
      <c r="K3547" t="s">
        <v>33</v>
      </c>
      <c r="L3547" t="s">
        <v>20594</v>
      </c>
      <c r="M3547" t="s">
        <v>17932</v>
      </c>
      <c r="N3547" t="s">
        <v>15591</v>
      </c>
      <c r="O3547" t="s">
        <v>20595</v>
      </c>
      <c r="P3547" t="s">
        <v>20596</v>
      </c>
      <c r="Q3547">
        <v>1981</v>
      </c>
      <c r="R3547" t="s">
        <v>491</v>
      </c>
      <c r="S3547">
        <v>0</v>
      </c>
      <c r="T3547">
        <v>1250000</v>
      </c>
      <c r="U3547">
        <v>19100000</v>
      </c>
      <c r="V3547">
        <f t="shared" si="111"/>
        <v>17850000</v>
      </c>
      <c r="W3547" t="s">
        <v>12904</v>
      </c>
      <c r="X3547">
        <v>6.1</v>
      </c>
      <c r="Y3547">
        <v>242</v>
      </c>
      <c r="Z3547">
        <v>39690</v>
      </c>
      <c r="AA3547">
        <v>394</v>
      </c>
      <c r="AB3547">
        <v>0</v>
      </c>
      <c r="AC3547">
        <v>49</v>
      </c>
      <c r="AD3547">
        <v>309</v>
      </c>
      <c r="AE3547">
        <v>121</v>
      </c>
      <c r="AF3547">
        <v>59</v>
      </c>
      <c r="AG3547">
        <v>707</v>
      </c>
      <c r="AH3547" t="s">
        <v>4493</v>
      </c>
      <c r="AI3547" t="s">
        <v>20928</v>
      </c>
      <c r="AJ3547" t="s">
        <v>13161</v>
      </c>
      <c r="AP3547">
        <f t="shared" si="110"/>
        <v>3</v>
      </c>
    </row>
    <row r="3548" spans="1:42" x14ac:dyDescent="0.3">
      <c r="A3548" s="1">
        <v>4375</v>
      </c>
      <c r="B3548" t="s">
        <v>12905</v>
      </c>
      <c r="C3548" t="s">
        <v>27</v>
      </c>
      <c r="D3548" t="s">
        <v>12906</v>
      </c>
      <c r="E3548" t="s">
        <v>4007</v>
      </c>
      <c r="F3548" t="s">
        <v>12907</v>
      </c>
      <c r="G3548" t="s">
        <v>12908</v>
      </c>
      <c r="H3548" t="s">
        <v>32</v>
      </c>
      <c r="I3548">
        <v>80</v>
      </c>
      <c r="J3548">
        <v>2.35</v>
      </c>
      <c r="K3548" t="s">
        <v>33</v>
      </c>
      <c r="L3548" t="s">
        <v>20597</v>
      </c>
      <c r="M3548" t="s">
        <v>20598</v>
      </c>
      <c r="N3548" t="s">
        <v>20263</v>
      </c>
      <c r="O3548" t="s">
        <v>20429</v>
      </c>
      <c r="P3548" t="s">
        <v>19383</v>
      </c>
      <c r="Q3548">
        <v>2012</v>
      </c>
      <c r="R3548" t="s">
        <v>491</v>
      </c>
      <c r="S3548">
        <v>1</v>
      </c>
      <c r="T3548">
        <v>427000</v>
      </c>
      <c r="U3548">
        <v>2833383</v>
      </c>
      <c r="V3548">
        <f t="shared" si="111"/>
        <v>2406383</v>
      </c>
      <c r="W3548" t="s">
        <v>12909</v>
      </c>
      <c r="X3548">
        <v>5.7</v>
      </c>
      <c r="Y3548">
        <v>16</v>
      </c>
      <c r="Z3548">
        <v>910</v>
      </c>
      <c r="AA3548">
        <v>11</v>
      </c>
      <c r="AB3548">
        <v>0</v>
      </c>
      <c r="AC3548">
        <v>8</v>
      </c>
      <c r="AD3548">
        <v>2000</v>
      </c>
      <c r="AE3548">
        <v>245</v>
      </c>
      <c r="AF3548">
        <v>183</v>
      </c>
      <c r="AG3548">
        <v>2459</v>
      </c>
      <c r="AH3548" t="s">
        <v>2420</v>
      </c>
      <c r="AI3548" t="s">
        <v>20933</v>
      </c>
      <c r="AP3548">
        <f t="shared" si="110"/>
        <v>2</v>
      </c>
    </row>
    <row r="3549" spans="1:42" x14ac:dyDescent="0.3">
      <c r="A3549" s="1">
        <v>4381</v>
      </c>
      <c r="B3549" t="s">
        <v>12910</v>
      </c>
      <c r="C3549" t="s">
        <v>27</v>
      </c>
      <c r="D3549" t="s">
        <v>1120</v>
      </c>
      <c r="E3549" t="s">
        <v>3397</v>
      </c>
      <c r="F3549" t="s">
        <v>12911</v>
      </c>
      <c r="G3549" t="s">
        <v>1996</v>
      </c>
      <c r="H3549" t="s">
        <v>32</v>
      </c>
      <c r="I3549">
        <v>100</v>
      </c>
      <c r="J3549">
        <v>1.85</v>
      </c>
      <c r="K3549" t="s">
        <v>33</v>
      </c>
      <c r="L3549" t="s">
        <v>15221</v>
      </c>
      <c r="M3549" t="s">
        <v>16522</v>
      </c>
      <c r="N3549" t="s">
        <v>14802</v>
      </c>
      <c r="O3549" t="s">
        <v>15545</v>
      </c>
      <c r="P3549" t="s">
        <v>16617</v>
      </c>
      <c r="Q3549">
        <v>1989</v>
      </c>
      <c r="R3549" t="s">
        <v>491</v>
      </c>
      <c r="S3549">
        <v>2</v>
      </c>
      <c r="T3549">
        <v>1200000</v>
      </c>
      <c r="U3549">
        <v>24741700</v>
      </c>
      <c r="V3549">
        <f t="shared" si="111"/>
        <v>23541700</v>
      </c>
      <c r="W3549" t="s">
        <v>12912</v>
      </c>
      <c r="X3549">
        <v>7.2</v>
      </c>
      <c r="Y3549">
        <v>58</v>
      </c>
      <c r="Z3549">
        <v>37785</v>
      </c>
      <c r="AA3549">
        <v>95</v>
      </c>
      <c r="AB3549">
        <v>2000</v>
      </c>
      <c r="AC3549">
        <v>0</v>
      </c>
      <c r="AD3549">
        <v>828</v>
      </c>
      <c r="AE3549">
        <v>531</v>
      </c>
      <c r="AF3549">
        <v>65</v>
      </c>
      <c r="AG3549">
        <v>1431</v>
      </c>
      <c r="AH3549" t="s">
        <v>2420</v>
      </c>
      <c r="AP3549">
        <f t="shared" si="110"/>
        <v>1</v>
      </c>
    </row>
    <row r="3550" spans="1:42" x14ac:dyDescent="0.3">
      <c r="A3550" s="1">
        <v>4382</v>
      </c>
      <c r="B3550" t="s">
        <v>12913</v>
      </c>
      <c r="C3550" t="s">
        <v>27</v>
      </c>
      <c r="D3550" t="s">
        <v>259</v>
      </c>
      <c r="E3550" t="s">
        <v>1985</v>
      </c>
      <c r="F3550" t="s">
        <v>1896</v>
      </c>
      <c r="G3550" t="s">
        <v>9751</v>
      </c>
      <c r="H3550" t="s">
        <v>32</v>
      </c>
      <c r="I3550">
        <v>103</v>
      </c>
      <c r="J3550">
        <v>1.85</v>
      </c>
      <c r="K3550" t="s">
        <v>33</v>
      </c>
      <c r="L3550" t="s">
        <v>20599</v>
      </c>
      <c r="M3550" t="s">
        <v>14613</v>
      </c>
      <c r="N3550" t="s">
        <v>18066</v>
      </c>
      <c r="O3550" t="s">
        <v>14644</v>
      </c>
      <c r="P3550" t="s">
        <v>15317</v>
      </c>
      <c r="Q3550">
        <v>2004</v>
      </c>
      <c r="R3550" t="s">
        <v>491</v>
      </c>
      <c r="S3550">
        <v>0</v>
      </c>
      <c r="T3550">
        <v>1200000</v>
      </c>
      <c r="U3550">
        <v>55153403</v>
      </c>
      <c r="V3550">
        <f t="shared" si="111"/>
        <v>53953403</v>
      </c>
      <c r="W3550" t="s">
        <v>12914</v>
      </c>
      <c r="X3550">
        <v>7.7</v>
      </c>
      <c r="Y3550">
        <v>287</v>
      </c>
      <c r="Z3550">
        <v>299127</v>
      </c>
      <c r="AA3550">
        <v>1509</v>
      </c>
      <c r="AB3550">
        <v>0</v>
      </c>
      <c r="AC3550">
        <v>0</v>
      </c>
      <c r="AD3550">
        <v>2000</v>
      </c>
      <c r="AE3550">
        <v>878</v>
      </c>
      <c r="AF3550">
        <v>651</v>
      </c>
      <c r="AG3550">
        <v>5161</v>
      </c>
      <c r="AH3550" t="s">
        <v>4493</v>
      </c>
      <c r="AI3550" t="s">
        <v>20928</v>
      </c>
      <c r="AJ3550" t="s">
        <v>13161</v>
      </c>
      <c r="AP3550">
        <f t="shared" si="110"/>
        <v>3</v>
      </c>
    </row>
    <row r="3551" spans="1:42" x14ac:dyDescent="0.3">
      <c r="A3551" s="1">
        <v>4383</v>
      </c>
      <c r="B3551" t="s">
        <v>12915</v>
      </c>
      <c r="C3551" t="s">
        <v>27</v>
      </c>
      <c r="D3551" t="s">
        <v>3480</v>
      </c>
      <c r="E3551" t="s">
        <v>7763</v>
      </c>
      <c r="F3551" t="s">
        <v>2631</v>
      </c>
      <c r="G3551" t="s">
        <v>3480</v>
      </c>
      <c r="H3551" t="s">
        <v>32</v>
      </c>
      <c r="I3551">
        <v>100</v>
      </c>
      <c r="J3551">
        <v>1.85</v>
      </c>
      <c r="K3551" t="s">
        <v>33</v>
      </c>
      <c r="L3551" t="s">
        <v>14630</v>
      </c>
      <c r="M3551" t="s">
        <v>20600</v>
      </c>
      <c r="N3551" t="s">
        <v>14666</v>
      </c>
      <c r="O3551" t="s">
        <v>20601</v>
      </c>
      <c r="P3551" t="s">
        <v>15087</v>
      </c>
      <c r="Q3551">
        <v>2001</v>
      </c>
      <c r="R3551" t="s">
        <v>491</v>
      </c>
      <c r="S3551">
        <v>0</v>
      </c>
      <c r="T3551">
        <v>1200000</v>
      </c>
      <c r="U3551">
        <v>18488314</v>
      </c>
      <c r="V3551">
        <f t="shared" si="111"/>
        <v>17288314</v>
      </c>
      <c r="W3551" t="s">
        <v>12916</v>
      </c>
      <c r="X3551">
        <v>7.1</v>
      </c>
      <c r="Y3551">
        <v>100</v>
      </c>
      <c r="Z3551">
        <v>76151</v>
      </c>
      <c r="AA3551">
        <v>333</v>
      </c>
      <c r="AB3551">
        <v>0</v>
      </c>
      <c r="AC3551">
        <v>422</v>
      </c>
      <c r="AD3551">
        <v>816</v>
      </c>
      <c r="AE3551">
        <v>577</v>
      </c>
      <c r="AF3551">
        <v>422</v>
      </c>
      <c r="AG3551">
        <v>2893</v>
      </c>
      <c r="AH3551" t="s">
        <v>1432</v>
      </c>
      <c r="AI3551" t="s">
        <v>20931</v>
      </c>
      <c r="AJ3551" t="s">
        <v>20928</v>
      </c>
      <c r="AP3551">
        <f t="shared" si="110"/>
        <v>3</v>
      </c>
    </row>
    <row r="3552" spans="1:42" x14ac:dyDescent="0.3">
      <c r="A3552" s="1">
        <v>4385</v>
      </c>
      <c r="B3552" t="s">
        <v>12917</v>
      </c>
      <c r="C3552" t="s">
        <v>27</v>
      </c>
      <c r="D3552" t="s">
        <v>12918</v>
      </c>
      <c r="E3552" t="s">
        <v>12919</v>
      </c>
      <c r="F3552" t="s">
        <v>12920</v>
      </c>
      <c r="G3552" t="s">
        <v>12921</v>
      </c>
      <c r="H3552" t="s">
        <v>7783</v>
      </c>
      <c r="I3552">
        <v>89</v>
      </c>
      <c r="J3552">
        <v>2.35</v>
      </c>
      <c r="K3552" t="s">
        <v>1988</v>
      </c>
      <c r="L3552" t="s">
        <v>17229</v>
      </c>
      <c r="M3552" t="s">
        <v>20602</v>
      </c>
      <c r="N3552" t="s">
        <v>14157</v>
      </c>
      <c r="O3552" t="s">
        <v>18944</v>
      </c>
      <c r="P3552" t="s">
        <v>18955</v>
      </c>
      <c r="Q3552">
        <v>2013</v>
      </c>
      <c r="R3552" t="s">
        <v>491</v>
      </c>
      <c r="S3552">
        <v>0</v>
      </c>
      <c r="T3552">
        <v>1300000</v>
      </c>
      <c r="U3552">
        <v>11278</v>
      </c>
      <c r="V3552">
        <f t="shared" si="111"/>
        <v>-1288722</v>
      </c>
      <c r="W3552" t="s">
        <v>12922</v>
      </c>
      <c r="X3552">
        <v>7</v>
      </c>
      <c r="Y3552">
        <v>50</v>
      </c>
      <c r="Z3552">
        <v>1229</v>
      </c>
      <c r="AA3552">
        <v>2</v>
      </c>
      <c r="AB3552">
        <v>407</v>
      </c>
      <c r="AC3552">
        <v>0</v>
      </c>
      <c r="AD3552">
        <v>31</v>
      </c>
      <c r="AE3552">
        <v>24</v>
      </c>
      <c r="AF3552">
        <v>3</v>
      </c>
      <c r="AG3552">
        <v>58</v>
      </c>
      <c r="AH3552" t="s">
        <v>1432</v>
      </c>
      <c r="AI3552" t="s">
        <v>2420</v>
      </c>
      <c r="AP3552">
        <f t="shared" si="110"/>
        <v>2</v>
      </c>
    </row>
    <row r="3553" spans="1:42" x14ac:dyDescent="0.3">
      <c r="A3553" s="1">
        <v>4386</v>
      </c>
      <c r="B3553" t="s">
        <v>12923</v>
      </c>
      <c r="C3553" t="s">
        <v>27</v>
      </c>
      <c r="D3553" t="s">
        <v>7099</v>
      </c>
      <c r="E3553" t="s">
        <v>12924</v>
      </c>
      <c r="F3553" t="s">
        <v>12925</v>
      </c>
      <c r="G3553" t="s">
        <v>7102</v>
      </c>
      <c r="H3553" t="s">
        <v>4855</v>
      </c>
      <c r="I3553">
        <v>114</v>
      </c>
      <c r="J3553">
        <v>1.85</v>
      </c>
      <c r="K3553" t="s">
        <v>9847</v>
      </c>
      <c r="L3553" t="s">
        <v>17569</v>
      </c>
      <c r="M3553" t="s">
        <v>15610</v>
      </c>
      <c r="N3553" t="s">
        <v>20603</v>
      </c>
      <c r="O3553" t="s">
        <v>14802</v>
      </c>
      <c r="P3553" t="s">
        <v>15289</v>
      </c>
      <c r="Q3553">
        <v>2001</v>
      </c>
      <c r="R3553" t="s">
        <v>491</v>
      </c>
      <c r="S3553">
        <v>0</v>
      </c>
      <c r="T3553">
        <v>7000000</v>
      </c>
      <c r="U3553">
        <v>13876974</v>
      </c>
      <c r="V3553">
        <f t="shared" si="111"/>
        <v>6876974</v>
      </c>
      <c r="W3553" t="s">
        <v>12926</v>
      </c>
      <c r="X3553">
        <v>7.4</v>
      </c>
      <c r="Y3553">
        <v>137</v>
      </c>
      <c r="Z3553">
        <v>19397</v>
      </c>
      <c r="AA3553">
        <v>214</v>
      </c>
      <c r="AB3553">
        <v>0</v>
      </c>
      <c r="AC3553">
        <v>300</v>
      </c>
      <c r="AD3553">
        <v>307</v>
      </c>
      <c r="AE3553">
        <v>209</v>
      </c>
      <c r="AF3553">
        <v>73</v>
      </c>
      <c r="AG3553">
        <v>809</v>
      </c>
      <c r="AH3553" t="s">
        <v>1432</v>
      </c>
      <c r="AI3553" t="s">
        <v>2420</v>
      </c>
      <c r="AJ3553" t="s">
        <v>12756</v>
      </c>
      <c r="AP3553">
        <f t="shared" si="110"/>
        <v>3</v>
      </c>
    </row>
    <row r="3554" spans="1:42" x14ac:dyDescent="0.3">
      <c r="A3554" s="1">
        <v>4387</v>
      </c>
      <c r="B3554" t="s">
        <v>12927</v>
      </c>
      <c r="C3554" t="s">
        <v>27</v>
      </c>
      <c r="D3554" t="s">
        <v>9131</v>
      </c>
      <c r="E3554" t="s">
        <v>674</v>
      </c>
      <c r="F3554" t="s">
        <v>2334</v>
      </c>
      <c r="G3554" t="s">
        <v>1643</v>
      </c>
      <c r="H3554" t="s">
        <v>32</v>
      </c>
      <c r="I3554">
        <v>111</v>
      </c>
      <c r="J3554">
        <v>1.85</v>
      </c>
      <c r="K3554" t="s">
        <v>33</v>
      </c>
      <c r="L3554" t="s">
        <v>14897</v>
      </c>
      <c r="M3554" t="s">
        <v>16337</v>
      </c>
      <c r="N3554" t="s">
        <v>16880</v>
      </c>
      <c r="O3554" t="s">
        <v>14821</v>
      </c>
      <c r="P3554" t="s">
        <v>17786</v>
      </c>
      <c r="Q3554">
        <v>2000</v>
      </c>
      <c r="R3554" t="s">
        <v>491</v>
      </c>
      <c r="S3554">
        <v>0</v>
      </c>
      <c r="T3554">
        <v>1200000</v>
      </c>
      <c r="U3554">
        <v>9180275</v>
      </c>
      <c r="V3554">
        <f t="shared" si="111"/>
        <v>7980275</v>
      </c>
      <c r="W3554" t="s">
        <v>12928</v>
      </c>
      <c r="X3554">
        <v>7.7</v>
      </c>
      <c r="Y3554">
        <v>122</v>
      </c>
      <c r="Z3554">
        <v>22145</v>
      </c>
      <c r="AA3554">
        <v>231</v>
      </c>
      <c r="AB3554">
        <v>756</v>
      </c>
      <c r="AC3554">
        <v>50</v>
      </c>
      <c r="AD3554">
        <v>2000</v>
      </c>
      <c r="AE3554">
        <v>710</v>
      </c>
      <c r="AF3554">
        <v>612</v>
      </c>
      <c r="AG3554">
        <v>4288</v>
      </c>
      <c r="AH3554" t="s">
        <v>2420</v>
      </c>
      <c r="AP3554">
        <f t="shared" si="110"/>
        <v>1</v>
      </c>
    </row>
    <row r="3555" spans="1:42" x14ac:dyDescent="0.3">
      <c r="A3555" s="1">
        <v>4389</v>
      </c>
      <c r="B3555" t="s">
        <v>12929</v>
      </c>
      <c r="C3555" t="s">
        <v>27</v>
      </c>
      <c r="D3555" t="s">
        <v>12930</v>
      </c>
      <c r="E3555" t="s">
        <v>2662</v>
      </c>
      <c r="F3555" t="s">
        <v>4199</v>
      </c>
      <c r="G3555" t="s">
        <v>5998</v>
      </c>
      <c r="H3555" t="s">
        <v>32</v>
      </c>
      <c r="I3555">
        <v>85</v>
      </c>
      <c r="J3555">
        <v>1.85</v>
      </c>
      <c r="K3555" t="s">
        <v>33</v>
      </c>
      <c r="L3555" t="s">
        <v>16500</v>
      </c>
      <c r="M3555" t="s">
        <v>17237</v>
      </c>
      <c r="N3555" t="s">
        <v>17497</v>
      </c>
      <c r="O3555" t="s">
        <v>16249</v>
      </c>
      <c r="P3555" t="s">
        <v>19879</v>
      </c>
      <c r="Q3555">
        <v>1999</v>
      </c>
      <c r="R3555" t="s">
        <v>491</v>
      </c>
      <c r="S3555">
        <v>1</v>
      </c>
      <c r="T3555">
        <v>1200000</v>
      </c>
      <c r="U3555">
        <v>2199853</v>
      </c>
      <c r="V3555">
        <f t="shared" si="111"/>
        <v>999853</v>
      </c>
      <c r="W3555" t="s">
        <v>12931</v>
      </c>
      <c r="X3555">
        <v>6.6</v>
      </c>
      <c r="Y3555">
        <v>99</v>
      </c>
      <c r="Z3555">
        <v>19986</v>
      </c>
      <c r="AA3555">
        <v>186</v>
      </c>
      <c r="AB3555">
        <v>0</v>
      </c>
      <c r="AC3555">
        <v>91</v>
      </c>
      <c r="AD3555">
        <v>1000</v>
      </c>
      <c r="AE3555">
        <v>1000</v>
      </c>
      <c r="AF3555">
        <v>849</v>
      </c>
      <c r="AG3555">
        <v>4289</v>
      </c>
      <c r="AH3555" t="s">
        <v>1432</v>
      </c>
      <c r="AI3555" t="s">
        <v>2420</v>
      </c>
      <c r="AP3555">
        <f t="shared" si="110"/>
        <v>2</v>
      </c>
    </row>
    <row r="3556" spans="1:42" x14ac:dyDescent="0.3">
      <c r="A3556" s="1">
        <v>4390</v>
      </c>
      <c r="B3556" t="s">
        <v>12932</v>
      </c>
      <c r="C3556" t="s">
        <v>27</v>
      </c>
      <c r="D3556" t="s">
        <v>12933</v>
      </c>
      <c r="E3556" t="s">
        <v>477</v>
      </c>
      <c r="F3556" t="s">
        <v>10282</v>
      </c>
      <c r="G3556" t="s">
        <v>4397</v>
      </c>
      <c r="H3556" t="s">
        <v>32</v>
      </c>
      <c r="I3556">
        <v>113</v>
      </c>
      <c r="J3556">
        <v>2.35</v>
      </c>
      <c r="K3556" t="s">
        <v>33</v>
      </c>
      <c r="L3556" t="s">
        <v>20159</v>
      </c>
      <c r="M3556" t="s">
        <v>16696</v>
      </c>
      <c r="N3556" t="s">
        <v>16201</v>
      </c>
      <c r="O3556" t="s">
        <v>16337</v>
      </c>
      <c r="P3556" t="s">
        <v>18179</v>
      </c>
      <c r="Q3556">
        <v>2013</v>
      </c>
      <c r="R3556" t="s">
        <v>34</v>
      </c>
      <c r="S3556">
        <v>2</v>
      </c>
      <c r="T3556">
        <v>1200000</v>
      </c>
      <c r="U3556">
        <v>2859955</v>
      </c>
      <c r="V3556">
        <f t="shared" si="111"/>
        <v>1659955</v>
      </c>
      <c r="W3556" t="s">
        <v>12934</v>
      </c>
      <c r="X3556">
        <v>6</v>
      </c>
      <c r="Y3556">
        <v>10</v>
      </c>
      <c r="Z3556">
        <v>2417</v>
      </c>
      <c r="AA3556">
        <v>32</v>
      </c>
      <c r="AB3556">
        <v>0</v>
      </c>
      <c r="AC3556">
        <v>29</v>
      </c>
      <c r="AD3556">
        <v>890</v>
      </c>
      <c r="AE3556">
        <v>848</v>
      </c>
      <c r="AF3556">
        <v>449</v>
      </c>
      <c r="AG3556">
        <v>2681</v>
      </c>
      <c r="AH3556" t="s">
        <v>2420</v>
      </c>
      <c r="AI3556" t="s">
        <v>20930</v>
      </c>
      <c r="AP3556">
        <f t="shared" si="110"/>
        <v>2</v>
      </c>
    </row>
    <row r="3557" spans="1:42" x14ac:dyDescent="0.3">
      <c r="A3557" s="1">
        <v>4391</v>
      </c>
      <c r="B3557" t="s">
        <v>12935</v>
      </c>
      <c r="C3557" t="s">
        <v>27</v>
      </c>
      <c r="D3557" t="s">
        <v>1283</v>
      </c>
      <c r="E3557" t="s">
        <v>1283</v>
      </c>
      <c r="F3557" t="s">
        <v>209</v>
      </c>
      <c r="G3557" t="s">
        <v>3195</v>
      </c>
      <c r="H3557" t="s">
        <v>32</v>
      </c>
      <c r="I3557">
        <v>99</v>
      </c>
      <c r="J3557">
        <v>2.35</v>
      </c>
      <c r="K3557" t="s">
        <v>33</v>
      </c>
      <c r="L3557" t="s">
        <v>15082</v>
      </c>
      <c r="M3557" t="s">
        <v>14539</v>
      </c>
      <c r="N3557" t="s">
        <v>17765</v>
      </c>
      <c r="O3557" t="s">
        <v>14965</v>
      </c>
      <c r="P3557" t="s">
        <v>17454</v>
      </c>
      <c r="Q3557">
        <v>1992</v>
      </c>
      <c r="R3557" t="s">
        <v>491</v>
      </c>
      <c r="S3557">
        <v>0</v>
      </c>
      <c r="T3557">
        <v>1200000</v>
      </c>
      <c r="U3557">
        <v>2812029</v>
      </c>
      <c r="V3557">
        <f t="shared" si="111"/>
        <v>1612029</v>
      </c>
      <c r="W3557" t="s">
        <v>12936</v>
      </c>
      <c r="X3557">
        <v>8.4</v>
      </c>
      <c r="Y3557">
        <v>173</v>
      </c>
      <c r="Z3557">
        <v>664719</v>
      </c>
      <c r="AA3557">
        <v>931</v>
      </c>
      <c r="AB3557">
        <v>19000</v>
      </c>
      <c r="AC3557">
        <v>16000</v>
      </c>
      <c r="AD3557">
        <v>16000</v>
      </c>
      <c r="AE3557">
        <v>12000</v>
      </c>
      <c r="AF3557">
        <v>455</v>
      </c>
      <c r="AG3557">
        <v>28994</v>
      </c>
      <c r="AH3557" t="s">
        <v>20931</v>
      </c>
      <c r="AI3557" t="s">
        <v>2420</v>
      </c>
      <c r="AJ3557" t="s">
        <v>13161</v>
      </c>
      <c r="AP3557">
        <f t="shared" si="110"/>
        <v>3</v>
      </c>
    </row>
    <row r="3558" spans="1:42" x14ac:dyDescent="0.3">
      <c r="A3558" s="1">
        <v>4393</v>
      </c>
      <c r="B3558" t="s">
        <v>12937</v>
      </c>
      <c r="C3558" t="s">
        <v>27</v>
      </c>
      <c r="D3558" t="s">
        <v>6059</v>
      </c>
      <c r="E3558" t="s">
        <v>2618</v>
      </c>
      <c r="F3558" t="s">
        <v>12938</v>
      </c>
      <c r="G3558" t="s">
        <v>12939</v>
      </c>
      <c r="H3558" t="s">
        <v>6060</v>
      </c>
      <c r="I3558">
        <v>142</v>
      </c>
      <c r="J3558">
        <v>2.35</v>
      </c>
      <c r="K3558" t="s">
        <v>6776</v>
      </c>
      <c r="L3558" t="s">
        <v>14427</v>
      </c>
      <c r="M3558" t="s">
        <v>16726</v>
      </c>
      <c r="N3558" t="s">
        <v>14025</v>
      </c>
      <c r="O3558" t="s">
        <v>18110</v>
      </c>
      <c r="P3558" t="s">
        <v>19953</v>
      </c>
      <c r="Q3558">
        <v>1966</v>
      </c>
      <c r="R3558" t="s">
        <v>4220</v>
      </c>
      <c r="S3558">
        <v>3</v>
      </c>
      <c r="T3558">
        <v>1200000</v>
      </c>
      <c r="U3558">
        <v>6100000</v>
      </c>
      <c r="V3558">
        <f t="shared" si="111"/>
        <v>4900000</v>
      </c>
      <c r="W3558" t="s">
        <v>12940</v>
      </c>
      <c r="X3558">
        <v>8.9</v>
      </c>
      <c r="Y3558">
        <v>181</v>
      </c>
      <c r="Z3558">
        <v>503509</v>
      </c>
      <c r="AA3558">
        <v>780</v>
      </c>
      <c r="AB3558">
        <v>20000</v>
      </c>
      <c r="AC3558">
        <v>0</v>
      </c>
      <c r="AD3558">
        <v>16000</v>
      </c>
      <c r="AE3558">
        <v>34</v>
      </c>
      <c r="AF3558">
        <v>24</v>
      </c>
      <c r="AG3558">
        <v>16089</v>
      </c>
      <c r="AH3558" t="s">
        <v>10951</v>
      </c>
      <c r="AP3558">
        <f t="shared" si="110"/>
        <v>1</v>
      </c>
    </row>
    <row r="3559" spans="1:42" x14ac:dyDescent="0.3">
      <c r="A3559" s="1">
        <v>4394</v>
      </c>
      <c r="B3559" t="s">
        <v>12941</v>
      </c>
      <c r="C3559" t="s">
        <v>27</v>
      </c>
      <c r="D3559" t="s">
        <v>12942</v>
      </c>
      <c r="E3559" t="s">
        <v>12943</v>
      </c>
      <c r="F3559" t="s">
        <v>12944</v>
      </c>
      <c r="G3559" t="s">
        <v>12945</v>
      </c>
      <c r="H3559" t="s">
        <v>8849</v>
      </c>
      <c r="I3559">
        <v>112</v>
      </c>
      <c r="J3559">
        <v>2.35</v>
      </c>
      <c r="K3559" t="s">
        <v>10987</v>
      </c>
      <c r="L3559" t="s">
        <v>18581</v>
      </c>
      <c r="M3559" t="s">
        <v>20604</v>
      </c>
      <c r="N3559" t="s">
        <v>15526</v>
      </c>
      <c r="O3559" t="s">
        <v>20605</v>
      </c>
      <c r="P3559" t="s">
        <v>20606</v>
      </c>
      <c r="Q3559">
        <v>2015</v>
      </c>
      <c r="R3559" t="s">
        <v>491</v>
      </c>
      <c r="S3559">
        <v>1</v>
      </c>
      <c r="T3559">
        <v>4000000</v>
      </c>
      <c r="U3559">
        <v>375723</v>
      </c>
      <c r="V3559">
        <f t="shared" si="111"/>
        <v>-3624277</v>
      </c>
      <c r="W3559" t="s">
        <v>12946</v>
      </c>
      <c r="X3559">
        <v>7.9</v>
      </c>
      <c r="Y3559">
        <v>111</v>
      </c>
      <c r="Z3559">
        <v>7025</v>
      </c>
      <c r="AA3559">
        <v>26</v>
      </c>
      <c r="AB3559">
        <v>0</v>
      </c>
      <c r="AC3559">
        <v>9</v>
      </c>
      <c r="AD3559">
        <v>61</v>
      </c>
      <c r="AE3559">
        <v>9</v>
      </c>
      <c r="AF3559">
        <v>4</v>
      </c>
      <c r="AG3559">
        <v>76</v>
      </c>
      <c r="AH3559" t="s">
        <v>1432</v>
      </c>
      <c r="AI3559" t="s">
        <v>2420</v>
      </c>
      <c r="AP3559">
        <f t="shared" si="110"/>
        <v>2</v>
      </c>
    </row>
    <row r="3560" spans="1:42" x14ac:dyDescent="0.3">
      <c r="A3560" s="1">
        <v>4395</v>
      </c>
      <c r="B3560" t="s">
        <v>12947</v>
      </c>
      <c r="C3560" t="s">
        <v>27</v>
      </c>
      <c r="D3560" t="s">
        <v>12948</v>
      </c>
      <c r="E3560" t="s">
        <v>4941</v>
      </c>
      <c r="F3560" t="s">
        <v>12949</v>
      </c>
      <c r="G3560" t="s">
        <v>12950</v>
      </c>
      <c r="H3560" t="s">
        <v>32</v>
      </c>
      <c r="I3560">
        <v>108</v>
      </c>
      <c r="J3560">
        <v>1.85</v>
      </c>
      <c r="K3560" t="s">
        <v>33</v>
      </c>
      <c r="L3560" t="s">
        <v>14928</v>
      </c>
      <c r="M3560" t="s">
        <v>14149</v>
      </c>
      <c r="N3560" t="s">
        <v>10123</v>
      </c>
      <c r="O3560" t="s">
        <v>15708</v>
      </c>
      <c r="P3560" t="s">
        <v>14026</v>
      </c>
      <c r="Q3560">
        <v>2012</v>
      </c>
      <c r="R3560" t="s">
        <v>34</v>
      </c>
      <c r="S3560">
        <v>0</v>
      </c>
      <c r="T3560">
        <v>1200000</v>
      </c>
      <c r="U3560">
        <v>594904</v>
      </c>
      <c r="V3560">
        <f t="shared" si="111"/>
        <v>-605096</v>
      </c>
      <c r="W3560" t="s">
        <v>12951</v>
      </c>
      <c r="X3560">
        <v>6</v>
      </c>
      <c r="Y3560">
        <v>38</v>
      </c>
      <c r="Z3560">
        <v>2582</v>
      </c>
      <c r="AA3560">
        <v>89</v>
      </c>
      <c r="AB3560">
        <v>0</v>
      </c>
      <c r="AC3560">
        <v>14</v>
      </c>
      <c r="AD3560">
        <v>1000</v>
      </c>
      <c r="AE3560">
        <v>330</v>
      </c>
      <c r="AF3560">
        <v>274</v>
      </c>
      <c r="AG3560">
        <v>1805</v>
      </c>
      <c r="AH3560" t="s">
        <v>1432</v>
      </c>
      <c r="AI3560" t="s">
        <v>2420</v>
      </c>
      <c r="AP3560">
        <f t="shared" si="110"/>
        <v>2</v>
      </c>
    </row>
    <row r="3561" spans="1:42" x14ac:dyDescent="0.3">
      <c r="A3561" s="1">
        <v>4396</v>
      </c>
      <c r="B3561" t="s">
        <v>12952</v>
      </c>
      <c r="C3561" t="s">
        <v>27</v>
      </c>
      <c r="D3561" t="s">
        <v>12953</v>
      </c>
      <c r="E3561" t="s">
        <v>12954</v>
      </c>
      <c r="F3561" t="s">
        <v>12955</v>
      </c>
      <c r="G3561" t="s">
        <v>12956</v>
      </c>
      <c r="H3561" t="s">
        <v>32</v>
      </c>
      <c r="I3561">
        <v>88</v>
      </c>
      <c r="J3561">
        <v>1.78</v>
      </c>
      <c r="K3561" t="s">
        <v>33</v>
      </c>
      <c r="L3561" t="s">
        <v>20607</v>
      </c>
      <c r="M3561" t="s">
        <v>20608</v>
      </c>
      <c r="N3561" t="s">
        <v>20609</v>
      </c>
      <c r="O3561" t="s">
        <v>20610</v>
      </c>
      <c r="P3561" t="s">
        <v>20611</v>
      </c>
      <c r="Q3561">
        <v>2001</v>
      </c>
      <c r="R3561" t="s">
        <v>491</v>
      </c>
      <c r="S3561">
        <v>0</v>
      </c>
      <c r="T3561">
        <v>1200000</v>
      </c>
      <c r="U3561">
        <v>58936</v>
      </c>
      <c r="V3561">
        <f t="shared" si="111"/>
        <v>-1141064</v>
      </c>
      <c r="W3561" t="s">
        <v>12957</v>
      </c>
      <c r="X3561">
        <v>6.1</v>
      </c>
      <c r="Y3561">
        <v>12</v>
      </c>
      <c r="Z3561">
        <v>91</v>
      </c>
      <c r="AA3561">
        <v>4</v>
      </c>
      <c r="AB3561">
        <v>27</v>
      </c>
      <c r="AC3561">
        <v>0</v>
      </c>
      <c r="AD3561">
        <v>268</v>
      </c>
      <c r="AE3561">
        <v>44</v>
      </c>
      <c r="AF3561">
        <v>3</v>
      </c>
      <c r="AG3561">
        <v>318</v>
      </c>
      <c r="AH3561" t="s">
        <v>1432</v>
      </c>
      <c r="AI3561" t="s">
        <v>20933</v>
      </c>
      <c r="AP3561">
        <f t="shared" si="110"/>
        <v>2</v>
      </c>
    </row>
    <row r="3562" spans="1:42" x14ac:dyDescent="0.3">
      <c r="A3562" s="1">
        <v>4397</v>
      </c>
      <c r="B3562" t="s">
        <v>12958</v>
      </c>
      <c r="C3562" t="s">
        <v>27</v>
      </c>
      <c r="D3562" t="s">
        <v>12959</v>
      </c>
      <c r="E3562" t="s">
        <v>6246</v>
      </c>
      <c r="F3562" t="s">
        <v>6246</v>
      </c>
      <c r="G3562" t="s">
        <v>6246</v>
      </c>
      <c r="H3562" t="s">
        <v>205</v>
      </c>
      <c r="I3562">
        <v>97</v>
      </c>
      <c r="J3562">
        <v>2.35</v>
      </c>
      <c r="K3562" t="s">
        <v>33</v>
      </c>
      <c r="L3562" t="s">
        <v>20612</v>
      </c>
      <c r="M3562" t="s">
        <v>17805</v>
      </c>
      <c r="N3562" t="s">
        <v>20613</v>
      </c>
      <c r="O3562" t="s">
        <v>16584</v>
      </c>
      <c r="P3562" t="s">
        <v>13491</v>
      </c>
      <c r="Q3562">
        <v>2011</v>
      </c>
      <c r="R3562" t="s">
        <v>6921</v>
      </c>
      <c r="S3562">
        <v>0</v>
      </c>
      <c r="T3562">
        <v>1200000</v>
      </c>
      <c r="U3562">
        <v>24784</v>
      </c>
      <c r="V3562">
        <f t="shared" si="111"/>
        <v>-1175216</v>
      </c>
      <c r="W3562" t="s">
        <v>12960</v>
      </c>
      <c r="X3562">
        <v>7.4</v>
      </c>
      <c r="Y3562">
        <v>23</v>
      </c>
      <c r="Z3562">
        <v>591</v>
      </c>
      <c r="AA3562">
        <v>10</v>
      </c>
      <c r="AB3562">
        <v>5000</v>
      </c>
      <c r="AC3562">
        <v>4</v>
      </c>
      <c r="AD3562">
        <v>0</v>
      </c>
      <c r="AE3562">
        <v>0</v>
      </c>
      <c r="AF3562">
        <v>0</v>
      </c>
      <c r="AG3562">
        <v>0</v>
      </c>
      <c r="AH3562" t="s">
        <v>6248</v>
      </c>
      <c r="AP3562">
        <f t="shared" si="110"/>
        <v>1</v>
      </c>
    </row>
    <row r="3563" spans="1:42" x14ac:dyDescent="0.3">
      <c r="A3563" s="1">
        <v>4398</v>
      </c>
      <c r="B3563" t="s">
        <v>12961</v>
      </c>
      <c r="C3563" t="s">
        <v>27</v>
      </c>
      <c r="D3563" t="s">
        <v>12962</v>
      </c>
      <c r="E3563" t="s">
        <v>604</v>
      </c>
      <c r="F3563" t="s">
        <v>469</v>
      </c>
      <c r="G3563" t="s">
        <v>2110</v>
      </c>
      <c r="H3563" t="s">
        <v>32</v>
      </c>
      <c r="I3563">
        <v>85</v>
      </c>
      <c r="J3563">
        <v>2.35</v>
      </c>
      <c r="K3563" t="s">
        <v>33</v>
      </c>
      <c r="L3563" t="s">
        <v>18144</v>
      </c>
      <c r="M3563" t="s">
        <v>14424</v>
      </c>
      <c r="N3563" t="s">
        <v>20614</v>
      </c>
      <c r="O3563" t="s">
        <v>20615</v>
      </c>
      <c r="P3563" t="s">
        <v>20616</v>
      </c>
      <c r="Q3563">
        <v>2007</v>
      </c>
      <c r="R3563" t="s">
        <v>491</v>
      </c>
      <c r="S3563">
        <v>10</v>
      </c>
      <c r="T3563">
        <v>1200000</v>
      </c>
      <c r="U3563">
        <v>7826</v>
      </c>
      <c r="V3563">
        <f t="shared" si="111"/>
        <v>-1192174</v>
      </c>
      <c r="W3563" t="s">
        <v>12963</v>
      </c>
      <c r="X3563">
        <v>6.2</v>
      </c>
      <c r="Y3563">
        <v>17</v>
      </c>
      <c r="Z3563">
        <v>132</v>
      </c>
      <c r="AA3563">
        <v>2</v>
      </c>
      <c r="AB3563">
        <v>87</v>
      </c>
      <c r="AC3563">
        <v>0</v>
      </c>
      <c r="AD3563">
        <v>49000</v>
      </c>
      <c r="AE3563">
        <v>931</v>
      </c>
      <c r="AF3563">
        <v>924</v>
      </c>
      <c r="AG3563">
        <v>54484</v>
      </c>
      <c r="AH3563" t="s">
        <v>1432</v>
      </c>
      <c r="AI3563" t="s">
        <v>6248</v>
      </c>
      <c r="AP3563">
        <f t="shared" si="110"/>
        <v>2</v>
      </c>
    </row>
    <row r="3564" spans="1:42" x14ac:dyDescent="0.3">
      <c r="A3564" s="1">
        <v>4400</v>
      </c>
      <c r="B3564" t="s">
        <v>12964</v>
      </c>
      <c r="C3564" t="s">
        <v>27</v>
      </c>
      <c r="D3564" t="s">
        <v>12965</v>
      </c>
      <c r="E3564" t="s">
        <v>12966</v>
      </c>
      <c r="F3564" t="s">
        <v>12967</v>
      </c>
      <c r="G3564" t="s">
        <v>12968</v>
      </c>
      <c r="H3564" t="s">
        <v>32</v>
      </c>
      <c r="I3564">
        <v>110</v>
      </c>
      <c r="J3564">
        <v>2.35</v>
      </c>
      <c r="K3564" t="s">
        <v>1988</v>
      </c>
      <c r="L3564" t="s">
        <v>20617</v>
      </c>
      <c r="M3564" t="s">
        <v>20618</v>
      </c>
      <c r="N3564" t="s">
        <v>20619</v>
      </c>
      <c r="O3564" t="s">
        <v>20620</v>
      </c>
      <c r="P3564" t="s">
        <v>20263</v>
      </c>
      <c r="Q3564">
        <v>2013</v>
      </c>
      <c r="R3564" t="s">
        <v>491</v>
      </c>
      <c r="S3564">
        <v>3</v>
      </c>
      <c r="T3564">
        <v>1200000</v>
      </c>
      <c r="U3564">
        <v>3830</v>
      </c>
      <c r="V3564">
        <f t="shared" si="111"/>
        <v>-1196170</v>
      </c>
      <c r="W3564" t="s">
        <v>12969</v>
      </c>
      <c r="X3564">
        <v>7.2</v>
      </c>
      <c r="Y3564">
        <v>1</v>
      </c>
      <c r="Z3564">
        <v>27</v>
      </c>
      <c r="AA3564">
        <v>1</v>
      </c>
      <c r="AB3564">
        <v>75</v>
      </c>
      <c r="AC3564">
        <v>0</v>
      </c>
      <c r="AD3564">
        <v>3</v>
      </c>
      <c r="AE3564">
        <v>2</v>
      </c>
      <c r="AF3564">
        <v>0</v>
      </c>
      <c r="AG3564">
        <v>5</v>
      </c>
      <c r="AH3564" t="s">
        <v>1432</v>
      </c>
      <c r="AI3564" t="s">
        <v>2420</v>
      </c>
      <c r="AP3564">
        <f t="shared" si="110"/>
        <v>2</v>
      </c>
    </row>
    <row r="3565" spans="1:42" x14ac:dyDescent="0.3">
      <c r="A3565" s="1">
        <v>4406</v>
      </c>
      <c r="B3565" t="s">
        <v>12970</v>
      </c>
      <c r="C3565" t="s">
        <v>27</v>
      </c>
      <c r="D3565" t="s">
        <v>2558</v>
      </c>
      <c r="E3565" t="s">
        <v>7997</v>
      </c>
      <c r="F3565" t="s">
        <v>3883</v>
      </c>
      <c r="G3565" t="s">
        <v>12971</v>
      </c>
      <c r="H3565" t="s">
        <v>32</v>
      </c>
      <c r="I3565">
        <v>91</v>
      </c>
      <c r="J3565">
        <v>1.85</v>
      </c>
      <c r="K3565" t="s">
        <v>33</v>
      </c>
      <c r="L3565" t="s">
        <v>20621</v>
      </c>
      <c r="M3565" t="s">
        <v>15251</v>
      </c>
      <c r="N3565" t="s">
        <v>17744</v>
      </c>
      <c r="O3565" t="s">
        <v>15865</v>
      </c>
      <c r="P3565" t="s">
        <v>20622</v>
      </c>
      <c r="Q3565">
        <v>1993</v>
      </c>
      <c r="R3565" t="s">
        <v>72</v>
      </c>
      <c r="S3565">
        <v>0</v>
      </c>
      <c r="T3565">
        <v>2600000</v>
      </c>
      <c r="U3565">
        <v>2850263</v>
      </c>
      <c r="V3565">
        <f t="shared" si="111"/>
        <v>250263</v>
      </c>
      <c r="W3565" t="s">
        <v>12972</v>
      </c>
      <c r="X3565">
        <v>6.2</v>
      </c>
      <c r="Y3565">
        <v>9</v>
      </c>
      <c r="Z3565">
        <v>5061</v>
      </c>
      <c r="AA3565">
        <v>70</v>
      </c>
      <c r="AB3565">
        <v>0</v>
      </c>
      <c r="AC3565">
        <v>38</v>
      </c>
      <c r="AD3565">
        <v>584</v>
      </c>
      <c r="AE3565">
        <v>399</v>
      </c>
      <c r="AF3565">
        <v>117</v>
      </c>
      <c r="AG3565">
        <v>1218</v>
      </c>
      <c r="AH3565" t="s">
        <v>718</v>
      </c>
      <c r="AI3565" t="s">
        <v>1432</v>
      </c>
      <c r="AJ3565" t="s">
        <v>20930</v>
      </c>
      <c r="AP3565">
        <f t="shared" si="110"/>
        <v>3</v>
      </c>
    </row>
    <row r="3566" spans="1:42" x14ac:dyDescent="0.3">
      <c r="A3566" s="1">
        <v>4410</v>
      </c>
      <c r="B3566" t="s">
        <v>12973</v>
      </c>
      <c r="C3566" t="s">
        <v>27</v>
      </c>
      <c r="D3566" t="s">
        <v>12974</v>
      </c>
      <c r="E3566" t="s">
        <v>244</v>
      </c>
      <c r="F3566" t="s">
        <v>4712</v>
      </c>
      <c r="G3566" t="s">
        <v>10016</v>
      </c>
      <c r="H3566" t="s">
        <v>32</v>
      </c>
      <c r="I3566">
        <v>94</v>
      </c>
      <c r="J3566">
        <v>1.85</v>
      </c>
      <c r="K3566" t="s">
        <v>33</v>
      </c>
      <c r="L3566" t="s">
        <v>16185</v>
      </c>
      <c r="M3566" t="s">
        <v>20623</v>
      </c>
      <c r="N3566" t="s">
        <v>20624</v>
      </c>
      <c r="O3566" t="s">
        <v>15286</v>
      </c>
      <c r="P3566" t="s">
        <v>18835</v>
      </c>
      <c r="Q3566">
        <v>2005</v>
      </c>
      <c r="R3566" t="s">
        <v>491</v>
      </c>
      <c r="S3566">
        <v>3</v>
      </c>
      <c r="T3566">
        <v>3000000</v>
      </c>
      <c r="U3566">
        <v>16101109</v>
      </c>
      <c r="V3566">
        <f t="shared" si="111"/>
        <v>13101109</v>
      </c>
      <c r="W3566" t="s">
        <v>12975</v>
      </c>
      <c r="X3566">
        <v>6.8</v>
      </c>
      <c r="Y3566">
        <v>91</v>
      </c>
      <c r="Z3566">
        <v>76467</v>
      </c>
      <c r="AA3566">
        <v>236</v>
      </c>
      <c r="AB3566">
        <v>0</v>
      </c>
      <c r="AC3566">
        <v>6</v>
      </c>
      <c r="AD3566">
        <v>16000</v>
      </c>
      <c r="AE3566">
        <v>1000</v>
      </c>
      <c r="AF3566">
        <v>804</v>
      </c>
      <c r="AG3566">
        <v>19957</v>
      </c>
      <c r="AH3566" t="s">
        <v>1432</v>
      </c>
      <c r="AP3566">
        <f t="shared" si="110"/>
        <v>1</v>
      </c>
    </row>
    <row r="3567" spans="1:42" x14ac:dyDescent="0.3">
      <c r="A3567" s="1">
        <v>4411</v>
      </c>
      <c r="B3567" t="s">
        <v>12976</v>
      </c>
      <c r="C3567" t="s">
        <v>559</v>
      </c>
      <c r="D3567" t="s">
        <v>12441</v>
      </c>
      <c r="E3567" t="s">
        <v>1660</v>
      </c>
      <c r="F3567" t="s">
        <v>4097</v>
      </c>
      <c r="G3567" t="s">
        <v>12977</v>
      </c>
      <c r="H3567" t="s">
        <v>47</v>
      </c>
      <c r="I3567">
        <v>90</v>
      </c>
      <c r="J3567">
        <v>1.85</v>
      </c>
      <c r="K3567" t="s">
        <v>33</v>
      </c>
      <c r="L3567" t="s">
        <v>14280</v>
      </c>
      <c r="M3567" t="s">
        <v>20625</v>
      </c>
      <c r="N3567" t="s">
        <v>18339</v>
      </c>
      <c r="O3567" t="s">
        <v>14018</v>
      </c>
      <c r="P3567" t="s">
        <v>16338</v>
      </c>
      <c r="Q3567">
        <v>2004</v>
      </c>
      <c r="R3567" t="s">
        <v>491</v>
      </c>
      <c r="S3567">
        <v>0</v>
      </c>
      <c r="T3567">
        <v>695393</v>
      </c>
      <c r="U3567">
        <v>6013</v>
      </c>
      <c r="V3567">
        <f t="shared" si="111"/>
        <v>-689380</v>
      </c>
      <c r="W3567" t="s">
        <v>12978</v>
      </c>
      <c r="X3567">
        <v>7.7</v>
      </c>
      <c r="Y3567">
        <v>99</v>
      </c>
      <c r="Z3567">
        <v>39929</v>
      </c>
      <c r="AA3567">
        <v>207</v>
      </c>
      <c r="AB3567">
        <v>0</v>
      </c>
      <c r="AC3567">
        <v>222</v>
      </c>
      <c r="AD3567">
        <v>680</v>
      </c>
      <c r="AE3567">
        <v>404</v>
      </c>
      <c r="AF3567">
        <v>68</v>
      </c>
      <c r="AG3567">
        <v>1311</v>
      </c>
      <c r="AH3567" t="s">
        <v>20931</v>
      </c>
      <c r="AI3567" t="s">
        <v>2420</v>
      </c>
      <c r="AJ3567" t="s">
        <v>13161</v>
      </c>
      <c r="AP3567">
        <f t="shared" si="110"/>
        <v>3</v>
      </c>
    </row>
    <row r="3568" spans="1:42" x14ac:dyDescent="0.3">
      <c r="A3568" s="1">
        <v>4413</v>
      </c>
      <c r="B3568" t="s">
        <v>12979</v>
      </c>
      <c r="C3568" t="s">
        <v>27</v>
      </c>
      <c r="D3568" t="s">
        <v>12980</v>
      </c>
      <c r="E3568" t="s">
        <v>12308</v>
      </c>
      <c r="F3568" t="s">
        <v>12114</v>
      </c>
      <c r="G3568" t="s">
        <v>12981</v>
      </c>
      <c r="H3568" t="s">
        <v>32</v>
      </c>
      <c r="I3568">
        <v>92</v>
      </c>
      <c r="J3568">
        <v>1.85</v>
      </c>
      <c r="K3568" t="s">
        <v>33</v>
      </c>
      <c r="L3568" t="s">
        <v>17975</v>
      </c>
      <c r="M3568" t="s">
        <v>15351</v>
      </c>
      <c r="N3568" t="s">
        <v>20626</v>
      </c>
      <c r="O3568" t="s">
        <v>18937</v>
      </c>
      <c r="P3568" t="s">
        <v>20627</v>
      </c>
      <c r="Q3568">
        <v>1987</v>
      </c>
      <c r="R3568" t="s">
        <v>491</v>
      </c>
      <c r="S3568">
        <v>0</v>
      </c>
      <c r="T3568">
        <v>1100000</v>
      </c>
      <c r="U3568">
        <v>1400000</v>
      </c>
      <c r="V3568">
        <f t="shared" si="111"/>
        <v>300000</v>
      </c>
      <c r="W3568" t="s">
        <v>12982</v>
      </c>
      <c r="X3568">
        <v>5.9</v>
      </c>
      <c r="Y3568">
        <v>57</v>
      </c>
      <c r="Z3568">
        <v>1324</v>
      </c>
      <c r="AA3568">
        <v>37</v>
      </c>
      <c r="AB3568">
        <v>241</v>
      </c>
      <c r="AC3568">
        <v>155</v>
      </c>
      <c r="AD3568">
        <v>448</v>
      </c>
      <c r="AE3568">
        <v>426</v>
      </c>
      <c r="AF3568">
        <v>147</v>
      </c>
      <c r="AG3568">
        <v>1329</v>
      </c>
      <c r="AH3568" t="s">
        <v>980</v>
      </c>
      <c r="AI3568" t="s">
        <v>2420</v>
      </c>
      <c r="AJ3568" t="s">
        <v>4493</v>
      </c>
      <c r="AK3568" t="s">
        <v>13161</v>
      </c>
      <c r="AP3568">
        <f t="shared" si="110"/>
        <v>4</v>
      </c>
    </row>
    <row r="3569" spans="1:42" x14ac:dyDescent="0.3">
      <c r="A3569" s="1">
        <v>4415</v>
      </c>
      <c r="B3569" t="s">
        <v>12983</v>
      </c>
      <c r="C3569" t="s">
        <v>559</v>
      </c>
      <c r="D3569" t="s">
        <v>12984</v>
      </c>
      <c r="E3569" t="s">
        <v>12985</v>
      </c>
      <c r="F3569" t="s">
        <v>12986</v>
      </c>
      <c r="G3569" t="s">
        <v>12987</v>
      </c>
      <c r="H3569" t="s">
        <v>205</v>
      </c>
      <c r="I3569">
        <v>73</v>
      </c>
      <c r="J3569">
        <v>1.85</v>
      </c>
      <c r="K3569" t="s">
        <v>33</v>
      </c>
      <c r="L3569" t="s">
        <v>18398</v>
      </c>
      <c r="M3569" t="s">
        <v>15351</v>
      </c>
      <c r="N3569" t="s">
        <v>15192</v>
      </c>
      <c r="O3569" t="s">
        <v>15206</v>
      </c>
      <c r="P3569" t="s">
        <v>16357</v>
      </c>
      <c r="Q3569">
        <v>2002</v>
      </c>
      <c r="R3569" t="s">
        <v>491</v>
      </c>
      <c r="S3569">
        <v>1</v>
      </c>
      <c r="T3569">
        <v>1600000</v>
      </c>
      <c r="U3569">
        <v>39659</v>
      </c>
      <c r="V3569">
        <f t="shared" si="111"/>
        <v>-1560341</v>
      </c>
      <c r="W3569" t="s">
        <v>12988</v>
      </c>
      <c r="X3569">
        <v>7</v>
      </c>
      <c r="Y3569">
        <v>58</v>
      </c>
      <c r="Z3569">
        <v>1555</v>
      </c>
      <c r="AA3569">
        <v>32</v>
      </c>
      <c r="AB3569">
        <v>131</v>
      </c>
      <c r="AC3569">
        <v>126</v>
      </c>
      <c r="AD3569">
        <v>14</v>
      </c>
      <c r="AE3569">
        <v>4</v>
      </c>
      <c r="AF3569">
        <v>3</v>
      </c>
      <c r="AG3569">
        <v>21</v>
      </c>
      <c r="AH3569" t="s">
        <v>1432</v>
      </c>
      <c r="AI3569" t="s">
        <v>4493</v>
      </c>
      <c r="AJ3569" t="s">
        <v>20927</v>
      </c>
      <c r="AP3569">
        <f t="shared" si="110"/>
        <v>3</v>
      </c>
    </row>
    <row r="3570" spans="1:42" x14ac:dyDescent="0.3">
      <c r="A3570" s="1">
        <v>4417</v>
      </c>
      <c r="B3570" t="s">
        <v>12989</v>
      </c>
      <c r="C3570" t="s">
        <v>27</v>
      </c>
      <c r="D3570" t="s">
        <v>12990</v>
      </c>
      <c r="E3570" t="s">
        <v>6604</v>
      </c>
      <c r="F3570" t="s">
        <v>12991</v>
      </c>
      <c r="G3570" t="s">
        <v>12992</v>
      </c>
      <c r="H3570" t="s">
        <v>205</v>
      </c>
      <c r="I3570">
        <v>110</v>
      </c>
      <c r="J3570">
        <v>2.35</v>
      </c>
      <c r="K3570" t="s">
        <v>33</v>
      </c>
      <c r="L3570" t="s">
        <v>20628</v>
      </c>
      <c r="M3570" t="s">
        <v>16485</v>
      </c>
      <c r="N3570" t="s">
        <v>20629</v>
      </c>
      <c r="O3570" t="s">
        <v>15624</v>
      </c>
      <c r="P3570" t="s">
        <v>15742</v>
      </c>
      <c r="Q3570">
        <v>2010</v>
      </c>
      <c r="R3570" t="s">
        <v>491</v>
      </c>
      <c r="S3570">
        <v>1</v>
      </c>
      <c r="T3570">
        <v>1100000</v>
      </c>
      <c r="U3570">
        <v>56129</v>
      </c>
      <c r="V3570">
        <f t="shared" si="111"/>
        <v>-1043871</v>
      </c>
      <c r="W3570" t="s">
        <v>12993</v>
      </c>
      <c r="X3570">
        <v>6.1</v>
      </c>
      <c r="Y3570">
        <v>97</v>
      </c>
      <c r="Z3570">
        <v>6555</v>
      </c>
      <c r="AA3570">
        <v>82</v>
      </c>
      <c r="AB3570">
        <v>0</v>
      </c>
      <c r="AC3570">
        <v>22</v>
      </c>
      <c r="AD3570">
        <v>434</v>
      </c>
      <c r="AE3570">
        <v>95</v>
      </c>
      <c r="AF3570">
        <v>48</v>
      </c>
      <c r="AG3570">
        <v>645</v>
      </c>
      <c r="AH3570" t="s">
        <v>13700</v>
      </c>
      <c r="AI3570" t="s">
        <v>13161</v>
      </c>
      <c r="AP3570">
        <f t="shared" si="110"/>
        <v>2</v>
      </c>
    </row>
    <row r="3571" spans="1:42" x14ac:dyDescent="0.3">
      <c r="A3571" s="1">
        <v>4418</v>
      </c>
      <c r="B3571" t="s">
        <v>12994</v>
      </c>
      <c r="C3571" t="s">
        <v>27</v>
      </c>
      <c r="D3571" t="s">
        <v>12995</v>
      </c>
      <c r="E3571" t="s">
        <v>12996</v>
      </c>
      <c r="F3571" t="s">
        <v>12997</v>
      </c>
      <c r="G3571" t="s">
        <v>12998</v>
      </c>
      <c r="H3571" t="s">
        <v>12999</v>
      </c>
      <c r="I3571">
        <v>102</v>
      </c>
      <c r="J3571">
        <v>1.85</v>
      </c>
      <c r="K3571" t="s">
        <v>13000</v>
      </c>
      <c r="L3571" t="s">
        <v>15216</v>
      </c>
      <c r="M3571" t="s">
        <v>14680</v>
      </c>
      <c r="N3571" t="s">
        <v>14416</v>
      </c>
      <c r="O3571" t="s">
        <v>14666</v>
      </c>
      <c r="P3571" t="s">
        <v>15623</v>
      </c>
      <c r="Q3571">
        <v>2011</v>
      </c>
      <c r="R3571" t="s">
        <v>491</v>
      </c>
      <c r="S3571">
        <v>0</v>
      </c>
      <c r="T3571">
        <v>1100000</v>
      </c>
      <c r="U3571">
        <v>4105123</v>
      </c>
      <c r="V3571">
        <f t="shared" si="111"/>
        <v>3005123</v>
      </c>
      <c r="W3571" t="s">
        <v>13001</v>
      </c>
      <c r="X3571">
        <v>7.6</v>
      </c>
      <c r="Y3571">
        <v>481</v>
      </c>
      <c r="Z3571">
        <v>148221</v>
      </c>
      <c r="AA3571">
        <v>316</v>
      </c>
      <c r="AB3571">
        <v>51000</v>
      </c>
      <c r="AC3571">
        <v>338</v>
      </c>
      <c r="AD3571">
        <v>1000</v>
      </c>
      <c r="AE3571">
        <v>342</v>
      </c>
      <c r="AF3571">
        <v>60</v>
      </c>
      <c r="AG3571">
        <v>1445</v>
      </c>
      <c r="AH3571" t="s">
        <v>980</v>
      </c>
      <c r="AI3571" t="s">
        <v>20931</v>
      </c>
      <c r="AJ3571" t="s">
        <v>13161</v>
      </c>
      <c r="AP3571">
        <f t="shared" si="110"/>
        <v>3</v>
      </c>
    </row>
    <row r="3572" spans="1:42" x14ac:dyDescent="0.3">
      <c r="A3572" s="1">
        <v>4425</v>
      </c>
      <c r="B3572" t="s">
        <v>13002</v>
      </c>
      <c r="C3572" t="s">
        <v>27</v>
      </c>
      <c r="D3572" t="s">
        <v>4365</v>
      </c>
      <c r="E3572" t="s">
        <v>1298</v>
      </c>
      <c r="F3572" t="s">
        <v>13003</v>
      </c>
      <c r="G3572" t="s">
        <v>8029</v>
      </c>
      <c r="H3572" t="s">
        <v>32</v>
      </c>
      <c r="I3572">
        <v>145</v>
      </c>
      <c r="J3572">
        <v>1.33</v>
      </c>
      <c r="K3572" t="s">
        <v>33</v>
      </c>
      <c r="L3572" t="s">
        <v>15180</v>
      </c>
      <c r="M3572" t="s">
        <v>20630</v>
      </c>
      <c r="N3572" t="s">
        <v>20631</v>
      </c>
      <c r="O3572" t="s">
        <v>15447</v>
      </c>
      <c r="P3572" t="s">
        <v>14331</v>
      </c>
      <c r="Q3572">
        <v>1976</v>
      </c>
      <c r="R3572" t="s">
        <v>72</v>
      </c>
      <c r="S3572">
        <v>0</v>
      </c>
      <c r="T3572">
        <v>960000</v>
      </c>
      <c r="U3572">
        <v>117235247</v>
      </c>
      <c r="V3572">
        <f t="shared" si="111"/>
        <v>116275247</v>
      </c>
      <c r="W3572" t="s">
        <v>13004</v>
      </c>
      <c r="X3572">
        <v>8.1</v>
      </c>
      <c r="Y3572">
        <v>141</v>
      </c>
      <c r="Z3572">
        <v>375240</v>
      </c>
      <c r="AA3572">
        <v>542</v>
      </c>
      <c r="AB3572">
        <v>0</v>
      </c>
      <c r="AC3572">
        <v>80</v>
      </c>
      <c r="AD3572">
        <v>13000</v>
      </c>
      <c r="AE3572">
        <v>1000</v>
      </c>
      <c r="AF3572">
        <v>794</v>
      </c>
      <c r="AG3572">
        <v>16094</v>
      </c>
      <c r="AH3572" t="s">
        <v>2420</v>
      </c>
      <c r="AI3572" t="s">
        <v>20930</v>
      </c>
      <c r="AP3572">
        <f t="shared" si="110"/>
        <v>2</v>
      </c>
    </row>
    <row r="3573" spans="1:42" x14ac:dyDescent="0.3">
      <c r="A3573" s="1">
        <v>4428</v>
      </c>
      <c r="B3573" t="s">
        <v>13005</v>
      </c>
      <c r="C3573" t="s">
        <v>27</v>
      </c>
      <c r="D3573" t="s">
        <v>13006</v>
      </c>
      <c r="E3573" t="s">
        <v>11372</v>
      </c>
      <c r="F3573" t="s">
        <v>13007</v>
      </c>
      <c r="G3573" t="s">
        <v>13008</v>
      </c>
      <c r="H3573" t="s">
        <v>32</v>
      </c>
      <c r="I3573">
        <v>83</v>
      </c>
      <c r="J3573">
        <v>1.85</v>
      </c>
      <c r="K3573" t="s">
        <v>33</v>
      </c>
      <c r="L3573" t="s">
        <v>20632</v>
      </c>
      <c r="M3573" t="s">
        <v>20633</v>
      </c>
      <c r="N3573" t="s">
        <v>14676</v>
      </c>
      <c r="O3573" t="s">
        <v>20634</v>
      </c>
      <c r="P3573" t="s">
        <v>20635</v>
      </c>
      <c r="Q3573">
        <v>2014</v>
      </c>
      <c r="R3573" t="s">
        <v>491</v>
      </c>
      <c r="S3573">
        <v>0</v>
      </c>
      <c r="T3573">
        <v>1000000</v>
      </c>
      <c r="U3573">
        <v>31537320</v>
      </c>
      <c r="V3573">
        <f t="shared" si="111"/>
        <v>30537320</v>
      </c>
      <c r="W3573" t="s">
        <v>13009</v>
      </c>
      <c r="X3573">
        <v>5.7</v>
      </c>
      <c r="Y3573">
        <v>270</v>
      </c>
      <c r="Z3573">
        <v>44329</v>
      </c>
      <c r="AA3573">
        <v>309</v>
      </c>
      <c r="AB3573">
        <v>13000</v>
      </c>
      <c r="AC3573">
        <v>6</v>
      </c>
      <c r="AD3573">
        <v>707</v>
      </c>
      <c r="AE3573">
        <v>305</v>
      </c>
      <c r="AF3573">
        <v>142</v>
      </c>
      <c r="AG3573">
        <v>1565</v>
      </c>
      <c r="AH3573" t="s">
        <v>4493</v>
      </c>
      <c r="AI3573" t="s">
        <v>20928</v>
      </c>
      <c r="AJ3573" t="s">
        <v>13161</v>
      </c>
      <c r="AP3573">
        <f t="shared" si="110"/>
        <v>3</v>
      </c>
    </row>
    <row r="3574" spans="1:42" x14ac:dyDescent="0.3">
      <c r="A3574" s="1">
        <v>4430</v>
      </c>
      <c r="B3574" t="s">
        <v>13010</v>
      </c>
      <c r="C3574" t="s">
        <v>27</v>
      </c>
      <c r="D3574" t="s">
        <v>2028</v>
      </c>
      <c r="E3574" t="s">
        <v>5803</v>
      </c>
      <c r="F3574" t="s">
        <v>3704</v>
      </c>
      <c r="G3574" t="s">
        <v>9865</v>
      </c>
      <c r="H3574" t="s">
        <v>32</v>
      </c>
      <c r="I3574">
        <v>91</v>
      </c>
      <c r="J3574">
        <v>1.85</v>
      </c>
      <c r="K3574" t="s">
        <v>33</v>
      </c>
      <c r="L3574" t="s">
        <v>14567</v>
      </c>
      <c r="M3574" t="s">
        <v>14939</v>
      </c>
      <c r="N3574" t="s">
        <v>20636</v>
      </c>
      <c r="O3574" t="s">
        <v>20637</v>
      </c>
      <c r="P3574" t="s">
        <v>20638</v>
      </c>
      <c r="Q3574">
        <v>1981</v>
      </c>
      <c r="R3574" t="s">
        <v>491</v>
      </c>
      <c r="S3574">
        <v>0</v>
      </c>
      <c r="T3574">
        <v>1000000</v>
      </c>
      <c r="U3574">
        <v>17986000</v>
      </c>
      <c r="V3574">
        <f t="shared" si="111"/>
        <v>16986000</v>
      </c>
      <c r="W3574" t="s">
        <v>13011</v>
      </c>
      <c r="X3574">
        <v>6.6</v>
      </c>
      <c r="Y3574">
        <v>161</v>
      </c>
      <c r="Z3574">
        <v>22773</v>
      </c>
      <c r="AA3574">
        <v>195</v>
      </c>
      <c r="AB3574">
        <v>0</v>
      </c>
      <c r="AC3574">
        <v>287</v>
      </c>
      <c r="AD3574">
        <v>1000</v>
      </c>
      <c r="AE3574">
        <v>823</v>
      </c>
      <c r="AF3574">
        <v>725</v>
      </c>
      <c r="AG3574">
        <v>4438</v>
      </c>
      <c r="AH3574" t="s">
        <v>4493</v>
      </c>
      <c r="AP3574">
        <f t="shared" si="110"/>
        <v>1</v>
      </c>
    </row>
    <row r="3575" spans="1:42" x14ac:dyDescent="0.3">
      <c r="A3575" s="1">
        <v>4431</v>
      </c>
      <c r="B3575" t="s">
        <v>13012</v>
      </c>
      <c r="C3575" t="s">
        <v>27</v>
      </c>
      <c r="D3575" t="s">
        <v>10354</v>
      </c>
      <c r="E3575" t="s">
        <v>13013</v>
      </c>
      <c r="F3575" t="s">
        <v>13014</v>
      </c>
      <c r="G3575" t="s">
        <v>5632</v>
      </c>
      <c r="H3575" t="s">
        <v>47</v>
      </c>
      <c r="I3575">
        <v>110</v>
      </c>
      <c r="J3575">
        <v>1.37</v>
      </c>
      <c r="K3575" t="s">
        <v>33</v>
      </c>
      <c r="L3575" t="s">
        <v>20456</v>
      </c>
      <c r="M3575" t="s">
        <v>14687</v>
      </c>
      <c r="N3575" t="s">
        <v>14448</v>
      </c>
      <c r="O3575" t="s">
        <v>14017</v>
      </c>
      <c r="P3575" t="s">
        <v>13980</v>
      </c>
      <c r="Q3575">
        <v>1962</v>
      </c>
      <c r="R3575" t="s">
        <v>4220</v>
      </c>
      <c r="S3575">
        <v>4</v>
      </c>
      <c r="T3575">
        <v>1100000</v>
      </c>
      <c r="U3575">
        <v>16067035</v>
      </c>
      <c r="V3575">
        <f t="shared" si="111"/>
        <v>14967035</v>
      </c>
      <c r="W3575" t="s">
        <v>13015</v>
      </c>
      <c r="X3575">
        <v>7.3</v>
      </c>
      <c r="Y3575">
        <v>184</v>
      </c>
      <c r="Z3575">
        <v>116642</v>
      </c>
      <c r="AA3575">
        <v>389</v>
      </c>
      <c r="AB3575">
        <v>5000</v>
      </c>
      <c r="AC3575">
        <v>92</v>
      </c>
      <c r="AD3575">
        <v>650</v>
      </c>
      <c r="AE3575">
        <v>275</v>
      </c>
      <c r="AF3575">
        <v>177</v>
      </c>
      <c r="AG3575">
        <v>1421</v>
      </c>
      <c r="AH3575" t="s">
        <v>980</v>
      </c>
      <c r="AI3575" t="s">
        <v>718</v>
      </c>
      <c r="AJ3575" t="s">
        <v>13161</v>
      </c>
      <c r="AP3575">
        <f t="shared" si="110"/>
        <v>3</v>
      </c>
    </row>
    <row r="3576" spans="1:42" x14ac:dyDescent="0.3">
      <c r="A3576" s="1">
        <v>4432</v>
      </c>
      <c r="B3576" t="s">
        <v>13016</v>
      </c>
      <c r="C3576" t="s">
        <v>27</v>
      </c>
      <c r="D3576" t="s">
        <v>13017</v>
      </c>
      <c r="E3576" t="s">
        <v>1576</v>
      </c>
      <c r="F3576" t="s">
        <v>1356</v>
      </c>
      <c r="G3576" t="s">
        <v>1181</v>
      </c>
      <c r="H3576" t="s">
        <v>32</v>
      </c>
      <c r="I3576">
        <v>86</v>
      </c>
      <c r="J3576">
        <v>1.85</v>
      </c>
      <c r="K3576" t="s">
        <v>33</v>
      </c>
      <c r="L3576" t="s">
        <v>20639</v>
      </c>
      <c r="M3576" t="s">
        <v>20640</v>
      </c>
      <c r="N3576" t="s">
        <v>20641</v>
      </c>
      <c r="O3576" t="s">
        <v>18790</v>
      </c>
      <c r="P3576" t="s">
        <v>17350</v>
      </c>
      <c r="Q3576">
        <v>2012</v>
      </c>
      <c r="R3576" t="s">
        <v>491</v>
      </c>
      <c r="S3576">
        <v>0</v>
      </c>
      <c r="T3576">
        <v>1000000</v>
      </c>
      <c r="U3576">
        <v>18112929</v>
      </c>
      <c r="V3576">
        <f t="shared" si="111"/>
        <v>17112929</v>
      </c>
      <c r="W3576" t="s">
        <v>13018</v>
      </c>
      <c r="X3576">
        <v>5</v>
      </c>
      <c r="Y3576">
        <v>270</v>
      </c>
      <c r="Z3576">
        <v>52642</v>
      </c>
      <c r="AA3576">
        <v>271</v>
      </c>
      <c r="AB3576">
        <v>24000</v>
      </c>
      <c r="AC3576">
        <v>18</v>
      </c>
      <c r="AD3576">
        <v>1000</v>
      </c>
      <c r="AE3576">
        <v>466</v>
      </c>
      <c r="AF3576">
        <v>300</v>
      </c>
      <c r="AG3576">
        <v>2665</v>
      </c>
      <c r="AH3576" t="s">
        <v>4493</v>
      </c>
      <c r="AI3576" t="s">
        <v>20928</v>
      </c>
      <c r="AJ3576" t="s">
        <v>13700</v>
      </c>
      <c r="AK3576" t="s">
        <v>13161</v>
      </c>
      <c r="AP3576">
        <f t="shared" si="110"/>
        <v>4</v>
      </c>
    </row>
    <row r="3577" spans="1:42" x14ac:dyDescent="0.3">
      <c r="A3577" s="1">
        <v>4433</v>
      </c>
      <c r="B3577" t="s">
        <v>13019</v>
      </c>
      <c r="C3577" t="s">
        <v>27</v>
      </c>
      <c r="D3577" t="s">
        <v>13020</v>
      </c>
      <c r="E3577" t="s">
        <v>13021</v>
      </c>
      <c r="F3577" t="s">
        <v>13022</v>
      </c>
      <c r="G3577" t="s">
        <v>13023</v>
      </c>
      <c r="H3577" t="s">
        <v>47</v>
      </c>
      <c r="I3577">
        <v>86</v>
      </c>
      <c r="J3577">
        <v>1.85</v>
      </c>
      <c r="K3577" t="s">
        <v>33</v>
      </c>
      <c r="L3577" t="s">
        <v>14001</v>
      </c>
      <c r="M3577" t="s">
        <v>20642</v>
      </c>
      <c r="N3577" t="s">
        <v>14527</v>
      </c>
      <c r="O3577" t="s">
        <v>14528</v>
      </c>
      <c r="P3577" t="s">
        <v>14563</v>
      </c>
      <c r="Q3577">
        <v>1987</v>
      </c>
      <c r="R3577" t="s">
        <v>491</v>
      </c>
      <c r="S3577">
        <v>0</v>
      </c>
      <c r="T3577">
        <v>1000000</v>
      </c>
      <c r="U3577">
        <v>14564027</v>
      </c>
      <c r="V3577">
        <f t="shared" si="111"/>
        <v>13564027</v>
      </c>
      <c r="W3577" t="s">
        <v>13024</v>
      </c>
      <c r="X3577">
        <v>7</v>
      </c>
      <c r="Y3577">
        <v>203</v>
      </c>
      <c r="Z3577">
        <v>76407</v>
      </c>
      <c r="AA3577">
        <v>335</v>
      </c>
      <c r="AB3577">
        <v>0</v>
      </c>
      <c r="AC3577">
        <v>385</v>
      </c>
      <c r="AD3577">
        <v>266</v>
      </c>
      <c r="AE3577">
        <v>209</v>
      </c>
      <c r="AF3577">
        <v>100</v>
      </c>
      <c r="AG3577">
        <v>673</v>
      </c>
      <c r="AH3577" t="s">
        <v>20924</v>
      </c>
      <c r="AI3577" t="s">
        <v>4493</v>
      </c>
      <c r="AP3577">
        <f t="shared" si="110"/>
        <v>2</v>
      </c>
    </row>
    <row r="3578" spans="1:42" x14ac:dyDescent="0.3">
      <c r="A3578" s="1">
        <v>4434</v>
      </c>
      <c r="B3578" t="s">
        <v>13025</v>
      </c>
      <c r="C3578" t="s">
        <v>27</v>
      </c>
      <c r="D3578" t="s">
        <v>13026</v>
      </c>
      <c r="E3578" t="s">
        <v>13027</v>
      </c>
      <c r="F3578" t="s">
        <v>13028</v>
      </c>
      <c r="G3578" t="s">
        <v>13029</v>
      </c>
      <c r="H3578" t="s">
        <v>32</v>
      </c>
      <c r="I3578">
        <v>120</v>
      </c>
      <c r="J3578">
        <v>2.35</v>
      </c>
      <c r="K3578" t="s">
        <v>33</v>
      </c>
      <c r="L3578" t="s">
        <v>20643</v>
      </c>
      <c r="M3578" t="s">
        <v>15707</v>
      </c>
      <c r="N3578" t="s">
        <v>18674</v>
      </c>
      <c r="O3578" t="s">
        <v>19161</v>
      </c>
      <c r="P3578" t="s">
        <v>14671</v>
      </c>
      <c r="Q3578">
        <v>2016</v>
      </c>
      <c r="R3578" t="s">
        <v>72</v>
      </c>
      <c r="S3578">
        <v>11</v>
      </c>
      <c r="T3578">
        <v>5000000</v>
      </c>
      <c r="U3578">
        <v>20773070</v>
      </c>
      <c r="V3578">
        <f t="shared" si="111"/>
        <v>15773070</v>
      </c>
      <c r="W3578" t="s">
        <v>13030</v>
      </c>
      <c r="X3578">
        <v>3.4</v>
      </c>
      <c r="Y3578">
        <v>29</v>
      </c>
      <c r="Z3578">
        <v>4501</v>
      </c>
      <c r="AA3578">
        <v>102</v>
      </c>
      <c r="AB3578">
        <v>0</v>
      </c>
      <c r="AC3578">
        <v>18</v>
      </c>
      <c r="AD3578">
        <v>634</v>
      </c>
      <c r="AE3578">
        <v>420</v>
      </c>
      <c r="AF3578">
        <v>295</v>
      </c>
      <c r="AG3578">
        <v>1810</v>
      </c>
      <c r="AH3578" t="s">
        <v>2420</v>
      </c>
      <c r="AP3578">
        <f t="shared" si="110"/>
        <v>1</v>
      </c>
    </row>
    <row r="3579" spans="1:42" x14ac:dyDescent="0.3">
      <c r="A3579" s="1">
        <v>4435</v>
      </c>
      <c r="B3579" t="s">
        <v>13031</v>
      </c>
      <c r="C3579" t="s">
        <v>27</v>
      </c>
      <c r="D3579" t="s">
        <v>6283</v>
      </c>
      <c r="E3579" t="s">
        <v>9379</v>
      </c>
      <c r="F3579" t="s">
        <v>2291</v>
      </c>
      <c r="G3579" t="s">
        <v>10031</v>
      </c>
      <c r="H3579" t="s">
        <v>32</v>
      </c>
      <c r="I3579">
        <v>90</v>
      </c>
      <c r="J3579">
        <v>2.35</v>
      </c>
      <c r="K3579" t="s">
        <v>33</v>
      </c>
      <c r="L3579" t="s">
        <v>18318</v>
      </c>
      <c r="M3579" t="s">
        <v>15282</v>
      </c>
      <c r="N3579" t="s">
        <v>14397</v>
      </c>
      <c r="O3579" t="s">
        <v>14644</v>
      </c>
      <c r="P3579" t="s">
        <v>15407</v>
      </c>
      <c r="Q3579">
        <v>2005</v>
      </c>
      <c r="R3579" t="s">
        <v>34</v>
      </c>
      <c r="S3579">
        <v>0</v>
      </c>
      <c r="T3579">
        <v>1000000</v>
      </c>
      <c r="U3579">
        <v>10042266</v>
      </c>
      <c r="V3579">
        <f t="shared" si="111"/>
        <v>9042266</v>
      </c>
      <c r="W3579" t="s">
        <v>13032</v>
      </c>
      <c r="X3579">
        <v>5.9</v>
      </c>
      <c r="Y3579">
        <v>137</v>
      </c>
      <c r="Z3579">
        <v>23021</v>
      </c>
      <c r="AA3579">
        <v>220</v>
      </c>
      <c r="AB3579">
        <v>816</v>
      </c>
      <c r="AC3579">
        <v>65</v>
      </c>
      <c r="AD3579">
        <v>1000</v>
      </c>
      <c r="AE3579">
        <v>989</v>
      </c>
      <c r="AF3579">
        <v>683</v>
      </c>
      <c r="AG3579">
        <v>3155</v>
      </c>
      <c r="AH3579" t="s">
        <v>2420</v>
      </c>
      <c r="AI3579" t="s">
        <v>4493</v>
      </c>
      <c r="AJ3579" t="s">
        <v>20928</v>
      </c>
      <c r="AK3579" t="s">
        <v>13161</v>
      </c>
      <c r="AP3579">
        <f t="shared" si="110"/>
        <v>4</v>
      </c>
    </row>
    <row r="3580" spans="1:42" x14ac:dyDescent="0.3">
      <c r="A3580" s="1">
        <v>4436</v>
      </c>
      <c r="B3580" t="s">
        <v>13033</v>
      </c>
      <c r="C3580" t="s">
        <v>27</v>
      </c>
      <c r="D3580" t="s">
        <v>13034</v>
      </c>
      <c r="E3580" t="s">
        <v>13035</v>
      </c>
      <c r="F3580" t="s">
        <v>13036</v>
      </c>
      <c r="G3580" t="s">
        <v>13037</v>
      </c>
      <c r="H3580" t="s">
        <v>2116</v>
      </c>
      <c r="I3580">
        <v>99</v>
      </c>
      <c r="J3580">
        <v>2.35</v>
      </c>
      <c r="K3580" t="s">
        <v>5440</v>
      </c>
      <c r="L3580" t="s">
        <v>20644</v>
      </c>
      <c r="M3580" t="s">
        <v>14185</v>
      </c>
      <c r="N3580" t="s">
        <v>14023</v>
      </c>
      <c r="O3580" t="s">
        <v>20645</v>
      </c>
      <c r="P3580" t="s">
        <v>16397</v>
      </c>
      <c r="Q3580">
        <v>1999</v>
      </c>
      <c r="R3580" t="s">
        <v>72</v>
      </c>
      <c r="S3580">
        <v>0</v>
      </c>
      <c r="T3580">
        <v>1000000000</v>
      </c>
      <c r="U3580">
        <v>10037390</v>
      </c>
      <c r="V3580">
        <f t="shared" si="111"/>
        <v>-989962610</v>
      </c>
      <c r="W3580" t="s">
        <v>13038</v>
      </c>
      <c r="X3580">
        <v>6</v>
      </c>
      <c r="Y3580">
        <v>107</v>
      </c>
      <c r="Z3580">
        <v>5442</v>
      </c>
      <c r="AA3580">
        <v>140</v>
      </c>
      <c r="AB3580">
        <v>339</v>
      </c>
      <c r="AC3580">
        <v>2</v>
      </c>
      <c r="AD3580">
        <v>43</v>
      </c>
      <c r="AE3580">
        <v>3</v>
      </c>
      <c r="AF3580">
        <v>3</v>
      </c>
      <c r="AG3580">
        <v>53</v>
      </c>
      <c r="AH3580" t="s">
        <v>980</v>
      </c>
      <c r="AI3580" t="s">
        <v>718</v>
      </c>
      <c r="AJ3580" t="s">
        <v>2420</v>
      </c>
      <c r="AK3580" t="s">
        <v>13700</v>
      </c>
      <c r="AL3580" t="s">
        <v>13161</v>
      </c>
      <c r="AP3580">
        <f t="shared" si="110"/>
        <v>5</v>
      </c>
    </row>
    <row r="3581" spans="1:42" x14ac:dyDescent="0.3">
      <c r="A3581" s="1">
        <v>4437</v>
      </c>
      <c r="B3581" t="s">
        <v>13039</v>
      </c>
      <c r="C3581" t="s">
        <v>27</v>
      </c>
      <c r="D3581" t="s">
        <v>8776</v>
      </c>
      <c r="E3581" t="s">
        <v>2992</v>
      </c>
      <c r="F3581" t="s">
        <v>530</v>
      </c>
      <c r="G3581" t="s">
        <v>4703</v>
      </c>
      <c r="H3581" t="s">
        <v>32</v>
      </c>
      <c r="I3581">
        <v>112</v>
      </c>
      <c r="J3581">
        <v>1.66</v>
      </c>
      <c r="K3581" t="s">
        <v>33</v>
      </c>
      <c r="L3581" t="s">
        <v>20646</v>
      </c>
      <c r="M3581" t="s">
        <v>16449</v>
      </c>
      <c r="N3581" t="s">
        <v>14746</v>
      </c>
      <c r="O3581" t="s">
        <v>20647</v>
      </c>
      <c r="P3581" t="s">
        <v>20648</v>
      </c>
      <c r="Q3581">
        <v>2010</v>
      </c>
      <c r="R3581" t="s">
        <v>491</v>
      </c>
      <c r="S3581">
        <v>0</v>
      </c>
      <c r="T3581">
        <v>3500000</v>
      </c>
      <c r="U3581">
        <v>9701559</v>
      </c>
      <c r="V3581">
        <f t="shared" si="111"/>
        <v>6201559</v>
      </c>
      <c r="W3581" t="s">
        <v>13040</v>
      </c>
      <c r="X3581">
        <v>7.4</v>
      </c>
      <c r="Y3581">
        <v>377</v>
      </c>
      <c r="Z3581">
        <v>141425</v>
      </c>
      <c r="AA3581">
        <v>283</v>
      </c>
      <c r="AB3581">
        <v>25000</v>
      </c>
      <c r="AC3581">
        <v>310</v>
      </c>
      <c r="AD3581">
        <v>33000</v>
      </c>
      <c r="AE3581">
        <v>2000</v>
      </c>
      <c r="AF3581">
        <v>616</v>
      </c>
      <c r="AG3581">
        <v>35941</v>
      </c>
      <c r="AH3581" t="s">
        <v>2420</v>
      </c>
      <c r="AI3581" t="s">
        <v>12756</v>
      </c>
      <c r="AP3581">
        <f t="shared" si="110"/>
        <v>2</v>
      </c>
    </row>
    <row r="3582" spans="1:42" x14ac:dyDescent="0.3">
      <c r="A3582" s="1">
        <v>4438</v>
      </c>
      <c r="B3582" t="s">
        <v>13041</v>
      </c>
      <c r="C3582" t="s">
        <v>27</v>
      </c>
      <c r="D3582" t="s">
        <v>13042</v>
      </c>
      <c r="E3582" t="s">
        <v>3095</v>
      </c>
      <c r="F3582" t="s">
        <v>1401</v>
      </c>
      <c r="G3582" t="s">
        <v>13043</v>
      </c>
      <c r="H3582" t="s">
        <v>32</v>
      </c>
      <c r="I3582">
        <v>103</v>
      </c>
      <c r="J3582">
        <v>1.85</v>
      </c>
      <c r="K3582" t="s">
        <v>33</v>
      </c>
      <c r="L3582" t="s">
        <v>19287</v>
      </c>
      <c r="M3582" t="s">
        <v>14563</v>
      </c>
      <c r="N3582" t="s">
        <v>19963</v>
      </c>
      <c r="O3582" t="s">
        <v>16263</v>
      </c>
      <c r="P3582" t="s">
        <v>17557</v>
      </c>
      <c r="Q3582">
        <v>2005</v>
      </c>
      <c r="R3582" t="s">
        <v>491</v>
      </c>
      <c r="S3582">
        <v>2</v>
      </c>
      <c r="T3582">
        <v>1000000</v>
      </c>
      <c r="U3582">
        <v>9013113</v>
      </c>
      <c r="V3582">
        <f t="shared" si="111"/>
        <v>8013113</v>
      </c>
      <c r="W3582" t="s">
        <v>13044</v>
      </c>
      <c r="X3582">
        <v>7.4</v>
      </c>
      <c r="Y3582">
        <v>169</v>
      </c>
      <c r="Z3582">
        <v>36321</v>
      </c>
      <c r="AA3582">
        <v>230</v>
      </c>
      <c r="AB3582">
        <v>0</v>
      </c>
      <c r="AC3582">
        <v>2</v>
      </c>
      <c r="AD3582">
        <v>2000</v>
      </c>
      <c r="AE3582">
        <v>508</v>
      </c>
      <c r="AF3582">
        <v>226</v>
      </c>
      <c r="AG3582">
        <v>3192</v>
      </c>
      <c r="AH3582" t="s">
        <v>718</v>
      </c>
      <c r="AI3582" t="s">
        <v>1432</v>
      </c>
      <c r="AJ3582" t="s">
        <v>2420</v>
      </c>
      <c r="AP3582">
        <f t="shared" si="110"/>
        <v>3</v>
      </c>
    </row>
    <row r="3583" spans="1:42" x14ac:dyDescent="0.3">
      <c r="A3583" s="1">
        <v>4439</v>
      </c>
      <c r="B3583" t="s">
        <v>13045</v>
      </c>
      <c r="C3583" t="s">
        <v>27</v>
      </c>
      <c r="D3583" t="s">
        <v>7556</v>
      </c>
      <c r="E3583" t="s">
        <v>13046</v>
      </c>
      <c r="F3583" t="s">
        <v>13047</v>
      </c>
      <c r="G3583" t="s">
        <v>7048</v>
      </c>
      <c r="H3583" t="s">
        <v>32</v>
      </c>
      <c r="I3583">
        <v>83</v>
      </c>
      <c r="J3583">
        <v>1.85</v>
      </c>
      <c r="K3583" t="s">
        <v>33</v>
      </c>
      <c r="L3583" t="s">
        <v>14224</v>
      </c>
      <c r="M3583" t="s">
        <v>17627</v>
      </c>
      <c r="N3583" t="s">
        <v>15049</v>
      </c>
      <c r="O3583" t="s">
        <v>17187</v>
      </c>
      <c r="P3583" t="s">
        <v>17933</v>
      </c>
      <c r="Q3583">
        <v>2012</v>
      </c>
      <c r="R3583" t="s">
        <v>491</v>
      </c>
      <c r="S3583">
        <v>0</v>
      </c>
      <c r="T3583">
        <v>1000000</v>
      </c>
      <c r="U3583">
        <v>53245055</v>
      </c>
      <c r="V3583">
        <f t="shared" si="111"/>
        <v>52245055</v>
      </c>
      <c r="W3583" t="s">
        <v>13048</v>
      </c>
      <c r="X3583">
        <v>4.2</v>
      </c>
      <c r="Y3583">
        <v>225</v>
      </c>
      <c r="Z3583">
        <v>30570</v>
      </c>
      <c r="AA3583">
        <v>290</v>
      </c>
      <c r="AB3583">
        <v>12000</v>
      </c>
      <c r="AC3583">
        <v>19</v>
      </c>
      <c r="AD3583">
        <v>403</v>
      </c>
      <c r="AE3583">
        <v>169</v>
      </c>
      <c r="AF3583">
        <v>128</v>
      </c>
      <c r="AG3583">
        <v>988</v>
      </c>
      <c r="AH3583" t="s">
        <v>4493</v>
      </c>
      <c r="AP3583">
        <f t="shared" si="110"/>
        <v>1</v>
      </c>
    </row>
    <row r="3584" spans="1:42" x14ac:dyDescent="0.3">
      <c r="A3584" s="1">
        <v>4440</v>
      </c>
      <c r="B3584" t="s">
        <v>13049</v>
      </c>
      <c r="C3584" t="s">
        <v>27</v>
      </c>
      <c r="D3584" t="s">
        <v>13050</v>
      </c>
      <c r="E3584" t="s">
        <v>1949</v>
      </c>
      <c r="F3584" t="s">
        <v>13051</v>
      </c>
      <c r="G3584" t="s">
        <v>13052</v>
      </c>
      <c r="H3584" t="s">
        <v>32</v>
      </c>
      <c r="I3584">
        <v>109</v>
      </c>
      <c r="J3584">
        <v>2.35</v>
      </c>
      <c r="K3584" t="s">
        <v>33</v>
      </c>
      <c r="L3584" t="s">
        <v>15249</v>
      </c>
      <c r="M3584" t="s">
        <v>14630</v>
      </c>
      <c r="N3584" t="s">
        <v>15162</v>
      </c>
      <c r="O3584" t="s">
        <v>17471</v>
      </c>
      <c r="P3584" t="s">
        <v>18384</v>
      </c>
      <c r="Q3584">
        <v>1970</v>
      </c>
      <c r="R3584" t="s">
        <v>5142</v>
      </c>
      <c r="S3584">
        <v>8</v>
      </c>
      <c r="T3584">
        <v>900000</v>
      </c>
      <c r="U3584">
        <v>9000000</v>
      </c>
      <c r="V3584">
        <f t="shared" si="111"/>
        <v>8100000</v>
      </c>
      <c r="W3584" t="s">
        <v>13053</v>
      </c>
      <c r="X3584">
        <v>6.2</v>
      </c>
      <c r="Y3584">
        <v>101</v>
      </c>
      <c r="Z3584">
        <v>7584</v>
      </c>
      <c r="AA3584">
        <v>137</v>
      </c>
      <c r="AB3584">
        <v>0</v>
      </c>
      <c r="AC3584">
        <v>199</v>
      </c>
      <c r="AD3584">
        <v>503</v>
      </c>
      <c r="AE3584">
        <v>46</v>
      </c>
      <c r="AF3584">
        <v>44</v>
      </c>
      <c r="AG3584">
        <v>731</v>
      </c>
      <c r="AH3584" t="s">
        <v>1432</v>
      </c>
      <c r="AI3584" t="s">
        <v>2420</v>
      </c>
      <c r="AJ3584" t="s">
        <v>20933</v>
      </c>
      <c r="AP3584">
        <f t="shared" si="110"/>
        <v>3</v>
      </c>
    </row>
    <row r="3585" spans="1:42" x14ac:dyDescent="0.3">
      <c r="A3585" s="1">
        <v>4445</v>
      </c>
      <c r="B3585" t="s">
        <v>13054</v>
      </c>
      <c r="C3585" t="s">
        <v>27</v>
      </c>
      <c r="D3585" t="s">
        <v>10706</v>
      </c>
      <c r="E3585" t="s">
        <v>57</v>
      </c>
      <c r="F3585" t="s">
        <v>759</v>
      </c>
      <c r="G3585" t="s">
        <v>13055</v>
      </c>
      <c r="H3585" t="s">
        <v>32</v>
      </c>
      <c r="I3585">
        <v>100</v>
      </c>
      <c r="J3585">
        <v>2.35</v>
      </c>
      <c r="K3585" t="s">
        <v>33</v>
      </c>
      <c r="L3585" t="s">
        <v>16024</v>
      </c>
      <c r="M3585" t="s">
        <v>14677</v>
      </c>
      <c r="N3585" t="s">
        <v>10123</v>
      </c>
      <c r="O3585" t="s">
        <v>16328</v>
      </c>
      <c r="P3585" t="s">
        <v>20649</v>
      </c>
      <c r="Q3585">
        <v>2013</v>
      </c>
      <c r="R3585" t="s">
        <v>491</v>
      </c>
      <c r="S3585">
        <v>0</v>
      </c>
      <c r="T3585">
        <v>6000000</v>
      </c>
      <c r="U3585">
        <v>7186670</v>
      </c>
      <c r="V3585">
        <f t="shared" si="111"/>
        <v>1186670</v>
      </c>
      <c r="W3585" t="s">
        <v>13056</v>
      </c>
      <c r="X3585">
        <v>5.4</v>
      </c>
      <c r="Y3585">
        <v>285</v>
      </c>
      <c r="Z3585">
        <v>21468</v>
      </c>
      <c r="AA3585">
        <v>164</v>
      </c>
      <c r="AB3585">
        <v>12000</v>
      </c>
      <c r="AC3585">
        <v>0</v>
      </c>
      <c r="AD3585">
        <v>640</v>
      </c>
      <c r="AE3585">
        <v>550</v>
      </c>
      <c r="AF3585">
        <v>389</v>
      </c>
      <c r="AG3585">
        <v>2082</v>
      </c>
      <c r="AH3585" t="s">
        <v>718</v>
      </c>
      <c r="AI3585" t="s">
        <v>4493</v>
      </c>
      <c r="AP3585">
        <f t="shared" si="110"/>
        <v>2</v>
      </c>
    </row>
    <row r="3586" spans="1:42" x14ac:dyDescent="0.3">
      <c r="A3586" s="1">
        <v>4447</v>
      </c>
      <c r="B3586" t="s">
        <v>13057</v>
      </c>
      <c r="C3586" t="s">
        <v>27</v>
      </c>
      <c r="D3586" t="s">
        <v>13058</v>
      </c>
      <c r="E3586" t="s">
        <v>7906</v>
      </c>
      <c r="F3586" t="s">
        <v>4616</v>
      </c>
      <c r="G3586" t="s">
        <v>13059</v>
      </c>
      <c r="H3586" t="s">
        <v>32</v>
      </c>
      <c r="I3586">
        <v>95</v>
      </c>
      <c r="J3586">
        <v>1.85</v>
      </c>
      <c r="K3586" t="s">
        <v>33</v>
      </c>
      <c r="L3586" t="s">
        <v>14746</v>
      </c>
      <c r="M3586" t="s">
        <v>20650</v>
      </c>
      <c r="N3586" t="s">
        <v>16043</v>
      </c>
      <c r="O3586" t="s">
        <v>20651</v>
      </c>
      <c r="P3586" t="s">
        <v>18273</v>
      </c>
      <c r="Q3586">
        <v>2012</v>
      </c>
      <c r="R3586" t="s">
        <v>491</v>
      </c>
      <c r="S3586">
        <v>3</v>
      </c>
      <c r="T3586">
        <v>1000000</v>
      </c>
      <c r="U3586">
        <v>5997134</v>
      </c>
      <c r="V3586">
        <f t="shared" si="111"/>
        <v>4997134</v>
      </c>
      <c r="W3586" t="s">
        <v>13060</v>
      </c>
      <c r="X3586">
        <v>7.2</v>
      </c>
      <c r="Y3586">
        <v>337</v>
      </c>
      <c r="Z3586">
        <v>36381</v>
      </c>
      <c r="AA3586">
        <v>126</v>
      </c>
      <c r="AB3586">
        <v>11000</v>
      </c>
      <c r="AC3586">
        <v>20</v>
      </c>
      <c r="AD3586">
        <v>422</v>
      </c>
      <c r="AE3586">
        <v>374</v>
      </c>
      <c r="AF3586">
        <v>365</v>
      </c>
      <c r="AG3586">
        <v>1899</v>
      </c>
      <c r="AH3586" t="s">
        <v>20932</v>
      </c>
      <c r="AI3586" t="s">
        <v>1432</v>
      </c>
      <c r="AJ3586" t="s">
        <v>2420</v>
      </c>
      <c r="AK3586" t="s">
        <v>12756</v>
      </c>
      <c r="AP3586">
        <f t="shared" si="110"/>
        <v>4</v>
      </c>
    </row>
    <row r="3587" spans="1:42" x14ac:dyDescent="0.3">
      <c r="A3587" s="1">
        <v>4450</v>
      </c>
      <c r="B3587" t="s">
        <v>13061</v>
      </c>
      <c r="C3587" t="s">
        <v>27</v>
      </c>
      <c r="D3587" t="s">
        <v>8927</v>
      </c>
      <c r="E3587" t="s">
        <v>519</v>
      </c>
      <c r="F3587" t="s">
        <v>12185</v>
      </c>
      <c r="G3587" t="s">
        <v>3237</v>
      </c>
      <c r="H3587" t="s">
        <v>32</v>
      </c>
      <c r="I3587">
        <v>104</v>
      </c>
      <c r="J3587">
        <v>1.85</v>
      </c>
      <c r="K3587" t="s">
        <v>33</v>
      </c>
      <c r="L3587" t="s">
        <v>14003</v>
      </c>
      <c r="M3587" t="s">
        <v>20652</v>
      </c>
      <c r="N3587" t="s">
        <v>14911</v>
      </c>
      <c r="O3587" t="s">
        <v>20551</v>
      </c>
      <c r="P3587" t="s">
        <v>16782</v>
      </c>
      <c r="Q3587">
        <v>1998</v>
      </c>
      <c r="R3587" t="s">
        <v>491</v>
      </c>
      <c r="S3587">
        <v>1</v>
      </c>
      <c r="T3587">
        <v>1000000</v>
      </c>
      <c r="U3587">
        <v>3386698</v>
      </c>
      <c r="V3587">
        <f t="shared" si="111"/>
        <v>2386698</v>
      </c>
      <c r="W3587" t="s">
        <v>13062</v>
      </c>
      <c r="X3587">
        <v>6.7</v>
      </c>
      <c r="Y3587">
        <v>38</v>
      </c>
      <c r="Z3587">
        <v>4195</v>
      </c>
      <c r="AA3587">
        <v>86</v>
      </c>
      <c r="AB3587">
        <v>392</v>
      </c>
      <c r="AC3587">
        <v>122</v>
      </c>
      <c r="AD3587">
        <v>22000</v>
      </c>
      <c r="AE3587">
        <v>472</v>
      </c>
      <c r="AF3587">
        <v>458</v>
      </c>
      <c r="AG3587">
        <v>23461</v>
      </c>
      <c r="AH3587" t="s">
        <v>1432</v>
      </c>
      <c r="AI3587" t="s">
        <v>2420</v>
      </c>
      <c r="AJ3587" t="s">
        <v>12756</v>
      </c>
      <c r="AP3587">
        <f t="shared" ref="AP3587:AP3650" si="112">COUNTA(AH3587:AO3587)</f>
        <v>3</v>
      </c>
    </row>
    <row r="3588" spans="1:42" x14ac:dyDescent="0.3">
      <c r="A3588" s="1">
        <v>4454</v>
      </c>
      <c r="B3588" t="s">
        <v>13063</v>
      </c>
      <c r="C3588" t="s">
        <v>27</v>
      </c>
      <c r="D3588" t="s">
        <v>13064</v>
      </c>
      <c r="E3588" t="s">
        <v>5036</v>
      </c>
      <c r="F3588" t="s">
        <v>13065</v>
      </c>
      <c r="G3588" t="s">
        <v>13066</v>
      </c>
      <c r="H3588" t="s">
        <v>32</v>
      </c>
      <c r="I3588">
        <v>97</v>
      </c>
      <c r="J3588">
        <v>1.85</v>
      </c>
      <c r="K3588" t="s">
        <v>33</v>
      </c>
      <c r="L3588" t="s">
        <v>16076</v>
      </c>
      <c r="M3588" t="s">
        <v>20653</v>
      </c>
      <c r="N3588" t="s">
        <v>14631</v>
      </c>
      <c r="O3588" t="s">
        <v>14821</v>
      </c>
      <c r="P3588" t="s">
        <v>16676</v>
      </c>
      <c r="Q3588">
        <v>2008</v>
      </c>
      <c r="R3588" t="s">
        <v>491</v>
      </c>
      <c r="S3588">
        <v>1</v>
      </c>
      <c r="T3588">
        <v>1000000</v>
      </c>
      <c r="U3588">
        <v>2508841</v>
      </c>
      <c r="V3588">
        <f t="shared" ref="V3588:V3651" si="113">U3588-T3588</f>
        <v>1508841</v>
      </c>
      <c r="W3588" t="s">
        <v>13067</v>
      </c>
      <c r="X3588">
        <v>7.2</v>
      </c>
      <c r="Y3588">
        <v>181</v>
      </c>
      <c r="Z3588">
        <v>21746</v>
      </c>
      <c r="AA3588">
        <v>93</v>
      </c>
      <c r="AB3588">
        <v>0</v>
      </c>
      <c r="AC3588">
        <v>33</v>
      </c>
      <c r="AD3588">
        <v>496</v>
      </c>
      <c r="AE3588">
        <v>238</v>
      </c>
      <c r="AF3588">
        <v>229</v>
      </c>
      <c r="AG3588">
        <v>994</v>
      </c>
      <c r="AH3588" t="s">
        <v>20931</v>
      </c>
      <c r="AI3588" t="s">
        <v>2420</v>
      </c>
      <c r="AP3588">
        <f t="shared" si="112"/>
        <v>2</v>
      </c>
    </row>
    <row r="3589" spans="1:42" x14ac:dyDescent="0.3">
      <c r="A3589" s="1">
        <v>4455</v>
      </c>
      <c r="B3589" t="s">
        <v>13068</v>
      </c>
      <c r="C3589" t="s">
        <v>27</v>
      </c>
      <c r="D3589" t="s">
        <v>13069</v>
      </c>
      <c r="E3589" t="s">
        <v>12401</v>
      </c>
      <c r="F3589" t="s">
        <v>13070</v>
      </c>
      <c r="G3589" t="s">
        <v>13071</v>
      </c>
      <c r="H3589" t="s">
        <v>32</v>
      </c>
      <c r="I3589">
        <v>91</v>
      </c>
      <c r="J3589">
        <v>1.78</v>
      </c>
      <c r="K3589" t="s">
        <v>33</v>
      </c>
      <c r="L3589" t="s">
        <v>20654</v>
      </c>
      <c r="M3589" t="s">
        <v>15249</v>
      </c>
      <c r="N3589" t="s">
        <v>14970</v>
      </c>
      <c r="O3589" t="s">
        <v>19521</v>
      </c>
      <c r="P3589" t="s">
        <v>15512</v>
      </c>
      <c r="Q3589">
        <v>2013</v>
      </c>
      <c r="R3589" t="s">
        <v>34</v>
      </c>
      <c r="S3589">
        <v>0</v>
      </c>
      <c r="T3589">
        <v>1000000</v>
      </c>
      <c r="U3589">
        <v>4946250</v>
      </c>
      <c r="V3589">
        <f t="shared" si="113"/>
        <v>3946250</v>
      </c>
      <c r="W3589" t="s">
        <v>13072</v>
      </c>
      <c r="X3589">
        <v>7.4</v>
      </c>
      <c r="Y3589">
        <v>149</v>
      </c>
      <c r="Z3589">
        <v>9540</v>
      </c>
      <c r="AA3589">
        <v>80</v>
      </c>
      <c r="AB3589">
        <v>14000</v>
      </c>
      <c r="AC3589">
        <v>9</v>
      </c>
      <c r="AD3589">
        <v>130</v>
      </c>
      <c r="AE3589">
        <v>19</v>
      </c>
      <c r="AF3589">
        <v>13</v>
      </c>
      <c r="AG3589">
        <v>198</v>
      </c>
      <c r="AH3589" t="s">
        <v>6248</v>
      </c>
      <c r="AI3589" t="s">
        <v>20933</v>
      </c>
      <c r="AP3589">
        <f t="shared" si="112"/>
        <v>2</v>
      </c>
    </row>
    <row r="3590" spans="1:42" x14ac:dyDescent="0.3">
      <c r="A3590" s="1">
        <v>4456</v>
      </c>
      <c r="B3590" t="s">
        <v>13073</v>
      </c>
      <c r="C3590" t="s">
        <v>27</v>
      </c>
      <c r="D3590" t="s">
        <v>11319</v>
      </c>
      <c r="E3590" t="s">
        <v>77</v>
      </c>
      <c r="F3590" t="s">
        <v>13074</v>
      </c>
      <c r="G3590" t="s">
        <v>13075</v>
      </c>
      <c r="H3590" t="s">
        <v>32</v>
      </c>
      <c r="I3590">
        <v>84</v>
      </c>
      <c r="J3590">
        <v>1.85</v>
      </c>
      <c r="K3590" t="s">
        <v>33</v>
      </c>
      <c r="L3590" t="s">
        <v>15765</v>
      </c>
      <c r="M3590" t="s">
        <v>20655</v>
      </c>
      <c r="N3590" t="s">
        <v>20656</v>
      </c>
      <c r="O3590" t="s">
        <v>19827</v>
      </c>
      <c r="P3590" t="s">
        <v>20657</v>
      </c>
      <c r="Q3590">
        <v>1997</v>
      </c>
      <c r="R3590" t="s">
        <v>491</v>
      </c>
      <c r="S3590">
        <v>3</v>
      </c>
      <c r="T3590">
        <v>1000000</v>
      </c>
      <c r="U3590">
        <v>1950218</v>
      </c>
      <c r="V3590">
        <f t="shared" si="113"/>
        <v>950218</v>
      </c>
      <c r="W3590" t="s">
        <v>13076</v>
      </c>
      <c r="X3590">
        <v>5.6</v>
      </c>
      <c r="Y3590">
        <v>54</v>
      </c>
      <c r="Z3590">
        <v>5933</v>
      </c>
      <c r="AA3590">
        <v>102</v>
      </c>
      <c r="AB3590">
        <v>387</v>
      </c>
      <c r="AC3590">
        <v>56</v>
      </c>
      <c r="AD3590">
        <v>21000</v>
      </c>
      <c r="AE3590">
        <v>104</v>
      </c>
      <c r="AF3590">
        <v>13</v>
      </c>
      <c r="AG3590">
        <v>21124</v>
      </c>
      <c r="AH3590" t="s">
        <v>1432</v>
      </c>
      <c r="AI3590" t="s">
        <v>2420</v>
      </c>
      <c r="AP3590">
        <f t="shared" si="112"/>
        <v>2</v>
      </c>
    </row>
    <row r="3591" spans="1:42" x14ac:dyDescent="0.3">
      <c r="A3591" s="1">
        <v>4457</v>
      </c>
      <c r="B3591" t="s">
        <v>13077</v>
      </c>
      <c r="C3591" t="s">
        <v>27</v>
      </c>
      <c r="D3591" t="s">
        <v>10581</v>
      </c>
      <c r="E3591" t="s">
        <v>3091</v>
      </c>
      <c r="F3591" t="s">
        <v>1642</v>
      </c>
      <c r="G3591" t="s">
        <v>2525</v>
      </c>
      <c r="H3591" t="s">
        <v>47</v>
      </c>
      <c r="I3591">
        <v>86</v>
      </c>
      <c r="J3591">
        <v>1.85</v>
      </c>
      <c r="K3591" t="s">
        <v>33</v>
      </c>
      <c r="L3591" t="s">
        <v>20658</v>
      </c>
      <c r="M3591" t="s">
        <v>16367</v>
      </c>
      <c r="N3591" t="s">
        <v>14452</v>
      </c>
      <c r="O3591" t="s">
        <v>15351</v>
      </c>
      <c r="P3591" t="s">
        <v>14068</v>
      </c>
      <c r="Q3591">
        <v>1996</v>
      </c>
      <c r="R3591" t="s">
        <v>491</v>
      </c>
      <c r="S3591">
        <v>2</v>
      </c>
      <c r="T3591">
        <v>1000000</v>
      </c>
      <c r="U3591">
        <v>1277257</v>
      </c>
      <c r="V3591">
        <f t="shared" si="113"/>
        <v>277257</v>
      </c>
      <c r="W3591" t="s">
        <v>13078</v>
      </c>
      <c r="X3591">
        <v>6.8</v>
      </c>
      <c r="Y3591">
        <v>18</v>
      </c>
      <c r="Z3591">
        <v>2629</v>
      </c>
      <c r="AA3591">
        <v>32</v>
      </c>
      <c r="AB3591">
        <v>227</v>
      </c>
      <c r="AC3591">
        <v>132</v>
      </c>
      <c r="AD3591">
        <v>778</v>
      </c>
      <c r="AE3591">
        <v>695</v>
      </c>
      <c r="AF3591">
        <v>584</v>
      </c>
      <c r="AG3591">
        <v>2400</v>
      </c>
      <c r="AH3591" t="s">
        <v>1432</v>
      </c>
      <c r="AI3591" t="s">
        <v>2420</v>
      </c>
      <c r="AJ3591" t="s">
        <v>12756</v>
      </c>
      <c r="AP3591">
        <f t="shared" si="112"/>
        <v>3</v>
      </c>
    </row>
    <row r="3592" spans="1:42" x14ac:dyDescent="0.3">
      <c r="A3592" s="1">
        <v>4458</v>
      </c>
      <c r="B3592" t="s">
        <v>13079</v>
      </c>
      <c r="C3592" t="s">
        <v>27</v>
      </c>
      <c r="D3592" t="s">
        <v>13080</v>
      </c>
      <c r="E3592" t="s">
        <v>730</v>
      </c>
      <c r="F3592" t="s">
        <v>13081</v>
      </c>
      <c r="G3592" t="s">
        <v>13082</v>
      </c>
      <c r="H3592" t="s">
        <v>32</v>
      </c>
      <c r="I3592">
        <v>92</v>
      </c>
      <c r="J3592">
        <v>1.75</v>
      </c>
      <c r="K3592" t="s">
        <v>33</v>
      </c>
      <c r="L3592" t="s">
        <v>15372</v>
      </c>
      <c r="M3592" t="s">
        <v>14876</v>
      </c>
      <c r="N3592" t="s">
        <v>20659</v>
      </c>
      <c r="O3592" t="s">
        <v>14740</v>
      </c>
      <c r="P3592" t="s">
        <v>15640</v>
      </c>
      <c r="Q3592">
        <v>2006</v>
      </c>
      <c r="R3592" t="s">
        <v>72</v>
      </c>
      <c r="S3592">
        <v>0</v>
      </c>
      <c r="T3592">
        <v>1000000</v>
      </c>
      <c r="U3592">
        <v>1677838</v>
      </c>
      <c r="V3592">
        <f t="shared" si="113"/>
        <v>677838</v>
      </c>
      <c r="W3592" t="s">
        <v>13083</v>
      </c>
      <c r="X3592">
        <v>7.7</v>
      </c>
      <c r="Y3592">
        <v>87</v>
      </c>
      <c r="Z3592">
        <v>11283</v>
      </c>
      <c r="AA3592">
        <v>155</v>
      </c>
      <c r="AB3592">
        <v>0</v>
      </c>
      <c r="AC3592">
        <v>2</v>
      </c>
      <c r="AD3592">
        <v>783</v>
      </c>
      <c r="AE3592">
        <v>659</v>
      </c>
      <c r="AF3592">
        <v>5</v>
      </c>
      <c r="AG3592">
        <v>1447</v>
      </c>
      <c r="AH3592" t="s">
        <v>6248</v>
      </c>
      <c r="AP3592">
        <f t="shared" si="112"/>
        <v>1</v>
      </c>
    </row>
    <row r="3593" spans="1:42" x14ac:dyDescent="0.3">
      <c r="A3593" s="1">
        <v>4459</v>
      </c>
      <c r="B3593" t="s">
        <v>13084</v>
      </c>
      <c r="C3593" t="s">
        <v>27</v>
      </c>
      <c r="D3593" t="s">
        <v>13085</v>
      </c>
      <c r="E3593" t="s">
        <v>1016</v>
      </c>
      <c r="F3593" t="s">
        <v>4475</v>
      </c>
      <c r="G3593" t="s">
        <v>6253</v>
      </c>
      <c r="H3593" t="s">
        <v>32</v>
      </c>
      <c r="I3593">
        <v>94</v>
      </c>
      <c r="J3593">
        <v>2.35</v>
      </c>
      <c r="K3593" t="s">
        <v>33</v>
      </c>
      <c r="L3593" t="s">
        <v>14068</v>
      </c>
      <c r="M3593" t="s">
        <v>17237</v>
      </c>
      <c r="N3593" t="s">
        <v>16249</v>
      </c>
      <c r="O3593" t="s">
        <v>15096</v>
      </c>
      <c r="P3593" t="s">
        <v>14414</v>
      </c>
      <c r="Q3593">
        <v>2000</v>
      </c>
      <c r="R3593" t="s">
        <v>491</v>
      </c>
      <c r="S3593">
        <v>1</v>
      </c>
      <c r="T3593">
        <v>1000000</v>
      </c>
      <c r="U3593">
        <v>1744858</v>
      </c>
      <c r="V3593">
        <f t="shared" si="113"/>
        <v>744858</v>
      </c>
      <c r="W3593" t="s">
        <v>13086</v>
      </c>
      <c r="X3593">
        <v>7</v>
      </c>
      <c r="Y3593">
        <v>51</v>
      </c>
      <c r="Z3593">
        <v>6084</v>
      </c>
      <c r="AA3593">
        <v>120</v>
      </c>
      <c r="AB3593">
        <v>671</v>
      </c>
      <c r="AC3593">
        <v>112</v>
      </c>
      <c r="AD3593">
        <v>1000</v>
      </c>
      <c r="AE3593">
        <v>826</v>
      </c>
      <c r="AF3593">
        <v>428</v>
      </c>
      <c r="AG3593">
        <v>3085</v>
      </c>
      <c r="AH3593" t="s">
        <v>1432</v>
      </c>
      <c r="AI3593" t="s">
        <v>2420</v>
      </c>
      <c r="AJ3593" t="s">
        <v>12756</v>
      </c>
      <c r="AK3593" t="s">
        <v>20930</v>
      </c>
      <c r="AP3593">
        <f t="shared" si="112"/>
        <v>4</v>
      </c>
    </row>
    <row r="3594" spans="1:42" x14ac:dyDescent="0.3">
      <c r="A3594" s="1">
        <v>4461</v>
      </c>
      <c r="B3594" t="s">
        <v>13087</v>
      </c>
      <c r="C3594" t="s">
        <v>27</v>
      </c>
      <c r="D3594" t="s">
        <v>13088</v>
      </c>
      <c r="E3594" t="s">
        <v>5590</v>
      </c>
      <c r="F3594" t="s">
        <v>13089</v>
      </c>
      <c r="G3594" t="s">
        <v>13090</v>
      </c>
      <c r="H3594" t="s">
        <v>32</v>
      </c>
      <c r="I3594">
        <v>100</v>
      </c>
      <c r="J3594">
        <v>1.85</v>
      </c>
      <c r="K3594" t="s">
        <v>33</v>
      </c>
      <c r="L3594" t="s">
        <v>15082</v>
      </c>
      <c r="M3594" t="s">
        <v>18339</v>
      </c>
      <c r="N3594" t="s">
        <v>14048</v>
      </c>
      <c r="O3594" t="s">
        <v>17264</v>
      </c>
      <c r="P3594" t="s">
        <v>14239</v>
      </c>
      <c r="Q3594">
        <v>1998</v>
      </c>
      <c r="R3594" t="s">
        <v>491</v>
      </c>
      <c r="S3594">
        <v>0</v>
      </c>
      <c r="T3594">
        <v>1000000</v>
      </c>
      <c r="U3594">
        <v>982214</v>
      </c>
      <c r="V3594">
        <f t="shared" si="113"/>
        <v>-17786</v>
      </c>
      <c r="W3594" t="s">
        <v>13091</v>
      </c>
      <c r="X3594">
        <v>7.2</v>
      </c>
      <c r="Y3594">
        <v>16</v>
      </c>
      <c r="Z3594">
        <v>1976</v>
      </c>
      <c r="AA3594">
        <v>51</v>
      </c>
      <c r="AB3594">
        <v>603</v>
      </c>
      <c r="AC3594">
        <v>12</v>
      </c>
      <c r="AD3594">
        <v>245</v>
      </c>
      <c r="AE3594">
        <v>38</v>
      </c>
      <c r="AF3594">
        <v>6</v>
      </c>
      <c r="AG3594">
        <v>295</v>
      </c>
      <c r="AH3594" t="s">
        <v>2420</v>
      </c>
      <c r="AP3594">
        <f t="shared" si="112"/>
        <v>1</v>
      </c>
    </row>
    <row r="3595" spans="1:42" x14ac:dyDescent="0.3">
      <c r="A3595" s="1">
        <v>4462</v>
      </c>
      <c r="B3595" t="s">
        <v>13092</v>
      </c>
      <c r="C3595" t="s">
        <v>27</v>
      </c>
      <c r="D3595" t="s">
        <v>13093</v>
      </c>
      <c r="E3595" t="s">
        <v>4248</v>
      </c>
      <c r="F3595" t="s">
        <v>13094</v>
      </c>
      <c r="G3595" t="s">
        <v>13095</v>
      </c>
      <c r="H3595" t="s">
        <v>32</v>
      </c>
      <c r="I3595">
        <v>119</v>
      </c>
      <c r="J3595">
        <v>1.85</v>
      </c>
      <c r="K3595" t="s">
        <v>33</v>
      </c>
      <c r="L3595" t="s">
        <v>14980</v>
      </c>
      <c r="M3595" t="s">
        <v>19458</v>
      </c>
      <c r="N3595" t="s">
        <v>20367</v>
      </c>
      <c r="O3595" t="s">
        <v>14606</v>
      </c>
      <c r="P3595" t="s">
        <v>14258</v>
      </c>
      <c r="Q3595">
        <v>2001</v>
      </c>
      <c r="R3595" t="s">
        <v>34</v>
      </c>
      <c r="S3595">
        <v>0</v>
      </c>
      <c r="T3595">
        <v>1000000</v>
      </c>
      <c r="U3595">
        <v>798341</v>
      </c>
      <c r="V3595">
        <f t="shared" si="113"/>
        <v>-201659</v>
      </c>
      <c r="W3595" t="s">
        <v>13096</v>
      </c>
      <c r="X3595">
        <v>7.2</v>
      </c>
      <c r="Y3595">
        <v>12</v>
      </c>
      <c r="Z3595">
        <v>983</v>
      </c>
      <c r="AA3595">
        <v>63</v>
      </c>
      <c r="AB3595">
        <v>100</v>
      </c>
      <c r="AC3595">
        <v>13</v>
      </c>
      <c r="AD3595">
        <v>957</v>
      </c>
      <c r="AE3595">
        <v>81</v>
      </c>
      <c r="AF3595">
        <v>25</v>
      </c>
      <c r="AG3595">
        <v>1107</v>
      </c>
      <c r="AH3595" t="s">
        <v>20931</v>
      </c>
      <c r="AI3595" t="s">
        <v>2420</v>
      </c>
      <c r="AJ3595" t="s">
        <v>20928</v>
      </c>
      <c r="AP3595">
        <f t="shared" si="112"/>
        <v>3</v>
      </c>
    </row>
    <row r="3596" spans="1:42" x14ac:dyDescent="0.3">
      <c r="A3596" s="1">
        <v>4463</v>
      </c>
      <c r="B3596" t="s">
        <v>13097</v>
      </c>
      <c r="C3596" t="s">
        <v>559</v>
      </c>
      <c r="D3596" t="s">
        <v>13098</v>
      </c>
      <c r="E3596" t="s">
        <v>13099</v>
      </c>
      <c r="F3596" t="s">
        <v>13100</v>
      </c>
      <c r="G3596" t="s">
        <v>13101</v>
      </c>
      <c r="H3596" t="s">
        <v>4855</v>
      </c>
      <c r="I3596">
        <v>105</v>
      </c>
      <c r="J3596">
        <v>2.35</v>
      </c>
      <c r="K3596" t="s">
        <v>9847</v>
      </c>
      <c r="L3596" t="s">
        <v>20660</v>
      </c>
      <c r="M3596" t="s">
        <v>15828</v>
      </c>
      <c r="N3596" t="s">
        <v>18644</v>
      </c>
      <c r="O3596" t="s">
        <v>15383</v>
      </c>
      <c r="P3596" t="s">
        <v>17606</v>
      </c>
      <c r="Q3596">
        <v>2000</v>
      </c>
      <c r="R3596" t="s">
        <v>491</v>
      </c>
      <c r="S3596">
        <v>3</v>
      </c>
      <c r="T3596">
        <v>1000000</v>
      </c>
      <c r="U3596">
        <v>610991</v>
      </c>
      <c r="V3596">
        <f t="shared" si="113"/>
        <v>-389009</v>
      </c>
      <c r="W3596" t="s">
        <v>13102</v>
      </c>
      <c r="X3596">
        <v>6.2</v>
      </c>
      <c r="Y3596">
        <v>1</v>
      </c>
      <c r="Z3596">
        <v>2715</v>
      </c>
      <c r="AA3596">
        <v>19</v>
      </c>
      <c r="AB3596">
        <v>92</v>
      </c>
      <c r="AC3596">
        <v>10</v>
      </c>
      <c r="AD3596">
        <v>353</v>
      </c>
      <c r="AE3596">
        <v>186</v>
      </c>
      <c r="AF3596">
        <v>97</v>
      </c>
      <c r="AG3596">
        <v>773</v>
      </c>
      <c r="AH3596" t="s">
        <v>2420</v>
      </c>
      <c r="AI3596" t="s">
        <v>12756</v>
      </c>
      <c r="AP3596">
        <f t="shared" si="112"/>
        <v>2</v>
      </c>
    </row>
    <row r="3597" spans="1:42" x14ac:dyDescent="0.3">
      <c r="A3597" s="1">
        <v>4464</v>
      </c>
      <c r="B3597" t="s">
        <v>13103</v>
      </c>
      <c r="C3597" t="s">
        <v>27</v>
      </c>
      <c r="D3597" t="s">
        <v>7266</v>
      </c>
      <c r="E3597" t="s">
        <v>7266</v>
      </c>
      <c r="F3597" t="s">
        <v>13104</v>
      </c>
      <c r="G3597" t="s">
        <v>13105</v>
      </c>
      <c r="H3597" t="s">
        <v>32</v>
      </c>
      <c r="I3597">
        <v>92</v>
      </c>
      <c r="J3597">
        <v>1.85</v>
      </c>
      <c r="K3597" t="s">
        <v>33</v>
      </c>
      <c r="L3597" t="s">
        <v>20661</v>
      </c>
      <c r="M3597" t="s">
        <v>14431</v>
      </c>
      <c r="N3597" t="s">
        <v>19458</v>
      </c>
      <c r="O3597" t="s">
        <v>20662</v>
      </c>
      <c r="P3597" t="s">
        <v>17235</v>
      </c>
      <c r="Q3597">
        <v>1997</v>
      </c>
      <c r="R3597" t="s">
        <v>4719</v>
      </c>
      <c r="S3597">
        <v>0</v>
      </c>
      <c r="T3597">
        <v>1000000</v>
      </c>
      <c r="U3597">
        <v>582024</v>
      </c>
      <c r="V3597">
        <f t="shared" si="113"/>
        <v>-417976</v>
      </c>
      <c r="W3597" t="s">
        <v>13106</v>
      </c>
      <c r="X3597">
        <v>6.2</v>
      </c>
      <c r="Y3597">
        <v>59</v>
      </c>
      <c r="Z3597">
        <v>30396</v>
      </c>
      <c r="AA3597">
        <v>168</v>
      </c>
      <c r="AB3597">
        <v>0</v>
      </c>
      <c r="AC3597">
        <v>406</v>
      </c>
      <c r="AD3597">
        <v>406</v>
      </c>
      <c r="AE3597">
        <v>203</v>
      </c>
      <c r="AF3597">
        <v>194</v>
      </c>
      <c r="AG3597">
        <v>904</v>
      </c>
      <c r="AH3597" t="s">
        <v>1432</v>
      </c>
      <c r="AI3597" t="s">
        <v>13700</v>
      </c>
      <c r="AP3597">
        <f t="shared" si="112"/>
        <v>2</v>
      </c>
    </row>
    <row r="3598" spans="1:42" x14ac:dyDescent="0.3">
      <c r="A3598" s="1">
        <v>4465</v>
      </c>
      <c r="B3598" t="s">
        <v>13107</v>
      </c>
      <c r="C3598" t="s">
        <v>27</v>
      </c>
      <c r="D3598" t="s">
        <v>3822</v>
      </c>
      <c r="E3598" t="s">
        <v>1417</v>
      </c>
      <c r="F3598" t="s">
        <v>8011</v>
      </c>
      <c r="G3598" t="s">
        <v>4096</v>
      </c>
      <c r="H3598" t="s">
        <v>32</v>
      </c>
      <c r="I3598">
        <v>108</v>
      </c>
      <c r="J3598">
        <v>2.35</v>
      </c>
      <c r="K3598" t="s">
        <v>33</v>
      </c>
      <c r="L3598" t="s">
        <v>14140</v>
      </c>
      <c r="M3598" t="s">
        <v>15591</v>
      </c>
      <c r="N3598" t="s">
        <v>14003</v>
      </c>
      <c r="O3598" t="s">
        <v>15595</v>
      </c>
      <c r="P3598" t="s">
        <v>16761</v>
      </c>
      <c r="Q3598">
        <v>2003</v>
      </c>
      <c r="R3598" t="s">
        <v>491</v>
      </c>
      <c r="S3598">
        <v>0</v>
      </c>
      <c r="T3598">
        <v>2500000</v>
      </c>
      <c r="U3598">
        <v>548712</v>
      </c>
      <c r="V3598">
        <f t="shared" si="113"/>
        <v>-1951288</v>
      </c>
      <c r="W3598" t="s">
        <v>13108</v>
      </c>
      <c r="X3598">
        <v>6.9</v>
      </c>
      <c r="Y3598">
        <v>88</v>
      </c>
      <c r="Z3598">
        <v>9233</v>
      </c>
      <c r="AA3598">
        <v>126</v>
      </c>
      <c r="AB3598">
        <v>571</v>
      </c>
      <c r="AC3598">
        <v>234</v>
      </c>
      <c r="AD3598">
        <v>11000</v>
      </c>
      <c r="AE3598">
        <v>552</v>
      </c>
      <c r="AF3598">
        <v>463</v>
      </c>
      <c r="AG3598">
        <v>12385</v>
      </c>
      <c r="AH3598" t="s">
        <v>2420</v>
      </c>
      <c r="AI3598" t="s">
        <v>12756</v>
      </c>
      <c r="AP3598">
        <f t="shared" si="112"/>
        <v>2</v>
      </c>
    </row>
    <row r="3599" spans="1:42" x14ac:dyDescent="0.3">
      <c r="A3599" s="1">
        <v>4466</v>
      </c>
      <c r="B3599" t="s">
        <v>13109</v>
      </c>
      <c r="C3599" t="s">
        <v>27</v>
      </c>
      <c r="D3599" t="s">
        <v>13110</v>
      </c>
      <c r="E3599" t="s">
        <v>6983</v>
      </c>
      <c r="F3599" t="s">
        <v>3036</v>
      </c>
      <c r="G3599" t="s">
        <v>9526</v>
      </c>
      <c r="H3599" t="s">
        <v>32</v>
      </c>
      <c r="I3599">
        <v>97</v>
      </c>
      <c r="J3599">
        <v>1.85</v>
      </c>
      <c r="K3599" t="s">
        <v>33</v>
      </c>
      <c r="L3599" t="s">
        <v>16869</v>
      </c>
      <c r="M3599" t="s">
        <v>20663</v>
      </c>
      <c r="N3599" t="s">
        <v>20664</v>
      </c>
      <c r="O3599" t="s">
        <v>19538</v>
      </c>
      <c r="P3599" t="s">
        <v>16407</v>
      </c>
      <c r="Q3599">
        <v>1997</v>
      </c>
      <c r="R3599" t="s">
        <v>491</v>
      </c>
      <c r="S3599">
        <v>0</v>
      </c>
      <c r="T3599">
        <v>1000000</v>
      </c>
      <c r="U3599">
        <v>464655</v>
      </c>
      <c r="V3599">
        <f t="shared" si="113"/>
        <v>-535345</v>
      </c>
      <c r="W3599" t="s">
        <v>13111</v>
      </c>
      <c r="X3599">
        <v>7</v>
      </c>
      <c r="Y3599">
        <v>28</v>
      </c>
      <c r="Z3599">
        <v>1524</v>
      </c>
      <c r="AA3599">
        <v>29</v>
      </c>
      <c r="AB3599">
        <v>166</v>
      </c>
      <c r="AC3599">
        <v>4</v>
      </c>
      <c r="AD3599">
        <v>611</v>
      </c>
      <c r="AE3599">
        <v>394</v>
      </c>
      <c r="AF3599">
        <v>301</v>
      </c>
      <c r="AG3599">
        <v>1692</v>
      </c>
      <c r="AH3599" t="s">
        <v>1432</v>
      </c>
      <c r="AI3599" t="s">
        <v>2420</v>
      </c>
      <c r="AP3599">
        <f t="shared" si="112"/>
        <v>2</v>
      </c>
    </row>
    <row r="3600" spans="1:42" x14ac:dyDescent="0.3">
      <c r="A3600" s="1">
        <v>4467</v>
      </c>
      <c r="B3600" t="s">
        <v>13112</v>
      </c>
      <c r="C3600" t="s">
        <v>27</v>
      </c>
      <c r="D3600" t="s">
        <v>13113</v>
      </c>
      <c r="E3600" t="s">
        <v>2287</v>
      </c>
      <c r="F3600" t="s">
        <v>3758</v>
      </c>
      <c r="G3600" t="s">
        <v>8904</v>
      </c>
      <c r="H3600" t="s">
        <v>32</v>
      </c>
      <c r="I3600">
        <v>88</v>
      </c>
      <c r="J3600">
        <v>1.85</v>
      </c>
      <c r="K3600" t="s">
        <v>33</v>
      </c>
      <c r="L3600" t="s">
        <v>16799</v>
      </c>
      <c r="M3600" t="s">
        <v>19099</v>
      </c>
      <c r="N3600" t="s">
        <v>20665</v>
      </c>
      <c r="O3600" t="s">
        <v>20666</v>
      </c>
      <c r="P3600" t="s">
        <v>14318</v>
      </c>
      <c r="Q3600">
        <v>2002</v>
      </c>
      <c r="R3600" t="s">
        <v>491</v>
      </c>
      <c r="S3600">
        <v>0</v>
      </c>
      <c r="T3600">
        <v>1000000</v>
      </c>
      <c r="U3600">
        <v>464126</v>
      </c>
      <c r="V3600">
        <f t="shared" si="113"/>
        <v>-535874</v>
      </c>
      <c r="W3600" t="s">
        <v>13114</v>
      </c>
      <c r="X3600">
        <v>6.7</v>
      </c>
      <c r="Y3600">
        <v>44</v>
      </c>
      <c r="Z3600">
        <v>3142</v>
      </c>
      <c r="AA3600">
        <v>68</v>
      </c>
      <c r="AB3600">
        <v>115</v>
      </c>
      <c r="AC3600">
        <v>22</v>
      </c>
      <c r="AD3600">
        <v>638</v>
      </c>
      <c r="AE3600">
        <v>400</v>
      </c>
      <c r="AF3600">
        <v>275</v>
      </c>
      <c r="AG3600">
        <v>1641</v>
      </c>
      <c r="AH3600" t="s">
        <v>2420</v>
      </c>
      <c r="AP3600">
        <f t="shared" si="112"/>
        <v>1</v>
      </c>
    </row>
    <row r="3601" spans="1:42" x14ac:dyDescent="0.3">
      <c r="A3601" s="1">
        <v>4468</v>
      </c>
      <c r="B3601" t="s">
        <v>13115</v>
      </c>
      <c r="C3601" t="s">
        <v>27</v>
      </c>
      <c r="D3601" t="s">
        <v>13116</v>
      </c>
      <c r="E3601" t="s">
        <v>2343</v>
      </c>
      <c r="F3601" t="s">
        <v>3537</v>
      </c>
      <c r="G3601" t="s">
        <v>11504</v>
      </c>
      <c r="H3601" t="s">
        <v>32</v>
      </c>
      <c r="I3601">
        <v>100</v>
      </c>
      <c r="J3601">
        <v>2.35</v>
      </c>
      <c r="K3601" t="s">
        <v>33</v>
      </c>
      <c r="L3601" t="s">
        <v>15189</v>
      </c>
      <c r="M3601" t="s">
        <v>14068</v>
      </c>
      <c r="N3601" t="s">
        <v>16120</v>
      </c>
      <c r="O3601" t="s">
        <v>18772</v>
      </c>
      <c r="P3601" t="s">
        <v>14414</v>
      </c>
      <c r="Q3601">
        <v>2000</v>
      </c>
      <c r="R3601" t="s">
        <v>491</v>
      </c>
      <c r="S3601">
        <v>1</v>
      </c>
      <c r="T3601">
        <v>1000000</v>
      </c>
      <c r="U3601">
        <v>428535</v>
      </c>
      <c r="V3601">
        <f t="shared" si="113"/>
        <v>-571465</v>
      </c>
      <c r="W3601" t="s">
        <v>13117</v>
      </c>
      <c r="X3601">
        <v>3.6</v>
      </c>
      <c r="Y3601">
        <v>13</v>
      </c>
      <c r="Z3601">
        <v>505</v>
      </c>
      <c r="AA3601">
        <v>32</v>
      </c>
      <c r="AB3601">
        <v>24</v>
      </c>
      <c r="AC3601">
        <v>0</v>
      </c>
      <c r="AD3601">
        <v>844</v>
      </c>
      <c r="AE3601">
        <v>625</v>
      </c>
      <c r="AF3601">
        <v>268</v>
      </c>
      <c r="AG3601">
        <v>2289</v>
      </c>
      <c r="AH3601" t="s">
        <v>1432</v>
      </c>
      <c r="AI3601" t="s">
        <v>12756</v>
      </c>
      <c r="AP3601">
        <f t="shared" si="112"/>
        <v>2</v>
      </c>
    </row>
    <row r="3602" spans="1:42" x14ac:dyDescent="0.3">
      <c r="A3602" s="1">
        <v>4471</v>
      </c>
      <c r="B3602" t="s">
        <v>13118</v>
      </c>
      <c r="C3602" t="s">
        <v>27</v>
      </c>
      <c r="D3602" t="s">
        <v>13119</v>
      </c>
      <c r="E3602" t="s">
        <v>1953</v>
      </c>
      <c r="F3602" t="s">
        <v>2798</v>
      </c>
      <c r="G3602" t="s">
        <v>10063</v>
      </c>
      <c r="H3602" t="s">
        <v>32</v>
      </c>
      <c r="I3602">
        <v>88</v>
      </c>
      <c r="J3602">
        <v>1.78</v>
      </c>
      <c r="K3602" t="s">
        <v>33</v>
      </c>
      <c r="L3602" t="s">
        <v>15040</v>
      </c>
      <c r="M3602" t="s">
        <v>18243</v>
      </c>
      <c r="N3602" t="s">
        <v>14096</v>
      </c>
      <c r="O3602" t="s">
        <v>19645</v>
      </c>
      <c r="P3602" t="s">
        <v>15383</v>
      </c>
      <c r="Q3602">
        <v>2006</v>
      </c>
      <c r="R3602" t="s">
        <v>491</v>
      </c>
      <c r="S3602">
        <v>2</v>
      </c>
      <c r="T3602">
        <v>1000000</v>
      </c>
      <c r="U3602">
        <v>104077</v>
      </c>
      <c r="V3602">
        <f t="shared" si="113"/>
        <v>-895923</v>
      </c>
      <c r="W3602" t="s">
        <v>13120</v>
      </c>
      <c r="X3602">
        <v>7.4</v>
      </c>
      <c r="Y3602">
        <v>117</v>
      </c>
      <c r="Z3602">
        <v>46076</v>
      </c>
      <c r="AA3602">
        <v>88</v>
      </c>
      <c r="AB3602">
        <v>11000</v>
      </c>
      <c r="AC3602">
        <v>21</v>
      </c>
      <c r="AD3602">
        <v>1000</v>
      </c>
      <c r="AE3602">
        <v>835</v>
      </c>
      <c r="AF3602">
        <v>772</v>
      </c>
      <c r="AG3602">
        <v>4720</v>
      </c>
      <c r="AH3602" t="s">
        <v>1432</v>
      </c>
      <c r="AI3602" t="s">
        <v>2420</v>
      </c>
      <c r="AJ3602" t="s">
        <v>20924</v>
      </c>
      <c r="AK3602" t="s">
        <v>12756</v>
      </c>
      <c r="AP3602">
        <f t="shared" si="112"/>
        <v>4</v>
      </c>
    </row>
    <row r="3603" spans="1:42" x14ac:dyDescent="0.3">
      <c r="A3603" s="1">
        <v>4473</v>
      </c>
      <c r="B3603" t="s">
        <v>13121</v>
      </c>
      <c r="C3603" t="s">
        <v>27</v>
      </c>
      <c r="D3603" t="s">
        <v>13122</v>
      </c>
      <c r="E3603" t="s">
        <v>9974</v>
      </c>
      <c r="F3603" t="s">
        <v>5915</v>
      </c>
      <c r="G3603" t="s">
        <v>2587</v>
      </c>
      <c r="H3603" t="s">
        <v>32</v>
      </c>
      <c r="I3603">
        <v>79</v>
      </c>
      <c r="J3603">
        <v>1.85</v>
      </c>
      <c r="K3603" t="s">
        <v>33</v>
      </c>
      <c r="L3603" t="s">
        <v>14400</v>
      </c>
      <c r="M3603" t="s">
        <v>15251</v>
      </c>
      <c r="N3603" t="s">
        <v>18207</v>
      </c>
      <c r="O3603" t="s">
        <v>20667</v>
      </c>
      <c r="P3603" t="s">
        <v>20668</v>
      </c>
      <c r="Q3603">
        <v>2003</v>
      </c>
      <c r="R3603" t="s">
        <v>34</v>
      </c>
      <c r="S3603">
        <v>2</v>
      </c>
      <c r="T3603">
        <v>1000000</v>
      </c>
      <c r="U3603">
        <v>279282</v>
      </c>
      <c r="V3603">
        <f t="shared" si="113"/>
        <v>-720718</v>
      </c>
      <c r="W3603" t="s">
        <v>13123</v>
      </c>
      <c r="X3603">
        <v>6.1</v>
      </c>
      <c r="Y3603">
        <v>29</v>
      </c>
      <c r="Z3603">
        <v>3806</v>
      </c>
      <c r="AA3603">
        <v>49</v>
      </c>
      <c r="AB3603">
        <v>150</v>
      </c>
      <c r="AC3603">
        <v>2</v>
      </c>
      <c r="AD3603">
        <v>855</v>
      </c>
      <c r="AE3603">
        <v>577</v>
      </c>
      <c r="AF3603">
        <v>551</v>
      </c>
      <c r="AG3603">
        <v>2489</v>
      </c>
      <c r="AH3603" t="s">
        <v>1432</v>
      </c>
      <c r="AI3603" t="s">
        <v>2420</v>
      </c>
      <c r="AJ3603" t="s">
        <v>12756</v>
      </c>
      <c r="AP3603">
        <f t="shared" si="112"/>
        <v>3</v>
      </c>
    </row>
    <row r="3604" spans="1:42" x14ac:dyDescent="0.3">
      <c r="A3604" s="1">
        <v>4474</v>
      </c>
      <c r="B3604" t="s">
        <v>13124</v>
      </c>
      <c r="C3604" t="s">
        <v>27</v>
      </c>
      <c r="D3604" t="s">
        <v>13125</v>
      </c>
      <c r="E3604" t="s">
        <v>13126</v>
      </c>
      <c r="F3604" t="s">
        <v>13127</v>
      </c>
      <c r="G3604" t="s">
        <v>13128</v>
      </c>
      <c r="H3604" t="s">
        <v>47</v>
      </c>
      <c r="I3604">
        <v>96</v>
      </c>
      <c r="J3604">
        <v>1.85</v>
      </c>
      <c r="K3604" t="s">
        <v>13000</v>
      </c>
      <c r="L3604" t="s">
        <v>20669</v>
      </c>
      <c r="M3604" t="s">
        <v>20670</v>
      </c>
      <c r="N3604" t="s">
        <v>20671</v>
      </c>
      <c r="O3604" t="s">
        <v>20672</v>
      </c>
      <c r="P3604" t="s">
        <v>15140</v>
      </c>
      <c r="Q3604">
        <v>2012</v>
      </c>
      <c r="R3604" t="s">
        <v>6921</v>
      </c>
      <c r="S3604">
        <v>1</v>
      </c>
      <c r="T3604">
        <v>1000000</v>
      </c>
      <c r="U3604">
        <v>484221</v>
      </c>
      <c r="V3604">
        <f t="shared" si="113"/>
        <v>-515779</v>
      </c>
      <c r="W3604" t="s">
        <v>13129</v>
      </c>
      <c r="X3604">
        <v>8.1999999999999993</v>
      </c>
      <c r="Y3604">
        <v>248</v>
      </c>
      <c r="Z3604">
        <v>23836</v>
      </c>
      <c r="AA3604">
        <v>107</v>
      </c>
      <c r="AB3604">
        <v>20000</v>
      </c>
      <c r="AC3604">
        <v>50</v>
      </c>
      <c r="AD3604">
        <v>3</v>
      </c>
      <c r="AE3604">
        <v>3</v>
      </c>
      <c r="AF3604">
        <v>0</v>
      </c>
      <c r="AG3604">
        <v>6</v>
      </c>
      <c r="AH3604" t="s">
        <v>20932</v>
      </c>
      <c r="AI3604" t="s">
        <v>20931</v>
      </c>
      <c r="AJ3604" t="s">
        <v>6248</v>
      </c>
      <c r="AK3604" t="s">
        <v>20929</v>
      </c>
      <c r="AP3604">
        <f t="shared" si="112"/>
        <v>4</v>
      </c>
    </row>
    <row r="3605" spans="1:42" x14ac:dyDescent="0.3">
      <c r="A3605" s="1">
        <v>4475</v>
      </c>
      <c r="B3605" t="s">
        <v>13130</v>
      </c>
      <c r="C3605" t="s">
        <v>27</v>
      </c>
      <c r="D3605" t="s">
        <v>13131</v>
      </c>
      <c r="E3605" t="s">
        <v>13131</v>
      </c>
      <c r="F3605" t="s">
        <v>12402</v>
      </c>
      <c r="G3605" t="s">
        <v>13132</v>
      </c>
      <c r="H3605" t="s">
        <v>32</v>
      </c>
      <c r="I3605">
        <v>105</v>
      </c>
      <c r="J3605">
        <v>1.85</v>
      </c>
      <c r="K3605" t="s">
        <v>33</v>
      </c>
      <c r="L3605" t="s">
        <v>14247</v>
      </c>
      <c r="M3605" t="s">
        <v>20673</v>
      </c>
      <c r="N3605" t="s">
        <v>19289</v>
      </c>
      <c r="O3605" t="s">
        <v>15358</v>
      </c>
      <c r="P3605" t="s">
        <v>15539</v>
      </c>
      <c r="Q3605">
        <v>2007</v>
      </c>
      <c r="R3605" t="s">
        <v>491</v>
      </c>
      <c r="S3605">
        <v>0</v>
      </c>
      <c r="T3605">
        <v>1000000</v>
      </c>
      <c r="U3605">
        <v>274661</v>
      </c>
      <c r="V3605">
        <f t="shared" si="113"/>
        <v>-725339</v>
      </c>
      <c r="W3605" t="s">
        <v>13133</v>
      </c>
      <c r="X3605">
        <v>7.7</v>
      </c>
      <c r="Y3605">
        <v>84</v>
      </c>
      <c r="Z3605">
        <v>10564</v>
      </c>
      <c r="AA3605">
        <v>40</v>
      </c>
      <c r="AB3605">
        <v>0</v>
      </c>
      <c r="AC3605">
        <v>141</v>
      </c>
      <c r="AD3605">
        <v>141</v>
      </c>
      <c r="AE3605">
        <v>125</v>
      </c>
      <c r="AF3605">
        <v>23</v>
      </c>
      <c r="AG3605">
        <v>313</v>
      </c>
      <c r="AH3605" t="s">
        <v>20931</v>
      </c>
      <c r="AI3605" t="s">
        <v>6248</v>
      </c>
      <c r="AJ3605" t="s">
        <v>6750</v>
      </c>
      <c r="AP3605">
        <f t="shared" si="112"/>
        <v>3</v>
      </c>
    </row>
    <row r="3606" spans="1:42" x14ac:dyDescent="0.3">
      <c r="A3606" s="1">
        <v>4476</v>
      </c>
      <c r="B3606" t="s">
        <v>13134</v>
      </c>
      <c r="C3606" t="s">
        <v>27</v>
      </c>
      <c r="D3606" t="s">
        <v>13135</v>
      </c>
      <c r="E3606" t="s">
        <v>13136</v>
      </c>
      <c r="F3606" t="s">
        <v>13137</v>
      </c>
      <c r="G3606" t="s">
        <v>13138</v>
      </c>
      <c r="H3606" t="s">
        <v>47</v>
      </c>
      <c r="I3606">
        <v>97</v>
      </c>
      <c r="J3606">
        <v>1.85</v>
      </c>
      <c r="K3606" t="s">
        <v>33</v>
      </c>
      <c r="L3606" t="s">
        <v>14821</v>
      </c>
      <c r="M3606" t="s">
        <v>20674</v>
      </c>
      <c r="N3606" t="s">
        <v>20675</v>
      </c>
      <c r="O3606" t="s">
        <v>14731</v>
      </c>
      <c r="P3606" t="s">
        <v>17391</v>
      </c>
      <c r="Q3606">
        <v>2006</v>
      </c>
      <c r="R3606" t="s">
        <v>34</v>
      </c>
      <c r="S3606">
        <v>0</v>
      </c>
      <c r="T3606">
        <v>1000000</v>
      </c>
      <c r="U3606">
        <v>144431</v>
      </c>
      <c r="V3606">
        <f t="shared" si="113"/>
        <v>-855569</v>
      </c>
      <c r="W3606" t="s">
        <v>13139</v>
      </c>
      <c r="X3606">
        <v>7.3</v>
      </c>
      <c r="Y3606">
        <v>40</v>
      </c>
      <c r="Z3606">
        <v>1290</v>
      </c>
      <c r="AA3606">
        <v>13</v>
      </c>
      <c r="AB3606">
        <v>587</v>
      </c>
      <c r="AC3606">
        <v>10</v>
      </c>
      <c r="AD3606">
        <v>102</v>
      </c>
      <c r="AE3606">
        <v>7</v>
      </c>
      <c r="AF3606">
        <v>5</v>
      </c>
      <c r="AG3606">
        <v>118</v>
      </c>
      <c r="AH3606" t="s">
        <v>6248</v>
      </c>
      <c r="AI3606" t="s">
        <v>20930</v>
      </c>
      <c r="AP3606">
        <f t="shared" si="112"/>
        <v>2</v>
      </c>
    </row>
    <row r="3607" spans="1:42" x14ac:dyDescent="0.3">
      <c r="A3607" s="1">
        <v>4479</v>
      </c>
      <c r="B3607" t="s">
        <v>13140</v>
      </c>
      <c r="C3607" t="s">
        <v>27</v>
      </c>
      <c r="D3607" t="s">
        <v>13141</v>
      </c>
      <c r="E3607" t="s">
        <v>13142</v>
      </c>
      <c r="F3607" t="s">
        <v>13143</v>
      </c>
      <c r="G3607" t="s">
        <v>13141</v>
      </c>
      <c r="H3607" t="s">
        <v>137</v>
      </c>
      <c r="I3607">
        <v>91</v>
      </c>
      <c r="J3607">
        <v>1.85</v>
      </c>
      <c r="K3607" t="s">
        <v>33</v>
      </c>
      <c r="L3607" t="s">
        <v>13144</v>
      </c>
      <c r="Q3607">
        <v>2013</v>
      </c>
      <c r="R3607" t="s">
        <v>72</v>
      </c>
      <c r="S3607">
        <v>1</v>
      </c>
      <c r="T3607">
        <v>1000000</v>
      </c>
      <c r="U3607">
        <v>287761</v>
      </c>
      <c r="V3607">
        <f t="shared" si="113"/>
        <v>-712239</v>
      </c>
      <c r="W3607" t="s">
        <v>13145</v>
      </c>
      <c r="X3607">
        <v>7.6</v>
      </c>
      <c r="Y3607">
        <v>31</v>
      </c>
      <c r="Z3607">
        <v>2482</v>
      </c>
      <c r="AA3607">
        <v>16</v>
      </c>
      <c r="AB3607">
        <v>0</v>
      </c>
      <c r="AC3607">
        <v>9</v>
      </c>
      <c r="AD3607">
        <v>53</v>
      </c>
      <c r="AE3607">
        <v>24</v>
      </c>
      <c r="AF3607">
        <v>9</v>
      </c>
      <c r="AG3607">
        <v>86</v>
      </c>
      <c r="AH3607" t="s">
        <v>718</v>
      </c>
      <c r="AI3607" t="s">
        <v>20932</v>
      </c>
      <c r="AJ3607" t="s">
        <v>6248</v>
      </c>
      <c r="AK3607" t="s">
        <v>2420</v>
      </c>
      <c r="AP3607">
        <f t="shared" si="112"/>
        <v>4</v>
      </c>
    </row>
    <row r="3608" spans="1:42" x14ac:dyDescent="0.3">
      <c r="A3608" s="1">
        <v>4480</v>
      </c>
      <c r="B3608" t="s">
        <v>13146</v>
      </c>
      <c r="C3608" t="s">
        <v>27</v>
      </c>
      <c r="D3608" t="s">
        <v>13147</v>
      </c>
      <c r="E3608" t="s">
        <v>13148</v>
      </c>
      <c r="F3608" t="s">
        <v>13149</v>
      </c>
      <c r="G3608" t="s">
        <v>10119</v>
      </c>
      <c r="H3608" t="s">
        <v>5403</v>
      </c>
      <c r="I3608">
        <v>93</v>
      </c>
      <c r="J3608">
        <v>2.35</v>
      </c>
      <c r="K3608" t="s">
        <v>33</v>
      </c>
      <c r="L3608" t="s">
        <v>14076</v>
      </c>
      <c r="M3608" t="s">
        <v>18728</v>
      </c>
      <c r="N3608" t="s">
        <v>16005</v>
      </c>
      <c r="O3608" t="s">
        <v>14152</v>
      </c>
      <c r="P3608" t="s">
        <v>20676</v>
      </c>
      <c r="Q3608">
        <v>2014</v>
      </c>
      <c r="R3608" t="s">
        <v>212</v>
      </c>
      <c r="S3608">
        <v>0</v>
      </c>
      <c r="T3608">
        <v>1000000</v>
      </c>
      <c r="U3608">
        <v>100240</v>
      </c>
      <c r="V3608">
        <f t="shared" si="113"/>
        <v>-899760</v>
      </c>
      <c r="W3608" t="s">
        <v>13150</v>
      </c>
      <c r="X3608">
        <v>6.8</v>
      </c>
      <c r="Y3608">
        <v>43</v>
      </c>
      <c r="Z3608">
        <v>1220</v>
      </c>
      <c r="AA3608">
        <v>11</v>
      </c>
      <c r="AB3608">
        <v>0</v>
      </c>
      <c r="AC3608">
        <v>0</v>
      </c>
      <c r="AD3608">
        <v>20</v>
      </c>
      <c r="AE3608">
        <v>8</v>
      </c>
      <c r="AF3608">
        <v>0</v>
      </c>
      <c r="AG3608">
        <v>28</v>
      </c>
      <c r="AH3608" t="s">
        <v>6248</v>
      </c>
      <c r="AP3608">
        <f t="shared" si="112"/>
        <v>1</v>
      </c>
    </row>
    <row r="3609" spans="1:42" x14ac:dyDescent="0.3">
      <c r="A3609" s="1">
        <v>4481</v>
      </c>
      <c r="B3609" t="s">
        <v>13151</v>
      </c>
      <c r="C3609" t="s">
        <v>27</v>
      </c>
      <c r="D3609" t="s">
        <v>13152</v>
      </c>
      <c r="E3609" t="s">
        <v>13153</v>
      </c>
      <c r="F3609" t="s">
        <v>11485</v>
      </c>
      <c r="G3609" t="s">
        <v>13154</v>
      </c>
      <c r="H3609" t="s">
        <v>32</v>
      </c>
      <c r="I3609">
        <v>112</v>
      </c>
      <c r="J3609">
        <v>1.85</v>
      </c>
      <c r="K3609" t="s">
        <v>33</v>
      </c>
      <c r="L3609" t="s">
        <v>15065</v>
      </c>
      <c r="M3609" t="s">
        <v>18944</v>
      </c>
      <c r="N3609" t="s">
        <v>20677</v>
      </c>
      <c r="O3609" t="s">
        <v>17786</v>
      </c>
      <c r="P3609" t="s">
        <v>15285</v>
      </c>
      <c r="Q3609">
        <v>2012</v>
      </c>
      <c r="R3609" t="s">
        <v>34</v>
      </c>
      <c r="S3609">
        <v>3</v>
      </c>
      <c r="T3609">
        <v>1000000</v>
      </c>
      <c r="U3609">
        <v>96734</v>
      </c>
      <c r="V3609">
        <f t="shared" si="113"/>
        <v>-903266</v>
      </c>
      <c r="W3609" t="s">
        <v>13155</v>
      </c>
      <c r="X3609">
        <v>5.6</v>
      </c>
      <c r="Y3609">
        <v>2</v>
      </c>
      <c r="Z3609">
        <v>606</v>
      </c>
      <c r="AA3609">
        <v>5</v>
      </c>
      <c r="AB3609">
        <v>706</v>
      </c>
      <c r="AC3609">
        <v>74</v>
      </c>
      <c r="AD3609">
        <v>260000</v>
      </c>
      <c r="AE3609">
        <v>984</v>
      </c>
      <c r="AF3609">
        <v>891</v>
      </c>
      <c r="AG3609">
        <v>263584</v>
      </c>
      <c r="AH3609" t="s">
        <v>980</v>
      </c>
      <c r="AI3609" t="s">
        <v>2420</v>
      </c>
      <c r="AP3609">
        <f t="shared" si="112"/>
        <v>2</v>
      </c>
    </row>
    <row r="3610" spans="1:42" x14ac:dyDescent="0.3">
      <c r="A3610" s="1">
        <v>4482</v>
      </c>
      <c r="B3610" t="s">
        <v>13156</v>
      </c>
      <c r="C3610" t="s">
        <v>27</v>
      </c>
      <c r="D3610" t="s">
        <v>13157</v>
      </c>
      <c r="E3610" t="s">
        <v>13158</v>
      </c>
      <c r="F3610" t="s">
        <v>8999</v>
      </c>
      <c r="G3610" t="s">
        <v>13159</v>
      </c>
      <c r="H3610" t="s">
        <v>4855</v>
      </c>
      <c r="I3610">
        <v>105</v>
      </c>
      <c r="J3610">
        <v>2.35</v>
      </c>
      <c r="K3610" t="s">
        <v>9847</v>
      </c>
      <c r="L3610" t="s">
        <v>14406</v>
      </c>
      <c r="M3610" t="s">
        <v>14220</v>
      </c>
      <c r="N3610" t="s">
        <v>14221</v>
      </c>
      <c r="O3610" t="s">
        <v>14096</v>
      </c>
      <c r="P3610" t="s">
        <v>18607</v>
      </c>
      <c r="Q3610">
        <v>2005</v>
      </c>
      <c r="R3610" t="s">
        <v>491</v>
      </c>
      <c r="S3610">
        <v>5</v>
      </c>
      <c r="T3610">
        <v>1500000</v>
      </c>
      <c r="U3610">
        <v>49000</v>
      </c>
      <c r="V3610">
        <f t="shared" si="113"/>
        <v>-1451000</v>
      </c>
      <c r="W3610" t="s">
        <v>13160</v>
      </c>
      <c r="X3610">
        <v>4.8</v>
      </c>
      <c r="Y3610">
        <v>4</v>
      </c>
      <c r="Z3610">
        <v>1524</v>
      </c>
      <c r="AA3610">
        <v>30</v>
      </c>
      <c r="AB3610">
        <v>31</v>
      </c>
      <c r="AC3610">
        <v>5</v>
      </c>
      <c r="AD3610">
        <v>724</v>
      </c>
      <c r="AE3610">
        <v>668</v>
      </c>
      <c r="AF3610">
        <v>219</v>
      </c>
      <c r="AG3610">
        <v>2024</v>
      </c>
      <c r="AH3610" t="s">
        <v>13161</v>
      </c>
      <c r="AP3610">
        <f t="shared" si="112"/>
        <v>1</v>
      </c>
    </row>
    <row r="3611" spans="1:42" x14ac:dyDescent="0.3">
      <c r="A3611" s="1">
        <v>4483</v>
      </c>
      <c r="B3611" t="s">
        <v>13162</v>
      </c>
      <c r="C3611" t="s">
        <v>27</v>
      </c>
      <c r="D3611" t="s">
        <v>13163</v>
      </c>
      <c r="E3611" t="s">
        <v>13164</v>
      </c>
      <c r="F3611" t="s">
        <v>6568</v>
      </c>
      <c r="G3611" t="s">
        <v>9865</v>
      </c>
      <c r="H3611" t="s">
        <v>32</v>
      </c>
      <c r="I3611">
        <v>95</v>
      </c>
      <c r="J3611">
        <v>1.85</v>
      </c>
      <c r="K3611" t="s">
        <v>33</v>
      </c>
      <c r="L3611" t="s">
        <v>15351</v>
      </c>
      <c r="M3611" t="s">
        <v>17596</v>
      </c>
      <c r="N3611" t="s">
        <v>15085</v>
      </c>
      <c r="O3611" t="s">
        <v>20678</v>
      </c>
      <c r="P3611" t="s">
        <v>14676</v>
      </c>
      <c r="Q3611">
        <v>2009</v>
      </c>
      <c r="R3611" t="s">
        <v>491</v>
      </c>
      <c r="S3611">
        <v>0</v>
      </c>
      <c r="T3611">
        <v>900000</v>
      </c>
      <c r="U3611">
        <v>100659</v>
      </c>
      <c r="V3611">
        <f t="shared" si="113"/>
        <v>-799341</v>
      </c>
      <c r="W3611" t="s">
        <v>13165</v>
      </c>
      <c r="X3611">
        <v>6.4</v>
      </c>
      <c r="Y3611">
        <v>238</v>
      </c>
      <c r="Z3611">
        <v>30160</v>
      </c>
      <c r="AA3611">
        <v>193</v>
      </c>
      <c r="AB3611">
        <v>0</v>
      </c>
      <c r="AC3611">
        <v>243</v>
      </c>
      <c r="AD3611">
        <v>969</v>
      </c>
      <c r="AE3611">
        <v>962</v>
      </c>
      <c r="AF3611">
        <v>725</v>
      </c>
      <c r="AG3611">
        <v>3833</v>
      </c>
      <c r="AH3611" t="s">
        <v>4493</v>
      </c>
      <c r="AP3611">
        <f t="shared" si="112"/>
        <v>1</v>
      </c>
    </row>
    <row r="3612" spans="1:42" x14ac:dyDescent="0.3">
      <c r="A3612" s="1">
        <v>4484</v>
      </c>
      <c r="B3612" t="s">
        <v>13166</v>
      </c>
      <c r="C3612" t="s">
        <v>27</v>
      </c>
      <c r="D3612" t="s">
        <v>13167</v>
      </c>
      <c r="E3612" t="s">
        <v>2404</v>
      </c>
      <c r="F3612" t="s">
        <v>3129</v>
      </c>
      <c r="G3612" t="s">
        <v>2430</v>
      </c>
      <c r="H3612" t="s">
        <v>32</v>
      </c>
      <c r="I3612">
        <v>93</v>
      </c>
      <c r="J3612">
        <v>1.85</v>
      </c>
      <c r="K3612" t="s">
        <v>33</v>
      </c>
      <c r="L3612" t="s">
        <v>20679</v>
      </c>
      <c r="M3612" t="s">
        <v>17144</v>
      </c>
      <c r="N3612" t="s">
        <v>14597</v>
      </c>
      <c r="O3612" t="s">
        <v>20680</v>
      </c>
      <c r="P3612" t="s">
        <v>20681</v>
      </c>
      <c r="Q3612">
        <v>2010</v>
      </c>
      <c r="R3612" t="s">
        <v>491</v>
      </c>
      <c r="S3612">
        <v>1</v>
      </c>
      <c r="T3612">
        <v>500000</v>
      </c>
      <c r="U3612">
        <v>48430</v>
      </c>
      <c r="V3612">
        <f t="shared" si="113"/>
        <v>-451570</v>
      </c>
      <c r="W3612" t="s">
        <v>13168</v>
      </c>
      <c r="X3612">
        <v>6.8</v>
      </c>
      <c r="Y3612">
        <v>112</v>
      </c>
      <c r="Z3612">
        <v>20176</v>
      </c>
      <c r="AA3612">
        <v>73</v>
      </c>
      <c r="AB3612">
        <v>0</v>
      </c>
      <c r="AC3612">
        <v>11</v>
      </c>
      <c r="AD3612">
        <v>443</v>
      </c>
      <c r="AE3612">
        <v>298</v>
      </c>
      <c r="AF3612">
        <v>271</v>
      </c>
      <c r="AG3612">
        <v>1452</v>
      </c>
      <c r="AH3612" t="s">
        <v>1432</v>
      </c>
      <c r="AI3612" t="s">
        <v>20931</v>
      </c>
      <c r="AJ3612" t="s">
        <v>13161</v>
      </c>
      <c r="AP3612">
        <f t="shared" si="112"/>
        <v>3</v>
      </c>
    </row>
    <row r="3613" spans="1:42" x14ac:dyDescent="0.3">
      <c r="A3613" s="1">
        <v>4485</v>
      </c>
      <c r="B3613" t="s">
        <v>13169</v>
      </c>
      <c r="C3613" t="s">
        <v>27</v>
      </c>
      <c r="D3613" t="s">
        <v>4269</v>
      </c>
      <c r="E3613" t="s">
        <v>1551</v>
      </c>
      <c r="F3613" t="s">
        <v>3009</v>
      </c>
      <c r="G3613" t="s">
        <v>10550</v>
      </c>
      <c r="H3613" t="s">
        <v>32</v>
      </c>
      <c r="I3613">
        <v>88</v>
      </c>
      <c r="J3613">
        <v>1.85</v>
      </c>
      <c r="K3613" t="s">
        <v>33</v>
      </c>
      <c r="L3613" t="s">
        <v>14416</v>
      </c>
      <c r="M3613" t="s">
        <v>15542</v>
      </c>
      <c r="N3613" t="s">
        <v>17454</v>
      </c>
      <c r="O3613" t="s">
        <v>20682</v>
      </c>
      <c r="P3613" t="s">
        <v>20683</v>
      </c>
      <c r="Q3613">
        <v>1998</v>
      </c>
      <c r="R3613" t="s">
        <v>491</v>
      </c>
      <c r="S3613">
        <v>0</v>
      </c>
      <c r="T3613">
        <v>1000000</v>
      </c>
      <c r="U3613">
        <v>21210</v>
      </c>
      <c r="V3613">
        <f t="shared" si="113"/>
        <v>-978790</v>
      </c>
      <c r="W3613" t="s">
        <v>13170</v>
      </c>
      <c r="X3613">
        <v>6.1</v>
      </c>
      <c r="Y3613">
        <v>33</v>
      </c>
      <c r="Z3613">
        <v>2735</v>
      </c>
      <c r="AA3613">
        <v>52</v>
      </c>
      <c r="AB3613">
        <v>157</v>
      </c>
      <c r="AC3613">
        <v>29</v>
      </c>
      <c r="AD3613">
        <v>499</v>
      </c>
      <c r="AE3613">
        <v>230</v>
      </c>
      <c r="AF3613">
        <v>117</v>
      </c>
      <c r="AG3613">
        <v>1141</v>
      </c>
      <c r="AH3613" t="s">
        <v>1432</v>
      </c>
      <c r="AI3613" t="s">
        <v>20931</v>
      </c>
      <c r="AP3613">
        <f t="shared" si="112"/>
        <v>2</v>
      </c>
    </row>
    <row r="3614" spans="1:42" x14ac:dyDescent="0.3">
      <c r="A3614" s="1">
        <v>4488</v>
      </c>
      <c r="B3614" t="s">
        <v>13171</v>
      </c>
      <c r="C3614" t="s">
        <v>27</v>
      </c>
      <c r="D3614" t="s">
        <v>5307</v>
      </c>
      <c r="E3614" t="s">
        <v>182</v>
      </c>
      <c r="F3614" t="s">
        <v>494</v>
      </c>
      <c r="G3614" t="s">
        <v>1374</v>
      </c>
      <c r="H3614" t="s">
        <v>32</v>
      </c>
      <c r="I3614">
        <v>82</v>
      </c>
      <c r="J3614">
        <v>1.85</v>
      </c>
      <c r="K3614" t="s">
        <v>33</v>
      </c>
      <c r="L3614" t="s">
        <v>15965</v>
      </c>
      <c r="M3614" t="s">
        <v>20684</v>
      </c>
      <c r="N3614" t="s">
        <v>14000</v>
      </c>
      <c r="O3614" t="s">
        <v>14235</v>
      </c>
      <c r="P3614" t="s">
        <v>14152</v>
      </c>
      <c r="Q3614">
        <v>2000</v>
      </c>
      <c r="R3614" t="s">
        <v>491</v>
      </c>
      <c r="S3614">
        <v>0</v>
      </c>
      <c r="T3614">
        <v>1000000</v>
      </c>
      <c r="U3614">
        <v>12996</v>
      </c>
      <c r="V3614">
        <f t="shared" si="113"/>
        <v>-987004</v>
      </c>
      <c r="W3614" t="s">
        <v>13172</v>
      </c>
      <c r="X3614">
        <v>6</v>
      </c>
      <c r="Y3614">
        <v>29</v>
      </c>
      <c r="Z3614">
        <v>1938</v>
      </c>
      <c r="AA3614">
        <v>54</v>
      </c>
      <c r="AB3614">
        <v>210</v>
      </c>
      <c r="AC3614">
        <v>82</v>
      </c>
      <c r="AD3614">
        <v>2000</v>
      </c>
      <c r="AE3614">
        <v>571</v>
      </c>
      <c r="AF3614">
        <v>490</v>
      </c>
      <c r="AG3614">
        <v>3905</v>
      </c>
      <c r="AH3614" t="s">
        <v>980</v>
      </c>
      <c r="AI3614" t="s">
        <v>1432</v>
      </c>
      <c r="AJ3614" t="s">
        <v>20924</v>
      </c>
      <c r="AK3614" t="s">
        <v>13700</v>
      </c>
      <c r="AP3614">
        <f t="shared" si="112"/>
        <v>4</v>
      </c>
    </row>
    <row r="3615" spans="1:42" x14ac:dyDescent="0.3">
      <c r="A3615" s="1">
        <v>4490</v>
      </c>
      <c r="B3615" t="s">
        <v>13173</v>
      </c>
      <c r="C3615" t="s">
        <v>559</v>
      </c>
      <c r="D3615" t="s">
        <v>13174</v>
      </c>
      <c r="E3615" t="s">
        <v>13175</v>
      </c>
      <c r="F3615" t="s">
        <v>12683</v>
      </c>
      <c r="G3615" t="s">
        <v>13176</v>
      </c>
      <c r="H3615" t="s">
        <v>32</v>
      </c>
      <c r="I3615">
        <v>78</v>
      </c>
      <c r="J3615">
        <v>1.85</v>
      </c>
      <c r="K3615" t="s">
        <v>33</v>
      </c>
      <c r="L3615" t="s">
        <v>14949</v>
      </c>
      <c r="M3615" t="s">
        <v>17453</v>
      </c>
      <c r="N3615" t="s">
        <v>18271</v>
      </c>
      <c r="O3615" t="s">
        <v>15681</v>
      </c>
      <c r="P3615" t="s">
        <v>15287</v>
      </c>
      <c r="Q3615">
        <v>2006</v>
      </c>
      <c r="R3615" t="s">
        <v>6921</v>
      </c>
      <c r="S3615">
        <v>0</v>
      </c>
      <c r="T3615">
        <v>1000000</v>
      </c>
      <c r="U3615">
        <v>10018</v>
      </c>
      <c r="V3615">
        <f t="shared" si="113"/>
        <v>-989982</v>
      </c>
      <c r="W3615" t="s">
        <v>13177</v>
      </c>
      <c r="X3615">
        <v>6.1</v>
      </c>
      <c r="Y3615">
        <v>71</v>
      </c>
      <c r="Z3615">
        <v>3228</v>
      </c>
      <c r="AA3615">
        <v>31</v>
      </c>
      <c r="AB3615">
        <v>244</v>
      </c>
      <c r="AC3615">
        <v>0</v>
      </c>
      <c r="AD3615">
        <v>262</v>
      </c>
      <c r="AE3615">
        <v>163</v>
      </c>
      <c r="AF3615">
        <v>61</v>
      </c>
      <c r="AG3615">
        <v>509</v>
      </c>
      <c r="AH3615" t="s">
        <v>20931</v>
      </c>
      <c r="AI3615" t="s">
        <v>2420</v>
      </c>
      <c r="AJ3615" t="s">
        <v>13161</v>
      </c>
      <c r="AP3615">
        <f t="shared" si="112"/>
        <v>3</v>
      </c>
    </row>
    <row r="3616" spans="1:42" x14ac:dyDescent="0.3">
      <c r="A3616" s="1">
        <v>4491</v>
      </c>
      <c r="B3616" t="s">
        <v>13178</v>
      </c>
      <c r="C3616" t="s">
        <v>27</v>
      </c>
      <c r="D3616" t="s">
        <v>13179</v>
      </c>
      <c r="E3616" t="s">
        <v>7820</v>
      </c>
      <c r="F3616" t="s">
        <v>13180</v>
      </c>
      <c r="G3616" t="s">
        <v>13181</v>
      </c>
      <c r="H3616" t="s">
        <v>32</v>
      </c>
      <c r="I3616">
        <v>97</v>
      </c>
      <c r="J3616">
        <v>2.39</v>
      </c>
      <c r="K3616" t="s">
        <v>33</v>
      </c>
      <c r="L3616" t="s">
        <v>20685</v>
      </c>
      <c r="M3616" t="s">
        <v>20686</v>
      </c>
      <c r="N3616" t="s">
        <v>15963</v>
      </c>
      <c r="O3616" t="s">
        <v>19899</v>
      </c>
      <c r="P3616" t="s">
        <v>20687</v>
      </c>
      <c r="Q3616">
        <v>2015</v>
      </c>
      <c r="R3616" t="s">
        <v>491</v>
      </c>
      <c r="S3616">
        <v>1</v>
      </c>
      <c r="T3616">
        <v>1000000</v>
      </c>
      <c r="U3616">
        <v>62480</v>
      </c>
      <c r="V3616">
        <f t="shared" si="113"/>
        <v>-937520</v>
      </c>
      <c r="W3616" t="s">
        <v>13182</v>
      </c>
      <c r="X3616">
        <v>5.5</v>
      </c>
      <c r="Y3616">
        <v>36</v>
      </c>
      <c r="Z3616">
        <v>1048</v>
      </c>
      <c r="AA3616">
        <v>7</v>
      </c>
      <c r="AB3616">
        <v>793</v>
      </c>
      <c r="AC3616">
        <v>4</v>
      </c>
      <c r="AD3616">
        <v>446</v>
      </c>
      <c r="AE3616">
        <v>171</v>
      </c>
      <c r="AF3616">
        <v>150</v>
      </c>
      <c r="AG3616">
        <v>928</v>
      </c>
      <c r="AH3616" t="s">
        <v>2420</v>
      </c>
      <c r="AI3616" t="s">
        <v>13700</v>
      </c>
      <c r="AP3616">
        <f t="shared" si="112"/>
        <v>2</v>
      </c>
    </row>
    <row r="3617" spans="1:42" x14ac:dyDescent="0.3">
      <c r="A3617" s="1">
        <v>4492</v>
      </c>
      <c r="B3617" t="s">
        <v>13183</v>
      </c>
      <c r="C3617" t="s">
        <v>27</v>
      </c>
      <c r="D3617" t="s">
        <v>13184</v>
      </c>
      <c r="E3617" t="s">
        <v>1823</v>
      </c>
      <c r="F3617" t="s">
        <v>13185</v>
      </c>
      <c r="G3617" t="s">
        <v>13186</v>
      </c>
      <c r="H3617" t="s">
        <v>32</v>
      </c>
      <c r="I3617">
        <v>81</v>
      </c>
      <c r="J3617">
        <v>1.85</v>
      </c>
      <c r="K3617" t="s">
        <v>33</v>
      </c>
      <c r="L3617" t="s">
        <v>14478</v>
      </c>
      <c r="M3617" t="s">
        <v>20688</v>
      </c>
      <c r="N3617" t="s">
        <v>20689</v>
      </c>
      <c r="O3617" t="s">
        <v>17294</v>
      </c>
      <c r="P3617" t="s">
        <v>14000</v>
      </c>
      <c r="Q3617">
        <v>2006</v>
      </c>
      <c r="R3617" t="s">
        <v>491</v>
      </c>
      <c r="S3617">
        <v>0</v>
      </c>
      <c r="T3617">
        <v>1000000</v>
      </c>
      <c r="U3617">
        <v>6387</v>
      </c>
      <c r="V3617">
        <f t="shared" si="113"/>
        <v>-993613</v>
      </c>
      <c r="W3617" t="s">
        <v>13187</v>
      </c>
      <c r="X3617">
        <v>6.9</v>
      </c>
      <c r="Y3617">
        <v>56</v>
      </c>
      <c r="Z3617">
        <v>4862</v>
      </c>
      <c r="AA3617">
        <v>37</v>
      </c>
      <c r="AB3617">
        <v>0</v>
      </c>
      <c r="AC3617">
        <v>0</v>
      </c>
      <c r="AD3617">
        <v>975</v>
      </c>
      <c r="AE3617">
        <v>645</v>
      </c>
      <c r="AF3617">
        <v>394</v>
      </c>
      <c r="AG3617">
        <v>2694</v>
      </c>
      <c r="AH3617" t="s">
        <v>1432</v>
      </c>
      <c r="AI3617" t="s">
        <v>2420</v>
      </c>
      <c r="AJ3617" t="s">
        <v>13700</v>
      </c>
      <c r="AP3617">
        <f t="shared" si="112"/>
        <v>3</v>
      </c>
    </row>
    <row r="3618" spans="1:42" x14ac:dyDescent="0.3">
      <c r="A3618" s="1">
        <v>4495</v>
      </c>
      <c r="B3618" t="s">
        <v>13188</v>
      </c>
      <c r="C3618" t="s">
        <v>27</v>
      </c>
      <c r="D3618" t="s">
        <v>7207</v>
      </c>
      <c r="E3618" t="s">
        <v>2757</v>
      </c>
      <c r="F3618" t="s">
        <v>13189</v>
      </c>
      <c r="G3618" t="s">
        <v>13190</v>
      </c>
      <c r="H3618" t="s">
        <v>572</v>
      </c>
      <c r="I3618">
        <v>88</v>
      </c>
      <c r="J3618">
        <v>1.85</v>
      </c>
      <c r="K3618" t="s">
        <v>33</v>
      </c>
      <c r="L3618" t="s">
        <v>18348</v>
      </c>
      <c r="M3618" t="s">
        <v>15504</v>
      </c>
      <c r="N3618" t="s">
        <v>15915</v>
      </c>
      <c r="O3618" t="s">
        <v>14074</v>
      </c>
      <c r="P3618" t="s">
        <v>17395</v>
      </c>
      <c r="Q3618">
        <v>2006</v>
      </c>
      <c r="R3618" t="s">
        <v>491</v>
      </c>
      <c r="S3618">
        <v>2</v>
      </c>
      <c r="T3618">
        <v>1000000</v>
      </c>
      <c r="U3618">
        <v>721</v>
      </c>
      <c r="V3618">
        <f t="shared" si="113"/>
        <v>-999279</v>
      </c>
      <c r="W3618" t="s">
        <v>13191</v>
      </c>
      <c r="X3618">
        <v>4.0999999999999996</v>
      </c>
      <c r="Y3618">
        <v>8</v>
      </c>
      <c r="Z3618">
        <v>783</v>
      </c>
      <c r="AA3618">
        <v>12</v>
      </c>
      <c r="AB3618">
        <v>42</v>
      </c>
      <c r="AC3618">
        <v>53</v>
      </c>
      <c r="AD3618">
        <v>563</v>
      </c>
      <c r="AE3618">
        <v>288</v>
      </c>
      <c r="AF3618">
        <v>176</v>
      </c>
      <c r="AG3618">
        <v>1284</v>
      </c>
      <c r="AH3618" t="s">
        <v>980</v>
      </c>
      <c r="AI3618" t="s">
        <v>2420</v>
      </c>
      <c r="AP3618">
        <f t="shared" si="112"/>
        <v>2</v>
      </c>
    </row>
    <row r="3619" spans="1:42" x14ac:dyDescent="0.3">
      <c r="A3619" s="1">
        <v>4496</v>
      </c>
      <c r="B3619" t="s">
        <v>13192</v>
      </c>
      <c r="C3619" t="s">
        <v>27</v>
      </c>
      <c r="D3619" t="s">
        <v>5281</v>
      </c>
      <c r="E3619" t="s">
        <v>7712</v>
      </c>
      <c r="F3619" t="s">
        <v>5281</v>
      </c>
      <c r="G3619" t="s">
        <v>13193</v>
      </c>
      <c r="H3619" t="s">
        <v>32</v>
      </c>
      <c r="I3619">
        <v>96</v>
      </c>
      <c r="J3619">
        <v>1.85</v>
      </c>
      <c r="K3619" t="s">
        <v>33</v>
      </c>
      <c r="L3619" t="s">
        <v>18036</v>
      </c>
      <c r="M3619" t="s">
        <v>15821</v>
      </c>
      <c r="Q3619">
        <v>2001</v>
      </c>
      <c r="R3619" t="s">
        <v>491</v>
      </c>
      <c r="S3619">
        <v>3</v>
      </c>
      <c r="T3619">
        <v>1500000</v>
      </c>
      <c r="U3619">
        <v>703</v>
      </c>
      <c r="V3619">
        <f t="shared" si="113"/>
        <v>-1499297</v>
      </c>
      <c r="W3619" t="s">
        <v>13194</v>
      </c>
      <c r="X3619">
        <v>5.4</v>
      </c>
      <c r="Y3619">
        <v>9</v>
      </c>
      <c r="Z3619">
        <v>480</v>
      </c>
      <c r="AA3619">
        <v>21</v>
      </c>
      <c r="AB3619">
        <v>47</v>
      </c>
      <c r="AC3619">
        <v>436</v>
      </c>
      <c r="AD3619">
        <v>474</v>
      </c>
      <c r="AE3619">
        <v>436</v>
      </c>
      <c r="AF3619">
        <v>4</v>
      </c>
      <c r="AG3619">
        <v>920</v>
      </c>
      <c r="AH3619" t="s">
        <v>1432</v>
      </c>
      <c r="AI3619" t="s">
        <v>2420</v>
      </c>
      <c r="AP3619">
        <f t="shared" si="112"/>
        <v>2</v>
      </c>
    </row>
    <row r="3620" spans="1:42" x14ac:dyDescent="0.3">
      <c r="A3620" s="1">
        <v>4526</v>
      </c>
      <c r="B3620" t="s">
        <v>13195</v>
      </c>
      <c r="C3620" t="s">
        <v>559</v>
      </c>
      <c r="D3620" t="s">
        <v>13196</v>
      </c>
      <c r="E3620" t="s">
        <v>95</v>
      </c>
      <c r="F3620" t="s">
        <v>13197</v>
      </c>
      <c r="G3620" t="s">
        <v>4063</v>
      </c>
      <c r="H3620" t="s">
        <v>32</v>
      </c>
      <c r="I3620">
        <v>108</v>
      </c>
      <c r="J3620">
        <v>1.85</v>
      </c>
      <c r="K3620" t="s">
        <v>33</v>
      </c>
      <c r="L3620" t="s">
        <v>14096</v>
      </c>
      <c r="M3620" t="s">
        <v>20690</v>
      </c>
      <c r="N3620" t="s">
        <v>20691</v>
      </c>
      <c r="O3620" t="s">
        <v>14448</v>
      </c>
      <c r="P3620" t="s">
        <v>17307</v>
      </c>
      <c r="Q3620">
        <v>1954</v>
      </c>
      <c r="R3620" t="s">
        <v>6921</v>
      </c>
      <c r="S3620">
        <v>2</v>
      </c>
      <c r="T3620">
        <v>910000</v>
      </c>
      <c r="U3620">
        <v>9600000</v>
      </c>
      <c r="V3620">
        <f t="shared" si="113"/>
        <v>8690000</v>
      </c>
      <c r="W3620" t="s">
        <v>13198</v>
      </c>
      <c r="X3620">
        <v>8.1999999999999993</v>
      </c>
      <c r="Y3620">
        <v>134</v>
      </c>
      <c r="Z3620">
        <v>100890</v>
      </c>
      <c r="AA3620">
        <v>281</v>
      </c>
      <c r="AB3620">
        <v>0</v>
      </c>
      <c r="AC3620">
        <v>603</v>
      </c>
      <c r="AD3620">
        <v>10000</v>
      </c>
      <c r="AE3620">
        <v>416</v>
      </c>
      <c r="AF3620">
        <v>279</v>
      </c>
      <c r="AG3620">
        <v>11094</v>
      </c>
      <c r="AH3620" t="s">
        <v>20931</v>
      </c>
      <c r="AI3620" t="s">
        <v>2420</v>
      </c>
      <c r="AJ3620" t="s">
        <v>12756</v>
      </c>
      <c r="AP3620">
        <f t="shared" si="112"/>
        <v>3</v>
      </c>
    </row>
    <row r="3621" spans="1:42" x14ac:dyDescent="0.3">
      <c r="A3621" s="1">
        <v>4527</v>
      </c>
      <c r="B3621" t="s">
        <v>13199</v>
      </c>
      <c r="C3621" t="s">
        <v>27</v>
      </c>
      <c r="D3621" t="s">
        <v>13200</v>
      </c>
      <c r="E3621" t="s">
        <v>8540</v>
      </c>
      <c r="F3621" t="s">
        <v>7548</v>
      </c>
      <c r="G3621" t="s">
        <v>13201</v>
      </c>
      <c r="H3621" t="s">
        <v>32</v>
      </c>
      <c r="I3621">
        <v>100</v>
      </c>
      <c r="J3621">
        <v>2.35</v>
      </c>
      <c r="K3621" t="s">
        <v>33</v>
      </c>
      <c r="L3621" t="s">
        <v>15162</v>
      </c>
      <c r="M3621" t="s">
        <v>15932</v>
      </c>
      <c r="N3621" t="s">
        <v>17032</v>
      </c>
      <c r="O3621" t="s">
        <v>16750</v>
      </c>
      <c r="P3621" t="s">
        <v>17786</v>
      </c>
      <c r="Q3621">
        <v>2011</v>
      </c>
      <c r="R3621" t="s">
        <v>491</v>
      </c>
      <c r="S3621">
        <v>8</v>
      </c>
      <c r="T3621">
        <v>930000</v>
      </c>
      <c r="U3621">
        <v>20186</v>
      </c>
      <c r="V3621">
        <f t="shared" si="113"/>
        <v>-909814</v>
      </c>
      <c r="W3621" t="s">
        <v>13202</v>
      </c>
      <c r="X3621">
        <v>5.7</v>
      </c>
      <c r="Y3621">
        <v>18</v>
      </c>
      <c r="Z3621">
        <v>6025</v>
      </c>
      <c r="AA3621">
        <v>15</v>
      </c>
      <c r="AB3621">
        <v>995</v>
      </c>
      <c r="AC3621">
        <v>28</v>
      </c>
      <c r="AD3621">
        <v>945</v>
      </c>
      <c r="AE3621">
        <v>756</v>
      </c>
      <c r="AF3621">
        <v>501</v>
      </c>
      <c r="AG3621">
        <v>2924</v>
      </c>
      <c r="AH3621" t="s">
        <v>1432</v>
      </c>
      <c r="AP3621">
        <f t="shared" si="112"/>
        <v>1</v>
      </c>
    </row>
    <row r="3622" spans="1:42" x14ac:dyDescent="0.3">
      <c r="A3622" s="1">
        <v>4528</v>
      </c>
      <c r="B3622" t="s">
        <v>13203</v>
      </c>
      <c r="C3622" t="s">
        <v>27</v>
      </c>
      <c r="D3622" t="s">
        <v>13204</v>
      </c>
      <c r="E3622" t="s">
        <v>13205</v>
      </c>
      <c r="F3622" t="s">
        <v>13206</v>
      </c>
      <c r="G3622" t="s">
        <v>13207</v>
      </c>
      <c r="H3622" t="s">
        <v>6128</v>
      </c>
      <c r="I3622">
        <v>113</v>
      </c>
      <c r="J3622">
        <v>1.85</v>
      </c>
      <c r="K3622" t="s">
        <v>13208</v>
      </c>
      <c r="L3622" t="s">
        <v>14819</v>
      </c>
      <c r="M3622" t="s">
        <v>14068</v>
      </c>
      <c r="N3622" t="s">
        <v>15207</v>
      </c>
      <c r="O3622" t="s">
        <v>20692</v>
      </c>
      <c r="P3622" t="s">
        <v>20693</v>
      </c>
      <c r="Q3622">
        <v>2007</v>
      </c>
      <c r="R3622" t="s">
        <v>6921</v>
      </c>
      <c r="S3622">
        <v>0</v>
      </c>
      <c r="T3622">
        <v>590000</v>
      </c>
      <c r="U3622">
        <v>1185783</v>
      </c>
      <c r="V3622">
        <f t="shared" si="113"/>
        <v>595783</v>
      </c>
      <c r="W3622" t="s">
        <v>13209</v>
      </c>
      <c r="X3622">
        <v>7.9</v>
      </c>
      <c r="Y3622">
        <v>233</v>
      </c>
      <c r="Z3622">
        <v>44763</v>
      </c>
      <c r="AA3622">
        <v>172</v>
      </c>
      <c r="AB3622">
        <v>14000</v>
      </c>
      <c r="AC3622">
        <v>163</v>
      </c>
      <c r="AD3622">
        <v>131</v>
      </c>
      <c r="AE3622">
        <v>60</v>
      </c>
      <c r="AF3622">
        <v>27</v>
      </c>
      <c r="AG3622">
        <v>264</v>
      </c>
      <c r="AH3622" t="s">
        <v>2420</v>
      </c>
      <c r="AP3622">
        <f t="shared" si="112"/>
        <v>1</v>
      </c>
    </row>
    <row r="3623" spans="1:42" x14ac:dyDescent="0.3">
      <c r="A3623" s="1">
        <v>4530</v>
      </c>
      <c r="B3623" t="s">
        <v>13210</v>
      </c>
      <c r="C3623" t="s">
        <v>27</v>
      </c>
      <c r="D3623" t="s">
        <v>2516</v>
      </c>
      <c r="E3623" t="s">
        <v>13211</v>
      </c>
      <c r="F3623" t="s">
        <v>13212</v>
      </c>
      <c r="G3623" t="s">
        <v>13213</v>
      </c>
      <c r="H3623" t="s">
        <v>32</v>
      </c>
      <c r="I3623">
        <v>104</v>
      </c>
      <c r="J3623">
        <v>2.35</v>
      </c>
      <c r="K3623" t="s">
        <v>33</v>
      </c>
      <c r="L3623" t="s">
        <v>20694</v>
      </c>
      <c r="M3623" t="s">
        <v>20695</v>
      </c>
      <c r="N3623" t="s">
        <v>20696</v>
      </c>
      <c r="O3623" t="s">
        <v>15096</v>
      </c>
      <c r="P3623" t="s">
        <v>20697</v>
      </c>
      <c r="Q3623">
        <v>2005</v>
      </c>
      <c r="R3623" t="s">
        <v>491</v>
      </c>
      <c r="S3623">
        <v>0</v>
      </c>
      <c r="T3623">
        <v>950000</v>
      </c>
      <c r="U3623">
        <v>1007962</v>
      </c>
      <c r="V3623">
        <f t="shared" si="113"/>
        <v>57962</v>
      </c>
      <c r="W3623" t="s">
        <v>13214</v>
      </c>
      <c r="X3623">
        <v>7.1</v>
      </c>
      <c r="Y3623">
        <v>231</v>
      </c>
      <c r="Z3623">
        <v>131969</v>
      </c>
      <c r="AA3623">
        <v>651</v>
      </c>
      <c r="AB3623">
        <v>12000</v>
      </c>
      <c r="AC3623">
        <v>171</v>
      </c>
      <c r="AD3623">
        <v>109</v>
      </c>
      <c r="AE3623">
        <v>8</v>
      </c>
      <c r="AF3623">
        <v>0</v>
      </c>
      <c r="AG3623">
        <v>117</v>
      </c>
      <c r="AH3623" t="s">
        <v>20931</v>
      </c>
      <c r="AI3623" t="s">
        <v>2420</v>
      </c>
      <c r="AJ3623" t="s">
        <v>13161</v>
      </c>
      <c r="AP3623">
        <f t="shared" si="112"/>
        <v>3</v>
      </c>
    </row>
    <row r="3624" spans="1:42" x14ac:dyDescent="0.3">
      <c r="A3624" s="1">
        <v>4531</v>
      </c>
      <c r="B3624" t="s">
        <v>13215</v>
      </c>
      <c r="C3624" t="s">
        <v>27</v>
      </c>
      <c r="D3624" t="s">
        <v>12930</v>
      </c>
      <c r="E3624" t="s">
        <v>1875</v>
      </c>
      <c r="F3624" t="s">
        <v>5524</v>
      </c>
      <c r="G3624" t="s">
        <v>11270</v>
      </c>
      <c r="H3624" t="s">
        <v>32</v>
      </c>
      <c r="I3624">
        <v>91</v>
      </c>
      <c r="J3624">
        <v>2.35</v>
      </c>
      <c r="K3624" t="s">
        <v>33</v>
      </c>
      <c r="L3624" t="s">
        <v>16725</v>
      </c>
      <c r="M3624" t="s">
        <v>14096</v>
      </c>
      <c r="N3624" t="s">
        <v>16449</v>
      </c>
      <c r="O3624" t="s">
        <v>20698</v>
      </c>
      <c r="P3624" t="s">
        <v>14676</v>
      </c>
      <c r="Q3624">
        <v>2005</v>
      </c>
      <c r="R3624" t="s">
        <v>491</v>
      </c>
      <c r="S3624">
        <v>0</v>
      </c>
      <c r="T3624">
        <v>900000</v>
      </c>
      <c r="U3624">
        <v>381186</v>
      </c>
      <c r="V3624">
        <f t="shared" si="113"/>
        <v>-518814</v>
      </c>
      <c r="W3624" t="s">
        <v>13216</v>
      </c>
      <c r="X3624">
        <v>6.4</v>
      </c>
      <c r="Y3624">
        <v>65</v>
      </c>
      <c r="Z3624">
        <v>13485</v>
      </c>
      <c r="AA3624">
        <v>90</v>
      </c>
      <c r="AB3624">
        <v>698</v>
      </c>
      <c r="AC3624">
        <v>91</v>
      </c>
      <c r="AD3624">
        <v>982</v>
      </c>
      <c r="AE3624">
        <v>796</v>
      </c>
      <c r="AF3624">
        <v>659</v>
      </c>
      <c r="AG3624">
        <v>3299</v>
      </c>
      <c r="AH3624" t="s">
        <v>2420</v>
      </c>
      <c r="AI3624" t="s">
        <v>13161</v>
      </c>
      <c r="AP3624">
        <f t="shared" si="112"/>
        <v>2</v>
      </c>
    </row>
    <row r="3625" spans="1:42" x14ac:dyDescent="0.3">
      <c r="A3625" s="1">
        <v>4533</v>
      </c>
      <c r="B3625" t="s">
        <v>13217</v>
      </c>
      <c r="C3625" t="s">
        <v>27</v>
      </c>
      <c r="D3625" t="s">
        <v>4978</v>
      </c>
      <c r="E3625" t="s">
        <v>13218</v>
      </c>
      <c r="F3625" t="s">
        <v>7703</v>
      </c>
      <c r="G3625" t="s">
        <v>13219</v>
      </c>
      <c r="H3625" t="s">
        <v>32</v>
      </c>
      <c r="I3625">
        <v>85</v>
      </c>
      <c r="J3625">
        <v>1.85</v>
      </c>
      <c r="K3625" t="s">
        <v>33</v>
      </c>
      <c r="L3625" t="s">
        <v>20699</v>
      </c>
      <c r="M3625" t="s">
        <v>20700</v>
      </c>
      <c r="N3625" t="s">
        <v>20701</v>
      </c>
      <c r="O3625" t="s">
        <v>14660</v>
      </c>
      <c r="P3625" t="s">
        <v>14666</v>
      </c>
      <c r="Q3625">
        <v>2013</v>
      </c>
      <c r="R3625" t="s">
        <v>491</v>
      </c>
      <c r="S3625">
        <v>0</v>
      </c>
      <c r="T3625">
        <v>900000</v>
      </c>
      <c r="U3625">
        <v>16097842</v>
      </c>
      <c r="V3625">
        <f t="shared" si="113"/>
        <v>15197842</v>
      </c>
      <c r="W3625" t="s">
        <v>13220</v>
      </c>
      <c r="X3625">
        <v>7.5</v>
      </c>
      <c r="Y3625">
        <v>327</v>
      </c>
      <c r="Z3625">
        <v>53919</v>
      </c>
      <c r="AA3625">
        <v>168</v>
      </c>
      <c r="AB3625">
        <v>17000</v>
      </c>
      <c r="AC3625">
        <v>0</v>
      </c>
      <c r="AD3625">
        <v>282</v>
      </c>
      <c r="AE3625">
        <v>270</v>
      </c>
      <c r="AF3625">
        <v>88</v>
      </c>
      <c r="AG3625">
        <v>687</v>
      </c>
      <c r="AH3625" t="s">
        <v>20932</v>
      </c>
      <c r="AI3625" t="s">
        <v>2420</v>
      </c>
      <c r="AJ3625" t="s">
        <v>12756</v>
      </c>
      <c r="AP3625">
        <f t="shared" si="112"/>
        <v>3</v>
      </c>
    </row>
    <row r="3626" spans="1:42" x14ac:dyDescent="0.3">
      <c r="A3626" s="1">
        <v>4534</v>
      </c>
      <c r="B3626" t="s">
        <v>13221</v>
      </c>
      <c r="C3626" t="s">
        <v>27</v>
      </c>
      <c r="D3626" t="s">
        <v>13222</v>
      </c>
      <c r="E3626" t="s">
        <v>468</v>
      </c>
      <c r="F3626" t="s">
        <v>1671</v>
      </c>
      <c r="G3626" t="s">
        <v>8821</v>
      </c>
      <c r="H3626" t="s">
        <v>32</v>
      </c>
      <c r="I3626">
        <v>101</v>
      </c>
      <c r="J3626">
        <v>2.35</v>
      </c>
      <c r="K3626" t="s">
        <v>33</v>
      </c>
      <c r="L3626" t="s">
        <v>20702</v>
      </c>
      <c r="M3626" t="s">
        <v>18009</v>
      </c>
      <c r="N3626" t="s">
        <v>14631</v>
      </c>
      <c r="O3626" t="s">
        <v>16407</v>
      </c>
      <c r="P3626" t="s">
        <v>15909</v>
      </c>
      <c r="Q3626">
        <v>2012</v>
      </c>
      <c r="R3626" t="s">
        <v>491</v>
      </c>
      <c r="S3626">
        <v>2</v>
      </c>
      <c r="T3626">
        <v>900000</v>
      </c>
      <c r="U3626">
        <v>6643</v>
      </c>
      <c r="V3626">
        <f t="shared" si="113"/>
        <v>-893357</v>
      </c>
      <c r="W3626" t="s">
        <v>13223</v>
      </c>
      <c r="X3626">
        <v>6.4</v>
      </c>
      <c r="Y3626">
        <v>62</v>
      </c>
      <c r="Z3626">
        <v>11965</v>
      </c>
      <c r="AA3626">
        <v>39</v>
      </c>
      <c r="AB3626">
        <v>0</v>
      </c>
      <c r="AC3626">
        <v>6</v>
      </c>
      <c r="AD3626">
        <v>975</v>
      </c>
      <c r="AE3626">
        <v>947</v>
      </c>
      <c r="AF3626">
        <v>727</v>
      </c>
      <c r="AG3626">
        <v>4184</v>
      </c>
      <c r="AH3626" t="s">
        <v>1432</v>
      </c>
      <c r="AI3626" t="s">
        <v>20924</v>
      </c>
      <c r="AJ3626" t="s">
        <v>13161</v>
      </c>
      <c r="AP3626">
        <f t="shared" si="112"/>
        <v>3</v>
      </c>
    </row>
    <row r="3627" spans="1:42" x14ac:dyDescent="0.3">
      <c r="A3627" s="1">
        <v>4536</v>
      </c>
      <c r="B3627" t="s">
        <v>13224</v>
      </c>
      <c r="C3627" t="s">
        <v>27</v>
      </c>
      <c r="D3627" t="s">
        <v>6561</v>
      </c>
      <c r="E3627" t="s">
        <v>9739</v>
      </c>
      <c r="F3627" t="s">
        <v>13225</v>
      </c>
      <c r="G3627" t="s">
        <v>12837</v>
      </c>
      <c r="H3627" t="s">
        <v>32</v>
      </c>
      <c r="I3627">
        <v>88</v>
      </c>
      <c r="J3627">
        <v>2.35</v>
      </c>
      <c r="K3627" t="s">
        <v>33</v>
      </c>
      <c r="L3627" t="s">
        <v>14660</v>
      </c>
      <c r="M3627" t="s">
        <v>14829</v>
      </c>
      <c r="N3627" t="s">
        <v>15296</v>
      </c>
      <c r="O3627" t="s">
        <v>14843</v>
      </c>
      <c r="P3627" t="s">
        <v>17746</v>
      </c>
      <c r="Q3627">
        <v>2007</v>
      </c>
      <c r="R3627" t="s">
        <v>491</v>
      </c>
      <c r="S3627">
        <v>1</v>
      </c>
      <c r="T3627">
        <v>850000</v>
      </c>
      <c r="U3627">
        <v>442638</v>
      </c>
      <c r="V3627">
        <f t="shared" si="113"/>
        <v>-407362</v>
      </c>
      <c r="W3627" t="s">
        <v>13226</v>
      </c>
      <c r="X3627">
        <v>7.3</v>
      </c>
      <c r="Y3627">
        <v>73</v>
      </c>
      <c r="Z3627">
        <v>5489</v>
      </c>
      <c r="AA3627">
        <v>23</v>
      </c>
      <c r="AB3627">
        <v>337</v>
      </c>
      <c r="AC3627">
        <v>0</v>
      </c>
      <c r="AD3627">
        <v>465</v>
      </c>
      <c r="AE3627">
        <v>140</v>
      </c>
      <c r="AF3627">
        <v>102</v>
      </c>
      <c r="AG3627">
        <v>897</v>
      </c>
      <c r="AH3627" t="s">
        <v>1432</v>
      </c>
      <c r="AI3627" t="s">
        <v>12756</v>
      </c>
      <c r="AJ3627" t="s">
        <v>20930</v>
      </c>
      <c r="AP3627">
        <f t="shared" si="112"/>
        <v>3</v>
      </c>
    </row>
    <row r="3628" spans="1:42" x14ac:dyDescent="0.3">
      <c r="A3628" s="1">
        <v>4537</v>
      </c>
      <c r="B3628" t="s">
        <v>13227</v>
      </c>
      <c r="C3628" t="s">
        <v>27</v>
      </c>
      <c r="D3628" t="s">
        <v>13228</v>
      </c>
      <c r="E3628" t="s">
        <v>53</v>
      </c>
      <c r="F3628" t="s">
        <v>12201</v>
      </c>
      <c r="G3628" t="s">
        <v>11634</v>
      </c>
      <c r="H3628" t="s">
        <v>32</v>
      </c>
      <c r="I3628">
        <v>107</v>
      </c>
      <c r="J3628">
        <v>1.85</v>
      </c>
      <c r="K3628" t="s">
        <v>33</v>
      </c>
      <c r="L3628" t="s">
        <v>15707</v>
      </c>
      <c r="M3628" t="s">
        <v>15286</v>
      </c>
      <c r="N3628" t="s">
        <v>19458</v>
      </c>
      <c r="O3628" t="s">
        <v>20703</v>
      </c>
      <c r="P3628" t="s">
        <v>15897</v>
      </c>
      <c r="Q3628">
        <v>2003</v>
      </c>
      <c r="R3628" t="s">
        <v>491</v>
      </c>
      <c r="S3628">
        <v>2</v>
      </c>
      <c r="T3628">
        <v>850000</v>
      </c>
      <c r="U3628">
        <v>819939</v>
      </c>
      <c r="V3628">
        <f t="shared" si="113"/>
        <v>-30061</v>
      </c>
      <c r="W3628" t="s">
        <v>13229</v>
      </c>
      <c r="X3628">
        <v>7.2</v>
      </c>
      <c r="Y3628">
        <v>35</v>
      </c>
      <c r="Z3628">
        <v>14580</v>
      </c>
      <c r="AA3628">
        <v>252</v>
      </c>
      <c r="AB3628">
        <v>0</v>
      </c>
      <c r="AC3628">
        <v>6</v>
      </c>
      <c r="AD3628">
        <v>23000</v>
      </c>
      <c r="AE3628">
        <v>813</v>
      </c>
      <c r="AF3628">
        <v>522</v>
      </c>
      <c r="AG3628">
        <v>26017</v>
      </c>
      <c r="AH3628" t="s">
        <v>1432</v>
      </c>
      <c r="AI3628" t="s">
        <v>2420</v>
      </c>
      <c r="AJ3628" t="s">
        <v>12756</v>
      </c>
      <c r="AP3628">
        <f t="shared" si="112"/>
        <v>3</v>
      </c>
    </row>
    <row r="3629" spans="1:42" x14ac:dyDescent="0.3">
      <c r="A3629" s="1">
        <v>4540</v>
      </c>
      <c r="B3629" t="s">
        <v>13230</v>
      </c>
      <c r="C3629" t="s">
        <v>27</v>
      </c>
      <c r="D3629" t="s">
        <v>13231</v>
      </c>
      <c r="E3629" t="s">
        <v>7527</v>
      </c>
      <c r="F3629" t="s">
        <v>7662</v>
      </c>
      <c r="G3629" t="s">
        <v>7746</v>
      </c>
      <c r="H3629" t="s">
        <v>32</v>
      </c>
      <c r="I3629">
        <v>88</v>
      </c>
      <c r="J3629">
        <v>2.35</v>
      </c>
      <c r="K3629" t="s">
        <v>33</v>
      </c>
      <c r="L3629" t="s">
        <v>14068</v>
      </c>
      <c r="M3629" t="s">
        <v>15162</v>
      </c>
      <c r="N3629" t="s">
        <v>17237</v>
      </c>
      <c r="O3629" t="s">
        <v>18051</v>
      </c>
      <c r="P3629" t="s">
        <v>15545</v>
      </c>
      <c r="Q3629">
        <v>2012</v>
      </c>
      <c r="R3629" t="s">
        <v>491</v>
      </c>
      <c r="S3629">
        <v>0</v>
      </c>
      <c r="T3629">
        <v>850000</v>
      </c>
      <c r="U3629">
        <v>1243961</v>
      </c>
      <c r="V3629">
        <f t="shared" si="113"/>
        <v>393961</v>
      </c>
      <c r="W3629" t="s">
        <v>13232</v>
      </c>
      <c r="X3629">
        <v>6</v>
      </c>
      <c r="Y3629">
        <v>115</v>
      </c>
      <c r="Z3629">
        <v>13421</v>
      </c>
      <c r="AA3629">
        <v>34</v>
      </c>
      <c r="AB3629">
        <v>0</v>
      </c>
      <c r="AC3629">
        <v>15</v>
      </c>
      <c r="AD3629">
        <v>938</v>
      </c>
      <c r="AE3629">
        <v>904</v>
      </c>
      <c r="AF3629">
        <v>567</v>
      </c>
      <c r="AG3629">
        <v>3770</v>
      </c>
      <c r="AH3629" t="s">
        <v>1432</v>
      </c>
      <c r="AP3629">
        <f t="shared" si="112"/>
        <v>1</v>
      </c>
    </row>
    <row r="3630" spans="1:42" x14ac:dyDescent="0.3">
      <c r="A3630" s="1">
        <v>4542</v>
      </c>
      <c r="B3630" t="s">
        <v>13233</v>
      </c>
      <c r="C3630" t="s">
        <v>27</v>
      </c>
      <c r="D3630" t="s">
        <v>13234</v>
      </c>
      <c r="E3630" t="s">
        <v>13235</v>
      </c>
      <c r="F3630" t="s">
        <v>13236</v>
      </c>
      <c r="G3630" t="s">
        <v>13237</v>
      </c>
      <c r="H3630" t="s">
        <v>32</v>
      </c>
      <c r="I3630">
        <v>95</v>
      </c>
      <c r="J3630">
        <v>1.85</v>
      </c>
      <c r="K3630" t="s">
        <v>33</v>
      </c>
      <c r="L3630" t="s">
        <v>17918</v>
      </c>
      <c r="M3630" t="s">
        <v>20704</v>
      </c>
      <c r="N3630" t="s">
        <v>19161</v>
      </c>
      <c r="O3630" t="s">
        <v>14383</v>
      </c>
      <c r="P3630" t="s">
        <v>20705</v>
      </c>
      <c r="Q3630">
        <v>2002</v>
      </c>
      <c r="R3630" t="s">
        <v>72</v>
      </c>
      <c r="S3630">
        <v>1</v>
      </c>
      <c r="T3630">
        <v>825000</v>
      </c>
      <c r="U3630">
        <v>15278</v>
      </c>
      <c r="V3630">
        <f t="shared" si="113"/>
        <v>-809722</v>
      </c>
      <c r="W3630" t="s">
        <v>13238</v>
      </c>
      <c r="X3630">
        <v>5.6</v>
      </c>
      <c r="Y3630">
        <v>16</v>
      </c>
      <c r="Z3630">
        <v>1742</v>
      </c>
      <c r="AA3630">
        <v>158</v>
      </c>
      <c r="AB3630">
        <v>409</v>
      </c>
      <c r="AC3630">
        <v>14</v>
      </c>
      <c r="AD3630">
        <v>284</v>
      </c>
      <c r="AE3630">
        <v>234</v>
      </c>
      <c r="AF3630">
        <v>221</v>
      </c>
      <c r="AG3630">
        <v>1185</v>
      </c>
      <c r="AH3630" t="s">
        <v>2420</v>
      </c>
      <c r="AI3630" t="s">
        <v>20924</v>
      </c>
      <c r="AJ3630" t="s">
        <v>13700</v>
      </c>
      <c r="AP3630">
        <f t="shared" si="112"/>
        <v>3</v>
      </c>
    </row>
    <row r="3631" spans="1:42" x14ac:dyDescent="0.3">
      <c r="A3631" s="1">
        <v>4546</v>
      </c>
      <c r="B3631" t="s">
        <v>13239</v>
      </c>
      <c r="C3631" t="s">
        <v>27</v>
      </c>
      <c r="D3631" t="s">
        <v>13240</v>
      </c>
      <c r="E3631" t="s">
        <v>13241</v>
      </c>
      <c r="F3631" t="s">
        <v>13242</v>
      </c>
      <c r="G3631" t="s">
        <v>13243</v>
      </c>
      <c r="H3631" t="s">
        <v>9118</v>
      </c>
      <c r="I3631">
        <v>123</v>
      </c>
      <c r="J3631">
        <v>1.85</v>
      </c>
      <c r="K3631" t="s">
        <v>13244</v>
      </c>
      <c r="L3631" t="s">
        <v>15059</v>
      </c>
      <c r="M3631" t="s">
        <v>20706</v>
      </c>
      <c r="N3631" t="s">
        <v>15189</v>
      </c>
      <c r="O3631" t="s">
        <v>19791</v>
      </c>
      <c r="P3631" t="s">
        <v>18812</v>
      </c>
      <c r="Q3631">
        <v>2011</v>
      </c>
      <c r="R3631" t="s">
        <v>34</v>
      </c>
      <c r="S3631">
        <v>2</v>
      </c>
      <c r="T3631">
        <v>500000</v>
      </c>
      <c r="U3631">
        <v>7098492</v>
      </c>
      <c r="V3631">
        <f t="shared" si="113"/>
        <v>6598492</v>
      </c>
      <c r="W3631" t="s">
        <v>13245</v>
      </c>
      <c r="X3631">
        <v>8.4</v>
      </c>
      <c r="Y3631">
        <v>354</v>
      </c>
      <c r="Z3631">
        <v>151812</v>
      </c>
      <c r="AA3631">
        <v>264</v>
      </c>
      <c r="AB3631">
        <v>48000</v>
      </c>
      <c r="AC3631">
        <v>0</v>
      </c>
      <c r="AD3631">
        <v>786</v>
      </c>
      <c r="AE3631">
        <v>712</v>
      </c>
      <c r="AF3631">
        <v>620</v>
      </c>
      <c r="AG3631">
        <v>2501</v>
      </c>
      <c r="AH3631" t="s">
        <v>2420</v>
      </c>
      <c r="AI3631" t="s">
        <v>20928</v>
      </c>
      <c r="AP3631">
        <f t="shared" si="112"/>
        <v>2</v>
      </c>
    </row>
    <row r="3632" spans="1:42" x14ac:dyDescent="0.3">
      <c r="A3632" s="1">
        <v>4548</v>
      </c>
      <c r="B3632" t="s">
        <v>13246</v>
      </c>
      <c r="C3632" t="s">
        <v>27</v>
      </c>
      <c r="D3632" t="s">
        <v>12217</v>
      </c>
      <c r="E3632" t="s">
        <v>5687</v>
      </c>
      <c r="F3632" t="s">
        <v>13247</v>
      </c>
      <c r="G3632" t="s">
        <v>13248</v>
      </c>
      <c r="H3632" t="s">
        <v>32</v>
      </c>
      <c r="I3632">
        <v>88</v>
      </c>
      <c r="J3632">
        <v>1.85</v>
      </c>
      <c r="K3632" t="s">
        <v>33</v>
      </c>
      <c r="L3632" t="s">
        <v>16459</v>
      </c>
      <c r="M3632" t="s">
        <v>20707</v>
      </c>
      <c r="N3632" t="s">
        <v>14397</v>
      </c>
      <c r="O3632" t="s">
        <v>20708</v>
      </c>
      <c r="P3632" t="s">
        <v>20709</v>
      </c>
      <c r="Q3632">
        <v>1995</v>
      </c>
      <c r="R3632" t="s">
        <v>491</v>
      </c>
      <c r="S3632">
        <v>1</v>
      </c>
      <c r="T3632">
        <v>800000</v>
      </c>
      <c r="U3632">
        <v>4771000</v>
      </c>
      <c r="V3632">
        <f t="shared" si="113"/>
        <v>3971000</v>
      </c>
      <c r="W3632" t="s">
        <v>13249</v>
      </c>
      <c r="X3632">
        <v>7.5</v>
      </c>
      <c r="Y3632">
        <v>74</v>
      </c>
      <c r="Z3632">
        <v>26513</v>
      </c>
      <c r="AA3632">
        <v>174</v>
      </c>
      <c r="AB3632">
        <v>0</v>
      </c>
      <c r="AC3632">
        <v>377</v>
      </c>
      <c r="AD3632">
        <v>529</v>
      </c>
      <c r="AE3632">
        <v>502</v>
      </c>
      <c r="AF3632">
        <v>236</v>
      </c>
      <c r="AG3632">
        <v>1502</v>
      </c>
      <c r="AH3632" t="s">
        <v>1432</v>
      </c>
      <c r="AI3632" t="s">
        <v>2420</v>
      </c>
      <c r="AP3632">
        <f t="shared" si="112"/>
        <v>2</v>
      </c>
    </row>
    <row r="3633" spans="1:42" x14ac:dyDescent="0.3">
      <c r="A3633" s="1">
        <v>4549</v>
      </c>
      <c r="B3633" t="s">
        <v>13250</v>
      </c>
      <c r="C3633" t="s">
        <v>27</v>
      </c>
      <c r="D3633" t="s">
        <v>12322</v>
      </c>
      <c r="E3633" t="s">
        <v>13251</v>
      </c>
      <c r="F3633" t="s">
        <v>9091</v>
      </c>
      <c r="G3633" t="s">
        <v>13252</v>
      </c>
      <c r="H3633" t="s">
        <v>32</v>
      </c>
      <c r="I3633">
        <v>114</v>
      </c>
      <c r="J3633">
        <v>1.85</v>
      </c>
      <c r="K3633" t="s">
        <v>33</v>
      </c>
      <c r="L3633" t="s">
        <v>20710</v>
      </c>
      <c r="M3633" t="s">
        <v>15878</v>
      </c>
      <c r="N3633" t="s">
        <v>17222</v>
      </c>
      <c r="O3633" t="s">
        <v>20711</v>
      </c>
      <c r="P3633" t="s">
        <v>19253</v>
      </c>
      <c r="Q3633">
        <v>1993</v>
      </c>
      <c r="R3633" t="s">
        <v>491</v>
      </c>
      <c r="S3633">
        <v>1</v>
      </c>
      <c r="T3633">
        <v>800000</v>
      </c>
      <c r="U3633">
        <v>1001437</v>
      </c>
      <c r="V3633">
        <f t="shared" si="113"/>
        <v>201437</v>
      </c>
      <c r="W3633" t="s">
        <v>13253</v>
      </c>
      <c r="X3633">
        <v>7.2</v>
      </c>
      <c r="Y3633">
        <v>11</v>
      </c>
      <c r="Z3633">
        <v>2039</v>
      </c>
      <c r="AA3633">
        <v>28</v>
      </c>
      <c r="AB3633">
        <v>81</v>
      </c>
      <c r="AC3633">
        <v>9</v>
      </c>
      <c r="AD3633">
        <v>159</v>
      </c>
      <c r="AE3633">
        <v>143</v>
      </c>
      <c r="AF3633">
        <v>86</v>
      </c>
      <c r="AG3633">
        <v>423</v>
      </c>
      <c r="AH3633" t="s">
        <v>2420</v>
      </c>
      <c r="AI3633" t="s">
        <v>12756</v>
      </c>
      <c r="AP3633">
        <f t="shared" si="112"/>
        <v>2</v>
      </c>
    </row>
    <row r="3634" spans="1:42" x14ac:dyDescent="0.3">
      <c r="A3634" s="1">
        <v>4550</v>
      </c>
      <c r="B3634" t="s">
        <v>13254</v>
      </c>
      <c r="C3634" t="s">
        <v>27</v>
      </c>
      <c r="D3634" t="s">
        <v>9957</v>
      </c>
      <c r="E3634" t="s">
        <v>13255</v>
      </c>
      <c r="F3634" t="s">
        <v>7703</v>
      </c>
      <c r="G3634" t="s">
        <v>13256</v>
      </c>
      <c r="H3634" t="s">
        <v>1390</v>
      </c>
      <c r="I3634">
        <v>88</v>
      </c>
      <c r="J3634">
        <v>1.85</v>
      </c>
      <c r="K3634" t="s">
        <v>33</v>
      </c>
      <c r="L3634" t="s">
        <v>19560</v>
      </c>
      <c r="M3634" t="s">
        <v>16983</v>
      </c>
      <c r="N3634" t="s">
        <v>15506</v>
      </c>
      <c r="O3634" t="s">
        <v>14986</v>
      </c>
      <c r="P3634" t="s">
        <v>15223</v>
      </c>
      <c r="Q3634">
        <v>2002</v>
      </c>
      <c r="R3634" t="s">
        <v>491</v>
      </c>
      <c r="S3634">
        <v>1</v>
      </c>
      <c r="T3634">
        <v>800000</v>
      </c>
      <c r="U3634">
        <v>2073984</v>
      </c>
      <c r="V3634">
        <f t="shared" si="113"/>
        <v>1273984</v>
      </c>
      <c r="W3634" t="s">
        <v>13257</v>
      </c>
      <c r="X3634">
        <v>7.2</v>
      </c>
      <c r="Y3634">
        <v>59</v>
      </c>
      <c r="Z3634">
        <v>4743</v>
      </c>
      <c r="AA3634">
        <v>135</v>
      </c>
      <c r="AB3634">
        <v>219</v>
      </c>
      <c r="AC3634">
        <v>6</v>
      </c>
      <c r="AD3634">
        <v>302</v>
      </c>
      <c r="AE3634">
        <v>270</v>
      </c>
      <c r="AF3634">
        <v>68</v>
      </c>
      <c r="AG3634">
        <v>663</v>
      </c>
      <c r="AH3634" t="s">
        <v>2420</v>
      </c>
      <c r="AI3634" t="s">
        <v>12756</v>
      </c>
      <c r="AP3634">
        <f t="shared" si="112"/>
        <v>2</v>
      </c>
    </row>
    <row r="3635" spans="1:42" x14ac:dyDescent="0.3">
      <c r="A3635" s="1">
        <v>4554</v>
      </c>
      <c r="B3635" t="s">
        <v>13258</v>
      </c>
      <c r="C3635" t="s">
        <v>27</v>
      </c>
      <c r="D3635" t="s">
        <v>3079</v>
      </c>
      <c r="E3635" t="s">
        <v>2296</v>
      </c>
      <c r="F3635" t="s">
        <v>9302</v>
      </c>
      <c r="G3635" t="s">
        <v>2808</v>
      </c>
      <c r="H3635" t="s">
        <v>1390</v>
      </c>
      <c r="I3635">
        <v>104</v>
      </c>
      <c r="J3635">
        <v>1.85</v>
      </c>
      <c r="K3635" t="s">
        <v>33</v>
      </c>
      <c r="L3635" t="s">
        <v>15984</v>
      </c>
      <c r="M3635" t="s">
        <v>17169</v>
      </c>
      <c r="N3635" t="s">
        <v>14990</v>
      </c>
      <c r="O3635" t="s">
        <v>20712</v>
      </c>
      <c r="P3635" t="s">
        <v>14217</v>
      </c>
      <c r="Q3635">
        <v>1999</v>
      </c>
      <c r="R3635" t="s">
        <v>491</v>
      </c>
      <c r="S3635">
        <v>0</v>
      </c>
      <c r="T3635">
        <v>800000</v>
      </c>
      <c r="U3635">
        <v>144583</v>
      </c>
      <c r="V3635">
        <f t="shared" si="113"/>
        <v>-655417</v>
      </c>
      <c r="W3635" t="s">
        <v>13259</v>
      </c>
      <c r="X3635">
        <v>6.5</v>
      </c>
      <c r="Y3635">
        <v>29</v>
      </c>
      <c r="Z3635">
        <v>2256</v>
      </c>
      <c r="AA3635">
        <v>79</v>
      </c>
      <c r="AB3635">
        <v>130</v>
      </c>
      <c r="AC3635">
        <v>37</v>
      </c>
      <c r="AD3635">
        <v>574</v>
      </c>
      <c r="AE3635">
        <v>573</v>
      </c>
      <c r="AF3635">
        <v>501</v>
      </c>
      <c r="AG3635">
        <v>1983</v>
      </c>
      <c r="AH3635" t="s">
        <v>2420</v>
      </c>
      <c r="AI3635" t="s">
        <v>13161</v>
      </c>
      <c r="AP3635">
        <f t="shared" si="112"/>
        <v>2</v>
      </c>
    </row>
    <row r="3636" spans="1:42" x14ac:dyDescent="0.3">
      <c r="A3636" s="1">
        <v>4557</v>
      </c>
      <c r="B3636" t="s">
        <v>13260</v>
      </c>
      <c r="C3636" t="s">
        <v>27</v>
      </c>
      <c r="D3636" t="s">
        <v>13261</v>
      </c>
      <c r="E3636" t="s">
        <v>13261</v>
      </c>
      <c r="F3636" t="s">
        <v>13262</v>
      </c>
      <c r="G3636" t="s">
        <v>13263</v>
      </c>
      <c r="H3636" t="s">
        <v>32</v>
      </c>
      <c r="I3636">
        <v>93</v>
      </c>
      <c r="J3636">
        <v>2.35</v>
      </c>
      <c r="K3636" t="s">
        <v>33</v>
      </c>
      <c r="L3636" t="s">
        <v>20713</v>
      </c>
      <c r="M3636" t="s">
        <v>16604</v>
      </c>
      <c r="N3636" t="s">
        <v>20714</v>
      </c>
      <c r="O3636" t="s">
        <v>20715</v>
      </c>
      <c r="P3636" t="s">
        <v>20716</v>
      </c>
      <c r="Q3636">
        <v>2014</v>
      </c>
      <c r="R3636" t="s">
        <v>6921</v>
      </c>
      <c r="S3636">
        <v>4</v>
      </c>
      <c r="T3636">
        <v>600000</v>
      </c>
      <c r="U3636">
        <v>35688</v>
      </c>
      <c r="V3636">
        <f t="shared" si="113"/>
        <v>-564312</v>
      </c>
      <c r="W3636" t="s">
        <v>13264</v>
      </c>
      <c r="X3636">
        <v>5.0999999999999996</v>
      </c>
      <c r="Y3636">
        <v>6</v>
      </c>
      <c r="Z3636">
        <v>4167</v>
      </c>
      <c r="AA3636">
        <v>72</v>
      </c>
      <c r="AB3636">
        <v>0</v>
      </c>
      <c r="AC3636">
        <v>247</v>
      </c>
      <c r="AD3636">
        <v>247</v>
      </c>
      <c r="AE3636">
        <v>217</v>
      </c>
      <c r="AF3636">
        <v>152</v>
      </c>
      <c r="AG3636">
        <v>954</v>
      </c>
      <c r="AH3636" t="s">
        <v>1432</v>
      </c>
      <c r="AP3636">
        <f t="shared" si="112"/>
        <v>1</v>
      </c>
    </row>
    <row r="3637" spans="1:42" x14ac:dyDescent="0.3">
      <c r="A3637" s="1">
        <v>4558</v>
      </c>
      <c r="B3637" t="s">
        <v>13265</v>
      </c>
      <c r="C3637" t="s">
        <v>27</v>
      </c>
      <c r="D3637" t="s">
        <v>3640</v>
      </c>
      <c r="E3637" t="s">
        <v>13266</v>
      </c>
      <c r="F3637" t="s">
        <v>13267</v>
      </c>
      <c r="G3637" t="s">
        <v>13268</v>
      </c>
      <c r="H3637" t="s">
        <v>11345</v>
      </c>
      <c r="I3637">
        <v>91</v>
      </c>
      <c r="J3637">
        <v>1.85</v>
      </c>
      <c r="K3637" t="s">
        <v>11346</v>
      </c>
      <c r="L3637" t="s">
        <v>16484</v>
      </c>
      <c r="M3637" t="s">
        <v>15967</v>
      </c>
      <c r="N3637" t="s">
        <v>14234</v>
      </c>
      <c r="O3637" t="s">
        <v>15817</v>
      </c>
      <c r="P3637" t="s">
        <v>14163</v>
      </c>
      <c r="Q3637">
        <v>2009</v>
      </c>
      <c r="R3637" t="s">
        <v>6921</v>
      </c>
      <c r="S3637">
        <v>0</v>
      </c>
      <c r="T3637">
        <v>800000</v>
      </c>
      <c r="U3637">
        <v>41709</v>
      </c>
      <c r="V3637">
        <f t="shared" si="113"/>
        <v>-758291</v>
      </c>
      <c r="W3637" t="s">
        <v>13269</v>
      </c>
      <c r="X3637">
        <v>6.4</v>
      </c>
      <c r="Y3637">
        <v>224</v>
      </c>
      <c r="Z3637">
        <v>54601</v>
      </c>
      <c r="AA3637">
        <v>200</v>
      </c>
      <c r="AB3637">
        <v>23000</v>
      </c>
      <c r="AC3637">
        <v>75</v>
      </c>
      <c r="AD3637">
        <v>35</v>
      </c>
      <c r="AE3637">
        <v>16</v>
      </c>
      <c r="AF3637">
        <v>13</v>
      </c>
      <c r="AG3637">
        <v>116</v>
      </c>
      <c r="AH3637" t="s">
        <v>1432</v>
      </c>
      <c r="AI3637" t="s">
        <v>4493</v>
      </c>
      <c r="AP3637">
        <f t="shared" si="112"/>
        <v>2</v>
      </c>
    </row>
    <row r="3638" spans="1:42" x14ac:dyDescent="0.3">
      <c r="A3638" s="1">
        <v>4559</v>
      </c>
      <c r="B3638" t="s">
        <v>13270</v>
      </c>
      <c r="C3638" t="s">
        <v>27</v>
      </c>
      <c r="D3638" t="s">
        <v>13271</v>
      </c>
      <c r="E3638" t="s">
        <v>13272</v>
      </c>
      <c r="F3638" t="s">
        <v>6202</v>
      </c>
      <c r="G3638" t="s">
        <v>12584</v>
      </c>
      <c r="H3638" t="s">
        <v>32</v>
      </c>
      <c r="I3638">
        <v>90</v>
      </c>
      <c r="J3638">
        <v>2.35</v>
      </c>
      <c r="K3638" t="s">
        <v>33</v>
      </c>
      <c r="L3638" t="s">
        <v>20717</v>
      </c>
      <c r="M3638" t="s">
        <v>20718</v>
      </c>
      <c r="N3638" t="s">
        <v>19066</v>
      </c>
      <c r="O3638" t="s">
        <v>16165</v>
      </c>
      <c r="P3638" t="s">
        <v>20719</v>
      </c>
      <c r="Q3638">
        <v>2003</v>
      </c>
      <c r="R3638" t="s">
        <v>34</v>
      </c>
      <c r="S3638">
        <v>0</v>
      </c>
      <c r="T3638">
        <v>780000</v>
      </c>
      <c r="U3638">
        <v>1310270</v>
      </c>
      <c r="V3638">
        <f t="shared" si="113"/>
        <v>530270</v>
      </c>
      <c r="W3638" t="s">
        <v>13273</v>
      </c>
      <c r="X3638">
        <v>6.8</v>
      </c>
      <c r="Y3638">
        <v>33</v>
      </c>
      <c r="Z3638">
        <v>17725</v>
      </c>
      <c r="AA3638">
        <v>157</v>
      </c>
      <c r="AB3638">
        <v>1000</v>
      </c>
      <c r="AC3638">
        <v>38</v>
      </c>
      <c r="AD3638">
        <v>214</v>
      </c>
      <c r="AE3638">
        <v>115</v>
      </c>
      <c r="AF3638">
        <v>69</v>
      </c>
      <c r="AG3638">
        <v>587</v>
      </c>
      <c r="AH3638" t="s">
        <v>980</v>
      </c>
      <c r="AI3638" t="s">
        <v>718</v>
      </c>
      <c r="AJ3638" t="s">
        <v>2420</v>
      </c>
      <c r="AK3638" t="s">
        <v>6750</v>
      </c>
      <c r="AP3638">
        <f t="shared" si="112"/>
        <v>4</v>
      </c>
    </row>
    <row r="3639" spans="1:42" x14ac:dyDescent="0.3">
      <c r="A3639" s="1">
        <v>4561</v>
      </c>
      <c r="B3639" t="s">
        <v>13274</v>
      </c>
      <c r="C3639" t="s">
        <v>27</v>
      </c>
      <c r="D3639" t="s">
        <v>1055</v>
      </c>
      <c r="E3639" t="s">
        <v>306</v>
      </c>
      <c r="F3639" t="s">
        <v>636</v>
      </c>
      <c r="G3639" t="s">
        <v>13275</v>
      </c>
      <c r="H3639" t="s">
        <v>32</v>
      </c>
      <c r="I3639">
        <v>112</v>
      </c>
      <c r="J3639">
        <v>2.35</v>
      </c>
      <c r="K3639" t="s">
        <v>33</v>
      </c>
      <c r="L3639" t="s">
        <v>15372</v>
      </c>
      <c r="M3639" t="s">
        <v>14876</v>
      </c>
      <c r="N3639" t="s">
        <v>20720</v>
      </c>
      <c r="O3639" t="s">
        <v>15251</v>
      </c>
      <c r="P3639" t="s">
        <v>18558</v>
      </c>
      <c r="Q3639">
        <v>1973</v>
      </c>
      <c r="R3639" t="s">
        <v>72</v>
      </c>
      <c r="S3639">
        <v>1</v>
      </c>
      <c r="T3639">
        <v>777000</v>
      </c>
      <c r="U3639">
        <v>115000000</v>
      </c>
      <c r="V3639">
        <f t="shared" si="113"/>
        <v>114223000</v>
      </c>
      <c r="W3639" t="s">
        <v>13276</v>
      </c>
      <c r="X3639">
        <v>7.5</v>
      </c>
      <c r="Y3639">
        <v>100</v>
      </c>
      <c r="Z3639">
        <v>63839</v>
      </c>
      <c r="AA3639">
        <v>238</v>
      </c>
      <c r="AB3639">
        <v>0</v>
      </c>
      <c r="AC3639">
        <v>0</v>
      </c>
      <c r="AD3639">
        <v>11000</v>
      </c>
      <c r="AE3639">
        <v>2000</v>
      </c>
      <c r="AF3639">
        <v>425</v>
      </c>
      <c r="AG3639">
        <v>14954</v>
      </c>
      <c r="AH3639" t="s">
        <v>1432</v>
      </c>
      <c r="AI3639" t="s">
        <v>2420</v>
      </c>
      <c r="AJ3639" t="s">
        <v>20933</v>
      </c>
      <c r="AP3639">
        <f t="shared" si="112"/>
        <v>3</v>
      </c>
    </row>
    <row r="3640" spans="1:42" x14ac:dyDescent="0.3">
      <c r="A3640" s="1">
        <v>4563</v>
      </c>
      <c r="B3640" t="s">
        <v>13277</v>
      </c>
      <c r="C3640" t="s">
        <v>27</v>
      </c>
      <c r="D3640" t="s">
        <v>13278</v>
      </c>
      <c r="E3640" t="s">
        <v>3389</v>
      </c>
      <c r="F3640" t="s">
        <v>10586</v>
      </c>
      <c r="G3640" t="s">
        <v>8287</v>
      </c>
      <c r="H3640" t="s">
        <v>32</v>
      </c>
      <c r="I3640">
        <v>86</v>
      </c>
      <c r="J3640">
        <v>1.85</v>
      </c>
      <c r="K3640" t="s">
        <v>33</v>
      </c>
      <c r="L3640" t="s">
        <v>20721</v>
      </c>
      <c r="M3640" t="s">
        <v>15371</v>
      </c>
      <c r="N3640" t="s">
        <v>20722</v>
      </c>
      <c r="O3640" t="s">
        <v>20723</v>
      </c>
      <c r="P3640" t="s">
        <v>14188</v>
      </c>
      <c r="Q3640">
        <v>2007</v>
      </c>
      <c r="R3640" t="s">
        <v>491</v>
      </c>
      <c r="S3640">
        <v>0</v>
      </c>
      <c r="T3640">
        <v>750000</v>
      </c>
      <c r="U3640">
        <v>5518918</v>
      </c>
      <c r="V3640">
        <f t="shared" si="113"/>
        <v>4768918</v>
      </c>
      <c r="W3640" t="s">
        <v>13279</v>
      </c>
      <c r="X3640">
        <v>6.9</v>
      </c>
      <c r="Y3640">
        <v>82</v>
      </c>
      <c r="Z3640">
        <v>12160</v>
      </c>
      <c r="AA3640">
        <v>73</v>
      </c>
      <c r="AB3640">
        <v>307</v>
      </c>
      <c r="AC3640">
        <v>8</v>
      </c>
      <c r="AD3640">
        <v>2000</v>
      </c>
      <c r="AE3640">
        <v>424</v>
      </c>
      <c r="AF3640">
        <v>357</v>
      </c>
      <c r="AG3640">
        <v>3071</v>
      </c>
      <c r="AH3640" t="s">
        <v>980</v>
      </c>
      <c r="AI3640" t="s">
        <v>718</v>
      </c>
      <c r="AJ3640" t="s">
        <v>20925</v>
      </c>
      <c r="AK3640" t="s">
        <v>1432</v>
      </c>
      <c r="AL3640" t="s">
        <v>20924</v>
      </c>
      <c r="AM3640" t="s">
        <v>13700</v>
      </c>
      <c r="AP3640">
        <f t="shared" si="112"/>
        <v>6</v>
      </c>
    </row>
    <row r="3641" spans="1:42" x14ac:dyDescent="0.3">
      <c r="A3641" s="1">
        <v>4564</v>
      </c>
      <c r="B3641" t="s">
        <v>13280</v>
      </c>
      <c r="C3641" t="s">
        <v>27</v>
      </c>
      <c r="D3641" t="s">
        <v>180</v>
      </c>
      <c r="E3641" t="s">
        <v>3669</v>
      </c>
      <c r="F3641" t="s">
        <v>7360</v>
      </c>
      <c r="G3641" t="s">
        <v>323</v>
      </c>
      <c r="H3641" t="s">
        <v>32</v>
      </c>
      <c r="I3641">
        <v>86</v>
      </c>
      <c r="J3641">
        <v>2.35</v>
      </c>
      <c r="K3641" t="s">
        <v>33</v>
      </c>
      <c r="L3641" t="s">
        <v>20724</v>
      </c>
      <c r="M3641" t="s">
        <v>16149</v>
      </c>
      <c r="N3641" t="s">
        <v>15095</v>
      </c>
      <c r="O3641" t="s">
        <v>14383</v>
      </c>
      <c r="P3641" t="s">
        <v>14168</v>
      </c>
      <c r="Q3641">
        <v>2012</v>
      </c>
      <c r="R3641" t="s">
        <v>491</v>
      </c>
      <c r="S3641">
        <v>0</v>
      </c>
      <c r="T3641">
        <v>750000</v>
      </c>
      <c r="U3641">
        <v>4007792</v>
      </c>
      <c r="V3641">
        <f t="shared" si="113"/>
        <v>3257792</v>
      </c>
      <c r="W3641" t="s">
        <v>13281</v>
      </c>
      <c r="X3641">
        <v>7</v>
      </c>
      <c r="Y3641">
        <v>271</v>
      </c>
      <c r="Z3641">
        <v>101287</v>
      </c>
      <c r="AA3641">
        <v>260</v>
      </c>
      <c r="AB3641">
        <v>31000</v>
      </c>
      <c r="AC3641">
        <v>365</v>
      </c>
      <c r="AD3641">
        <v>934</v>
      </c>
      <c r="AE3641">
        <v>830</v>
      </c>
      <c r="AF3641">
        <v>522</v>
      </c>
      <c r="AG3641">
        <v>2714</v>
      </c>
      <c r="AH3641" t="s">
        <v>1432</v>
      </c>
      <c r="AI3641" t="s">
        <v>2420</v>
      </c>
      <c r="AJ3641" t="s">
        <v>12756</v>
      </c>
      <c r="AP3641">
        <f t="shared" si="112"/>
        <v>3</v>
      </c>
    </row>
    <row r="3642" spans="1:42" x14ac:dyDescent="0.3">
      <c r="A3642" s="1">
        <v>4566</v>
      </c>
      <c r="B3642" t="s">
        <v>13282</v>
      </c>
      <c r="C3642" t="s">
        <v>27</v>
      </c>
      <c r="D3642" t="s">
        <v>13283</v>
      </c>
      <c r="E3642" t="s">
        <v>10818</v>
      </c>
      <c r="F3642" t="s">
        <v>7236</v>
      </c>
      <c r="G3642" t="s">
        <v>2499</v>
      </c>
      <c r="H3642" t="s">
        <v>47</v>
      </c>
      <c r="I3642">
        <v>95</v>
      </c>
      <c r="J3642">
        <v>2.35</v>
      </c>
      <c r="K3642" t="s">
        <v>33</v>
      </c>
      <c r="L3642" t="s">
        <v>17452</v>
      </c>
      <c r="M3642" t="s">
        <v>16726</v>
      </c>
      <c r="N3642" t="s">
        <v>20725</v>
      </c>
      <c r="O3642" t="s">
        <v>14563</v>
      </c>
      <c r="P3642" t="s">
        <v>15232</v>
      </c>
      <c r="Q3642">
        <v>2011</v>
      </c>
      <c r="R3642" t="s">
        <v>6921</v>
      </c>
      <c r="S3642">
        <v>0</v>
      </c>
      <c r="T3642">
        <v>500000</v>
      </c>
      <c r="U3642">
        <v>26297</v>
      </c>
      <c r="V3642">
        <f t="shared" si="113"/>
        <v>-473703</v>
      </c>
      <c r="W3642" t="s">
        <v>13284</v>
      </c>
      <c r="X3642">
        <v>6.3</v>
      </c>
      <c r="Y3642">
        <v>255</v>
      </c>
      <c r="Z3642">
        <v>25750</v>
      </c>
      <c r="AA3642">
        <v>209</v>
      </c>
      <c r="AB3642">
        <v>0</v>
      </c>
      <c r="AC3642">
        <v>214</v>
      </c>
      <c r="AD3642">
        <v>513</v>
      </c>
      <c r="AE3642">
        <v>257</v>
      </c>
      <c r="AF3642">
        <v>246</v>
      </c>
      <c r="AG3642">
        <v>1269</v>
      </c>
      <c r="AH3642" t="s">
        <v>20931</v>
      </c>
      <c r="AI3642" t="s">
        <v>4493</v>
      </c>
      <c r="AJ3642" t="s">
        <v>13161</v>
      </c>
      <c r="AP3642">
        <f t="shared" si="112"/>
        <v>3</v>
      </c>
    </row>
    <row r="3643" spans="1:42" x14ac:dyDescent="0.3">
      <c r="A3643" s="1">
        <v>4567</v>
      </c>
      <c r="B3643" t="s">
        <v>13285</v>
      </c>
      <c r="C3643" t="s">
        <v>27</v>
      </c>
      <c r="D3643" t="s">
        <v>13163</v>
      </c>
      <c r="E3643" t="s">
        <v>13164</v>
      </c>
      <c r="F3643" t="s">
        <v>13286</v>
      </c>
      <c r="G3643" t="s">
        <v>13287</v>
      </c>
      <c r="H3643" t="s">
        <v>32</v>
      </c>
      <c r="I3643">
        <v>101</v>
      </c>
      <c r="J3643">
        <v>2.35</v>
      </c>
      <c r="K3643" t="s">
        <v>33</v>
      </c>
      <c r="L3643" t="s">
        <v>17975</v>
      </c>
      <c r="M3643" t="s">
        <v>20726</v>
      </c>
      <c r="N3643" t="s">
        <v>20727</v>
      </c>
      <c r="O3643" t="s">
        <v>15207</v>
      </c>
      <c r="P3643" t="s">
        <v>20728</v>
      </c>
      <c r="Q3643">
        <v>2011</v>
      </c>
      <c r="R3643" t="s">
        <v>491</v>
      </c>
      <c r="S3643">
        <v>0</v>
      </c>
      <c r="T3643">
        <v>750000</v>
      </c>
      <c r="U3643">
        <v>77501</v>
      </c>
      <c r="V3643">
        <f t="shared" si="113"/>
        <v>-672499</v>
      </c>
      <c r="W3643" t="s">
        <v>13288</v>
      </c>
      <c r="X3643">
        <v>5.5</v>
      </c>
      <c r="Y3643">
        <v>292</v>
      </c>
      <c r="Z3643">
        <v>27260</v>
      </c>
      <c r="AA3643">
        <v>247</v>
      </c>
      <c r="AB3643">
        <v>0</v>
      </c>
      <c r="AC3643">
        <v>243</v>
      </c>
      <c r="AD3643">
        <v>969</v>
      </c>
      <c r="AE3643">
        <v>128</v>
      </c>
      <c r="AF3643">
        <v>74</v>
      </c>
      <c r="AG3643">
        <v>1252</v>
      </c>
      <c r="AH3643" t="s">
        <v>4493</v>
      </c>
      <c r="AP3643">
        <f t="shared" si="112"/>
        <v>1</v>
      </c>
    </row>
    <row r="3644" spans="1:42" x14ac:dyDescent="0.3">
      <c r="A3644" s="1">
        <v>4569</v>
      </c>
      <c r="B3644" t="s">
        <v>13289</v>
      </c>
      <c r="C3644" t="s">
        <v>27</v>
      </c>
      <c r="D3644" t="s">
        <v>1736</v>
      </c>
      <c r="E3644" t="s">
        <v>13290</v>
      </c>
      <c r="F3644" t="s">
        <v>13291</v>
      </c>
      <c r="G3644" t="s">
        <v>13292</v>
      </c>
      <c r="H3644" t="s">
        <v>32</v>
      </c>
      <c r="I3644">
        <v>88</v>
      </c>
      <c r="J3644">
        <v>1.78</v>
      </c>
      <c r="K3644" t="s">
        <v>33</v>
      </c>
      <c r="L3644" t="s">
        <v>20729</v>
      </c>
      <c r="M3644" t="s">
        <v>20730</v>
      </c>
      <c r="N3644" t="s">
        <v>20731</v>
      </c>
      <c r="O3644" t="s">
        <v>16715</v>
      </c>
      <c r="Q3644">
        <v>2002</v>
      </c>
      <c r="R3644" t="s">
        <v>491</v>
      </c>
      <c r="S3644">
        <v>0</v>
      </c>
      <c r="T3644">
        <v>750000</v>
      </c>
      <c r="U3644">
        <v>47329</v>
      </c>
      <c r="V3644">
        <f t="shared" si="113"/>
        <v>-702671</v>
      </c>
      <c r="W3644" t="s">
        <v>13293</v>
      </c>
      <c r="X3644">
        <v>6.6</v>
      </c>
      <c r="Y3644">
        <v>31</v>
      </c>
      <c r="Z3644">
        <v>1661</v>
      </c>
      <c r="AA3644">
        <v>31</v>
      </c>
      <c r="AB3644">
        <v>163</v>
      </c>
      <c r="AC3644">
        <v>168</v>
      </c>
      <c r="AD3644">
        <v>108</v>
      </c>
      <c r="AE3644">
        <v>72</v>
      </c>
      <c r="AF3644">
        <v>21</v>
      </c>
      <c r="AG3644">
        <v>243</v>
      </c>
      <c r="AH3644" t="s">
        <v>2420</v>
      </c>
      <c r="AP3644">
        <f t="shared" si="112"/>
        <v>1</v>
      </c>
    </row>
    <row r="3645" spans="1:42" x14ac:dyDescent="0.3">
      <c r="A3645" s="1">
        <v>4570</v>
      </c>
      <c r="B3645" t="s">
        <v>13294</v>
      </c>
      <c r="C3645" t="s">
        <v>27</v>
      </c>
      <c r="D3645" t="s">
        <v>13295</v>
      </c>
      <c r="E3645" t="s">
        <v>9379</v>
      </c>
      <c r="F3645" t="s">
        <v>13296</v>
      </c>
      <c r="G3645" t="s">
        <v>7094</v>
      </c>
      <c r="H3645" t="s">
        <v>47</v>
      </c>
      <c r="I3645">
        <v>99</v>
      </c>
      <c r="J3645">
        <v>1.85</v>
      </c>
      <c r="K3645" t="s">
        <v>33</v>
      </c>
      <c r="L3645" t="s">
        <v>15286</v>
      </c>
      <c r="M3645" t="s">
        <v>14564</v>
      </c>
      <c r="N3645" t="s">
        <v>16505</v>
      </c>
      <c r="O3645" t="s">
        <v>16486</v>
      </c>
      <c r="P3645" t="s">
        <v>16210</v>
      </c>
      <c r="Q3645">
        <v>2008</v>
      </c>
      <c r="R3645" t="s">
        <v>491</v>
      </c>
      <c r="S3645">
        <v>0</v>
      </c>
      <c r="T3645">
        <v>900000</v>
      </c>
      <c r="U3645">
        <v>18378</v>
      </c>
      <c r="V3645">
        <f t="shared" si="113"/>
        <v>-881622</v>
      </c>
      <c r="W3645" t="s">
        <v>13297</v>
      </c>
      <c r="X3645">
        <v>5.2</v>
      </c>
      <c r="Y3645">
        <v>114</v>
      </c>
      <c r="Z3645">
        <v>9376</v>
      </c>
      <c r="AA3645">
        <v>74</v>
      </c>
      <c r="AB3645">
        <v>0</v>
      </c>
      <c r="AC3645">
        <v>4</v>
      </c>
      <c r="AD3645">
        <v>1000</v>
      </c>
      <c r="AE3645">
        <v>233</v>
      </c>
      <c r="AF3645">
        <v>201</v>
      </c>
      <c r="AG3645">
        <v>1558</v>
      </c>
      <c r="AH3645" t="s">
        <v>20931</v>
      </c>
      <c r="AI3645" t="s">
        <v>2420</v>
      </c>
      <c r="AJ3645" t="s">
        <v>4493</v>
      </c>
      <c r="AK3645" t="s">
        <v>13161</v>
      </c>
      <c r="AP3645">
        <f t="shared" si="112"/>
        <v>4</v>
      </c>
    </row>
    <row r="3646" spans="1:42" x14ac:dyDescent="0.3">
      <c r="A3646" s="1">
        <v>4574</v>
      </c>
      <c r="B3646" t="s">
        <v>13298</v>
      </c>
      <c r="C3646" t="s">
        <v>27</v>
      </c>
      <c r="D3646" t="s">
        <v>10624</v>
      </c>
      <c r="E3646" t="s">
        <v>13299</v>
      </c>
      <c r="F3646" t="s">
        <v>13300</v>
      </c>
      <c r="G3646" t="s">
        <v>13301</v>
      </c>
      <c r="H3646" t="s">
        <v>32</v>
      </c>
      <c r="I3646">
        <v>105</v>
      </c>
      <c r="J3646">
        <v>1.33</v>
      </c>
      <c r="K3646" t="s">
        <v>33</v>
      </c>
      <c r="L3646" t="s">
        <v>14978</v>
      </c>
      <c r="M3646" t="s">
        <v>15349</v>
      </c>
      <c r="N3646" t="s">
        <v>15251</v>
      </c>
      <c r="O3646" t="s">
        <v>16477</v>
      </c>
      <c r="P3646" t="s">
        <v>14397</v>
      </c>
      <c r="Q3646">
        <v>1994</v>
      </c>
      <c r="R3646" t="s">
        <v>34</v>
      </c>
      <c r="S3646">
        <v>0</v>
      </c>
      <c r="T3646">
        <v>700000</v>
      </c>
      <c r="U3646">
        <v>7830611</v>
      </c>
      <c r="V3646">
        <f t="shared" si="113"/>
        <v>7130611</v>
      </c>
      <c r="W3646" t="s">
        <v>13302</v>
      </c>
      <c r="X3646">
        <v>8.3000000000000007</v>
      </c>
      <c r="Y3646">
        <v>53</v>
      </c>
      <c r="Z3646">
        <v>18980</v>
      </c>
      <c r="AA3646">
        <v>74</v>
      </c>
      <c r="AB3646">
        <v>0</v>
      </c>
      <c r="AC3646">
        <v>23</v>
      </c>
      <c r="AD3646">
        <v>7</v>
      </c>
      <c r="AE3646">
        <v>6</v>
      </c>
      <c r="AF3646">
        <v>2</v>
      </c>
      <c r="AG3646">
        <v>15</v>
      </c>
      <c r="AH3646" t="s">
        <v>6248</v>
      </c>
      <c r="AI3646" t="s">
        <v>2420</v>
      </c>
      <c r="AJ3646" t="s">
        <v>20930</v>
      </c>
      <c r="AP3646">
        <f t="shared" si="112"/>
        <v>3</v>
      </c>
    </row>
    <row r="3647" spans="1:42" x14ac:dyDescent="0.3">
      <c r="A3647" s="1">
        <v>4577</v>
      </c>
      <c r="B3647" t="s">
        <v>13303</v>
      </c>
      <c r="C3647" t="s">
        <v>27</v>
      </c>
      <c r="D3647" t="s">
        <v>11593</v>
      </c>
      <c r="E3647" t="s">
        <v>2060</v>
      </c>
      <c r="F3647" t="s">
        <v>4041</v>
      </c>
      <c r="G3647" t="s">
        <v>13304</v>
      </c>
      <c r="H3647" t="s">
        <v>32</v>
      </c>
      <c r="I3647">
        <v>97</v>
      </c>
      <c r="J3647">
        <v>1.85</v>
      </c>
      <c r="K3647" t="s">
        <v>33</v>
      </c>
      <c r="L3647" t="s">
        <v>20732</v>
      </c>
      <c r="M3647" t="s">
        <v>20733</v>
      </c>
      <c r="N3647" t="s">
        <v>18038</v>
      </c>
      <c r="O3647" t="s">
        <v>20734</v>
      </c>
      <c r="P3647" t="s">
        <v>20735</v>
      </c>
      <c r="Q3647">
        <v>2001</v>
      </c>
      <c r="R3647" t="s">
        <v>4719</v>
      </c>
      <c r="S3647">
        <v>1</v>
      </c>
      <c r="T3647">
        <v>700000</v>
      </c>
      <c r="U3647">
        <v>1141829</v>
      </c>
      <c r="V3647">
        <f t="shared" si="113"/>
        <v>441829</v>
      </c>
      <c r="W3647" t="s">
        <v>13305</v>
      </c>
      <c r="X3647">
        <v>7.2</v>
      </c>
      <c r="Y3647">
        <v>64</v>
      </c>
      <c r="Z3647">
        <v>8509</v>
      </c>
      <c r="AA3647">
        <v>109</v>
      </c>
      <c r="AB3647">
        <v>420</v>
      </c>
      <c r="AC3647">
        <v>52</v>
      </c>
      <c r="AD3647">
        <v>80</v>
      </c>
      <c r="AE3647">
        <v>67</v>
      </c>
      <c r="AF3647">
        <v>36</v>
      </c>
      <c r="AG3647">
        <v>209</v>
      </c>
      <c r="AH3647" t="s">
        <v>20931</v>
      </c>
      <c r="AI3647" t="s">
        <v>2420</v>
      </c>
      <c r="AP3647">
        <f t="shared" si="112"/>
        <v>2</v>
      </c>
    </row>
    <row r="3648" spans="1:42" x14ac:dyDescent="0.3">
      <c r="A3648" s="1">
        <v>4580</v>
      </c>
      <c r="B3648" t="s">
        <v>13306</v>
      </c>
      <c r="C3648" t="s">
        <v>27</v>
      </c>
      <c r="D3648" t="s">
        <v>13307</v>
      </c>
      <c r="E3648" t="s">
        <v>2992</v>
      </c>
      <c r="F3648" t="s">
        <v>3182</v>
      </c>
      <c r="G3648" t="s">
        <v>13308</v>
      </c>
      <c r="H3648" t="s">
        <v>32</v>
      </c>
      <c r="I3648">
        <v>106</v>
      </c>
      <c r="J3648">
        <v>1.85</v>
      </c>
      <c r="K3648" t="s">
        <v>33</v>
      </c>
      <c r="L3648" t="s">
        <v>18872</v>
      </c>
      <c r="M3648" t="s">
        <v>19246</v>
      </c>
      <c r="N3648" t="s">
        <v>20736</v>
      </c>
      <c r="O3648" t="s">
        <v>14630</v>
      </c>
      <c r="P3648" t="s">
        <v>15407</v>
      </c>
      <c r="Q3648">
        <v>2006</v>
      </c>
      <c r="R3648" t="s">
        <v>491</v>
      </c>
      <c r="S3648">
        <v>2</v>
      </c>
      <c r="T3648">
        <v>700000</v>
      </c>
      <c r="U3648">
        <v>2694973</v>
      </c>
      <c r="V3648">
        <f t="shared" si="113"/>
        <v>1994973</v>
      </c>
      <c r="W3648" t="s">
        <v>13309</v>
      </c>
      <c r="X3648">
        <v>7.2</v>
      </c>
      <c r="Y3648">
        <v>208</v>
      </c>
      <c r="Z3648">
        <v>70885</v>
      </c>
      <c r="AA3648">
        <v>189</v>
      </c>
      <c r="AB3648">
        <v>0</v>
      </c>
      <c r="AC3648">
        <v>31</v>
      </c>
      <c r="AD3648">
        <v>33000</v>
      </c>
      <c r="AE3648">
        <v>519</v>
      </c>
      <c r="AF3648">
        <v>71</v>
      </c>
      <c r="AG3648">
        <v>33734</v>
      </c>
      <c r="AH3648" t="s">
        <v>2420</v>
      </c>
      <c r="AP3648">
        <f t="shared" si="112"/>
        <v>1</v>
      </c>
    </row>
    <row r="3649" spans="1:42" x14ac:dyDescent="0.3">
      <c r="A3649" s="1">
        <v>4581</v>
      </c>
      <c r="B3649" t="s">
        <v>13310</v>
      </c>
      <c r="C3649" t="s">
        <v>27</v>
      </c>
      <c r="D3649" t="s">
        <v>13311</v>
      </c>
      <c r="E3649" t="s">
        <v>3226</v>
      </c>
      <c r="F3649" t="s">
        <v>13312</v>
      </c>
      <c r="G3649" t="s">
        <v>13313</v>
      </c>
      <c r="H3649" t="s">
        <v>32</v>
      </c>
      <c r="I3649">
        <v>107</v>
      </c>
      <c r="J3649">
        <v>2.35</v>
      </c>
      <c r="K3649" t="s">
        <v>33</v>
      </c>
      <c r="L3649" t="s">
        <v>20737</v>
      </c>
      <c r="M3649" t="s">
        <v>15915</v>
      </c>
      <c r="N3649" t="s">
        <v>14598</v>
      </c>
      <c r="O3649" t="s">
        <v>20476</v>
      </c>
      <c r="P3649" t="s">
        <v>14433</v>
      </c>
      <c r="Q3649">
        <v>1998</v>
      </c>
      <c r="R3649" t="s">
        <v>34</v>
      </c>
      <c r="S3649">
        <v>4</v>
      </c>
      <c r="T3649">
        <v>700000</v>
      </c>
      <c r="U3649">
        <v>10508</v>
      </c>
      <c r="V3649">
        <f t="shared" si="113"/>
        <v>-689492</v>
      </c>
      <c r="W3649" t="s">
        <v>13314</v>
      </c>
      <c r="X3649">
        <v>6.5</v>
      </c>
      <c r="Y3649">
        <v>2</v>
      </c>
      <c r="Z3649">
        <v>103</v>
      </c>
      <c r="AA3649">
        <v>6</v>
      </c>
      <c r="AB3649">
        <v>102</v>
      </c>
      <c r="AC3649">
        <v>0</v>
      </c>
      <c r="AD3649">
        <v>752</v>
      </c>
      <c r="AE3649">
        <v>282</v>
      </c>
      <c r="AF3649">
        <v>236</v>
      </c>
      <c r="AG3649">
        <v>1763</v>
      </c>
      <c r="AH3649" t="s">
        <v>2420</v>
      </c>
      <c r="AP3649">
        <f t="shared" si="112"/>
        <v>1</v>
      </c>
    </row>
    <row r="3650" spans="1:42" x14ac:dyDescent="0.3">
      <c r="A3650" s="1">
        <v>4582</v>
      </c>
      <c r="B3650" t="s">
        <v>13315</v>
      </c>
      <c r="C3650" t="s">
        <v>27</v>
      </c>
      <c r="D3650" t="s">
        <v>13316</v>
      </c>
      <c r="E3650" t="s">
        <v>3459</v>
      </c>
      <c r="F3650" t="s">
        <v>13317</v>
      </c>
      <c r="G3650" t="s">
        <v>13318</v>
      </c>
      <c r="H3650" t="s">
        <v>32</v>
      </c>
      <c r="I3650">
        <v>84</v>
      </c>
      <c r="J3650">
        <v>2.35</v>
      </c>
      <c r="K3650" t="s">
        <v>33</v>
      </c>
      <c r="L3650" t="s">
        <v>14068</v>
      </c>
      <c r="M3650" t="s">
        <v>17643</v>
      </c>
      <c r="N3650" t="s">
        <v>20738</v>
      </c>
      <c r="O3650" t="s">
        <v>18475</v>
      </c>
      <c r="P3650" t="s">
        <v>20739</v>
      </c>
      <c r="Q3650">
        <v>1997</v>
      </c>
      <c r="R3650" t="s">
        <v>491</v>
      </c>
      <c r="S3650">
        <v>2</v>
      </c>
      <c r="T3650">
        <v>650000</v>
      </c>
      <c r="U3650">
        <v>2301777</v>
      </c>
      <c r="V3650">
        <f t="shared" si="113"/>
        <v>1651777</v>
      </c>
      <c r="W3650" t="s">
        <v>13319</v>
      </c>
      <c r="X3650">
        <v>6.5</v>
      </c>
      <c r="Y3650">
        <v>25</v>
      </c>
      <c r="Z3650">
        <v>819</v>
      </c>
      <c r="AA3650">
        <v>36</v>
      </c>
      <c r="AB3650">
        <v>161</v>
      </c>
      <c r="AC3650">
        <v>21</v>
      </c>
      <c r="AD3650">
        <v>465</v>
      </c>
      <c r="AE3650">
        <v>170</v>
      </c>
      <c r="AF3650">
        <v>48</v>
      </c>
      <c r="AG3650">
        <v>714</v>
      </c>
      <c r="AH3650" t="s">
        <v>1432</v>
      </c>
      <c r="AP3650">
        <f t="shared" si="112"/>
        <v>1</v>
      </c>
    </row>
    <row r="3651" spans="1:42" x14ac:dyDescent="0.3">
      <c r="A3651" s="1">
        <v>4590</v>
      </c>
      <c r="B3651" t="s">
        <v>13320</v>
      </c>
      <c r="C3651" t="s">
        <v>559</v>
      </c>
      <c r="D3651" t="s">
        <v>13321</v>
      </c>
      <c r="E3651" t="s">
        <v>13322</v>
      </c>
      <c r="F3651" t="s">
        <v>13323</v>
      </c>
      <c r="G3651" t="s">
        <v>13324</v>
      </c>
      <c r="H3651" t="s">
        <v>32</v>
      </c>
      <c r="I3651">
        <v>81</v>
      </c>
      <c r="J3651">
        <v>1.37</v>
      </c>
      <c r="K3651" t="s">
        <v>33</v>
      </c>
      <c r="L3651" t="s">
        <v>15192</v>
      </c>
      <c r="M3651" t="s">
        <v>16227</v>
      </c>
      <c r="N3651" t="s">
        <v>17404</v>
      </c>
      <c r="O3651" t="s">
        <v>14024</v>
      </c>
      <c r="P3651" t="s">
        <v>20552</v>
      </c>
      <c r="Q3651">
        <v>1935</v>
      </c>
      <c r="R3651" t="s">
        <v>4220</v>
      </c>
      <c r="S3651">
        <v>2</v>
      </c>
      <c r="T3651">
        <v>609000</v>
      </c>
      <c r="U3651">
        <v>3000000</v>
      </c>
      <c r="V3651">
        <f t="shared" si="113"/>
        <v>2391000</v>
      </c>
      <c r="W3651" t="s">
        <v>13325</v>
      </c>
      <c r="X3651">
        <v>7.8</v>
      </c>
      <c r="Y3651">
        <v>66</v>
      </c>
      <c r="Z3651">
        <v>13269</v>
      </c>
      <c r="AA3651">
        <v>98</v>
      </c>
      <c r="AB3651">
        <v>1000</v>
      </c>
      <c r="AC3651">
        <v>10</v>
      </c>
      <c r="AD3651">
        <v>610</v>
      </c>
      <c r="AE3651">
        <v>172</v>
      </c>
      <c r="AF3651">
        <v>23</v>
      </c>
      <c r="AG3651">
        <v>824</v>
      </c>
      <c r="AH3651" t="s">
        <v>1432</v>
      </c>
      <c r="AI3651" t="s">
        <v>20927</v>
      </c>
      <c r="AJ3651" t="s">
        <v>12756</v>
      </c>
      <c r="AP3651">
        <f t="shared" ref="AP3651:AP3714" si="114">COUNTA(AH3651:AO3651)</f>
        <v>3</v>
      </c>
    </row>
    <row r="3652" spans="1:42" x14ac:dyDescent="0.3">
      <c r="A3652" s="1">
        <v>4591</v>
      </c>
      <c r="B3652" t="s">
        <v>13326</v>
      </c>
      <c r="C3652" t="s">
        <v>559</v>
      </c>
      <c r="D3652" t="s">
        <v>13327</v>
      </c>
      <c r="E3652" t="s">
        <v>13328</v>
      </c>
      <c r="F3652" t="s">
        <v>13329</v>
      </c>
      <c r="G3652" t="s">
        <v>13330</v>
      </c>
      <c r="H3652" t="s">
        <v>32</v>
      </c>
      <c r="I3652">
        <v>81</v>
      </c>
      <c r="J3652">
        <v>1.33</v>
      </c>
      <c r="K3652" t="s">
        <v>33</v>
      </c>
      <c r="L3652" t="s">
        <v>17933</v>
      </c>
      <c r="M3652" t="s">
        <v>19057</v>
      </c>
      <c r="N3652" t="s">
        <v>20740</v>
      </c>
      <c r="O3652" t="s">
        <v>15612</v>
      </c>
      <c r="P3652" t="s">
        <v>20741</v>
      </c>
      <c r="Q3652">
        <v>1999</v>
      </c>
      <c r="R3652" t="s">
        <v>491</v>
      </c>
      <c r="S3652">
        <v>0</v>
      </c>
      <c r="T3652">
        <v>60000</v>
      </c>
      <c r="U3652">
        <v>140530114</v>
      </c>
      <c r="V3652">
        <f t="shared" ref="V3652:V3715" si="115">U3652-T3652</f>
        <v>140470114</v>
      </c>
      <c r="W3652" t="s">
        <v>13331</v>
      </c>
      <c r="X3652">
        <v>6.4</v>
      </c>
      <c r="Y3652">
        <v>360</v>
      </c>
      <c r="Z3652">
        <v>186786</v>
      </c>
      <c r="AA3652">
        <v>3400</v>
      </c>
      <c r="AB3652">
        <v>0</v>
      </c>
      <c r="AC3652">
        <v>19</v>
      </c>
      <c r="AD3652">
        <v>170</v>
      </c>
      <c r="AE3652">
        <v>170</v>
      </c>
      <c r="AF3652">
        <v>39</v>
      </c>
      <c r="AG3652">
        <v>399</v>
      </c>
      <c r="AH3652" t="s">
        <v>4493</v>
      </c>
      <c r="AP3652">
        <f t="shared" si="114"/>
        <v>1</v>
      </c>
    </row>
    <row r="3653" spans="1:42" x14ac:dyDescent="0.3">
      <c r="A3653" s="1">
        <v>4592</v>
      </c>
      <c r="B3653" t="s">
        <v>13332</v>
      </c>
      <c r="C3653" t="s">
        <v>27</v>
      </c>
      <c r="D3653" t="s">
        <v>13333</v>
      </c>
      <c r="E3653" t="s">
        <v>13334</v>
      </c>
      <c r="F3653" t="s">
        <v>13335</v>
      </c>
      <c r="G3653" t="s">
        <v>13336</v>
      </c>
      <c r="H3653" t="s">
        <v>32</v>
      </c>
      <c r="I3653">
        <v>105</v>
      </c>
      <c r="J3653">
        <v>2.2000000000000002</v>
      </c>
      <c r="K3653" t="s">
        <v>33</v>
      </c>
      <c r="L3653" t="s">
        <v>14630</v>
      </c>
      <c r="M3653" t="s">
        <v>20742</v>
      </c>
      <c r="N3653" t="s">
        <v>20743</v>
      </c>
      <c r="O3653" t="s">
        <v>20744</v>
      </c>
      <c r="P3653" t="s">
        <v>19119</v>
      </c>
      <c r="Q3653">
        <v>1970</v>
      </c>
      <c r="R3653" t="s">
        <v>491</v>
      </c>
      <c r="S3653">
        <v>0</v>
      </c>
      <c r="T3653">
        <v>600000</v>
      </c>
      <c r="U3653">
        <v>13300000</v>
      </c>
      <c r="V3653">
        <f t="shared" si="115"/>
        <v>12700000</v>
      </c>
      <c r="W3653" t="s">
        <v>13337</v>
      </c>
      <c r="X3653">
        <v>8.1</v>
      </c>
      <c r="Y3653">
        <v>53</v>
      </c>
      <c r="Z3653">
        <v>12631</v>
      </c>
      <c r="AA3653">
        <v>63</v>
      </c>
      <c r="AB3653">
        <v>0</v>
      </c>
      <c r="AC3653">
        <v>14</v>
      </c>
      <c r="AD3653">
        <v>262</v>
      </c>
      <c r="AE3653">
        <v>227</v>
      </c>
      <c r="AF3653">
        <v>136</v>
      </c>
      <c r="AG3653">
        <v>778</v>
      </c>
      <c r="AH3653" t="s">
        <v>6248</v>
      </c>
      <c r="AI3653" t="s">
        <v>20929</v>
      </c>
      <c r="AJ3653" t="s">
        <v>20933</v>
      </c>
      <c r="AP3653">
        <f t="shared" si="114"/>
        <v>3</v>
      </c>
    </row>
    <row r="3654" spans="1:42" x14ac:dyDescent="0.3">
      <c r="A3654" s="1">
        <v>4594</v>
      </c>
      <c r="B3654" t="s">
        <v>13338</v>
      </c>
      <c r="C3654" t="s">
        <v>27</v>
      </c>
      <c r="D3654" t="s">
        <v>12466</v>
      </c>
      <c r="E3654" t="s">
        <v>973</v>
      </c>
      <c r="F3654" t="s">
        <v>13339</v>
      </c>
      <c r="G3654" t="s">
        <v>13340</v>
      </c>
      <c r="H3654" t="s">
        <v>32</v>
      </c>
      <c r="I3654">
        <v>106</v>
      </c>
      <c r="J3654">
        <v>1.85</v>
      </c>
      <c r="K3654" t="s">
        <v>33</v>
      </c>
      <c r="L3654" t="s">
        <v>14928</v>
      </c>
      <c r="M3654" t="s">
        <v>18579</v>
      </c>
      <c r="N3654" t="s">
        <v>20745</v>
      </c>
      <c r="O3654" t="s">
        <v>15340</v>
      </c>
      <c r="P3654" t="s">
        <v>15448</v>
      </c>
      <c r="Q3654">
        <v>2000</v>
      </c>
      <c r="R3654" t="s">
        <v>34</v>
      </c>
      <c r="S3654">
        <v>1</v>
      </c>
      <c r="T3654">
        <v>600000</v>
      </c>
      <c r="U3654">
        <v>171988</v>
      </c>
      <c r="V3654">
        <f t="shared" si="115"/>
        <v>-428012</v>
      </c>
      <c r="W3654" t="s">
        <v>13341</v>
      </c>
      <c r="X3654">
        <v>5.6</v>
      </c>
      <c r="Y3654">
        <v>15</v>
      </c>
      <c r="Z3654">
        <v>448</v>
      </c>
      <c r="AA3654">
        <v>16</v>
      </c>
      <c r="AB3654">
        <v>12</v>
      </c>
      <c r="AC3654">
        <v>16</v>
      </c>
      <c r="AD3654">
        <v>602</v>
      </c>
      <c r="AE3654">
        <v>266</v>
      </c>
      <c r="AF3654">
        <v>254</v>
      </c>
      <c r="AG3654">
        <v>1281</v>
      </c>
      <c r="AH3654" t="s">
        <v>980</v>
      </c>
      <c r="AI3654" t="s">
        <v>20931</v>
      </c>
      <c r="AJ3654" t="s">
        <v>2420</v>
      </c>
      <c r="AP3654">
        <f t="shared" si="114"/>
        <v>3</v>
      </c>
    </row>
    <row r="3655" spans="1:42" x14ac:dyDescent="0.3">
      <c r="A3655" s="1">
        <v>4595</v>
      </c>
      <c r="B3655" t="s">
        <v>13342</v>
      </c>
      <c r="C3655" t="s">
        <v>27</v>
      </c>
      <c r="D3655" t="s">
        <v>13343</v>
      </c>
      <c r="E3655" t="s">
        <v>13344</v>
      </c>
      <c r="F3655" t="s">
        <v>13345</v>
      </c>
      <c r="G3655" t="s">
        <v>13346</v>
      </c>
      <c r="H3655" t="s">
        <v>32</v>
      </c>
      <c r="I3655">
        <v>103</v>
      </c>
      <c r="J3655">
        <v>1.78</v>
      </c>
      <c r="K3655" t="s">
        <v>33</v>
      </c>
      <c r="L3655" t="s">
        <v>20746</v>
      </c>
      <c r="M3655" t="s">
        <v>20747</v>
      </c>
      <c r="N3655" t="s">
        <v>20263</v>
      </c>
      <c r="O3655" t="s">
        <v>19383</v>
      </c>
      <c r="P3655" t="s">
        <v>20748</v>
      </c>
      <c r="Q3655">
        <v>2007</v>
      </c>
      <c r="R3655" t="s">
        <v>34</v>
      </c>
      <c r="S3655">
        <v>4</v>
      </c>
      <c r="T3655">
        <v>600000</v>
      </c>
      <c r="U3655">
        <v>23616</v>
      </c>
      <c r="V3655">
        <f t="shared" si="115"/>
        <v>-576384</v>
      </c>
      <c r="W3655" t="s">
        <v>13347</v>
      </c>
      <c r="X3655">
        <v>5.6</v>
      </c>
      <c r="Y3655">
        <v>0</v>
      </c>
      <c r="Z3655">
        <v>94</v>
      </c>
      <c r="AA3655">
        <v>4</v>
      </c>
      <c r="AB3655">
        <v>11</v>
      </c>
      <c r="AC3655">
        <v>0</v>
      </c>
      <c r="AD3655">
        <v>23</v>
      </c>
      <c r="AE3655">
        <v>20</v>
      </c>
      <c r="AF3655">
        <v>20</v>
      </c>
      <c r="AG3655">
        <v>85</v>
      </c>
      <c r="AH3655" t="s">
        <v>20928</v>
      </c>
      <c r="AI3655" t="s">
        <v>13161</v>
      </c>
      <c r="AP3655">
        <f t="shared" si="114"/>
        <v>2</v>
      </c>
    </row>
    <row r="3656" spans="1:42" x14ac:dyDescent="0.3">
      <c r="A3656" s="1">
        <v>4596</v>
      </c>
      <c r="B3656" t="s">
        <v>13348</v>
      </c>
      <c r="C3656" t="s">
        <v>27</v>
      </c>
      <c r="D3656" t="s">
        <v>13349</v>
      </c>
      <c r="E3656" t="s">
        <v>1656</v>
      </c>
      <c r="F3656" t="s">
        <v>7290</v>
      </c>
      <c r="G3656" t="s">
        <v>13350</v>
      </c>
      <c r="H3656" t="s">
        <v>32</v>
      </c>
      <c r="I3656">
        <v>90</v>
      </c>
      <c r="J3656">
        <v>1.85</v>
      </c>
      <c r="K3656" t="s">
        <v>33</v>
      </c>
      <c r="L3656" t="s">
        <v>18339</v>
      </c>
      <c r="M3656" t="s">
        <v>20749</v>
      </c>
      <c r="N3656" t="s">
        <v>20750</v>
      </c>
      <c r="Q3656">
        <v>1998</v>
      </c>
      <c r="R3656" t="s">
        <v>491</v>
      </c>
      <c r="S3656">
        <v>0</v>
      </c>
      <c r="T3656">
        <v>600000</v>
      </c>
      <c r="U3656">
        <v>13493</v>
      </c>
      <c r="V3656">
        <f t="shared" si="115"/>
        <v>-586507</v>
      </c>
      <c r="W3656" t="s">
        <v>13351</v>
      </c>
      <c r="X3656">
        <v>6.6</v>
      </c>
      <c r="Y3656">
        <v>18</v>
      </c>
      <c r="Z3656">
        <v>531</v>
      </c>
      <c r="AA3656">
        <v>19</v>
      </c>
      <c r="AB3656">
        <v>51</v>
      </c>
      <c r="AC3656">
        <v>4</v>
      </c>
      <c r="AD3656">
        <v>919</v>
      </c>
      <c r="AE3656">
        <v>711</v>
      </c>
      <c r="AF3656">
        <v>218</v>
      </c>
      <c r="AG3656">
        <v>2288</v>
      </c>
      <c r="AH3656" t="s">
        <v>2420</v>
      </c>
      <c r="AP3656">
        <f t="shared" si="114"/>
        <v>1</v>
      </c>
    </row>
    <row r="3657" spans="1:42" x14ac:dyDescent="0.3">
      <c r="A3657" s="1">
        <v>4603</v>
      </c>
      <c r="B3657" t="s">
        <v>13352</v>
      </c>
      <c r="C3657" t="s">
        <v>559</v>
      </c>
      <c r="D3657" t="s">
        <v>3426</v>
      </c>
      <c r="E3657" t="s">
        <v>13353</v>
      </c>
      <c r="F3657" t="s">
        <v>13354</v>
      </c>
      <c r="G3657" t="s">
        <v>13355</v>
      </c>
      <c r="H3657" t="s">
        <v>47</v>
      </c>
      <c r="I3657">
        <v>87</v>
      </c>
      <c r="J3657">
        <v>1.75</v>
      </c>
      <c r="K3657" t="s">
        <v>33</v>
      </c>
      <c r="L3657" t="s">
        <v>14325</v>
      </c>
      <c r="M3657" t="s">
        <v>15514</v>
      </c>
      <c r="N3657" t="s">
        <v>15867</v>
      </c>
      <c r="O3657" t="s">
        <v>15218</v>
      </c>
      <c r="P3657" t="s">
        <v>14621</v>
      </c>
      <c r="Q3657">
        <v>1964</v>
      </c>
      <c r="R3657" t="s">
        <v>4220</v>
      </c>
      <c r="S3657">
        <v>1</v>
      </c>
      <c r="T3657">
        <v>560000</v>
      </c>
      <c r="U3657">
        <v>515005</v>
      </c>
      <c r="V3657">
        <f t="shared" si="115"/>
        <v>-44995</v>
      </c>
      <c r="W3657" t="s">
        <v>13356</v>
      </c>
      <c r="X3657">
        <v>7.7</v>
      </c>
      <c r="Y3657">
        <v>105</v>
      </c>
      <c r="Z3657">
        <v>31429</v>
      </c>
      <c r="AA3657">
        <v>219</v>
      </c>
      <c r="AB3657">
        <v>0</v>
      </c>
      <c r="AC3657">
        <v>44</v>
      </c>
      <c r="AD3657">
        <v>785</v>
      </c>
      <c r="AE3657">
        <v>725</v>
      </c>
      <c r="AF3657">
        <v>704</v>
      </c>
      <c r="AG3657">
        <v>2538</v>
      </c>
      <c r="AH3657" t="s">
        <v>1432</v>
      </c>
      <c r="AI3657" t="s">
        <v>20927</v>
      </c>
      <c r="AP3657">
        <f t="shared" si="114"/>
        <v>2</v>
      </c>
    </row>
    <row r="3658" spans="1:42" x14ac:dyDescent="0.3">
      <c r="A3658" s="1">
        <v>4604</v>
      </c>
      <c r="B3658" t="s">
        <v>13357</v>
      </c>
      <c r="C3658" t="s">
        <v>27</v>
      </c>
      <c r="D3658" t="s">
        <v>13358</v>
      </c>
      <c r="E3658" t="s">
        <v>6246</v>
      </c>
      <c r="F3658" t="s">
        <v>6246</v>
      </c>
      <c r="G3658" t="s">
        <v>6246</v>
      </c>
      <c r="H3658" t="s">
        <v>32</v>
      </c>
      <c r="I3658">
        <v>80</v>
      </c>
      <c r="J3658">
        <v>2.35</v>
      </c>
      <c r="K3658" t="s">
        <v>33</v>
      </c>
      <c r="L3658" t="s">
        <v>20751</v>
      </c>
      <c r="M3658" t="s">
        <v>18813</v>
      </c>
      <c r="N3658" t="s">
        <v>19892</v>
      </c>
      <c r="O3658" t="s">
        <v>17305</v>
      </c>
      <c r="P3658" t="s">
        <v>16809</v>
      </c>
      <c r="Q3658">
        <v>2011</v>
      </c>
      <c r="R3658" t="s">
        <v>491</v>
      </c>
      <c r="S3658">
        <v>0</v>
      </c>
      <c r="T3658">
        <v>560000</v>
      </c>
      <c r="U3658">
        <v>2245</v>
      </c>
      <c r="V3658">
        <f t="shared" si="115"/>
        <v>-557755</v>
      </c>
      <c r="W3658" t="s">
        <v>13359</v>
      </c>
      <c r="X3658">
        <v>7.2</v>
      </c>
      <c r="Y3658">
        <v>3</v>
      </c>
      <c r="Z3658">
        <v>57</v>
      </c>
      <c r="AA3658">
        <v>2</v>
      </c>
      <c r="AB3658">
        <v>88</v>
      </c>
      <c r="AC3658">
        <v>6</v>
      </c>
      <c r="AD3658">
        <v>0</v>
      </c>
      <c r="AE3658">
        <v>0</v>
      </c>
      <c r="AF3658">
        <v>0</v>
      </c>
      <c r="AG3658">
        <v>0</v>
      </c>
      <c r="AH3658" t="s">
        <v>6248</v>
      </c>
      <c r="AP3658">
        <f t="shared" si="114"/>
        <v>1</v>
      </c>
    </row>
    <row r="3659" spans="1:42" x14ac:dyDescent="0.3">
      <c r="A3659" s="1">
        <v>4607</v>
      </c>
      <c r="B3659" t="s">
        <v>13360</v>
      </c>
      <c r="C3659" t="s">
        <v>27</v>
      </c>
      <c r="D3659" t="s">
        <v>11706</v>
      </c>
      <c r="E3659" t="s">
        <v>13361</v>
      </c>
      <c r="F3659" t="s">
        <v>13362</v>
      </c>
      <c r="G3659" t="s">
        <v>13363</v>
      </c>
      <c r="H3659" t="s">
        <v>32</v>
      </c>
      <c r="I3659">
        <v>122</v>
      </c>
      <c r="J3659">
        <v>1.85</v>
      </c>
      <c r="K3659" t="s">
        <v>33</v>
      </c>
      <c r="L3659" t="s">
        <v>18674</v>
      </c>
      <c r="M3659" t="s">
        <v>18459</v>
      </c>
      <c r="N3659" t="s">
        <v>15936</v>
      </c>
      <c r="O3659" t="s">
        <v>20752</v>
      </c>
      <c r="P3659" t="s">
        <v>14802</v>
      </c>
      <c r="Q3659">
        <v>2008</v>
      </c>
      <c r="R3659" t="s">
        <v>72</v>
      </c>
      <c r="S3659">
        <v>0</v>
      </c>
      <c r="T3659">
        <v>500000</v>
      </c>
      <c r="U3659">
        <v>33451479</v>
      </c>
      <c r="V3659">
        <f t="shared" si="115"/>
        <v>32951479</v>
      </c>
      <c r="W3659" t="s">
        <v>13364</v>
      </c>
      <c r="X3659">
        <v>6.5</v>
      </c>
      <c r="Y3659">
        <v>50</v>
      </c>
      <c r="Z3659">
        <v>17068</v>
      </c>
      <c r="AA3659">
        <v>215</v>
      </c>
      <c r="AB3659">
        <v>0</v>
      </c>
      <c r="AC3659">
        <v>589</v>
      </c>
      <c r="AD3659">
        <v>848</v>
      </c>
      <c r="AE3659">
        <v>153</v>
      </c>
      <c r="AF3659">
        <v>150</v>
      </c>
      <c r="AG3659">
        <v>1164</v>
      </c>
      <c r="AH3659" t="s">
        <v>2420</v>
      </c>
      <c r="AI3659" t="s">
        <v>12756</v>
      </c>
      <c r="AP3659">
        <f t="shared" si="114"/>
        <v>2</v>
      </c>
    </row>
    <row r="3660" spans="1:42" x14ac:dyDescent="0.3">
      <c r="A3660" s="1">
        <v>4609</v>
      </c>
      <c r="B3660" t="s">
        <v>13365</v>
      </c>
      <c r="C3660" t="s">
        <v>27</v>
      </c>
      <c r="D3660" t="s">
        <v>13366</v>
      </c>
      <c r="E3660" t="s">
        <v>13367</v>
      </c>
      <c r="F3660" t="s">
        <v>13368</v>
      </c>
      <c r="G3660" t="s">
        <v>13369</v>
      </c>
      <c r="H3660" t="s">
        <v>32</v>
      </c>
      <c r="I3660">
        <v>86</v>
      </c>
      <c r="J3660">
        <v>1.85</v>
      </c>
      <c r="K3660" t="s">
        <v>33</v>
      </c>
      <c r="L3660" t="s">
        <v>14537</v>
      </c>
      <c r="M3660" t="s">
        <v>14452</v>
      </c>
      <c r="N3660" t="s">
        <v>14453</v>
      </c>
      <c r="O3660" t="s">
        <v>15877</v>
      </c>
      <c r="P3660" t="s">
        <v>15332</v>
      </c>
      <c r="Q3660">
        <v>1974</v>
      </c>
      <c r="R3660" t="s">
        <v>212</v>
      </c>
      <c r="S3660">
        <v>0</v>
      </c>
      <c r="T3660">
        <v>500000</v>
      </c>
      <c r="U3660">
        <v>39552600</v>
      </c>
      <c r="V3660">
        <f t="shared" si="115"/>
        <v>39052600</v>
      </c>
      <c r="W3660" t="s">
        <v>13370</v>
      </c>
      <c r="X3660">
        <v>6.1</v>
      </c>
      <c r="Y3660">
        <v>5</v>
      </c>
      <c r="Z3660">
        <v>3411</v>
      </c>
      <c r="AA3660">
        <v>36</v>
      </c>
      <c r="AB3660">
        <v>816</v>
      </c>
      <c r="AC3660">
        <v>24</v>
      </c>
      <c r="AD3660">
        <v>407</v>
      </c>
      <c r="AE3660">
        <v>189</v>
      </c>
      <c r="AF3660">
        <v>142</v>
      </c>
      <c r="AG3660">
        <v>1090</v>
      </c>
      <c r="AH3660" t="s">
        <v>718</v>
      </c>
      <c r="AI3660" t="s">
        <v>20926</v>
      </c>
      <c r="AJ3660" t="s">
        <v>12756</v>
      </c>
      <c r="AP3660">
        <f t="shared" si="114"/>
        <v>3</v>
      </c>
    </row>
    <row r="3661" spans="1:42" x14ac:dyDescent="0.3">
      <c r="A3661" s="1">
        <v>4610</v>
      </c>
      <c r="B3661" t="s">
        <v>13371</v>
      </c>
      <c r="C3661" t="s">
        <v>27</v>
      </c>
      <c r="D3661" t="s">
        <v>12514</v>
      </c>
      <c r="E3661" t="s">
        <v>13372</v>
      </c>
      <c r="F3661" t="s">
        <v>13373</v>
      </c>
      <c r="G3661" t="s">
        <v>13374</v>
      </c>
      <c r="H3661" t="s">
        <v>32</v>
      </c>
      <c r="I3661">
        <v>79</v>
      </c>
      <c r="J3661">
        <v>1.85</v>
      </c>
      <c r="K3661" t="s">
        <v>33</v>
      </c>
      <c r="L3661" t="s">
        <v>17248</v>
      </c>
      <c r="M3661" t="s">
        <v>17452</v>
      </c>
      <c r="N3661" t="s">
        <v>16508</v>
      </c>
      <c r="O3661" t="s">
        <v>14563</v>
      </c>
      <c r="P3661" t="s">
        <v>20753</v>
      </c>
      <c r="Q3661">
        <v>2003</v>
      </c>
      <c r="R3661" t="s">
        <v>491</v>
      </c>
      <c r="S3661">
        <v>1</v>
      </c>
      <c r="T3661">
        <v>500000</v>
      </c>
      <c r="U3661">
        <v>30500882</v>
      </c>
      <c r="V3661">
        <f t="shared" si="115"/>
        <v>30000882</v>
      </c>
      <c r="W3661" t="s">
        <v>13375</v>
      </c>
      <c r="X3661">
        <v>5.7</v>
      </c>
      <c r="Y3661">
        <v>235</v>
      </c>
      <c r="Z3661">
        <v>42256</v>
      </c>
      <c r="AA3661">
        <v>916</v>
      </c>
      <c r="AB3661">
        <v>0</v>
      </c>
      <c r="AC3661">
        <v>9</v>
      </c>
      <c r="AD3661">
        <v>48</v>
      </c>
      <c r="AE3661">
        <v>10</v>
      </c>
      <c r="AF3661">
        <v>7</v>
      </c>
      <c r="AG3661">
        <v>67</v>
      </c>
      <c r="AH3661" t="s">
        <v>718</v>
      </c>
      <c r="AI3661" t="s">
        <v>20932</v>
      </c>
      <c r="AJ3661" t="s">
        <v>2420</v>
      </c>
      <c r="AK3661" t="s">
        <v>4493</v>
      </c>
      <c r="AL3661" t="s">
        <v>13161</v>
      </c>
      <c r="AP3661">
        <f t="shared" si="114"/>
        <v>5</v>
      </c>
    </row>
    <row r="3662" spans="1:42" x14ac:dyDescent="0.3">
      <c r="A3662" s="1">
        <v>4612</v>
      </c>
      <c r="B3662" t="s">
        <v>13376</v>
      </c>
      <c r="C3662" t="s">
        <v>27</v>
      </c>
      <c r="D3662" t="s">
        <v>13377</v>
      </c>
      <c r="E3662" t="s">
        <v>13378</v>
      </c>
      <c r="F3662" t="s">
        <v>13379</v>
      </c>
      <c r="G3662" t="s">
        <v>13380</v>
      </c>
      <c r="H3662" t="s">
        <v>32</v>
      </c>
      <c r="I3662">
        <v>97</v>
      </c>
      <c r="J3662">
        <v>1.85</v>
      </c>
      <c r="K3662" t="s">
        <v>33</v>
      </c>
      <c r="L3662" t="s">
        <v>14096</v>
      </c>
      <c r="M3662" t="s">
        <v>14825</v>
      </c>
      <c r="N3662" t="s">
        <v>15207</v>
      </c>
      <c r="O3662" t="s">
        <v>14056</v>
      </c>
      <c r="P3662" t="s">
        <v>15663</v>
      </c>
      <c r="Q3662">
        <v>1977</v>
      </c>
      <c r="R3662" t="s">
        <v>72</v>
      </c>
      <c r="S3662">
        <v>0</v>
      </c>
      <c r="T3662">
        <v>500000</v>
      </c>
      <c r="U3662">
        <v>17000000</v>
      </c>
      <c r="V3662">
        <f t="shared" si="115"/>
        <v>16500000</v>
      </c>
      <c r="W3662" t="s">
        <v>13381</v>
      </c>
      <c r="X3662">
        <v>5.9</v>
      </c>
      <c r="Y3662">
        <v>95</v>
      </c>
      <c r="Z3662">
        <v>3274</v>
      </c>
      <c r="AA3662">
        <v>84</v>
      </c>
      <c r="AB3662">
        <v>0</v>
      </c>
      <c r="AC3662">
        <v>8</v>
      </c>
      <c r="AD3662">
        <v>423</v>
      </c>
      <c r="AE3662">
        <v>23</v>
      </c>
      <c r="AF3662">
        <v>22</v>
      </c>
      <c r="AG3662">
        <v>516</v>
      </c>
      <c r="AH3662" t="s">
        <v>4493</v>
      </c>
      <c r="AI3662" t="s">
        <v>13700</v>
      </c>
      <c r="AP3662">
        <f t="shared" si="114"/>
        <v>2</v>
      </c>
    </row>
    <row r="3663" spans="1:42" x14ac:dyDescent="0.3">
      <c r="A3663" s="1">
        <v>4614</v>
      </c>
      <c r="B3663" t="s">
        <v>13382</v>
      </c>
      <c r="C3663" t="s">
        <v>27</v>
      </c>
      <c r="D3663" t="s">
        <v>334</v>
      </c>
      <c r="E3663" t="s">
        <v>115</v>
      </c>
      <c r="F3663" t="s">
        <v>470</v>
      </c>
      <c r="G3663" t="s">
        <v>6442</v>
      </c>
      <c r="H3663" t="s">
        <v>32</v>
      </c>
      <c r="I3663">
        <v>89</v>
      </c>
      <c r="J3663">
        <v>1.85</v>
      </c>
      <c r="K3663" t="s">
        <v>33</v>
      </c>
      <c r="L3663" t="s">
        <v>20754</v>
      </c>
      <c r="M3663" t="s">
        <v>20755</v>
      </c>
      <c r="N3663" t="s">
        <v>14063</v>
      </c>
      <c r="O3663" t="s">
        <v>20756</v>
      </c>
      <c r="P3663" t="s">
        <v>14028</v>
      </c>
      <c r="Q3663">
        <v>2003</v>
      </c>
      <c r="R3663" t="s">
        <v>491</v>
      </c>
      <c r="S3663">
        <v>0</v>
      </c>
      <c r="T3663">
        <v>500000</v>
      </c>
      <c r="U3663">
        <v>5739376</v>
      </c>
      <c r="V3663">
        <f t="shared" si="115"/>
        <v>5239376</v>
      </c>
      <c r="W3663" t="s">
        <v>13383</v>
      </c>
      <c r="X3663">
        <v>7.7</v>
      </c>
      <c r="Y3663">
        <v>154</v>
      </c>
      <c r="Z3663">
        <v>58260</v>
      </c>
      <c r="AA3663">
        <v>286</v>
      </c>
      <c r="AB3663">
        <v>0</v>
      </c>
      <c r="AC3663">
        <v>310</v>
      </c>
      <c r="AD3663">
        <v>22000</v>
      </c>
      <c r="AE3663">
        <v>833</v>
      </c>
      <c r="AF3663">
        <v>587</v>
      </c>
      <c r="AG3663">
        <v>24419</v>
      </c>
      <c r="AH3663" t="s">
        <v>1432</v>
      </c>
      <c r="AI3663" t="s">
        <v>2420</v>
      </c>
      <c r="AP3663">
        <f t="shared" si="114"/>
        <v>2</v>
      </c>
    </row>
    <row r="3664" spans="1:42" x14ac:dyDescent="0.3">
      <c r="A3664" s="1">
        <v>4615</v>
      </c>
      <c r="B3664" t="s">
        <v>13384</v>
      </c>
      <c r="C3664" t="s">
        <v>27</v>
      </c>
      <c r="D3664" t="s">
        <v>13385</v>
      </c>
      <c r="E3664" t="s">
        <v>11485</v>
      </c>
      <c r="F3664" t="s">
        <v>13386</v>
      </c>
      <c r="G3664" t="s">
        <v>13236</v>
      </c>
      <c r="H3664" t="s">
        <v>32</v>
      </c>
      <c r="I3664">
        <v>120</v>
      </c>
      <c r="J3664">
        <v>2.35</v>
      </c>
      <c r="K3664" t="s">
        <v>33</v>
      </c>
      <c r="L3664" t="s">
        <v>15349</v>
      </c>
      <c r="M3664" t="s">
        <v>20757</v>
      </c>
      <c r="N3664" t="s">
        <v>17685</v>
      </c>
      <c r="O3664" t="s">
        <v>15707</v>
      </c>
      <c r="P3664" t="s">
        <v>15383</v>
      </c>
      <c r="Q3664">
        <v>2009</v>
      </c>
      <c r="R3664" t="s">
        <v>34</v>
      </c>
      <c r="S3664">
        <v>1</v>
      </c>
      <c r="T3664">
        <v>1000000</v>
      </c>
      <c r="U3664">
        <v>3773863</v>
      </c>
      <c r="V3664">
        <f t="shared" si="115"/>
        <v>2773863</v>
      </c>
      <c r="W3664" t="s">
        <v>13387</v>
      </c>
      <c r="X3664">
        <v>7.1</v>
      </c>
      <c r="Y3664">
        <v>20</v>
      </c>
      <c r="Z3664">
        <v>4583</v>
      </c>
      <c r="AA3664">
        <v>55</v>
      </c>
      <c r="AB3664">
        <v>0</v>
      </c>
      <c r="AC3664">
        <v>3</v>
      </c>
      <c r="AD3664">
        <v>984</v>
      </c>
      <c r="AE3664">
        <v>801</v>
      </c>
      <c r="AF3664">
        <v>234</v>
      </c>
      <c r="AG3664">
        <v>2563</v>
      </c>
      <c r="AH3664" t="s">
        <v>2420</v>
      </c>
      <c r="AP3664">
        <f t="shared" si="114"/>
        <v>1</v>
      </c>
    </row>
    <row r="3665" spans="1:42" x14ac:dyDescent="0.3">
      <c r="A3665" s="1">
        <v>4617</v>
      </c>
      <c r="B3665" t="s">
        <v>13388</v>
      </c>
      <c r="C3665" t="s">
        <v>27</v>
      </c>
      <c r="D3665" t="s">
        <v>13389</v>
      </c>
      <c r="E3665" t="s">
        <v>13390</v>
      </c>
      <c r="F3665" t="s">
        <v>13391</v>
      </c>
      <c r="G3665" t="s">
        <v>13392</v>
      </c>
      <c r="H3665" t="s">
        <v>32</v>
      </c>
      <c r="I3665">
        <v>108</v>
      </c>
      <c r="J3665">
        <v>1.85</v>
      </c>
      <c r="K3665" t="s">
        <v>33</v>
      </c>
      <c r="L3665" t="s">
        <v>19464</v>
      </c>
      <c r="M3665" t="s">
        <v>14630</v>
      </c>
      <c r="N3665" t="s">
        <v>13491</v>
      </c>
      <c r="O3665" t="s">
        <v>16304</v>
      </c>
      <c r="P3665" t="s">
        <v>16305</v>
      </c>
      <c r="Q3665">
        <v>1999</v>
      </c>
      <c r="R3665" t="s">
        <v>491</v>
      </c>
      <c r="S3665">
        <v>3</v>
      </c>
      <c r="T3665">
        <v>500000</v>
      </c>
      <c r="U3665">
        <v>2047570</v>
      </c>
      <c r="V3665">
        <f t="shared" si="115"/>
        <v>1547570</v>
      </c>
      <c r="W3665" t="s">
        <v>13393</v>
      </c>
      <c r="X3665">
        <v>7.6</v>
      </c>
      <c r="Y3665">
        <v>70</v>
      </c>
      <c r="Z3665">
        <v>6790</v>
      </c>
      <c r="AA3665">
        <v>80</v>
      </c>
      <c r="AB3665">
        <v>491</v>
      </c>
      <c r="AC3665">
        <v>6</v>
      </c>
      <c r="AD3665">
        <v>54</v>
      </c>
      <c r="AE3665">
        <v>44</v>
      </c>
      <c r="AF3665">
        <v>43</v>
      </c>
      <c r="AG3665">
        <v>194</v>
      </c>
      <c r="AH3665" t="s">
        <v>20932</v>
      </c>
      <c r="AI3665" t="s">
        <v>6248</v>
      </c>
      <c r="AJ3665" t="s">
        <v>20930</v>
      </c>
      <c r="AP3665">
        <f t="shared" si="114"/>
        <v>3</v>
      </c>
    </row>
    <row r="3666" spans="1:42" x14ac:dyDescent="0.3">
      <c r="A3666" s="1">
        <v>4618</v>
      </c>
      <c r="B3666" t="s">
        <v>13394</v>
      </c>
      <c r="C3666" t="s">
        <v>27</v>
      </c>
      <c r="D3666" t="s">
        <v>13395</v>
      </c>
      <c r="E3666" t="s">
        <v>12584</v>
      </c>
      <c r="F3666" t="s">
        <v>13396</v>
      </c>
      <c r="G3666" t="s">
        <v>13397</v>
      </c>
      <c r="H3666" t="s">
        <v>32</v>
      </c>
      <c r="I3666">
        <v>102</v>
      </c>
      <c r="J3666">
        <v>2.35</v>
      </c>
      <c r="K3666" t="s">
        <v>33</v>
      </c>
      <c r="L3666" t="s">
        <v>14928</v>
      </c>
      <c r="M3666" t="s">
        <v>14003</v>
      </c>
      <c r="N3666" t="s">
        <v>14802</v>
      </c>
      <c r="O3666" t="s">
        <v>19458</v>
      </c>
      <c r="P3666" t="s">
        <v>17160</v>
      </c>
      <c r="Q3666">
        <v>2002</v>
      </c>
      <c r="R3666" t="s">
        <v>72</v>
      </c>
      <c r="S3666">
        <v>0</v>
      </c>
      <c r="T3666">
        <v>500000</v>
      </c>
      <c r="U3666">
        <v>1250798</v>
      </c>
      <c r="V3666">
        <f t="shared" si="115"/>
        <v>750798</v>
      </c>
      <c r="W3666" t="s">
        <v>13398</v>
      </c>
      <c r="X3666">
        <v>6.4</v>
      </c>
      <c r="Y3666">
        <v>5</v>
      </c>
      <c r="Z3666">
        <v>1099</v>
      </c>
      <c r="AA3666">
        <v>53</v>
      </c>
      <c r="AB3666">
        <v>43</v>
      </c>
      <c r="AC3666">
        <v>0</v>
      </c>
      <c r="AD3666">
        <v>69</v>
      </c>
      <c r="AE3666">
        <v>24</v>
      </c>
      <c r="AF3666">
        <v>15</v>
      </c>
      <c r="AG3666">
        <v>161</v>
      </c>
      <c r="AH3666" t="s">
        <v>1432</v>
      </c>
      <c r="AI3666" t="s">
        <v>2420</v>
      </c>
      <c r="AJ3666" t="s">
        <v>12756</v>
      </c>
      <c r="AP3666">
        <f t="shared" si="114"/>
        <v>3</v>
      </c>
    </row>
    <row r="3667" spans="1:42" x14ac:dyDescent="0.3">
      <c r="A3667" s="1">
        <v>4619</v>
      </c>
      <c r="B3667" t="s">
        <v>13399</v>
      </c>
      <c r="C3667" t="s">
        <v>27</v>
      </c>
      <c r="D3667" t="s">
        <v>13400</v>
      </c>
      <c r="E3667" t="s">
        <v>13401</v>
      </c>
      <c r="F3667" t="s">
        <v>13402</v>
      </c>
      <c r="G3667" t="s">
        <v>13403</v>
      </c>
      <c r="H3667" t="s">
        <v>13404</v>
      </c>
      <c r="I3667">
        <v>83</v>
      </c>
      <c r="J3667">
        <v>1.85</v>
      </c>
      <c r="K3667" t="s">
        <v>7630</v>
      </c>
      <c r="L3667" t="s">
        <v>14325</v>
      </c>
      <c r="M3667" t="s">
        <v>14069</v>
      </c>
      <c r="N3667" t="s">
        <v>18792</v>
      </c>
      <c r="O3667" t="s">
        <v>14397</v>
      </c>
      <c r="P3667" t="s">
        <v>20758</v>
      </c>
      <c r="Q3667">
        <v>2003</v>
      </c>
      <c r="R3667" t="s">
        <v>34</v>
      </c>
      <c r="S3667">
        <v>1</v>
      </c>
      <c r="T3667">
        <v>46000</v>
      </c>
      <c r="U3667">
        <v>1127331</v>
      </c>
      <c r="V3667">
        <f t="shared" si="115"/>
        <v>1081331</v>
      </c>
      <c r="W3667" t="s">
        <v>13405</v>
      </c>
      <c r="X3667">
        <v>7.4</v>
      </c>
      <c r="Y3667">
        <v>105</v>
      </c>
      <c r="Z3667">
        <v>7559</v>
      </c>
      <c r="AA3667">
        <v>77</v>
      </c>
      <c r="AB3667">
        <v>0</v>
      </c>
      <c r="AC3667">
        <v>6</v>
      </c>
      <c r="AD3667">
        <v>30</v>
      </c>
      <c r="AE3667">
        <v>0</v>
      </c>
      <c r="AF3667">
        <v>0</v>
      </c>
      <c r="AG3667">
        <v>30</v>
      </c>
      <c r="AH3667" t="s">
        <v>2420</v>
      </c>
      <c r="AP3667">
        <f t="shared" si="114"/>
        <v>1</v>
      </c>
    </row>
    <row r="3668" spans="1:42" x14ac:dyDescent="0.3">
      <c r="A3668" s="1">
        <v>4620</v>
      </c>
      <c r="B3668" t="s">
        <v>13406</v>
      </c>
      <c r="C3668" t="s">
        <v>27</v>
      </c>
      <c r="D3668" t="s">
        <v>13407</v>
      </c>
      <c r="E3668" t="s">
        <v>8333</v>
      </c>
      <c r="F3668" t="s">
        <v>13408</v>
      </c>
      <c r="G3668" t="s">
        <v>13409</v>
      </c>
      <c r="H3668" t="s">
        <v>32</v>
      </c>
      <c r="I3668">
        <v>93</v>
      </c>
      <c r="J3668">
        <v>1.78</v>
      </c>
      <c r="K3668" t="s">
        <v>33</v>
      </c>
      <c r="L3668" t="s">
        <v>13410</v>
      </c>
      <c r="Q3668">
        <v>2011</v>
      </c>
      <c r="R3668" t="s">
        <v>9126</v>
      </c>
      <c r="S3668">
        <v>1</v>
      </c>
      <c r="T3668">
        <v>500000</v>
      </c>
      <c r="U3668">
        <v>906666</v>
      </c>
      <c r="V3668">
        <f t="shared" si="115"/>
        <v>406666</v>
      </c>
      <c r="W3668" t="s">
        <v>13411</v>
      </c>
      <c r="X3668">
        <v>6.8</v>
      </c>
      <c r="Y3668">
        <v>29</v>
      </c>
      <c r="Z3668">
        <v>154</v>
      </c>
      <c r="AA3668">
        <v>5</v>
      </c>
      <c r="AB3668">
        <v>287</v>
      </c>
      <c r="AC3668">
        <v>0</v>
      </c>
      <c r="AD3668">
        <v>399</v>
      </c>
      <c r="AE3668">
        <v>169</v>
      </c>
      <c r="AF3668">
        <v>59</v>
      </c>
      <c r="AG3668">
        <v>660</v>
      </c>
      <c r="AH3668" t="s">
        <v>6248</v>
      </c>
      <c r="AP3668">
        <f t="shared" si="114"/>
        <v>1</v>
      </c>
    </row>
    <row r="3669" spans="1:42" x14ac:dyDescent="0.3">
      <c r="A3669" s="1">
        <v>4621</v>
      </c>
      <c r="B3669" t="s">
        <v>13412</v>
      </c>
      <c r="C3669" t="s">
        <v>27</v>
      </c>
      <c r="D3669" t="s">
        <v>13413</v>
      </c>
      <c r="E3669" t="s">
        <v>8728</v>
      </c>
      <c r="F3669" t="s">
        <v>13414</v>
      </c>
      <c r="G3669" t="s">
        <v>13415</v>
      </c>
      <c r="H3669" t="s">
        <v>32</v>
      </c>
      <c r="I3669">
        <v>86</v>
      </c>
      <c r="J3669">
        <v>1.85</v>
      </c>
      <c r="K3669" t="s">
        <v>33</v>
      </c>
      <c r="L3669" t="s">
        <v>18779</v>
      </c>
      <c r="M3669" t="s">
        <v>20759</v>
      </c>
      <c r="N3669" t="s">
        <v>20760</v>
      </c>
      <c r="O3669" t="s">
        <v>20761</v>
      </c>
      <c r="P3669" t="s">
        <v>18567</v>
      </c>
      <c r="Q3669">
        <v>2000</v>
      </c>
      <c r="R3669" t="s">
        <v>491</v>
      </c>
      <c r="S3669">
        <v>0</v>
      </c>
      <c r="T3669">
        <v>500000</v>
      </c>
      <c r="U3669">
        <v>1114943</v>
      </c>
      <c r="V3669">
        <f t="shared" si="115"/>
        <v>614943</v>
      </c>
      <c r="W3669" t="s">
        <v>13416</v>
      </c>
      <c r="X3669">
        <v>6.5</v>
      </c>
      <c r="Y3669">
        <v>46</v>
      </c>
      <c r="Z3669">
        <v>3562</v>
      </c>
      <c r="AA3669">
        <v>74</v>
      </c>
      <c r="AB3669">
        <v>0</v>
      </c>
      <c r="AC3669">
        <v>7</v>
      </c>
      <c r="AD3669">
        <v>328</v>
      </c>
      <c r="AE3669">
        <v>27</v>
      </c>
      <c r="AF3669">
        <v>17</v>
      </c>
      <c r="AG3669">
        <v>407</v>
      </c>
      <c r="AH3669" t="s">
        <v>2420</v>
      </c>
      <c r="AI3669" t="s">
        <v>20933</v>
      </c>
      <c r="AP3669">
        <f t="shared" si="114"/>
        <v>2</v>
      </c>
    </row>
    <row r="3670" spans="1:42" x14ac:dyDescent="0.3">
      <c r="A3670" s="1">
        <v>4622</v>
      </c>
      <c r="B3670" t="s">
        <v>13417</v>
      </c>
      <c r="C3670" t="s">
        <v>27</v>
      </c>
      <c r="D3670" t="s">
        <v>13395</v>
      </c>
      <c r="E3670" t="s">
        <v>12584</v>
      </c>
      <c r="F3670" t="s">
        <v>13418</v>
      </c>
      <c r="G3670" t="s">
        <v>13419</v>
      </c>
      <c r="H3670" t="s">
        <v>32</v>
      </c>
      <c r="I3670">
        <v>101</v>
      </c>
      <c r="J3670">
        <v>2.35</v>
      </c>
      <c r="K3670" t="s">
        <v>33</v>
      </c>
      <c r="L3670" t="s">
        <v>20762</v>
      </c>
      <c r="M3670" t="s">
        <v>16991</v>
      </c>
      <c r="N3670" t="s">
        <v>19330</v>
      </c>
      <c r="O3670" t="s">
        <v>14666</v>
      </c>
      <c r="P3670" t="s">
        <v>20046</v>
      </c>
      <c r="Q3670">
        <v>2003</v>
      </c>
      <c r="R3670" t="s">
        <v>72</v>
      </c>
      <c r="S3670">
        <v>0</v>
      </c>
      <c r="T3670">
        <v>500000</v>
      </c>
      <c r="U3670">
        <v>1111615</v>
      </c>
      <c r="V3670">
        <f t="shared" si="115"/>
        <v>611615</v>
      </c>
      <c r="W3670" t="s">
        <v>13420</v>
      </c>
      <c r="X3670">
        <v>6</v>
      </c>
      <c r="Y3670">
        <v>3</v>
      </c>
      <c r="Z3670">
        <v>651</v>
      </c>
      <c r="AA3670">
        <v>34</v>
      </c>
      <c r="AB3670">
        <v>44</v>
      </c>
      <c r="AC3670">
        <v>0</v>
      </c>
      <c r="AD3670">
        <v>69</v>
      </c>
      <c r="AE3670">
        <v>34</v>
      </c>
      <c r="AF3670">
        <v>17</v>
      </c>
      <c r="AG3670">
        <v>155</v>
      </c>
      <c r="AH3670" t="s">
        <v>1432</v>
      </c>
      <c r="AI3670" t="s">
        <v>20931</v>
      </c>
      <c r="AJ3670" t="s">
        <v>20926</v>
      </c>
      <c r="AP3670">
        <f t="shared" si="114"/>
        <v>3</v>
      </c>
    </row>
    <row r="3671" spans="1:42" x14ac:dyDescent="0.3">
      <c r="A3671" s="1">
        <v>4623</v>
      </c>
      <c r="B3671" t="s">
        <v>13421</v>
      </c>
      <c r="C3671" t="s">
        <v>27</v>
      </c>
      <c r="D3671" t="s">
        <v>9265</v>
      </c>
      <c r="E3671" t="s">
        <v>8087</v>
      </c>
      <c r="F3671" t="s">
        <v>13422</v>
      </c>
      <c r="G3671" t="s">
        <v>3928</v>
      </c>
      <c r="H3671" t="s">
        <v>32</v>
      </c>
      <c r="I3671">
        <v>111</v>
      </c>
      <c r="J3671">
        <v>1.85</v>
      </c>
      <c r="K3671" t="s">
        <v>33</v>
      </c>
      <c r="L3671" t="s">
        <v>16184</v>
      </c>
      <c r="M3671" t="s">
        <v>18339</v>
      </c>
      <c r="N3671" t="s">
        <v>20763</v>
      </c>
      <c r="O3671" t="s">
        <v>20764</v>
      </c>
      <c r="P3671" t="s">
        <v>15672</v>
      </c>
      <c r="Q3671">
        <v>1999</v>
      </c>
      <c r="R3671" t="s">
        <v>491</v>
      </c>
      <c r="S3671">
        <v>0</v>
      </c>
      <c r="T3671">
        <v>500000</v>
      </c>
      <c r="U3671">
        <v>985341</v>
      </c>
      <c r="V3671">
        <f t="shared" si="115"/>
        <v>485341</v>
      </c>
      <c r="W3671" t="s">
        <v>13423</v>
      </c>
      <c r="X3671">
        <v>7.3</v>
      </c>
      <c r="Y3671">
        <v>54</v>
      </c>
      <c r="Z3671">
        <v>3479</v>
      </c>
      <c r="AA3671">
        <v>87</v>
      </c>
      <c r="AB3671">
        <v>180</v>
      </c>
      <c r="AC3671">
        <v>35</v>
      </c>
      <c r="AD3671">
        <v>980</v>
      </c>
      <c r="AE3671">
        <v>505</v>
      </c>
      <c r="AF3671">
        <v>482</v>
      </c>
      <c r="AG3671">
        <v>3166</v>
      </c>
      <c r="AH3671" t="s">
        <v>2420</v>
      </c>
      <c r="AP3671">
        <f t="shared" si="114"/>
        <v>1</v>
      </c>
    </row>
    <row r="3672" spans="1:42" x14ac:dyDescent="0.3">
      <c r="A3672" s="1">
        <v>4624</v>
      </c>
      <c r="B3672" t="s">
        <v>13424</v>
      </c>
      <c r="C3672" t="s">
        <v>27</v>
      </c>
      <c r="D3672" t="s">
        <v>13425</v>
      </c>
      <c r="E3672" t="s">
        <v>2334</v>
      </c>
      <c r="F3672" t="s">
        <v>6758</v>
      </c>
      <c r="G3672" t="s">
        <v>1479</v>
      </c>
      <c r="H3672" t="s">
        <v>32</v>
      </c>
      <c r="I3672">
        <v>90</v>
      </c>
      <c r="J3672">
        <v>1.85</v>
      </c>
      <c r="K3672" t="s">
        <v>33</v>
      </c>
      <c r="L3672" t="s">
        <v>14496</v>
      </c>
      <c r="M3672" t="s">
        <v>16459</v>
      </c>
      <c r="N3672" t="s">
        <v>18459</v>
      </c>
      <c r="O3672" t="s">
        <v>14068</v>
      </c>
      <c r="P3672" t="s">
        <v>16676</v>
      </c>
      <c r="Q3672">
        <v>2004</v>
      </c>
      <c r="R3672" t="s">
        <v>491</v>
      </c>
      <c r="S3672">
        <v>0</v>
      </c>
      <c r="T3672">
        <v>500000</v>
      </c>
      <c r="U3672">
        <v>603943</v>
      </c>
      <c r="V3672">
        <f t="shared" si="115"/>
        <v>103943</v>
      </c>
      <c r="W3672" t="s">
        <v>13426</v>
      </c>
      <c r="X3672">
        <v>7.3</v>
      </c>
      <c r="Y3672">
        <v>126</v>
      </c>
      <c r="Z3672">
        <v>26407</v>
      </c>
      <c r="AA3672">
        <v>154</v>
      </c>
      <c r="AB3672">
        <v>1000</v>
      </c>
      <c r="AC3672">
        <v>9</v>
      </c>
      <c r="AD3672">
        <v>710</v>
      </c>
      <c r="AE3672">
        <v>634</v>
      </c>
      <c r="AF3672">
        <v>595</v>
      </c>
      <c r="AG3672">
        <v>2655</v>
      </c>
      <c r="AH3672" t="s">
        <v>20931</v>
      </c>
      <c r="AI3672" t="s">
        <v>2420</v>
      </c>
      <c r="AP3672">
        <f t="shared" si="114"/>
        <v>2</v>
      </c>
    </row>
    <row r="3673" spans="1:42" x14ac:dyDescent="0.3">
      <c r="A3673" s="1">
        <v>4625</v>
      </c>
      <c r="B3673" t="s">
        <v>13427</v>
      </c>
      <c r="C3673" t="s">
        <v>559</v>
      </c>
      <c r="D3673" t="s">
        <v>11619</v>
      </c>
      <c r="E3673" t="s">
        <v>11270</v>
      </c>
      <c r="F3673" t="s">
        <v>5687</v>
      </c>
      <c r="G3673" t="s">
        <v>7712</v>
      </c>
      <c r="H3673" t="s">
        <v>32</v>
      </c>
      <c r="I3673">
        <v>86</v>
      </c>
      <c r="J3673">
        <v>1.85</v>
      </c>
      <c r="K3673" t="s">
        <v>33</v>
      </c>
      <c r="L3673" t="s">
        <v>15082</v>
      </c>
      <c r="M3673" t="s">
        <v>18299</v>
      </c>
      <c r="N3673" t="s">
        <v>14048</v>
      </c>
      <c r="O3673" t="s">
        <v>14902</v>
      </c>
      <c r="P3673" t="s">
        <v>14877</v>
      </c>
      <c r="Q3673">
        <v>1997</v>
      </c>
      <c r="R3673" t="s">
        <v>491</v>
      </c>
      <c r="S3673">
        <v>3</v>
      </c>
      <c r="T3673">
        <v>500000</v>
      </c>
      <c r="U3673">
        <v>334041</v>
      </c>
      <c r="V3673">
        <f t="shared" si="115"/>
        <v>-165959</v>
      </c>
      <c r="W3673" t="s">
        <v>13428</v>
      </c>
      <c r="X3673">
        <v>6.5</v>
      </c>
      <c r="Y3673">
        <v>17</v>
      </c>
      <c r="Z3673">
        <v>1038</v>
      </c>
      <c r="AA3673">
        <v>21</v>
      </c>
      <c r="AB3673">
        <v>51</v>
      </c>
      <c r="AC3673">
        <v>204</v>
      </c>
      <c r="AD3673">
        <v>659</v>
      </c>
      <c r="AE3673">
        <v>529</v>
      </c>
      <c r="AF3673">
        <v>474</v>
      </c>
      <c r="AG3673">
        <v>2322</v>
      </c>
      <c r="AH3673" t="s">
        <v>20931</v>
      </c>
      <c r="AI3673" t="s">
        <v>2420</v>
      </c>
      <c r="AJ3673" t="s">
        <v>12756</v>
      </c>
      <c r="AP3673">
        <f t="shared" si="114"/>
        <v>3</v>
      </c>
    </row>
    <row r="3674" spans="1:42" x14ac:dyDescent="0.3">
      <c r="A3674" s="1">
        <v>4626</v>
      </c>
      <c r="B3674" t="s">
        <v>13429</v>
      </c>
      <c r="C3674" t="s">
        <v>27</v>
      </c>
      <c r="D3674" t="s">
        <v>13430</v>
      </c>
      <c r="E3674" t="s">
        <v>115</v>
      </c>
      <c r="F3674" t="s">
        <v>3583</v>
      </c>
      <c r="G3674" t="s">
        <v>1997</v>
      </c>
      <c r="H3674" t="s">
        <v>32</v>
      </c>
      <c r="I3674">
        <v>98</v>
      </c>
      <c r="J3674">
        <v>1.85</v>
      </c>
      <c r="K3674" t="s">
        <v>33</v>
      </c>
      <c r="L3674" t="s">
        <v>16237</v>
      </c>
      <c r="M3674" t="s">
        <v>16841</v>
      </c>
      <c r="N3674" t="s">
        <v>14003</v>
      </c>
      <c r="O3674" t="s">
        <v>14554</v>
      </c>
      <c r="P3674" t="s">
        <v>14821</v>
      </c>
      <c r="Q3674">
        <v>2001</v>
      </c>
      <c r="R3674" t="s">
        <v>491</v>
      </c>
      <c r="S3674">
        <v>1</v>
      </c>
      <c r="T3674">
        <v>500000</v>
      </c>
      <c r="U3674">
        <v>295468</v>
      </c>
      <c r="V3674">
        <f t="shared" si="115"/>
        <v>-204532</v>
      </c>
      <c r="W3674" t="s">
        <v>13431</v>
      </c>
      <c r="X3674">
        <v>6</v>
      </c>
      <c r="Y3674">
        <v>25</v>
      </c>
      <c r="Z3674">
        <v>709</v>
      </c>
      <c r="AA3674">
        <v>34</v>
      </c>
      <c r="AB3674">
        <v>139</v>
      </c>
      <c r="AC3674">
        <v>71</v>
      </c>
      <c r="AD3674">
        <v>22000</v>
      </c>
      <c r="AE3674">
        <v>1000</v>
      </c>
      <c r="AF3674">
        <v>658</v>
      </c>
      <c r="AG3674">
        <v>24382</v>
      </c>
      <c r="AH3674" t="s">
        <v>1432</v>
      </c>
      <c r="AI3674" t="s">
        <v>12756</v>
      </c>
      <c r="AP3674">
        <f t="shared" si="114"/>
        <v>2</v>
      </c>
    </row>
    <row r="3675" spans="1:42" x14ac:dyDescent="0.3">
      <c r="A3675" s="1">
        <v>4627</v>
      </c>
      <c r="B3675" t="s">
        <v>13432</v>
      </c>
      <c r="C3675" t="s">
        <v>27</v>
      </c>
      <c r="D3675" t="s">
        <v>13433</v>
      </c>
      <c r="E3675" t="s">
        <v>11445</v>
      </c>
      <c r="F3675" t="s">
        <v>13434</v>
      </c>
      <c r="G3675" t="s">
        <v>12736</v>
      </c>
      <c r="H3675" t="s">
        <v>32</v>
      </c>
      <c r="I3675">
        <v>91</v>
      </c>
      <c r="J3675">
        <v>1.85</v>
      </c>
      <c r="K3675" t="s">
        <v>33</v>
      </c>
      <c r="L3675" t="s">
        <v>19641</v>
      </c>
      <c r="M3675" t="s">
        <v>15162</v>
      </c>
      <c r="N3675" t="s">
        <v>14048</v>
      </c>
      <c r="O3675" t="s">
        <v>15882</v>
      </c>
      <c r="P3675" t="s">
        <v>15898</v>
      </c>
      <c r="Q3675">
        <v>2002</v>
      </c>
      <c r="R3675" t="s">
        <v>491</v>
      </c>
      <c r="S3675">
        <v>3</v>
      </c>
      <c r="T3675">
        <v>500000</v>
      </c>
      <c r="U3675">
        <v>243347</v>
      </c>
      <c r="V3675">
        <f t="shared" si="115"/>
        <v>-256653</v>
      </c>
      <c r="W3675" t="s">
        <v>13435</v>
      </c>
      <c r="X3675">
        <v>5.3</v>
      </c>
      <c r="Y3675">
        <v>11</v>
      </c>
      <c r="Z3675">
        <v>553</v>
      </c>
      <c r="AA3675">
        <v>24</v>
      </c>
      <c r="AB3675">
        <v>86</v>
      </c>
      <c r="AC3675">
        <v>21</v>
      </c>
      <c r="AD3675">
        <v>597</v>
      </c>
      <c r="AE3675">
        <v>485</v>
      </c>
      <c r="AF3675">
        <v>469</v>
      </c>
      <c r="AG3675">
        <v>2555</v>
      </c>
      <c r="AH3675" t="s">
        <v>20931</v>
      </c>
      <c r="AI3675" t="s">
        <v>2420</v>
      </c>
      <c r="AJ3675" t="s">
        <v>13161</v>
      </c>
      <c r="AP3675">
        <f t="shared" si="114"/>
        <v>3</v>
      </c>
    </row>
    <row r="3676" spans="1:42" x14ac:dyDescent="0.3">
      <c r="A3676" s="1">
        <v>4628</v>
      </c>
      <c r="B3676" t="s">
        <v>13436</v>
      </c>
      <c r="C3676" t="s">
        <v>27</v>
      </c>
      <c r="D3676" t="s">
        <v>209</v>
      </c>
      <c r="E3676" t="s">
        <v>3091</v>
      </c>
      <c r="F3676" t="s">
        <v>3349</v>
      </c>
      <c r="G3676" t="s">
        <v>453</v>
      </c>
      <c r="H3676" t="s">
        <v>32</v>
      </c>
      <c r="I3676">
        <v>91</v>
      </c>
      <c r="J3676">
        <v>1.85</v>
      </c>
      <c r="K3676" t="s">
        <v>33</v>
      </c>
      <c r="L3676" t="s">
        <v>19287</v>
      </c>
      <c r="M3676" t="s">
        <v>15550</v>
      </c>
      <c r="N3676" t="s">
        <v>20765</v>
      </c>
      <c r="O3676" t="s">
        <v>16450</v>
      </c>
      <c r="P3676" t="s">
        <v>20766</v>
      </c>
      <c r="Q3676">
        <v>2005</v>
      </c>
      <c r="R3676" t="s">
        <v>491</v>
      </c>
      <c r="S3676">
        <v>0</v>
      </c>
      <c r="T3676">
        <v>500000</v>
      </c>
      <c r="U3676">
        <v>154077</v>
      </c>
      <c r="V3676">
        <f t="shared" si="115"/>
        <v>-345923</v>
      </c>
      <c r="W3676" t="s">
        <v>13437</v>
      </c>
      <c r="X3676">
        <v>6.6</v>
      </c>
      <c r="Y3676">
        <v>81</v>
      </c>
      <c r="Z3676">
        <v>6884</v>
      </c>
      <c r="AA3676">
        <v>53</v>
      </c>
      <c r="AB3676">
        <v>238</v>
      </c>
      <c r="AC3676">
        <v>12000</v>
      </c>
      <c r="AD3676">
        <v>778</v>
      </c>
      <c r="AE3676">
        <v>327</v>
      </c>
      <c r="AF3676">
        <v>213</v>
      </c>
      <c r="AG3676">
        <v>1440</v>
      </c>
      <c r="AH3676" t="s">
        <v>1432</v>
      </c>
      <c r="AI3676" t="s">
        <v>2420</v>
      </c>
      <c r="AP3676">
        <f t="shared" si="114"/>
        <v>2</v>
      </c>
    </row>
    <row r="3677" spans="1:42" x14ac:dyDescent="0.3">
      <c r="A3677" s="1">
        <v>4630</v>
      </c>
      <c r="B3677" t="s">
        <v>13438</v>
      </c>
      <c r="C3677" t="s">
        <v>27</v>
      </c>
      <c r="D3677" t="s">
        <v>13439</v>
      </c>
      <c r="E3677" t="s">
        <v>1399</v>
      </c>
      <c r="F3677" t="s">
        <v>13440</v>
      </c>
      <c r="G3677" t="s">
        <v>13441</v>
      </c>
      <c r="H3677" t="s">
        <v>32</v>
      </c>
      <c r="I3677">
        <v>88</v>
      </c>
      <c r="J3677">
        <v>2.35</v>
      </c>
      <c r="K3677" t="s">
        <v>33</v>
      </c>
      <c r="L3677" t="s">
        <v>13442</v>
      </c>
      <c r="Q3677">
        <v>2012</v>
      </c>
      <c r="R3677" t="s">
        <v>491</v>
      </c>
      <c r="S3677">
        <v>0</v>
      </c>
      <c r="T3677">
        <v>500000</v>
      </c>
      <c r="U3677">
        <v>151389</v>
      </c>
      <c r="V3677">
        <f t="shared" si="115"/>
        <v>-348611</v>
      </c>
      <c r="W3677" t="s">
        <v>13443</v>
      </c>
      <c r="X3677">
        <v>7.1</v>
      </c>
      <c r="Y3677">
        <v>39</v>
      </c>
      <c r="Z3677">
        <v>774</v>
      </c>
      <c r="AA3677">
        <v>7</v>
      </c>
      <c r="AB3677">
        <v>590</v>
      </c>
      <c r="AC3677">
        <v>0</v>
      </c>
      <c r="AD3677">
        <v>342</v>
      </c>
      <c r="AE3677">
        <v>79</v>
      </c>
      <c r="AF3677">
        <v>49</v>
      </c>
      <c r="AG3677">
        <v>483</v>
      </c>
      <c r="AH3677" t="s">
        <v>6248</v>
      </c>
      <c r="AP3677">
        <f t="shared" si="114"/>
        <v>1</v>
      </c>
    </row>
    <row r="3678" spans="1:42" x14ac:dyDescent="0.3">
      <c r="A3678" s="1">
        <v>4631</v>
      </c>
      <c r="B3678" t="s">
        <v>13444</v>
      </c>
      <c r="C3678" t="s">
        <v>559</v>
      </c>
      <c r="D3678" t="s">
        <v>9705</v>
      </c>
      <c r="E3678" t="s">
        <v>13445</v>
      </c>
      <c r="F3678" t="s">
        <v>13446</v>
      </c>
      <c r="G3678" t="s">
        <v>13447</v>
      </c>
      <c r="H3678" t="s">
        <v>2116</v>
      </c>
      <c r="I3678">
        <v>105</v>
      </c>
      <c r="J3678">
        <v>1.37</v>
      </c>
      <c r="K3678" t="s">
        <v>5440</v>
      </c>
      <c r="L3678" t="s">
        <v>18020</v>
      </c>
      <c r="M3678" t="s">
        <v>14040</v>
      </c>
      <c r="N3678" t="s">
        <v>14543</v>
      </c>
      <c r="O3678" t="s">
        <v>20767</v>
      </c>
      <c r="P3678" t="s">
        <v>14305</v>
      </c>
      <c r="Q3678">
        <v>1954</v>
      </c>
      <c r="R3678" t="s">
        <v>9126</v>
      </c>
      <c r="S3678">
        <v>6</v>
      </c>
      <c r="T3678">
        <v>2000000</v>
      </c>
      <c r="U3678">
        <v>269061</v>
      </c>
      <c r="V3678">
        <f t="shared" si="115"/>
        <v>-1730939</v>
      </c>
      <c r="W3678" t="s">
        <v>13448</v>
      </c>
      <c r="X3678">
        <v>8.6999999999999993</v>
      </c>
      <c r="Y3678">
        <v>153</v>
      </c>
      <c r="Z3678">
        <v>229012</v>
      </c>
      <c r="AA3678">
        <v>596</v>
      </c>
      <c r="AB3678">
        <v>11000</v>
      </c>
      <c r="AC3678">
        <v>0</v>
      </c>
      <c r="AD3678">
        <v>304</v>
      </c>
      <c r="AE3678">
        <v>8</v>
      </c>
      <c r="AF3678">
        <v>4</v>
      </c>
      <c r="AG3678">
        <v>338</v>
      </c>
      <c r="AH3678" t="s">
        <v>980</v>
      </c>
      <c r="AI3678" t="s">
        <v>718</v>
      </c>
      <c r="AJ3678" t="s">
        <v>2420</v>
      </c>
      <c r="AP3678">
        <f t="shared" si="114"/>
        <v>3</v>
      </c>
    </row>
    <row r="3679" spans="1:42" x14ac:dyDescent="0.3">
      <c r="A3679" s="1">
        <v>4632</v>
      </c>
      <c r="B3679" t="s">
        <v>13449</v>
      </c>
      <c r="C3679" t="s">
        <v>27</v>
      </c>
      <c r="D3679" t="s">
        <v>13450</v>
      </c>
      <c r="E3679" t="s">
        <v>13451</v>
      </c>
      <c r="F3679" t="s">
        <v>13452</v>
      </c>
      <c r="G3679" t="s">
        <v>13453</v>
      </c>
      <c r="H3679" t="s">
        <v>32</v>
      </c>
      <c r="I3679">
        <v>89</v>
      </c>
      <c r="J3679">
        <v>2.35</v>
      </c>
      <c r="K3679" t="s">
        <v>33</v>
      </c>
      <c r="L3679" t="s">
        <v>15349</v>
      </c>
      <c r="M3679" t="s">
        <v>20768</v>
      </c>
      <c r="N3679" t="s">
        <v>20769</v>
      </c>
      <c r="O3679" t="s">
        <v>20770</v>
      </c>
      <c r="P3679" t="s">
        <v>17746</v>
      </c>
      <c r="Q3679">
        <v>2012</v>
      </c>
      <c r="R3679" t="s">
        <v>6921</v>
      </c>
      <c r="S3679">
        <v>1</v>
      </c>
      <c r="T3679">
        <v>500000</v>
      </c>
      <c r="U3679">
        <v>133778</v>
      </c>
      <c r="V3679">
        <f t="shared" si="115"/>
        <v>-366222</v>
      </c>
      <c r="W3679" t="s">
        <v>13454</v>
      </c>
      <c r="X3679">
        <v>8.4</v>
      </c>
      <c r="Y3679">
        <v>26</v>
      </c>
      <c r="Z3679">
        <v>3086</v>
      </c>
      <c r="AA3679">
        <v>9</v>
      </c>
      <c r="AB3679">
        <v>0</v>
      </c>
      <c r="AC3679">
        <v>6</v>
      </c>
      <c r="AD3679">
        <v>14</v>
      </c>
      <c r="AE3679">
        <v>9</v>
      </c>
      <c r="AF3679">
        <v>8</v>
      </c>
      <c r="AG3679">
        <v>44</v>
      </c>
      <c r="AH3679" t="s">
        <v>6248</v>
      </c>
      <c r="AI3679" t="s">
        <v>20930</v>
      </c>
      <c r="AP3679">
        <f t="shared" si="114"/>
        <v>2</v>
      </c>
    </row>
    <row r="3680" spans="1:42" x14ac:dyDescent="0.3">
      <c r="A3680" s="1">
        <v>4634</v>
      </c>
      <c r="B3680" t="s">
        <v>13455</v>
      </c>
      <c r="C3680" t="s">
        <v>27</v>
      </c>
      <c r="D3680" t="s">
        <v>316</v>
      </c>
      <c r="E3680" t="s">
        <v>2891</v>
      </c>
      <c r="F3680" t="s">
        <v>13456</v>
      </c>
      <c r="G3680" t="s">
        <v>13457</v>
      </c>
      <c r="H3680" t="s">
        <v>32</v>
      </c>
      <c r="I3680">
        <v>84</v>
      </c>
      <c r="J3680">
        <v>1.85</v>
      </c>
      <c r="K3680" t="s">
        <v>33</v>
      </c>
      <c r="L3680" t="s">
        <v>20771</v>
      </c>
      <c r="M3680" t="s">
        <v>20772</v>
      </c>
      <c r="N3680" t="s">
        <v>15966</v>
      </c>
      <c r="O3680" t="s">
        <v>18384</v>
      </c>
      <c r="P3680" t="s">
        <v>15106</v>
      </c>
      <c r="Q3680">
        <v>2007</v>
      </c>
      <c r="R3680" t="s">
        <v>6921</v>
      </c>
      <c r="S3680">
        <v>0</v>
      </c>
      <c r="T3680">
        <v>500000</v>
      </c>
      <c r="U3680">
        <v>52850</v>
      </c>
      <c r="V3680">
        <f t="shared" si="115"/>
        <v>-447150</v>
      </c>
      <c r="W3680" t="s">
        <v>13458</v>
      </c>
      <c r="X3680">
        <v>6.2</v>
      </c>
      <c r="Y3680">
        <v>35</v>
      </c>
      <c r="Z3680">
        <v>1656</v>
      </c>
      <c r="AA3680">
        <v>12</v>
      </c>
      <c r="AB3680">
        <v>155</v>
      </c>
      <c r="AC3680">
        <v>681</v>
      </c>
      <c r="AD3680">
        <v>239</v>
      </c>
      <c r="AE3680">
        <v>172</v>
      </c>
      <c r="AF3680">
        <v>143</v>
      </c>
      <c r="AG3680">
        <v>734</v>
      </c>
      <c r="AH3680" t="s">
        <v>1432</v>
      </c>
      <c r="AP3680">
        <f t="shared" si="114"/>
        <v>1</v>
      </c>
    </row>
    <row r="3681" spans="1:42" x14ac:dyDescent="0.3">
      <c r="A3681" s="1">
        <v>4635</v>
      </c>
      <c r="B3681" t="s">
        <v>13459</v>
      </c>
      <c r="C3681" t="s">
        <v>27</v>
      </c>
      <c r="D3681" t="s">
        <v>13460</v>
      </c>
      <c r="E3681" t="s">
        <v>3270</v>
      </c>
      <c r="F3681" t="s">
        <v>6879</v>
      </c>
      <c r="G3681" t="s">
        <v>13461</v>
      </c>
      <c r="H3681" t="s">
        <v>1390</v>
      </c>
      <c r="I3681">
        <v>82</v>
      </c>
      <c r="J3681">
        <v>1.85</v>
      </c>
      <c r="K3681" t="s">
        <v>33</v>
      </c>
      <c r="L3681" t="s">
        <v>14444</v>
      </c>
      <c r="M3681" t="s">
        <v>20773</v>
      </c>
      <c r="N3681" t="s">
        <v>20774</v>
      </c>
      <c r="O3681" t="s">
        <v>20775</v>
      </c>
      <c r="P3681" t="s">
        <v>20260</v>
      </c>
      <c r="Q3681">
        <v>2010</v>
      </c>
      <c r="R3681" t="s">
        <v>491</v>
      </c>
      <c r="S3681">
        <v>0</v>
      </c>
      <c r="T3681">
        <v>500000</v>
      </c>
      <c r="U3681">
        <v>98017</v>
      </c>
      <c r="V3681">
        <f t="shared" si="115"/>
        <v>-401983</v>
      </c>
      <c r="W3681" t="s">
        <v>13462</v>
      </c>
      <c r="X3681">
        <v>5.8</v>
      </c>
      <c r="Y3681">
        <v>230</v>
      </c>
      <c r="Z3681">
        <v>26185</v>
      </c>
      <c r="AA3681">
        <v>170</v>
      </c>
      <c r="AB3681">
        <v>46000</v>
      </c>
      <c r="AC3681">
        <v>248</v>
      </c>
      <c r="AD3681">
        <v>353</v>
      </c>
      <c r="AE3681">
        <v>248</v>
      </c>
      <c r="AF3681">
        <v>196</v>
      </c>
      <c r="AG3681">
        <v>1498</v>
      </c>
      <c r="AH3681" t="s">
        <v>1432</v>
      </c>
      <c r="AI3681" t="s">
        <v>20924</v>
      </c>
      <c r="AJ3681" t="s">
        <v>4493</v>
      </c>
      <c r="AP3681">
        <f t="shared" si="114"/>
        <v>3</v>
      </c>
    </row>
    <row r="3682" spans="1:42" x14ac:dyDescent="0.3">
      <c r="A3682" s="1">
        <v>4636</v>
      </c>
      <c r="B3682" t="s">
        <v>13463</v>
      </c>
      <c r="C3682" t="s">
        <v>27</v>
      </c>
      <c r="D3682" t="s">
        <v>13228</v>
      </c>
      <c r="E3682" t="s">
        <v>13464</v>
      </c>
      <c r="F3682" t="s">
        <v>13465</v>
      </c>
      <c r="G3682" t="s">
        <v>13466</v>
      </c>
      <c r="H3682" t="s">
        <v>32</v>
      </c>
      <c r="I3682">
        <v>100</v>
      </c>
      <c r="J3682">
        <v>1.85</v>
      </c>
      <c r="K3682" t="s">
        <v>33</v>
      </c>
      <c r="L3682" t="s">
        <v>14140</v>
      </c>
      <c r="M3682" t="s">
        <v>15251</v>
      </c>
      <c r="N3682" t="s">
        <v>14003</v>
      </c>
      <c r="O3682" t="s">
        <v>14676</v>
      </c>
      <c r="P3682" t="s">
        <v>15289</v>
      </c>
      <c r="Q3682">
        <v>2007</v>
      </c>
      <c r="R3682" t="s">
        <v>491</v>
      </c>
      <c r="S3682">
        <v>3</v>
      </c>
      <c r="T3682">
        <v>500000</v>
      </c>
      <c r="U3682">
        <v>31937</v>
      </c>
      <c r="V3682">
        <f t="shared" si="115"/>
        <v>-468063</v>
      </c>
      <c r="W3682" t="s">
        <v>13467</v>
      </c>
      <c r="X3682">
        <v>5.7</v>
      </c>
      <c r="Y3682">
        <v>9</v>
      </c>
      <c r="Z3682">
        <v>1358</v>
      </c>
      <c r="AA3682">
        <v>10</v>
      </c>
      <c r="AB3682">
        <v>60</v>
      </c>
      <c r="AC3682">
        <v>6</v>
      </c>
      <c r="AD3682">
        <v>396</v>
      </c>
      <c r="AE3682">
        <v>326</v>
      </c>
      <c r="AF3682">
        <v>325</v>
      </c>
      <c r="AG3682">
        <v>2310</v>
      </c>
      <c r="AH3682" t="s">
        <v>1432</v>
      </c>
      <c r="AI3682" t="s">
        <v>12756</v>
      </c>
      <c r="AP3682">
        <f t="shared" si="114"/>
        <v>2</v>
      </c>
    </row>
    <row r="3683" spans="1:42" x14ac:dyDescent="0.3">
      <c r="A3683" s="1">
        <v>4637</v>
      </c>
      <c r="B3683" t="s">
        <v>13468</v>
      </c>
      <c r="C3683" t="s">
        <v>27</v>
      </c>
      <c r="D3683" t="s">
        <v>13469</v>
      </c>
      <c r="E3683" t="s">
        <v>2992</v>
      </c>
      <c r="F3683" t="s">
        <v>4199</v>
      </c>
      <c r="G3683" t="s">
        <v>13470</v>
      </c>
      <c r="H3683" t="s">
        <v>32</v>
      </c>
      <c r="I3683">
        <v>112</v>
      </c>
      <c r="J3683">
        <v>2.35</v>
      </c>
      <c r="K3683" t="s">
        <v>33</v>
      </c>
      <c r="L3683" t="s">
        <v>16500</v>
      </c>
      <c r="M3683" t="s">
        <v>14505</v>
      </c>
      <c r="N3683" t="s">
        <v>17246</v>
      </c>
      <c r="O3683" t="s">
        <v>17252</v>
      </c>
      <c r="P3683" t="s">
        <v>14554</v>
      </c>
      <c r="Q3683">
        <v>2002</v>
      </c>
      <c r="R3683" t="s">
        <v>491</v>
      </c>
      <c r="S3683">
        <v>2</v>
      </c>
      <c r="T3683">
        <v>500000</v>
      </c>
      <c r="U3683">
        <v>13134</v>
      </c>
      <c r="V3683">
        <f t="shared" si="115"/>
        <v>-486866</v>
      </c>
      <c r="W3683" t="s">
        <v>13471</v>
      </c>
      <c r="X3683">
        <v>6.1</v>
      </c>
      <c r="Y3683">
        <v>17</v>
      </c>
      <c r="Z3683">
        <v>2004</v>
      </c>
      <c r="AA3683">
        <v>32</v>
      </c>
      <c r="AB3683">
        <v>183</v>
      </c>
      <c r="AC3683">
        <v>12</v>
      </c>
      <c r="AD3683">
        <v>33000</v>
      </c>
      <c r="AE3683">
        <v>1000</v>
      </c>
      <c r="AF3683">
        <v>699</v>
      </c>
      <c r="AG3683">
        <v>35294</v>
      </c>
      <c r="AH3683" t="s">
        <v>2420</v>
      </c>
      <c r="AI3683" t="s">
        <v>20930</v>
      </c>
      <c r="AP3683">
        <f t="shared" si="114"/>
        <v>2</v>
      </c>
    </row>
    <row r="3684" spans="1:42" x14ac:dyDescent="0.3">
      <c r="A3684" s="1">
        <v>4638</v>
      </c>
      <c r="B3684" t="s">
        <v>13472</v>
      </c>
      <c r="C3684" t="s">
        <v>27</v>
      </c>
      <c r="D3684" t="s">
        <v>13473</v>
      </c>
      <c r="E3684" t="s">
        <v>3612</v>
      </c>
      <c r="F3684" t="s">
        <v>13474</v>
      </c>
      <c r="G3684" t="s">
        <v>13475</v>
      </c>
      <c r="H3684" t="s">
        <v>47</v>
      </c>
      <c r="I3684">
        <v>94</v>
      </c>
      <c r="J3684">
        <v>2.35</v>
      </c>
      <c r="K3684" t="s">
        <v>33</v>
      </c>
      <c r="L3684" t="s">
        <v>13981</v>
      </c>
      <c r="M3684" t="s">
        <v>14038</v>
      </c>
      <c r="N3684" t="s">
        <v>20776</v>
      </c>
      <c r="O3684" t="s">
        <v>14401</v>
      </c>
      <c r="P3684" t="s">
        <v>15527</v>
      </c>
      <c r="Q3684">
        <v>2010</v>
      </c>
      <c r="R3684" t="s">
        <v>491</v>
      </c>
      <c r="S3684">
        <v>0</v>
      </c>
      <c r="T3684">
        <v>500000</v>
      </c>
      <c r="U3684">
        <v>237301</v>
      </c>
      <c r="V3684">
        <f t="shared" si="115"/>
        <v>-262699</v>
      </c>
      <c r="W3684" t="s">
        <v>13476</v>
      </c>
      <c r="X3684">
        <v>6.4</v>
      </c>
      <c r="Y3684">
        <v>344</v>
      </c>
      <c r="Z3684">
        <v>75669</v>
      </c>
      <c r="AA3684">
        <v>451</v>
      </c>
      <c r="AB3684">
        <v>19000</v>
      </c>
      <c r="AC3684">
        <v>380</v>
      </c>
      <c r="AD3684">
        <v>660</v>
      </c>
      <c r="AE3684">
        <v>280</v>
      </c>
      <c r="AF3684">
        <v>113</v>
      </c>
      <c r="AG3684">
        <v>1118</v>
      </c>
      <c r="AH3684" t="s">
        <v>2420</v>
      </c>
      <c r="AI3684" t="s">
        <v>13700</v>
      </c>
      <c r="AJ3684" t="s">
        <v>13161</v>
      </c>
      <c r="AP3684">
        <f t="shared" si="114"/>
        <v>3</v>
      </c>
    </row>
    <row r="3685" spans="1:42" x14ac:dyDescent="0.3">
      <c r="A3685" s="1">
        <v>4640</v>
      </c>
      <c r="B3685" t="s">
        <v>13477</v>
      </c>
      <c r="C3685" t="s">
        <v>27</v>
      </c>
      <c r="D3685" t="s">
        <v>13478</v>
      </c>
      <c r="E3685" t="s">
        <v>5323</v>
      </c>
      <c r="F3685" t="s">
        <v>13479</v>
      </c>
      <c r="G3685" t="s">
        <v>13480</v>
      </c>
      <c r="H3685" t="s">
        <v>32</v>
      </c>
      <c r="I3685">
        <v>91</v>
      </c>
      <c r="J3685">
        <v>2.35</v>
      </c>
      <c r="K3685" t="s">
        <v>33</v>
      </c>
      <c r="L3685" t="s">
        <v>14076</v>
      </c>
      <c r="M3685" t="s">
        <v>17213</v>
      </c>
      <c r="Q3685">
        <v>2007</v>
      </c>
      <c r="R3685" t="s">
        <v>34</v>
      </c>
      <c r="S3685">
        <v>2</v>
      </c>
      <c r="T3685">
        <v>500000</v>
      </c>
      <c r="U3685">
        <v>12055</v>
      </c>
      <c r="V3685">
        <f t="shared" si="115"/>
        <v>-487945</v>
      </c>
      <c r="W3685" t="s">
        <v>13481</v>
      </c>
      <c r="X3685">
        <v>6.5</v>
      </c>
      <c r="Y3685">
        <v>28</v>
      </c>
      <c r="Z3685">
        <v>739</v>
      </c>
      <c r="AA3685">
        <v>10</v>
      </c>
      <c r="AB3685">
        <v>339</v>
      </c>
      <c r="AC3685">
        <v>0</v>
      </c>
      <c r="AD3685">
        <v>472</v>
      </c>
      <c r="AE3685">
        <v>185</v>
      </c>
      <c r="AF3685">
        <v>170</v>
      </c>
      <c r="AG3685">
        <v>1047</v>
      </c>
      <c r="AH3685" t="s">
        <v>1432</v>
      </c>
      <c r="AP3685">
        <f t="shared" si="114"/>
        <v>1</v>
      </c>
    </row>
    <row r="3686" spans="1:42" x14ac:dyDescent="0.3">
      <c r="A3686" s="1">
        <v>4641</v>
      </c>
      <c r="B3686" t="s">
        <v>13482</v>
      </c>
      <c r="C3686" t="s">
        <v>27</v>
      </c>
      <c r="D3686" t="s">
        <v>13483</v>
      </c>
      <c r="E3686" t="s">
        <v>9293</v>
      </c>
      <c r="F3686" t="s">
        <v>5776</v>
      </c>
      <c r="G3686" t="s">
        <v>13484</v>
      </c>
      <c r="H3686" t="s">
        <v>32</v>
      </c>
      <c r="I3686">
        <v>87</v>
      </c>
      <c r="J3686">
        <v>2.35</v>
      </c>
      <c r="K3686" t="s">
        <v>33</v>
      </c>
      <c r="L3686" t="s">
        <v>18036</v>
      </c>
      <c r="M3686" t="s">
        <v>14001</v>
      </c>
      <c r="N3686" t="s">
        <v>18339</v>
      </c>
      <c r="O3686" t="s">
        <v>14057</v>
      </c>
      <c r="P3686" t="s">
        <v>14163</v>
      </c>
      <c r="Q3686">
        <v>2012</v>
      </c>
      <c r="R3686" t="s">
        <v>6921</v>
      </c>
      <c r="S3686">
        <v>6</v>
      </c>
      <c r="T3686">
        <v>500000</v>
      </c>
      <c r="U3686">
        <v>1332</v>
      </c>
      <c r="V3686">
        <f t="shared" si="115"/>
        <v>-498668</v>
      </c>
      <c r="W3686" t="s">
        <v>13485</v>
      </c>
      <c r="X3686">
        <v>4.5999999999999996</v>
      </c>
      <c r="Y3686">
        <v>29</v>
      </c>
      <c r="Z3686">
        <v>2038</v>
      </c>
      <c r="AA3686">
        <v>20</v>
      </c>
      <c r="AB3686">
        <v>898</v>
      </c>
      <c r="AC3686">
        <v>38</v>
      </c>
      <c r="AD3686">
        <v>552</v>
      </c>
      <c r="AE3686">
        <v>533</v>
      </c>
      <c r="AF3686">
        <v>445</v>
      </c>
      <c r="AG3686">
        <v>2251</v>
      </c>
      <c r="AH3686" t="s">
        <v>1432</v>
      </c>
      <c r="AI3686" t="s">
        <v>4493</v>
      </c>
      <c r="AP3686">
        <f t="shared" si="114"/>
        <v>2</v>
      </c>
    </row>
    <row r="3687" spans="1:42" x14ac:dyDescent="0.3">
      <c r="A3687" s="1">
        <v>4658</v>
      </c>
      <c r="B3687" t="s">
        <v>13486</v>
      </c>
      <c r="C3687" t="s">
        <v>27</v>
      </c>
      <c r="D3687" t="s">
        <v>13487</v>
      </c>
      <c r="E3687" t="s">
        <v>13488</v>
      </c>
      <c r="F3687" t="s">
        <v>13489</v>
      </c>
      <c r="G3687" t="s">
        <v>13490</v>
      </c>
      <c r="H3687" t="s">
        <v>32</v>
      </c>
      <c r="I3687">
        <v>82</v>
      </c>
      <c r="J3687">
        <v>2.35</v>
      </c>
      <c r="K3687" t="s">
        <v>33</v>
      </c>
      <c r="L3687" t="s">
        <v>13491</v>
      </c>
      <c r="Q3687">
        <v>2014</v>
      </c>
      <c r="R3687" t="s">
        <v>491</v>
      </c>
      <c r="S3687">
        <v>1</v>
      </c>
      <c r="T3687">
        <v>500000</v>
      </c>
      <c r="U3687">
        <v>21199</v>
      </c>
      <c r="V3687">
        <f t="shared" si="115"/>
        <v>-478801</v>
      </c>
      <c r="W3687" t="s">
        <v>13492</v>
      </c>
      <c r="X3687">
        <v>6.8</v>
      </c>
      <c r="Y3687">
        <v>10</v>
      </c>
      <c r="Z3687">
        <v>40</v>
      </c>
      <c r="AA3687">
        <v>10</v>
      </c>
      <c r="AB3687">
        <v>44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980</v>
      </c>
      <c r="AI3687" t="s">
        <v>20932</v>
      </c>
      <c r="AJ3687" t="s">
        <v>6248</v>
      </c>
      <c r="AK3687" t="s">
        <v>20930</v>
      </c>
      <c r="AP3687">
        <f t="shared" si="114"/>
        <v>4</v>
      </c>
    </row>
    <row r="3688" spans="1:42" x14ac:dyDescent="0.3">
      <c r="A3688" s="1">
        <v>4661</v>
      </c>
      <c r="B3688" t="s">
        <v>13493</v>
      </c>
      <c r="C3688" t="s">
        <v>27</v>
      </c>
      <c r="D3688" t="s">
        <v>13494</v>
      </c>
      <c r="E3688" t="s">
        <v>11197</v>
      </c>
      <c r="F3688" t="s">
        <v>13495</v>
      </c>
      <c r="G3688" t="s">
        <v>13494</v>
      </c>
      <c r="H3688" t="s">
        <v>32</v>
      </c>
      <c r="I3688">
        <v>91</v>
      </c>
      <c r="J3688">
        <v>1.85</v>
      </c>
      <c r="K3688" t="s">
        <v>33</v>
      </c>
      <c r="L3688" t="s">
        <v>16926</v>
      </c>
      <c r="M3688" t="s">
        <v>18287</v>
      </c>
      <c r="N3688" t="s">
        <v>14403</v>
      </c>
      <c r="O3688" t="s">
        <v>20777</v>
      </c>
      <c r="P3688" t="s">
        <v>15684</v>
      </c>
      <c r="Q3688">
        <v>1991</v>
      </c>
      <c r="R3688" t="s">
        <v>491</v>
      </c>
      <c r="S3688">
        <v>4</v>
      </c>
      <c r="T3688">
        <v>450000</v>
      </c>
      <c r="U3688">
        <v>2712293</v>
      </c>
      <c r="V3688">
        <f t="shared" si="115"/>
        <v>2262293</v>
      </c>
      <c r="W3688" t="s">
        <v>13496</v>
      </c>
      <c r="X3688">
        <v>5.9</v>
      </c>
      <c r="Y3688">
        <v>8</v>
      </c>
      <c r="Z3688">
        <v>475</v>
      </c>
      <c r="AA3688">
        <v>11</v>
      </c>
      <c r="AB3688">
        <v>123</v>
      </c>
      <c r="AC3688">
        <v>10</v>
      </c>
      <c r="AD3688">
        <v>353</v>
      </c>
      <c r="AE3688">
        <v>12</v>
      </c>
      <c r="AF3688">
        <v>10</v>
      </c>
      <c r="AG3688">
        <v>380</v>
      </c>
      <c r="AH3688" t="s">
        <v>20931</v>
      </c>
      <c r="AI3688" t="s">
        <v>2420</v>
      </c>
      <c r="AP3688">
        <f t="shared" si="114"/>
        <v>2</v>
      </c>
    </row>
    <row r="3689" spans="1:42" x14ac:dyDescent="0.3">
      <c r="A3689" s="1">
        <v>4662</v>
      </c>
      <c r="B3689" t="s">
        <v>13497</v>
      </c>
      <c r="C3689" t="s">
        <v>27</v>
      </c>
      <c r="D3689" t="s">
        <v>860</v>
      </c>
      <c r="E3689" t="s">
        <v>136</v>
      </c>
      <c r="F3689" t="s">
        <v>13498</v>
      </c>
      <c r="G3689" t="s">
        <v>13499</v>
      </c>
      <c r="H3689" t="s">
        <v>47</v>
      </c>
      <c r="I3689">
        <v>107</v>
      </c>
      <c r="J3689">
        <v>1.85</v>
      </c>
      <c r="K3689" t="s">
        <v>33</v>
      </c>
      <c r="L3689" t="s">
        <v>17185</v>
      </c>
      <c r="M3689" t="s">
        <v>18078</v>
      </c>
      <c r="N3689" t="s">
        <v>20437</v>
      </c>
      <c r="O3689" t="s">
        <v>15172</v>
      </c>
      <c r="P3689" t="s">
        <v>20778</v>
      </c>
      <c r="Q3689">
        <v>2002</v>
      </c>
      <c r="R3689" t="s">
        <v>491</v>
      </c>
      <c r="S3689">
        <v>0</v>
      </c>
      <c r="T3689">
        <v>2000000</v>
      </c>
      <c r="U3689">
        <v>768045</v>
      </c>
      <c r="V3689">
        <f t="shared" si="115"/>
        <v>-1231955</v>
      </c>
      <c r="W3689" t="s">
        <v>13500</v>
      </c>
      <c r="X3689">
        <v>7.7</v>
      </c>
      <c r="Y3689">
        <v>92</v>
      </c>
      <c r="Z3689">
        <v>19732</v>
      </c>
      <c r="AA3689">
        <v>120</v>
      </c>
      <c r="AB3689">
        <v>0</v>
      </c>
      <c r="AC3689">
        <v>521</v>
      </c>
      <c r="AD3689">
        <v>773</v>
      </c>
      <c r="AE3689">
        <v>89</v>
      </c>
      <c r="AF3689">
        <v>80</v>
      </c>
      <c r="AG3689">
        <v>976</v>
      </c>
      <c r="AH3689" t="s">
        <v>2420</v>
      </c>
      <c r="AI3689" t="s">
        <v>20929</v>
      </c>
      <c r="AJ3689" t="s">
        <v>6750</v>
      </c>
      <c r="AP3689">
        <f t="shared" si="114"/>
        <v>3</v>
      </c>
    </row>
    <row r="3690" spans="1:42" x14ac:dyDescent="0.3">
      <c r="A3690" s="1">
        <v>4664</v>
      </c>
      <c r="B3690" t="s">
        <v>13501</v>
      </c>
      <c r="C3690" t="s">
        <v>27</v>
      </c>
      <c r="D3690" t="s">
        <v>13502</v>
      </c>
      <c r="E3690" t="s">
        <v>234</v>
      </c>
      <c r="F3690" t="s">
        <v>3554</v>
      </c>
      <c r="G3690" t="s">
        <v>7820</v>
      </c>
      <c r="H3690" t="s">
        <v>47</v>
      </c>
      <c r="I3690">
        <v>84</v>
      </c>
      <c r="J3690">
        <v>2.39</v>
      </c>
      <c r="K3690" t="s">
        <v>33</v>
      </c>
      <c r="L3690" t="s">
        <v>15715</v>
      </c>
      <c r="M3690" t="s">
        <v>20779</v>
      </c>
      <c r="N3690" t="s">
        <v>14357</v>
      </c>
      <c r="O3690" t="s">
        <v>14282</v>
      </c>
      <c r="P3690" t="s">
        <v>15289</v>
      </c>
      <c r="Q3690">
        <v>2005</v>
      </c>
      <c r="R3690" t="s">
        <v>491</v>
      </c>
      <c r="S3690">
        <v>0</v>
      </c>
      <c r="T3690">
        <v>450000</v>
      </c>
      <c r="U3690">
        <v>379122</v>
      </c>
      <c r="V3690">
        <f t="shared" si="115"/>
        <v>-70878</v>
      </c>
      <c r="W3690" t="s">
        <v>13503</v>
      </c>
      <c r="X3690">
        <v>7.1</v>
      </c>
      <c r="Y3690">
        <v>365</v>
      </c>
      <c r="Z3690">
        <v>10143</v>
      </c>
      <c r="AA3690">
        <v>54</v>
      </c>
      <c r="AB3690">
        <v>0</v>
      </c>
      <c r="AC3690">
        <v>3</v>
      </c>
      <c r="AD3690">
        <v>10000</v>
      </c>
      <c r="AE3690">
        <v>651</v>
      </c>
      <c r="AF3690">
        <v>446</v>
      </c>
      <c r="AG3690">
        <v>12496</v>
      </c>
      <c r="AH3690" t="s">
        <v>1432</v>
      </c>
      <c r="AI3690" t="s">
        <v>2420</v>
      </c>
      <c r="AJ3690" t="s">
        <v>12756</v>
      </c>
      <c r="AP3690">
        <f t="shared" si="114"/>
        <v>3</v>
      </c>
    </row>
    <row r="3691" spans="1:42" x14ac:dyDescent="0.3">
      <c r="A3691" s="1">
        <v>4665</v>
      </c>
      <c r="B3691" t="s">
        <v>13504</v>
      </c>
      <c r="C3691" t="s">
        <v>27</v>
      </c>
      <c r="D3691" t="s">
        <v>13505</v>
      </c>
      <c r="E3691" t="s">
        <v>13506</v>
      </c>
      <c r="F3691" t="s">
        <v>13505</v>
      </c>
      <c r="G3691" t="s">
        <v>13507</v>
      </c>
      <c r="H3691" t="s">
        <v>32</v>
      </c>
      <c r="I3691">
        <v>103</v>
      </c>
      <c r="J3691">
        <v>1.85</v>
      </c>
      <c r="K3691" t="s">
        <v>33</v>
      </c>
      <c r="L3691" t="s">
        <v>15537</v>
      </c>
      <c r="M3691" t="s">
        <v>15006</v>
      </c>
      <c r="N3691" t="s">
        <v>20047</v>
      </c>
      <c r="O3691" t="s">
        <v>20780</v>
      </c>
      <c r="P3691" t="s">
        <v>16694</v>
      </c>
      <c r="Q3691">
        <v>2006</v>
      </c>
      <c r="R3691" t="s">
        <v>9126</v>
      </c>
      <c r="S3691">
        <v>0</v>
      </c>
      <c r="T3691">
        <v>500000</v>
      </c>
      <c r="U3691">
        <v>23000</v>
      </c>
      <c r="V3691">
        <f t="shared" si="115"/>
        <v>-477000</v>
      </c>
      <c r="W3691" t="s">
        <v>13508</v>
      </c>
      <c r="X3691">
        <v>6.2</v>
      </c>
      <c r="Y3691">
        <v>88</v>
      </c>
      <c r="Z3691">
        <v>5931</v>
      </c>
      <c r="AA3691">
        <v>58</v>
      </c>
      <c r="AB3691">
        <v>0</v>
      </c>
      <c r="AC3691">
        <v>365</v>
      </c>
      <c r="AD3691">
        <v>907</v>
      </c>
      <c r="AE3691">
        <v>365</v>
      </c>
      <c r="AF3691">
        <v>49</v>
      </c>
      <c r="AG3691">
        <v>1411</v>
      </c>
      <c r="AH3691" t="s">
        <v>1432</v>
      </c>
      <c r="AI3691" t="s">
        <v>4493</v>
      </c>
      <c r="AJ3691" t="s">
        <v>20927</v>
      </c>
      <c r="AP3691">
        <f t="shared" si="114"/>
        <v>3</v>
      </c>
    </row>
    <row r="3692" spans="1:42" x14ac:dyDescent="0.3">
      <c r="A3692" s="1">
        <v>4667</v>
      </c>
      <c r="B3692" t="s">
        <v>13509</v>
      </c>
      <c r="C3692" t="s">
        <v>559</v>
      </c>
      <c r="D3692" t="s">
        <v>13510</v>
      </c>
      <c r="E3692" t="s">
        <v>13322</v>
      </c>
      <c r="F3692" t="s">
        <v>13511</v>
      </c>
      <c r="G3692" t="s">
        <v>13512</v>
      </c>
      <c r="H3692" t="s">
        <v>32</v>
      </c>
      <c r="I3692">
        <v>89</v>
      </c>
      <c r="J3692">
        <v>1.37</v>
      </c>
      <c r="K3692" t="s">
        <v>33</v>
      </c>
      <c r="L3692" t="s">
        <v>20781</v>
      </c>
      <c r="M3692" t="s">
        <v>20782</v>
      </c>
      <c r="N3692" t="s">
        <v>18014</v>
      </c>
      <c r="O3692" t="s">
        <v>20783</v>
      </c>
      <c r="P3692" t="s">
        <v>15194</v>
      </c>
      <c r="Q3692">
        <v>1933</v>
      </c>
      <c r="R3692" t="s">
        <v>9126</v>
      </c>
      <c r="S3692">
        <v>2</v>
      </c>
      <c r="T3692">
        <v>439000</v>
      </c>
      <c r="U3692">
        <v>2300000</v>
      </c>
      <c r="V3692">
        <f t="shared" si="115"/>
        <v>1861000</v>
      </c>
      <c r="W3692" t="s">
        <v>13513</v>
      </c>
      <c r="X3692">
        <v>7.7</v>
      </c>
      <c r="Y3692">
        <v>65</v>
      </c>
      <c r="Z3692">
        <v>7921</v>
      </c>
      <c r="AA3692">
        <v>97</v>
      </c>
      <c r="AB3692">
        <v>439</v>
      </c>
      <c r="AC3692">
        <v>24</v>
      </c>
      <c r="AD3692">
        <v>610</v>
      </c>
      <c r="AE3692">
        <v>105</v>
      </c>
      <c r="AF3692">
        <v>45</v>
      </c>
      <c r="AG3692">
        <v>995</v>
      </c>
      <c r="AH3692" t="s">
        <v>1432</v>
      </c>
      <c r="AI3692" t="s">
        <v>20927</v>
      </c>
      <c r="AJ3692" t="s">
        <v>12756</v>
      </c>
      <c r="AP3692">
        <f t="shared" si="114"/>
        <v>3</v>
      </c>
    </row>
    <row r="3693" spans="1:42" x14ac:dyDescent="0.3">
      <c r="A3693" s="1">
        <v>4669</v>
      </c>
      <c r="B3693" t="s">
        <v>13514</v>
      </c>
      <c r="C3693" t="s">
        <v>27</v>
      </c>
      <c r="D3693" t="s">
        <v>13515</v>
      </c>
      <c r="E3693" t="s">
        <v>13516</v>
      </c>
      <c r="F3693" t="s">
        <v>13517</v>
      </c>
      <c r="G3693" t="s">
        <v>13518</v>
      </c>
      <c r="H3693" t="s">
        <v>32</v>
      </c>
      <c r="I3693">
        <v>98</v>
      </c>
      <c r="J3693">
        <v>1.66</v>
      </c>
      <c r="K3693" t="s">
        <v>33</v>
      </c>
      <c r="L3693" t="s">
        <v>15216</v>
      </c>
      <c r="M3693" t="s">
        <v>17404</v>
      </c>
      <c r="N3693" t="s">
        <v>20784</v>
      </c>
      <c r="O3693" t="s">
        <v>14821</v>
      </c>
      <c r="P3693" t="s">
        <v>20785</v>
      </c>
      <c r="Q3693">
        <v>1990</v>
      </c>
      <c r="R3693" t="s">
        <v>34</v>
      </c>
      <c r="S3693">
        <v>1</v>
      </c>
      <c r="T3693">
        <v>225000</v>
      </c>
      <c r="U3693">
        <v>2938208</v>
      </c>
      <c r="V3693">
        <f t="shared" si="115"/>
        <v>2713208</v>
      </c>
      <c r="W3693" t="s">
        <v>13519</v>
      </c>
      <c r="X3693">
        <v>7.5</v>
      </c>
      <c r="Y3693">
        <v>71</v>
      </c>
      <c r="Z3693">
        <v>7143</v>
      </c>
      <c r="AA3693">
        <v>52</v>
      </c>
      <c r="AB3693">
        <v>865</v>
      </c>
      <c r="AC3693">
        <v>89</v>
      </c>
      <c r="AD3693">
        <v>88</v>
      </c>
      <c r="AE3693">
        <v>74</v>
      </c>
      <c r="AF3693">
        <v>3</v>
      </c>
      <c r="AG3693">
        <v>173</v>
      </c>
      <c r="AH3693" t="s">
        <v>1432</v>
      </c>
      <c r="AI3693" t="s">
        <v>2420</v>
      </c>
      <c r="AJ3693" t="s">
        <v>12756</v>
      </c>
      <c r="AP3693">
        <f t="shared" si="114"/>
        <v>3</v>
      </c>
    </row>
    <row r="3694" spans="1:42" x14ac:dyDescent="0.3">
      <c r="A3694" s="1">
        <v>4670</v>
      </c>
      <c r="B3694" t="s">
        <v>13520</v>
      </c>
      <c r="C3694" t="s">
        <v>27</v>
      </c>
      <c r="D3694" t="s">
        <v>13521</v>
      </c>
      <c r="E3694" t="s">
        <v>749</v>
      </c>
      <c r="F3694" t="s">
        <v>13522</v>
      </c>
      <c r="G3694" t="s">
        <v>13523</v>
      </c>
      <c r="H3694" t="s">
        <v>13524</v>
      </c>
      <c r="I3694">
        <v>133</v>
      </c>
      <c r="J3694">
        <v>1.85</v>
      </c>
      <c r="K3694" t="s">
        <v>13525</v>
      </c>
      <c r="L3694" t="s">
        <v>20786</v>
      </c>
      <c r="M3694" t="s">
        <v>19928</v>
      </c>
      <c r="N3694" t="s">
        <v>15312</v>
      </c>
      <c r="O3694" t="s">
        <v>18372</v>
      </c>
      <c r="P3694" t="s">
        <v>20787</v>
      </c>
      <c r="Q3694">
        <v>2004</v>
      </c>
      <c r="R3694" t="s">
        <v>491</v>
      </c>
      <c r="S3694">
        <v>15</v>
      </c>
      <c r="T3694">
        <v>25000000</v>
      </c>
      <c r="U3694">
        <v>9910</v>
      </c>
      <c r="V3694">
        <f t="shared" si="115"/>
        <v>-24990090</v>
      </c>
      <c r="W3694" t="s">
        <v>13526</v>
      </c>
      <c r="X3694">
        <v>7.6</v>
      </c>
      <c r="Y3694">
        <v>34</v>
      </c>
      <c r="Z3694">
        <v>13543</v>
      </c>
      <c r="AA3694">
        <v>94</v>
      </c>
      <c r="AB3694">
        <v>0</v>
      </c>
      <c r="AC3694">
        <v>10</v>
      </c>
      <c r="AD3694">
        <v>690</v>
      </c>
      <c r="AE3694">
        <v>24</v>
      </c>
      <c r="AF3694">
        <v>19</v>
      </c>
      <c r="AG3694">
        <v>774</v>
      </c>
      <c r="AH3694" t="s">
        <v>1432</v>
      </c>
      <c r="AI3694" t="s">
        <v>2420</v>
      </c>
      <c r="AJ3694" t="s">
        <v>20933</v>
      </c>
      <c r="AK3694" t="s">
        <v>12756</v>
      </c>
      <c r="AP3694">
        <f t="shared" si="114"/>
        <v>4</v>
      </c>
    </row>
    <row r="3695" spans="1:42" x14ac:dyDescent="0.3">
      <c r="A3695" s="1">
        <v>4672</v>
      </c>
      <c r="B3695" t="s">
        <v>13527</v>
      </c>
      <c r="C3695" t="s">
        <v>27</v>
      </c>
      <c r="D3695" t="s">
        <v>5531</v>
      </c>
      <c r="E3695" t="s">
        <v>1418</v>
      </c>
      <c r="F3695" t="s">
        <v>645</v>
      </c>
      <c r="G3695" t="s">
        <v>3928</v>
      </c>
      <c r="H3695" t="s">
        <v>32</v>
      </c>
      <c r="I3695">
        <v>92</v>
      </c>
      <c r="J3695">
        <v>1.85</v>
      </c>
      <c r="K3695" t="s">
        <v>33</v>
      </c>
      <c r="L3695" t="s">
        <v>20788</v>
      </c>
      <c r="M3695" t="s">
        <v>15065</v>
      </c>
      <c r="N3695" t="s">
        <v>14068</v>
      </c>
      <c r="O3695" t="s">
        <v>15251</v>
      </c>
      <c r="P3695" t="s">
        <v>18985</v>
      </c>
      <c r="Q3695">
        <v>2004</v>
      </c>
      <c r="R3695" t="s">
        <v>72</v>
      </c>
      <c r="S3695">
        <v>0</v>
      </c>
      <c r="T3695">
        <v>400000</v>
      </c>
      <c r="U3695">
        <v>44540956</v>
      </c>
      <c r="V3695">
        <f t="shared" si="115"/>
        <v>44140956</v>
      </c>
      <c r="W3695" t="s">
        <v>13528</v>
      </c>
      <c r="X3695">
        <v>6.9</v>
      </c>
      <c r="Y3695">
        <v>220</v>
      </c>
      <c r="Z3695">
        <v>161448</v>
      </c>
      <c r="AA3695">
        <v>1473</v>
      </c>
      <c r="AB3695">
        <v>0</v>
      </c>
      <c r="AC3695">
        <v>100</v>
      </c>
      <c r="AD3695">
        <v>970</v>
      </c>
      <c r="AE3695">
        <v>759</v>
      </c>
      <c r="AF3695">
        <v>482</v>
      </c>
      <c r="AG3695">
        <v>3950</v>
      </c>
      <c r="AH3695" t="s">
        <v>1432</v>
      </c>
      <c r="AP3695">
        <f t="shared" si="114"/>
        <v>1</v>
      </c>
    </row>
    <row r="3696" spans="1:42" x14ac:dyDescent="0.3">
      <c r="A3696" s="1">
        <v>4673</v>
      </c>
      <c r="B3696" t="s">
        <v>13529</v>
      </c>
      <c r="C3696" t="s">
        <v>27</v>
      </c>
      <c r="D3696" t="s">
        <v>11602</v>
      </c>
      <c r="E3696" t="s">
        <v>2005</v>
      </c>
      <c r="F3696" t="s">
        <v>13530</v>
      </c>
      <c r="G3696" t="s">
        <v>13531</v>
      </c>
      <c r="H3696" t="s">
        <v>32</v>
      </c>
      <c r="I3696">
        <v>90</v>
      </c>
      <c r="J3696">
        <v>2.35</v>
      </c>
      <c r="K3696" t="s">
        <v>33</v>
      </c>
      <c r="L3696" t="s">
        <v>15688</v>
      </c>
      <c r="M3696" t="s">
        <v>14876</v>
      </c>
      <c r="N3696" t="s">
        <v>14881</v>
      </c>
      <c r="O3696" t="s">
        <v>16161</v>
      </c>
      <c r="P3696" t="s">
        <v>14986</v>
      </c>
      <c r="Q3696">
        <v>2013</v>
      </c>
      <c r="R3696" t="s">
        <v>491</v>
      </c>
      <c r="S3696">
        <v>0</v>
      </c>
      <c r="T3696">
        <v>1066167</v>
      </c>
      <c r="U3696">
        <v>258113</v>
      </c>
      <c r="V3696">
        <f t="shared" si="115"/>
        <v>-808054</v>
      </c>
      <c r="W3696" t="s">
        <v>13532</v>
      </c>
      <c r="X3696">
        <v>7.1</v>
      </c>
      <c r="Y3696">
        <v>279</v>
      </c>
      <c r="Z3696">
        <v>42678</v>
      </c>
      <c r="AA3696">
        <v>135</v>
      </c>
      <c r="AB3696">
        <v>0</v>
      </c>
      <c r="AC3696">
        <v>57</v>
      </c>
      <c r="AD3696">
        <v>1000</v>
      </c>
      <c r="AE3696">
        <v>235</v>
      </c>
      <c r="AF3696">
        <v>92</v>
      </c>
      <c r="AG3696">
        <v>1528</v>
      </c>
      <c r="AH3696" t="s">
        <v>20931</v>
      </c>
      <c r="AI3696" t="s">
        <v>2420</v>
      </c>
      <c r="AJ3696" t="s">
        <v>13161</v>
      </c>
      <c r="AP3696">
        <f t="shared" si="114"/>
        <v>3</v>
      </c>
    </row>
    <row r="3697" spans="1:42" x14ac:dyDescent="0.3">
      <c r="A3697" s="1">
        <v>4674</v>
      </c>
      <c r="B3697" t="s">
        <v>13533</v>
      </c>
      <c r="C3697" t="s">
        <v>27</v>
      </c>
      <c r="D3697" t="s">
        <v>13534</v>
      </c>
      <c r="E3697" t="s">
        <v>12105</v>
      </c>
      <c r="F3697" t="s">
        <v>13535</v>
      </c>
      <c r="G3697" t="s">
        <v>13536</v>
      </c>
      <c r="H3697" t="s">
        <v>32</v>
      </c>
      <c r="I3697">
        <v>84</v>
      </c>
      <c r="J3697">
        <v>1.85</v>
      </c>
      <c r="K3697" t="s">
        <v>33</v>
      </c>
      <c r="L3697" t="s">
        <v>20789</v>
      </c>
      <c r="M3697" t="s">
        <v>20790</v>
      </c>
      <c r="N3697" t="s">
        <v>20791</v>
      </c>
      <c r="O3697" t="s">
        <v>17933</v>
      </c>
      <c r="P3697" t="s">
        <v>20792</v>
      </c>
      <c r="Q3697">
        <v>2007</v>
      </c>
      <c r="R3697" t="s">
        <v>491</v>
      </c>
      <c r="S3697">
        <v>0</v>
      </c>
      <c r="T3697">
        <v>15000</v>
      </c>
      <c r="U3697">
        <v>107917283</v>
      </c>
      <c r="V3697">
        <f t="shared" si="115"/>
        <v>107902283</v>
      </c>
      <c r="W3697" t="s">
        <v>13537</v>
      </c>
      <c r="X3697">
        <v>6.3</v>
      </c>
      <c r="Y3697">
        <v>409</v>
      </c>
      <c r="Z3697">
        <v>184824</v>
      </c>
      <c r="AA3697">
        <v>1189</v>
      </c>
      <c r="AB3697">
        <v>12000</v>
      </c>
      <c r="AC3697">
        <v>110</v>
      </c>
      <c r="AD3697">
        <v>189</v>
      </c>
      <c r="AE3697">
        <v>109</v>
      </c>
      <c r="AF3697">
        <v>21</v>
      </c>
      <c r="AG3697">
        <v>330</v>
      </c>
      <c r="AH3697" t="s">
        <v>4493</v>
      </c>
      <c r="AP3697">
        <f t="shared" si="114"/>
        <v>1</v>
      </c>
    </row>
    <row r="3698" spans="1:42" x14ac:dyDescent="0.3">
      <c r="A3698" s="1">
        <v>4676</v>
      </c>
      <c r="B3698" t="s">
        <v>13538</v>
      </c>
      <c r="C3698" t="s">
        <v>27</v>
      </c>
      <c r="D3698" t="s">
        <v>2000</v>
      </c>
      <c r="E3698" t="s">
        <v>539</v>
      </c>
      <c r="F3698" t="s">
        <v>1762</v>
      </c>
      <c r="G3698" t="s">
        <v>13539</v>
      </c>
      <c r="H3698" t="s">
        <v>47</v>
      </c>
      <c r="I3698">
        <v>91</v>
      </c>
      <c r="J3698">
        <v>1.66</v>
      </c>
      <c r="K3698" t="s">
        <v>33</v>
      </c>
      <c r="L3698" t="s">
        <v>17001</v>
      </c>
      <c r="M3698" t="s">
        <v>14673</v>
      </c>
      <c r="N3698" t="s">
        <v>15532</v>
      </c>
      <c r="O3698" t="s">
        <v>14856</v>
      </c>
      <c r="P3698" t="s">
        <v>20793</v>
      </c>
      <c r="Q3698">
        <v>1975</v>
      </c>
      <c r="R3698" t="s">
        <v>72</v>
      </c>
      <c r="S3698">
        <v>0</v>
      </c>
      <c r="T3698">
        <v>229575</v>
      </c>
      <c r="U3698">
        <v>1229197</v>
      </c>
      <c r="V3698">
        <f t="shared" si="115"/>
        <v>999622</v>
      </c>
      <c r="W3698" t="s">
        <v>13540</v>
      </c>
      <c r="X3698">
        <v>8.3000000000000007</v>
      </c>
      <c r="Y3698">
        <v>131</v>
      </c>
      <c r="Z3698">
        <v>382240</v>
      </c>
      <c r="AA3698">
        <v>660</v>
      </c>
      <c r="AB3698">
        <v>14000</v>
      </c>
      <c r="AC3698">
        <v>0</v>
      </c>
      <c r="AD3698">
        <v>795</v>
      </c>
      <c r="AE3698">
        <v>561</v>
      </c>
      <c r="AF3698">
        <v>332</v>
      </c>
      <c r="AG3698">
        <v>2158</v>
      </c>
      <c r="AH3698" t="s">
        <v>718</v>
      </c>
      <c r="AI3698" t="s">
        <v>1432</v>
      </c>
      <c r="AJ3698" t="s">
        <v>20924</v>
      </c>
      <c r="AP3698">
        <f t="shared" si="114"/>
        <v>3</v>
      </c>
    </row>
    <row r="3699" spans="1:42" x14ac:dyDescent="0.3">
      <c r="A3699" s="1">
        <v>4677</v>
      </c>
      <c r="B3699" t="s">
        <v>13541</v>
      </c>
      <c r="C3699" t="s">
        <v>27</v>
      </c>
      <c r="D3699" t="s">
        <v>11459</v>
      </c>
      <c r="E3699" t="s">
        <v>13542</v>
      </c>
      <c r="F3699" t="s">
        <v>13543</v>
      </c>
      <c r="G3699" t="s">
        <v>13544</v>
      </c>
      <c r="H3699" t="s">
        <v>32</v>
      </c>
      <c r="I3699">
        <v>90</v>
      </c>
      <c r="J3699">
        <v>2.35</v>
      </c>
      <c r="K3699" t="s">
        <v>1988</v>
      </c>
      <c r="L3699" t="s">
        <v>20794</v>
      </c>
      <c r="M3699" t="s">
        <v>14660</v>
      </c>
      <c r="N3699" t="s">
        <v>17237</v>
      </c>
      <c r="O3699" t="s">
        <v>14178</v>
      </c>
      <c r="P3699" t="s">
        <v>14425</v>
      </c>
      <c r="Q3699">
        <v>2006</v>
      </c>
      <c r="R3699" t="s">
        <v>491</v>
      </c>
      <c r="S3699">
        <v>1</v>
      </c>
      <c r="T3699">
        <v>400000</v>
      </c>
      <c r="U3699">
        <v>1689999</v>
      </c>
      <c r="V3699">
        <f t="shared" si="115"/>
        <v>1289999</v>
      </c>
      <c r="W3699" t="s">
        <v>13545</v>
      </c>
      <c r="X3699">
        <v>7.1</v>
      </c>
      <c r="Y3699">
        <v>69</v>
      </c>
      <c r="Z3699">
        <v>3675</v>
      </c>
      <c r="AA3699">
        <v>48</v>
      </c>
      <c r="AB3699">
        <v>426</v>
      </c>
      <c r="AC3699">
        <v>25</v>
      </c>
      <c r="AD3699">
        <v>231</v>
      </c>
      <c r="AE3699">
        <v>200</v>
      </c>
      <c r="AF3699">
        <v>138</v>
      </c>
      <c r="AG3699">
        <v>771</v>
      </c>
      <c r="AH3699" t="s">
        <v>2420</v>
      </c>
      <c r="AP3699">
        <f t="shared" si="114"/>
        <v>1</v>
      </c>
    </row>
    <row r="3700" spans="1:42" x14ac:dyDescent="0.3">
      <c r="A3700" s="1">
        <v>4678</v>
      </c>
      <c r="B3700" t="s">
        <v>13546</v>
      </c>
      <c r="C3700" t="s">
        <v>27</v>
      </c>
      <c r="D3700" t="s">
        <v>13547</v>
      </c>
      <c r="E3700" t="s">
        <v>13548</v>
      </c>
      <c r="F3700" t="s">
        <v>13547</v>
      </c>
      <c r="G3700" t="s">
        <v>13549</v>
      </c>
      <c r="H3700" t="s">
        <v>32</v>
      </c>
      <c r="I3700">
        <v>96</v>
      </c>
      <c r="J3700">
        <v>1.78</v>
      </c>
      <c r="K3700" t="s">
        <v>33</v>
      </c>
      <c r="L3700" t="s">
        <v>14142</v>
      </c>
      <c r="M3700" t="s">
        <v>20795</v>
      </c>
      <c r="N3700" t="s">
        <v>20742</v>
      </c>
      <c r="O3700" t="s">
        <v>14423</v>
      </c>
      <c r="P3700" t="s">
        <v>16666</v>
      </c>
      <c r="Q3700">
        <v>2003</v>
      </c>
      <c r="R3700" t="s">
        <v>491</v>
      </c>
      <c r="S3700">
        <v>2</v>
      </c>
      <c r="T3700">
        <v>100000</v>
      </c>
      <c r="U3700">
        <v>11798</v>
      </c>
      <c r="V3700">
        <f t="shared" si="115"/>
        <v>-88202</v>
      </c>
      <c r="W3700" t="s">
        <v>13550</v>
      </c>
      <c r="X3700">
        <v>4.7</v>
      </c>
      <c r="Y3700">
        <v>8</v>
      </c>
      <c r="Z3700">
        <v>179</v>
      </c>
      <c r="AA3700">
        <v>18</v>
      </c>
      <c r="AB3700">
        <v>39</v>
      </c>
      <c r="AC3700">
        <v>14</v>
      </c>
      <c r="AD3700">
        <v>361</v>
      </c>
      <c r="AE3700">
        <v>14</v>
      </c>
      <c r="AF3700">
        <v>6</v>
      </c>
      <c r="AG3700">
        <v>387</v>
      </c>
      <c r="AH3700" t="s">
        <v>1432</v>
      </c>
      <c r="AI3700" t="s">
        <v>20924</v>
      </c>
      <c r="AJ3700" t="s">
        <v>4493</v>
      </c>
      <c r="AK3700" t="s">
        <v>20927</v>
      </c>
      <c r="AP3700">
        <f t="shared" si="114"/>
        <v>4</v>
      </c>
    </row>
    <row r="3701" spans="1:42" x14ac:dyDescent="0.3">
      <c r="A3701" s="1">
        <v>4680</v>
      </c>
      <c r="B3701" t="s">
        <v>13551</v>
      </c>
      <c r="C3701" t="s">
        <v>27</v>
      </c>
      <c r="D3701" t="s">
        <v>13552</v>
      </c>
      <c r="E3701" t="s">
        <v>13553</v>
      </c>
      <c r="F3701" t="s">
        <v>13552</v>
      </c>
      <c r="G3701" t="s">
        <v>13554</v>
      </c>
      <c r="H3701" t="s">
        <v>32</v>
      </c>
      <c r="I3701">
        <v>88</v>
      </c>
      <c r="J3701">
        <v>1.37</v>
      </c>
      <c r="K3701" t="s">
        <v>33</v>
      </c>
      <c r="L3701" t="s">
        <v>20796</v>
      </c>
      <c r="M3701" t="s">
        <v>20797</v>
      </c>
      <c r="N3701" t="s">
        <v>20798</v>
      </c>
      <c r="O3701" t="s">
        <v>19662</v>
      </c>
      <c r="P3701" t="s">
        <v>20799</v>
      </c>
      <c r="Q3701">
        <v>2003</v>
      </c>
      <c r="R3701" t="s">
        <v>9126</v>
      </c>
      <c r="S3701">
        <v>3</v>
      </c>
      <c r="T3701">
        <v>218</v>
      </c>
      <c r="U3701">
        <v>592014</v>
      </c>
      <c r="V3701">
        <f t="shared" si="115"/>
        <v>591796</v>
      </c>
      <c r="W3701" t="s">
        <v>13555</v>
      </c>
      <c r="X3701">
        <v>7.2</v>
      </c>
      <c r="Y3701">
        <v>72</v>
      </c>
      <c r="Z3701">
        <v>5709</v>
      </c>
      <c r="AA3701">
        <v>114</v>
      </c>
      <c r="AB3701">
        <v>754</v>
      </c>
      <c r="AC3701">
        <v>20</v>
      </c>
      <c r="AD3701">
        <v>58</v>
      </c>
      <c r="AE3701">
        <v>20</v>
      </c>
      <c r="AF3701">
        <v>0</v>
      </c>
      <c r="AG3701">
        <v>78</v>
      </c>
      <c r="AH3701" t="s">
        <v>20932</v>
      </c>
      <c r="AI3701" t="s">
        <v>6248</v>
      </c>
      <c r="AP3701">
        <f t="shared" si="114"/>
        <v>2</v>
      </c>
    </row>
    <row r="3702" spans="1:42" x14ac:dyDescent="0.3">
      <c r="A3702" s="1">
        <v>4681</v>
      </c>
      <c r="B3702" t="s">
        <v>13556</v>
      </c>
      <c r="C3702" t="s">
        <v>27</v>
      </c>
      <c r="D3702" t="s">
        <v>13557</v>
      </c>
      <c r="E3702" t="s">
        <v>13558</v>
      </c>
      <c r="F3702" t="s">
        <v>13559</v>
      </c>
      <c r="G3702" t="s">
        <v>13560</v>
      </c>
      <c r="H3702" t="s">
        <v>32</v>
      </c>
      <c r="I3702">
        <v>92</v>
      </c>
      <c r="J3702">
        <v>1.78</v>
      </c>
      <c r="K3702" t="s">
        <v>33</v>
      </c>
      <c r="L3702" t="s">
        <v>20263</v>
      </c>
      <c r="M3702" t="s">
        <v>19383</v>
      </c>
      <c r="N3702" t="s">
        <v>20429</v>
      </c>
      <c r="O3702" t="s">
        <v>19381</v>
      </c>
      <c r="P3702" t="s">
        <v>19768</v>
      </c>
      <c r="Q3702">
        <v>2010</v>
      </c>
      <c r="R3702" t="s">
        <v>72</v>
      </c>
      <c r="S3702">
        <v>0</v>
      </c>
      <c r="T3702">
        <v>400000</v>
      </c>
      <c r="U3702">
        <v>425899</v>
      </c>
      <c r="V3702">
        <f t="shared" si="115"/>
        <v>25899</v>
      </c>
      <c r="W3702" t="s">
        <v>13561</v>
      </c>
      <c r="X3702">
        <v>5.0999999999999996</v>
      </c>
      <c r="Y3702">
        <v>4</v>
      </c>
      <c r="Z3702">
        <v>1123</v>
      </c>
      <c r="AA3702">
        <v>31</v>
      </c>
      <c r="AB3702">
        <v>638</v>
      </c>
      <c r="AC3702">
        <v>4</v>
      </c>
      <c r="AD3702">
        <v>93</v>
      </c>
      <c r="AE3702">
        <v>31</v>
      </c>
      <c r="AF3702">
        <v>12</v>
      </c>
      <c r="AG3702">
        <v>168</v>
      </c>
      <c r="AH3702" t="s">
        <v>6248</v>
      </c>
      <c r="AP3702">
        <f t="shared" si="114"/>
        <v>1</v>
      </c>
    </row>
    <row r="3703" spans="1:42" x14ac:dyDescent="0.3">
      <c r="A3703" s="1">
        <v>4683</v>
      </c>
      <c r="B3703" t="s">
        <v>13562</v>
      </c>
      <c r="C3703" t="s">
        <v>559</v>
      </c>
      <c r="D3703" t="s">
        <v>13563</v>
      </c>
      <c r="E3703" t="s">
        <v>13564</v>
      </c>
      <c r="F3703" t="s">
        <v>13565</v>
      </c>
      <c r="G3703" t="s">
        <v>13566</v>
      </c>
      <c r="H3703" t="s">
        <v>6060</v>
      </c>
      <c r="I3703">
        <v>82</v>
      </c>
      <c r="J3703">
        <v>2.35</v>
      </c>
      <c r="K3703" t="s">
        <v>6776</v>
      </c>
      <c r="L3703" t="s">
        <v>14097</v>
      </c>
      <c r="M3703" t="s">
        <v>15380</v>
      </c>
      <c r="N3703" t="s">
        <v>15207</v>
      </c>
      <c r="O3703" t="s">
        <v>18207</v>
      </c>
      <c r="P3703" t="s">
        <v>16782</v>
      </c>
      <c r="Q3703">
        <v>1981</v>
      </c>
      <c r="R3703" t="s">
        <v>5142</v>
      </c>
      <c r="S3703">
        <v>0</v>
      </c>
      <c r="T3703">
        <v>400000</v>
      </c>
      <c r="U3703">
        <v>126387</v>
      </c>
      <c r="V3703">
        <f t="shared" si="115"/>
        <v>-273613</v>
      </c>
      <c r="W3703" t="s">
        <v>13567</v>
      </c>
      <c r="X3703">
        <v>6.9</v>
      </c>
      <c r="Y3703">
        <v>203</v>
      </c>
      <c r="Z3703">
        <v>14985</v>
      </c>
      <c r="AA3703">
        <v>253</v>
      </c>
      <c r="AB3703">
        <v>2000</v>
      </c>
      <c r="AC3703">
        <v>385</v>
      </c>
      <c r="AD3703">
        <v>48</v>
      </c>
      <c r="AE3703">
        <v>22</v>
      </c>
      <c r="AF3703">
        <v>22</v>
      </c>
      <c r="AG3703">
        <v>123</v>
      </c>
      <c r="AH3703" t="s">
        <v>4493</v>
      </c>
      <c r="AP3703">
        <f t="shared" si="114"/>
        <v>1</v>
      </c>
    </row>
    <row r="3704" spans="1:42" x14ac:dyDescent="0.3">
      <c r="A3704" s="1">
        <v>4685</v>
      </c>
      <c r="B3704" t="s">
        <v>13568</v>
      </c>
      <c r="C3704" t="s">
        <v>27</v>
      </c>
      <c r="D3704" t="s">
        <v>5671</v>
      </c>
      <c r="E3704" t="s">
        <v>2986</v>
      </c>
      <c r="F3704" t="s">
        <v>4764</v>
      </c>
      <c r="G3704" t="s">
        <v>13569</v>
      </c>
      <c r="H3704" t="s">
        <v>32</v>
      </c>
      <c r="I3704">
        <v>101</v>
      </c>
      <c r="J3704">
        <v>2.35</v>
      </c>
      <c r="K3704" t="s">
        <v>33</v>
      </c>
      <c r="L3704" t="s">
        <v>14888</v>
      </c>
      <c r="M3704" t="s">
        <v>14505</v>
      </c>
      <c r="N3704" t="s">
        <v>15826</v>
      </c>
      <c r="O3704" t="s">
        <v>16536</v>
      </c>
      <c r="P3704" t="s">
        <v>15289</v>
      </c>
      <c r="Q3704">
        <v>2008</v>
      </c>
      <c r="R3704" t="s">
        <v>34</v>
      </c>
      <c r="S3704">
        <v>2</v>
      </c>
      <c r="T3704">
        <v>35000000</v>
      </c>
      <c r="U3704">
        <v>80276912</v>
      </c>
      <c r="V3704">
        <f t="shared" si="115"/>
        <v>45276912</v>
      </c>
      <c r="W3704" t="s">
        <v>13570</v>
      </c>
      <c r="X3704">
        <v>6.1</v>
      </c>
      <c r="Y3704">
        <v>148</v>
      </c>
      <c r="Z3704">
        <v>140740</v>
      </c>
      <c r="AA3704">
        <v>151</v>
      </c>
      <c r="AB3704">
        <v>0</v>
      </c>
      <c r="AC3704">
        <v>12</v>
      </c>
      <c r="AD3704">
        <v>642</v>
      </c>
      <c r="AE3704">
        <v>171</v>
      </c>
      <c r="AF3704">
        <v>149</v>
      </c>
      <c r="AG3704">
        <v>1026</v>
      </c>
      <c r="AH3704" t="s">
        <v>1432</v>
      </c>
      <c r="AI3704" t="s">
        <v>12756</v>
      </c>
      <c r="AP3704">
        <f t="shared" si="114"/>
        <v>2</v>
      </c>
    </row>
    <row r="3705" spans="1:42" x14ac:dyDescent="0.3">
      <c r="A3705" s="1">
        <v>4692</v>
      </c>
      <c r="B3705" t="s">
        <v>13571</v>
      </c>
      <c r="C3705" t="s">
        <v>27</v>
      </c>
      <c r="D3705" t="s">
        <v>13572</v>
      </c>
      <c r="E3705" t="s">
        <v>5106</v>
      </c>
      <c r="F3705" t="s">
        <v>13573</v>
      </c>
      <c r="G3705" t="s">
        <v>13574</v>
      </c>
      <c r="H3705" t="s">
        <v>32</v>
      </c>
      <c r="I3705">
        <v>86</v>
      </c>
      <c r="J3705">
        <v>2.35</v>
      </c>
      <c r="K3705" t="s">
        <v>33</v>
      </c>
      <c r="L3705" t="s">
        <v>20800</v>
      </c>
      <c r="M3705" t="s">
        <v>17426</v>
      </c>
      <c r="N3705" t="s">
        <v>14337</v>
      </c>
      <c r="O3705" t="s">
        <v>14203</v>
      </c>
      <c r="P3705" t="s">
        <v>18425</v>
      </c>
      <c r="Q3705">
        <v>1997</v>
      </c>
      <c r="R3705" t="s">
        <v>72</v>
      </c>
      <c r="S3705">
        <v>1</v>
      </c>
      <c r="T3705">
        <v>375000</v>
      </c>
      <c r="U3705">
        <v>617172</v>
      </c>
      <c r="V3705">
        <f t="shared" si="115"/>
        <v>242172</v>
      </c>
      <c r="W3705" t="s">
        <v>13575</v>
      </c>
      <c r="X3705">
        <v>7</v>
      </c>
      <c r="Y3705">
        <v>43</v>
      </c>
      <c r="Z3705">
        <v>4407</v>
      </c>
      <c r="AA3705">
        <v>75</v>
      </c>
      <c r="AB3705">
        <v>672</v>
      </c>
      <c r="AC3705">
        <v>3</v>
      </c>
      <c r="AD3705">
        <v>643</v>
      </c>
      <c r="AE3705">
        <v>606</v>
      </c>
      <c r="AF3705">
        <v>513</v>
      </c>
      <c r="AG3705">
        <v>2864</v>
      </c>
      <c r="AH3705" t="s">
        <v>6248</v>
      </c>
      <c r="AP3705">
        <f t="shared" si="114"/>
        <v>1</v>
      </c>
    </row>
    <row r="3706" spans="1:42" x14ac:dyDescent="0.3">
      <c r="A3706" s="1">
        <v>4693</v>
      </c>
      <c r="B3706" t="s">
        <v>13576</v>
      </c>
      <c r="C3706" t="s">
        <v>559</v>
      </c>
      <c r="D3706" t="s">
        <v>13577</v>
      </c>
      <c r="E3706" t="s">
        <v>13578</v>
      </c>
      <c r="F3706" t="s">
        <v>13579</v>
      </c>
      <c r="G3706" t="s">
        <v>13580</v>
      </c>
      <c r="H3706" t="s">
        <v>32</v>
      </c>
      <c r="I3706">
        <v>100</v>
      </c>
      <c r="J3706">
        <v>1.37</v>
      </c>
      <c r="K3706" t="s">
        <v>33</v>
      </c>
      <c r="L3706" t="s">
        <v>19785</v>
      </c>
      <c r="M3706" t="s">
        <v>15512</v>
      </c>
      <c r="N3706" t="s">
        <v>20801</v>
      </c>
      <c r="O3706" t="s">
        <v>20802</v>
      </c>
      <c r="P3706" t="s">
        <v>15077</v>
      </c>
      <c r="Q3706">
        <v>1929</v>
      </c>
      <c r="R3706" t="s">
        <v>11959</v>
      </c>
      <c r="S3706">
        <v>8</v>
      </c>
      <c r="T3706">
        <v>379000</v>
      </c>
      <c r="U3706">
        <v>2808000</v>
      </c>
      <c r="V3706">
        <f t="shared" si="115"/>
        <v>2429000</v>
      </c>
      <c r="W3706" t="s">
        <v>13581</v>
      </c>
      <c r="X3706">
        <v>6.3</v>
      </c>
      <c r="Y3706">
        <v>36</v>
      </c>
      <c r="Z3706">
        <v>4546</v>
      </c>
      <c r="AA3706">
        <v>71</v>
      </c>
      <c r="AB3706">
        <v>167</v>
      </c>
      <c r="AC3706">
        <v>4</v>
      </c>
      <c r="AD3706">
        <v>77</v>
      </c>
      <c r="AE3706">
        <v>28</v>
      </c>
      <c r="AF3706">
        <v>4</v>
      </c>
      <c r="AG3706">
        <v>109</v>
      </c>
      <c r="AH3706" t="s">
        <v>20927</v>
      </c>
      <c r="AI3706" t="s">
        <v>12756</v>
      </c>
      <c r="AP3706">
        <f t="shared" si="114"/>
        <v>2</v>
      </c>
    </row>
    <row r="3707" spans="1:42" x14ac:dyDescent="0.3">
      <c r="A3707" s="1">
        <v>4695</v>
      </c>
      <c r="B3707" t="s">
        <v>13582</v>
      </c>
      <c r="C3707" t="s">
        <v>27</v>
      </c>
      <c r="D3707" t="s">
        <v>13583</v>
      </c>
      <c r="E3707" t="s">
        <v>13584</v>
      </c>
      <c r="F3707" t="s">
        <v>13585</v>
      </c>
      <c r="G3707" t="s">
        <v>13586</v>
      </c>
      <c r="H3707" t="s">
        <v>1390</v>
      </c>
      <c r="I3707">
        <v>89</v>
      </c>
      <c r="J3707">
        <v>2.35</v>
      </c>
      <c r="K3707" t="s">
        <v>33</v>
      </c>
      <c r="L3707" t="s">
        <v>18546</v>
      </c>
      <c r="M3707" t="s">
        <v>20803</v>
      </c>
      <c r="N3707" t="s">
        <v>16203</v>
      </c>
      <c r="O3707" t="s">
        <v>19352</v>
      </c>
      <c r="P3707" t="s">
        <v>15096</v>
      </c>
      <c r="Q3707">
        <v>2012</v>
      </c>
      <c r="R3707" t="s">
        <v>6921</v>
      </c>
      <c r="S3707">
        <v>0</v>
      </c>
      <c r="T3707">
        <v>6000000</v>
      </c>
      <c r="U3707">
        <v>12843</v>
      </c>
      <c r="V3707">
        <f t="shared" si="115"/>
        <v>-5987157</v>
      </c>
      <c r="W3707" t="s">
        <v>13587</v>
      </c>
      <c r="X3707">
        <v>6.1</v>
      </c>
      <c r="Y3707">
        <v>279</v>
      </c>
      <c r="Z3707">
        <v>27297</v>
      </c>
      <c r="AA3707">
        <v>131</v>
      </c>
      <c r="AB3707">
        <v>0</v>
      </c>
      <c r="AC3707">
        <v>33</v>
      </c>
      <c r="AD3707">
        <v>470</v>
      </c>
      <c r="AE3707">
        <v>378</v>
      </c>
      <c r="AF3707">
        <v>118</v>
      </c>
      <c r="AG3707">
        <v>1233</v>
      </c>
      <c r="AH3707" t="s">
        <v>4493</v>
      </c>
      <c r="AI3707" t="s">
        <v>13161</v>
      </c>
      <c r="AP3707">
        <f t="shared" si="114"/>
        <v>2</v>
      </c>
    </row>
    <row r="3708" spans="1:42" x14ac:dyDescent="0.3">
      <c r="A3708" s="1">
        <v>4696</v>
      </c>
      <c r="B3708" t="s">
        <v>13588</v>
      </c>
      <c r="C3708" t="s">
        <v>27</v>
      </c>
      <c r="D3708" t="s">
        <v>13589</v>
      </c>
      <c r="E3708" t="s">
        <v>13590</v>
      </c>
      <c r="F3708" t="s">
        <v>6246</v>
      </c>
      <c r="G3708" t="s">
        <v>6246</v>
      </c>
      <c r="H3708" t="s">
        <v>12578</v>
      </c>
      <c r="I3708">
        <v>84</v>
      </c>
      <c r="J3708">
        <v>1.78</v>
      </c>
      <c r="K3708" t="s">
        <v>12579</v>
      </c>
      <c r="L3708" t="s">
        <v>20804</v>
      </c>
      <c r="M3708" t="s">
        <v>20805</v>
      </c>
      <c r="N3708" t="s">
        <v>16780</v>
      </c>
      <c r="O3708" t="s">
        <v>20453</v>
      </c>
      <c r="P3708" t="s">
        <v>20806</v>
      </c>
      <c r="Q3708">
        <v>2015</v>
      </c>
      <c r="R3708" t="s">
        <v>491</v>
      </c>
      <c r="S3708">
        <v>0</v>
      </c>
      <c r="T3708">
        <v>450000</v>
      </c>
      <c r="U3708">
        <v>34151</v>
      </c>
      <c r="V3708">
        <f t="shared" si="115"/>
        <v>-415849</v>
      </c>
      <c r="W3708" t="s">
        <v>13591</v>
      </c>
      <c r="X3708">
        <v>7.2</v>
      </c>
      <c r="Y3708">
        <v>23</v>
      </c>
      <c r="Z3708">
        <v>186</v>
      </c>
      <c r="AA3708">
        <v>3</v>
      </c>
      <c r="AB3708">
        <v>111</v>
      </c>
      <c r="AC3708">
        <v>0</v>
      </c>
      <c r="AD3708">
        <v>3</v>
      </c>
      <c r="AE3708">
        <v>0</v>
      </c>
      <c r="AF3708">
        <v>0</v>
      </c>
      <c r="AG3708">
        <v>3</v>
      </c>
      <c r="AH3708" t="s">
        <v>6248</v>
      </c>
      <c r="AI3708" t="s">
        <v>20929</v>
      </c>
      <c r="AP3708">
        <f t="shared" si="114"/>
        <v>2</v>
      </c>
    </row>
    <row r="3709" spans="1:42" x14ac:dyDescent="0.3">
      <c r="A3709" s="1">
        <v>4697</v>
      </c>
      <c r="B3709" t="s">
        <v>13592</v>
      </c>
      <c r="C3709" t="s">
        <v>27</v>
      </c>
      <c r="D3709" t="s">
        <v>13593</v>
      </c>
      <c r="E3709" t="s">
        <v>13594</v>
      </c>
      <c r="F3709" t="s">
        <v>13595</v>
      </c>
      <c r="G3709" t="s">
        <v>13596</v>
      </c>
      <c r="H3709" t="s">
        <v>32</v>
      </c>
      <c r="I3709">
        <v>88</v>
      </c>
      <c r="J3709">
        <v>1.85</v>
      </c>
      <c r="K3709" t="s">
        <v>33</v>
      </c>
      <c r="L3709" t="s">
        <v>20807</v>
      </c>
      <c r="M3709" t="s">
        <v>20808</v>
      </c>
      <c r="N3709" t="s">
        <v>16015</v>
      </c>
      <c r="O3709" t="s">
        <v>15295</v>
      </c>
      <c r="P3709" t="s">
        <v>18359</v>
      </c>
      <c r="Q3709">
        <v>2005</v>
      </c>
      <c r="R3709" t="s">
        <v>491</v>
      </c>
      <c r="S3709">
        <v>1</v>
      </c>
      <c r="T3709">
        <v>1750211</v>
      </c>
      <c r="U3709">
        <v>1523883</v>
      </c>
      <c r="V3709">
        <f t="shared" si="115"/>
        <v>-226328</v>
      </c>
      <c r="W3709" t="s">
        <v>13597</v>
      </c>
      <c r="X3709">
        <v>7.8</v>
      </c>
      <c r="Y3709">
        <v>110</v>
      </c>
      <c r="Z3709">
        <v>9037</v>
      </c>
      <c r="AA3709">
        <v>70</v>
      </c>
      <c r="AB3709">
        <v>0</v>
      </c>
      <c r="AC3709">
        <v>30</v>
      </c>
      <c r="AD3709">
        <v>15</v>
      </c>
      <c r="AE3709">
        <v>0</v>
      </c>
      <c r="AF3709">
        <v>0</v>
      </c>
      <c r="AG3709">
        <v>15</v>
      </c>
      <c r="AH3709" t="s">
        <v>6248</v>
      </c>
      <c r="AI3709" t="s">
        <v>20930</v>
      </c>
      <c r="AP3709">
        <f t="shared" si="114"/>
        <v>2</v>
      </c>
    </row>
    <row r="3710" spans="1:42" x14ac:dyDescent="0.3">
      <c r="A3710" s="1">
        <v>4698</v>
      </c>
      <c r="B3710" t="s">
        <v>13598</v>
      </c>
      <c r="C3710" t="s">
        <v>27</v>
      </c>
      <c r="D3710" t="s">
        <v>13599</v>
      </c>
      <c r="E3710" t="s">
        <v>13600</v>
      </c>
      <c r="F3710" t="s">
        <v>10624</v>
      </c>
      <c r="G3710" t="s">
        <v>13601</v>
      </c>
      <c r="H3710" t="s">
        <v>32</v>
      </c>
      <c r="I3710">
        <v>90</v>
      </c>
      <c r="J3710">
        <v>1.85</v>
      </c>
      <c r="K3710" t="s">
        <v>33</v>
      </c>
      <c r="L3710" t="s">
        <v>15688</v>
      </c>
      <c r="M3710" t="s">
        <v>14074</v>
      </c>
      <c r="N3710" t="s">
        <v>19698</v>
      </c>
      <c r="O3710" t="s">
        <v>14571</v>
      </c>
      <c r="P3710" t="s">
        <v>19002</v>
      </c>
      <c r="Q3710">
        <v>1987</v>
      </c>
      <c r="R3710" t="s">
        <v>491</v>
      </c>
      <c r="S3710">
        <v>0</v>
      </c>
      <c r="T3710">
        <v>350000</v>
      </c>
      <c r="U3710">
        <v>4000000</v>
      </c>
      <c r="V3710">
        <f t="shared" si="115"/>
        <v>3650000</v>
      </c>
      <c r="W3710" t="s">
        <v>13602</v>
      </c>
      <c r="X3710">
        <v>4.7</v>
      </c>
      <c r="Y3710">
        <v>40</v>
      </c>
      <c r="Z3710">
        <v>6046</v>
      </c>
      <c r="AA3710">
        <v>46</v>
      </c>
      <c r="AB3710">
        <v>583</v>
      </c>
      <c r="AC3710">
        <v>44</v>
      </c>
      <c r="AD3710">
        <v>615</v>
      </c>
      <c r="AE3710">
        <v>96</v>
      </c>
      <c r="AF3710">
        <v>93</v>
      </c>
      <c r="AG3710">
        <v>872</v>
      </c>
      <c r="AH3710" t="s">
        <v>980</v>
      </c>
      <c r="AI3710" t="s">
        <v>2420</v>
      </c>
      <c r="AP3710">
        <f t="shared" si="114"/>
        <v>2</v>
      </c>
    </row>
    <row r="3711" spans="1:42" x14ac:dyDescent="0.3">
      <c r="A3711" s="1">
        <v>4707</v>
      </c>
      <c r="B3711" t="s">
        <v>13603</v>
      </c>
      <c r="C3711" t="s">
        <v>27</v>
      </c>
      <c r="D3711" t="s">
        <v>5994</v>
      </c>
      <c r="E3711" t="s">
        <v>7331</v>
      </c>
      <c r="F3711" t="s">
        <v>13604</v>
      </c>
      <c r="G3711" t="s">
        <v>9004</v>
      </c>
      <c r="H3711" t="s">
        <v>32</v>
      </c>
      <c r="I3711">
        <v>102</v>
      </c>
      <c r="J3711">
        <v>1.85</v>
      </c>
      <c r="K3711" t="s">
        <v>33</v>
      </c>
      <c r="L3711" t="s">
        <v>17214</v>
      </c>
      <c r="M3711" t="s">
        <v>14431</v>
      </c>
      <c r="N3711" t="s">
        <v>20809</v>
      </c>
      <c r="O3711" t="s">
        <v>20810</v>
      </c>
      <c r="P3711" t="s">
        <v>13955</v>
      </c>
      <c r="Q3711">
        <v>1999</v>
      </c>
      <c r="R3711" t="s">
        <v>34</v>
      </c>
      <c r="S3711">
        <v>1</v>
      </c>
      <c r="T3711">
        <v>312000</v>
      </c>
      <c r="U3711">
        <v>1281176</v>
      </c>
      <c r="V3711">
        <f t="shared" si="115"/>
        <v>969176</v>
      </c>
      <c r="W3711" t="s">
        <v>13605</v>
      </c>
      <c r="X3711">
        <v>6.7</v>
      </c>
      <c r="Y3711">
        <v>64</v>
      </c>
      <c r="Z3711">
        <v>2932</v>
      </c>
      <c r="AA3711">
        <v>73</v>
      </c>
      <c r="AB3711">
        <v>121</v>
      </c>
      <c r="AC3711">
        <v>149</v>
      </c>
      <c r="AD3711">
        <v>409</v>
      </c>
      <c r="AE3711">
        <v>277</v>
      </c>
      <c r="AF3711">
        <v>276</v>
      </c>
      <c r="AG3711">
        <v>1986</v>
      </c>
      <c r="AH3711" t="s">
        <v>1432</v>
      </c>
      <c r="AI3711" t="s">
        <v>2420</v>
      </c>
      <c r="AP3711">
        <f t="shared" si="114"/>
        <v>2</v>
      </c>
    </row>
    <row r="3712" spans="1:42" x14ac:dyDescent="0.3">
      <c r="A3712" s="1">
        <v>4708</v>
      </c>
      <c r="B3712" t="s">
        <v>13606</v>
      </c>
      <c r="C3712" t="s">
        <v>27</v>
      </c>
      <c r="D3712" t="s">
        <v>13607</v>
      </c>
      <c r="E3712" t="s">
        <v>2013</v>
      </c>
      <c r="F3712" t="s">
        <v>2045</v>
      </c>
      <c r="G3712" t="s">
        <v>1917</v>
      </c>
      <c r="H3712" t="s">
        <v>32</v>
      </c>
      <c r="I3712">
        <v>98</v>
      </c>
      <c r="J3712">
        <v>2.35</v>
      </c>
      <c r="K3712" t="s">
        <v>33</v>
      </c>
      <c r="L3712" t="s">
        <v>15384</v>
      </c>
      <c r="M3712" t="s">
        <v>16052</v>
      </c>
      <c r="N3712" t="s">
        <v>14069</v>
      </c>
      <c r="O3712" t="s">
        <v>15041</v>
      </c>
      <c r="P3712" t="s">
        <v>15381</v>
      </c>
      <c r="Q3712">
        <v>1995</v>
      </c>
      <c r="R3712" t="s">
        <v>491</v>
      </c>
      <c r="S3712">
        <v>0</v>
      </c>
      <c r="T3712">
        <v>8000000</v>
      </c>
      <c r="U3712">
        <v>16115878</v>
      </c>
      <c r="V3712">
        <f t="shared" si="115"/>
        <v>8115878</v>
      </c>
      <c r="W3712" t="s">
        <v>13608</v>
      </c>
      <c r="X3712">
        <v>6.6</v>
      </c>
      <c r="Y3712">
        <v>56</v>
      </c>
      <c r="Z3712">
        <v>24438</v>
      </c>
      <c r="AA3712">
        <v>194</v>
      </c>
      <c r="AB3712">
        <v>0</v>
      </c>
      <c r="AC3712">
        <v>10</v>
      </c>
      <c r="AD3712">
        <v>10000</v>
      </c>
      <c r="AE3712">
        <v>1000</v>
      </c>
      <c r="AF3712">
        <v>912</v>
      </c>
      <c r="AG3712">
        <v>13433</v>
      </c>
      <c r="AH3712" t="s">
        <v>980</v>
      </c>
      <c r="AI3712" t="s">
        <v>20924</v>
      </c>
      <c r="AJ3712" t="s">
        <v>4493</v>
      </c>
      <c r="AK3712" t="s">
        <v>20928</v>
      </c>
      <c r="AL3712" t="s">
        <v>13161</v>
      </c>
      <c r="AP3712">
        <f t="shared" si="114"/>
        <v>5</v>
      </c>
    </row>
    <row r="3713" spans="1:42" x14ac:dyDescent="0.3">
      <c r="A3713" s="1">
        <v>4709</v>
      </c>
      <c r="B3713" t="s">
        <v>13609</v>
      </c>
      <c r="C3713" t="s">
        <v>27</v>
      </c>
      <c r="D3713" t="s">
        <v>11246</v>
      </c>
      <c r="E3713" t="s">
        <v>13610</v>
      </c>
      <c r="F3713" t="s">
        <v>11678</v>
      </c>
      <c r="G3713" t="s">
        <v>13611</v>
      </c>
      <c r="H3713" t="s">
        <v>1390</v>
      </c>
      <c r="I3713">
        <v>91</v>
      </c>
      <c r="J3713">
        <v>1.66</v>
      </c>
      <c r="K3713" t="s">
        <v>2067</v>
      </c>
      <c r="L3713" t="s">
        <v>14452</v>
      </c>
      <c r="M3713" t="s">
        <v>20811</v>
      </c>
      <c r="N3713" t="s">
        <v>20812</v>
      </c>
      <c r="O3713" t="s">
        <v>18247</v>
      </c>
      <c r="P3713" t="s">
        <v>20813</v>
      </c>
      <c r="Q3713">
        <v>1996</v>
      </c>
      <c r="R3713" t="s">
        <v>491</v>
      </c>
      <c r="S3713">
        <v>7</v>
      </c>
      <c r="T3713">
        <v>300000</v>
      </c>
      <c r="U3713">
        <v>1652472</v>
      </c>
      <c r="V3713">
        <f t="shared" si="115"/>
        <v>1352472</v>
      </c>
      <c r="W3713" t="s">
        <v>13612</v>
      </c>
      <c r="X3713">
        <v>6.9</v>
      </c>
      <c r="Y3713">
        <v>29</v>
      </c>
      <c r="Z3713">
        <v>2843</v>
      </c>
      <c r="AA3713">
        <v>25</v>
      </c>
      <c r="AB3713">
        <v>166</v>
      </c>
      <c r="AC3713">
        <v>82</v>
      </c>
      <c r="AD3713">
        <v>75</v>
      </c>
      <c r="AE3713">
        <v>9</v>
      </c>
      <c r="AF3713">
        <v>8</v>
      </c>
      <c r="AG3713">
        <v>102</v>
      </c>
      <c r="AH3713" t="s">
        <v>1432</v>
      </c>
      <c r="AI3713" t="s">
        <v>12756</v>
      </c>
      <c r="AP3713">
        <f t="shared" si="114"/>
        <v>2</v>
      </c>
    </row>
    <row r="3714" spans="1:42" x14ac:dyDescent="0.3">
      <c r="A3714" s="1">
        <v>4710</v>
      </c>
      <c r="B3714" t="s">
        <v>13613</v>
      </c>
      <c r="C3714" t="s">
        <v>27</v>
      </c>
      <c r="D3714" t="s">
        <v>4555</v>
      </c>
      <c r="E3714" t="s">
        <v>332</v>
      </c>
      <c r="F3714" t="s">
        <v>1540</v>
      </c>
      <c r="G3714" t="s">
        <v>6485</v>
      </c>
      <c r="H3714" t="s">
        <v>32</v>
      </c>
      <c r="I3714">
        <v>80</v>
      </c>
      <c r="J3714">
        <v>1.85</v>
      </c>
      <c r="K3714" t="s">
        <v>33</v>
      </c>
      <c r="L3714" t="s">
        <v>15216</v>
      </c>
      <c r="M3714" t="s">
        <v>20814</v>
      </c>
      <c r="N3714" t="s">
        <v>20815</v>
      </c>
      <c r="O3714" t="s">
        <v>16169</v>
      </c>
      <c r="P3714" t="s">
        <v>20816</v>
      </c>
      <c r="Q3714">
        <v>2003</v>
      </c>
      <c r="R3714" t="s">
        <v>34</v>
      </c>
      <c r="S3714">
        <v>3</v>
      </c>
      <c r="T3714">
        <v>300000</v>
      </c>
      <c r="U3714">
        <v>2360184</v>
      </c>
      <c r="V3714">
        <f t="shared" si="115"/>
        <v>2060184</v>
      </c>
      <c r="W3714" t="s">
        <v>13614</v>
      </c>
      <c r="X3714">
        <v>7.1</v>
      </c>
      <c r="Y3714">
        <v>131</v>
      </c>
      <c r="Z3714">
        <v>18035</v>
      </c>
      <c r="AA3714">
        <v>177</v>
      </c>
      <c r="AB3714">
        <v>0</v>
      </c>
      <c r="AC3714">
        <v>54</v>
      </c>
      <c r="AD3714">
        <v>1000</v>
      </c>
      <c r="AE3714">
        <v>806</v>
      </c>
      <c r="AF3714">
        <v>543</v>
      </c>
      <c r="AG3714">
        <v>3010</v>
      </c>
      <c r="AH3714" t="s">
        <v>1432</v>
      </c>
      <c r="AI3714" t="s">
        <v>2420</v>
      </c>
      <c r="AP3714">
        <f t="shared" si="114"/>
        <v>2</v>
      </c>
    </row>
    <row r="3715" spans="1:42" x14ac:dyDescent="0.3">
      <c r="A3715" s="1">
        <v>4712</v>
      </c>
      <c r="B3715" t="s">
        <v>13615</v>
      </c>
      <c r="C3715" t="s">
        <v>27</v>
      </c>
      <c r="D3715" t="s">
        <v>13616</v>
      </c>
      <c r="E3715" t="s">
        <v>13617</v>
      </c>
      <c r="F3715" t="s">
        <v>4384</v>
      </c>
      <c r="G3715" t="s">
        <v>13618</v>
      </c>
      <c r="H3715" t="s">
        <v>32</v>
      </c>
      <c r="I3715">
        <v>76</v>
      </c>
      <c r="J3715">
        <v>1.66</v>
      </c>
      <c r="K3715" t="s">
        <v>33</v>
      </c>
      <c r="L3715" t="s">
        <v>16682</v>
      </c>
      <c r="M3715" t="s">
        <v>15286</v>
      </c>
      <c r="N3715" t="s">
        <v>16830</v>
      </c>
      <c r="O3715" t="s">
        <v>20817</v>
      </c>
      <c r="P3715" t="s">
        <v>15898</v>
      </c>
      <c r="Q3715">
        <v>2006</v>
      </c>
      <c r="R3715" t="s">
        <v>9126</v>
      </c>
      <c r="S3715">
        <v>2</v>
      </c>
      <c r="T3715">
        <v>300000</v>
      </c>
      <c r="U3715">
        <v>255352</v>
      </c>
      <c r="V3715">
        <f t="shared" si="115"/>
        <v>-44648</v>
      </c>
      <c r="W3715" t="s">
        <v>13619</v>
      </c>
      <c r="X3715">
        <v>6.7</v>
      </c>
      <c r="Y3715">
        <v>88</v>
      </c>
      <c r="Z3715">
        <v>4423</v>
      </c>
      <c r="AA3715">
        <v>57</v>
      </c>
      <c r="AB3715">
        <v>594</v>
      </c>
      <c r="AC3715">
        <v>129</v>
      </c>
      <c r="AD3715">
        <v>52</v>
      </c>
      <c r="AE3715">
        <v>44</v>
      </c>
      <c r="AF3715">
        <v>26</v>
      </c>
      <c r="AG3715">
        <v>132</v>
      </c>
      <c r="AH3715" t="s">
        <v>2420</v>
      </c>
      <c r="AP3715">
        <f t="shared" ref="AP3715:AP3778" si="116">COUNTA(AH3715:AO3715)</f>
        <v>1</v>
      </c>
    </row>
    <row r="3716" spans="1:42" x14ac:dyDescent="0.3">
      <c r="A3716" s="1">
        <v>4713</v>
      </c>
      <c r="B3716" t="s">
        <v>13620</v>
      </c>
      <c r="C3716" t="s">
        <v>27</v>
      </c>
      <c r="D3716" t="s">
        <v>13616</v>
      </c>
      <c r="E3716" t="s">
        <v>13621</v>
      </c>
      <c r="F3716" t="s">
        <v>4384</v>
      </c>
      <c r="G3716" t="s">
        <v>13618</v>
      </c>
      <c r="H3716" t="s">
        <v>32</v>
      </c>
      <c r="I3716">
        <v>80</v>
      </c>
      <c r="J3716">
        <v>1.85</v>
      </c>
      <c r="K3716" t="s">
        <v>33</v>
      </c>
      <c r="L3716" t="s">
        <v>14876</v>
      </c>
      <c r="M3716" t="s">
        <v>14453</v>
      </c>
      <c r="N3716" t="s">
        <v>20818</v>
      </c>
      <c r="O3716" t="s">
        <v>20819</v>
      </c>
      <c r="P3716" t="s">
        <v>20820</v>
      </c>
      <c r="Q3716">
        <v>2008</v>
      </c>
      <c r="R3716" t="s">
        <v>491</v>
      </c>
      <c r="S3716">
        <v>1</v>
      </c>
      <c r="T3716">
        <v>200000</v>
      </c>
      <c r="U3716">
        <v>856942</v>
      </c>
      <c r="V3716">
        <f t="shared" ref="V3716:V3779" si="117">U3716-T3716</f>
        <v>656942</v>
      </c>
      <c r="W3716" t="s">
        <v>13622</v>
      </c>
      <c r="X3716">
        <v>7.1</v>
      </c>
      <c r="Y3716">
        <v>189</v>
      </c>
      <c r="Z3716">
        <v>12241</v>
      </c>
      <c r="AA3716">
        <v>112</v>
      </c>
      <c r="AB3716">
        <v>0</v>
      </c>
      <c r="AC3716">
        <v>129</v>
      </c>
      <c r="AD3716">
        <v>375</v>
      </c>
      <c r="AE3716">
        <v>44</v>
      </c>
      <c r="AF3716">
        <v>26</v>
      </c>
      <c r="AG3716">
        <v>460</v>
      </c>
      <c r="AH3716" t="s">
        <v>2420</v>
      </c>
      <c r="AP3716">
        <f t="shared" si="116"/>
        <v>1</v>
      </c>
    </row>
    <row r="3717" spans="1:42" x14ac:dyDescent="0.3">
      <c r="A3717" s="1">
        <v>4717</v>
      </c>
      <c r="B3717" t="s">
        <v>13623</v>
      </c>
      <c r="C3717" t="s">
        <v>27</v>
      </c>
      <c r="D3717" t="s">
        <v>13624</v>
      </c>
      <c r="E3717" t="s">
        <v>6246</v>
      </c>
      <c r="F3717" t="s">
        <v>6246</v>
      </c>
      <c r="G3717" t="s">
        <v>6246</v>
      </c>
      <c r="H3717" t="s">
        <v>4855</v>
      </c>
      <c r="I3717">
        <v>102</v>
      </c>
      <c r="J3717">
        <v>1.85</v>
      </c>
      <c r="K3717" t="s">
        <v>33</v>
      </c>
      <c r="L3717" t="s">
        <v>20821</v>
      </c>
      <c r="M3717" t="s">
        <v>15881</v>
      </c>
      <c r="N3717" t="s">
        <v>14711</v>
      </c>
      <c r="O3717" t="s">
        <v>17087</v>
      </c>
      <c r="Q3717">
        <v>2001</v>
      </c>
      <c r="R3717" t="s">
        <v>491</v>
      </c>
      <c r="S3717">
        <v>0</v>
      </c>
      <c r="T3717">
        <v>300000</v>
      </c>
      <c r="U3717">
        <v>16892</v>
      </c>
      <c r="V3717">
        <f t="shared" si="117"/>
        <v>-283108</v>
      </c>
      <c r="W3717" t="s">
        <v>13625</v>
      </c>
      <c r="X3717">
        <v>7.6</v>
      </c>
      <c r="Y3717">
        <v>15</v>
      </c>
      <c r="Z3717">
        <v>341</v>
      </c>
      <c r="AA3717">
        <v>12</v>
      </c>
      <c r="AB3717">
        <v>379</v>
      </c>
      <c r="AC3717">
        <v>95</v>
      </c>
      <c r="AD3717">
        <v>0</v>
      </c>
      <c r="AE3717">
        <v>0</v>
      </c>
      <c r="AF3717">
        <v>0</v>
      </c>
      <c r="AG3717">
        <v>0</v>
      </c>
      <c r="AH3717" t="s">
        <v>6248</v>
      </c>
      <c r="AP3717">
        <f t="shared" si="116"/>
        <v>1</v>
      </c>
    </row>
    <row r="3718" spans="1:42" x14ac:dyDescent="0.3">
      <c r="A3718" s="1">
        <v>4718</v>
      </c>
      <c r="B3718" t="s">
        <v>13626</v>
      </c>
      <c r="C3718" t="s">
        <v>559</v>
      </c>
      <c r="D3718" t="s">
        <v>13627</v>
      </c>
      <c r="E3718" t="s">
        <v>5867</v>
      </c>
      <c r="F3718" t="s">
        <v>2583</v>
      </c>
      <c r="G3718" t="s">
        <v>13628</v>
      </c>
      <c r="H3718" t="s">
        <v>32</v>
      </c>
      <c r="I3718">
        <v>95</v>
      </c>
      <c r="J3718">
        <v>2.35</v>
      </c>
      <c r="K3718" t="s">
        <v>33</v>
      </c>
      <c r="L3718" t="s">
        <v>15510</v>
      </c>
      <c r="M3718" t="s">
        <v>14715</v>
      </c>
      <c r="N3718" t="s">
        <v>17344</v>
      </c>
      <c r="O3718" t="s">
        <v>19445</v>
      </c>
      <c r="P3718" t="s">
        <v>15906</v>
      </c>
      <c r="Q3718">
        <v>1964</v>
      </c>
      <c r="R3718" t="s">
        <v>6921</v>
      </c>
      <c r="S3718">
        <v>1</v>
      </c>
      <c r="T3718">
        <v>160000</v>
      </c>
      <c r="U3718">
        <v>12438</v>
      </c>
      <c r="V3718">
        <f t="shared" si="117"/>
        <v>-147562</v>
      </c>
      <c r="W3718" t="s">
        <v>13629</v>
      </c>
      <c r="X3718">
        <v>8.1</v>
      </c>
      <c r="Y3718">
        <v>24</v>
      </c>
      <c r="Z3718">
        <v>891</v>
      </c>
      <c r="AA3718">
        <v>26</v>
      </c>
      <c r="AB3718">
        <v>363</v>
      </c>
      <c r="AC3718">
        <v>0</v>
      </c>
      <c r="AD3718">
        <v>581</v>
      </c>
      <c r="AE3718">
        <v>99</v>
      </c>
      <c r="AF3718">
        <v>87</v>
      </c>
      <c r="AG3718">
        <v>835</v>
      </c>
      <c r="AH3718" t="s">
        <v>2420</v>
      </c>
      <c r="AI3718" t="s">
        <v>12756</v>
      </c>
      <c r="AP3718">
        <f t="shared" si="116"/>
        <v>2</v>
      </c>
    </row>
    <row r="3719" spans="1:42" x14ac:dyDescent="0.3">
      <c r="A3719" s="1">
        <v>4719</v>
      </c>
      <c r="B3719" t="s">
        <v>13630</v>
      </c>
      <c r="C3719" t="s">
        <v>27</v>
      </c>
      <c r="D3719" t="s">
        <v>11441</v>
      </c>
      <c r="E3719" t="s">
        <v>5504</v>
      </c>
      <c r="F3719" t="s">
        <v>13631</v>
      </c>
      <c r="G3719" t="s">
        <v>13074</v>
      </c>
      <c r="H3719" t="s">
        <v>32</v>
      </c>
      <c r="I3719">
        <v>94</v>
      </c>
      <c r="J3719">
        <v>2.35</v>
      </c>
      <c r="K3719" t="s">
        <v>33</v>
      </c>
      <c r="L3719" t="s">
        <v>20822</v>
      </c>
      <c r="M3719" t="s">
        <v>20155</v>
      </c>
      <c r="N3719" t="s">
        <v>15681</v>
      </c>
      <c r="O3719" t="s">
        <v>20573</v>
      </c>
      <c r="P3719" t="s">
        <v>15545</v>
      </c>
      <c r="Q3719">
        <v>1997</v>
      </c>
      <c r="R3719" t="s">
        <v>491</v>
      </c>
      <c r="S3719">
        <v>0</v>
      </c>
      <c r="T3719">
        <v>300000</v>
      </c>
      <c r="U3719">
        <v>40542</v>
      </c>
      <c r="V3719">
        <f t="shared" si="117"/>
        <v>-259458</v>
      </c>
      <c r="W3719" t="s">
        <v>13632</v>
      </c>
      <c r="X3719">
        <v>5.5</v>
      </c>
      <c r="Y3719">
        <v>16</v>
      </c>
      <c r="Z3719">
        <v>294</v>
      </c>
      <c r="AA3719">
        <v>16</v>
      </c>
      <c r="AB3719">
        <v>26</v>
      </c>
      <c r="AC3719">
        <v>37</v>
      </c>
      <c r="AD3719">
        <v>318</v>
      </c>
      <c r="AE3719">
        <v>157</v>
      </c>
      <c r="AF3719">
        <v>104</v>
      </c>
      <c r="AG3719">
        <v>751</v>
      </c>
      <c r="AH3719" t="s">
        <v>2420</v>
      </c>
      <c r="AI3719" t="s">
        <v>12756</v>
      </c>
      <c r="AP3719">
        <f t="shared" si="116"/>
        <v>2</v>
      </c>
    </row>
    <row r="3720" spans="1:42" x14ac:dyDescent="0.3">
      <c r="A3720" s="1">
        <v>4720</v>
      </c>
      <c r="B3720" t="s">
        <v>13633</v>
      </c>
      <c r="C3720" t="s">
        <v>27</v>
      </c>
      <c r="D3720" t="s">
        <v>13634</v>
      </c>
      <c r="E3720" t="s">
        <v>13635</v>
      </c>
      <c r="F3720" t="s">
        <v>13636</v>
      </c>
      <c r="G3720" t="s">
        <v>13637</v>
      </c>
      <c r="H3720" t="s">
        <v>32</v>
      </c>
      <c r="I3720">
        <v>109</v>
      </c>
      <c r="J3720">
        <v>2.35</v>
      </c>
      <c r="K3720" t="s">
        <v>33</v>
      </c>
      <c r="L3720" t="s">
        <v>20823</v>
      </c>
      <c r="M3720" t="s">
        <v>20824</v>
      </c>
      <c r="N3720" t="s">
        <v>18343</v>
      </c>
      <c r="O3720" t="s">
        <v>16949</v>
      </c>
      <c r="P3720" t="s">
        <v>18126</v>
      </c>
      <c r="Q3720">
        <v>2004</v>
      </c>
      <c r="R3720" t="s">
        <v>491</v>
      </c>
      <c r="S3720">
        <v>0</v>
      </c>
      <c r="T3720">
        <v>200000</v>
      </c>
      <c r="U3720">
        <v>5199</v>
      </c>
      <c r="V3720">
        <f t="shared" si="117"/>
        <v>-194801</v>
      </c>
      <c r="W3720" t="s">
        <v>13638</v>
      </c>
      <c r="X3720">
        <v>6.6</v>
      </c>
      <c r="Y3720">
        <v>13</v>
      </c>
      <c r="Z3720">
        <v>720</v>
      </c>
      <c r="AA3720">
        <v>23</v>
      </c>
      <c r="AB3720">
        <v>30</v>
      </c>
      <c r="AC3720">
        <v>3</v>
      </c>
      <c r="AD3720">
        <v>54</v>
      </c>
      <c r="AE3720">
        <v>53</v>
      </c>
      <c r="AF3720">
        <v>25</v>
      </c>
      <c r="AG3720">
        <v>185</v>
      </c>
      <c r="AH3720" t="s">
        <v>2420</v>
      </c>
      <c r="AI3720" t="s">
        <v>20930</v>
      </c>
      <c r="AP3720">
        <f t="shared" si="116"/>
        <v>2</v>
      </c>
    </row>
    <row r="3721" spans="1:42" x14ac:dyDescent="0.3">
      <c r="A3721" s="1">
        <v>4724</v>
      </c>
      <c r="B3721" t="s">
        <v>13639</v>
      </c>
      <c r="C3721" t="s">
        <v>27</v>
      </c>
      <c r="D3721" t="s">
        <v>13640</v>
      </c>
      <c r="E3721" t="s">
        <v>6324</v>
      </c>
      <c r="F3721" t="s">
        <v>3261</v>
      </c>
      <c r="G3721" t="s">
        <v>8508</v>
      </c>
      <c r="H3721" t="s">
        <v>32</v>
      </c>
      <c r="I3721">
        <v>95</v>
      </c>
      <c r="J3721">
        <v>1.85</v>
      </c>
      <c r="K3721" t="s">
        <v>33</v>
      </c>
      <c r="L3721" t="s">
        <v>18960</v>
      </c>
      <c r="M3721" t="s">
        <v>19200</v>
      </c>
      <c r="N3721" t="s">
        <v>20825</v>
      </c>
      <c r="O3721" t="s">
        <v>15708</v>
      </c>
      <c r="P3721" t="s">
        <v>18399</v>
      </c>
      <c r="Q3721">
        <v>2014</v>
      </c>
      <c r="R3721" t="s">
        <v>491</v>
      </c>
      <c r="S3721">
        <v>3</v>
      </c>
      <c r="T3721">
        <v>300000</v>
      </c>
      <c r="U3721">
        <v>2468</v>
      </c>
      <c r="V3721">
        <f t="shared" si="117"/>
        <v>-297532</v>
      </c>
      <c r="W3721" t="s">
        <v>13641</v>
      </c>
      <c r="X3721">
        <v>4.8</v>
      </c>
      <c r="Y3721">
        <v>10</v>
      </c>
      <c r="Z3721">
        <v>241</v>
      </c>
      <c r="AA3721">
        <v>5</v>
      </c>
      <c r="AB3721">
        <v>261</v>
      </c>
      <c r="AC3721">
        <v>0</v>
      </c>
      <c r="AD3721">
        <v>685</v>
      </c>
      <c r="AE3721">
        <v>665</v>
      </c>
      <c r="AF3721">
        <v>309</v>
      </c>
      <c r="AG3721">
        <v>2048</v>
      </c>
      <c r="AH3721" t="s">
        <v>13161</v>
      </c>
      <c r="AP3721">
        <f t="shared" si="116"/>
        <v>1</v>
      </c>
    </row>
    <row r="3722" spans="1:42" x14ac:dyDescent="0.3">
      <c r="A3722" s="1">
        <v>4730</v>
      </c>
      <c r="B3722" t="s">
        <v>13642</v>
      </c>
      <c r="C3722" t="s">
        <v>27</v>
      </c>
      <c r="D3722" t="s">
        <v>13643</v>
      </c>
      <c r="E3722" t="s">
        <v>6503</v>
      </c>
      <c r="F3722" t="s">
        <v>8376</v>
      </c>
      <c r="G3722" t="s">
        <v>13644</v>
      </c>
      <c r="H3722" t="s">
        <v>32</v>
      </c>
      <c r="I3722">
        <v>90</v>
      </c>
      <c r="J3722">
        <v>2.35</v>
      </c>
      <c r="K3722" t="s">
        <v>33</v>
      </c>
      <c r="L3722" t="s">
        <v>20826</v>
      </c>
      <c r="M3722" t="s">
        <v>20827</v>
      </c>
      <c r="N3722" t="s">
        <v>20048</v>
      </c>
      <c r="O3722" t="s">
        <v>20828</v>
      </c>
      <c r="P3722" t="s">
        <v>18425</v>
      </c>
      <c r="Q3722">
        <v>2012</v>
      </c>
      <c r="R3722" t="s">
        <v>491</v>
      </c>
      <c r="S3722">
        <v>0</v>
      </c>
      <c r="T3722">
        <v>270000</v>
      </c>
      <c r="U3722">
        <v>318622</v>
      </c>
      <c r="V3722">
        <f t="shared" si="117"/>
        <v>48622</v>
      </c>
      <c r="W3722" t="s">
        <v>13645</v>
      </c>
      <c r="X3722">
        <v>6.4</v>
      </c>
      <c r="Y3722">
        <v>286</v>
      </c>
      <c r="Z3722">
        <v>24668</v>
      </c>
      <c r="AA3722">
        <v>175</v>
      </c>
      <c r="AB3722">
        <v>0</v>
      </c>
      <c r="AC3722">
        <v>25</v>
      </c>
      <c r="AD3722">
        <v>601</v>
      </c>
      <c r="AE3722">
        <v>260</v>
      </c>
      <c r="AF3722">
        <v>235</v>
      </c>
      <c r="AG3722">
        <v>1734</v>
      </c>
      <c r="AH3722" t="s">
        <v>20932</v>
      </c>
      <c r="AI3722" t="s">
        <v>20931</v>
      </c>
      <c r="AJ3722" t="s">
        <v>2420</v>
      </c>
      <c r="AK3722" t="s">
        <v>13161</v>
      </c>
      <c r="AP3722">
        <f t="shared" si="116"/>
        <v>4</v>
      </c>
    </row>
    <row r="3723" spans="1:42" x14ac:dyDescent="0.3">
      <c r="A3723" s="1">
        <v>4731</v>
      </c>
      <c r="B3723" t="s">
        <v>13646</v>
      </c>
      <c r="C3723" t="s">
        <v>27</v>
      </c>
      <c r="D3723" t="s">
        <v>5005</v>
      </c>
      <c r="E3723" t="s">
        <v>861</v>
      </c>
      <c r="F3723" t="s">
        <v>1517</v>
      </c>
      <c r="G3723" t="s">
        <v>5656</v>
      </c>
      <c r="H3723" t="s">
        <v>32</v>
      </c>
      <c r="I3723">
        <v>113</v>
      </c>
      <c r="J3723">
        <v>1.85</v>
      </c>
      <c r="K3723" t="s">
        <v>33</v>
      </c>
      <c r="L3723" t="s">
        <v>15554</v>
      </c>
      <c r="M3723" t="s">
        <v>15162</v>
      </c>
      <c r="N3723" t="s">
        <v>17237</v>
      </c>
      <c r="O3723" t="s">
        <v>16249</v>
      </c>
      <c r="P3723" t="s">
        <v>14676</v>
      </c>
      <c r="Q3723">
        <v>1997</v>
      </c>
      <c r="R3723" t="s">
        <v>491</v>
      </c>
      <c r="S3723">
        <v>5</v>
      </c>
      <c r="T3723">
        <v>250000</v>
      </c>
      <c r="U3723">
        <v>12006514</v>
      </c>
      <c r="V3723">
        <f t="shared" si="117"/>
        <v>11756514</v>
      </c>
      <c r="W3723" t="s">
        <v>13647</v>
      </c>
      <c r="X3723">
        <v>7.3</v>
      </c>
      <c r="Y3723">
        <v>147</v>
      </c>
      <c r="Z3723">
        <v>114070</v>
      </c>
      <c r="AA3723">
        <v>500</v>
      </c>
      <c r="AB3723">
        <v>0</v>
      </c>
      <c r="AC3723">
        <v>0</v>
      </c>
      <c r="AD3723">
        <v>13000</v>
      </c>
      <c r="AE3723">
        <v>1000</v>
      </c>
      <c r="AF3723">
        <v>781</v>
      </c>
      <c r="AG3723">
        <v>15765</v>
      </c>
      <c r="AH3723" t="s">
        <v>1432</v>
      </c>
      <c r="AI3723" t="s">
        <v>2420</v>
      </c>
      <c r="AJ3723" t="s">
        <v>12756</v>
      </c>
      <c r="AP3723">
        <f t="shared" si="116"/>
        <v>3</v>
      </c>
    </row>
    <row r="3724" spans="1:42" x14ac:dyDescent="0.3">
      <c r="A3724" s="1">
        <v>4732</v>
      </c>
      <c r="B3724" t="s">
        <v>13648</v>
      </c>
      <c r="C3724" t="s">
        <v>27</v>
      </c>
      <c r="D3724" t="s">
        <v>10581</v>
      </c>
      <c r="E3724" t="s">
        <v>5925</v>
      </c>
      <c r="F3724" t="s">
        <v>5817</v>
      </c>
      <c r="G3724" t="s">
        <v>13649</v>
      </c>
      <c r="H3724" t="s">
        <v>32</v>
      </c>
      <c r="I3724">
        <v>91</v>
      </c>
      <c r="J3724">
        <v>1.85</v>
      </c>
      <c r="K3724" t="s">
        <v>33</v>
      </c>
      <c r="L3724" t="s">
        <v>8889</v>
      </c>
      <c r="M3724" t="s">
        <v>14453</v>
      </c>
      <c r="N3724" t="s">
        <v>20829</v>
      </c>
      <c r="O3724" t="s">
        <v>20830</v>
      </c>
      <c r="P3724" t="s">
        <v>19537</v>
      </c>
      <c r="Q3724">
        <v>2001</v>
      </c>
      <c r="R3724" t="s">
        <v>491</v>
      </c>
      <c r="S3724">
        <v>3</v>
      </c>
      <c r="T3724">
        <v>250000</v>
      </c>
      <c r="U3724">
        <v>4186931</v>
      </c>
      <c r="V3724">
        <f t="shared" si="117"/>
        <v>3936931</v>
      </c>
      <c r="W3724" t="s">
        <v>13650</v>
      </c>
      <c r="X3724">
        <v>6.9</v>
      </c>
      <c r="Y3724">
        <v>71</v>
      </c>
      <c r="Z3724">
        <v>6041</v>
      </c>
      <c r="AA3724">
        <v>85</v>
      </c>
      <c r="AB3724">
        <v>169</v>
      </c>
      <c r="AC3724">
        <v>132</v>
      </c>
      <c r="AD3724">
        <v>400</v>
      </c>
      <c r="AE3724">
        <v>286</v>
      </c>
      <c r="AF3724">
        <v>225</v>
      </c>
      <c r="AG3724">
        <v>1330</v>
      </c>
      <c r="AH3724" t="s">
        <v>1432</v>
      </c>
      <c r="AI3724" t="s">
        <v>2420</v>
      </c>
      <c r="AJ3724" t="s">
        <v>12756</v>
      </c>
      <c r="AP3724">
        <f t="shared" si="116"/>
        <v>3</v>
      </c>
    </row>
    <row r="3725" spans="1:42" x14ac:dyDescent="0.3">
      <c r="A3725" s="1">
        <v>4734</v>
      </c>
      <c r="B3725" t="s">
        <v>13651</v>
      </c>
      <c r="C3725" t="s">
        <v>27</v>
      </c>
      <c r="D3725" t="s">
        <v>316</v>
      </c>
      <c r="E3725" t="s">
        <v>13652</v>
      </c>
      <c r="F3725" t="s">
        <v>13653</v>
      </c>
      <c r="G3725" t="s">
        <v>13654</v>
      </c>
      <c r="H3725" t="s">
        <v>32</v>
      </c>
      <c r="I3725">
        <v>98</v>
      </c>
      <c r="J3725">
        <v>1.85</v>
      </c>
      <c r="K3725" t="s">
        <v>33</v>
      </c>
      <c r="L3725" t="s">
        <v>20831</v>
      </c>
      <c r="M3725" t="s">
        <v>15251</v>
      </c>
      <c r="N3725" t="s">
        <v>20832</v>
      </c>
      <c r="O3725" t="s">
        <v>15287</v>
      </c>
      <c r="P3725" t="s">
        <v>14986</v>
      </c>
      <c r="Q3725">
        <v>2002</v>
      </c>
      <c r="R3725" t="s">
        <v>491</v>
      </c>
      <c r="S3725">
        <v>1</v>
      </c>
      <c r="T3725">
        <v>250000</v>
      </c>
      <c r="U3725">
        <v>3799339</v>
      </c>
      <c r="V3725">
        <f t="shared" si="117"/>
        <v>3549339</v>
      </c>
      <c r="W3725" t="s">
        <v>13655</v>
      </c>
      <c r="X3725">
        <v>7.2</v>
      </c>
      <c r="Y3725">
        <v>51</v>
      </c>
      <c r="Z3725">
        <v>8000</v>
      </c>
      <c r="AA3725">
        <v>138</v>
      </c>
      <c r="AB3725">
        <v>661</v>
      </c>
      <c r="AC3725">
        <v>681</v>
      </c>
      <c r="AD3725">
        <v>94</v>
      </c>
      <c r="AE3725">
        <v>26</v>
      </c>
      <c r="AF3725">
        <v>13</v>
      </c>
      <c r="AG3725">
        <v>139</v>
      </c>
      <c r="AH3725" t="s">
        <v>20931</v>
      </c>
      <c r="AI3725" t="s">
        <v>2420</v>
      </c>
      <c r="AJ3725" t="s">
        <v>12756</v>
      </c>
      <c r="AP3725">
        <f t="shared" si="116"/>
        <v>3</v>
      </c>
    </row>
    <row r="3726" spans="1:42" x14ac:dyDescent="0.3">
      <c r="A3726" s="1">
        <v>4735</v>
      </c>
      <c r="B3726" t="s">
        <v>13656</v>
      </c>
      <c r="C3726" t="s">
        <v>27</v>
      </c>
      <c r="D3726" t="s">
        <v>13657</v>
      </c>
      <c r="E3726" t="s">
        <v>8743</v>
      </c>
      <c r="F3726" t="s">
        <v>10625</v>
      </c>
      <c r="G3726" t="s">
        <v>13658</v>
      </c>
      <c r="H3726" t="s">
        <v>32</v>
      </c>
      <c r="I3726">
        <v>94</v>
      </c>
      <c r="J3726">
        <v>1.85</v>
      </c>
      <c r="K3726" t="s">
        <v>33</v>
      </c>
      <c r="L3726" t="s">
        <v>20833</v>
      </c>
      <c r="M3726" t="s">
        <v>19837</v>
      </c>
      <c r="N3726" t="s">
        <v>14068</v>
      </c>
      <c r="O3726" t="s">
        <v>16249</v>
      </c>
      <c r="P3726" t="s">
        <v>18412</v>
      </c>
      <c r="Q3726">
        <v>1995</v>
      </c>
      <c r="R3726" t="s">
        <v>491</v>
      </c>
      <c r="S3726">
        <v>0</v>
      </c>
      <c r="T3726">
        <v>250000</v>
      </c>
      <c r="U3726">
        <v>1977544</v>
      </c>
      <c r="V3726">
        <f t="shared" si="117"/>
        <v>1727544</v>
      </c>
      <c r="W3726" t="s">
        <v>13659</v>
      </c>
      <c r="X3726">
        <v>6.5</v>
      </c>
      <c r="Y3726">
        <v>23</v>
      </c>
      <c r="Z3726">
        <v>3513</v>
      </c>
      <c r="AA3726">
        <v>36</v>
      </c>
      <c r="AB3726">
        <v>423</v>
      </c>
      <c r="AC3726">
        <v>4</v>
      </c>
      <c r="AD3726">
        <v>360</v>
      </c>
      <c r="AE3726">
        <v>273</v>
      </c>
      <c r="AF3726">
        <v>10</v>
      </c>
      <c r="AG3726">
        <v>656</v>
      </c>
      <c r="AH3726" t="s">
        <v>1432</v>
      </c>
      <c r="AI3726" t="s">
        <v>2420</v>
      </c>
      <c r="AJ3726" t="s">
        <v>12756</v>
      </c>
      <c r="AP3726">
        <f t="shared" si="116"/>
        <v>3</v>
      </c>
    </row>
    <row r="3727" spans="1:42" x14ac:dyDescent="0.3">
      <c r="A3727" s="1">
        <v>4736</v>
      </c>
      <c r="B3727" t="s">
        <v>13660</v>
      </c>
      <c r="C3727" t="s">
        <v>27</v>
      </c>
      <c r="D3727" t="s">
        <v>6219</v>
      </c>
      <c r="E3727" t="s">
        <v>3537</v>
      </c>
      <c r="F3727" t="s">
        <v>7363</v>
      </c>
      <c r="G3727" t="s">
        <v>154</v>
      </c>
      <c r="H3727" t="s">
        <v>32</v>
      </c>
      <c r="I3727">
        <v>96</v>
      </c>
      <c r="J3727">
        <v>1.85</v>
      </c>
      <c r="K3727" t="s">
        <v>33</v>
      </c>
      <c r="L3727" t="s">
        <v>14140</v>
      </c>
      <c r="M3727" t="s">
        <v>20834</v>
      </c>
      <c r="N3727" t="s">
        <v>14068</v>
      </c>
      <c r="O3727" t="s">
        <v>18523</v>
      </c>
      <c r="P3727" t="s">
        <v>16948</v>
      </c>
      <c r="Q3727">
        <v>2000</v>
      </c>
      <c r="R3727" t="s">
        <v>491</v>
      </c>
      <c r="S3727">
        <v>0</v>
      </c>
      <c r="T3727">
        <v>250000</v>
      </c>
      <c r="U3727">
        <v>1050600</v>
      </c>
      <c r="V3727">
        <f t="shared" si="117"/>
        <v>800600</v>
      </c>
      <c r="W3727" t="s">
        <v>13661</v>
      </c>
      <c r="X3727">
        <v>6.6</v>
      </c>
      <c r="Y3727">
        <v>59</v>
      </c>
      <c r="Z3727">
        <v>4662</v>
      </c>
      <c r="AA3727">
        <v>136</v>
      </c>
      <c r="AB3727">
        <v>170</v>
      </c>
      <c r="AC3727">
        <v>44</v>
      </c>
      <c r="AD3727">
        <v>625</v>
      </c>
      <c r="AE3727">
        <v>487</v>
      </c>
      <c r="AF3727">
        <v>129</v>
      </c>
      <c r="AG3727">
        <v>1378</v>
      </c>
      <c r="AH3727" t="s">
        <v>1432</v>
      </c>
      <c r="AI3727" t="s">
        <v>2420</v>
      </c>
      <c r="AP3727">
        <f t="shared" si="116"/>
        <v>2</v>
      </c>
    </row>
    <row r="3728" spans="1:42" x14ac:dyDescent="0.3">
      <c r="A3728" s="1">
        <v>4737</v>
      </c>
      <c r="B3728" t="s">
        <v>13662</v>
      </c>
      <c r="C3728" t="s">
        <v>27</v>
      </c>
      <c r="D3728" t="s">
        <v>13663</v>
      </c>
      <c r="E3728" t="s">
        <v>13664</v>
      </c>
      <c r="F3728" t="s">
        <v>13665</v>
      </c>
      <c r="G3728" t="s">
        <v>13666</v>
      </c>
      <c r="H3728" t="s">
        <v>32</v>
      </c>
      <c r="I3728">
        <v>100</v>
      </c>
      <c r="J3728">
        <v>1.85</v>
      </c>
      <c r="K3728" t="s">
        <v>33</v>
      </c>
      <c r="L3728" t="s">
        <v>14149</v>
      </c>
      <c r="M3728" t="s">
        <v>20835</v>
      </c>
      <c r="N3728" t="s">
        <v>20836</v>
      </c>
      <c r="O3728" t="s">
        <v>14711</v>
      </c>
      <c r="P3728" t="s">
        <v>19557</v>
      </c>
      <c r="Q3728">
        <v>2001</v>
      </c>
      <c r="R3728" t="s">
        <v>9126</v>
      </c>
      <c r="S3728">
        <v>2</v>
      </c>
      <c r="T3728">
        <v>250000</v>
      </c>
      <c r="U3728">
        <v>902835</v>
      </c>
      <c r="V3728">
        <f t="shared" si="117"/>
        <v>652835</v>
      </c>
      <c r="W3728" t="s">
        <v>13667</v>
      </c>
      <c r="X3728">
        <v>6.7</v>
      </c>
      <c r="Y3728">
        <v>9</v>
      </c>
      <c r="Z3728">
        <v>1489</v>
      </c>
      <c r="AA3728">
        <v>40</v>
      </c>
      <c r="AB3728">
        <v>133</v>
      </c>
      <c r="AC3728">
        <v>0</v>
      </c>
      <c r="AD3728">
        <v>250</v>
      </c>
      <c r="AE3728">
        <v>89</v>
      </c>
      <c r="AF3728">
        <v>51</v>
      </c>
      <c r="AG3728">
        <v>454</v>
      </c>
      <c r="AH3728" t="s">
        <v>1432</v>
      </c>
      <c r="AI3728" t="s">
        <v>2420</v>
      </c>
      <c r="AJ3728" t="s">
        <v>12756</v>
      </c>
      <c r="AP3728">
        <f t="shared" si="116"/>
        <v>3</v>
      </c>
    </row>
    <row r="3729" spans="1:42" x14ac:dyDescent="0.3">
      <c r="A3729" s="1">
        <v>4739</v>
      </c>
      <c r="B3729" t="s">
        <v>13668</v>
      </c>
      <c r="C3729" t="s">
        <v>27</v>
      </c>
      <c r="D3729" t="s">
        <v>5984</v>
      </c>
      <c r="E3729" t="s">
        <v>5986</v>
      </c>
      <c r="F3729" t="s">
        <v>5567</v>
      </c>
      <c r="G3729" t="s">
        <v>13669</v>
      </c>
      <c r="H3729" t="s">
        <v>205</v>
      </c>
      <c r="I3729">
        <v>90</v>
      </c>
      <c r="J3729">
        <v>1.85</v>
      </c>
      <c r="K3729" t="s">
        <v>33</v>
      </c>
      <c r="L3729" t="s">
        <v>14138</v>
      </c>
      <c r="M3729" t="s">
        <v>20837</v>
      </c>
      <c r="N3729" t="s">
        <v>16842</v>
      </c>
      <c r="O3729" t="s">
        <v>20838</v>
      </c>
      <c r="P3729" t="s">
        <v>17164</v>
      </c>
      <c r="Q3729">
        <v>1997</v>
      </c>
      <c r="R3729" t="s">
        <v>491</v>
      </c>
      <c r="S3729">
        <v>0</v>
      </c>
      <c r="T3729">
        <v>365000</v>
      </c>
      <c r="U3729">
        <v>489220</v>
      </c>
      <c r="V3729">
        <f t="shared" si="117"/>
        <v>124220</v>
      </c>
      <c r="W3729" t="s">
        <v>13670</v>
      </c>
      <c r="X3729">
        <v>7.3</v>
      </c>
      <c r="Y3729">
        <v>99</v>
      </c>
      <c r="Z3729">
        <v>160511</v>
      </c>
      <c r="AA3729">
        <v>696</v>
      </c>
      <c r="AB3729">
        <v>11000</v>
      </c>
      <c r="AC3729">
        <v>165</v>
      </c>
      <c r="AD3729">
        <v>686</v>
      </c>
      <c r="AE3729">
        <v>648</v>
      </c>
      <c r="AF3729">
        <v>319</v>
      </c>
      <c r="AG3729">
        <v>1743</v>
      </c>
      <c r="AH3729" t="s">
        <v>20928</v>
      </c>
      <c r="AI3729" t="s">
        <v>13700</v>
      </c>
      <c r="AJ3729" t="s">
        <v>13161</v>
      </c>
      <c r="AP3729">
        <f t="shared" si="116"/>
        <v>3</v>
      </c>
    </row>
    <row r="3730" spans="1:42" x14ac:dyDescent="0.3">
      <c r="A3730" s="1">
        <v>4740</v>
      </c>
      <c r="B3730" t="s">
        <v>13671</v>
      </c>
      <c r="C3730" t="s">
        <v>27</v>
      </c>
      <c r="D3730" t="s">
        <v>13672</v>
      </c>
      <c r="E3730" t="s">
        <v>2391</v>
      </c>
      <c r="F3730" t="s">
        <v>3917</v>
      </c>
      <c r="G3730" t="s">
        <v>13673</v>
      </c>
      <c r="H3730" t="s">
        <v>287</v>
      </c>
      <c r="I3730">
        <v>76</v>
      </c>
      <c r="J3730">
        <v>2.35</v>
      </c>
      <c r="K3730" t="s">
        <v>33</v>
      </c>
      <c r="L3730" t="s">
        <v>20839</v>
      </c>
      <c r="M3730" t="s">
        <v>14003</v>
      </c>
      <c r="N3730" t="s">
        <v>16484</v>
      </c>
      <c r="O3730" t="s">
        <v>15407</v>
      </c>
      <c r="P3730" t="s">
        <v>14117</v>
      </c>
      <c r="Q3730">
        <v>1996</v>
      </c>
      <c r="R3730" t="s">
        <v>491</v>
      </c>
      <c r="S3730">
        <v>1</v>
      </c>
      <c r="T3730">
        <v>250000</v>
      </c>
      <c r="U3730">
        <v>212285</v>
      </c>
      <c r="V3730">
        <f t="shared" si="117"/>
        <v>-37715</v>
      </c>
      <c r="W3730" t="s">
        <v>13674</v>
      </c>
      <c r="X3730">
        <v>6.4</v>
      </c>
      <c r="Y3730">
        <v>21</v>
      </c>
      <c r="Z3730">
        <v>1727</v>
      </c>
      <c r="AA3730">
        <v>21</v>
      </c>
      <c r="AB3730">
        <v>46</v>
      </c>
      <c r="AC3730">
        <v>0</v>
      </c>
      <c r="AD3730">
        <v>991</v>
      </c>
      <c r="AE3730">
        <v>575</v>
      </c>
      <c r="AF3730">
        <v>62</v>
      </c>
      <c r="AG3730">
        <v>1661</v>
      </c>
      <c r="AH3730" t="s">
        <v>1432</v>
      </c>
      <c r="AI3730" t="s">
        <v>12756</v>
      </c>
      <c r="AP3730">
        <f t="shared" si="116"/>
        <v>2</v>
      </c>
    </row>
    <row r="3731" spans="1:42" x14ac:dyDescent="0.3">
      <c r="A3731" s="1">
        <v>4741</v>
      </c>
      <c r="B3731" t="s">
        <v>13675</v>
      </c>
      <c r="C3731" t="s">
        <v>27</v>
      </c>
      <c r="D3731" t="s">
        <v>13676</v>
      </c>
      <c r="E3731" t="s">
        <v>13677</v>
      </c>
      <c r="F3731" t="s">
        <v>13678</v>
      </c>
      <c r="G3731" t="s">
        <v>13679</v>
      </c>
      <c r="H3731" t="s">
        <v>32</v>
      </c>
      <c r="I3731">
        <v>75</v>
      </c>
      <c r="J3731">
        <v>1.85</v>
      </c>
      <c r="K3731" t="s">
        <v>33</v>
      </c>
      <c r="L3731" t="s">
        <v>16763</v>
      </c>
      <c r="M3731" t="s">
        <v>20443</v>
      </c>
      <c r="N3731" t="s">
        <v>16584</v>
      </c>
      <c r="O3731" t="s">
        <v>20840</v>
      </c>
      <c r="P3731" t="s">
        <v>15545</v>
      </c>
      <c r="Q3731">
        <v>1997</v>
      </c>
      <c r="R3731" t="s">
        <v>491</v>
      </c>
      <c r="S3731">
        <v>0</v>
      </c>
      <c r="T3731">
        <v>250000</v>
      </c>
      <c r="U3731">
        <v>203134</v>
      </c>
      <c r="V3731">
        <f t="shared" si="117"/>
        <v>-46866</v>
      </c>
      <c r="W3731" t="s">
        <v>13680</v>
      </c>
      <c r="X3731">
        <v>7</v>
      </c>
      <c r="Y3731">
        <v>19</v>
      </c>
      <c r="Z3731">
        <v>1428</v>
      </c>
      <c r="AA3731">
        <v>21</v>
      </c>
      <c r="AB3731">
        <v>178</v>
      </c>
      <c r="AC3731">
        <v>45</v>
      </c>
      <c r="AD3731">
        <v>5</v>
      </c>
      <c r="AE3731">
        <v>2</v>
      </c>
      <c r="AF3731">
        <v>0</v>
      </c>
      <c r="AG3731">
        <v>7</v>
      </c>
      <c r="AH3731" t="s">
        <v>20925</v>
      </c>
      <c r="AI3731" t="s">
        <v>1432</v>
      </c>
      <c r="AJ3731" t="s">
        <v>2420</v>
      </c>
      <c r="AK3731" t="s">
        <v>20924</v>
      </c>
      <c r="AL3731" t="s">
        <v>13700</v>
      </c>
      <c r="AP3731">
        <f t="shared" si="116"/>
        <v>5</v>
      </c>
    </row>
    <row r="3732" spans="1:42" x14ac:dyDescent="0.3">
      <c r="A3732" s="1">
        <v>4742</v>
      </c>
      <c r="B3732" t="s">
        <v>13681</v>
      </c>
      <c r="C3732" t="s">
        <v>27</v>
      </c>
      <c r="D3732" t="s">
        <v>13413</v>
      </c>
      <c r="E3732" t="s">
        <v>13682</v>
      </c>
      <c r="F3732" t="s">
        <v>4655</v>
      </c>
      <c r="G3732" t="s">
        <v>5585</v>
      </c>
      <c r="H3732" t="s">
        <v>32</v>
      </c>
      <c r="I3732">
        <v>78</v>
      </c>
      <c r="J3732">
        <v>1.85</v>
      </c>
      <c r="K3732" t="s">
        <v>33</v>
      </c>
      <c r="L3732" t="s">
        <v>15915</v>
      </c>
      <c r="M3732" t="s">
        <v>14448</v>
      </c>
      <c r="N3732" t="s">
        <v>15096</v>
      </c>
      <c r="O3732" t="s">
        <v>17454</v>
      </c>
      <c r="P3732" t="s">
        <v>18996</v>
      </c>
      <c r="Q3732">
        <v>2004</v>
      </c>
      <c r="R3732" t="s">
        <v>491</v>
      </c>
      <c r="S3732">
        <v>1</v>
      </c>
      <c r="T3732">
        <v>150000</v>
      </c>
      <c r="U3732">
        <v>191309</v>
      </c>
      <c r="V3732">
        <f t="shared" si="117"/>
        <v>41309</v>
      </c>
      <c r="W3732" t="s">
        <v>13683</v>
      </c>
      <c r="X3732">
        <v>5.5</v>
      </c>
      <c r="Y3732">
        <v>43</v>
      </c>
      <c r="Z3732">
        <v>2787</v>
      </c>
      <c r="AA3732">
        <v>64</v>
      </c>
      <c r="AB3732">
        <v>98</v>
      </c>
      <c r="AC3732">
        <v>7</v>
      </c>
      <c r="AD3732">
        <v>308</v>
      </c>
      <c r="AE3732">
        <v>249</v>
      </c>
      <c r="AF3732">
        <v>142</v>
      </c>
      <c r="AG3732">
        <v>1008</v>
      </c>
      <c r="AH3732" t="s">
        <v>2420</v>
      </c>
      <c r="AI3732" t="s">
        <v>20928</v>
      </c>
      <c r="AJ3732" t="s">
        <v>13161</v>
      </c>
      <c r="AP3732">
        <f t="shared" si="116"/>
        <v>3</v>
      </c>
    </row>
    <row r="3733" spans="1:42" x14ac:dyDescent="0.3">
      <c r="A3733" s="1">
        <v>4743</v>
      </c>
      <c r="B3733" t="s">
        <v>13684</v>
      </c>
      <c r="C3733" t="s">
        <v>27</v>
      </c>
      <c r="D3733" t="s">
        <v>13685</v>
      </c>
      <c r="E3733" t="s">
        <v>270</v>
      </c>
      <c r="F3733" t="s">
        <v>13686</v>
      </c>
      <c r="G3733" t="s">
        <v>13687</v>
      </c>
      <c r="H3733" t="s">
        <v>32</v>
      </c>
      <c r="I3733">
        <v>90</v>
      </c>
      <c r="J3733">
        <v>1.78</v>
      </c>
      <c r="K3733" t="s">
        <v>33</v>
      </c>
      <c r="L3733" t="s">
        <v>16360</v>
      </c>
      <c r="M3733" t="s">
        <v>18868</v>
      </c>
      <c r="N3733" t="s">
        <v>17478</v>
      </c>
      <c r="O3733" t="s">
        <v>20841</v>
      </c>
      <c r="P3733" t="s">
        <v>20842</v>
      </c>
      <c r="Q3733">
        <v>2011</v>
      </c>
      <c r="R3733" t="s">
        <v>34</v>
      </c>
      <c r="S3733">
        <v>1</v>
      </c>
      <c r="T3733">
        <v>250000</v>
      </c>
      <c r="U3733">
        <v>3388210</v>
      </c>
      <c r="V3733">
        <f t="shared" si="117"/>
        <v>3138210</v>
      </c>
      <c r="W3733" t="s">
        <v>13688</v>
      </c>
      <c r="X3733">
        <v>6.7</v>
      </c>
      <c r="Y3733">
        <v>206</v>
      </c>
      <c r="Z3733">
        <v>46813</v>
      </c>
      <c r="AA3733">
        <v>150</v>
      </c>
      <c r="AB3733">
        <v>12000</v>
      </c>
      <c r="AC3733">
        <v>52</v>
      </c>
      <c r="AD3733">
        <v>34000</v>
      </c>
      <c r="AE3733">
        <v>487</v>
      </c>
      <c r="AF3733">
        <v>224</v>
      </c>
      <c r="AG3733">
        <v>34983</v>
      </c>
      <c r="AH3733" t="s">
        <v>2420</v>
      </c>
      <c r="AI3733" t="s">
        <v>12756</v>
      </c>
      <c r="AP3733">
        <f t="shared" si="116"/>
        <v>2</v>
      </c>
    </row>
    <row r="3734" spans="1:42" x14ac:dyDescent="0.3">
      <c r="A3734" s="1">
        <v>4745</v>
      </c>
      <c r="B3734" t="s">
        <v>13689</v>
      </c>
      <c r="C3734" t="s">
        <v>27</v>
      </c>
      <c r="D3734" t="s">
        <v>11837</v>
      </c>
      <c r="E3734" t="s">
        <v>9449</v>
      </c>
      <c r="F3734" t="s">
        <v>5344</v>
      </c>
      <c r="G3734" t="s">
        <v>6846</v>
      </c>
      <c r="H3734" t="s">
        <v>47</v>
      </c>
      <c r="I3734">
        <v>92</v>
      </c>
      <c r="J3734">
        <v>2.35</v>
      </c>
      <c r="K3734" t="s">
        <v>33</v>
      </c>
      <c r="L3734" t="s">
        <v>14630</v>
      </c>
      <c r="M3734" t="s">
        <v>20843</v>
      </c>
      <c r="N3734" t="s">
        <v>14960</v>
      </c>
      <c r="O3734" t="s">
        <v>15898</v>
      </c>
      <c r="P3734" t="s">
        <v>15509</v>
      </c>
      <c r="Q3734">
        <v>1999</v>
      </c>
      <c r="R3734" t="s">
        <v>491</v>
      </c>
      <c r="S3734">
        <v>2</v>
      </c>
      <c r="T3734">
        <v>250000</v>
      </c>
      <c r="U3734">
        <v>177840</v>
      </c>
      <c r="V3734">
        <f t="shared" si="117"/>
        <v>-72160</v>
      </c>
      <c r="W3734" t="s">
        <v>13690</v>
      </c>
      <c r="X3734">
        <v>6.1</v>
      </c>
      <c r="Y3734">
        <v>29</v>
      </c>
      <c r="Z3734">
        <v>708</v>
      </c>
      <c r="AA3734">
        <v>22</v>
      </c>
      <c r="AB3734">
        <v>93</v>
      </c>
      <c r="AC3734">
        <v>99</v>
      </c>
      <c r="AD3734">
        <v>793</v>
      </c>
      <c r="AE3734">
        <v>605</v>
      </c>
      <c r="AF3734">
        <v>181</v>
      </c>
      <c r="AG3734">
        <v>1987</v>
      </c>
      <c r="AH3734" t="s">
        <v>1432</v>
      </c>
      <c r="AI3734" t="s">
        <v>20933</v>
      </c>
      <c r="AP3734">
        <f t="shared" si="116"/>
        <v>2</v>
      </c>
    </row>
    <row r="3735" spans="1:42" x14ac:dyDescent="0.3">
      <c r="A3735" s="1">
        <v>4747</v>
      </c>
      <c r="B3735" t="s">
        <v>13691</v>
      </c>
      <c r="C3735" t="s">
        <v>27</v>
      </c>
      <c r="D3735" t="s">
        <v>10899</v>
      </c>
      <c r="E3735" t="s">
        <v>4948</v>
      </c>
      <c r="F3735" t="s">
        <v>4233</v>
      </c>
      <c r="G3735" t="s">
        <v>13692</v>
      </c>
      <c r="H3735" t="s">
        <v>32</v>
      </c>
      <c r="I3735">
        <v>99</v>
      </c>
      <c r="J3735">
        <v>2.35</v>
      </c>
      <c r="K3735" t="s">
        <v>33</v>
      </c>
      <c r="L3735" t="s">
        <v>15963</v>
      </c>
      <c r="M3735" t="s">
        <v>17497</v>
      </c>
      <c r="N3735" t="s">
        <v>18150</v>
      </c>
      <c r="O3735" t="s">
        <v>14238</v>
      </c>
      <c r="P3735" t="s">
        <v>15287</v>
      </c>
      <c r="Q3735">
        <v>2013</v>
      </c>
      <c r="R3735" t="s">
        <v>491</v>
      </c>
      <c r="S3735">
        <v>0</v>
      </c>
      <c r="T3735">
        <v>250000</v>
      </c>
      <c r="U3735">
        <v>49494</v>
      </c>
      <c r="V3735">
        <f t="shared" si="117"/>
        <v>-200506</v>
      </c>
      <c r="W3735" t="s">
        <v>13693</v>
      </c>
      <c r="X3735">
        <v>3.9</v>
      </c>
      <c r="Y3735">
        <v>162</v>
      </c>
      <c r="Z3735">
        <v>8511</v>
      </c>
      <c r="AA3735">
        <v>87</v>
      </c>
      <c r="AB3735">
        <v>0</v>
      </c>
      <c r="AC3735">
        <v>261</v>
      </c>
      <c r="AD3735">
        <v>924</v>
      </c>
      <c r="AE3735">
        <v>835</v>
      </c>
      <c r="AF3735">
        <v>461</v>
      </c>
      <c r="AG3735">
        <v>2862</v>
      </c>
      <c r="AH3735" t="s">
        <v>2420</v>
      </c>
      <c r="AI3735" t="s">
        <v>13161</v>
      </c>
      <c r="AP3735">
        <f t="shared" si="116"/>
        <v>2</v>
      </c>
    </row>
    <row r="3736" spans="1:42" x14ac:dyDescent="0.3">
      <c r="A3736" s="1">
        <v>4752</v>
      </c>
      <c r="B3736" t="s">
        <v>13694</v>
      </c>
      <c r="C3736" t="s">
        <v>559</v>
      </c>
      <c r="D3736" t="s">
        <v>13695</v>
      </c>
      <c r="E3736" t="s">
        <v>13696</v>
      </c>
      <c r="F3736" t="s">
        <v>13697</v>
      </c>
      <c r="G3736" t="s">
        <v>13698</v>
      </c>
      <c r="H3736" t="s">
        <v>32</v>
      </c>
      <c r="I3736">
        <v>81</v>
      </c>
      <c r="J3736">
        <v>1.85</v>
      </c>
      <c r="K3736" t="s">
        <v>33</v>
      </c>
      <c r="L3736" t="s">
        <v>13963</v>
      </c>
      <c r="M3736" t="s">
        <v>14965</v>
      </c>
      <c r="N3736" t="s">
        <v>14168</v>
      </c>
      <c r="O3736" t="s">
        <v>15898</v>
      </c>
      <c r="P3736" t="s">
        <v>14218</v>
      </c>
      <c r="Q3736">
        <v>1997</v>
      </c>
      <c r="R3736" t="s">
        <v>491</v>
      </c>
      <c r="S3736">
        <v>0</v>
      </c>
      <c r="T3736">
        <v>250000</v>
      </c>
      <c r="U3736">
        <v>18195</v>
      </c>
      <c r="V3736">
        <f t="shared" si="117"/>
        <v>-231805</v>
      </c>
      <c r="W3736" t="s">
        <v>13699</v>
      </c>
      <c r="X3736">
        <v>6.3</v>
      </c>
      <c r="Y3736">
        <v>8</v>
      </c>
      <c r="Z3736">
        <v>336</v>
      </c>
      <c r="AA3736">
        <v>7</v>
      </c>
      <c r="AB3736">
        <v>67</v>
      </c>
      <c r="AC3736">
        <v>0</v>
      </c>
      <c r="AD3736">
        <v>119</v>
      </c>
      <c r="AE3736">
        <v>24</v>
      </c>
      <c r="AF3736">
        <v>5</v>
      </c>
      <c r="AG3736">
        <v>154</v>
      </c>
      <c r="AH3736" t="s">
        <v>13700</v>
      </c>
      <c r="AP3736">
        <f t="shared" si="116"/>
        <v>1</v>
      </c>
    </row>
    <row r="3737" spans="1:42" x14ac:dyDescent="0.3">
      <c r="A3737" s="1">
        <v>4768</v>
      </c>
      <c r="B3737" t="s">
        <v>13701</v>
      </c>
      <c r="C3737" t="s">
        <v>27</v>
      </c>
      <c r="D3737" t="s">
        <v>13702</v>
      </c>
      <c r="E3737" t="s">
        <v>13703</v>
      </c>
      <c r="F3737" t="s">
        <v>13704</v>
      </c>
      <c r="G3737" t="s">
        <v>13705</v>
      </c>
      <c r="H3737" t="s">
        <v>32</v>
      </c>
      <c r="I3737">
        <v>86</v>
      </c>
      <c r="J3737">
        <v>2.35</v>
      </c>
      <c r="K3737" t="s">
        <v>33</v>
      </c>
      <c r="L3737" t="s">
        <v>20639</v>
      </c>
      <c r="M3737" t="s">
        <v>20844</v>
      </c>
      <c r="N3737" t="s">
        <v>15936</v>
      </c>
      <c r="O3737" t="s">
        <v>16190</v>
      </c>
      <c r="P3737" t="s">
        <v>14239</v>
      </c>
      <c r="Q3737">
        <v>2012</v>
      </c>
      <c r="R3737" t="s">
        <v>6921</v>
      </c>
      <c r="S3737">
        <v>0</v>
      </c>
      <c r="T3737">
        <v>225000</v>
      </c>
      <c r="U3737">
        <v>111300</v>
      </c>
      <c r="V3737">
        <f t="shared" si="117"/>
        <v>-113700</v>
      </c>
      <c r="W3737" t="s">
        <v>13706</v>
      </c>
      <c r="X3737">
        <v>7.5</v>
      </c>
      <c r="Y3737">
        <v>22</v>
      </c>
      <c r="Z3737">
        <v>575</v>
      </c>
      <c r="AA3737">
        <v>6</v>
      </c>
      <c r="AB3737">
        <v>801</v>
      </c>
      <c r="AC3737">
        <v>15</v>
      </c>
      <c r="AD3737">
        <v>2</v>
      </c>
      <c r="AE3737">
        <v>0</v>
      </c>
      <c r="AF3737">
        <v>0</v>
      </c>
      <c r="AG3737">
        <v>2</v>
      </c>
      <c r="AH3737" t="s">
        <v>6248</v>
      </c>
      <c r="AP3737">
        <f t="shared" si="116"/>
        <v>1</v>
      </c>
    </row>
    <row r="3738" spans="1:42" x14ac:dyDescent="0.3">
      <c r="A3738" s="1">
        <v>4769</v>
      </c>
      <c r="B3738" t="s">
        <v>13707</v>
      </c>
      <c r="C3738" t="s">
        <v>27</v>
      </c>
      <c r="D3738" t="s">
        <v>13708</v>
      </c>
      <c r="E3738" t="s">
        <v>8865</v>
      </c>
      <c r="F3738" t="s">
        <v>2802</v>
      </c>
      <c r="G3738" t="s">
        <v>13709</v>
      </c>
      <c r="H3738" t="s">
        <v>32</v>
      </c>
      <c r="I3738">
        <v>106</v>
      </c>
      <c r="J3738">
        <v>1.85</v>
      </c>
      <c r="K3738" t="s">
        <v>33</v>
      </c>
      <c r="L3738" t="s">
        <v>20845</v>
      </c>
      <c r="M3738" t="s">
        <v>20846</v>
      </c>
      <c r="N3738" t="s">
        <v>14821</v>
      </c>
      <c r="O3738" t="s">
        <v>14413</v>
      </c>
      <c r="P3738" t="s">
        <v>14944</v>
      </c>
      <c r="Q3738">
        <v>2000</v>
      </c>
      <c r="R3738" t="s">
        <v>491</v>
      </c>
      <c r="S3738">
        <v>1</v>
      </c>
      <c r="T3738">
        <v>225000</v>
      </c>
      <c r="U3738">
        <v>1027119</v>
      </c>
      <c r="V3738">
        <f t="shared" si="117"/>
        <v>802119</v>
      </c>
      <c r="W3738" t="s">
        <v>13710</v>
      </c>
      <c r="X3738">
        <v>7</v>
      </c>
      <c r="Y3738">
        <v>38</v>
      </c>
      <c r="Z3738">
        <v>2742</v>
      </c>
      <c r="AA3738">
        <v>73</v>
      </c>
      <c r="AB3738">
        <v>72</v>
      </c>
      <c r="AC3738">
        <v>0</v>
      </c>
      <c r="AD3738">
        <v>254</v>
      </c>
      <c r="AE3738">
        <v>147</v>
      </c>
      <c r="AF3738">
        <v>131</v>
      </c>
      <c r="AG3738">
        <v>964</v>
      </c>
      <c r="AH3738" t="s">
        <v>2420</v>
      </c>
      <c r="AP3738">
        <f t="shared" si="116"/>
        <v>1</v>
      </c>
    </row>
    <row r="3739" spans="1:42" x14ac:dyDescent="0.3">
      <c r="A3739" s="1">
        <v>4771</v>
      </c>
      <c r="B3739" t="s">
        <v>13711</v>
      </c>
      <c r="C3739" t="s">
        <v>559</v>
      </c>
      <c r="D3739" t="s">
        <v>13712</v>
      </c>
      <c r="E3739" t="s">
        <v>13713</v>
      </c>
      <c r="F3739" t="s">
        <v>13714</v>
      </c>
      <c r="G3739" t="s">
        <v>13715</v>
      </c>
      <c r="H3739" t="s">
        <v>32</v>
      </c>
      <c r="I3739">
        <v>80</v>
      </c>
      <c r="J3739">
        <v>1.37</v>
      </c>
      <c r="K3739" t="s">
        <v>33</v>
      </c>
      <c r="L3739" t="s">
        <v>14575</v>
      </c>
      <c r="M3739" t="s">
        <v>19970</v>
      </c>
      <c r="N3739" t="s">
        <v>14086</v>
      </c>
      <c r="O3739" t="s">
        <v>14023</v>
      </c>
      <c r="P3739" t="s">
        <v>20847</v>
      </c>
      <c r="Q3739">
        <v>1953</v>
      </c>
      <c r="R3739" t="s">
        <v>4220</v>
      </c>
      <c r="S3739">
        <v>0</v>
      </c>
      <c r="T3739">
        <v>210000</v>
      </c>
      <c r="U3739">
        <v>5000000</v>
      </c>
      <c r="V3739">
        <f t="shared" si="117"/>
        <v>4790000</v>
      </c>
      <c r="W3739" t="s">
        <v>13716</v>
      </c>
      <c r="X3739">
        <v>6.7</v>
      </c>
      <c r="Y3739">
        <v>67</v>
      </c>
      <c r="Z3739">
        <v>4812</v>
      </c>
      <c r="AA3739">
        <v>88</v>
      </c>
      <c r="AB3739">
        <v>465</v>
      </c>
      <c r="AC3739">
        <v>7</v>
      </c>
      <c r="AD3739">
        <v>57</v>
      </c>
      <c r="AE3739">
        <v>40</v>
      </c>
      <c r="AF3739">
        <v>21</v>
      </c>
      <c r="AG3739">
        <v>205</v>
      </c>
      <c r="AH3739" t="s">
        <v>718</v>
      </c>
      <c r="AI3739" t="s">
        <v>4493</v>
      </c>
      <c r="AJ3739" t="s">
        <v>13700</v>
      </c>
      <c r="AP3739">
        <f t="shared" si="116"/>
        <v>3</v>
      </c>
    </row>
    <row r="3740" spans="1:42" x14ac:dyDescent="0.3">
      <c r="A3740" s="1">
        <v>4773</v>
      </c>
      <c r="B3740" t="s">
        <v>13717</v>
      </c>
      <c r="C3740" t="s">
        <v>27</v>
      </c>
      <c r="D3740" t="s">
        <v>400</v>
      </c>
      <c r="E3740" t="s">
        <v>193</v>
      </c>
      <c r="F3740" t="s">
        <v>13718</v>
      </c>
      <c r="G3740" t="s">
        <v>13719</v>
      </c>
      <c r="H3740" t="s">
        <v>32</v>
      </c>
      <c r="I3740">
        <v>96</v>
      </c>
      <c r="J3740">
        <v>1.85</v>
      </c>
      <c r="K3740" t="s">
        <v>33</v>
      </c>
      <c r="L3740" t="s">
        <v>15765</v>
      </c>
      <c r="M3740" t="s">
        <v>20848</v>
      </c>
      <c r="N3740" t="s">
        <v>15351</v>
      </c>
      <c r="O3740" t="s">
        <v>14068</v>
      </c>
      <c r="P3740" t="s">
        <v>16437</v>
      </c>
      <c r="Q3740">
        <v>1996</v>
      </c>
      <c r="R3740" t="s">
        <v>491</v>
      </c>
      <c r="S3740">
        <v>0</v>
      </c>
      <c r="T3740">
        <v>200000</v>
      </c>
      <c r="U3740">
        <v>4505922</v>
      </c>
      <c r="V3740">
        <f t="shared" si="117"/>
        <v>4305922</v>
      </c>
      <c r="W3740" t="s">
        <v>13720</v>
      </c>
      <c r="X3740">
        <v>7.4</v>
      </c>
      <c r="Y3740">
        <v>77</v>
      </c>
      <c r="Z3740">
        <v>63951</v>
      </c>
      <c r="AA3740">
        <v>252</v>
      </c>
      <c r="AB3740">
        <v>0</v>
      </c>
      <c r="AC3740">
        <v>218</v>
      </c>
      <c r="AD3740">
        <v>4000</v>
      </c>
      <c r="AE3740">
        <v>135</v>
      </c>
      <c r="AF3740">
        <v>31</v>
      </c>
      <c r="AG3740">
        <v>4230</v>
      </c>
      <c r="AH3740" t="s">
        <v>1432</v>
      </c>
      <c r="AI3740" t="s">
        <v>2420</v>
      </c>
      <c r="AP3740">
        <f t="shared" si="116"/>
        <v>2</v>
      </c>
    </row>
    <row r="3741" spans="1:42" x14ac:dyDescent="0.3">
      <c r="A3741" s="1">
        <v>4774</v>
      </c>
      <c r="B3741" t="s">
        <v>13721</v>
      </c>
      <c r="C3741" t="s">
        <v>27</v>
      </c>
      <c r="D3741" t="s">
        <v>6059</v>
      </c>
      <c r="E3741" t="s">
        <v>2618</v>
      </c>
      <c r="F3741" t="s">
        <v>13722</v>
      </c>
      <c r="G3741" t="s">
        <v>13723</v>
      </c>
      <c r="H3741" t="s">
        <v>6060</v>
      </c>
      <c r="I3741">
        <v>99</v>
      </c>
      <c r="J3741">
        <v>2.35</v>
      </c>
      <c r="K3741" t="s">
        <v>6776</v>
      </c>
      <c r="L3741" t="s">
        <v>16329</v>
      </c>
      <c r="M3741" t="s">
        <v>16237</v>
      </c>
      <c r="N3741" t="s">
        <v>14334</v>
      </c>
      <c r="O3741" t="s">
        <v>17131</v>
      </c>
      <c r="P3741" t="s">
        <v>14018</v>
      </c>
      <c r="Q3741">
        <v>1964</v>
      </c>
      <c r="R3741" t="s">
        <v>491</v>
      </c>
      <c r="S3741">
        <v>1</v>
      </c>
      <c r="T3741">
        <v>200000</v>
      </c>
      <c r="U3741">
        <v>3500000</v>
      </c>
      <c r="V3741">
        <f t="shared" si="117"/>
        <v>3300000</v>
      </c>
      <c r="W3741" t="s">
        <v>13724</v>
      </c>
      <c r="X3741">
        <v>8</v>
      </c>
      <c r="Y3741">
        <v>122</v>
      </c>
      <c r="Z3741">
        <v>147566</v>
      </c>
      <c r="AA3741">
        <v>235</v>
      </c>
      <c r="AB3741">
        <v>0</v>
      </c>
      <c r="AC3741">
        <v>0</v>
      </c>
      <c r="AD3741">
        <v>16000</v>
      </c>
      <c r="AE3741">
        <v>360</v>
      </c>
      <c r="AF3741">
        <v>93</v>
      </c>
      <c r="AG3741">
        <v>16534</v>
      </c>
      <c r="AH3741" t="s">
        <v>980</v>
      </c>
      <c r="AI3741" t="s">
        <v>2420</v>
      </c>
      <c r="AJ3741" t="s">
        <v>10951</v>
      </c>
      <c r="AP3741">
        <f t="shared" si="116"/>
        <v>3</v>
      </c>
    </row>
    <row r="3742" spans="1:42" x14ac:dyDescent="0.3">
      <c r="A3742" s="1">
        <v>4776</v>
      </c>
      <c r="B3742" t="s">
        <v>13725</v>
      </c>
      <c r="C3742" t="s">
        <v>27</v>
      </c>
      <c r="D3742" t="s">
        <v>13726</v>
      </c>
      <c r="E3742" t="s">
        <v>13727</v>
      </c>
      <c r="F3742" t="s">
        <v>13728</v>
      </c>
      <c r="G3742" t="s">
        <v>13729</v>
      </c>
      <c r="H3742" t="s">
        <v>32</v>
      </c>
      <c r="I3742">
        <v>85</v>
      </c>
      <c r="J3742">
        <v>1.78</v>
      </c>
      <c r="K3742" t="s">
        <v>33</v>
      </c>
      <c r="L3742" t="s">
        <v>20849</v>
      </c>
      <c r="M3742" t="s">
        <v>20850</v>
      </c>
      <c r="N3742" t="s">
        <v>20851</v>
      </c>
      <c r="O3742" t="s">
        <v>20852</v>
      </c>
      <c r="P3742" t="s">
        <v>20853</v>
      </c>
      <c r="Q3742">
        <v>2004</v>
      </c>
      <c r="R3742" t="s">
        <v>9126</v>
      </c>
      <c r="S3742">
        <v>0</v>
      </c>
      <c r="T3742">
        <v>200000</v>
      </c>
      <c r="U3742">
        <v>381225</v>
      </c>
      <c r="V3742">
        <f t="shared" si="117"/>
        <v>181225</v>
      </c>
      <c r="W3742" t="s">
        <v>13730</v>
      </c>
      <c r="X3742">
        <v>7.2</v>
      </c>
      <c r="Y3742">
        <v>15</v>
      </c>
      <c r="Z3742">
        <v>131</v>
      </c>
      <c r="AA3742">
        <v>13</v>
      </c>
      <c r="AB3742">
        <v>30</v>
      </c>
      <c r="AC3742">
        <v>0</v>
      </c>
      <c r="AD3742">
        <v>66</v>
      </c>
      <c r="AE3742">
        <v>0</v>
      </c>
      <c r="AF3742">
        <v>0</v>
      </c>
      <c r="AG3742">
        <v>66</v>
      </c>
      <c r="AH3742" t="s">
        <v>6248</v>
      </c>
      <c r="AP3742">
        <f t="shared" si="116"/>
        <v>1</v>
      </c>
    </row>
    <row r="3743" spans="1:42" x14ac:dyDescent="0.3">
      <c r="A3743" s="1">
        <v>4777</v>
      </c>
      <c r="B3743" t="s">
        <v>13731</v>
      </c>
      <c r="C3743" t="s">
        <v>27</v>
      </c>
      <c r="D3743" t="s">
        <v>13732</v>
      </c>
      <c r="E3743" t="s">
        <v>13733</v>
      </c>
      <c r="F3743" t="s">
        <v>13734</v>
      </c>
      <c r="G3743" t="s">
        <v>13735</v>
      </c>
      <c r="H3743" t="s">
        <v>32</v>
      </c>
      <c r="I3743">
        <v>101</v>
      </c>
      <c r="J3743">
        <v>2.35</v>
      </c>
      <c r="K3743" t="s">
        <v>33</v>
      </c>
      <c r="L3743" t="s">
        <v>18674</v>
      </c>
      <c r="M3743" t="s">
        <v>17204</v>
      </c>
      <c r="N3743" t="s">
        <v>14157</v>
      </c>
      <c r="O3743" t="s">
        <v>16463</v>
      </c>
      <c r="P3743" t="s">
        <v>14666</v>
      </c>
      <c r="Q3743">
        <v>2010</v>
      </c>
      <c r="R3743" t="s">
        <v>34</v>
      </c>
      <c r="S3743">
        <v>7</v>
      </c>
      <c r="T3743">
        <v>200000</v>
      </c>
      <c r="U3743">
        <v>2428241</v>
      </c>
      <c r="V3743">
        <f t="shared" si="117"/>
        <v>2228241</v>
      </c>
      <c r="W3743" t="s">
        <v>13736</v>
      </c>
      <c r="X3743">
        <v>6.4</v>
      </c>
      <c r="Y3743">
        <v>25</v>
      </c>
      <c r="Z3743">
        <v>2099</v>
      </c>
      <c r="AA3743">
        <v>26</v>
      </c>
      <c r="AB3743">
        <v>0</v>
      </c>
      <c r="AC3743">
        <v>0</v>
      </c>
      <c r="AD3743">
        <v>77000</v>
      </c>
      <c r="AE3743">
        <v>21</v>
      </c>
      <c r="AF3743">
        <v>16</v>
      </c>
      <c r="AG3743">
        <v>77046</v>
      </c>
      <c r="AH3743" t="s">
        <v>2420</v>
      </c>
      <c r="AP3743">
        <f t="shared" si="116"/>
        <v>1</v>
      </c>
    </row>
    <row r="3744" spans="1:42" x14ac:dyDescent="0.3">
      <c r="A3744" s="1">
        <v>4778</v>
      </c>
      <c r="B3744" t="s">
        <v>13737</v>
      </c>
      <c r="C3744" t="s">
        <v>27</v>
      </c>
      <c r="D3744" t="s">
        <v>7409</v>
      </c>
      <c r="E3744" t="s">
        <v>4167</v>
      </c>
      <c r="F3744" t="s">
        <v>1484</v>
      </c>
      <c r="G3744" t="s">
        <v>13738</v>
      </c>
      <c r="H3744" t="s">
        <v>32</v>
      </c>
      <c r="I3744">
        <v>97</v>
      </c>
      <c r="J3744">
        <v>2.35</v>
      </c>
      <c r="K3744" t="s">
        <v>33</v>
      </c>
      <c r="L3744" t="s">
        <v>20854</v>
      </c>
      <c r="M3744" t="s">
        <v>16606</v>
      </c>
      <c r="N3744" t="s">
        <v>20855</v>
      </c>
      <c r="O3744" t="s">
        <v>20263</v>
      </c>
      <c r="P3744" t="s">
        <v>15194</v>
      </c>
      <c r="Q3744">
        <v>2012</v>
      </c>
      <c r="R3744" t="s">
        <v>491</v>
      </c>
      <c r="S3744">
        <v>2</v>
      </c>
      <c r="T3744">
        <v>200000</v>
      </c>
      <c r="U3744">
        <v>78030</v>
      </c>
      <c r="V3744">
        <f t="shared" si="117"/>
        <v>-121970</v>
      </c>
      <c r="W3744" t="s">
        <v>13739</v>
      </c>
      <c r="X3744">
        <v>6.5</v>
      </c>
      <c r="Y3744">
        <v>37</v>
      </c>
      <c r="Z3744">
        <v>1034</v>
      </c>
      <c r="AA3744">
        <v>10</v>
      </c>
      <c r="AB3744">
        <v>569</v>
      </c>
      <c r="AC3744">
        <v>151</v>
      </c>
      <c r="AD3744">
        <v>1000</v>
      </c>
      <c r="AE3744">
        <v>1000</v>
      </c>
      <c r="AF3744">
        <v>305</v>
      </c>
      <c r="AG3744">
        <v>3021</v>
      </c>
      <c r="AH3744" t="s">
        <v>2420</v>
      </c>
      <c r="AP3744">
        <f t="shared" si="116"/>
        <v>1</v>
      </c>
    </row>
    <row r="3745" spans="1:42" x14ac:dyDescent="0.3">
      <c r="A3745" s="1">
        <v>4780</v>
      </c>
      <c r="B3745" t="s">
        <v>13740</v>
      </c>
      <c r="C3745" t="s">
        <v>27</v>
      </c>
      <c r="D3745" t="s">
        <v>13741</v>
      </c>
      <c r="E3745" t="s">
        <v>13742</v>
      </c>
      <c r="F3745" t="s">
        <v>13743</v>
      </c>
      <c r="G3745" t="s">
        <v>13744</v>
      </c>
      <c r="H3745" t="s">
        <v>32</v>
      </c>
      <c r="I3745">
        <v>103</v>
      </c>
      <c r="J3745">
        <v>2.35</v>
      </c>
      <c r="K3745" t="s">
        <v>33</v>
      </c>
      <c r="L3745" t="s">
        <v>15937</v>
      </c>
      <c r="M3745" t="s">
        <v>17237</v>
      </c>
      <c r="N3745" t="s">
        <v>20476</v>
      </c>
      <c r="O3745" t="s">
        <v>18815</v>
      </c>
      <c r="P3745" t="s">
        <v>16137</v>
      </c>
      <c r="Q3745">
        <v>2002</v>
      </c>
      <c r="R3745" t="s">
        <v>491</v>
      </c>
      <c r="S3745">
        <v>0</v>
      </c>
      <c r="T3745">
        <v>200000</v>
      </c>
      <c r="U3745">
        <v>174682</v>
      </c>
      <c r="V3745">
        <f t="shared" si="117"/>
        <v>-25318</v>
      </c>
      <c r="W3745" t="s">
        <v>13745</v>
      </c>
      <c r="X3745">
        <v>6.9</v>
      </c>
      <c r="Y3745">
        <v>12</v>
      </c>
      <c r="Z3745">
        <v>460</v>
      </c>
      <c r="AA3745">
        <v>14</v>
      </c>
      <c r="AB3745">
        <v>96</v>
      </c>
      <c r="AC3745">
        <v>18</v>
      </c>
      <c r="AD3745">
        <v>96</v>
      </c>
      <c r="AE3745">
        <v>90</v>
      </c>
      <c r="AF3745">
        <v>61</v>
      </c>
      <c r="AG3745">
        <v>314</v>
      </c>
      <c r="AH3745" t="s">
        <v>2420</v>
      </c>
      <c r="AI3745" t="s">
        <v>20933</v>
      </c>
      <c r="AP3745">
        <f t="shared" si="116"/>
        <v>2</v>
      </c>
    </row>
    <row r="3746" spans="1:42" x14ac:dyDescent="0.3">
      <c r="A3746" s="1">
        <v>4781</v>
      </c>
      <c r="B3746" t="s">
        <v>13746</v>
      </c>
      <c r="C3746" t="s">
        <v>27</v>
      </c>
      <c r="D3746" t="s">
        <v>13747</v>
      </c>
      <c r="E3746" t="s">
        <v>13748</v>
      </c>
      <c r="F3746" t="s">
        <v>13749</v>
      </c>
      <c r="G3746" t="s">
        <v>13750</v>
      </c>
      <c r="H3746" t="s">
        <v>32</v>
      </c>
      <c r="I3746">
        <v>86</v>
      </c>
      <c r="J3746">
        <v>2.35</v>
      </c>
      <c r="K3746" t="s">
        <v>33</v>
      </c>
      <c r="L3746" t="s">
        <v>20856</v>
      </c>
      <c r="M3746" t="s">
        <v>18295</v>
      </c>
      <c r="N3746" t="s">
        <v>20857</v>
      </c>
      <c r="O3746" t="s">
        <v>20858</v>
      </c>
      <c r="P3746" t="s">
        <v>14922</v>
      </c>
      <c r="Q3746">
        <v>2008</v>
      </c>
      <c r="R3746" t="s">
        <v>34</v>
      </c>
      <c r="S3746">
        <v>3</v>
      </c>
      <c r="T3746">
        <v>200000</v>
      </c>
      <c r="U3746">
        <v>215185</v>
      </c>
      <c r="V3746">
        <f t="shared" si="117"/>
        <v>15185</v>
      </c>
      <c r="W3746" t="s">
        <v>13751</v>
      </c>
      <c r="X3746">
        <v>7.5</v>
      </c>
      <c r="Y3746">
        <v>7</v>
      </c>
      <c r="Z3746">
        <v>48</v>
      </c>
      <c r="AA3746">
        <v>2</v>
      </c>
      <c r="AB3746">
        <v>26</v>
      </c>
      <c r="AC3746">
        <v>0</v>
      </c>
      <c r="AD3746">
        <v>178</v>
      </c>
      <c r="AE3746">
        <v>58</v>
      </c>
      <c r="AF3746">
        <v>15</v>
      </c>
      <c r="AG3746">
        <v>279</v>
      </c>
      <c r="AH3746" t="s">
        <v>6248</v>
      </c>
      <c r="AI3746" t="s">
        <v>20929</v>
      </c>
      <c r="AJ3746" t="s">
        <v>20933</v>
      </c>
      <c r="AP3746">
        <f t="shared" si="116"/>
        <v>3</v>
      </c>
    </row>
    <row r="3747" spans="1:42" x14ac:dyDescent="0.3">
      <c r="A3747" s="1">
        <v>4791</v>
      </c>
      <c r="B3747" t="s">
        <v>13752</v>
      </c>
      <c r="C3747" t="s">
        <v>27</v>
      </c>
      <c r="D3747" t="s">
        <v>13753</v>
      </c>
      <c r="E3747" t="s">
        <v>13754</v>
      </c>
      <c r="F3747" t="s">
        <v>13755</v>
      </c>
      <c r="G3747" t="s">
        <v>13756</v>
      </c>
      <c r="H3747" t="s">
        <v>32</v>
      </c>
      <c r="I3747">
        <v>106</v>
      </c>
      <c r="J3747">
        <v>1.66</v>
      </c>
      <c r="K3747" t="s">
        <v>33</v>
      </c>
      <c r="L3747" t="s">
        <v>15578</v>
      </c>
      <c r="M3747" t="s">
        <v>14448</v>
      </c>
      <c r="N3747" t="s">
        <v>15018</v>
      </c>
      <c r="O3747" t="s">
        <v>16254</v>
      </c>
      <c r="P3747" t="s">
        <v>16199</v>
      </c>
      <c r="Q3747">
        <v>2006</v>
      </c>
      <c r="R3747" t="s">
        <v>34</v>
      </c>
      <c r="S3747">
        <v>0</v>
      </c>
      <c r="T3747">
        <v>200000</v>
      </c>
      <c r="U3747">
        <v>1111</v>
      </c>
      <c r="V3747">
        <f t="shared" si="117"/>
        <v>-198889</v>
      </c>
      <c r="W3747" t="s">
        <v>13757</v>
      </c>
      <c r="X3747">
        <v>7.7</v>
      </c>
      <c r="Y3747">
        <v>11</v>
      </c>
      <c r="Z3747">
        <v>771</v>
      </c>
      <c r="AA3747">
        <v>10</v>
      </c>
      <c r="AB3747">
        <v>246</v>
      </c>
      <c r="AC3747">
        <v>15</v>
      </c>
      <c r="AD3747">
        <v>2</v>
      </c>
      <c r="AE3747">
        <v>0</v>
      </c>
      <c r="AF3747">
        <v>0</v>
      </c>
      <c r="AG3747">
        <v>2</v>
      </c>
      <c r="AH3747" t="s">
        <v>20931</v>
      </c>
      <c r="AI3747" t="s">
        <v>6248</v>
      </c>
      <c r="AP3747">
        <f t="shared" si="116"/>
        <v>2</v>
      </c>
    </row>
    <row r="3748" spans="1:42" x14ac:dyDescent="0.3">
      <c r="A3748" s="1">
        <v>4797</v>
      </c>
      <c r="B3748" t="s">
        <v>13758</v>
      </c>
      <c r="C3748" t="s">
        <v>27</v>
      </c>
      <c r="D3748" t="s">
        <v>13759</v>
      </c>
      <c r="E3748" t="s">
        <v>13760</v>
      </c>
      <c r="F3748" t="s">
        <v>13761</v>
      </c>
      <c r="G3748" t="s">
        <v>13762</v>
      </c>
      <c r="H3748" t="s">
        <v>9118</v>
      </c>
      <c r="I3748">
        <v>89</v>
      </c>
      <c r="J3748">
        <v>1.85</v>
      </c>
      <c r="K3748" t="s">
        <v>13244</v>
      </c>
      <c r="L3748" t="s">
        <v>19837</v>
      </c>
      <c r="M3748" t="s">
        <v>20859</v>
      </c>
      <c r="N3748" t="s">
        <v>14602</v>
      </c>
      <c r="O3748" t="s">
        <v>14397</v>
      </c>
      <c r="P3748" t="s">
        <v>17556</v>
      </c>
      <c r="Q3748">
        <v>1997</v>
      </c>
      <c r="R3748" t="s">
        <v>72</v>
      </c>
      <c r="S3748">
        <v>0</v>
      </c>
      <c r="T3748">
        <v>180000</v>
      </c>
      <c r="U3748">
        <v>925402</v>
      </c>
      <c r="V3748">
        <f t="shared" si="117"/>
        <v>745402</v>
      </c>
      <c r="W3748" t="s">
        <v>13763</v>
      </c>
      <c r="X3748">
        <v>8.5</v>
      </c>
      <c r="Y3748">
        <v>46</v>
      </c>
      <c r="Z3748">
        <v>27882</v>
      </c>
      <c r="AA3748">
        <v>130</v>
      </c>
      <c r="AB3748">
        <v>0</v>
      </c>
      <c r="AC3748">
        <v>373</v>
      </c>
      <c r="AD3748">
        <v>36</v>
      </c>
      <c r="AE3748">
        <v>35</v>
      </c>
      <c r="AF3748">
        <v>27</v>
      </c>
      <c r="AG3748">
        <v>100</v>
      </c>
      <c r="AH3748" t="s">
        <v>2420</v>
      </c>
      <c r="AI3748" t="s">
        <v>20926</v>
      </c>
      <c r="AP3748">
        <f t="shared" si="116"/>
        <v>2</v>
      </c>
    </row>
    <row r="3749" spans="1:42" x14ac:dyDescent="0.3">
      <c r="A3749" s="1">
        <v>4798</v>
      </c>
      <c r="B3749" t="s">
        <v>13764</v>
      </c>
      <c r="C3749" t="s">
        <v>27</v>
      </c>
      <c r="D3749" t="s">
        <v>13765</v>
      </c>
      <c r="E3749" t="s">
        <v>9853</v>
      </c>
      <c r="F3749" t="s">
        <v>13766</v>
      </c>
      <c r="G3749" t="s">
        <v>13767</v>
      </c>
      <c r="H3749" t="s">
        <v>47</v>
      </c>
      <c r="I3749">
        <v>97</v>
      </c>
      <c r="J3749">
        <v>1.85</v>
      </c>
      <c r="K3749" t="s">
        <v>33</v>
      </c>
      <c r="L3749" t="s">
        <v>20860</v>
      </c>
      <c r="M3749" t="s">
        <v>14956</v>
      </c>
      <c r="N3749" t="s">
        <v>20861</v>
      </c>
      <c r="O3749" t="s">
        <v>14564</v>
      </c>
      <c r="P3749" t="s">
        <v>15897</v>
      </c>
      <c r="Q3749">
        <v>2011</v>
      </c>
      <c r="R3749" t="s">
        <v>6921</v>
      </c>
      <c r="S3749">
        <v>0</v>
      </c>
      <c r="T3749">
        <v>120000</v>
      </c>
      <c r="U3749">
        <v>469947</v>
      </c>
      <c r="V3749">
        <f t="shared" si="117"/>
        <v>349947</v>
      </c>
      <c r="W3749" t="s">
        <v>13768</v>
      </c>
      <c r="X3749">
        <v>7.7</v>
      </c>
      <c r="Y3749">
        <v>143</v>
      </c>
      <c r="Z3749">
        <v>19846</v>
      </c>
      <c r="AA3749">
        <v>68</v>
      </c>
      <c r="AB3749">
        <v>0</v>
      </c>
      <c r="AC3749">
        <v>131</v>
      </c>
      <c r="AD3749">
        <v>507</v>
      </c>
      <c r="AE3749">
        <v>75</v>
      </c>
      <c r="AF3749">
        <v>67</v>
      </c>
      <c r="AG3749">
        <v>654</v>
      </c>
      <c r="AH3749" t="s">
        <v>2420</v>
      </c>
      <c r="AI3749" t="s">
        <v>12756</v>
      </c>
      <c r="AP3749">
        <f t="shared" si="116"/>
        <v>2</v>
      </c>
    </row>
    <row r="3750" spans="1:42" x14ac:dyDescent="0.3">
      <c r="A3750" s="1">
        <v>4799</v>
      </c>
      <c r="B3750" t="s">
        <v>13769</v>
      </c>
      <c r="C3750" t="s">
        <v>559</v>
      </c>
      <c r="D3750" t="s">
        <v>3578</v>
      </c>
      <c r="E3750" t="s">
        <v>1249</v>
      </c>
      <c r="F3750" t="s">
        <v>13770</v>
      </c>
      <c r="G3750" t="s">
        <v>13771</v>
      </c>
      <c r="H3750" t="s">
        <v>32</v>
      </c>
      <c r="I3750">
        <v>88</v>
      </c>
      <c r="J3750">
        <v>1.85</v>
      </c>
      <c r="K3750" t="s">
        <v>33</v>
      </c>
      <c r="L3750" t="s">
        <v>14949</v>
      </c>
      <c r="M3750" t="s">
        <v>17760</v>
      </c>
      <c r="N3750" t="s">
        <v>15897</v>
      </c>
      <c r="O3750" t="s">
        <v>20862</v>
      </c>
      <c r="P3750" t="s">
        <v>15545</v>
      </c>
      <c r="Q3750">
        <v>1986</v>
      </c>
      <c r="R3750" t="s">
        <v>491</v>
      </c>
      <c r="S3750">
        <v>0</v>
      </c>
      <c r="T3750">
        <v>175000</v>
      </c>
      <c r="U3750">
        <v>7137502</v>
      </c>
      <c r="V3750">
        <f t="shared" si="117"/>
        <v>6962502</v>
      </c>
      <c r="W3750" t="s">
        <v>13772</v>
      </c>
      <c r="X3750">
        <v>6.5</v>
      </c>
      <c r="Y3750">
        <v>26</v>
      </c>
      <c r="Z3750">
        <v>4769</v>
      </c>
      <c r="AA3750">
        <v>26</v>
      </c>
      <c r="AB3750">
        <v>406</v>
      </c>
      <c r="AC3750">
        <v>0</v>
      </c>
      <c r="AD3750">
        <v>539</v>
      </c>
      <c r="AE3750">
        <v>53</v>
      </c>
      <c r="AF3750">
        <v>46</v>
      </c>
      <c r="AG3750">
        <v>708</v>
      </c>
      <c r="AH3750" t="s">
        <v>1432</v>
      </c>
      <c r="AI3750" t="s">
        <v>12756</v>
      </c>
      <c r="AP3750">
        <f t="shared" si="116"/>
        <v>2</v>
      </c>
    </row>
    <row r="3751" spans="1:42" x14ac:dyDescent="0.3">
      <c r="A3751" s="1">
        <v>4802</v>
      </c>
      <c r="B3751" t="s">
        <v>13773</v>
      </c>
      <c r="C3751" t="s">
        <v>27</v>
      </c>
      <c r="D3751" t="s">
        <v>13774</v>
      </c>
      <c r="E3751" t="s">
        <v>13775</v>
      </c>
      <c r="F3751" t="s">
        <v>6364</v>
      </c>
      <c r="G3751" t="s">
        <v>13776</v>
      </c>
      <c r="H3751" t="s">
        <v>32</v>
      </c>
      <c r="I3751">
        <v>92</v>
      </c>
      <c r="J3751">
        <v>1.85</v>
      </c>
      <c r="K3751" t="s">
        <v>33</v>
      </c>
      <c r="L3751" t="s">
        <v>20863</v>
      </c>
      <c r="M3751" t="s">
        <v>16877</v>
      </c>
      <c r="N3751" t="s">
        <v>14146</v>
      </c>
      <c r="O3751" t="s">
        <v>16045</v>
      </c>
      <c r="P3751" t="s">
        <v>20864</v>
      </c>
      <c r="Q3751">
        <v>2011</v>
      </c>
      <c r="R3751" t="s">
        <v>34</v>
      </c>
      <c r="S3751">
        <v>1</v>
      </c>
      <c r="T3751">
        <v>100000</v>
      </c>
      <c r="U3751">
        <v>1316074</v>
      </c>
      <c r="V3751">
        <f t="shared" si="117"/>
        <v>1216074</v>
      </c>
      <c r="W3751" t="s">
        <v>13777</v>
      </c>
      <c r="X3751">
        <v>7</v>
      </c>
      <c r="Y3751">
        <v>242</v>
      </c>
      <c r="Z3751">
        <v>71387</v>
      </c>
      <c r="AA3751">
        <v>228</v>
      </c>
      <c r="AB3751">
        <v>21000</v>
      </c>
      <c r="AC3751">
        <v>135</v>
      </c>
      <c r="AD3751">
        <v>574</v>
      </c>
      <c r="AE3751">
        <v>399</v>
      </c>
      <c r="AF3751">
        <v>259</v>
      </c>
      <c r="AG3751">
        <v>1303</v>
      </c>
      <c r="AH3751" t="s">
        <v>2420</v>
      </c>
      <c r="AI3751" t="s">
        <v>12756</v>
      </c>
      <c r="AJ3751" t="s">
        <v>13700</v>
      </c>
      <c r="AP3751">
        <f t="shared" si="116"/>
        <v>3</v>
      </c>
    </row>
    <row r="3752" spans="1:42" x14ac:dyDescent="0.3">
      <c r="A3752" s="1">
        <v>4803</v>
      </c>
      <c r="B3752" t="s">
        <v>13778</v>
      </c>
      <c r="C3752" t="s">
        <v>27</v>
      </c>
      <c r="D3752" t="s">
        <v>13779</v>
      </c>
      <c r="E3752" t="s">
        <v>2366</v>
      </c>
      <c r="F3752" t="s">
        <v>6471</v>
      </c>
      <c r="G3752" t="s">
        <v>13779</v>
      </c>
      <c r="H3752" t="s">
        <v>32</v>
      </c>
      <c r="I3752">
        <v>97</v>
      </c>
      <c r="J3752">
        <v>1.37</v>
      </c>
      <c r="K3752" t="s">
        <v>33</v>
      </c>
      <c r="L3752" t="s">
        <v>20865</v>
      </c>
      <c r="M3752" t="s">
        <v>20866</v>
      </c>
      <c r="N3752" t="s">
        <v>14445</v>
      </c>
      <c r="O3752" t="s">
        <v>19572</v>
      </c>
      <c r="P3752" t="s">
        <v>20867</v>
      </c>
      <c r="Q3752">
        <v>1971</v>
      </c>
      <c r="R3752" t="s">
        <v>491</v>
      </c>
      <c r="S3752">
        <v>1</v>
      </c>
      <c r="T3752">
        <v>500000</v>
      </c>
      <c r="U3752">
        <v>15180000</v>
      </c>
      <c r="V3752">
        <f t="shared" si="117"/>
        <v>14680000</v>
      </c>
      <c r="W3752" t="s">
        <v>13780</v>
      </c>
      <c r="X3752">
        <v>5.5</v>
      </c>
      <c r="Y3752">
        <v>38</v>
      </c>
      <c r="Z3752">
        <v>3340</v>
      </c>
      <c r="AA3752">
        <v>50</v>
      </c>
      <c r="AB3752">
        <v>566</v>
      </c>
      <c r="AC3752">
        <v>101</v>
      </c>
      <c r="AD3752">
        <v>982</v>
      </c>
      <c r="AE3752">
        <v>535</v>
      </c>
      <c r="AF3752">
        <v>101</v>
      </c>
      <c r="AG3752">
        <v>1631</v>
      </c>
      <c r="AH3752" t="s">
        <v>20931</v>
      </c>
      <c r="AI3752" t="s">
        <v>2420</v>
      </c>
      <c r="AJ3752" t="s">
        <v>13161</v>
      </c>
      <c r="AP3752">
        <f t="shared" si="116"/>
        <v>3</v>
      </c>
    </row>
    <row r="3753" spans="1:42" x14ac:dyDescent="0.3">
      <c r="A3753" s="1">
        <v>4805</v>
      </c>
      <c r="B3753" t="s">
        <v>13781</v>
      </c>
      <c r="C3753" t="s">
        <v>27</v>
      </c>
      <c r="D3753" t="s">
        <v>5768</v>
      </c>
      <c r="E3753" t="s">
        <v>6775</v>
      </c>
      <c r="F3753" t="s">
        <v>948</v>
      </c>
      <c r="G3753" t="s">
        <v>2406</v>
      </c>
      <c r="H3753" t="s">
        <v>32</v>
      </c>
      <c r="I3753">
        <v>78</v>
      </c>
      <c r="J3753">
        <v>1.85</v>
      </c>
      <c r="K3753" t="s">
        <v>33</v>
      </c>
      <c r="L3753" t="s">
        <v>14140</v>
      </c>
      <c r="M3753" t="s">
        <v>14325</v>
      </c>
      <c r="N3753" t="s">
        <v>14212</v>
      </c>
      <c r="O3753" t="s">
        <v>14068</v>
      </c>
      <c r="P3753" t="s">
        <v>14003</v>
      </c>
      <c r="Q3753">
        <v>2000</v>
      </c>
      <c r="R3753" t="s">
        <v>34</v>
      </c>
      <c r="S3753">
        <v>2</v>
      </c>
      <c r="T3753">
        <v>150000</v>
      </c>
      <c r="U3753">
        <v>2882062</v>
      </c>
      <c r="V3753">
        <f t="shared" si="117"/>
        <v>2732062</v>
      </c>
      <c r="W3753" t="s">
        <v>13782</v>
      </c>
      <c r="X3753">
        <v>6.3</v>
      </c>
      <c r="Y3753">
        <v>91</v>
      </c>
      <c r="Z3753">
        <v>5178</v>
      </c>
      <c r="AA3753">
        <v>101</v>
      </c>
      <c r="AB3753">
        <v>132</v>
      </c>
      <c r="AC3753">
        <v>56</v>
      </c>
      <c r="AD3753">
        <v>376</v>
      </c>
      <c r="AE3753">
        <v>346</v>
      </c>
      <c r="AF3753">
        <v>184</v>
      </c>
      <c r="AG3753">
        <v>1144</v>
      </c>
      <c r="AH3753" t="s">
        <v>1432</v>
      </c>
      <c r="AI3753" t="s">
        <v>2420</v>
      </c>
      <c r="AJ3753" t="s">
        <v>12756</v>
      </c>
      <c r="AP3753">
        <f t="shared" si="116"/>
        <v>3</v>
      </c>
    </row>
    <row r="3754" spans="1:42" x14ac:dyDescent="0.3">
      <c r="A3754" s="1">
        <v>4806</v>
      </c>
      <c r="B3754" t="s">
        <v>13783</v>
      </c>
      <c r="C3754" t="s">
        <v>27</v>
      </c>
      <c r="D3754" t="s">
        <v>10635</v>
      </c>
      <c r="E3754" t="s">
        <v>13784</v>
      </c>
      <c r="F3754" t="s">
        <v>13785</v>
      </c>
      <c r="G3754" t="s">
        <v>13786</v>
      </c>
      <c r="H3754" t="s">
        <v>5586</v>
      </c>
      <c r="I3754">
        <v>85</v>
      </c>
      <c r="J3754">
        <v>1.85</v>
      </c>
      <c r="K3754" t="s">
        <v>33</v>
      </c>
      <c r="L3754" t="s">
        <v>16744</v>
      </c>
      <c r="M3754" t="s">
        <v>18339</v>
      </c>
      <c r="N3754" t="s">
        <v>15194</v>
      </c>
      <c r="O3754" t="s">
        <v>18761</v>
      </c>
      <c r="P3754" t="s">
        <v>20868</v>
      </c>
      <c r="Q3754">
        <v>2007</v>
      </c>
      <c r="R3754" t="s">
        <v>491</v>
      </c>
      <c r="S3754">
        <v>0</v>
      </c>
      <c r="T3754">
        <v>180000</v>
      </c>
      <c r="U3754">
        <v>9437933</v>
      </c>
      <c r="V3754">
        <f t="shared" si="117"/>
        <v>9257933</v>
      </c>
      <c r="W3754" t="s">
        <v>13787</v>
      </c>
      <c r="X3754">
        <v>7.9</v>
      </c>
      <c r="Y3754">
        <v>232</v>
      </c>
      <c r="Z3754">
        <v>90827</v>
      </c>
      <c r="AA3754">
        <v>329</v>
      </c>
      <c r="AB3754">
        <v>26000</v>
      </c>
      <c r="AC3754">
        <v>109</v>
      </c>
      <c r="AD3754">
        <v>200</v>
      </c>
      <c r="AE3754">
        <v>96</v>
      </c>
      <c r="AF3754">
        <v>18</v>
      </c>
      <c r="AG3754">
        <v>332</v>
      </c>
      <c r="AH3754" t="s">
        <v>2420</v>
      </c>
      <c r="AI3754" t="s">
        <v>20933</v>
      </c>
      <c r="AJ3754" t="s">
        <v>12756</v>
      </c>
      <c r="AP3754">
        <f t="shared" si="116"/>
        <v>3</v>
      </c>
    </row>
    <row r="3755" spans="1:42" x14ac:dyDescent="0.3">
      <c r="A3755" s="1">
        <v>4807</v>
      </c>
      <c r="B3755" t="s">
        <v>13788</v>
      </c>
      <c r="C3755" t="s">
        <v>559</v>
      </c>
      <c r="D3755" t="s">
        <v>13789</v>
      </c>
      <c r="E3755" t="s">
        <v>13790</v>
      </c>
      <c r="F3755" t="s">
        <v>13791</v>
      </c>
      <c r="G3755" t="s">
        <v>13792</v>
      </c>
      <c r="H3755" t="s">
        <v>32</v>
      </c>
      <c r="I3755">
        <v>88</v>
      </c>
      <c r="J3755">
        <v>2.35</v>
      </c>
      <c r="K3755" t="s">
        <v>33</v>
      </c>
      <c r="L3755" t="s">
        <v>20869</v>
      </c>
      <c r="M3755" t="s">
        <v>16157</v>
      </c>
      <c r="N3755" t="s">
        <v>15396</v>
      </c>
      <c r="O3755" t="s">
        <v>20870</v>
      </c>
      <c r="P3755" t="s">
        <v>18091</v>
      </c>
      <c r="Q3755">
        <v>1999</v>
      </c>
      <c r="R3755" t="s">
        <v>491</v>
      </c>
      <c r="S3755">
        <v>0</v>
      </c>
      <c r="T3755">
        <v>1200000</v>
      </c>
      <c r="U3755">
        <v>110720</v>
      </c>
      <c r="V3755">
        <f t="shared" si="117"/>
        <v>-1089280</v>
      </c>
      <c r="W3755" t="s">
        <v>13793</v>
      </c>
      <c r="X3755">
        <v>7.3</v>
      </c>
      <c r="Y3755">
        <v>18</v>
      </c>
      <c r="Z3755">
        <v>524</v>
      </c>
      <c r="AA3755">
        <v>22</v>
      </c>
      <c r="AB3755">
        <v>73</v>
      </c>
      <c r="AC3755">
        <v>14</v>
      </c>
      <c r="AD3755">
        <v>142</v>
      </c>
      <c r="AE3755">
        <v>23</v>
      </c>
      <c r="AF3755">
        <v>3</v>
      </c>
      <c r="AG3755">
        <v>168</v>
      </c>
      <c r="AH3755" t="s">
        <v>1432</v>
      </c>
      <c r="AP3755">
        <f t="shared" si="116"/>
        <v>1</v>
      </c>
    </row>
    <row r="3756" spans="1:42" x14ac:dyDescent="0.3">
      <c r="A3756" s="1">
        <v>4808</v>
      </c>
      <c r="B3756" t="s">
        <v>13794</v>
      </c>
      <c r="C3756" t="s">
        <v>27</v>
      </c>
      <c r="D3756" t="s">
        <v>13795</v>
      </c>
      <c r="E3756" t="s">
        <v>13796</v>
      </c>
      <c r="F3756" t="s">
        <v>13797</v>
      </c>
      <c r="G3756" t="s">
        <v>13798</v>
      </c>
      <c r="H3756" t="s">
        <v>32</v>
      </c>
      <c r="I3756">
        <v>93</v>
      </c>
      <c r="J3756">
        <v>1.85</v>
      </c>
      <c r="K3756" t="s">
        <v>33</v>
      </c>
      <c r="L3756" t="s">
        <v>14024</v>
      </c>
      <c r="M3756" t="s">
        <v>14712</v>
      </c>
      <c r="N3756" t="s">
        <v>20871</v>
      </c>
      <c r="O3756" t="s">
        <v>17995</v>
      </c>
      <c r="P3756" t="s">
        <v>14815</v>
      </c>
      <c r="Q3756">
        <v>2009</v>
      </c>
      <c r="R3756" t="s">
        <v>9126</v>
      </c>
      <c r="S3756">
        <v>0</v>
      </c>
      <c r="T3756">
        <v>160000</v>
      </c>
      <c r="U3756">
        <v>155984</v>
      </c>
      <c r="V3756">
        <f t="shared" si="117"/>
        <v>-4016</v>
      </c>
      <c r="W3756" t="s">
        <v>13799</v>
      </c>
      <c r="X3756">
        <v>7.4</v>
      </c>
      <c r="Y3756">
        <v>29</v>
      </c>
      <c r="Z3756">
        <v>586</v>
      </c>
      <c r="AA3756">
        <v>9</v>
      </c>
      <c r="AB3756">
        <v>0</v>
      </c>
      <c r="AC3756">
        <v>0</v>
      </c>
      <c r="AD3756">
        <v>58</v>
      </c>
      <c r="AE3756">
        <v>2</v>
      </c>
      <c r="AF3756">
        <v>2</v>
      </c>
      <c r="AG3756">
        <v>62</v>
      </c>
      <c r="AH3756" t="s">
        <v>6248</v>
      </c>
      <c r="AP3756">
        <f t="shared" si="116"/>
        <v>1</v>
      </c>
    </row>
    <row r="3757" spans="1:42" x14ac:dyDescent="0.3">
      <c r="A3757" s="1">
        <v>4812</v>
      </c>
      <c r="B3757" t="s">
        <v>13800</v>
      </c>
      <c r="C3757" t="s">
        <v>27</v>
      </c>
      <c r="D3757" t="s">
        <v>13801</v>
      </c>
      <c r="E3757" t="s">
        <v>13802</v>
      </c>
      <c r="F3757" t="s">
        <v>13803</v>
      </c>
      <c r="G3757" t="s">
        <v>13804</v>
      </c>
      <c r="H3757" t="s">
        <v>32</v>
      </c>
      <c r="I3757">
        <v>72</v>
      </c>
      <c r="J3757">
        <v>2.35</v>
      </c>
      <c r="K3757" t="s">
        <v>33</v>
      </c>
      <c r="L3757" t="s">
        <v>20872</v>
      </c>
      <c r="M3757" t="s">
        <v>20873</v>
      </c>
      <c r="N3757" t="s">
        <v>20453</v>
      </c>
      <c r="O3757" t="s">
        <v>15269</v>
      </c>
      <c r="P3757" t="s">
        <v>20454</v>
      </c>
      <c r="Q3757">
        <v>2015</v>
      </c>
      <c r="R3757" t="s">
        <v>491</v>
      </c>
      <c r="S3757">
        <v>0</v>
      </c>
      <c r="T3757">
        <v>150000</v>
      </c>
      <c r="U3757">
        <v>4914</v>
      </c>
      <c r="V3757">
        <f t="shared" si="117"/>
        <v>-145086</v>
      </c>
      <c r="W3757" t="s">
        <v>13805</v>
      </c>
      <c r="X3757">
        <v>7</v>
      </c>
      <c r="Y3757">
        <v>5</v>
      </c>
      <c r="Z3757">
        <v>123</v>
      </c>
      <c r="AA3757">
        <v>2</v>
      </c>
      <c r="AB3757">
        <v>215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718</v>
      </c>
      <c r="AI3757" t="s">
        <v>6248</v>
      </c>
      <c r="AP3757">
        <f t="shared" si="116"/>
        <v>2</v>
      </c>
    </row>
    <row r="3758" spans="1:42" x14ac:dyDescent="0.3">
      <c r="A3758" s="1">
        <v>4814</v>
      </c>
      <c r="B3758" t="s">
        <v>13806</v>
      </c>
      <c r="C3758" t="s">
        <v>27</v>
      </c>
      <c r="D3758" t="s">
        <v>13807</v>
      </c>
      <c r="E3758" t="s">
        <v>13808</v>
      </c>
      <c r="F3758" t="s">
        <v>13809</v>
      </c>
      <c r="G3758" t="s">
        <v>13810</v>
      </c>
      <c r="H3758" t="s">
        <v>32</v>
      </c>
      <c r="I3758">
        <v>80</v>
      </c>
      <c r="J3758">
        <v>2.35</v>
      </c>
      <c r="K3758" t="s">
        <v>33</v>
      </c>
      <c r="L3758" t="s">
        <v>15282</v>
      </c>
      <c r="M3758" t="s">
        <v>20874</v>
      </c>
      <c r="N3758" t="s">
        <v>20875</v>
      </c>
      <c r="O3758" t="s">
        <v>17333</v>
      </c>
      <c r="P3758" t="s">
        <v>20876</v>
      </c>
      <c r="Q3758">
        <v>2014</v>
      </c>
      <c r="R3758" t="s">
        <v>491</v>
      </c>
      <c r="S3758">
        <v>0</v>
      </c>
      <c r="T3758">
        <v>150000</v>
      </c>
      <c r="U3758">
        <v>5858</v>
      </c>
      <c r="V3758">
        <f t="shared" si="117"/>
        <v>-144142</v>
      </c>
      <c r="W3758" t="s">
        <v>13811</v>
      </c>
      <c r="X3758">
        <v>7.1</v>
      </c>
      <c r="Y3758">
        <v>18</v>
      </c>
      <c r="Z3758">
        <v>260</v>
      </c>
      <c r="AA3758">
        <v>2</v>
      </c>
      <c r="AB3758">
        <v>116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6248</v>
      </c>
      <c r="AP3758">
        <f t="shared" si="116"/>
        <v>1</v>
      </c>
    </row>
    <row r="3759" spans="1:42" x14ac:dyDescent="0.3">
      <c r="A3759" s="1">
        <v>4815</v>
      </c>
      <c r="B3759" t="s">
        <v>13812</v>
      </c>
      <c r="C3759" t="s">
        <v>27</v>
      </c>
      <c r="D3759" t="s">
        <v>2697</v>
      </c>
      <c r="E3759" t="s">
        <v>2697</v>
      </c>
      <c r="F3759" t="s">
        <v>13813</v>
      </c>
      <c r="G3759" t="s">
        <v>13814</v>
      </c>
      <c r="H3759" t="s">
        <v>32</v>
      </c>
      <c r="I3759">
        <v>91</v>
      </c>
      <c r="J3759">
        <v>1.66</v>
      </c>
      <c r="K3759" t="s">
        <v>33</v>
      </c>
      <c r="L3759" t="s">
        <v>14682</v>
      </c>
      <c r="M3759" t="s">
        <v>16188</v>
      </c>
      <c r="N3759" t="s">
        <v>20877</v>
      </c>
      <c r="O3759" t="s">
        <v>16190</v>
      </c>
      <c r="P3759" t="s">
        <v>14070</v>
      </c>
      <c r="Q3759">
        <v>1989</v>
      </c>
      <c r="R3759" t="s">
        <v>491</v>
      </c>
      <c r="S3759">
        <v>0</v>
      </c>
      <c r="T3759">
        <v>160000</v>
      </c>
      <c r="U3759">
        <v>6706368</v>
      </c>
      <c r="V3759">
        <f t="shared" si="117"/>
        <v>6546368</v>
      </c>
      <c r="W3759" t="s">
        <v>13815</v>
      </c>
      <c r="X3759">
        <v>7.5</v>
      </c>
      <c r="Y3759">
        <v>40</v>
      </c>
      <c r="Z3759">
        <v>22800</v>
      </c>
      <c r="AA3759">
        <v>133</v>
      </c>
      <c r="AB3759">
        <v>667</v>
      </c>
      <c r="AC3759">
        <v>909</v>
      </c>
      <c r="AD3759">
        <v>909</v>
      </c>
      <c r="AE3759">
        <v>91</v>
      </c>
      <c r="AF3759">
        <v>42</v>
      </c>
      <c r="AG3759">
        <v>1048</v>
      </c>
      <c r="AH3759" t="s">
        <v>6248</v>
      </c>
      <c r="AP3759">
        <f t="shared" si="116"/>
        <v>1</v>
      </c>
    </row>
    <row r="3760" spans="1:42" x14ac:dyDescent="0.3">
      <c r="A3760" s="1">
        <v>4819</v>
      </c>
      <c r="B3760" t="s">
        <v>13816</v>
      </c>
      <c r="C3760" t="s">
        <v>27</v>
      </c>
      <c r="D3760" t="s">
        <v>13817</v>
      </c>
      <c r="E3760" t="s">
        <v>7360</v>
      </c>
      <c r="F3760" t="s">
        <v>13818</v>
      </c>
      <c r="G3760" t="s">
        <v>13819</v>
      </c>
      <c r="H3760" t="s">
        <v>32</v>
      </c>
      <c r="I3760">
        <v>90</v>
      </c>
      <c r="J3760">
        <v>2.35</v>
      </c>
      <c r="K3760" t="s">
        <v>33</v>
      </c>
      <c r="L3760" t="s">
        <v>20878</v>
      </c>
      <c r="M3760" t="s">
        <v>20879</v>
      </c>
      <c r="N3760" t="s">
        <v>20880</v>
      </c>
      <c r="O3760" t="s">
        <v>20881</v>
      </c>
      <c r="P3760" t="s">
        <v>15898</v>
      </c>
      <c r="Q3760">
        <v>2011</v>
      </c>
      <c r="R3760" t="s">
        <v>491</v>
      </c>
      <c r="S3760">
        <v>2</v>
      </c>
      <c r="T3760">
        <v>125000</v>
      </c>
      <c r="U3760">
        <v>1573712</v>
      </c>
      <c r="V3760">
        <f t="shared" si="117"/>
        <v>1448712</v>
      </c>
      <c r="W3760" t="s">
        <v>13820</v>
      </c>
      <c r="X3760">
        <v>6.7</v>
      </c>
      <c r="Y3760">
        <v>171</v>
      </c>
      <c r="Z3760">
        <v>21618</v>
      </c>
      <c r="AA3760">
        <v>62</v>
      </c>
      <c r="AB3760">
        <v>3000</v>
      </c>
      <c r="AC3760">
        <v>100</v>
      </c>
      <c r="AD3760">
        <v>830</v>
      </c>
      <c r="AE3760">
        <v>128</v>
      </c>
      <c r="AF3760">
        <v>9</v>
      </c>
      <c r="AG3760">
        <v>973</v>
      </c>
      <c r="AH3760" t="s">
        <v>1432</v>
      </c>
      <c r="AI3760" t="s">
        <v>2420</v>
      </c>
      <c r="AP3760">
        <f t="shared" si="116"/>
        <v>2</v>
      </c>
    </row>
    <row r="3761" spans="1:42" x14ac:dyDescent="0.3">
      <c r="A3761" s="1">
        <v>4825</v>
      </c>
      <c r="B3761" t="s">
        <v>13821</v>
      </c>
      <c r="C3761" t="s">
        <v>27</v>
      </c>
      <c r="D3761" t="s">
        <v>11706</v>
      </c>
      <c r="E3761" t="s">
        <v>11706</v>
      </c>
      <c r="F3761" t="s">
        <v>13363</v>
      </c>
      <c r="G3761" t="s">
        <v>13822</v>
      </c>
      <c r="H3761" t="s">
        <v>32</v>
      </c>
      <c r="I3761">
        <v>111</v>
      </c>
      <c r="J3761">
        <v>1.85</v>
      </c>
      <c r="K3761" t="s">
        <v>33</v>
      </c>
      <c r="L3761" t="s">
        <v>15707</v>
      </c>
      <c r="M3761" t="s">
        <v>15296</v>
      </c>
      <c r="N3761" t="s">
        <v>14710</v>
      </c>
      <c r="O3761" t="s">
        <v>15298</v>
      </c>
      <c r="P3761" t="s">
        <v>15811</v>
      </c>
      <c r="Q3761">
        <v>2006</v>
      </c>
      <c r="R3761" t="s">
        <v>72</v>
      </c>
      <c r="S3761">
        <v>0</v>
      </c>
      <c r="T3761">
        <v>100000</v>
      </c>
      <c r="U3761">
        <v>10174663</v>
      </c>
      <c r="V3761">
        <f t="shared" si="117"/>
        <v>10074663</v>
      </c>
      <c r="W3761" t="s">
        <v>13823</v>
      </c>
      <c r="X3761">
        <v>6.7</v>
      </c>
      <c r="Y3761">
        <v>31</v>
      </c>
      <c r="Z3761">
        <v>12399</v>
      </c>
      <c r="AA3761">
        <v>382</v>
      </c>
      <c r="AB3761">
        <v>0</v>
      </c>
      <c r="AC3761">
        <v>589</v>
      </c>
      <c r="AD3761">
        <v>589</v>
      </c>
      <c r="AE3761">
        <v>150</v>
      </c>
      <c r="AF3761">
        <v>51</v>
      </c>
      <c r="AG3761">
        <v>916</v>
      </c>
      <c r="AH3761" t="s">
        <v>2420</v>
      </c>
      <c r="AI3761" t="s">
        <v>20930</v>
      </c>
      <c r="AP3761">
        <f t="shared" si="116"/>
        <v>2</v>
      </c>
    </row>
    <row r="3762" spans="1:42" x14ac:dyDescent="0.3">
      <c r="A3762" s="1">
        <v>4826</v>
      </c>
      <c r="B3762" t="s">
        <v>13824</v>
      </c>
      <c r="C3762" t="s">
        <v>27</v>
      </c>
      <c r="D3762" t="s">
        <v>13825</v>
      </c>
      <c r="E3762" t="s">
        <v>13826</v>
      </c>
      <c r="F3762" t="s">
        <v>13827</v>
      </c>
      <c r="G3762" t="s">
        <v>13828</v>
      </c>
      <c r="H3762" t="s">
        <v>32</v>
      </c>
      <c r="I3762">
        <v>81</v>
      </c>
      <c r="J3762">
        <v>1.85</v>
      </c>
      <c r="K3762" t="s">
        <v>33</v>
      </c>
      <c r="L3762" t="s">
        <v>20882</v>
      </c>
      <c r="M3762" t="s">
        <v>20883</v>
      </c>
      <c r="N3762" t="s">
        <v>19461</v>
      </c>
      <c r="O3762" t="s">
        <v>15251</v>
      </c>
      <c r="P3762" t="s">
        <v>16230</v>
      </c>
      <c r="Q3762">
        <v>2015</v>
      </c>
      <c r="R3762" t="s">
        <v>491</v>
      </c>
      <c r="S3762">
        <v>0</v>
      </c>
      <c r="T3762">
        <v>100000</v>
      </c>
      <c r="U3762">
        <v>22757819</v>
      </c>
      <c r="V3762">
        <f t="shared" si="117"/>
        <v>22657819</v>
      </c>
      <c r="W3762" t="s">
        <v>13829</v>
      </c>
      <c r="X3762">
        <v>4.2</v>
      </c>
      <c r="Y3762">
        <v>159</v>
      </c>
      <c r="Z3762">
        <v>13521</v>
      </c>
      <c r="AA3762">
        <v>150</v>
      </c>
      <c r="AB3762">
        <v>0</v>
      </c>
      <c r="AC3762">
        <v>3</v>
      </c>
      <c r="AD3762">
        <v>220</v>
      </c>
      <c r="AE3762">
        <v>40</v>
      </c>
      <c r="AF3762">
        <v>7</v>
      </c>
      <c r="AG3762">
        <v>276</v>
      </c>
      <c r="AH3762" t="s">
        <v>4493</v>
      </c>
      <c r="AI3762" t="s">
        <v>13161</v>
      </c>
      <c r="AP3762">
        <f t="shared" si="116"/>
        <v>2</v>
      </c>
    </row>
    <row r="3763" spans="1:42" x14ac:dyDescent="0.3">
      <c r="A3763" s="1">
        <v>4828</v>
      </c>
      <c r="B3763" t="s">
        <v>13830</v>
      </c>
      <c r="C3763" t="s">
        <v>559</v>
      </c>
      <c r="D3763" t="s">
        <v>13831</v>
      </c>
      <c r="E3763" t="s">
        <v>13832</v>
      </c>
      <c r="F3763" t="s">
        <v>13833</v>
      </c>
      <c r="G3763" t="s">
        <v>13834</v>
      </c>
      <c r="H3763" t="s">
        <v>32</v>
      </c>
      <c r="I3763">
        <v>110</v>
      </c>
      <c r="J3763">
        <v>1.33</v>
      </c>
      <c r="K3763" t="s">
        <v>33</v>
      </c>
      <c r="L3763" t="s">
        <v>15065</v>
      </c>
      <c r="M3763" t="s">
        <v>15082</v>
      </c>
      <c r="N3763" t="s">
        <v>20884</v>
      </c>
      <c r="O3763" t="s">
        <v>20885</v>
      </c>
      <c r="P3763" t="s">
        <v>14349</v>
      </c>
      <c r="Q3763">
        <v>1920</v>
      </c>
      <c r="R3763" t="s">
        <v>491</v>
      </c>
      <c r="S3763">
        <v>1</v>
      </c>
      <c r="T3763">
        <v>100000</v>
      </c>
      <c r="U3763">
        <v>3000000</v>
      </c>
      <c r="V3763">
        <f t="shared" si="117"/>
        <v>2900000</v>
      </c>
      <c r="W3763" t="s">
        <v>13835</v>
      </c>
      <c r="X3763">
        <v>4.8</v>
      </c>
      <c r="Y3763">
        <v>1</v>
      </c>
      <c r="Z3763">
        <v>5</v>
      </c>
      <c r="AA3763">
        <v>1</v>
      </c>
      <c r="AB3763">
        <v>0</v>
      </c>
      <c r="AC3763">
        <v>0</v>
      </c>
      <c r="AD3763">
        <v>2</v>
      </c>
      <c r="AE3763">
        <v>2</v>
      </c>
      <c r="AF3763">
        <v>0</v>
      </c>
      <c r="AG3763">
        <v>4</v>
      </c>
      <c r="AH3763" t="s">
        <v>20931</v>
      </c>
      <c r="AI3763" t="s">
        <v>2420</v>
      </c>
      <c r="AP3763">
        <f t="shared" si="116"/>
        <v>2</v>
      </c>
    </row>
    <row r="3764" spans="1:42" x14ac:dyDescent="0.3">
      <c r="A3764" s="1">
        <v>4829</v>
      </c>
      <c r="B3764" t="s">
        <v>13836</v>
      </c>
      <c r="C3764" t="s">
        <v>27</v>
      </c>
      <c r="D3764" t="s">
        <v>13837</v>
      </c>
      <c r="E3764" t="s">
        <v>13837</v>
      </c>
      <c r="F3764" t="s">
        <v>2752</v>
      </c>
      <c r="G3764" t="s">
        <v>11429</v>
      </c>
      <c r="H3764" t="s">
        <v>32</v>
      </c>
      <c r="I3764">
        <v>81</v>
      </c>
      <c r="J3764">
        <v>1.85</v>
      </c>
      <c r="K3764" t="s">
        <v>33</v>
      </c>
      <c r="L3764" t="s">
        <v>15765</v>
      </c>
      <c r="M3764" t="s">
        <v>8889</v>
      </c>
      <c r="N3764" t="s">
        <v>14347</v>
      </c>
      <c r="O3764" t="s">
        <v>15671</v>
      </c>
      <c r="P3764" t="s">
        <v>13955</v>
      </c>
      <c r="Q3764">
        <v>1987</v>
      </c>
      <c r="R3764" t="s">
        <v>491</v>
      </c>
      <c r="S3764">
        <v>1</v>
      </c>
      <c r="T3764">
        <v>100000</v>
      </c>
      <c r="U3764">
        <v>5228617</v>
      </c>
      <c r="V3764">
        <f t="shared" si="117"/>
        <v>5128617</v>
      </c>
      <c r="W3764" t="s">
        <v>13838</v>
      </c>
      <c r="X3764">
        <v>7</v>
      </c>
      <c r="Y3764">
        <v>21</v>
      </c>
      <c r="Z3764">
        <v>2770</v>
      </c>
      <c r="AA3764">
        <v>32</v>
      </c>
      <c r="AB3764">
        <v>471</v>
      </c>
      <c r="AC3764">
        <v>467</v>
      </c>
      <c r="AD3764">
        <v>467</v>
      </c>
      <c r="AE3764">
        <v>322</v>
      </c>
      <c r="AF3764">
        <v>287</v>
      </c>
      <c r="AG3764">
        <v>1431</v>
      </c>
      <c r="AH3764" t="s">
        <v>1432</v>
      </c>
      <c r="AP3764">
        <f t="shared" si="116"/>
        <v>1</v>
      </c>
    </row>
    <row r="3765" spans="1:42" x14ac:dyDescent="0.3">
      <c r="A3765" s="1">
        <v>4832</v>
      </c>
      <c r="B3765" t="s">
        <v>13839</v>
      </c>
      <c r="C3765" t="s">
        <v>559</v>
      </c>
      <c r="D3765" t="s">
        <v>13840</v>
      </c>
      <c r="E3765" t="s">
        <v>13841</v>
      </c>
      <c r="F3765" t="s">
        <v>13842</v>
      </c>
      <c r="G3765" t="s">
        <v>13840</v>
      </c>
      <c r="H3765" t="s">
        <v>32</v>
      </c>
      <c r="I3765">
        <v>90</v>
      </c>
      <c r="J3765">
        <v>1.85</v>
      </c>
      <c r="K3765" t="s">
        <v>33</v>
      </c>
      <c r="L3765" t="s">
        <v>13981</v>
      </c>
      <c r="M3765" t="s">
        <v>14772</v>
      </c>
      <c r="N3765" t="s">
        <v>14553</v>
      </c>
      <c r="O3765" t="s">
        <v>14023</v>
      </c>
      <c r="P3765" t="s">
        <v>14244</v>
      </c>
      <c r="Q3765">
        <v>2001</v>
      </c>
      <c r="R3765" t="s">
        <v>72</v>
      </c>
      <c r="S3765">
        <v>1</v>
      </c>
      <c r="T3765">
        <v>40000</v>
      </c>
      <c r="U3765">
        <v>110536</v>
      </c>
      <c r="V3765">
        <f t="shared" si="117"/>
        <v>70536</v>
      </c>
      <c r="W3765" t="s">
        <v>13843</v>
      </c>
      <c r="X3765">
        <v>7</v>
      </c>
      <c r="Y3765">
        <v>88</v>
      </c>
      <c r="Z3765">
        <v>4117</v>
      </c>
      <c r="AA3765">
        <v>118</v>
      </c>
      <c r="AB3765">
        <v>0</v>
      </c>
      <c r="AC3765">
        <v>56</v>
      </c>
      <c r="AD3765">
        <v>126</v>
      </c>
      <c r="AE3765">
        <v>76</v>
      </c>
      <c r="AF3765">
        <v>56</v>
      </c>
      <c r="AG3765">
        <v>284</v>
      </c>
      <c r="AH3765" t="s">
        <v>1432</v>
      </c>
      <c r="AI3765" t="s">
        <v>4493</v>
      </c>
      <c r="AJ3765" t="s">
        <v>13700</v>
      </c>
      <c r="AP3765">
        <f t="shared" si="116"/>
        <v>3</v>
      </c>
    </row>
    <row r="3766" spans="1:42" x14ac:dyDescent="0.3">
      <c r="A3766" s="1">
        <v>4834</v>
      </c>
      <c r="B3766" t="s">
        <v>13844</v>
      </c>
      <c r="C3766" t="s">
        <v>27</v>
      </c>
      <c r="D3766" t="s">
        <v>13845</v>
      </c>
      <c r="E3766" t="s">
        <v>9181</v>
      </c>
      <c r="F3766" t="s">
        <v>1901</v>
      </c>
      <c r="G3766" t="s">
        <v>13846</v>
      </c>
      <c r="H3766" t="s">
        <v>32</v>
      </c>
      <c r="I3766">
        <v>88</v>
      </c>
      <c r="J3766">
        <v>2.35</v>
      </c>
      <c r="K3766" t="s">
        <v>33</v>
      </c>
      <c r="L3766" t="s">
        <v>15963</v>
      </c>
      <c r="M3766" t="s">
        <v>16913</v>
      </c>
      <c r="N3766" t="s">
        <v>15545</v>
      </c>
      <c r="O3766" t="s">
        <v>16865</v>
      </c>
      <c r="P3766" t="s">
        <v>15476</v>
      </c>
      <c r="Q3766">
        <v>2013</v>
      </c>
      <c r="R3766" t="s">
        <v>6921</v>
      </c>
      <c r="S3766">
        <v>3</v>
      </c>
      <c r="T3766">
        <v>200000</v>
      </c>
      <c r="U3766">
        <v>59379</v>
      </c>
      <c r="V3766">
        <f t="shared" si="117"/>
        <v>-140621</v>
      </c>
      <c r="W3766" t="s">
        <v>13847</v>
      </c>
      <c r="X3766">
        <v>6.8</v>
      </c>
      <c r="Y3766">
        <v>193</v>
      </c>
      <c r="Z3766">
        <v>12796</v>
      </c>
      <c r="AA3766">
        <v>52</v>
      </c>
      <c r="AB3766">
        <v>0</v>
      </c>
      <c r="AC3766">
        <v>3</v>
      </c>
      <c r="AD3766">
        <v>3000</v>
      </c>
      <c r="AE3766">
        <v>982</v>
      </c>
      <c r="AF3766">
        <v>307</v>
      </c>
      <c r="AG3766">
        <v>4729</v>
      </c>
      <c r="AH3766" t="s">
        <v>1432</v>
      </c>
      <c r="AI3766" t="s">
        <v>20931</v>
      </c>
      <c r="AJ3766" t="s">
        <v>2420</v>
      </c>
      <c r="AK3766" t="s">
        <v>4493</v>
      </c>
      <c r="AL3766" t="s">
        <v>13161</v>
      </c>
      <c r="AP3766">
        <f t="shared" si="116"/>
        <v>5</v>
      </c>
    </row>
    <row r="3767" spans="1:42" x14ac:dyDescent="0.3">
      <c r="A3767" s="1">
        <v>4842</v>
      </c>
      <c r="B3767" t="s">
        <v>13848</v>
      </c>
      <c r="C3767" t="s">
        <v>559</v>
      </c>
      <c r="D3767" t="s">
        <v>896</v>
      </c>
      <c r="E3767" t="s">
        <v>1326</v>
      </c>
      <c r="F3767" t="s">
        <v>13849</v>
      </c>
      <c r="G3767" t="s">
        <v>13850</v>
      </c>
      <c r="H3767" t="s">
        <v>32</v>
      </c>
      <c r="I3767">
        <v>84</v>
      </c>
      <c r="J3767">
        <v>1.66</v>
      </c>
      <c r="K3767" t="s">
        <v>33</v>
      </c>
      <c r="L3767" t="s">
        <v>15429</v>
      </c>
      <c r="M3767" t="s">
        <v>15955</v>
      </c>
      <c r="N3767" t="s">
        <v>20886</v>
      </c>
      <c r="O3767" t="s">
        <v>20887</v>
      </c>
      <c r="P3767" t="s">
        <v>20888</v>
      </c>
      <c r="Q3767">
        <v>1998</v>
      </c>
      <c r="R3767" t="s">
        <v>491</v>
      </c>
      <c r="S3767">
        <v>0</v>
      </c>
      <c r="T3767">
        <v>60000</v>
      </c>
      <c r="U3767">
        <v>3216970</v>
      </c>
      <c r="V3767">
        <f t="shared" si="117"/>
        <v>3156970</v>
      </c>
      <c r="W3767" t="s">
        <v>13851</v>
      </c>
      <c r="X3767">
        <v>7.5</v>
      </c>
      <c r="Y3767">
        <v>138</v>
      </c>
      <c r="Z3767">
        <v>142619</v>
      </c>
      <c r="AA3767">
        <v>586</v>
      </c>
      <c r="AB3767">
        <v>24000</v>
      </c>
      <c r="AC3767">
        <v>0</v>
      </c>
      <c r="AD3767">
        <v>1000</v>
      </c>
      <c r="AE3767">
        <v>512</v>
      </c>
      <c r="AF3767">
        <v>194</v>
      </c>
      <c r="AG3767">
        <v>2065</v>
      </c>
      <c r="AH3767" t="s">
        <v>2420</v>
      </c>
      <c r="AI3767" t="s">
        <v>20928</v>
      </c>
      <c r="AJ3767" t="s">
        <v>13161</v>
      </c>
      <c r="AP3767">
        <f t="shared" si="116"/>
        <v>3</v>
      </c>
    </row>
    <row r="3768" spans="1:42" x14ac:dyDescent="0.3">
      <c r="A3768" s="1">
        <v>4844</v>
      </c>
      <c r="B3768" t="s">
        <v>13852</v>
      </c>
      <c r="C3768" t="s">
        <v>27</v>
      </c>
      <c r="D3768" t="s">
        <v>13853</v>
      </c>
      <c r="E3768" t="s">
        <v>1260</v>
      </c>
      <c r="F3768" t="s">
        <v>13854</v>
      </c>
      <c r="G3768" t="s">
        <v>13855</v>
      </c>
      <c r="H3768" t="s">
        <v>32</v>
      </c>
      <c r="I3768">
        <v>87</v>
      </c>
      <c r="J3768">
        <v>1.85</v>
      </c>
      <c r="K3768" t="s">
        <v>33</v>
      </c>
      <c r="L3768" t="s">
        <v>20241</v>
      </c>
      <c r="M3768" t="s">
        <v>15894</v>
      </c>
      <c r="N3768" t="s">
        <v>16774</v>
      </c>
      <c r="O3768" t="s">
        <v>20889</v>
      </c>
      <c r="P3768" t="s">
        <v>16525</v>
      </c>
      <c r="Q3768">
        <v>1998</v>
      </c>
      <c r="R3768" t="s">
        <v>491</v>
      </c>
      <c r="S3768">
        <v>0</v>
      </c>
      <c r="T3768">
        <v>60000</v>
      </c>
      <c r="U3768">
        <v>536767</v>
      </c>
      <c r="V3768">
        <f t="shared" si="117"/>
        <v>476767</v>
      </c>
      <c r="W3768" t="s">
        <v>13856</v>
      </c>
      <c r="X3768">
        <v>5.3</v>
      </c>
      <c r="Y3768">
        <v>32</v>
      </c>
      <c r="Z3768">
        <v>1622</v>
      </c>
      <c r="AA3768">
        <v>83</v>
      </c>
      <c r="AB3768">
        <v>30</v>
      </c>
      <c r="AC3768">
        <v>0</v>
      </c>
      <c r="AD3768">
        <v>1000</v>
      </c>
      <c r="AE3768">
        <v>184</v>
      </c>
      <c r="AF3768">
        <v>153</v>
      </c>
      <c r="AG3768">
        <v>1362</v>
      </c>
      <c r="AH3768" t="s">
        <v>20932</v>
      </c>
      <c r="AI3768" t="s">
        <v>1432</v>
      </c>
      <c r="AJ3768" t="s">
        <v>12756</v>
      </c>
      <c r="AP3768">
        <f t="shared" si="116"/>
        <v>3</v>
      </c>
    </row>
    <row r="3769" spans="1:42" x14ac:dyDescent="0.3">
      <c r="A3769" s="1">
        <v>4846</v>
      </c>
      <c r="B3769" t="s">
        <v>13857</v>
      </c>
      <c r="C3769" t="s">
        <v>27</v>
      </c>
      <c r="D3769" t="s">
        <v>10043</v>
      </c>
      <c r="E3769" t="s">
        <v>13858</v>
      </c>
      <c r="F3769" t="s">
        <v>13859</v>
      </c>
      <c r="G3769" t="s">
        <v>13860</v>
      </c>
      <c r="H3769" t="s">
        <v>32</v>
      </c>
      <c r="I3769">
        <v>100</v>
      </c>
      <c r="J3769">
        <v>1.78</v>
      </c>
      <c r="K3769" t="s">
        <v>33</v>
      </c>
      <c r="L3769" t="s">
        <v>15139</v>
      </c>
      <c r="M3769" t="s">
        <v>20047</v>
      </c>
      <c r="N3769" t="s">
        <v>20890</v>
      </c>
      <c r="O3769" t="s">
        <v>20891</v>
      </c>
      <c r="P3769" t="s">
        <v>20892</v>
      </c>
      <c r="Q3769">
        <v>2004</v>
      </c>
      <c r="R3769" t="s">
        <v>72</v>
      </c>
      <c r="S3769">
        <v>2</v>
      </c>
      <c r="T3769">
        <v>65000</v>
      </c>
      <c r="U3769">
        <v>11529368</v>
      </c>
      <c r="V3769">
        <f t="shared" si="117"/>
        <v>11464368</v>
      </c>
      <c r="W3769" t="s">
        <v>13861</v>
      </c>
      <c r="X3769">
        <v>7.3</v>
      </c>
      <c r="Y3769">
        <v>193</v>
      </c>
      <c r="Z3769">
        <v>85028</v>
      </c>
      <c r="AA3769">
        <v>404</v>
      </c>
      <c r="AB3769">
        <v>0</v>
      </c>
      <c r="AC3769">
        <v>293</v>
      </c>
      <c r="AD3769">
        <v>0</v>
      </c>
      <c r="AE3769">
        <v>0</v>
      </c>
      <c r="AF3769">
        <v>0</v>
      </c>
      <c r="AG3769">
        <v>0</v>
      </c>
      <c r="AH3769" t="s">
        <v>1432</v>
      </c>
      <c r="AI3769" t="s">
        <v>6248</v>
      </c>
      <c r="AJ3769" t="s">
        <v>2420</v>
      </c>
      <c r="AP3769">
        <f t="shared" si="116"/>
        <v>3</v>
      </c>
    </row>
    <row r="3770" spans="1:42" x14ac:dyDescent="0.3">
      <c r="A3770" s="1">
        <v>4847</v>
      </c>
      <c r="B3770" t="s">
        <v>13862</v>
      </c>
      <c r="C3770" t="s">
        <v>27</v>
      </c>
      <c r="D3770" t="s">
        <v>13863</v>
      </c>
      <c r="E3770" t="s">
        <v>298</v>
      </c>
      <c r="F3770" t="s">
        <v>13864</v>
      </c>
      <c r="G3770" t="s">
        <v>13865</v>
      </c>
      <c r="H3770" t="s">
        <v>32</v>
      </c>
      <c r="I3770">
        <v>82</v>
      </c>
      <c r="J3770">
        <v>2.35</v>
      </c>
      <c r="K3770" t="s">
        <v>33</v>
      </c>
      <c r="L3770" t="s">
        <v>16346</v>
      </c>
      <c r="M3770" t="s">
        <v>19560</v>
      </c>
      <c r="N3770" t="s">
        <v>20893</v>
      </c>
      <c r="O3770" t="s">
        <v>14164</v>
      </c>
      <c r="P3770" t="s">
        <v>18585</v>
      </c>
      <c r="Q3770">
        <v>2011</v>
      </c>
      <c r="R3770" t="s">
        <v>491</v>
      </c>
      <c r="S3770">
        <v>0</v>
      </c>
      <c r="T3770">
        <v>60000</v>
      </c>
      <c r="U3770">
        <v>40557</v>
      </c>
      <c r="V3770">
        <f t="shared" si="117"/>
        <v>-19443</v>
      </c>
      <c r="W3770" t="s">
        <v>13866</v>
      </c>
      <c r="X3770">
        <v>5.6</v>
      </c>
      <c r="Y3770">
        <v>66</v>
      </c>
      <c r="Z3770">
        <v>1389</v>
      </c>
      <c r="AA3770">
        <v>22</v>
      </c>
      <c r="AB3770">
        <v>0</v>
      </c>
      <c r="AC3770">
        <v>32</v>
      </c>
      <c r="AD3770">
        <v>968</v>
      </c>
      <c r="AE3770">
        <v>407</v>
      </c>
      <c r="AF3770">
        <v>128</v>
      </c>
      <c r="AG3770">
        <v>2046</v>
      </c>
      <c r="AH3770" t="s">
        <v>1432</v>
      </c>
      <c r="AP3770">
        <f t="shared" si="116"/>
        <v>1</v>
      </c>
    </row>
    <row r="3771" spans="1:42" x14ac:dyDescent="0.3">
      <c r="A3771" s="1">
        <v>4848</v>
      </c>
      <c r="B3771" t="s">
        <v>13867</v>
      </c>
      <c r="C3771" t="s">
        <v>27</v>
      </c>
      <c r="D3771" t="s">
        <v>13868</v>
      </c>
      <c r="E3771" t="s">
        <v>1778</v>
      </c>
      <c r="F3771" t="s">
        <v>13164</v>
      </c>
      <c r="G3771" t="s">
        <v>7882</v>
      </c>
      <c r="H3771" t="s">
        <v>32</v>
      </c>
      <c r="I3771">
        <v>82</v>
      </c>
      <c r="J3771">
        <v>1.85</v>
      </c>
      <c r="K3771" t="s">
        <v>33</v>
      </c>
      <c r="L3771" t="s">
        <v>18989</v>
      </c>
      <c r="M3771" t="s">
        <v>18077</v>
      </c>
      <c r="N3771" t="s">
        <v>16372</v>
      </c>
      <c r="O3771" t="s">
        <v>18539</v>
      </c>
      <c r="P3771" t="s">
        <v>14218</v>
      </c>
      <c r="Q3771">
        <v>2014</v>
      </c>
      <c r="R3771" t="s">
        <v>491</v>
      </c>
      <c r="S3771">
        <v>3</v>
      </c>
      <c r="T3771">
        <v>70000</v>
      </c>
      <c r="U3771">
        <v>30084</v>
      </c>
      <c r="V3771">
        <f t="shared" si="117"/>
        <v>-39916</v>
      </c>
      <c r="W3771" t="s">
        <v>13869</v>
      </c>
      <c r="X3771">
        <v>5.6</v>
      </c>
      <c r="Y3771">
        <v>65</v>
      </c>
      <c r="Z3771">
        <v>5507</v>
      </c>
      <c r="AA3771">
        <v>23</v>
      </c>
      <c r="AB3771">
        <v>812</v>
      </c>
      <c r="AC3771">
        <v>217</v>
      </c>
      <c r="AD3771">
        <v>10000</v>
      </c>
      <c r="AE3771">
        <v>969</v>
      </c>
      <c r="AF3771">
        <v>442</v>
      </c>
      <c r="AG3771">
        <v>11642</v>
      </c>
      <c r="AH3771" t="s">
        <v>1432</v>
      </c>
      <c r="AI3771" t="s">
        <v>2420</v>
      </c>
      <c r="AP3771">
        <f t="shared" si="116"/>
        <v>2</v>
      </c>
    </row>
    <row r="3772" spans="1:42" x14ac:dyDescent="0.3">
      <c r="A3772" s="1">
        <v>4853</v>
      </c>
      <c r="B3772" t="s">
        <v>13870</v>
      </c>
      <c r="C3772" t="s">
        <v>27</v>
      </c>
      <c r="D3772" t="s">
        <v>12003</v>
      </c>
      <c r="E3772" t="s">
        <v>13871</v>
      </c>
      <c r="F3772" t="s">
        <v>12004</v>
      </c>
      <c r="G3772" t="s">
        <v>13872</v>
      </c>
      <c r="H3772" t="s">
        <v>32</v>
      </c>
      <c r="I3772">
        <v>98</v>
      </c>
      <c r="J3772">
        <v>1.85</v>
      </c>
      <c r="K3772" t="s">
        <v>33</v>
      </c>
      <c r="L3772" t="s">
        <v>17151</v>
      </c>
      <c r="M3772" t="s">
        <v>15371</v>
      </c>
      <c r="N3772" t="s">
        <v>17252</v>
      </c>
      <c r="O3772" t="s">
        <v>14003</v>
      </c>
      <c r="P3772" t="s">
        <v>14315</v>
      </c>
      <c r="Q3772">
        <v>1995</v>
      </c>
      <c r="R3772" t="s">
        <v>491</v>
      </c>
      <c r="S3772">
        <v>0</v>
      </c>
      <c r="T3772">
        <v>25000</v>
      </c>
      <c r="U3772">
        <v>10246600</v>
      </c>
      <c r="V3772">
        <f t="shared" si="117"/>
        <v>10221600</v>
      </c>
      <c r="W3772" t="s">
        <v>13873</v>
      </c>
      <c r="X3772">
        <v>6.6</v>
      </c>
      <c r="Y3772">
        <v>36</v>
      </c>
      <c r="Z3772">
        <v>6375</v>
      </c>
      <c r="AA3772">
        <v>36</v>
      </c>
      <c r="AB3772">
        <v>265</v>
      </c>
      <c r="AC3772">
        <v>0</v>
      </c>
      <c r="AD3772">
        <v>138</v>
      </c>
      <c r="AE3772">
        <v>111</v>
      </c>
      <c r="AF3772">
        <v>73</v>
      </c>
      <c r="AG3772">
        <v>388</v>
      </c>
      <c r="AH3772" t="s">
        <v>1432</v>
      </c>
      <c r="AI3772" t="s">
        <v>2420</v>
      </c>
      <c r="AJ3772" t="s">
        <v>12756</v>
      </c>
      <c r="AP3772">
        <f t="shared" si="116"/>
        <v>3</v>
      </c>
    </row>
    <row r="3773" spans="1:42" x14ac:dyDescent="0.3">
      <c r="A3773" s="1">
        <v>4856</v>
      </c>
      <c r="B3773" t="s">
        <v>13874</v>
      </c>
      <c r="C3773" t="s">
        <v>27</v>
      </c>
      <c r="D3773" t="s">
        <v>13164</v>
      </c>
      <c r="E3773" t="s">
        <v>13164</v>
      </c>
      <c r="F3773" t="s">
        <v>2335</v>
      </c>
      <c r="G3773" t="s">
        <v>13875</v>
      </c>
      <c r="H3773" t="s">
        <v>32</v>
      </c>
      <c r="I3773">
        <v>98</v>
      </c>
      <c r="J3773">
        <v>2.35</v>
      </c>
      <c r="K3773" t="s">
        <v>33</v>
      </c>
      <c r="L3773" t="s">
        <v>20894</v>
      </c>
      <c r="M3773" t="s">
        <v>20895</v>
      </c>
      <c r="N3773" t="s">
        <v>15252</v>
      </c>
      <c r="O3773" t="s">
        <v>18280</v>
      </c>
      <c r="P3773" t="s">
        <v>15898</v>
      </c>
      <c r="Q3773">
        <v>2010</v>
      </c>
      <c r="R3773" t="s">
        <v>6921</v>
      </c>
      <c r="S3773">
        <v>0</v>
      </c>
      <c r="T3773">
        <v>65000</v>
      </c>
      <c r="U3773">
        <v>389804</v>
      </c>
      <c r="V3773">
        <f t="shared" si="117"/>
        <v>324804</v>
      </c>
      <c r="W3773" t="s">
        <v>13876</v>
      </c>
      <c r="X3773">
        <v>6.3</v>
      </c>
      <c r="Y3773">
        <v>113</v>
      </c>
      <c r="Z3773">
        <v>11816</v>
      </c>
      <c r="AA3773">
        <v>35</v>
      </c>
      <c r="AB3773">
        <v>0</v>
      </c>
      <c r="AC3773">
        <v>969</v>
      </c>
      <c r="AD3773">
        <v>969</v>
      </c>
      <c r="AE3773">
        <v>529</v>
      </c>
      <c r="AF3773">
        <v>433</v>
      </c>
      <c r="AG3773">
        <v>2530</v>
      </c>
      <c r="AH3773" t="s">
        <v>1432</v>
      </c>
      <c r="AI3773" t="s">
        <v>2420</v>
      </c>
      <c r="AJ3773" t="s">
        <v>12756</v>
      </c>
      <c r="AP3773">
        <f t="shared" si="116"/>
        <v>3</v>
      </c>
    </row>
    <row r="3774" spans="1:42" x14ac:dyDescent="0.3">
      <c r="A3774" s="1">
        <v>4866</v>
      </c>
      <c r="B3774" t="s">
        <v>13877</v>
      </c>
      <c r="C3774" t="s">
        <v>27</v>
      </c>
      <c r="D3774" t="s">
        <v>3822</v>
      </c>
      <c r="E3774" t="s">
        <v>8011</v>
      </c>
      <c r="F3774" t="s">
        <v>4787</v>
      </c>
      <c r="G3774" t="s">
        <v>13878</v>
      </c>
      <c r="H3774" t="s">
        <v>32</v>
      </c>
      <c r="I3774">
        <v>90</v>
      </c>
      <c r="J3774">
        <v>2.35</v>
      </c>
      <c r="K3774" t="s">
        <v>33</v>
      </c>
      <c r="L3774" t="s">
        <v>15890</v>
      </c>
      <c r="M3774" t="s">
        <v>15018</v>
      </c>
      <c r="N3774" t="s">
        <v>16236</v>
      </c>
      <c r="O3774" t="s">
        <v>15595</v>
      </c>
      <c r="P3774" t="s">
        <v>14057</v>
      </c>
      <c r="Q3774">
        <v>2000</v>
      </c>
      <c r="R3774" t="s">
        <v>9126</v>
      </c>
      <c r="S3774">
        <v>0</v>
      </c>
      <c r="T3774">
        <v>42000</v>
      </c>
      <c r="U3774">
        <v>241816</v>
      </c>
      <c r="V3774">
        <f t="shared" si="117"/>
        <v>199816</v>
      </c>
      <c r="W3774" t="s">
        <v>13879</v>
      </c>
      <c r="X3774">
        <v>7.5</v>
      </c>
      <c r="Y3774">
        <v>75</v>
      </c>
      <c r="Z3774">
        <v>6246</v>
      </c>
      <c r="AA3774">
        <v>76</v>
      </c>
      <c r="AB3774">
        <v>451</v>
      </c>
      <c r="AC3774">
        <v>234</v>
      </c>
      <c r="AD3774">
        <v>552</v>
      </c>
      <c r="AE3774">
        <v>61</v>
      </c>
      <c r="AF3774">
        <v>15</v>
      </c>
      <c r="AG3774">
        <v>642</v>
      </c>
      <c r="AH3774" t="s">
        <v>2420</v>
      </c>
      <c r="AP3774">
        <f t="shared" si="116"/>
        <v>1</v>
      </c>
    </row>
    <row r="3775" spans="1:42" x14ac:dyDescent="0.3">
      <c r="A3775" s="1">
        <v>4867</v>
      </c>
      <c r="B3775" t="s">
        <v>13880</v>
      </c>
      <c r="C3775" t="s">
        <v>27</v>
      </c>
      <c r="D3775" t="s">
        <v>13881</v>
      </c>
      <c r="E3775" t="s">
        <v>13882</v>
      </c>
      <c r="F3775" t="s">
        <v>13883</v>
      </c>
      <c r="G3775" t="s">
        <v>13884</v>
      </c>
      <c r="H3775" t="s">
        <v>32</v>
      </c>
      <c r="I3775">
        <v>90</v>
      </c>
      <c r="J3775">
        <v>1.85</v>
      </c>
      <c r="K3775" t="s">
        <v>33</v>
      </c>
      <c r="L3775" t="s">
        <v>16363</v>
      </c>
      <c r="M3775" t="s">
        <v>15765</v>
      </c>
      <c r="N3775" t="s">
        <v>18487</v>
      </c>
      <c r="O3775" t="s">
        <v>19098</v>
      </c>
      <c r="P3775" t="s">
        <v>18838</v>
      </c>
      <c r="Q3775">
        <v>1999</v>
      </c>
      <c r="R3775" t="s">
        <v>491</v>
      </c>
      <c r="S3775">
        <v>5</v>
      </c>
      <c r="T3775">
        <v>40000</v>
      </c>
      <c r="U3775">
        <v>277233</v>
      </c>
      <c r="V3775">
        <f t="shared" si="117"/>
        <v>237233</v>
      </c>
      <c r="W3775" t="s">
        <v>13885</v>
      </c>
      <c r="X3775">
        <v>7.6</v>
      </c>
      <c r="Y3775">
        <v>21</v>
      </c>
      <c r="Z3775">
        <v>2631</v>
      </c>
      <c r="AA3775">
        <v>26</v>
      </c>
      <c r="AB3775">
        <v>0</v>
      </c>
      <c r="AC3775">
        <v>4</v>
      </c>
      <c r="AD3775">
        <v>20000</v>
      </c>
      <c r="AE3775">
        <v>467</v>
      </c>
      <c r="AF3775">
        <v>113</v>
      </c>
      <c r="AG3775">
        <v>20814</v>
      </c>
      <c r="AH3775" t="s">
        <v>1432</v>
      </c>
      <c r="AI3775" t="s">
        <v>12756</v>
      </c>
      <c r="AP3775">
        <f t="shared" si="116"/>
        <v>2</v>
      </c>
    </row>
    <row r="3776" spans="1:42" x14ac:dyDescent="0.3">
      <c r="A3776" s="1">
        <v>4873</v>
      </c>
      <c r="B3776" t="s">
        <v>13886</v>
      </c>
      <c r="C3776" t="s">
        <v>27</v>
      </c>
      <c r="D3776" t="s">
        <v>13887</v>
      </c>
      <c r="E3776" t="s">
        <v>13888</v>
      </c>
      <c r="F3776" t="s">
        <v>13889</v>
      </c>
      <c r="G3776" t="s">
        <v>13890</v>
      </c>
      <c r="H3776" t="s">
        <v>32</v>
      </c>
      <c r="I3776">
        <v>78</v>
      </c>
      <c r="J3776">
        <v>2.35</v>
      </c>
      <c r="K3776" t="s">
        <v>33</v>
      </c>
      <c r="L3776" t="s">
        <v>20896</v>
      </c>
      <c r="M3776" t="s">
        <v>20897</v>
      </c>
      <c r="N3776" t="s">
        <v>20898</v>
      </c>
      <c r="O3776" t="s">
        <v>20899</v>
      </c>
      <c r="P3776" t="s">
        <v>20900</v>
      </c>
      <c r="Q3776">
        <v>2007</v>
      </c>
      <c r="R3776" t="s">
        <v>491</v>
      </c>
      <c r="S3776">
        <v>0</v>
      </c>
      <c r="T3776">
        <v>30000</v>
      </c>
      <c r="U3776">
        <v>243768</v>
      </c>
      <c r="V3776">
        <f t="shared" si="117"/>
        <v>213768</v>
      </c>
      <c r="W3776" t="s">
        <v>13891</v>
      </c>
      <c r="X3776">
        <v>4.0999999999999996</v>
      </c>
      <c r="Y3776">
        <v>3</v>
      </c>
      <c r="Z3776">
        <v>143</v>
      </c>
      <c r="AA3776">
        <v>9</v>
      </c>
      <c r="AB3776">
        <v>13</v>
      </c>
      <c r="AC3776">
        <v>6</v>
      </c>
      <c r="AD3776">
        <v>32</v>
      </c>
      <c r="AE3776">
        <v>17</v>
      </c>
      <c r="AF3776">
        <v>17</v>
      </c>
      <c r="AG3776">
        <v>72</v>
      </c>
      <c r="AH3776" t="s">
        <v>10951</v>
      </c>
      <c r="AP3776">
        <f t="shared" si="116"/>
        <v>1</v>
      </c>
    </row>
    <row r="3777" spans="1:42" x14ac:dyDescent="0.3">
      <c r="A3777" s="1">
        <v>4877</v>
      </c>
      <c r="B3777" t="s">
        <v>13892</v>
      </c>
      <c r="C3777" t="s">
        <v>559</v>
      </c>
      <c r="D3777" t="s">
        <v>5005</v>
      </c>
      <c r="E3777" t="s">
        <v>7183</v>
      </c>
      <c r="F3777" t="s">
        <v>11419</v>
      </c>
      <c r="G3777" t="s">
        <v>6966</v>
      </c>
      <c r="H3777" t="s">
        <v>32</v>
      </c>
      <c r="I3777">
        <v>102</v>
      </c>
      <c r="J3777">
        <v>1.37</v>
      </c>
      <c r="K3777" t="s">
        <v>33</v>
      </c>
      <c r="L3777" t="s">
        <v>20901</v>
      </c>
      <c r="M3777" t="s">
        <v>14068</v>
      </c>
      <c r="N3777" t="s">
        <v>17744</v>
      </c>
      <c r="O3777" t="s">
        <v>19851</v>
      </c>
      <c r="P3777" t="s">
        <v>15234</v>
      </c>
      <c r="Q3777">
        <v>1994</v>
      </c>
      <c r="R3777" t="s">
        <v>491</v>
      </c>
      <c r="S3777">
        <v>4</v>
      </c>
      <c r="T3777">
        <v>230000</v>
      </c>
      <c r="U3777">
        <v>3151130</v>
      </c>
      <c r="V3777">
        <f t="shared" si="117"/>
        <v>2921130</v>
      </c>
      <c r="W3777" t="s">
        <v>13893</v>
      </c>
      <c r="X3777">
        <v>7.8</v>
      </c>
      <c r="Y3777">
        <v>136</v>
      </c>
      <c r="Z3777">
        <v>181749</v>
      </c>
      <c r="AA3777">
        <v>615</v>
      </c>
      <c r="AB3777">
        <v>0</v>
      </c>
      <c r="AC3777">
        <v>0</v>
      </c>
      <c r="AD3777">
        <v>898</v>
      </c>
      <c r="AE3777">
        <v>657</v>
      </c>
      <c r="AF3777">
        <v>216</v>
      </c>
      <c r="AG3777">
        <v>2103</v>
      </c>
      <c r="AH3777" t="s">
        <v>1432</v>
      </c>
      <c r="AP3777">
        <f t="shared" si="116"/>
        <v>1</v>
      </c>
    </row>
    <row r="3778" spans="1:42" x14ac:dyDescent="0.3">
      <c r="A3778" s="1">
        <v>4878</v>
      </c>
      <c r="B3778" t="s">
        <v>13894</v>
      </c>
      <c r="C3778" t="s">
        <v>27</v>
      </c>
      <c r="D3778" t="s">
        <v>13895</v>
      </c>
      <c r="E3778" t="s">
        <v>13896</v>
      </c>
      <c r="F3778" t="s">
        <v>13897</v>
      </c>
      <c r="G3778" t="s">
        <v>6246</v>
      </c>
      <c r="H3778" t="s">
        <v>32</v>
      </c>
      <c r="I3778">
        <v>65</v>
      </c>
      <c r="J3778">
        <v>1.37</v>
      </c>
      <c r="K3778" t="s">
        <v>33</v>
      </c>
      <c r="L3778" t="s">
        <v>15286</v>
      </c>
      <c r="M3778" t="s">
        <v>16505</v>
      </c>
      <c r="N3778" t="s">
        <v>16486</v>
      </c>
      <c r="O3778" t="s">
        <v>15287</v>
      </c>
      <c r="P3778" t="s">
        <v>20902</v>
      </c>
      <c r="Q3778">
        <v>1971</v>
      </c>
      <c r="R3778" t="s">
        <v>6921</v>
      </c>
      <c r="S3778">
        <v>1</v>
      </c>
      <c r="T3778">
        <v>27000</v>
      </c>
      <c r="U3778">
        <v>8231</v>
      </c>
      <c r="V3778">
        <f t="shared" si="117"/>
        <v>-18769</v>
      </c>
      <c r="W3778" t="s">
        <v>13898</v>
      </c>
      <c r="X3778">
        <v>6.7</v>
      </c>
      <c r="Y3778">
        <v>8</v>
      </c>
      <c r="Z3778">
        <v>803</v>
      </c>
      <c r="AA3778">
        <v>16</v>
      </c>
      <c r="AB3778">
        <v>85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2420</v>
      </c>
      <c r="AI3778" t="s">
        <v>20924</v>
      </c>
      <c r="AP3778">
        <f t="shared" si="116"/>
        <v>2</v>
      </c>
    </row>
    <row r="3779" spans="1:42" x14ac:dyDescent="0.3">
      <c r="A3779" s="1">
        <v>4880</v>
      </c>
      <c r="B3779" t="s">
        <v>13899</v>
      </c>
      <c r="C3779" t="s">
        <v>27</v>
      </c>
      <c r="D3779" t="s">
        <v>6970</v>
      </c>
      <c r="E3779" t="s">
        <v>13900</v>
      </c>
      <c r="F3779" t="s">
        <v>4040</v>
      </c>
      <c r="G3779" t="s">
        <v>13901</v>
      </c>
      <c r="H3779" t="s">
        <v>205</v>
      </c>
      <c r="I3779">
        <v>97</v>
      </c>
      <c r="J3779">
        <v>1.85</v>
      </c>
      <c r="K3779" t="s">
        <v>33</v>
      </c>
      <c r="L3779" t="s">
        <v>17374</v>
      </c>
      <c r="M3779" t="s">
        <v>14003</v>
      </c>
      <c r="N3779" t="s">
        <v>16297</v>
      </c>
      <c r="O3779" t="s">
        <v>19251</v>
      </c>
      <c r="P3779" t="s">
        <v>15294</v>
      </c>
      <c r="Q3779">
        <v>1997</v>
      </c>
      <c r="R3779" t="s">
        <v>491</v>
      </c>
      <c r="S3779">
        <v>0</v>
      </c>
      <c r="T3779">
        <v>25000</v>
      </c>
      <c r="U3779">
        <v>2856622</v>
      </c>
      <c r="V3779">
        <f t="shared" si="117"/>
        <v>2831622</v>
      </c>
      <c r="W3779" t="s">
        <v>13902</v>
      </c>
      <c r="X3779">
        <v>7.3</v>
      </c>
      <c r="Y3779">
        <v>80</v>
      </c>
      <c r="Z3779">
        <v>11550</v>
      </c>
      <c r="AA3779">
        <v>197</v>
      </c>
      <c r="AB3779">
        <v>489</v>
      </c>
      <c r="AC3779">
        <v>119</v>
      </c>
      <c r="AD3779">
        <v>136</v>
      </c>
      <c r="AE3779">
        <v>108</v>
      </c>
      <c r="AF3779">
        <v>7</v>
      </c>
      <c r="AG3779">
        <v>254</v>
      </c>
      <c r="AH3779" t="s">
        <v>1432</v>
      </c>
      <c r="AI3779" t="s">
        <v>2420</v>
      </c>
      <c r="AP3779">
        <f t="shared" ref="AP3779:AP3791" si="118">COUNTA(AH3779:AO3779)</f>
        <v>2</v>
      </c>
    </row>
    <row r="3780" spans="1:42" x14ac:dyDescent="0.3">
      <c r="A3780" s="1">
        <v>4883</v>
      </c>
      <c r="B3780" t="s">
        <v>13903</v>
      </c>
      <c r="C3780" t="s">
        <v>559</v>
      </c>
      <c r="D3780" t="s">
        <v>6356</v>
      </c>
      <c r="E3780" t="s">
        <v>13904</v>
      </c>
      <c r="F3780" t="s">
        <v>6356</v>
      </c>
      <c r="G3780" t="s">
        <v>13905</v>
      </c>
      <c r="H3780" t="s">
        <v>32</v>
      </c>
      <c r="I3780">
        <v>100</v>
      </c>
      <c r="J3780">
        <v>1.37</v>
      </c>
      <c r="K3780" t="s">
        <v>33</v>
      </c>
      <c r="L3780" t="s">
        <v>20903</v>
      </c>
      <c r="M3780" t="s">
        <v>14190</v>
      </c>
      <c r="N3780" t="s">
        <v>20904</v>
      </c>
      <c r="O3780" t="s">
        <v>14026</v>
      </c>
      <c r="P3780" t="s">
        <v>20664</v>
      </c>
      <c r="Q3780">
        <v>1991</v>
      </c>
      <c r="R3780" t="s">
        <v>491</v>
      </c>
      <c r="S3780">
        <v>0</v>
      </c>
      <c r="T3780">
        <v>23000</v>
      </c>
      <c r="U3780">
        <v>1227508</v>
      </c>
      <c r="V3780">
        <f t="shared" ref="V3780:V3791" si="119">U3780-T3780</f>
        <v>1204508</v>
      </c>
      <c r="W3780" t="s">
        <v>13906</v>
      </c>
      <c r="X3780">
        <v>7.1</v>
      </c>
      <c r="Y3780">
        <v>61</v>
      </c>
      <c r="Z3780">
        <v>15103</v>
      </c>
      <c r="AA3780">
        <v>80</v>
      </c>
      <c r="AB3780">
        <v>2000</v>
      </c>
      <c r="AC3780">
        <v>0</v>
      </c>
      <c r="AD3780">
        <v>5</v>
      </c>
      <c r="AE3780">
        <v>0</v>
      </c>
      <c r="AF3780">
        <v>0</v>
      </c>
      <c r="AG3780">
        <v>5</v>
      </c>
      <c r="AH3780" t="s">
        <v>1432</v>
      </c>
      <c r="AI3780" t="s">
        <v>2420</v>
      </c>
      <c r="AP3780">
        <f t="shared" si="118"/>
        <v>2</v>
      </c>
    </row>
    <row r="3781" spans="1:42" x14ac:dyDescent="0.3">
      <c r="A3781" s="1">
        <v>4889</v>
      </c>
      <c r="B3781" t="s">
        <v>13907</v>
      </c>
      <c r="C3781" t="s">
        <v>27</v>
      </c>
      <c r="D3781" t="s">
        <v>10136</v>
      </c>
      <c r="E3781" t="s">
        <v>7360</v>
      </c>
      <c r="F3781" t="s">
        <v>10892</v>
      </c>
      <c r="G3781" t="s">
        <v>13908</v>
      </c>
      <c r="H3781" t="s">
        <v>32</v>
      </c>
      <c r="I3781">
        <v>85</v>
      </c>
      <c r="J3781">
        <v>2.35</v>
      </c>
      <c r="K3781" t="s">
        <v>33</v>
      </c>
      <c r="L3781" t="s">
        <v>14660</v>
      </c>
      <c r="M3781" t="s">
        <v>19529</v>
      </c>
      <c r="N3781" t="s">
        <v>18463</v>
      </c>
      <c r="O3781" t="s">
        <v>14403</v>
      </c>
      <c r="P3781" t="s">
        <v>20905</v>
      </c>
      <c r="Q3781">
        <v>2005</v>
      </c>
      <c r="R3781" t="s">
        <v>491</v>
      </c>
      <c r="S3781">
        <v>0</v>
      </c>
      <c r="T3781">
        <v>15000</v>
      </c>
      <c r="U3781">
        <v>192467</v>
      </c>
      <c r="V3781">
        <f t="shared" si="119"/>
        <v>177467</v>
      </c>
      <c r="W3781" t="s">
        <v>13909</v>
      </c>
      <c r="X3781">
        <v>6.6</v>
      </c>
      <c r="Y3781">
        <v>51</v>
      </c>
      <c r="Z3781">
        <v>4067</v>
      </c>
      <c r="AA3781">
        <v>71</v>
      </c>
      <c r="AB3781">
        <v>297</v>
      </c>
      <c r="AC3781">
        <v>157</v>
      </c>
      <c r="AD3781">
        <v>830</v>
      </c>
      <c r="AE3781">
        <v>224</v>
      </c>
      <c r="AF3781">
        <v>10</v>
      </c>
      <c r="AG3781">
        <v>1064</v>
      </c>
      <c r="AH3781" t="s">
        <v>1432</v>
      </c>
      <c r="AI3781" t="s">
        <v>2420</v>
      </c>
      <c r="AJ3781" t="s">
        <v>12756</v>
      </c>
      <c r="AP3781">
        <f t="shared" si="118"/>
        <v>3</v>
      </c>
    </row>
    <row r="3782" spans="1:42" x14ac:dyDescent="0.3">
      <c r="A3782" s="1">
        <v>4891</v>
      </c>
      <c r="B3782" t="s">
        <v>13910</v>
      </c>
      <c r="C3782" t="s">
        <v>27</v>
      </c>
      <c r="D3782" t="s">
        <v>13911</v>
      </c>
      <c r="E3782" t="s">
        <v>13912</v>
      </c>
      <c r="F3782" t="s">
        <v>3994</v>
      </c>
      <c r="G3782" t="s">
        <v>4547</v>
      </c>
      <c r="H3782" t="s">
        <v>32</v>
      </c>
      <c r="I3782">
        <v>88</v>
      </c>
      <c r="J3782">
        <v>2.35</v>
      </c>
      <c r="K3782" t="s">
        <v>33</v>
      </c>
      <c r="L3782" t="s">
        <v>20906</v>
      </c>
      <c r="M3782" t="s">
        <v>20907</v>
      </c>
      <c r="N3782" t="s">
        <v>20908</v>
      </c>
      <c r="O3782" t="s">
        <v>20909</v>
      </c>
      <c r="P3782" t="s">
        <v>20910</v>
      </c>
      <c r="Q3782">
        <v>2009</v>
      </c>
      <c r="R3782" t="s">
        <v>491</v>
      </c>
      <c r="S3782">
        <v>2</v>
      </c>
      <c r="T3782">
        <v>15000</v>
      </c>
      <c r="U3782">
        <v>76382</v>
      </c>
      <c r="V3782">
        <f t="shared" si="119"/>
        <v>61382</v>
      </c>
      <c r="W3782" t="s">
        <v>13913</v>
      </c>
      <c r="X3782">
        <v>6.2</v>
      </c>
      <c r="Y3782">
        <v>22</v>
      </c>
      <c r="Z3782">
        <v>1194</v>
      </c>
      <c r="AA3782">
        <v>8</v>
      </c>
      <c r="AB3782">
        <v>324</v>
      </c>
      <c r="AC3782">
        <v>38</v>
      </c>
      <c r="AD3782">
        <v>331</v>
      </c>
      <c r="AE3782">
        <v>212</v>
      </c>
      <c r="AF3782">
        <v>211</v>
      </c>
      <c r="AG3782">
        <v>1546</v>
      </c>
      <c r="AH3782" t="s">
        <v>12756</v>
      </c>
      <c r="AP3782">
        <f t="shared" si="118"/>
        <v>1</v>
      </c>
    </row>
    <row r="3783" spans="1:42" x14ac:dyDescent="0.3">
      <c r="A3783" s="1">
        <v>4893</v>
      </c>
      <c r="B3783" t="s">
        <v>13914</v>
      </c>
      <c r="C3783" t="s">
        <v>27</v>
      </c>
      <c r="D3783" t="s">
        <v>9276</v>
      </c>
      <c r="E3783" t="s">
        <v>13915</v>
      </c>
      <c r="F3783" t="s">
        <v>13916</v>
      </c>
      <c r="G3783" t="s">
        <v>13917</v>
      </c>
      <c r="H3783" t="s">
        <v>32</v>
      </c>
      <c r="I3783">
        <v>108</v>
      </c>
      <c r="J3783">
        <v>1.37</v>
      </c>
      <c r="K3783" t="s">
        <v>33</v>
      </c>
      <c r="L3783" t="s">
        <v>19952</v>
      </c>
      <c r="M3783" t="s">
        <v>14479</v>
      </c>
      <c r="N3783" t="s">
        <v>20911</v>
      </c>
      <c r="O3783" t="s">
        <v>16249</v>
      </c>
      <c r="P3783" t="s">
        <v>15545</v>
      </c>
      <c r="Q3783">
        <v>1972</v>
      </c>
      <c r="R3783" t="s">
        <v>4719</v>
      </c>
      <c r="S3783">
        <v>2</v>
      </c>
      <c r="T3783">
        <v>10000</v>
      </c>
      <c r="U3783">
        <v>180483</v>
      </c>
      <c r="V3783">
        <f t="shared" si="119"/>
        <v>170483</v>
      </c>
      <c r="W3783" t="s">
        <v>13918</v>
      </c>
      <c r="X3783">
        <v>6.1</v>
      </c>
      <c r="Y3783">
        <v>73</v>
      </c>
      <c r="Z3783">
        <v>16792</v>
      </c>
      <c r="AA3783">
        <v>183</v>
      </c>
      <c r="AB3783">
        <v>0</v>
      </c>
      <c r="AC3783">
        <v>0</v>
      </c>
      <c r="AD3783">
        <v>462</v>
      </c>
      <c r="AE3783">
        <v>143</v>
      </c>
      <c r="AF3783">
        <v>105</v>
      </c>
      <c r="AG3783">
        <v>760</v>
      </c>
      <c r="AH3783" t="s">
        <v>1432</v>
      </c>
      <c r="AI3783" t="s">
        <v>20931</v>
      </c>
      <c r="AJ3783" t="s">
        <v>4493</v>
      </c>
      <c r="AP3783">
        <f t="shared" si="118"/>
        <v>3</v>
      </c>
    </row>
    <row r="3784" spans="1:42" x14ac:dyDescent="0.3">
      <c r="A3784" s="1">
        <v>4894</v>
      </c>
      <c r="B3784" t="s">
        <v>13919</v>
      </c>
      <c r="C3784" t="s">
        <v>27</v>
      </c>
      <c r="D3784" t="s">
        <v>9298</v>
      </c>
      <c r="E3784" t="s">
        <v>4323</v>
      </c>
      <c r="F3784" t="s">
        <v>13920</v>
      </c>
      <c r="G3784" t="s">
        <v>6891</v>
      </c>
      <c r="H3784" t="s">
        <v>1390</v>
      </c>
      <c r="I3784">
        <v>110</v>
      </c>
      <c r="J3784">
        <v>2.35</v>
      </c>
      <c r="K3784" t="s">
        <v>2067</v>
      </c>
      <c r="L3784" t="s">
        <v>16697</v>
      </c>
      <c r="M3784" t="s">
        <v>20912</v>
      </c>
      <c r="N3784" t="s">
        <v>14631</v>
      </c>
      <c r="O3784" t="s">
        <v>18463</v>
      </c>
      <c r="P3784" t="s">
        <v>15512</v>
      </c>
      <c r="Q3784">
        <v>2004</v>
      </c>
      <c r="R3784" t="s">
        <v>491</v>
      </c>
      <c r="S3784">
        <v>1</v>
      </c>
      <c r="T3784">
        <v>4500</v>
      </c>
      <c r="U3784">
        <v>136007</v>
      </c>
      <c r="V3784">
        <f t="shared" si="119"/>
        <v>131507</v>
      </c>
      <c r="W3784" t="s">
        <v>13921</v>
      </c>
      <c r="X3784">
        <v>6.9</v>
      </c>
      <c r="Y3784">
        <v>81</v>
      </c>
      <c r="Z3784">
        <v>3924</v>
      </c>
      <c r="AA3784">
        <v>39</v>
      </c>
      <c r="AB3784">
        <v>171</v>
      </c>
      <c r="AC3784">
        <v>107</v>
      </c>
      <c r="AD3784">
        <v>576</v>
      </c>
      <c r="AE3784">
        <v>133</v>
      </c>
      <c r="AF3784">
        <v>45</v>
      </c>
      <c r="AG3784">
        <v>776</v>
      </c>
      <c r="AH3784" t="s">
        <v>2420</v>
      </c>
      <c r="AI3784" t="s">
        <v>20933</v>
      </c>
      <c r="AJ3784" t="s">
        <v>12756</v>
      </c>
      <c r="AP3784">
        <f t="shared" si="118"/>
        <v>3</v>
      </c>
    </row>
    <row r="3785" spans="1:42" x14ac:dyDescent="0.3">
      <c r="A3785" s="1">
        <v>4895</v>
      </c>
      <c r="B3785" t="s">
        <v>13922</v>
      </c>
      <c r="C3785" t="s">
        <v>27</v>
      </c>
      <c r="D3785" t="s">
        <v>13923</v>
      </c>
      <c r="E3785" t="s">
        <v>13924</v>
      </c>
      <c r="F3785" t="s">
        <v>13925</v>
      </c>
      <c r="G3785" t="s">
        <v>13926</v>
      </c>
      <c r="H3785" t="s">
        <v>9118</v>
      </c>
      <c r="I3785">
        <v>90</v>
      </c>
      <c r="J3785">
        <v>1.85</v>
      </c>
      <c r="K3785" t="s">
        <v>13244</v>
      </c>
      <c r="L3785" t="s">
        <v>19496</v>
      </c>
      <c r="M3785" t="s">
        <v>16148</v>
      </c>
      <c r="N3785" t="s">
        <v>14157</v>
      </c>
      <c r="O3785" t="s">
        <v>14048</v>
      </c>
      <c r="P3785" t="s">
        <v>15559</v>
      </c>
      <c r="Q3785">
        <v>2000</v>
      </c>
      <c r="R3785" t="s">
        <v>6921</v>
      </c>
      <c r="S3785">
        <v>0</v>
      </c>
      <c r="T3785">
        <v>10000</v>
      </c>
      <c r="U3785">
        <v>673780</v>
      </c>
      <c r="V3785">
        <f t="shared" si="119"/>
        <v>663780</v>
      </c>
      <c r="W3785" t="s">
        <v>13927</v>
      </c>
      <c r="X3785">
        <v>7.5</v>
      </c>
      <c r="Y3785">
        <v>64</v>
      </c>
      <c r="Z3785">
        <v>4555</v>
      </c>
      <c r="AA3785">
        <v>26</v>
      </c>
      <c r="AB3785">
        <v>697</v>
      </c>
      <c r="AC3785">
        <v>397</v>
      </c>
      <c r="AD3785">
        <v>5</v>
      </c>
      <c r="AE3785">
        <v>0</v>
      </c>
      <c r="AF3785">
        <v>0</v>
      </c>
      <c r="AG3785">
        <v>5</v>
      </c>
      <c r="AH3785" t="s">
        <v>2420</v>
      </c>
      <c r="AP3785">
        <f t="shared" si="118"/>
        <v>1</v>
      </c>
    </row>
    <row r="3786" spans="1:42" x14ac:dyDescent="0.3">
      <c r="A3786" s="1">
        <v>4897</v>
      </c>
      <c r="B3786" t="s">
        <v>13928</v>
      </c>
      <c r="C3786" t="s">
        <v>27</v>
      </c>
      <c r="D3786" t="s">
        <v>13929</v>
      </c>
      <c r="E3786" t="s">
        <v>13930</v>
      </c>
      <c r="F3786" t="s">
        <v>13931</v>
      </c>
      <c r="G3786" t="s">
        <v>13932</v>
      </c>
      <c r="H3786" t="s">
        <v>2116</v>
      </c>
      <c r="I3786">
        <v>111</v>
      </c>
      <c r="J3786">
        <v>1.85</v>
      </c>
      <c r="K3786" t="s">
        <v>5440</v>
      </c>
      <c r="L3786" t="s">
        <v>15567</v>
      </c>
      <c r="M3786" t="s">
        <v>15922</v>
      </c>
      <c r="N3786" t="s">
        <v>14684</v>
      </c>
      <c r="O3786" t="s">
        <v>14448</v>
      </c>
      <c r="P3786" t="s">
        <v>15223</v>
      </c>
      <c r="Q3786">
        <v>1997</v>
      </c>
      <c r="R3786" t="s">
        <v>491</v>
      </c>
      <c r="S3786">
        <v>0</v>
      </c>
      <c r="T3786">
        <v>1000000</v>
      </c>
      <c r="U3786">
        <v>94596</v>
      </c>
      <c r="V3786">
        <f t="shared" si="119"/>
        <v>-905404</v>
      </c>
      <c r="W3786" t="s">
        <v>13933</v>
      </c>
      <c r="X3786">
        <v>7.4</v>
      </c>
      <c r="Y3786">
        <v>78</v>
      </c>
      <c r="Z3786">
        <v>6318</v>
      </c>
      <c r="AA3786">
        <v>50</v>
      </c>
      <c r="AB3786">
        <v>817</v>
      </c>
      <c r="AC3786">
        <v>62</v>
      </c>
      <c r="AD3786">
        <v>89</v>
      </c>
      <c r="AE3786">
        <v>13</v>
      </c>
      <c r="AF3786">
        <v>6</v>
      </c>
      <c r="AG3786">
        <v>115</v>
      </c>
      <c r="AH3786" t="s">
        <v>20931</v>
      </c>
      <c r="AI3786" t="s">
        <v>4493</v>
      </c>
      <c r="AJ3786" t="s">
        <v>20928</v>
      </c>
      <c r="AK3786" t="s">
        <v>13161</v>
      </c>
      <c r="AP3786">
        <f t="shared" si="118"/>
        <v>4</v>
      </c>
    </row>
    <row r="3787" spans="1:42" x14ac:dyDescent="0.3">
      <c r="A3787" s="1">
        <v>4901</v>
      </c>
      <c r="B3787" t="s">
        <v>13934</v>
      </c>
      <c r="C3787" t="s">
        <v>27</v>
      </c>
      <c r="D3787" t="s">
        <v>13935</v>
      </c>
      <c r="E3787" t="s">
        <v>13935</v>
      </c>
      <c r="F3787" t="s">
        <v>13936</v>
      </c>
      <c r="G3787" t="s">
        <v>13937</v>
      </c>
      <c r="H3787" t="s">
        <v>32</v>
      </c>
      <c r="I3787">
        <v>77</v>
      </c>
      <c r="J3787">
        <v>1.85</v>
      </c>
      <c r="K3787" t="s">
        <v>33</v>
      </c>
      <c r="L3787" t="s">
        <v>20913</v>
      </c>
      <c r="M3787" t="s">
        <v>18339</v>
      </c>
      <c r="N3787" t="s">
        <v>19864</v>
      </c>
      <c r="O3787" t="s">
        <v>14965</v>
      </c>
      <c r="P3787" t="s">
        <v>14168</v>
      </c>
      <c r="Q3787">
        <v>2004</v>
      </c>
      <c r="R3787" t="s">
        <v>34</v>
      </c>
      <c r="S3787">
        <v>0</v>
      </c>
      <c r="T3787">
        <v>7000</v>
      </c>
      <c r="U3787">
        <v>424760</v>
      </c>
      <c r="V3787">
        <f t="shared" si="119"/>
        <v>417760</v>
      </c>
      <c r="W3787" t="s">
        <v>13938</v>
      </c>
      <c r="X3787">
        <v>7</v>
      </c>
      <c r="Y3787">
        <v>143</v>
      </c>
      <c r="Z3787">
        <v>72639</v>
      </c>
      <c r="AA3787">
        <v>371</v>
      </c>
      <c r="AB3787">
        <v>19000</v>
      </c>
      <c r="AC3787">
        <v>291</v>
      </c>
      <c r="AD3787">
        <v>291</v>
      </c>
      <c r="AE3787">
        <v>45</v>
      </c>
      <c r="AF3787">
        <v>8</v>
      </c>
      <c r="AG3787">
        <v>368</v>
      </c>
      <c r="AH3787" t="s">
        <v>2420</v>
      </c>
      <c r="AI3787" t="s">
        <v>13700</v>
      </c>
      <c r="AJ3787" t="s">
        <v>13161</v>
      </c>
      <c r="AP3787">
        <f t="shared" si="118"/>
        <v>3</v>
      </c>
    </row>
    <row r="3788" spans="1:42" x14ac:dyDescent="0.3">
      <c r="A3788" s="1">
        <v>4902</v>
      </c>
      <c r="B3788" t="s">
        <v>13939</v>
      </c>
      <c r="C3788" t="s">
        <v>27</v>
      </c>
      <c r="D3788" t="s">
        <v>13940</v>
      </c>
      <c r="E3788" t="s">
        <v>13941</v>
      </c>
      <c r="F3788" t="s">
        <v>13942</v>
      </c>
      <c r="G3788" t="s">
        <v>13943</v>
      </c>
      <c r="H3788" t="s">
        <v>13944</v>
      </c>
      <c r="I3788">
        <v>80</v>
      </c>
      <c r="J3788">
        <v>2.35</v>
      </c>
      <c r="K3788" t="s">
        <v>33</v>
      </c>
      <c r="L3788" t="s">
        <v>20914</v>
      </c>
      <c r="M3788" t="s">
        <v>20915</v>
      </c>
      <c r="N3788" t="s">
        <v>20916</v>
      </c>
      <c r="O3788" t="s">
        <v>14425</v>
      </c>
      <c r="P3788" t="s">
        <v>20917</v>
      </c>
      <c r="Q3788">
        <v>2005</v>
      </c>
      <c r="R3788" t="s">
        <v>6921</v>
      </c>
      <c r="S3788">
        <v>0</v>
      </c>
      <c r="T3788">
        <v>7000</v>
      </c>
      <c r="U3788">
        <v>70071</v>
      </c>
      <c r="V3788">
        <f t="shared" si="119"/>
        <v>63071</v>
      </c>
      <c r="W3788" t="s">
        <v>13945</v>
      </c>
      <c r="X3788">
        <v>6.3</v>
      </c>
      <c r="Y3788">
        <v>35</v>
      </c>
      <c r="Z3788">
        <v>589</v>
      </c>
      <c r="AA3788">
        <v>35</v>
      </c>
      <c r="AB3788">
        <v>74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13161</v>
      </c>
      <c r="AP3788">
        <f t="shared" si="118"/>
        <v>1</v>
      </c>
    </row>
    <row r="3789" spans="1:42" x14ac:dyDescent="0.3">
      <c r="A3789" s="1">
        <v>4903</v>
      </c>
      <c r="B3789" t="s">
        <v>13946</v>
      </c>
      <c r="C3789" t="s">
        <v>27</v>
      </c>
      <c r="D3789" t="s">
        <v>3455</v>
      </c>
      <c r="E3789" t="s">
        <v>13947</v>
      </c>
      <c r="F3789" t="s">
        <v>13948</v>
      </c>
      <c r="G3789" t="s">
        <v>13949</v>
      </c>
      <c r="H3789" t="s">
        <v>32</v>
      </c>
      <c r="I3789">
        <v>81</v>
      </c>
      <c r="J3789">
        <v>1.37</v>
      </c>
      <c r="K3789" t="s">
        <v>1988</v>
      </c>
      <c r="L3789" t="s">
        <v>14039</v>
      </c>
      <c r="M3789" t="s">
        <v>14096</v>
      </c>
      <c r="N3789" t="s">
        <v>17707</v>
      </c>
      <c r="O3789" t="s">
        <v>15333</v>
      </c>
      <c r="P3789" t="s">
        <v>17734</v>
      </c>
      <c r="Q3789">
        <v>1992</v>
      </c>
      <c r="R3789" t="s">
        <v>491</v>
      </c>
      <c r="S3789">
        <v>0</v>
      </c>
      <c r="T3789">
        <v>7000</v>
      </c>
      <c r="U3789">
        <v>2040920</v>
      </c>
      <c r="V3789">
        <f t="shared" si="119"/>
        <v>2033920</v>
      </c>
      <c r="W3789" t="s">
        <v>13950</v>
      </c>
      <c r="X3789">
        <v>6.9</v>
      </c>
      <c r="Y3789">
        <v>56</v>
      </c>
      <c r="Z3789">
        <v>52055</v>
      </c>
      <c r="AA3789">
        <v>130</v>
      </c>
      <c r="AB3789">
        <v>0</v>
      </c>
      <c r="AC3789">
        <v>0</v>
      </c>
      <c r="AD3789">
        <v>121</v>
      </c>
      <c r="AE3789">
        <v>20</v>
      </c>
      <c r="AF3789">
        <v>6</v>
      </c>
      <c r="AG3789">
        <v>147</v>
      </c>
      <c r="AH3789" t="s">
        <v>980</v>
      </c>
      <c r="AI3789" t="s">
        <v>20931</v>
      </c>
      <c r="AJ3789" t="s">
        <v>2420</v>
      </c>
      <c r="AK3789" t="s">
        <v>12756</v>
      </c>
      <c r="AL3789" t="s">
        <v>13161</v>
      </c>
      <c r="AP3789">
        <f t="shared" si="118"/>
        <v>5</v>
      </c>
    </row>
    <row r="3790" spans="1:42" x14ac:dyDescent="0.3">
      <c r="A3790" s="1">
        <v>4905</v>
      </c>
      <c r="B3790" t="s">
        <v>13951</v>
      </c>
      <c r="C3790" t="s">
        <v>27</v>
      </c>
      <c r="D3790" t="s">
        <v>12003</v>
      </c>
      <c r="E3790" t="s">
        <v>13952</v>
      </c>
      <c r="F3790" t="s">
        <v>13953</v>
      </c>
      <c r="G3790" t="s">
        <v>13954</v>
      </c>
      <c r="H3790" t="s">
        <v>32</v>
      </c>
      <c r="I3790">
        <v>95</v>
      </c>
      <c r="J3790">
        <v>2.35</v>
      </c>
      <c r="K3790" t="s">
        <v>33</v>
      </c>
      <c r="L3790" t="s">
        <v>13955</v>
      </c>
      <c r="Q3790">
        <v>2011</v>
      </c>
      <c r="R3790" t="s">
        <v>6921</v>
      </c>
      <c r="S3790">
        <v>1</v>
      </c>
      <c r="T3790">
        <v>9000</v>
      </c>
      <c r="U3790">
        <v>4584</v>
      </c>
      <c r="V3790">
        <f t="shared" si="119"/>
        <v>-4416</v>
      </c>
      <c r="W3790" t="s">
        <v>13956</v>
      </c>
      <c r="X3790">
        <v>6.4</v>
      </c>
      <c r="Y3790">
        <v>14</v>
      </c>
      <c r="Z3790">
        <v>1338</v>
      </c>
      <c r="AA3790">
        <v>14</v>
      </c>
      <c r="AB3790">
        <v>413</v>
      </c>
      <c r="AC3790">
        <v>0</v>
      </c>
      <c r="AD3790">
        <v>296</v>
      </c>
      <c r="AE3790">
        <v>205</v>
      </c>
      <c r="AF3790">
        <v>133</v>
      </c>
      <c r="AG3790">
        <v>690</v>
      </c>
      <c r="AH3790" t="s">
        <v>1432</v>
      </c>
      <c r="AI3790" t="s">
        <v>2420</v>
      </c>
      <c r="AP3790">
        <f t="shared" si="118"/>
        <v>2</v>
      </c>
    </row>
    <row r="3791" spans="1:42" x14ac:dyDescent="0.3">
      <c r="A3791" s="1">
        <v>4910</v>
      </c>
      <c r="B3791" t="s">
        <v>13957</v>
      </c>
      <c r="C3791" t="s">
        <v>27</v>
      </c>
      <c r="D3791" t="s">
        <v>12466</v>
      </c>
      <c r="E3791" t="s">
        <v>13958</v>
      </c>
      <c r="F3791" t="s">
        <v>13959</v>
      </c>
      <c r="G3791" t="s">
        <v>12466</v>
      </c>
      <c r="H3791" t="s">
        <v>32</v>
      </c>
      <c r="I3791">
        <v>90</v>
      </c>
      <c r="J3791">
        <v>1.85</v>
      </c>
      <c r="K3791" t="s">
        <v>33</v>
      </c>
      <c r="L3791" t="s">
        <v>20918</v>
      </c>
      <c r="M3791" t="s">
        <v>17276</v>
      </c>
      <c r="N3791" t="s">
        <v>16674</v>
      </c>
      <c r="O3791" t="s">
        <v>16485</v>
      </c>
      <c r="P3791" t="s">
        <v>20046</v>
      </c>
      <c r="Q3791">
        <v>2004</v>
      </c>
      <c r="R3791" t="s">
        <v>72</v>
      </c>
      <c r="S3791">
        <v>0</v>
      </c>
      <c r="T3791">
        <v>1100</v>
      </c>
      <c r="U3791">
        <v>85222</v>
      </c>
      <c r="V3791">
        <f t="shared" si="119"/>
        <v>84122</v>
      </c>
      <c r="W3791" t="s">
        <v>13960</v>
      </c>
      <c r="X3791">
        <v>6.6</v>
      </c>
      <c r="Y3791">
        <v>43</v>
      </c>
      <c r="Z3791">
        <v>4285</v>
      </c>
      <c r="AA3791">
        <v>84</v>
      </c>
      <c r="AB3791">
        <v>456</v>
      </c>
      <c r="AC3791">
        <v>16</v>
      </c>
      <c r="AD3791">
        <v>86</v>
      </c>
      <c r="AE3791">
        <v>23</v>
      </c>
      <c r="AF3791">
        <v>16</v>
      </c>
      <c r="AG3791">
        <v>163</v>
      </c>
      <c r="AH3791" t="s">
        <v>6248</v>
      </c>
      <c r="AP3791">
        <f t="shared" si="118"/>
        <v>1</v>
      </c>
    </row>
  </sheetData>
  <autoFilter ref="A1:AP379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F5CD-337B-4CB8-98CE-99D4F913CCE2}">
  <dimension ref="A1:AB13"/>
  <sheetViews>
    <sheetView zoomScale="90" zoomScaleNormal="90" workbookViewId="0">
      <selection sqref="A1:V2"/>
    </sheetView>
  </sheetViews>
  <sheetFormatPr defaultRowHeight="14.4" x14ac:dyDescent="0.3"/>
  <cols>
    <col min="3" max="3" width="18.33203125" customWidth="1"/>
    <col min="9" max="9" width="11.6640625" customWidth="1"/>
    <col min="12" max="12" width="8.44140625" customWidth="1"/>
    <col min="17" max="17" width="11.5546875" customWidth="1"/>
  </cols>
  <sheetData>
    <row r="1" spans="1:28" x14ac:dyDescent="0.3">
      <c r="A1" s="49" t="s">
        <v>20955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8" x14ac:dyDescent="0.3">
      <c r="A2" s="50" t="s">
        <v>20956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11"/>
      <c r="X2" s="11"/>
    </row>
    <row r="4" spans="1:28" x14ac:dyDescent="0.3">
      <c r="C4" s="10"/>
      <c r="D4" s="12" t="s">
        <v>2420</v>
      </c>
      <c r="E4" s="12" t="s">
        <v>1432</v>
      </c>
      <c r="F4" s="13" t="s">
        <v>13161</v>
      </c>
      <c r="G4" s="12" t="s">
        <v>980</v>
      </c>
      <c r="H4" s="13" t="s">
        <v>12756</v>
      </c>
      <c r="I4" s="12" t="s">
        <v>718</v>
      </c>
      <c r="J4" s="13" t="s">
        <v>20931</v>
      </c>
      <c r="K4" s="13" t="s">
        <v>13700</v>
      </c>
      <c r="L4" s="12" t="s">
        <v>20924</v>
      </c>
      <c r="M4" s="13" t="s">
        <v>4493</v>
      </c>
      <c r="N4" s="10" t="s">
        <v>20926</v>
      </c>
      <c r="O4" s="9" t="s">
        <v>20928</v>
      </c>
      <c r="P4" s="10" t="s">
        <v>20932</v>
      </c>
      <c r="Q4" s="9" t="s">
        <v>20925</v>
      </c>
      <c r="R4" s="10" t="s">
        <v>20933</v>
      </c>
      <c r="S4" s="10" t="s">
        <v>6750</v>
      </c>
      <c r="T4" s="10" t="s">
        <v>20929</v>
      </c>
      <c r="U4" s="10" t="s">
        <v>20930</v>
      </c>
      <c r="V4" s="10" t="s">
        <v>20927</v>
      </c>
      <c r="W4" s="10" t="s">
        <v>6248</v>
      </c>
      <c r="X4" s="10" t="s">
        <v>10951</v>
      </c>
      <c r="Y4" s="10" t="s">
        <v>20935</v>
      </c>
      <c r="Z4" s="10" t="s">
        <v>20934</v>
      </c>
      <c r="AA4" s="10" t="s">
        <v>20945</v>
      </c>
      <c r="AB4" s="10" t="s">
        <v>20946</v>
      </c>
    </row>
    <row r="5" spans="1:28" x14ac:dyDescent="0.3">
      <c r="C5" t="s">
        <v>20947</v>
      </c>
      <c r="D5" s="15">
        <f>COUNTIF(preprocessed!$AH$1:$AO$3791,genre!D$4)</f>
        <v>1914</v>
      </c>
      <c r="E5" s="15">
        <f>COUNTIF(preprocessed!$AH$1:$AO$3791,genre!E$4)</f>
        <v>1492</v>
      </c>
      <c r="F5" s="15">
        <f>COUNTIF(preprocessed!$AH$1:$AO$3791,genre!F$4)</f>
        <v>1087</v>
      </c>
      <c r="G5" s="15">
        <f>COUNTIF(preprocessed!$AH$1:$AO$3791,genre!G$4)</f>
        <v>935</v>
      </c>
      <c r="H5" s="15">
        <f>COUNTIF(preprocessed!$AH$1:$AO$3791,genre!H$4)</f>
        <v>868</v>
      </c>
      <c r="I5" s="15">
        <f>COUNTIF(preprocessed!$AH$1:$AO$3791,genre!I$4)</f>
        <v>766</v>
      </c>
      <c r="J5" s="15">
        <f>COUNTIF(preprocessed!$AH$1:$AO$3791,genre!J$4)</f>
        <v>703</v>
      </c>
      <c r="K5" s="15">
        <f>COUNTIF(preprocessed!$AH$1:$AO$3791,genre!K$4)</f>
        <v>484</v>
      </c>
      <c r="L5" s="15">
        <f>COUNTIF(preprocessed!$AH$1:$AO$3791,genre!L$4)</f>
        <v>496</v>
      </c>
      <c r="M5" s="15">
        <f>COUNTIF(preprocessed!$AH$1:$AO$3791,genre!M$4)</f>
        <v>379</v>
      </c>
      <c r="N5">
        <f>COUNTIF(preprocessed!$AH$1:$AO$3791,genre!N$4)</f>
        <v>442</v>
      </c>
      <c r="O5">
        <f>COUNTIF(preprocessed!$AH$1:$AO$3791,genre!O$4)</f>
        <v>377</v>
      </c>
      <c r="P5">
        <f>COUNTIF(preprocessed!$AH$1:$AO$3791,genre!P$4)</f>
        <v>242</v>
      </c>
      <c r="Q5">
        <f>COUNTIF(preprocessed!$AH$1:$AO$3791,genre!Q$4)</f>
        <v>197</v>
      </c>
      <c r="R5">
        <f>COUNTIF(preprocessed!$AH$1:$AO$3791,genre!R$4)</f>
        <v>159</v>
      </c>
      <c r="S5">
        <f>COUNTIF(preprocessed!$AH$1:$AO$3791,genre!S$4)</f>
        <v>159</v>
      </c>
      <c r="T5">
        <f>COUNTIF(preprocessed!$AH$1:$AO$3791,genre!T$4)</f>
        <v>153</v>
      </c>
      <c r="U5">
        <f>COUNTIF(preprocessed!$AH$1:$AO$3791,genre!U$4)</f>
        <v>147</v>
      </c>
      <c r="V5">
        <f>COUNTIF(preprocessed!$AH$1:$AO$3791,genre!V$4)</f>
        <v>102</v>
      </c>
      <c r="W5">
        <f>COUNTIF(preprocessed!$AH$1:$AO$3791,genre!W$4)</f>
        <v>67</v>
      </c>
      <c r="X5">
        <f>COUNTIF(preprocessed!$AH$1:$AO$3791,genre!X$4)</f>
        <v>60</v>
      </c>
      <c r="Y5">
        <f>COUNTIF(preprocessed!$AH$1:$AO$3791,genre!Y$4)</f>
        <v>1</v>
      </c>
      <c r="Z5">
        <f>COUNTIF(preprocessed!$AH$1:$AO$3791,genre!Z$4)</f>
        <v>2</v>
      </c>
      <c r="AA5">
        <f>COUNTIF(preprocessed!$AH$1:$AO$3791,genre!AA$4)</f>
        <v>0</v>
      </c>
      <c r="AB5">
        <f>COUNTIF(preprocessed!$AH$1:$AO$3791,genre!AB$4)</f>
        <v>0</v>
      </c>
    </row>
    <row r="6" spans="1:28" x14ac:dyDescent="0.3">
      <c r="C6" t="s">
        <v>20948</v>
      </c>
      <c r="D6" s="14" cm="1">
        <f t="array" ref="D6">AVERAGE(IF(preprocessed!$AH$1:$AO$3791=genre!D$4,preprocessed!$X$2:$X$3791))</f>
        <v>6.4323406478579042</v>
      </c>
      <c r="E6" s="14" cm="1">
        <f t="array" ref="E6">AVERAGE(IF(preprocessed!$AH$1:$AO$3791=genre!E$4,preprocessed!$X$2:$X$3791))</f>
        <v>6.4604557640750864</v>
      </c>
      <c r="F6" s="14" cm="1">
        <f t="array" ref="F6">AVERAGE(IF(preprocessed!$AH$1:$AO$3791=genre!F$4,preprocessed!$X$2:$X$3791))</f>
        <v>6.3767249310027614</v>
      </c>
      <c r="G6" s="14" cm="1">
        <f t="array" ref="G6">AVERAGE(IF(preprocessed!$AH$1:$AO$3791=genre!G$4,preprocessed!$X$2:$X$3791))</f>
        <v>6.4629946524064179</v>
      </c>
      <c r="H6" s="14" cm="1">
        <f t="array" ref="H6">AVERAGE(IF(preprocessed!$AH$1:$AO$3791=genre!H$4,preprocessed!$X$2:$X$3791))</f>
        <v>6.4581797235023108</v>
      </c>
      <c r="I6" s="14" cm="1">
        <f t="array" ref="I6">AVERAGE(IF(preprocessed!$AH$1:$AO$3791=genre!I$4,preprocessed!$X$2:$X$3791))</f>
        <v>6.5107049608355139</v>
      </c>
      <c r="J6" s="14" cm="1">
        <f t="array" ref="J6">AVERAGE(IF(preprocessed!$AH$1:$AO$3791=genre!J$4,preprocessed!$X$2:$X$3791))</f>
        <v>6.381934566145091</v>
      </c>
      <c r="K6" s="14" cm="1">
        <f t="array" ref="K6">AVERAGE(IF(preprocessed!$AH$1:$AO$3791=genre!K$4,preprocessed!$X$2:$X$3791))</f>
        <v>6.4723140495867808</v>
      </c>
      <c r="L6" s="14" cm="1">
        <f t="array" ref="L6">AVERAGE(IF(preprocessed!$AH$1:$AO$3791=genre!L$4,preprocessed!$X$2:$X$3791))</f>
        <v>6.5669354838709628</v>
      </c>
      <c r="M6" s="14" cm="1">
        <f t="array" ref="M6">AVERAGE(IF(preprocessed!$AH$1:$AO$3791=genre!M$4,preprocessed!$X$2:$X$3791))</f>
        <v>6.5474934036939274</v>
      </c>
    </row>
    <row r="7" spans="1:28" x14ac:dyDescent="0.3">
      <c r="C7" t="s">
        <v>20949</v>
      </c>
      <c r="D7" s="14" cm="1">
        <f t="array" ref="D7">MEDIAN(IF(preprocessed!$AH$1:$AO$3791=genre!D$4,preprocessed!$X$2:$X$3791))</f>
        <v>6.5</v>
      </c>
      <c r="E7" s="14" cm="1">
        <f t="array" ref="E7">MEDIAN(IF(preprocessed!$AH$1:$AO$3791=genre!E$4,preprocessed!$X$2:$X$3791))</f>
        <v>6.6</v>
      </c>
      <c r="F7" s="14" cm="1">
        <f t="array" ref="F7">MEDIAN(IF(preprocessed!$AH$1:$AO$3791=genre!F$4,preprocessed!$X$2:$X$3791))</f>
        <v>6.4</v>
      </c>
      <c r="G7" s="14" cm="1">
        <f t="array" ref="G7">MEDIAN(IF(preprocessed!$AH$1:$AO$3791=genre!G$4,preprocessed!$X$2:$X$3791))</f>
        <v>6.5</v>
      </c>
      <c r="H7" s="14" cm="1">
        <f t="array" ref="H7">MEDIAN(IF(preprocessed!$AH$1:$AO$3791=genre!H$4,preprocessed!$X$2:$X$3791))</f>
        <v>6.6</v>
      </c>
      <c r="I7" s="14" cm="1">
        <f t="array" ref="I7">MEDIAN(IF(preprocessed!$AH$1:$AO$3791=genre!I$4,preprocessed!$X$2:$X$3791))</f>
        <v>6.6</v>
      </c>
      <c r="J7" s="14" cm="1">
        <f t="array" ref="J7">MEDIAN(IF(preprocessed!$AH$1:$AO$3791=genre!J$4,preprocessed!$X$2:$X$3791))</f>
        <v>6.4</v>
      </c>
      <c r="K7" s="14" cm="1">
        <f t="array" ref="K7">MEDIAN(IF(preprocessed!$AH$1:$AO$3791=genre!K$4,preprocessed!$X$2:$X$3791))</f>
        <v>6.5</v>
      </c>
      <c r="L7" s="14" cm="1">
        <f t="array" ref="L7">MEDIAN(IF(preprocessed!$AH$1:$AO$3791=genre!L$4,preprocessed!$X$2:$X$3791))</f>
        <v>6.7</v>
      </c>
      <c r="M7" s="14" cm="1">
        <f t="array" ref="M7">MEDIAN(IF(preprocessed!$AH$1:$AO$3791=genre!M$4,preprocessed!$X$2:$X$3791))</f>
        <v>6.6</v>
      </c>
    </row>
    <row r="8" spans="1:28" x14ac:dyDescent="0.3">
      <c r="C8" t="s">
        <v>20950</v>
      </c>
      <c r="D8" s="14" cm="1">
        <f t="array" ref="D8">IFERROR(_xlfn.MODE.SNGL(IF(preprocessed!$AH$1:$AO$3791=genre!D$4,preprocessed!$X$2:$X$3791)),0)</f>
        <v>6.7</v>
      </c>
      <c r="E8" s="14" cm="1">
        <f t="array" ref="E8">IFERROR(_xlfn.MODE.SNGL(IF(preprocessed!$AH$1:$AO$3791=genre!E$4,preprocessed!$X$2:$X$3791)),0)</f>
        <v>6.7</v>
      </c>
      <c r="F8" s="14" cm="1">
        <f t="array" ref="F8">IFERROR(_xlfn.MODE.SNGL(IF(preprocessed!$AH$1:$AO$3791=genre!F$4,preprocessed!$X$2:$X$3791)),0)</f>
        <v>6.4</v>
      </c>
      <c r="G8" s="14" cm="1">
        <f t="array" ref="G8">IFERROR(_xlfn.MODE.SNGL(IF(preprocessed!$AH$1:$AO$3791=genre!G$4,preprocessed!$X$2:$X$3791)),0)</f>
        <v>6.7</v>
      </c>
      <c r="H8" s="14" cm="1">
        <f t="array" ref="H8">IFERROR(_xlfn.MODE.SNGL(IF(preprocessed!$AH$1:$AO$3791=genre!H$4,preprocessed!$X$2:$X$3791)),0)</f>
        <v>6.6</v>
      </c>
      <c r="I8" s="14" cm="1">
        <f t="array" ref="I8">IFERROR(_xlfn.MODE.SNGL(IF(preprocessed!$AH$1:$AO$3791=genre!I$4,preprocessed!$X$2:$X$3791)),0)</f>
        <v>6.7</v>
      </c>
      <c r="J8" s="14" cm="1">
        <f t="array" ref="J8">IFERROR(_xlfn.MODE.SNGL(IF(preprocessed!$AH$1:$AO$3791=genre!J$4,preprocessed!$X$2:$X$3791)),0)</f>
        <v>6.1</v>
      </c>
      <c r="K8" s="14" cm="1">
        <f t="array" ref="K8">IFERROR(_xlfn.MODE.SNGL(IF(preprocessed!$AH$1:$AO$3791=genre!K$4,preprocessed!$X$2:$X$3791)),0)</f>
        <v>6.7</v>
      </c>
      <c r="L8" s="14" cm="1">
        <f t="array" ref="L8">IFERROR(_xlfn.MODE.SNGL(IF(preprocessed!$AH$1:$AO$3791=genre!L$4,preprocessed!$X$2:$X$3791)),0)</f>
        <v>6.7</v>
      </c>
      <c r="M8" s="14" cm="1">
        <f t="array" ref="M8">IFERROR(_xlfn.MODE.SNGL(IF(preprocessed!$AH$1:$AO$3791=genre!M$4,preprocessed!$X$2:$X$3791)),0)</f>
        <v>6.8</v>
      </c>
    </row>
    <row r="9" spans="1:28" x14ac:dyDescent="0.3">
      <c r="C9" t="s">
        <v>7430</v>
      </c>
      <c r="D9" s="14" cm="1">
        <f t="array" ref="D9">MAX(IF(preprocessed!$AH$1:$AO$3791=genre!D$4,preprocessed!$X$2:$X$3791))</f>
        <v>9</v>
      </c>
      <c r="E9" s="14" cm="1">
        <f t="array" ref="E9">MAX(IF(preprocessed!$AH$1:$AO$3791=genre!E$4,preprocessed!$X$2:$X$3791))</f>
        <v>9.3000000000000007</v>
      </c>
      <c r="F9" s="14" cm="1">
        <f t="array" ref="F9">MAX(IF(preprocessed!$AH$1:$AO$3791=genre!F$4,preprocessed!$X$2:$X$3791))</f>
        <v>9.1999999999999993</v>
      </c>
      <c r="G9" s="14" cm="1">
        <f t="array" ref="G9">MAX(IF(preprocessed!$AH$1:$AO$3791=genre!G$4,preprocessed!$X$2:$X$3791))</f>
        <v>9.3000000000000007</v>
      </c>
      <c r="H9" s="14" cm="1">
        <f t="array" ref="H9">MAX(IF(preprocessed!$AH$1:$AO$3791=genre!H$4,preprocessed!$X$2:$X$3791))</f>
        <v>8.9</v>
      </c>
      <c r="I9" s="14" cm="1">
        <f t="array" ref="I9">MAX(IF(preprocessed!$AH$1:$AO$3791=genre!I$4,preprocessed!$X$2:$X$3791))</f>
        <v>9.1999999999999993</v>
      </c>
      <c r="J9" s="14" cm="1">
        <f t="array" ref="J9">MAX(IF(preprocessed!$AH$1:$AO$3791=genre!J$4,preprocessed!$X$2:$X$3791))</f>
        <v>8.9</v>
      </c>
      <c r="K9" s="14" cm="1">
        <f t="array" ref="K9">MAX(IF(preprocessed!$AH$1:$AO$3791=genre!K$4,preprocessed!$X$2:$X$3791))</f>
        <v>9</v>
      </c>
      <c r="L9" s="14" cm="1">
        <f t="array" ref="L9">MAX(IF(preprocessed!$AH$1:$AO$3791=genre!L$4,preprocessed!$X$2:$X$3791))</f>
        <v>8.8000000000000007</v>
      </c>
      <c r="M9" s="14" cm="1">
        <f t="array" ref="M9">MAX(IF(preprocessed!$AH$1:$AO$3791=genre!M$4,preprocessed!$X$2:$X$3791))</f>
        <v>8.9</v>
      </c>
    </row>
    <row r="10" spans="1:28" x14ac:dyDescent="0.3">
      <c r="C10" t="s">
        <v>20951</v>
      </c>
      <c r="D10" s="14" cm="1">
        <f t="array" ref="D10">MIN(IF(preprocessed!$AH$1:$AO$3791=genre!D$4,preprocessed!$X$2:$X$3791))</f>
        <v>1.9</v>
      </c>
      <c r="E10" s="14" cm="1">
        <f t="array" ref="E10">MIN(IF(preprocessed!$AH$1:$AO$3791=genre!E$4,preprocessed!$X$2:$X$3791))</f>
        <v>1.6</v>
      </c>
      <c r="F10" s="14" cm="1">
        <f t="array" ref="F10">MIN(IF(preprocessed!$AH$1:$AO$3791=genre!F$4,preprocessed!$X$2:$X$3791))</f>
        <v>2.2000000000000002</v>
      </c>
      <c r="G10" s="14" cm="1">
        <f t="array" ref="G10">MIN(IF(preprocessed!$AH$1:$AO$3791=genre!G$4,preprocessed!$X$2:$X$3791))</f>
        <v>2.2000000000000002</v>
      </c>
      <c r="H10" s="14" cm="1">
        <f t="array" ref="H10">MIN(IF(preprocessed!$AH$1:$AO$3791=genre!H$4,preprocessed!$X$2:$X$3791))</f>
        <v>2.1</v>
      </c>
      <c r="I10" s="14" cm="1">
        <f t="array" ref="I10">MIN(IF(preprocessed!$AH$1:$AO$3791=genre!I$4,preprocessed!$X$2:$X$3791))</f>
        <v>1.9</v>
      </c>
      <c r="J10" s="14" cm="1">
        <f t="array" ref="J10">MIN(IF(preprocessed!$AH$1:$AO$3791=genre!J$4,preprocessed!$X$2:$X$3791))</f>
        <v>2.2000000000000002</v>
      </c>
      <c r="K10" s="14" cm="1">
        <f t="array" ref="K10">MIN(IF(preprocessed!$AH$1:$AO$3791=genre!K$4,preprocessed!$X$2:$X$3791))</f>
        <v>2.4</v>
      </c>
      <c r="L10" s="14" cm="1">
        <f t="array" ref="L10">MIN(IF(preprocessed!$AH$1:$AO$3791=genre!L$4,preprocessed!$X$2:$X$3791))</f>
        <v>2.7</v>
      </c>
      <c r="M10" s="14" cm="1">
        <f t="array" ref="M10">MIN(IF(preprocessed!$AH$1:$AO$3791=genre!M$4,preprocessed!$X$2:$X$3791))</f>
        <v>2.7</v>
      </c>
    </row>
    <row r="11" spans="1:28" x14ac:dyDescent="0.3">
      <c r="C11" t="s">
        <v>20952</v>
      </c>
      <c r="D11" s="14">
        <f>+D9-D10</f>
        <v>7.1</v>
      </c>
      <c r="E11" s="14">
        <f t="shared" ref="E11:M11" si="0">+E9-E10</f>
        <v>7.7000000000000011</v>
      </c>
      <c r="F11" s="14">
        <f t="shared" si="0"/>
        <v>6.9999999999999991</v>
      </c>
      <c r="G11" s="14">
        <f t="shared" si="0"/>
        <v>7.1000000000000005</v>
      </c>
      <c r="H11" s="14">
        <f t="shared" si="0"/>
        <v>6.8000000000000007</v>
      </c>
      <c r="I11" s="14">
        <f t="shared" si="0"/>
        <v>7.2999999999999989</v>
      </c>
      <c r="J11" s="14">
        <f t="shared" si="0"/>
        <v>6.7</v>
      </c>
      <c r="K11" s="14">
        <f t="shared" si="0"/>
        <v>6.6</v>
      </c>
      <c r="L11" s="14">
        <f t="shared" si="0"/>
        <v>6.1000000000000005</v>
      </c>
      <c r="M11" s="14">
        <f t="shared" si="0"/>
        <v>6.2</v>
      </c>
    </row>
    <row r="12" spans="1:28" x14ac:dyDescent="0.3">
      <c r="C12" t="s">
        <v>20953</v>
      </c>
      <c r="D12" s="14" cm="1">
        <f t="array" ref="D12">_xlfn.VAR.P(IF(preprocessed!$AH$1:$AO$3791=genre!D$4,preprocessed!$X$2:$X$3791))</f>
        <v>1.1584995370412918</v>
      </c>
      <c r="E12" s="14" cm="1">
        <f t="array" ref="E12">_xlfn.VAR.P(IF(preprocessed!$AH$1:$AO$3791=genre!E$4,preprocessed!$X$2:$X$3791))</f>
        <v>1.0916534115817353</v>
      </c>
      <c r="F12" s="14" cm="1">
        <f t="array" ref="F12">_xlfn.VAR.P(IF(preprocessed!$AH$1:$AO$3791=genre!F$4,preprocessed!$X$2:$X$3791))</f>
        <v>1.0946836621474849</v>
      </c>
      <c r="G12" s="14" cm="1">
        <f t="array" ref="G12">_xlfn.VAR.P(IF(preprocessed!$AH$1:$AO$3791=genre!G$4,preprocessed!$X$2:$X$3791))</f>
        <v>1.0792723154793946</v>
      </c>
      <c r="H12" s="14" cm="1">
        <f t="array" ref="H12">_xlfn.VAR.P(IF(preprocessed!$AH$1:$AO$3791=genre!H$4,preprocessed!$X$2:$X$3791))</f>
        <v>1.1019722626301771</v>
      </c>
      <c r="I12" s="14" cm="1">
        <f t="array" ref="I12">_xlfn.VAR.P(IF(preprocessed!$AH$1:$AO$3791=genre!I$4,preprocessed!$X$2:$X$3791))</f>
        <v>1.1074572053800329</v>
      </c>
      <c r="J12" s="14" cm="1">
        <f t="array" ref="J12">_xlfn.VAR.P(IF(preprocessed!$AH$1:$AO$3791=genre!J$4,preprocessed!$X$2:$X$3791))</f>
        <v>0.98637349785216877</v>
      </c>
      <c r="K12" s="14" cm="1">
        <f t="array" ref="K12">_xlfn.VAR.P(IF(preprocessed!$AH$1:$AO$3791=genre!K$4,preprocessed!$X$2:$X$3791))</f>
        <v>1.0455558021992426</v>
      </c>
      <c r="L12" s="14" cm="1">
        <f t="array" ref="L12">_xlfn.VAR.P(IF(preprocessed!$AH$1:$AO$3791=genre!L$4,preprocessed!$X$2:$X$3791))</f>
        <v>0.96777770551515963</v>
      </c>
      <c r="M12" s="14" cm="1">
        <f t="array" ref="M12">_xlfn.VAR.P(IF(preprocessed!$AH$1:$AO$3791=genre!M$4,preprocessed!$X$2:$X$3791))</f>
        <v>1.1217549306953463</v>
      </c>
    </row>
    <row r="13" spans="1:28" x14ac:dyDescent="0.3">
      <c r="C13" t="s">
        <v>20954</v>
      </c>
      <c r="D13" s="14" cm="1">
        <f t="array" ref="D13">_xlfn.STDEV.P(IF(preprocessed!$AH$1:$AO$3791=genre!D$4,preprocessed!$X$2:$X$3791))</f>
        <v>1.0763361635851931</v>
      </c>
      <c r="E13" s="14" cm="1">
        <f t="array" ref="E13">_xlfn.STDEV.P(IF(preprocessed!$AH$1:$AO$3791=genre!E$4,preprocessed!$X$2:$X$3791))</f>
        <v>1.044822191371209</v>
      </c>
      <c r="F13" s="14" cm="1">
        <f t="array" ref="F13">_xlfn.STDEV.P(IF(preprocessed!$AH$1:$AO$3791=genre!F$4,preprocessed!$X$2:$X$3791))</f>
        <v>1.0462713138318784</v>
      </c>
      <c r="G13" s="14" cm="1">
        <f t="array" ref="G13">_xlfn.STDEV.P(IF(preprocessed!$AH$1:$AO$3791=genre!G$4,preprocessed!$X$2:$X$3791))</f>
        <v>1.0388803181692272</v>
      </c>
      <c r="H13" s="14" cm="1">
        <f t="array" ref="H13">_xlfn.STDEV.P(IF(preprocessed!$AH$1:$AO$3791=genre!H$4,preprocessed!$X$2:$X$3791))</f>
        <v>1.0497486664102875</v>
      </c>
      <c r="I13" s="14" cm="1">
        <f t="array" ref="I13">_xlfn.STDEV.P(IF(preprocessed!$AH$1:$AO$3791=genre!I$4,preprocessed!$X$2:$X$3791))</f>
        <v>1.0523579264584997</v>
      </c>
      <c r="J13" s="14" cm="1">
        <f t="array" ref="J13">_xlfn.STDEV.P(IF(preprocessed!$AH$1:$AO$3791=genre!J$4,preprocessed!$X$2:$X$3791))</f>
        <v>0.99316337923433762</v>
      </c>
      <c r="K13" s="14" cm="1">
        <f t="array" ref="K13">_xlfn.STDEV.P(IF(preprocessed!$AH$1:$AO$3791=genre!K$4,preprocessed!$X$2:$X$3791))</f>
        <v>1.0225242306171736</v>
      </c>
      <c r="L13" s="14" cm="1">
        <f t="array" ref="L13">_xlfn.STDEV.P(IF(preprocessed!$AH$1:$AO$3791=genre!L$4,preprocessed!$X$2:$X$3791))</f>
        <v>0.98375693416369858</v>
      </c>
      <c r="M13" s="14" cm="1">
        <f t="array" ref="M13">_xlfn.STDEV.P(IF(preprocessed!$AH$1:$AO$3791=genre!M$4,preprocessed!$X$2:$X$3791))</f>
        <v>1.0591293267091353</v>
      </c>
    </row>
  </sheetData>
  <mergeCells count="2">
    <mergeCell ref="A1:L1"/>
    <mergeCell ref="A2:V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BC24-49D4-4CF2-9FC4-45EF1BB9528C}">
  <dimension ref="A1:O3791"/>
  <sheetViews>
    <sheetView zoomScale="110" zoomScaleNormal="110" workbookViewId="0">
      <selection sqref="A1:K3"/>
    </sheetView>
  </sheetViews>
  <sheetFormatPr defaultRowHeight="14.4" x14ac:dyDescent="0.3"/>
  <cols>
    <col min="1" max="1" width="15.21875" customWidth="1"/>
    <col min="5" max="5" width="16.21875" customWidth="1"/>
    <col min="14" max="14" width="7.88671875" customWidth="1"/>
    <col min="15" max="15" width="10" customWidth="1"/>
  </cols>
  <sheetData>
    <row r="1" spans="1:15" x14ac:dyDescent="0.3">
      <c r="A1" s="20" t="s">
        <v>20958</v>
      </c>
      <c r="B1" s="20"/>
      <c r="C1" s="20"/>
      <c r="D1" s="20"/>
      <c r="E1" s="20"/>
      <c r="F1" s="20"/>
      <c r="G1" s="20"/>
      <c r="H1" s="20"/>
      <c r="I1" s="20"/>
      <c r="J1" s="20"/>
      <c r="K1" s="20"/>
      <c r="N1" t="s">
        <v>7</v>
      </c>
      <c r="O1" t="s">
        <v>16</v>
      </c>
    </row>
    <row r="2" spans="1:15" x14ac:dyDescent="0.3">
      <c r="A2" s="20" t="s">
        <v>20959</v>
      </c>
      <c r="B2" s="20"/>
      <c r="C2" s="20"/>
      <c r="D2" s="20"/>
      <c r="E2" s="20"/>
      <c r="F2" s="20"/>
      <c r="G2" s="20"/>
      <c r="H2" s="20"/>
      <c r="I2" s="20"/>
      <c r="J2" s="20"/>
      <c r="K2" s="20"/>
      <c r="N2">
        <v>105</v>
      </c>
      <c r="O2">
        <v>7.9</v>
      </c>
    </row>
    <row r="3" spans="1:15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N3">
        <v>105</v>
      </c>
      <c r="O3">
        <v>7.1</v>
      </c>
    </row>
    <row r="4" spans="1:15" x14ac:dyDescent="0.3">
      <c r="B4" t="s">
        <v>20948</v>
      </c>
      <c r="C4" t="s">
        <v>20949</v>
      </c>
      <c r="D4" t="s">
        <v>20950</v>
      </c>
      <c r="E4" t="s">
        <v>20954</v>
      </c>
      <c r="N4">
        <v>148</v>
      </c>
      <c r="O4">
        <v>6.8</v>
      </c>
    </row>
    <row r="5" spans="1:15" x14ac:dyDescent="0.3">
      <c r="A5" t="s">
        <v>20960</v>
      </c>
      <c r="B5">
        <f>AVERAGE(preprocessed!$I$2:$I$3791)</f>
        <v>107.23377308707124</v>
      </c>
      <c r="C5">
        <f>MEDIAN(preprocessed!$I$2:$I$3791)</f>
        <v>105</v>
      </c>
      <c r="D5">
        <f>_xlfn.MODE.SNGL(preprocessed!$I$2:$I$3791)</f>
        <v>105</v>
      </c>
      <c r="E5">
        <f>_xlfn.STDEV.P(preprocessed!$I$2:$I$3791)</f>
        <v>16.340480813135432</v>
      </c>
      <c r="N5">
        <v>105</v>
      </c>
      <c r="O5">
        <v>8.5</v>
      </c>
    </row>
    <row r="6" spans="1:15" x14ac:dyDescent="0.3">
      <c r="N6">
        <v>132</v>
      </c>
      <c r="O6">
        <v>6.6</v>
      </c>
    </row>
    <row r="7" spans="1:15" x14ac:dyDescent="0.3">
      <c r="N7">
        <v>156</v>
      </c>
      <c r="O7">
        <v>6.2</v>
      </c>
    </row>
    <row r="8" spans="1:15" x14ac:dyDescent="0.3">
      <c r="N8">
        <v>100</v>
      </c>
      <c r="O8">
        <v>7.8</v>
      </c>
    </row>
    <row r="9" spans="1:15" x14ac:dyDescent="0.3">
      <c r="N9">
        <v>141</v>
      </c>
      <c r="O9">
        <v>7.5</v>
      </c>
    </row>
    <row r="10" spans="1:15" x14ac:dyDescent="0.3">
      <c r="N10">
        <v>153</v>
      </c>
      <c r="O10">
        <v>7.5</v>
      </c>
    </row>
    <row r="11" spans="1:15" x14ac:dyDescent="0.3">
      <c r="N11">
        <v>105</v>
      </c>
      <c r="O11">
        <v>6.9</v>
      </c>
    </row>
    <row r="12" spans="1:15" x14ac:dyDescent="0.3">
      <c r="N12">
        <v>105</v>
      </c>
      <c r="O12">
        <v>6.1</v>
      </c>
    </row>
    <row r="13" spans="1:15" x14ac:dyDescent="0.3">
      <c r="N13">
        <v>106</v>
      </c>
      <c r="O13">
        <v>6.7</v>
      </c>
    </row>
    <row r="14" spans="1:15" x14ac:dyDescent="0.3">
      <c r="N14">
        <v>151</v>
      </c>
      <c r="O14">
        <v>7.3</v>
      </c>
    </row>
    <row r="15" spans="1:15" x14ac:dyDescent="0.3">
      <c r="N15">
        <v>150</v>
      </c>
      <c r="O15">
        <v>6.5</v>
      </c>
    </row>
    <row r="16" spans="1:15" x14ac:dyDescent="0.3">
      <c r="N16">
        <v>143</v>
      </c>
      <c r="O16">
        <v>7.2</v>
      </c>
    </row>
    <row r="17" spans="14:15" x14ac:dyDescent="0.3">
      <c r="N17">
        <v>150</v>
      </c>
      <c r="O17">
        <v>6.6</v>
      </c>
    </row>
    <row r="18" spans="14:15" x14ac:dyDescent="0.3">
      <c r="N18">
        <v>105</v>
      </c>
      <c r="O18">
        <v>8.1</v>
      </c>
    </row>
    <row r="19" spans="14:15" x14ac:dyDescent="0.3">
      <c r="N19">
        <v>136</v>
      </c>
      <c r="O19">
        <v>6.7</v>
      </c>
    </row>
    <row r="20" spans="14:15" x14ac:dyDescent="0.3">
      <c r="N20">
        <v>106</v>
      </c>
      <c r="O20">
        <v>6.8</v>
      </c>
    </row>
    <row r="21" spans="14:15" x14ac:dyDescent="0.3">
      <c r="N21">
        <v>105</v>
      </c>
      <c r="O21">
        <v>7.5</v>
      </c>
    </row>
    <row r="22" spans="14:15" x14ac:dyDescent="0.3">
      <c r="N22">
        <v>153</v>
      </c>
      <c r="O22">
        <v>7</v>
      </c>
    </row>
    <row r="23" spans="14:15" x14ac:dyDescent="0.3">
      <c r="N23">
        <v>156</v>
      </c>
      <c r="O23">
        <v>6.7</v>
      </c>
    </row>
    <row r="24" spans="14:15" x14ac:dyDescent="0.3">
      <c r="N24">
        <v>105</v>
      </c>
      <c r="O24">
        <v>7.9</v>
      </c>
    </row>
    <row r="25" spans="14:15" x14ac:dyDescent="0.3">
      <c r="N25">
        <v>113</v>
      </c>
      <c r="O25">
        <v>6.1</v>
      </c>
    </row>
    <row r="26" spans="14:15" x14ac:dyDescent="0.3">
      <c r="N26">
        <v>105</v>
      </c>
      <c r="O26">
        <v>7.2</v>
      </c>
    </row>
    <row r="27" spans="14:15" x14ac:dyDescent="0.3">
      <c r="N27">
        <v>105</v>
      </c>
      <c r="O27">
        <v>7.7</v>
      </c>
    </row>
    <row r="28" spans="14:15" x14ac:dyDescent="0.3">
      <c r="N28">
        <v>147</v>
      </c>
      <c r="O28">
        <v>8.1999999999999993</v>
      </c>
    </row>
    <row r="29" spans="14:15" x14ac:dyDescent="0.3">
      <c r="N29">
        <v>131</v>
      </c>
      <c r="O29">
        <v>5.9</v>
      </c>
    </row>
    <row r="30" spans="14:15" x14ac:dyDescent="0.3">
      <c r="N30">
        <v>124</v>
      </c>
      <c r="O30">
        <v>7</v>
      </c>
    </row>
    <row r="31" spans="14:15" x14ac:dyDescent="0.3">
      <c r="N31">
        <v>143</v>
      </c>
      <c r="O31">
        <v>7.8</v>
      </c>
    </row>
    <row r="32" spans="14:15" x14ac:dyDescent="0.3">
      <c r="N32">
        <v>135</v>
      </c>
      <c r="O32">
        <v>7.3</v>
      </c>
    </row>
    <row r="33" spans="14:15" x14ac:dyDescent="0.3">
      <c r="N33">
        <v>105</v>
      </c>
      <c r="O33">
        <v>7.2</v>
      </c>
    </row>
    <row r="34" spans="14:15" x14ac:dyDescent="0.3">
      <c r="N34">
        <v>108</v>
      </c>
      <c r="O34">
        <v>6.5</v>
      </c>
    </row>
    <row r="35" spans="14:15" x14ac:dyDescent="0.3">
      <c r="N35">
        <v>104</v>
      </c>
      <c r="O35">
        <v>6.8</v>
      </c>
    </row>
    <row r="36" spans="14:15" x14ac:dyDescent="0.3">
      <c r="N36">
        <v>104</v>
      </c>
      <c r="O36">
        <v>7.3</v>
      </c>
    </row>
    <row r="37" spans="14:15" x14ac:dyDescent="0.3">
      <c r="N37">
        <v>150</v>
      </c>
      <c r="O37">
        <v>6</v>
      </c>
    </row>
    <row r="38" spans="14:15" x14ac:dyDescent="0.3">
      <c r="N38">
        <v>105</v>
      </c>
      <c r="O38">
        <v>5.7</v>
      </c>
    </row>
    <row r="39" spans="14:15" x14ac:dyDescent="0.3">
      <c r="N39">
        <v>130</v>
      </c>
      <c r="O39">
        <v>6.4</v>
      </c>
    </row>
    <row r="40" spans="14:15" x14ac:dyDescent="0.3">
      <c r="N40">
        <v>142</v>
      </c>
      <c r="O40">
        <v>6.7</v>
      </c>
    </row>
    <row r="41" spans="14:15" x14ac:dyDescent="0.3">
      <c r="N41">
        <v>125</v>
      </c>
      <c r="O41">
        <v>6.8</v>
      </c>
    </row>
    <row r="42" spans="14:15" x14ac:dyDescent="0.3">
      <c r="N42">
        <v>106</v>
      </c>
      <c r="O42">
        <v>6.3</v>
      </c>
    </row>
    <row r="43" spans="14:15" x14ac:dyDescent="0.3">
      <c r="N43">
        <v>123</v>
      </c>
      <c r="O43">
        <v>5.6</v>
      </c>
    </row>
    <row r="44" spans="14:15" x14ac:dyDescent="0.3">
      <c r="N44">
        <v>103</v>
      </c>
      <c r="O44">
        <v>8.3000000000000007</v>
      </c>
    </row>
    <row r="45" spans="14:15" x14ac:dyDescent="0.3">
      <c r="N45">
        <v>118</v>
      </c>
      <c r="O45">
        <v>6.6</v>
      </c>
    </row>
    <row r="46" spans="14:15" x14ac:dyDescent="0.3">
      <c r="N46">
        <v>140</v>
      </c>
      <c r="O46">
        <v>7.2</v>
      </c>
    </row>
    <row r="47" spans="14:15" x14ac:dyDescent="0.3">
      <c r="N47">
        <v>123</v>
      </c>
      <c r="O47">
        <v>7</v>
      </c>
    </row>
    <row r="48" spans="14:15" x14ac:dyDescent="0.3">
      <c r="N48">
        <v>149</v>
      </c>
      <c r="O48">
        <v>8</v>
      </c>
    </row>
    <row r="49" spans="14:15" x14ac:dyDescent="0.3">
      <c r="N49">
        <v>132</v>
      </c>
      <c r="O49">
        <v>7.8</v>
      </c>
    </row>
    <row r="50" spans="14:15" x14ac:dyDescent="0.3">
      <c r="N50">
        <v>114</v>
      </c>
      <c r="O50">
        <v>6.3</v>
      </c>
    </row>
    <row r="51" spans="14:15" x14ac:dyDescent="0.3">
      <c r="N51">
        <v>143</v>
      </c>
      <c r="O51">
        <v>7.3</v>
      </c>
    </row>
    <row r="52" spans="14:15" x14ac:dyDescent="0.3">
      <c r="N52">
        <v>116</v>
      </c>
      <c r="O52">
        <v>6.6</v>
      </c>
    </row>
    <row r="53" spans="14:15" x14ac:dyDescent="0.3">
      <c r="N53">
        <v>131</v>
      </c>
      <c r="O53">
        <v>7</v>
      </c>
    </row>
    <row r="54" spans="14:15" x14ac:dyDescent="0.3">
      <c r="N54">
        <v>154</v>
      </c>
      <c r="O54">
        <v>6.3</v>
      </c>
    </row>
    <row r="55" spans="14:15" x14ac:dyDescent="0.3">
      <c r="N55">
        <v>122</v>
      </c>
      <c r="O55">
        <v>6.2</v>
      </c>
    </row>
    <row r="56" spans="14:15" x14ac:dyDescent="0.3">
      <c r="N56">
        <v>93</v>
      </c>
      <c r="O56">
        <v>7.2</v>
      </c>
    </row>
    <row r="57" spans="14:15" x14ac:dyDescent="0.3">
      <c r="N57">
        <v>122</v>
      </c>
      <c r="O57">
        <v>7.5</v>
      </c>
    </row>
    <row r="58" spans="14:15" x14ac:dyDescent="0.3">
      <c r="N58">
        <v>98</v>
      </c>
      <c r="O58">
        <v>8.4</v>
      </c>
    </row>
    <row r="59" spans="14:15" x14ac:dyDescent="0.3">
      <c r="N59">
        <v>91</v>
      </c>
      <c r="O59">
        <v>6.2</v>
      </c>
    </row>
    <row r="60" spans="14:15" x14ac:dyDescent="0.3">
      <c r="N60">
        <v>105</v>
      </c>
      <c r="O60">
        <v>5.8</v>
      </c>
    </row>
    <row r="61" spans="14:15" x14ac:dyDescent="0.3">
      <c r="N61">
        <v>96</v>
      </c>
      <c r="O61">
        <v>6.8</v>
      </c>
    </row>
    <row r="62" spans="14:15" x14ac:dyDescent="0.3">
      <c r="N62">
        <v>127</v>
      </c>
      <c r="O62">
        <v>5.4</v>
      </c>
    </row>
    <row r="63" spans="14:15" x14ac:dyDescent="0.3">
      <c r="N63">
        <v>110</v>
      </c>
      <c r="O63">
        <v>6.6</v>
      </c>
    </row>
    <row r="64" spans="14:15" x14ac:dyDescent="0.3">
      <c r="N64">
        <v>150</v>
      </c>
      <c r="O64">
        <v>6.9</v>
      </c>
    </row>
    <row r="65" spans="14:15" x14ac:dyDescent="0.3">
      <c r="N65">
        <v>144</v>
      </c>
      <c r="O65">
        <v>7.3</v>
      </c>
    </row>
    <row r="66" spans="14:15" x14ac:dyDescent="0.3">
      <c r="N66">
        <v>152</v>
      </c>
      <c r="O66">
        <v>9</v>
      </c>
    </row>
    <row r="67" spans="14:15" x14ac:dyDescent="0.3">
      <c r="N67">
        <v>96</v>
      </c>
      <c r="O67">
        <v>8.3000000000000007</v>
      </c>
    </row>
    <row r="68" spans="14:15" x14ac:dyDescent="0.3">
      <c r="N68">
        <v>94</v>
      </c>
      <c r="O68">
        <v>6.5</v>
      </c>
    </row>
    <row r="69" spans="14:15" x14ac:dyDescent="0.3">
      <c r="N69">
        <v>126</v>
      </c>
      <c r="O69">
        <v>7.9</v>
      </c>
    </row>
    <row r="70" spans="14:15" x14ac:dyDescent="0.3">
      <c r="N70">
        <v>126</v>
      </c>
      <c r="O70">
        <v>7.5</v>
      </c>
    </row>
    <row r="71" spans="14:15" x14ac:dyDescent="0.3">
      <c r="N71">
        <v>106</v>
      </c>
      <c r="O71">
        <v>4.8</v>
      </c>
    </row>
    <row r="72" spans="14:15" x14ac:dyDescent="0.3">
      <c r="N72">
        <v>112</v>
      </c>
      <c r="O72">
        <v>5.2</v>
      </c>
    </row>
    <row r="73" spans="14:15" x14ac:dyDescent="0.3">
      <c r="N73">
        <v>123</v>
      </c>
      <c r="O73">
        <v>6.9</v>
      </c>
    </row>
    <row r="74" spans="14:15" x14ac:dyDescent="0.3">
      <c r="N74">
        <v>96</v>
      </c>
      <c r="O74">
        <v>5.4</v>
      </c>
    </row>
    <row r="75" spans="14:15" x14ac:dyDescent="0.3">
      <c r="N75">
        <v>113</v>
      </c>
      <c r="O75">
        <v>7.9</v>
      </c>
    </row>
    <row r="76" spans="14:15" x14ac:dyDescent="0.3">
      <c r="N76">
        <v>105</v>
      </c>
      <c r="O76">
        <v>6.1</v>
      </c>
    </row>
    <row r="77" spans="14:15" x14ac:dyDescent="0.3">
      <c r="N77">
        <v>118</v>
      </c>
      <c r="O77">
        <v>5.8</v>
      </c>
    </row>
    <row r="78" spans="14:15" x14ac:dyDescent="0.3">
      <c r="N78">
        <v>95</v>
      </c>
      <c r="O78">
        <v>8.3000000000000007</v>
      </c>
    </row>
    <row r="79" spans="14:15" x14ac:dyDescent="0.3">
      <c r="N79">
        <v>106</v>
      </c>
      <c r="O79">
        <v>7.8</v>
      </c>
    </row>
    <row r="80" spans="14:15" x14ac:dyDescent="0.3">
      <c r="N80">
        <v>124</v>
      </c>
      <c r="O80">
        <v>7</v>
      </c>
    </row>
    <row r="81" spans="14:15" x14ac:dyDescent="0.3">
      <c r="N81">
        <v>132</v>
      </c>
      <c r="O81">
        <v>6.1</v>
      </c>
    </row>
    <row r="82" spans="14:15" x14ac:dyDescent="0.3">
      <c r="N82">
        <v>97</v>
      </c>
      <c r="O82">
        <v>7</v>
      </c>
    </row>
    <row r="83" spans="14:15" x14ac:dyDescent="0.3">
      <c r="N83">
        <v>130</v>
      </c>
      <c r="O83">
        <v>7.6</v>
      </c>
    </row>
    <row r="84" spans="14:15" x14ac:dyDescent="0.3">
      <c r="N84">
        <v>128</v>
      </c>
      <c r="O84">
        <v>6.3</v>
      </c>
    </row>
    <row r="85" spans="14:15" x14ac:dyDescent="0.3">
      <c r="N85">
        <v>136</v>
      </c>
      <c r="O85">
        <v>7.8</v>
      </c>
    </row>
    <row r="86" spans="14:15" x14ac:dyDescent="0.3">
      <c r="N86">
        <v>93</v>
      </c>
      <c r="O86">
        <v>6.4</v>
      </c>
    </row>
    <row r="87" spans="14:15" x14ac:dyDescent="0.3">
      <c r="N87">
        <v>130</v>
      </c>
      <c r="O87">
        <v>6.5</v>
      </c>
    </row>
    <row r="88" spans="14:15" x14ac:dyDescent="0.3">
      <c r="N88">
        <v>102</v>
      </c>
      <c r="O88">
        <v>7.9</v>
      </c>
    </row>
    <row r="89" spans="14:15" x14ac:dyDescent="0.3">
      <c r="N89">
        <v>101</v>
      </c>
      <c r="O89">
        <v>7.8</v>
      </c>
    </row>
    <row r="90" spans="14:15" x14ac:dyDescent="0.3">
      <c r="N90">
        <v>100</v>
      </c>
      <c r="O90">
        <v>6.6</v>
      </c>
    </row>
    <row r="91" spans="14:15" x14ac:dyDescent="0.3">
      <c r="N91">
        <v>120</v>
      </c>
      <c r="O91">
        <v>5.5</v>
      </c>
    </row>
    <row r="92" spans="14:15" x14ac:dyDescent="0.3">
      <c r="N92">
        <v>98</v>
      </c>
      <c r="O92">
        <v>8.1999999999999993</v>
      </c>
    </row>
    <row r="93" spans="14:15" x14ac:dyDescent="0.3">
      <c r="N93">
        <v>109</v>
      </c>
      <c r="O93">
        <v>6.4</v>
      </c>
    </row>
    <row r="94" spans="14:15" x14ac:dyDescent="0.3">
      <c r="N94">
        <v>121</v>
      </c>
      <c r="O94">
        <v>8.1</v>
      </c>
    </row>
    <row r="95" spans="14:15" x14ac:dyDescent="0.3">
      <c r="N95">
        <v>105</v>
      </c>
      <c r="O95">
        <v>8.6</v>
      </c>
    </row>
    <row r="96" spans="14:15" x14ac:dyDescent="0.3">
      <c r="N96">
        <v>148</v>
      </c>
      <c r="O96">
        <v>8.8000000000000007</v>
      </c>
    </row>
    <row r="97" spans="14:15" x14ac:dyDescent="0.3">
      <c r="N97">
        <v>105</v>
      </c>
      <c r="O97">
        <v>7.9</v>
      </c>
    </row>
    <row r="98" spans="14:15" x14ac:dyDescent="0.3">
      <c r="N98">
        <v>106</v>
      </c>
      <c r="O98">
        <v>6.7</v>
      </c>
    </row>
    <row r="99" spans="14:15" x14ac:dyDescent="0.3">
      <c r="N99">
        <v>105</v>
      </c>
      <c r="O99">
        <v>7.8</v>
      </c>
    </row>
    <row r="100" spans="14:15" x14ac:dyDescent="0.3">
      <c r="N100">
        <v>132</v>
      </c>
      <c r="O100">
        <v>7.8</v>
      </c>
    </row>
    <row r="101" spans="14:15" x14ac:dyDescent="0.3">
      <c r="N101">
        <v>137</v>
      </c>
      <c r="O101">
        <v>6.6</v>
      </c>
    </row>
    <row r="102" spans="14:15" x14ac:dyDescent="0.3">
      <c r="N102">
        <v>109</v>
      </c>
      <c r="O102">
        <v>6.1</v>
      </c>
    </row>
    <row r="103" spans="14:15" x14ac:dyDescent="0.3">
      <c r="N103">
        <v>98</v>
      </c>
      <c r="O103">
        <v>5.6</v>
      </c>
    </row>
    <row r="104" spans="14:15" x14ac:dyDescent="0.3">
      <c r="N104">
        <v>113</v>
      </c>
      <c r="O104">
        <v>6.4</v>
      </c>
    </row>
    <row r="105" spans="14:15" x14ac:dyDescent="0.3">
      <c r="N105">
        <v>93</v>
      </c>
      <c r="O105">
        <v>6.1</v>
      </c>
    </row>
    <row r="106" spans="14:15" x14ac:dyDescent="0.3">
      <c r="N106">
        <v>123</v>
      </c>
      <c r="O106">
        <v>7.3</v>
      </c>
    </row>
    <row r="107" spans="14:15" x14ac:dyDescent="0.3">
      <c r="N107">
        <v>126</v>
      </c>
      <c r="O107">
        <v>6.6</v>
      </c>
    </row>
    <row r="108" spans="14:15" x14ac:dyDescent="0.3">
      <c r="N108">
        <v>113</v>
      </c>
      <c r="O108">
        <v>6.3</v>
      </c>
    </row>
    <row r="109" spans="14:15" x14ac:dyDescent="0.3">
      <c r="N109">
        <v>105</v>
      </c>
      <c r="O109">
        <v>6.1</v>
      </c>
    </row>
    <row r="110" spans="14:15" x14ac:dyDescent="0.3">
      <c r="N110">
        <v>144</v>
      </c>
      <c r="O110">
        <v>7.1</v>
      </c>
    </row>
    <row r="111" spans="14:15" x14ac:dyDescent="0.3">
      <c r="N111">
        <v>105</v>
      </c>
      <c r="O111">
        <v>5.5</v>
      </c>
    </row>
    <row r="112" spans="14:15" x14ac:dyDescent="0.3">
      <c r="N112">
        <v>138</v>
      </c>
      <c r="O112">
        <v>7.5</v>
      </c>
    </row>
    <row r="113" spans="14:15" x14ac:dyDescent="0.3">
      <c r="N113">
        <v>157</v>
      </c>
      <c r="O113">
        <v>7.6</v>
      </c>
    </row>
    <row r="114" spans="14:15" x14ac:dyDescent="0.3">
      <c r="N114">
        <v>102</v>
      </c>
      <c r="O114">
        <v>6.4</v>
      </c>
    </row>
    <row r="115" spans="14:15" x14ac:dyDescent="0.3">
      <c r="N115">
        <v>104</v>
      </c>
      <c r="O115">
        <v>7.2</v>
      </c>
    </row>
    <row r="116" spans="14:15" x14ac:dyDescent="0.3">
      <c r="N116">
        <v>115</v>
      </c>
      <c r="O116">
        <v>6.7</v>
      </c>
    </row>
    <row r="117" spans="14:15" x14ac:dyDescent="0.3">
      <c r="N117">
        <v>111</v>
      </c>
      <c r="O117">
        <v>8</v>
      </c>
    </row>
    <row r="118" spans="14:15" x14ac:dyDescent="0.3">
      <c r="N118">
        <v>128</v>
      </c>
      <c r="O118">
        <v>8.3000000000000007</v>
      </c>
    </row>
    <row r="119" spans="14:15" x14ac:dyDescent="0.3">
      <c r="N119">
        <v>89</v>
      </c>
      <c r="O119">
        <v>6.7</v>
      </c>
    </row>
    <row r="120" spans="14:15" x14ac:dyDescent="0.3">
      <c r="N120">
        <v>105</v>
      </c>
      <c r="O120">
        <v>5.9</v>
      </c>
    </row>
    <row r="121" spans="14:15" x14ac:dyDescent="0.3">
      <c r="N121">
        <v>119</v>
      </c>
      <c r="O121">
        <v>6.7</v>
      </c>
    </row>
    <row r="122" spans="14:15" x14ac:dyDescent="0.3">
      <c r="N122">
        <v>129</v>
      </c>
      <c r="O122">
        <v>6.7</v>
      </c>
    </row>
    <row r="123" spans="14:15" x14ac:dyDescent="0.3">
      <c r="N123">
        <v>102</v>
      </c>
      <c r="O123">
        <v>7.6</v>
      </c>
    </row>
    <row r="124" spans="14:15" x14ac:dyDescent="0.3">
      <c r="N124">
        <v>138</v>
      </c>
      <c r="O124">
        <v>7.2</v>
      </c>
    </row>
    <row r="125" spans="14:15" x14ac:dyDescent="0.3">
      <c r="N125">
        <v>112</v>
      </c>
      <c r="O125">
        <v>7.1</v>
      </c>
    </row>
    <row r="126" spans="14:15" x14ac:dyDescent="0.3">
      <c r="N126">
        <v>120</v>
      </c>
      <c r="O126">
        <v>8.1</v>
      </c>
    </row>
    <row r="127" spans="14:15" x14ac:dyDescent="0.3">
      <c r="N127">
        <v>146</v>
      </c>
      <c r="O127">
        <v>6.7</v>
      </c>
    </row>
    <row r="128" spans="14:15" x14ac:dyDescent="0.3">
      <c r="N128">
        <v>115</v>
      </c>
      <c r="O128">
        <v>7</v>
      </c>
    </row>
    <row r="129" spans="14:15" x14ac:dyDescent="0.3">
      <c r="N129">
        <v>96</v>
      </c>
      <c r="O129">
        <v>6.9</v>
      </c>
    </row>
    <row r="130" spans="14:15" x14ac:dyDescent="0.3">
      <c r="N130">
        <v>88</v>
      </c>
      <c r="O130">
        <v>5.0999999999999996</v>
      </c>
    </row>
    <row r="131" spans="14:15" x14ac:dyDescent="0.3">
      <c r="N131">
        <v>99</v>
      </c>
      <c r="O131">
        <v>5.8</v>
      </c>
    </row>
    <row r="132" spans="14:15" x14ac:dyDescent="0.3">
      <c r="N132">
        <v>113</v>
      </c>
      <c r="O132">
        <v>6.2</v>
      </c>
    </row>
    <row r="133" spans="14:15" x14ac:dyDescent="0.3">
      <c r="N133">
        <v>131</v>
      </c>
      <c r="O133">
        <v>7.4</v>
      </c>
    </row>
    <row r="134" spans="14:15" x14ac:dyDescent="0.3">
      <c r="N134">
        <v>119</v>
      </c>
      <c r="O134">
        <v>5.8</v>
      </c>
    </row>
    <row r="135" spans="14:15" x14ac:dyDescent="0.3">
      <c r="N135">
        <v>91</v>
      </c>
      <c r="O135">
        <v>6.2</v>
      </c>
    </row>
    <row r="136" spans="14:15" x14ac:dyDescent="0.3">
      <c r="N136">
        <v>90</v>
      </c>
      <c r="O136">
        <v>7.3</v>
      </c>
    </row>
    <row r="137" spans="14:15" x14ac:dyDescent="0.3">
      <c r="N137">
        <v>103</v>
      </c>
      <c r="O137">
        <v>4.2</v>
      </c>
    </row>
    <row r="138" spans="14:15" x14ac:dyDescent="0.3">
      <c r="N138">
        <v>124</v>
      </c>
      <c r="O138">
        <v>6.9</v>
      </c>
    </row>
    <row r="139" spans="14:15" x14ac:dyDescent="0.3">
      <c r="N139">
        <v>131</v>
      </c>
      <c r="O139">
        <v>6.4</v>
      </c>
    </row>
    <row r="140" spans="14:15" x14ac:dyDescent="0.3">
      <c r="N140">
        <v>88</v>
      </c>
      <c r="O140">
        <v>5.4</v>
      </c>
    </row>
    <row r="141" spans="14:15" x14ac:dyDescent="0.3">
      <c r="N141">
        <v>85</v>
      </c>
      <c r="O141">
        <v>6.7</v>
      </c>
    </row>
    <row r="142" spans="14:15" x14ac:dyDescent="0.3">
      <c r="N142">
        <v>111</v>
      </c>
      <c r="O142">
        <v>5.8</v>
      </c>
    </row>
    <row r="143" spans="14:15" x14ac:dyDescent="0.3">
      <c r="N143">
        <v>92</v>
      </c>
      <c r="O143">
        <v>6.9</v>
      </c>
    </row>
    <row r="144" spans="14:15" x14ac:dyDescent="0.3">
      <c r="N144">
        <v>105</v>
      </c>
      <c r="O144">
        <v>7.2</v>
      </c>
    </row>
    <row r="145" spans="14:15" x14ac:dyDescent="0.3">
      <c r="N145">
        <v>93</v>
      </c>
      <c r="O145">
        <v>6.9</v>
      </c>
    </row>
    <row r="146" spans="14:15" x14ac:dyDescent="0.3">
      <c r="N146">
        <v>133</v>
      </c>
      <c r="O146">
        <v>6.1</v>
      </c>
    </row>
    <row r="147" spans="14:15" x14ac:dyDescent="0.3">
      <c r="N147">
        <v>116</v>
      </c>
      <c r="O147">
        <v>5.5</v>
      </c>
    </row>
    <row r="148" spans="14:15" x14ac:dyDescent="0.3">
      <c r="N148">
        <v>153</v>
      </c>
      <c r="O148">
        <v>6.6</v>
      </c>
    </row>
    <row r="149" spans="14:15" x14ac:dyDescent="0.3">
      <c r="N149">
        <v>88</v>
      </c>
      <c r="O149">
        <v>6.1</v>
      </c>
    </row>
    <row r="150" spans="14:15" x14ac:dyDescent="0.3">
      <c r="N150">
        <v>115</v>
      </c>
      <c r="O150">
        <v>6.3</v>
      </c>
    </row>
    <row r="151" spans="14:15" x14ac:dyDescent="0.3">
      <c r="N151">
        <v>95</v>
      </c>
      <c r="O151">
        <v>7.2</v>
      </c>
    </row>
    <row r="152" spans="14:15" x14ac:dyDescent="0.3">
      <c r="N152">
        <v>133</v>
      </c>
      <c r="O152">
        <v>7.4</v>
      </c>
    </row>
    <row r="153" spans="14:15" x14ac:dyDescent="0.3">
      <c r="N153">
        <v>97</v>
      </c>
      <c r="O153">
        <v>7.3</v>
      </c>
    </row>
    <row r="154" spans="14:15" x14ac:dyDescent="0.3">
      <c r="N154">
        <v>90</v>
      </c>
      <c r="O154">
        <v>6.1</v>
      </c>
    </row>
    <row r="155" spans="14:15" x14ac:dyDescent="0.3">
      <c r="N155">
        <v>154</v>
      </c>
      <c r="O155">
        <v>7.7</v>
      </c>
    </row>
    <row r="156" spans="14:15" x14ac:dyDescent="0.3">
      <c r="N156">
        <v>150</v>
      </c>
      <c r="O156">
        <v>6.1</v>
      </c>
    </row>
    <row r="157" spans="14:15" x14ac:dyDescent="0.3">
      <c r="N157">
        <v>127</v>
      </c>
      <c r="O157">
        <v>8</v>
      </c>
    </row>
    <row r="158" spans="14:15" x14ac:dyDescent="0.3">
      <c r="N158">
        <v>121</v>
      </c>
      <c r="O158">
        <v>7.3</v>
      </c>
    </row>
    <row r="159" spans="14:15" x14ac:dyDescent="0.3">
      <c r="N159">
        <v>102</v>
      </c>
      <c r="O159">
        <v>7.9</v>
      </c>
    </row>
    <row r="160" spans="14:15" x14ac:dyDescent="0.3">
      <c r="N160">
        <v>126</v>
      </c>
      <c r="O160">
        <v>5.5</v>
      </c>
    </row>
    <row r="161" spans="14:15" x14ac:dyDescent="0.3">
      <c r="N161">
        <v>121</v>
      </c>
      <c r="O161">
        <v>5</v>
      </c>
    </row>
    <row r="162" spans="14:15" x14ac:dyDescent="0.3">
      <c r="N162">
        <v>105</v>
      </c>
      <c r="O162">
        <v>7.7</v>
      </c>
    </row>
    <row r="163" spans="14:15" x14ac:dyDescent="0.3">
      <c r="N163">
        <v>127</v>
      </c>
      <c r="O163">
        <v>6.6</v>
      </c>
    </row>
    <row r="164" spans="14:15" x14ac:dyDescent="0.3">
      <c r="N164">
        <v>138</v>
      </c>
      <c r="O164">
        <v>5.7</v>
      </c>
    </row>
    <row r="165" spans="14:15" x14ac:dyDescent="0.3">
      <c r="N165">
        <v>122</v>
      </c>
      <c r="O165">
        <v>5.8</v>
      </c>
    </row>
    <row r="166" spans="14:15" x14ac:dyDescent="0.3">
      <c r="N166">
        <v>124</v>
      </c>
      <c r="O166">
        <v>6</v>
      </c>
    </row>
    <row r="167" spans="14:15" x14ac:dyDescent="0.3">
      <c r="N167">
        <v>106</v>
      </c>
      <c r="O167">
        <v>6.4</v>
      </c>
    </row>
    <row r="168" spans="14:15" x14ac:dyDescent="0.3">
      <c r="N168">
        <v>124</v>
      </c>
      <c r="O168">
        <v>6.9</v>
      </c>
    </row>
    <row r="169" spans="14:15" x14ac:dyDescent="0.3">
      <c r="N169">
        <v>128</v>
      </c>
      <c r="O169">
        <v>6.4</v>
      </c>
    </row>
    <row r="170" spans="14:15" x14ac:dyDescent="0.3">
      <c r="N170">
        <v>138</v>
      </c>
      <c r="O170">
        <v>7.4</v>
      </c>
    </row>
    <row r="171" spans="14:15" x14ac:dyDescent="0.3">
      <c r="N171">
        <v>115</v>
      </c>
      <c r="O171">
        <v>5.5</v>
      </c>
    </row>
    <row r="172" spans="14:15" x14ac:dyDescent="0.3">
      <c r="N172">
        <v>100</v>
      </c>
      <c r="O172">
        <v>5.9</v>
      </c>
    </row>
    <row r="173" spans="14:15" x14ac:dyDescent="0.3">
      <c r="N173">
        <v>135</v>
      </c>
      <c r="O173">
        <v>6.8</v>
      </c>
    </row>
    <row r="174" spans="14:15" x14ac:dyDescent="0.3">
      <c r="N174">
        <v>117</v>
      </c>
      <c r="O174">
        <v>6.8</v>
      </c>
    </row>
    <row r="175" spans="14:15" x14ac:dyDescent="0.3">
      <c r="N175">
        <v>156</v>
      </c>
      <c r="O175">
        <v>8.1</v>
      </c>
    </row>
    <row r="176" spans="14:15" x14ac:dyDescent="0.3">
      <c r="N176">
        <v>96</v>
      </c>
      <c r="O176">
        <v>6.5</v>
      </c>
    </row>
    <row r="177" spans="14:15" x14ac:dyDescent="0.3">
      <c r="N177">
        <v>107</v>
      </c>
      <c r="O177">
        <v>7.2</v>
      </c>
    </row>
    <row r="178" spans="14:15" x14ac:dyDescent="0.3">
      <c r="N178">
        <v>92</v>
      </c>
      <c r="O178">
        <v>6.7</v>
      </c>
    </row>
    <row r="179" spans="14:15" x14ac:dyDescent="0.3">
      <c r="N179">
        <v>115</v>
      </c>
      <c r="O179">
        <v>8.1</v>
      </c>
    </row>
    <row r="180" spans="14:15" x14ac:dyDescent="0.3">
      <c r="N180">
        <v>92</v>
      </c>
      <c r="O180">
        <v>7.6</v>
      </c>
    </row>
    <row r="181" spans="14:15" x14ac:dyDescent="0.3">
      <c r="N181">
        <v>117</v>
      </c>
      <c r="O181">
        <v>7.4</v>
      </c>
    </row>
    <row r="182" spans="14:15" x14ac:dyDescent="0.3">
      <c r="N182">
        <v>146</v>
      </c>
      <c r="O182">
        <v>7.6</v>
      </c>
    </row>
    <row r="183" spans="14:15" x14ac:dyDescent="0.3">
      <c r="N183">
        <v>94</v>
      </c>
      <c r="O183">
        <v>6.7</v>
      </c>
    </row>
    <row r="184" spans="14:15" x14ac:dyDescent="0.3">
      <c r="N184">
        <v>116</v>
      </c>
      <c r="O184">
        <v>6.5</v>
      </c>
    </row>
    <row r="185" spans="14:15" x14ac:dyDescent="0.3">
      <c r="N185">
        <v>147</v>
      </c>
      <c r="O185">
        <v>6.6</v>
      </c>
    </row>
    <row r="186" spans="14:15" x14ac:dyDescent="0.3">
      <c r="N186">
        <v>90</v>
      </c>
      <c r="O186">
        <v>6.7</v>
      </c>
    </row>
    <row r="187" spans="14:15" x14ac:dyDescent="0.3">
      <c r="N187">
        <v>101</v>
      </c>
      <c r="O187">
        <v>6.4</v>
      </c>
    </row>
    <row r="188" spans="14:15" x14ac:dyDescent="0.3">
      <c r="N188">
        <v>138</v>
      </c>
      <c r="O188">
        <v>5.8</v>
      </c>
    </row>
    <row r="189" spans="14:15" x14ac:dyDescent="0.3">
      <c r="N189">
        <v>107</v>
      </c>
      <c r="O189">
        <v>7.4</v>
      </c>
    </row>
    <row r="190" spans="14:15" x14ac:dyDescent="0.3">
      <c r="N190">
        <v>142</v>
      </c>
      <c r="O190">
        <v>7.8</v>
      </c>
    </row>
    <row r="191" spans="14:15" x14ac:dyDescent="0.3">
      <c r="N191">
        <v>105</v>
      </c>
      <c r="O191">
        <v>6.6</v>
      </c>
    </row>
    <row r="192" spans="14:15" x14ac:dyDescent="0.3">
      <c r="N192">
        <v>100</v>
      </c>
      <c r="O192">
        <v>4.9000000000000004</v>
      </c>
    </row>
    <row r="193" spans="14:15" x14ac:dyDescent="0.3">
      <c r="N193">
        <v>82</v>
      </c>
      <c r="O193">
        <v>6.5</v>
      </c>
    </row>
    <row r="194" spans="14:15" x14ac:dyDescent="0.3">
      <c r="N194">
        <v>98</v>
      </c>
      <c r="O194">
        <v>6.2</v>
      </c>
    </row>
    <row r="195" spans="14:15" x14ac:dyDescent="0.3">
      <c r="N195">
        <v>95</v>
      </c>
      <c r="O195">
        <v>7.3</v>
      </c>
    </row>
    <row r="196" spans="14:15" x14ac:dyDescent="0.3">
      <c r="N196">
        <v>105</v>
      </c>
      <c r="O196">
        <v>7.5</v>
      </c>
    </row>
    <row r="197" spans="14:15" x14ac:dyDescent="0.3">
      <c r="N197">
        <v>96</v>
      </c>
      <c r="O197">
        <v>5.6</v>
      </c>
    </row>
    <row r="198" spans="14:15" x14ac:dyDescent="0.3">
      <c r="N198">
        <v>143</v>
      </c>
      <c r="O198">
        <v>8.1</v>
      </c>
    </row>
    <row r="199" spans="14:15" x14ac:dyDescent="0.3">
      <c r="N199">
        <v>123</v>
      </c>
      <c r="O199">
        <v>6.7</v>
      </c>
    </row>
    <row r="200" spans="14:15" x14ac:dyDescent="0.3">
      <c r="N200">
        <v>105</v>
      </c>
      <c r="O200">
        <v>6.6</v>
      </c>
    </row>
    <row r="201" spans="14:15" x14ac:dyDescent="0.3">
      <c r="N201">
        <v>101</v>
      </c>
      <c r="O201">
        <v>6.4</v>
      </c>
    </row>
    <row r="202" spans="14:15" x14ac:dyDescent="0.3">
      <c r="N202">
        <v>134</v>
      </c>
      <c r="O202">
        <v>7.5</v>
      </c>
    </row>
    <row r="203" spans="14:15" x14ac:dyDescent="0.3">
      <c r="N203">
        <v>132</v>
      </c>
      <c r="O203">
        <v>7.3</v>
      </c>
    </row>
    <row r="204" spans="14:15" x14ac:dyDescent="0.3">
      <c r="N204">
        <v>129</v>
      </c>
      <c r="O204">
        <v>7.5</v>
      </c>
    </row>
    <row r="205" spans="14:15" x14ac:dyDescent="0.3">
      <c r="N205">
        <v>106</v>
      </c>
      <c r="O205">
        <v>5.8</v>
      </c>
    </row>
    <row r="206" spans="14:15" x14ac:dyDescent="0.3">
      <c r="N206">
        <v>113</v>
      </c>
      <c r="O206">
        <v>7.5</v>
      </c>
    </row>
    <row r="207" spans="14:15" x14ac:dyDescent="0.3">
      <c r="N207">
        <v>102</v>
      </c>
      <c r="O207">
        <v>6.6</v>
      </c>
    </row>
    <row r="208" spans="14:15" x14ac:dyDescent="0.3">
      <c r="N208">
        <v>135</v>
      </c>
      <c r="O208">
        <v>6.7</v>
      </c>
    </row>
    <row r="209" spans="14:15" x14ac:dyDescent="0.3">
      <c r="N209">
        <v>125</v>
      </c>
      <c r="O209">
        <v>3.7</v>
      </c>
    </row>
    <row r="210" spans="14:15" x14ac:dyDescent="0.3">
      <c r="N210">
        <v>110</v>
      </c>
      <c r="O210">
        <v>6</v>
      </c>
    </row>
    <row r="211" spans="14:15" x14ac:dyDescent="0.3">
      <c r="N211">
        <v>124</v>
      </c>
      <c r="O211">
        <v>6.4</v>
      </c>
    </row>
    <row r="212" spans="14:15" x14ac:dyDescent="0.3">
      <c r="N212">
        <v>123</v>
      </c>
      <c r="O212">
        <v>6.1</v>
      </c>
    </row>
    <row r="213" spans="14:15" x14ac:dyDescent="0.3">
      <c r="N213">
        <v>130</v>
      </c>
      <c r="O213">
        <v>6.4</v>
      </c>
    </row>
    <row r="214" spans="14:15" x14ac:dyDescent="0.3">
      <c r="N214">
        <v>92</v>
      </c>
      <c r="O214">
        <v>5.6</v>
      </c>
    </row>
    <row r="215" spans="14:15" x14ac:dyDescent="0.3">
      <c r="N215">
        <v>127</v>
      </c>
      <c r="O215">
        <v>8</v>
      </c>
    </row>
    <row r="216" spans="14:15" x14ac:dyDescent="0.3">
      <c r="N216">
        <v>123</v>
      </c>
      <c r="O216">
        <v>5.2</v>
      </c>
    </row>
    <row r="217" spans="14:15" x14ac:dyDescent="0.3">
      <c r="N217">
        <v>123</v>
      </c>
      <c r="O217">
        <v>7.1</v>
      </c>
    </row>
    <row r="218" spans="14:15" x14ac:dyDescent="0.3">
      <c r="N218">
        <v>107</v>
      </c>
      <c r="O218">
        <v>4.8</v>
      </c>
    </row>
    <row r="219" spans="14:15" x14ac:dyDescent="0.3">
      <c r="N219">
        <v>124</v>
      </c>
      <c r="O219">
        <v>7</v>
      </c>
    </row>
    <row r="220" spans="14:15" x14ac:dyDescent="0.3">
      <c r="N220">
        <v>77</v>
      </c>
      <c r="O220">
        <v>5.4</v>
      </c>
    </row>
    <row r="221" spans="14:15" x14ac:dyDescent="0.3">
      <c r="N221">
        <v>109</v>
      </c>
      <c r="O221">
        <v>6.6</v>
      </c>
    </row>
    <row r="222" spans="14:15" x14ac:dyDescent="0.3">
      <c r="N222">
        <v>134</v>
      </c>
      <c r="O222">
        <v>6.7</v>
      </c>
    </row>
    <row r="223" spans="14:15" x14ac:dyDescent="0.3">
      <c r="N223">
        <v>117</v>
      </c>
      <c r="O223">
        <v>6.2</v>
      </c>
    </row>
    <row r="224" spans="14:15" x14ac:dyDescent="0.3">
      <c r="N224">
        <v>135</v>
      </c>
      <c r="O224">
        <v>6.1</v>
      </c>
    </row>
    <row r="225" spans="14:15" x14ac:dyDescent="0.3">
      <c r="N225">
        <v>121</v>
      </c>
      <c r="O225">
        <v>5.3</v>
      </c>
    </row>
    <row r="226" spans="14:15" x14ac:dyDescent="0.3">
      <c r="N226">
        <v>117</v>
      </c>
      <c r="O226">
        <v>6.3</v>
      </c>
    </row>
    <row r="227" spans="14:15" x14ac:dyDescent="0.3">
      <c r="N227">
        <v>124</v>
      </c>
      <c r="O227">
        <v>7</v>
      </c>
    </row>
    <row r="228" spans="14:15" x14ac:dyDescent="0.3">
      <c r="N228">
        <v>140</v>
      </c>
      <c r="O228">
        <v>7.6</v>
      </c>
    </row>
    <row r="229" spans="14:15" x14ac:dyDescent="0.3">
      <c r="N229">
        <v>142</v>
      </c>
      <c r="O229">
        <v>6.7</v>
      </c>
    </row>
    <row r="230" spans="14:15" x14ac:dyDescent="0.3">
      <c r="N230">
        <v>92</v>
      </c>
      <c r="O230">
        <v>8.1</v>
      </c>
    </row>
    <row r="231" spans="14:15" x14ac:dyDescent="0.3">
      <c r="N231">
        <v>138</v>
      </c>
      <c r="O231">
        <v>6.7</v>
      </c>
    </row>
    <row r="232" spans="14:15" x14ac:dyDescent="0.3">
      <c r="N232">
        <v>136</v>
      </c>
      <c r="O232">
        <v>6.5</v>
      </c>
    </row>
    <row r="233" spans="14:15" x14ac:dyDescent="0.3">
      <c r="N233">
        <v>98</v>
      </c>
      <c r="O233">
        <v>7.3</v>
      </c>
    </row>
    <row r="234" spans="14:15" x14ac:dyDescent="0.3">
      <c r="N234">
        <v>153</v>
      </c>
      <c r="O234">
        <v>6</v>
      </c>
    </row>
    <row r="235" spans="14:15" x14ac:dyDescent="0.3">
      <c r="N235">
        <v>120</v>
      </c>
      <c r="O235">
        <v>6.1</v>
      </c>
    </row>
    <row r="236" spans="14:15" x14ac:dyDescent="0.3">
      <c r="N236">
        <v>101</v>
      </c>
      <c r="O236">
        <v>5.9</v>
      </c>
    </row>
    <row r="237" spans="14:15" x14ac:dyDescent="0.3">
      <c r="N237">
        <v>91</v>
      </c>
      <c r="O237">
        <v>7.8</v>
      </c>
    </row>
    <row r="238" spans="14:15" x14ac:dyDescent="0.3">
      <c r="N238">
        <v>108</v>
      </c>
      <c r="O238">
        <v>5.8</v>
      </c>
    </row>
    <row r="239" spans="14:15" x14ac:dyDescent="0.3">
      <c r="N239">
        <v>112</v>
      </c>
      <c r="O239">
        <v>6.3</v>
      </c>
    </row>
    <row r="240" spans="14:15" x14ac:dyDescent="0.3">
      <c r="N240">
        <v>100</v>
      </c>
      <c r="O240">
        <v>4.3</v>
      </c>
    </row>
    <row r="241" spans="14:15" x14ac:dyDescent="0.3">
      <c r="N241">
        <v>108</v>
      </c>
      <c r="O241">
        <v>6.4</v>
      </c>
    </row>
    <row r="242" spans="14:15" x14ac:dyDescent="0.3">
      <c r="N242">
        <v>114</v>
      </c>
      <c r="O242">
        <v>6.1</v>
      </c>
    </row>
    <row r="243" spans="14:15" x14ac:dyDescent="0.3">
      <c r="N243">
        <v>119</v>
      </c>
      <c r="O243">
        <v>6.5</v>
      </c>
    </row>
    <row r="244" spans="14:15" x14ac:dyDescent="0.3">
      <c r="N244">
        <v>142</v>
      </c>
      <c r="O244">
        <v>7.1</v>
      </c>
    </row>
    <row r="245" spans="14:15" x14ac:dyDescent="0.3">
      <c r="N245">
        <v>125</v>
      </c>
      <c r="O245">
        <v>6.4</v>
      </c>
    </row>
    <row r="246" spans="14:15" x14ac:dyDescent="0.3">
      <c r="N246">
        <v>126</v>
      </c>
      <c r="O246">
        <v>6.5</v>
      </c>
    </row>
    <row r="247" spans="14:15" x14ac:dyDescent="0.3">
      <c r="N247">
        <v>119</v>
      </c>
      <c r="O247">
        <v>6.3</v>
      </c>
    </row>
    <row r="248" spans="14:15" x14ac:dyDescent="0.3">
      <c r="N248">
        <v>105</v>
      </c>
      <c r="O248">
        <v>7.5</v>
      </c>
    </row>
    <row r="249" spans="14:15" x14ac:dyDescent="0.3">
      <c r="N249">
        <v>85</v>
      </c>
      <c r="O249">
        <v>4.9000000000000004</v>
      </c>
    </row>
    <row r="250" spans="14:15" x14ac:dyDescent="0.3">
      <c r="N250">
        <v>119</v>
      </c>
      <c r="O250">
        <v>5.8</v>
      </c>
    </row>
    <row r="251" spans="14:15" x14ac:dyDescent="0.3">
      <c r="N251">
        <v>102</v>
      </c>
      <c r="O251">
        <v>6.2</v>
      </c>
    </row>
    <row r="252" spans="14:15" x14ac:dyDescent="0.3">
      <c r="N252">
        <v>103</v>
      </c>
      <c r="O252">
        <v>5.5</v>
      </c>
    </row>
    <row r="253" spans="14:15" x14ac:dyDescent="0.3">
      <c r="N253">
        <v>76</v>
      </c>
      <c r="O253">
        <v>5.4</v>
      </c>
    </row>
    <row r="254" spans="14:15" x14ac:dyDescent="0.3">
      <c r="N254">
        <v>120</v>
      </c>
      <c r="O254">
        <v>5.8</v>
      </c>
    </row>
    <row r="255" spans="14:15" x14ac:dyDescent="0.3">
      <c r="N255">
        <v>127</v>
      </c>
      <c r="O255">
        <v>7.1</v>
      </c>
    </row>
    <row r="256" spans="14:15" x14ac:dyDescent="0.3">
      <c r="N256">
        <v>105</v>
      </c>
      <c r="O256">
        <v>5.4</v>
      </c>
    </row>
    <row r="257" spans="14:15" x14ac:dyDescent="0.3">
      <c r="N257">
        <v>121</v>
      </c>
      <c r="O257">
        <v>3.7</v>
      </c>
    </row>
    <row r="258" spans="14:15" x14ac:dyDescent="0.3">
      <c r="N258">
        <v>114</v>
      </c>
      <c r="O258">
        <v>6.7</v>
      </c>
    </row>
    <row r="259" spans="14:15" x14ac:dyDescent="0.3">
      <c r="N259">
        <v>129</v>
      </c>
      <c r="O259">
        <v>7.2</v>
      </c>
    </row>
    <row r="260" spans="14:15" x14ac:dyDescent="0.3">
      <c r="N260">
        <v>105</v>
      </c>
      <c r="O260">
        <v>8.8000000000000007</v>
      </c>
    </row>
    <row r="261" spans="14:15" x14ac:dyDescent="0.3">
      <c r="N261">
        <v>120</v>
      </c>
      <c r="O261">
        <v>5.8</v>
      </c>
    </row>
    <row r="262" spans="14:15" x14ac:dyDescent="0.3">
      <c r="N262">
        <v>105</v>
      </c>
      <c r="O262">
        <v>6.8</v>
      </c>
    </row>
    <row r="263" spans="14:15" x14ac:dyDescent="0.3">
      <c r="N263">
        <v>82</v>
      </c>
      <c r="O263">
        <v>3.8</v>
      </c>
    </row>
    <row r="264" spans="14:15" x14ac:dyDescent="0.3">
      <c r="N264">
        <v>115</v>
      </c>
      <c r="O264">
        <v>7.1</v>
      </c>
    </row>
    <row r="265" spans="14:15" x14ac:dyDescent="0.3">
      <c r="N265">
        <v>105</v>
      </c>
      <c r="O265">
        <v>7.2</v>
      </c>
    </row>
    <row r="266" spans="14:15" x14ac:dyDescent="0.3">
      <c r="N266">
        <v>84</v>
      </c>
      <c r="O266">
        <v>5.9</v>
      </c>
    </row>
    <row r="267" spans="14:15" x14ac:dyDescent="0.3">
      <c r="N267">
        <v>97</v>
      </c>
      <c r="O267">
        <v>7.1</v>
      </c>
    </row>
    <row r="268" spans="14:15" x14ac:dyDescent="0.3">
      <c r="N268">
        <v>151</v>
      </c>
      <c r="O268">
        <v>8.1</v>
      </c>
    </row>
    <row r="269" spans="14:15" x14ac:dyDescent="0.3">
      <c r="N269">
        <v>136</v>
      </c>
      <c r="O269">
        <v>6.9</v>
      </c>
    </row>
    <row r="270" spans="14:15" x14ac:dyDescent="0.3">
      <c r="N270">
        <v>104</v>
      </c>
      <c r="O270">
        <v>4.4000000000000004</v>
      </c>
    </row>
    <row r="271" spans="14:15" x14ac:dyDescent="0.3">
      <c r="N271">
        <v>127</v>
      </c>
      <c r="O271">
        <v>6.5</v>
      </c>
    </row>
    <row r="272" spans="14:15" x14ac:dyDescent="0.3">
      <c r="N272">
        <v>105</v>
      </c>
      <c r="O272">
        <v>8.5</v>
      </c>
    </row>
    <row r="273" spans="14:15" x14ac:dyDescent="0.3">
      <c r="N273">
        <v>145</v>
      </c>
      <c r="O273">
        <v>7.7</v>
      </c>
    </row>
    <row r="274" spans="14:15" x14ac:dyDescent="0.3">
      <c r="N274">
        <v>105</v>
      </c>
      <c r="O274">
        <v>7.4</v>
      </c>
    </row>
    <row r="275" spans="14:15" x14ac:dyDescent="0.3">
      <c r="N275">
        <v>144</v>
      </c>
      <c r="O275">
        <v>8</v>
      </c>
    </row>
    <row r="276" spans="14:15" x14ac:dyDescent="0.3">
      <c r="N276">
        <v>119</v>
      </c>
      <c r="O276">
        <v>5.7</v>
      </c>
    </row>
    <row r="277" spans="14:15" x14ac:dyDescent="0.3">
      <c r="N277">
        <v>153</v>
      </c>
      <c r="O277">
        <v>8.5</v>
      </c>
    </row>
    <row r="278" spans="14:15" x14ac:dyDescent="0.3">
      <c r="N278">
        <v>140</v>
      </c>
      <c r="O278">
        <v>7</v>
      </c>
    </row>
    <row r="279" spans="14:15" x14ac:dyDescent="0.3">
      <c r="N279">
        <v>105</v>
      </c>
      <c r="O279">
        <v>7.8</v>
      </c>
    </row>
    <row r="280" spans="14:15" x14ac:dyDescent="0.3">
      <c r="N280">
        <v>141</v>
      </c>
      <c r="O280">
        <v>7.2</v>
      </c>
    </row>
    <row r="281" spans="14:15" x14ac:dyDescent="0.3">
      <c r="N281">
        <v>106</v>
      </c>
      <c r="O281">
        <v>6.4</v>
      </c>
    </row>
    <row r="282" spans="14:15" x14ac:dyDescent="0.3">
      <c r="N282">
        <v>98</v>
      </c>
      <c r="O282">
        <v>5.5</v>
      </c>
    </row>
    <row r="283" spans="14:15" x14ac:dyDescent="0.3">
      <c r="N283">
        <v>116</v>
      </c>
      <c r="O283">
        <v>6.7</v>
      </c>
    </row>
    <row r="284" spans="14:15" x14ac:dyDescent="0.3">
      <c r="N284">
        <v>115</v>
      </c>
      <c r="O284">
        <v>6.1</v>
      </c>
    </row>
    <row r="285" spans="14:15" x14ac:dyDescent="0.3">
      <c r="N285">
        <v>105</v>
      </c>
      <c r="O285">
        <v>8.5</v>
      </c>
    </row>
    <row r="286" spans="14:15" x14ac:dyDescent="0.3">
      <c r="N286">
        <v>91</v>
      </c>
      <c r="O286">
        <v>6.9</v>
      </c>
    </row>
    <row r="287" spans="14:15" x14ac:dyDescent="0.3">
      <c r="N287">
        <v>78</v>
      </c>
      <c r="O287">
        <v>7.3</v>
      </c>
    </row>
    <row r="288" spans="14:15" x14ac:dyDescent="0.3">
      <c r="N288">
        <v>103</v>
      </c>
      <c r="O288">
        <v>6.7</v>
      </c>
    </row>
    <row r="289" spans="14:15" x14ac:dyDescent="0.3">
      <c r="N289">
        <v>131</v>
      </c>
      <c r="O289">
        <v>6.9</v>
      </c>
    </row>
    <row r="290" spans="14:15" x14ac:dyDescent="0.3">
      <c r="N290">
        <v>104</v>
      </c>
      <c r="O290">
        <v>5.0999999999999996</v>
      </c>
    </row>
    <row r="291" spans="14:15" x14ac:dyDescent="0.3">
      <c r="N291">
        <v>101</v>
      </c>
      <c r="O291">
        <v>6.8</v>
      </c>
    </row>
    <row r="292" spans="14:15" x14ac:dyDescent="0.3">
      <c r="N292">
        <v>102</v>
      </c>
      <c r="O292">
        <v>6.7</v>
      </c>
    </row>
    <row r="293" spans="14:15" x14ac:dyDescent="0.3">
      <c r="N293">
        <v>103</v>
      </c>
      <c r="O293">
        <v>6</v>
      </c>
    </row>
    <row r="294" spans="14:15" x14ac:dyDescent="0.3">
      <c r="N294">
        <v>121</v>
      </c>
      <c r="O294">
        <v>5.7</v>
      </c>
    </row>
    <row r="295" spans="14:15" x14ac:dyDescent="0.3">
      <c r="N295">
        <v>143</v>
      </c>
      <c r="O295">
        <v>8</v>
      </c>
    </row>
    <row r="296" spans="14:15" x14ac:dyDescent="0.3">
      <c r="N296">
        <v>105</v>
      </c>
      <c r="O296">
        <v>8.1999999999999993</v>
      </c>
    </row>
    <row r="297" spans="14:15" x14ac:dyDescent="0.3">
      <c r="N297">
        <v>121</v>
      </c>
      <c r="O297">
        <v>5.4</v>
      </c>
    </row>
    <row r="298" spans="14:15" x14ac:dyDescent="0.3">
      <c r="N298">
        <v>129</v>
      </c>
      <c r="O298">
        <v>7.2</v>
      </c>
    </row>
    <row r="299" spans="14:15" x14ac:dyDescent="0.3">
      <c r="N299">
        <v>105</v>
      </c>
      <c r="O299">
        <v>7.5</v>
      </c>
    </row>
    <row r="300" spans="14:15" x14ac:dyDescent="0.3">
      <c r="N300">
        <v>101</v>
      </c>
      <c r="O300">
        <v>7</v>
      </c>
    </row>
    <row r="301" spans="14:15" x14ac:dyDescent="0.3">
      <c r="N301">
        <v>87</v>
      </c>
      <c r="O301">
        <v>3.3</v>
      </c>
    </row>
    <row r="302" spans="14:15" x14ac:dyDescent="0.3">
      <c r="N302">
        <v>101</v>
      </c>
      <c r="O302">
        <v>6</v>
      </c>
    </row>
    <row r="303" spans="14:15" x14ac:dyDescent="0.3">
      <c r="N303">
        <v>95</v>
      </c>
      <c r="O303">
        <v>7.1</v>
      </c>
    </row>
    <row r="304" spans="14:15" x14ac:dyDescent="0.3">
      <c r="N304">
        <v>102</v>
      </c>
      <c r="O304">
        <v>5.4</v>
      </c>
    </row>
    <row r="305" spans="14:15" x14ac:dyDescent="0.3">
      <c r="N305">
        <v>131</v>
      </c>
      <c r="O305">
        <v>6.1</v>
      </c>
    </row>
    <row r="306" spans="14:15" x14ac:dyDescent="0.3">
      <c r="N306">
        <v>114</v>
      </c>
      <c r="O306">
        <v>5.3</v>
      </c>
    </row>
    <row r="307" spans="14:15" x14ac:dyDescent="0.3">
      <c r="N307">
        <v>94</v>
      </c>
      <c r="O307">
        <v>2.2000000000000002</v>
      </c>
    </row>
    <row r="308" spans="14:15" x14ac:dyDescent="0.3">
      <c r="N308">
        <v>122</v>
      </c>
      <c r="O308">
        <v>7</v>
      </c>
    </row>
    <row r="309" spans="14:15" x14ac:dyDescent="0.3">
      <c r="N309">
        <v>95</v>
      </c>
      <c r="O309">
        <v>3.8</v>
      </c>
    </row>
    <row r="310" spans="14:15" x14ac:dyDescent="0.3">
      <c r="N310">
        <v>115</v>
      </c>
      <c r="O310">
        <v>6.9</v>
      </c>
    </row>
    <row r="311" spans="14:15" x14ac:dyDescent="0.3">
      <c r="N311">
        <v>88</v>
      </c>
      <c r="O311">
        <v>7.2</v>
      </c>
    </row>
    <row r="312" spans="14:15" x14ac:dyDescent="0.3">
      <c r="N312">
        <v>110</v>
      </c>
      <c r="O312">
        <v>7.3</v>
      </c>
    </row>
    <row r="313" spans="14:15" x14ac:dyDescent="0.3">
      <c r="N313">
        <v>130</v>
      </c>
      <c r="O313">
        <v>6.3</v>
      </c>
    </row>
    <row r="314" spans="14:15" x14ac:dyDescent="0.3">
      <c r="N314">
        <v>105</v>
      </c>
      <c r="O314">
        <v>7.5</v>
      </c>
    </row>
    <row r="315" spans="14:15" x14ac:dyDescent="0.3">
      <c r="N315">
        <v>146</v>
      </c>
      <c r="O315">
        <v>7.6</v>
      </c>
    </row>
    <row r="316" spans="14:15" x14ac:dyDescent="0.3">
      <c r="N316">
        <v>85</v>
      </c>
      <c r="O316">
        <v>6.8</v>
      </c>
    </row>
    <row r="317" spans="14:15" x14ac:dyDescent="0.3">
      <c r="N317">
        <v>93</v>
      </c>
      <c r="O317">
        <v>5.2</v>
      </c>
    </row>
    <row r="318" spans="14:15" x14ac:dyDescent="0.3">
      <c r="N318">
        <v>152</v>
      </c>
      <c r="O318">
        <v>7.7</v>
      </c>
    </row>
    <row r="319" spans="14:15" x14ac:dyDescent="0.3">
      <c r="N319">
        <v>85</v>
      </c>
      <c r="O319">
        <v>6.2</v>
      </c>
    </row>
    <row r="320" spans="14:15" x14ac:dyDescent="0.3">
      <c r="N320">
        <v>126</v>
      </c>
      <c r="O320">
        <v>7.7</v>
      </c>
    </row>
    <row r="321" spans="14:15" x14ac:dyDescent="0.3">
      <c r="N321">
        <v>146</v>
      </c>
      <c r="O321">
        <v>4.3</v>
      </c>
    </row>
    <row r="322" spans="14:15" x14ac:dyDescent="0.3">
      <c r="N322">
        <v>89</v>
      </c>
      <c r="O322">
        <v>6.9</v>
      </c>
    </row>
    <row r="323" spans="14:15" x14ac:dyDescent="0.3">
      <c r="N323">
        <v>88</v>
      </c>
      <c r="O323">
        <v>6.6</v>
      </c>
    </row>
    <row r="324" spans="14:15" x14ac:dyDescent="0.3">
      <c r="N324">
        <v>105</v>
      </c>
      <c r="O324">
        <v>7</v>
      </c>
    </row>
    <row r="325" spans="14:15" x14ac:dyDescent="0.3">
      <c r="N325">
        <v>135</v>
      </c>
      <c r="O325">
        <v>6.7</v>
      </c>
    </row>
    <row r="326" spans="14:15" x14ac:dyDescent="0.3">
      <c r="N326">
        <v>100</v>
      </c>
      <c r="O326">
        <v>8.1999999999999993</v>
      </c>
    </row>
    <row r="327" spans="14:15" x14ac:dyDescent="0.3">
      <c r="N327">
        <v>105</v>
      </c>
      <c r="O327">
        <v>8.9</v>
      </c>
    </row>
    <row r="328" spans="14:15" x14ac:dyDescent="0.3">
      <c r="N328">
        <v>105</v>
      </c>
      <c r="O328">
        <v>8.6999999999999993</v>
      </c>
    </row>
    <row r="329" spans="14:15" x14ac:dyDescent="0.3">
      <c r="N329">
        <v>102</v>
      </c>
      <c r="O329">
        <v>5.5</v>
      </c>
    </row>
    <row r="330" spans="14:15" x14ac:dyDescent="0.3">
      <c r="N330">
        <v>100</v>
      </c>
      <c r="O330">
        <v>5.7</v>
      </c>
    </row>
    <row r="331" spans="14:15" x14ac:dyDescent="0.3">
      <c r="N331">
        <v>119</v>
      </c>
      <c r="O331">
        <v>6.3</v>
      </c>
    </row>
    <row r="332" spans="14:15" x14ac:dyDescent="0.3">
      <c r="N332">
        <v>92</v>
      </c>
      <c r="O332">
        <v>5.9</v>
      </c>
    </row>
    <row r="333" spans="14:15" x14ac:dyDescent="0.3">
      <c r="N333">
        <v>105</v>
      </c>
      <c r="O333">
        <v>7.6</v>
      </c>
    </row>
    <row r="334" spans="14:15" x14ac:dyDescent="0.3">
      <c r="N334">
        <v>107</v>
      </c>
      <c r="O334">
        <v>6.6</v>
      </c>
    </row>
    <row r="335" spans="14:15" x14ac:dyDescent="0.3">
      <c r="N335">
        <v>101</v>
      </c>
      <c r="O335">
        <v>5.3</v>
      </c>
    </row>
    <row r="336" spans="14:15" x14ac:dyDescent="0.3">
      <c r="N336">
        <v>137</v>
      </c>
      <c r="O336">
        <v>6</v>
      </c>
    </row>
    <row r="337" spans="14:15" x14ac:dyDescent="0.3">
      <c r="N337">
        <v>115</v>
      </c>
      <c r="O337">
        <v>8</v>
      </c>
    </row>
    <row r="338" spans="14:15" x14ac:dyDescent="0.3">
      <c r="N338">
        <v>124</v>
      </c>
      <c r="O338">
        <v>5.6</v>
      </c>
    </row>
    <row r="339" spans="14:15" x14ac:dyDescent="0.3">
      <c r="N339">
        <v>118</v>
      </c>
      <c r="O339">
        <v>5.9</v>
      </c>
    </row>
    <row r="340" spans="14:15" x14ac:dyDescent="0.3">
      <c r="N340">
        <v>98</v>
      </c>
      <c r="O340">
        <v>7.3</v>
      </c>
    </row>
    <row r="341" spans="14:15" x14ac:dyDescent="0.3">
      <c r="N341">
        <v>82</v>
      </c>
      <c r="O341">
        <v>7.9</v>
      </c>
    </row>
    <row r="342" spans="14:15" x14ac:dyDescent="0.3">
      <c r="N342">
        <v>98</v>
      </c>
      <c r="O342">
        <v>6.8</v>
      </c>
    </row>
    <row r="343" spans="14:15" x14ac:dyDescent="0.3">
      <c r="N343">
        <v>90</v>
      </c>
      <c r="O343">
        <v>6.6</v>
      </c>
    </row>
    <row r="344" spans="14:15" x14ac:dyDescent="0.3">
      <c r="N344">
        <v>130</v>
      </c>
      <c r="O344">
        <v>6.6</v>
      </c>
    </row>
    <row r="345" spans="14:15" x14ac:dyDescent="0.3">
      <c r="N345">
        <v>90</v>
      </c>
      <c r="O345">
        <v>7</v>
      </c>
    </row>
    <row r="346" spans="14:15" x14ac:dyDescent="0.3">
      <c r="N346">
        <v>94</v>
      </c>
      <c r="O346">
        <v>7</v>
      </c>
    </row>
    <row r="347" spans="14:15" x14ac:dyDescent="0.3">
      <c r="N347">
        <v>114</v>
      </c>
      <c r="O347">
        <v>7.3</v>
      </c>
    </row>
    <row r="348" spans="14:15" x14ac:dyDescent="0.3">
      <c r="N348">
        <v>94</v>
      </c>
      <c r="O348">
        <v>5.5</v>
      </c>
    </row>
    <row r="349" spans="14:15" x14ac:dyDescent="0.3">
      <c r="N349">
        <v>151</v>
      </c>
      <c r="O349">
        <v>8.5</v>
      </c>
    </row>
    <row r="350" spans="14:15" x14ac:dyDescent="0.3">
      <c r="N350">
        <v>88</v>
      </c>
      <c r="O350">
        <v>7.5</v>
      </c>
    </row>
    <row r="351" spans="14:15" x14ac:dyDescent="0.3">
      <c r="N351">
        <v>121</v>
      </c>
      <c r="O351">
        <v>7</v>
      </c>
    </row>
    <row r="352" spans="14:15" x14ac:dyDescent="0.3">
      <c r="N352">
        <v>105</v>
      </c>
      <c r="O352">
        <v>7.8</v>
      </c>
    </row>
    <row r="353" spans="14:15" x14ac:dyDescent="0.3">
      <c r="N353">
        <v>128</v>
      </c>
      <c r="O353">
        <v>7.6</v>
      </c>
    </row>
    <row r="354" spans="14:15" x14ac:dyDescent="0.3">
      <c r="N354">
        <v>128</v>
      </c>
      <c r="O354">
        <v>7.6</v>
      </c>
    </row>
    <row r="355" spans="14:15" x14ac:dyDescent="0.3">
      <c r="N355">
        <v>95</v>
      </c>
      <c r="O355">
        <v>6.8</v>
      </c>
    </row>
    <row r="356" spans="14:15" x14ac:dyDescent="0.3">
      <c r="N356">
        <v>92</v>
      </c>
      <c r="O356">
        <v>5</v>
      </c>
    </row>
    <row r="357" spans="14:15" x14ac:dyDescent="0.3">
      <c r="N357">
        <v>121</v>
      </c>
      <c r="O357">
        <v>7.1</v>
      </c>
    </row>
    <row r="358" spans="14:15" x14ac:dyDescent="0.3">
      <c r="N358">
        <v>113</v>
      </c>
      <c r="O358">
        <v>5.5</v>
      </c>
    </row>
    <row r="359" spans="14:15" x14ac:dyDescent="0.3">
      <c r="N359">
        <v>106</v>
      </c>
      <c r="O359">
        <v>5.6</v>
      </c>
    </row>
    <row r="360" spans="14:15" x14ac:dyDescent="0.3">
      <c r="N360">
        <v>146</v>
      </c>
      <c r="O360">
        <v>7.1</v>
      </c>
    </row>
    <row r="361" spans="14:15" x14ac:dyDescent="0.3">
      <c r="N361">
        <v>88</v>
      </c>
      <c r="O361">
        <v>4.9000000000000004</v>
      </c>
    </row>
    <row r="362" spans="14:15" x14ac:dyDescent="0.3">
      <c r="N362">
        <v>150</v>
      </c>
      <c r="O362">
        <v>7.4</v>
      </c>
    </row>
    <row r="363" spans="14:15" x14ac:dyDescent="0.3">
      <c r="N363">
        <v>119</v>
      </c>
      <c r="O363">
        <v>5.7</v>
      </c>
    </row>
    <row r="364" spans="14:15" x14ac:dyDescent="0.3">
      <c r="N364">
        <v>128</v>
      </c>
      <c r="O364">
        <v>6.4</v>
      </c>
    </row>
    <row r="365" spans="14:15" x14ac:dyDescent="0.3">
      <c r="N365">
        <v>106</v>
      </c>
      <c r="O365">
        <v>5.9</v>
      </c>
    </row>
    <row r="366" spans="14:15" x14ac:dyDescent="0.3">
      <c r="N366">
        <v>117</v>
      </c>
      <c r="O366">
        <v>5.5</v>
      </c>
    </row>
    <row r="367" spans="14:15" x14ac:dyDescent="0.3">
      <c r="N367">
        <v>129</v>
      </c>
      <c r="O367">
        <v>6.9</v>
      </c>
    </row>
    <row r="368" spans="14:15" x14ac:dyDescent="0.3">
      <c r="N368">
        <v>116</v>
      </c>
      <c r="O368">
        <v>6.2</v>
      </c>
    </row>
    <row r="369" spans="14:15" x14ac:dyDescent="0.3">
      <c r="N369">
        <v>114</v>
      </c>
      <c r="O369">
        <v>7</v>
      </c>
    </row>
    <row r="370" spans="14:15" x14ac:dyDescent="0.3">
      <c r="N370">
        <v>114</v>
      </c>
      <c r="O370">
        <v>5.6</v>
      </c>
    </row>
    <row r="371" spans="14:15" x14ac:dyDescent="0.3">
      <c r="N371">
        <v>96</v>
      </c>
      <c r="O371">
        <v>7</v>
      </c>
    </row>
    <row r="372" spans="14:15" x14ac:dyDescent="0.3">
      <c r="N372">
        <v>132</v>
      </c>
      <c r="O372">
        <v>6.8</v>
      </c>
    </row>
    <row r="373" spans="14:15" x14ac:dyDescent="0.3">
      <c r="N373">
        <v>104</v>
      </c>
      <c r="O373">
        <v>5.4</v>
      </c>
    </row>
    <row r="374" spans="14:15" x14ac:dyDescent="0.3">
      <c r="N374">
        <v>111</v>
      </c>
      <c r="O374">
        <v>6.1</v>
      </c>
    </row>
    <row r="375" spans="14:15" x14ac:dyDescent="0.3">
      <c r="N375">
        <v>138</v>
      </c>
      <c r="O375">
        <v>6.7</v>
      </c>
    </row>
    <row r="376" spans="14:15" x14ac:dyDescent="0.3">
      <c r="N376">
        <v>129</v>
      </c>
      <c r="O376">
        <v>6.9</v>
      </c>
    </row>
    <row r="377" spans="14:15" x14ac:dyDescent="0.3">
      <c r="N377">
        <v>144</v>
      </c>
      <c r="O377">
        <v>8</v>
      </c>
    </row>
    <row r="378" spans="14:15" x14ac:dyDescent="0.3">
      <c r="N378">
        <v>110</v>
      </c>
      <c r="O378">
        <v>4.4000000000000004</v>
      </c>
    </row>
    <row r="379" spans="14:15" x14ac:dyDescent="0.3">
      <c r="N379">
        <v>140</v>
      </c>
      <c r="O379">
        <v>7.3</v>
      </c>
    </row>
    <row r="380" spans="14:15" x14ac:dyDescent="0.3">
      <c r="N380">
        <v>113</v>
      </c>
      <c r="O380">
        <v>6.3</v>
      </c>
    </row>
    <row r="381" spans="14:15" x14ac:dyDescent="0.3">
      <c r="N381">
        <v>143</v>
      </c>
      <c r="O381">
        <v>7.7</v>
      </c>
    </row>
    <row r="382" spans="14:15" x14ac:dyDescent="0.3">
      <c r="N382">
        <v>108</v>
      </c>
      <c r="O382">
        <v>6.5</v>
      </c>
    </row>
    <row r="383" spans="14:15" x14ac:dyDescent="0.3">
      <c r="N383">
        <v>108</v>
      </c>
      <c r="O383">
        <v>7.8</v>
      </c>
    </row>
    <row r="384" spans="14:15" x14ac:dyDescent="0.3">
      <c r="N384">
        <v>124</v>
      </c>
      <c r="O384">
        <v>6.4</v>
      </c>
    </row>
    <row r="385" spans="14:15" x14ac:dyDescent="0.3">
      <c r="N385">
        <v>116</v>
      </c>
      <c r="O385">
        <v>7.8</v>
      </c>
    </row>
    <row r="386" spans="14:15" x14ac:dyDescent="0.3">
      <c r="N386">
        <v>110</v>
      </c>
      <c r="O386">
        <v>5.8</v>
      </c>
    </row>
    <row r="387" spans="14:15" x14ac:dyDescent="0.3">
      <c r="N387">
        <v>91</v>
      </c>
      <c r="O387">
        <v>7.1</v>
      </c>
    </row>
    <row r="388" spans="14:15" x14ac:dyDescent="0.3">
      <c r="N388">
        <v>107</v>
      </c>
      <c r="O388">
        <v>7.1</v>
      </c>
    </row>
    <row r="389" spans="14:15" x14ac:dyDescent="0.3">
      <c r="N389">
        <v>115</v>
      </c>
      <c r="O389">
        <v>6.8</v>
      </c>
    </row>
    <row r="390" spans="14:15" x14ac:dyDescent="0.3">
      <c r="N390">
        <v>100</v>
      </c>
      <c r="O390">
        <v>4.8</v>
      </c>
    </row>
    <row r="391" spans="14:15" x14ac:dyDescent="0.3">
      <c r="N391">
        <v>104</v>
      </c>
      <c r="O391">
        <v>6.2</v>
      </c>
    </row>
    <row r="392" spans="14:15" x14ac:dyDescent="0.3">
      <c r="N392">
        <v>138</v>
      </c>
      <c r="O392">
        <v>6.9</v>
      </c>
    </row>
    <row r="393" spans="14:15" x14ac:dyDescent="0.3">
      <c r="N393">
        <v>140</v>
      </c>
      <c r="O393">
        <v>7.3</v>
      </c>
    </row>
    <row r="394" spans="14:15" x14ac:dyDescent="0.3">
      <c r="N394">
        <v>120</v>
      </c>
      <c r="O394">
        <v>6.6</v>
      </c>
    </row>
    <row r="395" spans="14:15" x14ac:dyDescent="0.3">
      <c r="N395">
        <v>122</v>
      </c>
      <c r="O395">
        <v>6.9</v>
      </c>
    </row>
    <row r="396" spans="14:15" x14ac:dyDescent="0.3">
      <c r="N396">
        <v>83</v>
      </c>
      <c r="O396">
        <v>6.2</v>
      </c>
    </row>
    <row r="397" spans="14:15" x14ac:dyDescent="0.3">
      <c r="N397">
        <v>139</v>
      </c>
      <c r="O397">
        <v>6.7</v>
      </c>
    </row>
    <row r="398" spans="14:15" x14ac:dyDescent="0.3">
      <c r="N398">
        <v>131</v>
      </c>
      <c r="O398">
        <v>7.6</v>
      </c>
    </row>
    <row r="399" spans="14:15" x14ac:dyDescent="0.3">
      <c r="N399">
        <v>104</v>
      </c>
      <c r="O399">
        <v>6.7</v>
      </c>
    </row>
    <row r="400" spans="14:15" x14ac:dyDescent="0.3">
      <c r="N400">
        <v>130</v>
      </c>
      <c r="O400">
        <v>6.2</v>
      </c>
    </row>
    <row r="401" spans="14:15" x14ac:dyDescent="0.3">
      <c r="N401">
        <v>145</v>
      </c>
      <c r="O401">
        <v>7.3</v>
      </c>
    </row>
    <row r="402" spans="14:15" x14ac:dyDescent="0.3">
      <c r="N402">
        <v>104</v>
      </c>
      <c r="O402">
        <v>6</v>
      </c>
    </row>
    <row r="403" spans="14:15" x14ac:dyDescent="0.3">
      <c r="N403">
        <v>97</v>
      </c>
      <c r="O403">
        <v>7.1</v>
      </c>
    </row>
    <row r="404" spans="14:15" x14ac:dyDescent="0.3">
      <c r="N404">
        <v>105</v>
      </c>
      <c r="O404">
        <v>7.1</v>
      </c>
    </row>
    <row r="405" spans="14:15" x14ac:dyDescent="0.3">
      <c r="N405">
        <v>108</v>
      </c>
      <c r="O405">
        <v>5.5</v>
      </c>
    </row>
    <row r="406" spans="14:15" x14ac:dyDescent="0.3">
      <c r="N406">
        <v>106</v>
      </c>
      <c r="O406">
        <v>5.6</v>
      </c>
    </row>
    <row r="407" spans="14:15" x14ac:dyDescent="0.3">
      <c r="N407">
        <v>112</v>
      </c>
      <c r="O407">
        <v>7.5</v>
      </c>
    </row>
    <row r="408" spans="14:15" x14ac:dyDescent="0.3">
      <c r="N408">
        <v>135</v>
      </c>
      <c r="O408">
        <v>5.4</v>
      </c>
    </row>
    <row r="409" spans="14:15" x14ac:dyDescent="0.3">
      <c r="N409">
        <v>109</v>
      </c>
      <c r="O409">
        <v>4.3</v>
      </c>
    </row>
    <row r="410" spans="14:15" x14ac:dyDescent="0.3">
      <c r="N410">
        <v>86</v>
      </c>
      <c r="O410">
        <v>4.9000000000000004</v>
      </c>
    </row>
    <row r="411" spans="14:15" x14ac:dyDescent="0.3">
      <c r="N411">
        <v>95</v>
      </c>
      <c r="O411">
        <v>7.1</v>
      </c>
    </row>
    <row r="412" spans="14:15" x14ac:dyDescent="0.3">
      <c r="N412">
        <v>107</v>
      </c>
      <c r="O412">
        <v>6.4</v>
      </c>
    </row>
    <row r="413" spans="14:15" x14ac:dyDescent="0.3">
      <c r="N413">
        <v>82</v>
      </c>
      <c r="O413">
        <v>4.3</v>
      </c>
    </row>
    <row r="414" spans="14:15" x14ac:dyDescent="0.3">
      <c r="N414">
        <v>88</v>
      </c>
      <c r="O414">
        <v>6.1</v>
      </c>
    </row>
    <row r="415" spans="14:15" x14ac:dyDescent="0.3">
      <c r="N415">
        <v>120</v>
      </c>
      <c r="O415">
        <v>7</v>
      </c>
    </row>
    <row r="416" spans="14:15" x14ac:dyDescent="0.3">
      <c r="N416">
        <v>105</v>
      </c>
      <c r="O416">
        <v>7.7</v>
      </c>
    </row>
    <row r="417" spans="14:15" x14ac:dyDescent="0.3">
      <c r="N417">
        <v>123</v>
      </c>
      <c r="O417">
        <v>5.9</v>
      </c>
    </row>
    <row r="418" spans="14:15" x14ac:dyDescent="0.3">
      <c r="N418">
        <v>101</v>
      </c>
      <c r="O418">
        <v>6.7</v>
      </c>
    </row>
    <row r="419" spans="14:15" x14ac:dyDescent="0.3">
      <c r="N419">
        <v>113</v>
      </c>
      <c r="O419">
        <v>6.5</v>
      </c>
    </row>
    <row r="420" spans="14:15" x14ac:dyDescent="0.3">
      <c r="N420">
        <v>110</v>
      </c>
      <c r="O420">
        <v>7.1</v>
      </c>
    </row>
    <row r="421" spans="14:15" x14ac:dyDescent="0.3">
      <c r="N421">
        <v>142</v>
      </c>
      <c r="O421">
        <v>7.3</v>
      </c>
    </row>
    <row r="422" spans="14:15" x14ac:dyDescent="0.3">
      <c r="N422">
        <v>102</v>
      </c>
      <c r="O422">
        <v>6.5</v>
      </c>
    </row>
    <row r="423" spans="14:15" x14ac:dyDescent="0.3">
      <c r="N423">
        <v>126</v>
      </c>
      <c r="O423">
        <v>7</v>
      </c>
    </row>
    <row r="424" spans="14:15" x14ac:dyDescent="0.3">
      <c r="N424">
        <v>83</v>
      </c>
      <c r="O424">
        <v>6.8</v>
      </c>
    </row>
    <row r="425" spans="14:15" x14ac:dyDescent="0.3">
      <c r="N425">
        <v>85</v>
      </c>
      <c r="O425">
        <v>7.2</v>
      </c>
    </row>
    <row r="426" spans="14:15" x14ac:dyDescent="0.3">
      <c r="N426">
        <v>120</v>
      </c>
      <c r="O426">
        <v>6.1</v>
      </c>
    </row>
    <row r="427" spans="14:15" x14ac:dyDescent="0.3">
      <c r="N427">
        <v>116</v>
      </c>
      <c r="O427">
        <v>6.7</v>
      </c>
    </row>
    <row r="428" spans="14:15" x14ac:dyDescent="0.3">
      <c r="N428">
        <v>113</v>
      </c>
      <c r="O428">
        <v>6.4</v>
      </c>
    </row>
    <row r="429" spans="14:15" x14ac:dyDescent="0.3">
      <c r="N429">
        <v>87</v>
      </c>
      <c r="O429">
        <v>4.4000000000000004</v>
      </c>
    </row>
    <row r="430" spans="14:15" x14ac:dyDescent="0.3">
      <c r="N430">
        <v>101</v>
      </c>
      <c r="O430">
        <v>5.4</v>
      </c>
    </row>
    <row r="431" spans="14:15" x14ac:dyDescent="0.3">
      <c r="N431">
        <v>110</v>
      </c>
      <c r="O431">
        <v>6.5</v>
      </c>
    </row>
    <row r="432" spans="14:15" x14ac:dyDescent="0.3">
      <c r="N432">
        <v>128</v>
      </c>
      <c r="O432">
        <v>6.7</v>
      </c>
    </row>
    <row r="433" spans="14:15" x14ac:dyDescent="0.3">
      <c r="N433">
        <v>138</v>
      </c>
      <c r="O433">
        <v>8.1</v>
      </c>
    </row>
    <row r="434" spans="14:15" x14ac:dyDescent="0.3">
      <c r="N434">
        <v>88</v>
      </c>
      <c r="O434">
        <v>5.6</v>
      </c>
    </row>
    <row r="435" spans="14:15" x14ac:dyDescent="0.3">
      <c r="N435">
        <v>91</v>
      </c>
      <c r="O435">
        <v>6.3</v>
      </c>
    </row>
    <row r="436" spans="14:15" x14ac:dyDescent="0.3">
      <c r="N436">
        <v>138</v>
      </c>
      <c r="O436">
        <v>7.3</v>
      </c>
    </row>
    <row r="437" spans="14:15" x14ac:dyDescent="0.3">
      <c r="N437">
        <v>99</v>
      </c>
      <c r="O437">
        <v>6.1</v>
      </c>
    </row>
    <row r="438" spans="14:15" x14ac:dyDescent="0.3">
      <c r="N438">
        <v>117</v>
      </c>
      <c r="O438">
        <v>7.7</v>
      </c>
    </row>
    <row r="439" spans="14:15" x14ac:dyDescent="0.3">
      <c r="N439">
        <v>117</v>
      </c>
      <c r="O439">
        <v>6.4</v>
      </c>
    </row>
    <row r="440" spans="14:15" x14ac:dyDescent="0.3">
      <c r="N440">
        <v>123</v>
      </c>
      <c r="O440">
        <v>6.8</v>
      </c>
    </row>
    <row r="441" spans="14:15" x14ac:dyDescent="0.3">
      <c r="N441">
        <v>118</v>
      </c>
      <c r="O441">
        <v>6.6</v>
      </c>
    </row>
    <row r="442" spans="14:15" x14ac:dyDescent="0.3">
      <c r="N442">
        <v>154</v>
      </c>
      <c r="O442">
        <v>7.2</v>
      </c>
    </row>
    <row r="443" spans="14:15" x14ac:dyDescent="0.3">
      <c r="N443">
        <v>118</v>
      </c>
      <c r="O443">
        <v>6.9</v>
      </c>
    </row>
    <row r="444" spans="14:15" x14ac:dyDescent="0.3">
      <c r="N444">
        <v>90</v>
      </c>
      <c r="O444">
        <v>5.2</v>
      </c>
    </row>
    <row r="445" spans="14:15" x14ac:dyDescent="0.3">
      <c r="N445">
        <v>113</v>
      </c>
      <c r="O445">
        <v>4.9000000000000004</v>
      </c>
    </row>
    <row r="446" spans="14:15" x14ac:dyDescent="0.3">
      <c r="N446">
        <v>88</v>
      </c>
      <c r="O446">
        <v>6.3</v>
      </c>
    </row>
    <row r="447" spans="14:15" x14ac:dyDescent="0.3">
      <c r="N447">
        <v>93</v>
      </c>
      <c r="O447">
        <v>5.6</v>
      </c>
    </row>
    <row r="448" spans="14:15" x14ac:dyDescent="0.3">
      <c r="N448">
        <v>104</v>
      </c>
      <c r="O448">
        <v>5.5</v>
      </c>
    </row>
    <row r="449" spans="14:15" x14ac:dyDescent="0.3">
      <c r="N449">
        <v>135</v>
      </c>
      <c r="O449">
        <v>6.7</v>
      </c>
    </row>
    <row r="450" spans="14:15" x14ac:dyDescent="0.3">
      <c r="N450">
        <v>134</v>
      </c>
      <c r="O450">
        <v>7.6</v>
      </c>
    </row>
    <row r="451" spans="14:15" x14ac:dyDescent="0.3">
      <c r="N451">
        <v>98</v>
      </c>
      <c r="O451">
        <v>5.7</v>
      </c>
    </row>
    <row r="452" spans="14:15" x14ac:dyDescent="0.3">
      <c r="N452">
        <v>80</v>
      </c>
      <c r="O452">
        <v>4.5999999999999996</v>
      </c>
    </row>
    <row r="453" spans="14:15" x14ac:dyDescent="0.3">
      <c r="N453">
        <v>83</v>
      </c>
      <c r="O453">
        <v>7</v>
      </c>
    </row>
    <row r="454" spans="14:15" x14ac:dyDescent="0.3">
      <c r="N454">
        <v>102</v>
      </c>
      <c r="O454">
        <v>5.2</v>
      </c>
    </row>
    <row r="455" spans="14:15" x14ac:dyDescent="0.3">
      <c r="N455">
        <v>130</v>
      </c>
      <c r="O455">
        <v>5.0999999999999996</v>
      </c>
    </row>
    <row r="456" spans="14:15" x14ac:dyDescent="0.3">
      <c r="N456">
        <v>129</v>
      </c>
      <c r="O456">
        <v>6.6</v>
      </c>
    </row>
    <row r="457" spans="14:15" x14ac:dyDescent="0.3">
      <c r="N457">
        <v>89</v>
      </c>
      <c r="O457">
        <v>6.7</v>
      </c>
    </row>
    <row r="458" spans="14:15" x14ac:dyDescent="0.3">
      <c r="N458">
        <v>74</v>
      </c>
      <c r="O458">
        <v>7.3</v>
      </c>
    </row>
    <row r="459" spans="14:15" x14ac:dyDescent="0.3">
      <c r="N459">
        <v>96</v>
      </c>
      <c r="O459">
        <v>5.9</v>
      </c>
    </row>
    <row r="460" spans="14:15" x14ac:dyDescent="0.3">
      <c r="N460">
        <v>114</v>
      </c>
      <c r="O460">
        <v>5.6</v>
      </c>
    </row>
    <row r="461" spans="14:15" x14ac:dyDescent="0.3">
      <c r="N461">
        <v>99</v>
      </c>
      <c r="O461">
        <v>6.5</v>
      </c>
    </row>
    <row r="462" spans="14:15" x14ac:dyDescent="0.3">
      <c r="N462">
        <v>129</v>
      </c>
      <c r="O462">
        <v>5.9</v>
      </c>
    </row>
    <row r="463" spans="14:15" x14ac:dyDescent="0.3">
      <c r="N463">
        <v>113</v>
      </c>
      <c r="O463">
        <v>7</v>
      </c>
    </row>
    <row r="464" spans="14:15" x14ac:dyDescent="0.3">
      <c r="N464">
        <v>90</v>
      </c>
      <c r="O464">
        <v>5.3</v>
      </c>
    </row>
    <row r="465" spans="14:15" x14ac:dyDescent="0.3">
      <c r="N465">
        <v>118</v>
      </c>
      <c r="O465">
        <v>5.9</v>
      </c>
    </row>
    <row r="466" spans="14:15" x14ac:dyDescent="0.3">
      <c r="N466">
        <v>106</v>
      </c>
      <c r="O466">
        <v>6.3</v>
      </c>
    </row>
    <row r="467" spans="14:15" x14ac:dyDescent="0.3">
      <c r="N467">
        <v>89</v>
      </c>
      <c r="O467">
        <v>6.3</v>
      </c>
    </row>
    <row r="468" spans="14:15" x14ac:dyDescent="0.3">
      <c r="N468">
        <v>145</v>
      </c>
      <c r="O468">
        <v>7.3</v>
      </c>
    </row>
    <row r="469" spans="14:15" x14ac:dyDescent="0.3">
      <c r="N469">
        <v>114</v>
      </c>
      <c r="O469">
        <v>5.8</v>
      </c>
    </row>
    <row r="470" spans="14:15" x14ac:dyDescent="0.3">
      <c r="N470">
        <v>87</v>
      </c>
      <c r="O470">
        <v>5.2</v>
      </c>
    </row>
    <row r="471" spans="14:15" x14ac:dyDescent="0.3">
      <c r="N471">
        <v>119</v>
      </c>
      <c r="O471">
        <v>2.4</v>
      </c>
    </row>
    <row r="472" spans="14:15" x14ac:dyDescent="0.3">
      <c r="N472">
        <v>91</v>
      </c>
      <c r="O472">
        <v>5.7</v>
      </c>
    </row>
    <row r="473" spans="14:15" x14ac:dyDescent="0.3">
      <c r="N473">
        <v>118</v>
      </c>
      <c r="O473">
        <v>5.8</v>
      </c>
    </row>
    <row r="474" spans="14:15" x14ac:dyDescent="0.3">
      <c r="N474">
        <v>116</v>
      </c>
      <c r="O474">
        <v>5.6</v>
      </c>
    </row>
    <row r="475" spans="14:15" x14ac:dyDescent="0.3">
      <c r="N475">
        <v>105</v>
      </c>
      <c r="O475">
        <v>6</v>
      </c>
    </row>
    <row r="476" spans="14:15" x14ac:dyDescent="0.3">
      <c r="N476">
        <v>97</v>
      </c>
      <c r="O476">
        <v>5.8</v>
      </c>
    </row>
    <row r="477" spans="14:15" x14ac:dyDescent="0.3">
      <c r="N477">
        <v>106</v>
      </c>
      <c r="O477">
        <v>6</v>
      </c>
    </row>
    <row r="478" spans="14:15" x14ac:dyDescent="0.3">
      <c r="N478">
        <v>106</v>
      </c>
      <c r="O478">
        <v>5.7</v>
      </c>
    </row>
    <row r="479" spans="14:15" x14ac:dyDescent="0.3">
      <c r="N479">
        <v>94</v>
      </c>
      <c r="O479">
        <v>6</v>
      </c>
    </row>
    <row r="480" spans="14:15" x14ac:dyDescent="0.3">
      <c r="N480">
        <v>104</v>
      </c>
      <c r="O480">
        <v>7.8</v>
      </c>
    </row>
    <row r="481" spans="14:15" x14ac:dyDescent="0.3">
      <c r="N481">
        <v>102</v>
      </c>
      <c r="O481">
        <v>4.2</v>
      </c>
    </row>
    <row r="482" spans="14:15" x14ac:dyDescent="0.3">
      <c r="N482">
        <v>105</v>
      </c>
      <c r="O482">
        <v>5.6</v>
      </c>
    </row>
    <row r="483" spans="14:15" x14ac:dyDescent="0.3">
      <c r="N483">
        <v>135</v>
      </c>
      <c r="O483">
        <v>8.1999999999999993</v>
      </c>
    </row>
    <row r="484" spans="14:15" x14ac:dyDescent="0.3">
      <c r="N484">
        <v>73</v>
      </c>
      <c r="O484">
        <v>8.5</v>
      </c>
    </row>
    <row r="485" spans="14:15" x14ac:dyDescent="0.3">
      <c r="N485">
        <v>94</v>
      </c>
      <c r="O485">
        <v>5.8</v>
      </c>
    </row>
    <row r="486" spans="14:15" x14ac:dyDescent="0.3">
      <c r="N486">
        <v>95</v>
      </c>
      <c r="O486">
        <v>6.5</v>
      </c>
    </row>
    <row r="487" spans="14:15" x14ac:dyDescent="0.3">
      <c r="N487">
        <v>124</v>
      </c>
      <c r="O487">
        <v>7.2</v>
      </c>
    </row>
    <row r="488" spans="14:15" x14ac:dyDescent="0.3">
      <c r="N488">
        <v>136</v>
      </c>
      <c r="O488">
        <v>6.7</v>
      </c>
    </row>
    <row r="489" spans="14:15" x14ac:dyDescent="0.3">
      <c r="N489">
        <v>91</v>
      </c>
      <c r="O489">
        <v>3.4</v>
      </c>
    </row>
    <row r="490" spans="14:15" x14ac:dyDescent="0.3">
      <c r="N490">
        <v>107</v>
      </c>
      <c r="O490">
        <v>5.9</v>
      </c>
    </row>
    <row r="491" spans="14:15" x14ac:dyDescent="0.3">
      <c r="N491">
        <v>108</v>
      </c>
      <c r="O491">
        <v>7.8</v>
      </c>
    </row>
    <row r="492" spans="14:15" x14ac:dyDescent="0.3">
      <c r="N492">
        <v>99</v>
      </c>
      <c r="O492">
        <v>5.9</v>
      </c>
    </row>
    <row r="493" spans="14:15" x14ac:dyDescent="0.3">
      <c r="N493">
        <v>92</v>
      </c>
      <c r="O493">
        <v>4.0999999999999996</v>
      </c>
    </row>
    <row r="494" spans="14:15" x14ac:dyDescent="0.3">
      <c r="N494">
        <v>87</v>
      </c>
      <c r="O494">
        <v>6.8</v>
      </c>
    </row>
    <row r="495" spans="14:15" x14ac:dyDescent="0.3">
      <c r="N495">
        <v>110</v>
      </c>
      <c r="O495">
        <v>5.8</v>
      </c>
    </row>
    <row r="496" spans="14:15" x14ac:dyDescent="0.3">
      <c r="N496">
        <v>98</v>
      </c>
      <c r="O496">
        <v>7.5</v>
      </c>
    </row>
    <row r="497" spans="14:15" x14ac:dyDescent="0.3">
      <c r="N497">
        <v>154</v>
      </c>
      <c r="O497">
        <v>6.9</v>
      </c>
    </row>
    <row r="498" spans="14:15" x14ac:dyDescent="0.3">
      <c r="N498">
        <v>129</v>
      </c>
      <c r="O498">
        <v>6.5</v>
      </c>
    </row>
    <row r="499" spans="14:15" x14ac:dyDescent="0.3">
      <c r="N499">
        <v>86</v>
      </c>
      <c r="O499">
        <v>6.9</v>
      </c>
    </row>
    <row r="500" spans="14:15" x14ac:dyDescent="0.3">
      <c r="N500">
        <v>109</v>
      </c>
      <c r="O500">
        <v>7.9</v>
      </c>
    </row>
    <row r="501" spans="14:15" x14ac:dyDescent="0.3">
      <c r="N501">
        <v>104</v>
      </c>
      <c r="O501">
        <v>7.4</v>
      </c>
    </row>
    <row r="502" spans="14:15" x14ac:dyDescent="0.3">
      <c r="N502">
        <v>110</v>
      </c>
      <c r="O502">
        <v>6.7</v>
      </c>
    </row>
    <row r="503" spans="14:15" x14ac:dyDescent="0.3">
      <c r="N503">
        <v>136</v>
      </c>
      <c r="O503">
        <v>7.4</v>
      </c>
    </row>
    <row r="504" spans="14:15" x14ac:dyDescent="0.3">
      <c r="N504">
        <v>115</v>
      </c>
      <c r="O504">
        <v>6.9</v>
      </c>
    </row>
    <row r="505" spans="14:15" x14ac:dyDescent="0.3">
      <c r="N505">
        <v>99</v>
      </c>
      <c r="O505">
        <v>6.8</v>
      </c>
    </row>
    <row r="506" spans="14:15" x14ac:dyDescent="0.3">
      <c r="N506">
        <v>117</v>
      </c>
      <c r="O506">
        <v>6.7</v>
      </c>
    </row>
    <row r="507" spans="14:15" x14ac:dyDescent="0.3">
      <c r="N507">
        <v>125</v>
      </c>
      <c r="O507">
        <v>5.0999999999999996</v>
      </c>
    </row>
    <row r="508" spans="14:15" x14ac:dyDescent="0.3">
      <c r="N508">
        <v>110</v>
      </c>
      <c r="O508">
        <v>4.0999999999999996</v>
      </c>
    </row>
    <row r="509" spans="14:15" x14ac:dyDescent="0.3">
      <c r="N509">
        <v>125</v>
      </c>
      <c r="O509">
        <v>7.3</v>
      </c>
    </row>
    <row r="510" spans="14:15" x14ac:dyDescent="0.3">
      <c r="N510">
        <v>102</v>
      </c>
      <c r="O510">
        <v>6</v>
      </c>
    </row>
    <row r="511" spans="14:15" x14ac:dyDescent="0.3">
      <c r="N511">
        <v>128</v>
      </c>
      <c r="O511">
        <v>7.3</v>
      </c>
    </row>
    <row r="512" spans="14:15" x14ac:dyDescent="0.3">
      <c r="N512">
        <v>100</v>
      </c>
      <c r="O512">
        <v>5.4</v>
      </c>
    </row>
    <row r="513" spans="14:15" x14ac:dyDescent="0.3">
      <c r="N513">
        <v>124</v>
      </c>
      <c r="O513">
        <v>5.9</v>
      </c>
    </row>
    <row r="514" spans="14:15" x14ac:dyDescent="0.3">
      <c r="N514">
        <v>102</v>
      </c>
      <c r="O514">
        <v>7.1</v>
      </c>
    </row>
    <row r="515" spans="14:15" x14ac:dyDescent="0.3">
      <c r="N515">
        <v>90</v>
      </c>
      <c r="O515">
        <v>6</v>
      </c>
    </row>
    <row r="516" spans="14:15" x14ac:dyDescent="0.3">
      <c r="N516">
        <v>130</v>
      </c>
      <c r="O516">
        <v>6.5</v>
      </c>
    </row>
    <row r="517" spans="14:15" x14ac:dyDescent="0.3">
      <c r="N517">
        <v>118</v>
      </c>
      <c r="O517">
        <v>5.7</v>
      </c>
    </row>
    <row r="518" spans="14:15" x14ac:dyDescent="0.3">
      <c r="N518">
        <v>105</v>
      </c>
      <c r="O518">
        <v>7.6</v>
      </c>
    </row>
    <row r="519" spans="14:15" x14ac:dyDescent="0.3">
      <c r="N519">
        <v>142</v>
      </c>
      <c r="O519">
        <v>6.6</v>
      </c>
    </row>
    <row r="520" spans="14:15" x14ac:dyDescent="0.3">
      <c r="N520">
        <v>100</v>
      </c>
      <c r="O520">
        <v>5.4</v>
      </c>
    </row>
    <row r="521" spans="14:15" x14ac:dyDescent="0.3">
      <c r="N521">
        <v>116</v>
      </c>
      <c r="O521">
        <v>7.3</v>
      </c>
    </row>
    <row r="522" spans="14:15" x14ac:dyDescent="0.3">
      <c r="N522">
        <v>131</v>
      </c>
      <c r="O522">
        <v>6.5</v>
      </c>
    </row>
    <row r="523" spans="14:15" x14ac:dyDescent="0.3">
      <c r="N523">
        <v>91</v>
      </c>
      <c r="O523">
        <v>6.6</v>
      </c>
    </row>
    <row r="524" spans="14:15" x14ac:dyDescent="0.3">
      <c r="N524">
        <v>123</v>
      </c>
      <c r="O524">
        <v>6.6</v>
      </c>
    </row>
    <row r="525" spans="14:15" x14ac:dyDescent="0.3">
      <c r="N525">
        <v>134</v>
      </c>
      <c r="O525">
        <v>5.9</v>
      </c>
    </row>
    <row r="526" spans="14:15" x14ac:dyDescent="0.3">
      <c r="N526">
        <v>148</v>
      </c>
      <c r="O526">
        <v>6.7</v>
      </c>
    </row>
    <row r="527" spans="14:15" x14ac:dyDescent="0.3">
      <c r="N527">
        <v>110</v>
      </c>
      <c r="O527">
        <v>6.1</v>
      </c>
    </row>
    <row r="528" spans="14:15" x14ac:dyDescent="0.3">
      <c r="N528">
        <v>113</v>
      </c>
      <c r="O528">
        <v>6.6</v>
      </c>
    </row>
    <row r="529" spans="14:15" x14ac:dyDescent="0.3">
      <c r="N529">
        <v>94</v>
      </c>
      <c r="O529">
        <v>6.6</v>
      </c>
    </row>
    <row r="530" spans="14:15" x14ac:dyDescent="0.3">
      <c r="N530">
        <v>116</v>
      </c>
      <c r="O530">
        <v>5.3</v>
      </c>
    </row>
    <row r="531" spans="14:15" x14ac:dyDescent="0.3">
      <c r="N531">
        <v>99</v>
      </c>
      <c r="O531">
        <v>6</v>
      </c>
    </row>
    <row r="532" spans="14:15" x14ac:dyDescent="0.3">
      <c r="N532">
        <v>93</v>
      </c>
      <c r="O532">
        <v>4.7</v>
      </c>
    </row>
    <row r="533" spans="14:15" x14ac:dyDescent="0.3">
      <c r="N533">
        <v>113</v>
      </c>
      <c r="O533">
        <v>6.1</v>
      </c>
    </row>
    <row r="534" spans="14:15" x14ac:dyDescent="0.3">
      <c r="N534">
        <v>106</v>
      </c>
      <c r="O534">
        <v>7.2</v>
      </c>
    </row>
    <row r="535" spans="14:15" x14ac:dyDescent="0.3">
      <c r="N535">
        <v>91</v>
      </c>
      <c r="O535">
        <v>6.4</v>
      </c>
    </row>
    <row r="536" spans="14:15" x14ac:dyDescent="0.3">
      <c r="N536">
        <v>128</v>
      </c>
      <c r="O536">
        <v>6.1</v>
      </c>
    </row>
    <row r="537" spans="14:15" x14ac:dyDescent="0.3">
      <c r="N537">
        <v>98</v>
      </c>
      <c r="O537">
        <v>5.9</v>
      </c>
    </row>
    <row r="538" spans="14:15" x14ac:dyDescent="0.3">
      <c r="N538">
        <v>134</v>
      </c>
      <c r="O538">
        <v>6</v>
      </c>
    </row>
    <row r="539" spans="14:15" x14ac:dyDescent="0.3">
      <c r="N539">
        <v>97</v>
      </c>
      <c r="O539">
        <v>6.3</v>
      </c>
    </row>
    <row r="540" spans="14:15" x14ac:dyDescent="0.3">
      <c r="N540">
        <v>112</v>
      </c>
      <c r="O540">
        <v>5.6</v>
      </c>
    </row>
    <row r="541" spans="14:15" x14ac:dyDescent="0.3">
      <c r="N541">
        <v>153</v>
      </c>
      <c r="O541">
        <v>6.4</v>
      </c>
    </row>
    <row r="542" spans="14:15" x14ac:dyDescent="0.3">
      <c r="N542">
        <v>110</v>
      </c>
      <c r="O542">
        <v>7.1</v>
      </c>
    </row>
    <row r="543" spans="14:15" x14ac:dyDescent="0.3">
      <c r="N543">
        <v>122</v>
      </c>
      <c r="O543">
        <v>6.6</v>
      </c>
    </row>
    <row r="544" spans="14:15" x14ac:dyDescent="0.3">
      <c r="N544">
        <v>87</v>
      </c>
      <c r="O544">
        <v>4.5999999999999996</v>
      </c>
    </row>
    <row r="545" spans="14:15" x14ac:dyDescent="0.3">
      <c r="N545">
        <v>105</v>
      </c>
      <c r="O545">
        <v>8.4</v>
      </c>
    </row>
    <row r="546" spans="14:15" x14ac:dyDescent="0.3">
      <c r="N546">
        <v>125</v>
      </c>
      <c r="O546">
        <v>7.1</v>
      </c>
    </row>
    <row r="547" spans="14:15" x14ac:dyDescent="0.3">
      <c r="N547">
        <v>87</v>
      </c>
      <c r="O547">
        <v>7.4</v>
      </c>
    </row>
    <row r="548" spans="14:15" x14ac:dyDescent="0.3">
      <c r="N548">
        <v>152</v>
      </c>
      <c r="O548">
        <v>6.9</v>
      </c>
    </row>
    <row r="549" spans="14:15" x14ac:dyDescent="0.3">
      <c r="N549">
        <v>116</v>
      </c>
      <c r="O549">
        <v>4.5</v>
      </c>
    </row>
    <row r="550" spans="14:15" x14ac:dyDescent="0.3">
      <c r="N550">
        <v>109</v>
      </c>
      <c r="O550">
        <v>7.1</v>
      </c>
    </row>
    <row r="551" spans="14:15" x14ac:dyDescent="0.3">
      <c r="N551">
        <v>108</v>
      </c>
      <c r="O551">
        <v>6.5</v>
      </c>
    </row>
    <row r="552" spans="14:15" x14ac:dyDescent="0.3">
      <c r="N552">
        <v>85</v>
      </c>
      <c r="O552">
        <v>5.3</v>
      </c>
    </row>
    <row r="553" spans="14:15" x14ac:dyDescent="0.3">
      <c r="N553">
        <v>106</v>
      </c>
      <c r="O553">
        <v>6.7</v>
      </c>
    </row>
    <row r="554" spans="14:15" x14ac:dyDescent="0.3">
      <c r="N554">
        <v>93</v>
      </c>
      <c r="O554">
        <v>7.2</v>
      </c>
    </row>
    <row r="555" spans="14:15" x14ac:dyDescent="0.3">
      <c r="N555">
        <v>117</v>
      </c>
      <c r="O555">
        <v>7.2</v>
      </c>
    </row>
    <row r="556" spans="14:15" x14ac:dyDescent="0.3">
      <c r="N556">
        <v>116</v>
      </c>
      <c r="O556">
        <v>5.5</v>
      </c>
    </row>
    <row r="557" spans="14:15" x14ac:dyDescent="0.3">
      <c r="N557">
        <v>132</v>
      </c>
      <c r="O557">
        <v>5.8</v>
      </c>
    </row>
    <row r="558" spans="14:15" x14ac:dyDescent="0.3">
      <c r="N558">
        <v>92</v>
      </c>
      <c r="O558">
        <v>6</v>
      </c>
    </row>
    <row r="559" spans="14:15" x14ac:dyDescent="0.3">
      <c r="N559">
        <v>139</v>
      </c>
      <c r="O559">
        <v>6.6</v>
      </c>
    </row>
    <row r="560" spans="14:15" x14ac:dyDescent="0.3">
      <c r="N560">
        <v>153</v>
      </c>
      <c r="O560">
        <v>8.3000000000000007</v>
      </c>
    </row>
    <row r="561" spans="14:15" x14ac:dyDescent="0.3">
      <c r="N561">
        <v>142</v>
      </c>
      <c r="O561">
        <v>6.7</v>
      </c>
    </row>
    <row r="562" spans="14:15" x14ac:dyDescent="0.3">
      <c r="N562">
        <v>124</v>
      </c>
      <c r="O562">
        <v>7.1</v>
      </c>
    </row>
    <row r="563" spans="14:15" x14ac:dyDescent="0.3">
      <c r="N563">
        <v>117</v>
      </c>
      <c r="O563">
        <v>6</v>
      </c>
    </row>
    <row r="564" spans="14:15" x14ac:dyDescent="0.3">
      <c r="N564">
        <v>141</v>
      </c>
      <c r="O564">
        <v>6.9</v>
      </c>
    </row>
    <row r="565" spans="14:15" x14ac:dyDescent="0.3">
      <c r="N565">
        <v>110</v>
      </c>
      <c r="O565">
        <v>5.6</v>
      </c>
    </row>
    <row r="566" spans="14:15" x14ac:dyDescent="0.3">
      <c r="N566">
        <v>109</v>
      </c>
      <c r="O566">
        <v>5.6</v>
      </c>
    </row>
    <row r="567" spans="14:15" x14ac:dyDescent="0.3">
      <c r="N567">
        <v>88</v>
      </c>
      <c r="O567">
        <v>4.5</v>
      </c>
    </row>
    <row r="568" spans="14:15" x14ac:dyDescent="0.3">
      <c r="N568">
        <v>124</v>
      </c>
      <c r="O568">
        <v>7.1</v>
      </c>
    </row>
    <row r="569" spans="14:15" x14ac:dyDescent="0.3">
      <c r="N569">
        <v>119</v>
      </c>
      <c r="O569">
        <v>6.5</v>
      </c>
    </row>
    <row r="570" spans="14:15" x14ac:dyDescent="0.3">
      <c r="N570">
        <v>103</v>
      </c>
      <c r="O570">
        <v>6.4</v>
      </c>
    </row>
    <row r="571" spans="14:15" x14ac:dyDescent="0.3">
      <c r="N571">
        <v>116</v>
      </c>
      <c r="O571">
        <v>5.8</v>
      </c>
    </row>
    <row r="572" spans="14:15" x14ac:dyDescent="0.3">
      <c r="N572">
        <v>125</v>
      </c>
      <c r="O572">
        <v>8</v>
      </c>
    </row>
    <row r="573" spans="14:15" x14ac:dyDescent="0.3">
      <c r="N573">
        <v>125</v>
      </c>
      <c r="O573">
        <v>6.2</v>
      </c>
    </row>
    <row r="574" spans="14:15" x14ac:dyDescent="0.3">
      <c r="N574">
        <v>146</v>
      </c>
      <c r="O574">
        <v>7.2</v>
      </c>
    </row>
    <row r="575" spans="14:15" x14ac:dyDescent="0.3">
      <c r="N575">
        <v>118</v>
      </c>
      <c r="O575">
        <v>6.1</v>
      </c>
    </row>
    <row r="576" spans="14:15" x14ac:dyDescent="0.3">
      <c r="N576">
        <v>105</v>
      </c>
      <c r="O576">
        <v>7.6</v>
      </c>
    </row>
    <row r="577" spans="14:15" x14ac:dyDescent="0.3">
      <c r="N577">
        <v>136</v>
      </c>
      <c r="O577">
        <v>6.3</v>
      </c>
    </row>
    <row r="578" spans="14:15" x14ac:dyDescent="0.3">
      <c r="N578">
        <v>92</v>
      </c>
      <c r="O578">
        <v>6.3</v>
      </c>
    </row>
    <row r="579" spans="14:15" x14ac:dyDescent="0.3">
      <c r="N579">
        <v>116</v>
      </c>
      <c r="O579">
        <v>6.3</v>
      </c>
    </row>
    <row r="580" spans="14:15" x14ac:dyDescent="0.3">
      <c r="N580">
        <v>127</v>
      </c>
      <c r="O580">
        <v>7.7</v>
      </c>
    </row>
    <row r="581" spans="14:15" x14ac:dyDescent="0.3">
      <c r="N581">
        <v>136</v>
      </c>
      <c r="O581">
        <v>7</v>
      </c>
    </row>
    <row r="582" spans="14:15" x14ac:dyDescent="0.3">
      <c r="N582">
        <v>111</v>
      </c>
      <c r="O582">
        <v>5.3</v>
      </c>
    </row>
    <row r="583" spans="14:15" x14ac:dyDescent="0.3">
      <c r="N583">
        <v>116</v>
      </c>
      <c r="O583">
        <v>5.6</v>
      </c>
    </row>
    <row r="584" spans="14:15" x14ac:dyDescent="0.3">
      <c r="N584">
        <v>113</v>
      </c>
      <c r="O584">
        <v>5.2</v>
      </c>
    </row>
    <row r="585" spans="14:15" x14ac:dyDescent="0.3">
      <c r="N585">
        <v>97</v>
      </c>
      <c r="O585">
        <v>5.4</v>
      </c>
    </row>
    <row r="586" spans="14:15" x14ac:dyDescent="0.3">
      <c r="N586">
        <v>88</v>
      </c>
      <c r="O586">
        <v>6.4</v>
      </c>
    </row>
    <row r="587" spans="14:15" x14ac:dyDescent="0.3">
      <c r="N587">
        <v>136</v>
      </c>
      <c r="O587">
        <v>5.9</v>
      </c>
    </row>
    <row r="588" spans="14:15" x14ac:dyDescent="0.3">
      <c r="N588">
        <v>125</v>
      </c>
      <c r="O588">
        <v>6.3</v>
      </c>
    </row>
    <row r="589" spans="14:15" x14ac:dyDescent="0.3">
      <c r="N589">
        <v>116</v>
      </c>
      <c r="O589">
        <v>6.5</v>
      </c>
    </row>
    <row r="590" spans="14:15" x14ac:dyDescent="0.3">
      <c r="N590">
        <v>98</v>
      </c>
      <c r="O590">
        <v>3</v>
      </c>
    </row>
    <row r="591" spans="14:15" x14ac:dyDescent="0.3">
      <c r="N591">
        <v>91</v>
      </c>
      <c r="O591">
        <v>3.6</v>
      </c>
    </row>
    <row r="592" spans="14:15" x14ac:dyDescent="0.3">
      <c r="N592">
        <v>97</v>
      </c>
      <c r="O592">
        <v>5.8</v>
      </c>
    </row>
    <row r="593" spans="14:15" x14ac:dyDescent="0.3">
      <c r="N593">
        <v>95</v>
      </c>
      <c r="O593">
        <v>6.2</v>
      </c>
    </row>
    <row r="594" spans="14:15" x14ac:dyDescent="0.3">
      <c r="N594">
        <v>88</v>
      </c>
      <c r="O594">
        <v>5.6</v>
      </c>
    </row>
    <row r="595" spans="14:15" x14ac:dyDescent="0.3">
      <c r="N595">
        <v>133</v>
      </c>
      <c r="O595">
        <v>5.4</v>
      </c>
    </row>
    <row r="596" spans="14:15" x14ac:dyDescent="0.3">
      <c r="N596">
        <v>106</v>
      </c>
      <c r="O596">
        <v>6.1</v>
      </c>
    </row>
    <row r="597" spans="14:15" x14ac:dyDescent="0.3">
      <c r="N597">
        <v>116</v>
      </c>
      <c r="O597">
        <v>4.2</v>
      </c>
    </row>
    <row r="598" spans="14:15" x14ac:dyDescent="0.3">
      <c r="N598">
        <v>115</v>
      </c>
      <c r="O598">
        <v>6.7</v>
      </c>
    </row>
    <row r="599" spans="14:15" x14ac:dyDescent="0.3">
      <c r="N599">
        <v>99</v>
      </c>
      <c r="O599">
        <v>4.2</v>
      </c>
    </row>
    <row r="600" spans="14:15" x14ac:dyDescent="0.3">
      <c r="N600">
        <v>124</v>
      </c>
      <c r="O600">
        <v>6.4</v>
      </c>
    </row>
    <row r="601" spans="14:15" x14ac:dyDescent="0.3">
      <c r="N601">
        <v>124</v>
      </c>
      <c r="O601">
        <v>4.9000000000000004</v>
      </c>
    </row>
    <row r="602" spans="14:15" x14ac:dyDescent="0.3">
      <c r="N602">
        <v>124</v>
      </c>
      <c r="O602">
        <v>6.8</v>
      </c>
    </row>
    <row r="603" spans="14:15" x14ac:dyDescent="0.3">
      <c r="N603">
        <v>87</v>
      </c>
      <c r="O603">
        <v>7.7</v>
      </c>
    </row>
    <row r="604" spans="14:15" x14ac:dyDescent="0.3">
      <c r="N604">
        <v>105</v>
      </c>
      <c r="O604">
        <v>5.6</v>
      </c>
    </row>
    <row r="605" spans="14:15" x14ac:dyDescent="0.3">
      <c r="N605">
        <v>125</v>
      </c>
      <c r="O605">
        <v>6.4</v>
      </c>
    </row>
    <row r="606" spans="14:15" x14ac:dyDescent="0.3">
      <c r="N606">
        <v>141</v>
      </c>
      <c r="O606">
        <v>7.2</v>
      </c>
    </row>
    <row r="607" spans="14:15" x14ac:dyDescent="0.3">
      <c r="N607">
        <v>121</v>
      </c>
      <c r="O607">
        <v>6</v>
      </c>
    </row>
    <row r="608" spans="14:15" x14ac:dyDescent="0.3">
      <c r="N608">
        <v>111</v>
      </c>
      <c r="O608">
        <v>5.9</v>
      </c>
    </row>
    <row r="609" spans="14:15" x14ac:dyDescent="0.3">
      <c r="N609">
        <v>157</v>
      </c>
      <c r="O609">
        <v>7.9</v>
      </c>
    </row>
    <row r="610" spans="14:15" x14ac:dyDescent="0.3">
      <c r="N610">
        <v>128</v>
      </c>
      <c r="O610">
        <v>7.1</v>
      </c>
    </row>
    <row r="611" spans="14:15" x14ac:dyDescent="0.3">
      <c r="N611">
        <v>105</v>
      </c>
      <c r="O611">
        <v>5.9</v>
      </c>
    </row>
    <row r="612" spans="14:15" x14ac:dyDescent="0.3">
      <c r="N612">
        <v>113</v>
      </c>
      <c r="O612">
        <v>6.2</v>
      </c>
    </row>
    <row r="613" spans="14:15" x14ac:dyDescent="0.3">
      <c r="N613">
        <v>121</v>
      </c>
      <c r="O613">
        <v>7</v>
      </c>
    </row>
    <row r="614" spans="14:15" x14ac:dyDescent="0.3">
      <c r="N614">
        <v>102</v>
      </c>
      <c r="O614">
        <v>5.4</v>
      </c>
    </row>
    <row r="615" spans="14:15" x14ac:dyDescent="0.3">
      <c r="N615">
        <v>105</v>
      </c>
      <c r="O615">
        <v>8.6</v>
      </c>
    </row>
    <row r="616" spans="14:15" x14ac:dyDescent="0.3">
      <c r="N616">
        <v>132</v>
      </c>
      <c r="O616">
        <v>6.5</v>
      </c>
    </row>
    <row r="617" spans="14:15" x14ac:dyDescent="0.3">
      <c r="N617">
        <v>127</v>
      </c>
      <c r="O617">
        <v>6.4</v>
      </c>
    </row>
    <row r="618" spans="14:15" x14ac:dyDescent="0.3">
      <c r="N618">
        <v>103</v>
      </c>
      <c r="O618">
        <v>7.6</v>
      </c>
    </row>
    <row r="619" spans="14:15" x14ac:dyDescent="0.3">
      <c r="N619">
        <v>136</v>
      </c>
      <c r="O619">
        <v>5.5</v>
      </c>
    </row>
    <row r="620" spans="14:15" x14ac:dyDescent="0.3">
      <c r="N620">
        <v>150</v>
      </c>
      <c r="O620">
        <v>7.4</v>
      </c>
    </row>
    <row r="621" spans="14:15" x14ac:dyDescent="0.3">
      <c r="N621">
        <v>136</v>
      </c>
      <c r="O621">
        <v>8.6999999999999993</v>
      </c>
    </row>
    <row r="622" spans="14:15" x14ac:dyDescent="0.3">
      <c r="N622">
        <v>140</v>
      </c>
      <c r="O622">
        <v>7.6</v>
      </c>
    </row>
    <row r="623" spans="14:15" x14ac:dyDescent="0.3">
      <c r="N623">
        <v>104</v>
      </c>
      <c r="O623">
        <v>5.5</v>
      </c>
    </row>
    <row r="624" spans="14:15" x14ac:dyDescent="0.3">
      <c r="N624">
        <v>105</v>
      </c>
      <c r="O624">
        <v>7.6</v>
      </c>
    </row>
    <row r="625" spans="14:15" x14ac:dyDescent="0.3">
      <c r="N625">
        <v>119</v>
      </c>
      <c r="O625">
        <v>6.5</v>
      </c>
    </row>
    <row r="626" spans="14:15" x14ac:dyDescent="0.3">
      <c r="N626">
        <v>106</v>
      </c>
      <c r="O626">
        <v>6.9</v>
      </c>
    </row>
    <row r="627" spans="14:15" x14ac:dyDescent="0.3">
      <c r="N627">
        <v>136</v>
      </c>
      <c r="O627">
        <v>6.7</v>
      </c>
    </row>
    <row r="628" spans="14:15" x14ac:dyDescent="0.3">
      <c r="N628">
        <v>95</v>
      </c>
      <c r="O628">
        <v>6.6</v>
      </c>
    </row>
    <row r="629" spans="14:15" x14ac:dyDescent="0.3">
      <c r="N629">
        <v>137</v>
      </c>
      <c r="O629">
        <v>7.2</v>
      </c>
    </row>
    <row r="630" spans="14:15" x14ac:dyDescent="0.3">
      <c r="N630">
        <v>130</v>
      </c>
      <c r="O630">
        <v>6.4</v>
      </c>
    </row>
    <row r="631" spans="14:15" x14ac:dyDescent="0.3">
      <c r="N631">
        <v>124</v>
      </c>
      <c r="O631">
        <v>6.4</v>
      </c>
    </row>
    <row r="632" spans="14:15" x14ac:dyDescent="0.3">
      <c r="N632">
        <v>108</v>
      </c>
      <c r="O632">
        <v>6</v>
      </c>
    </row>
    <row r="633" spans="14:15" x14ac:dyDescent="0.3">
      <c r="N633">
        <v>104</v>
      </c>
      <c r="O633">
        <v>6.1</v>
      </c>
    </row>
    <row r="634" spans="14:15" x14ac:dyDescent="0.3">
      <c r="N634">
        <v>129</v>
      </c>
      <c r="O634">
        <v>6</v>
      </c>
    </row>
    <row r="635" spans="14:15" x14ac:dyDescent="0.3">
      <c r="N635">
        <v>117</v>
      </c>
      <c r="O635">
        <v>6.4</v>
      </c>
    </row>
    <row r="636" spans="14:15" x14ac:dyDescent="0.3">
      <c r="N636">
        <v>99</v>
      </c>
      <c r="O636">
        <v>6.4</v>
      </c>
    </row>
    <row r="637" spans="14:15" x14ac:dyDescent="0.3">
      <c r="N637">
        <v>105</v>
      </c>
      <c r="O637">
        <v>7.3</v>
      </c>
    </row>
    <row r="638" spans="14:15" x14ac:dyDescent="0.3">
      <c r="N638">
        <v>118</v>
      </c>
      <c r="O638">
        <v>5.2</v>
      </c>
    </row>
    <row r="639" spans="14:15" x14ac:dyDescent="0.3">
      <c r="N639">
        <v>105</v>
      </c>
      <c r="O639">
        <v>6.6</v>
      </c>
    </row>
    <row r="640" spans="14:15" x14ac:dyDescent="0.3">
      <c r="N640">
        <v>103</v>
      </c>
      <c r="O640">
        <v>6.3</v>
      </c>
    </row>
    <row r="641" spans="14:15" x14ac:dyDescent="0.3">
      <c r="N641">
        <v>122</v>
      </c>
      <c r="O641">
        <v>5.9</v>
      </c>
    </row>
    <row r="642" spans="14:15" x14ac:dyDescent="0.3">
      <c r="N642">
        <v>143</v>
      </c>
      <c r="O642">
        <v>6.7</v>
      </c>
    </row>
    <row r="643" spans="14:15" x14ac:dyDescent="0.3">
      <c r="N643">
        <v>96</v>
      </c>
      <c r="O643">
        <v>5.4</v>
      </c>
    </row>
    <row r="644" spans="14:15" x14ac:dyDescent="0.3">
      <c r="N644">
        <v>111</v>
      </c>
      <c r="O644">
        <v>6.4</v>
      </c>
    </row>
    <row r="645" spans="14:15" x14ac:dyDescent="0.3">
      <c r="N645">
        <v>121</v>
      </c>
      <c r="O645">
        <v>6.7</v>
      </c>
    </row>
    <row r="646" spans="14:15" x14ac:dyDescent="0.3">
      <c r="N646">
        <v>135</v>
      </c>
      <c r="O646">
        <v>6.2</v>
      </c>
    </row>
    <row r="647" spans="14:15" x14ac:dyDescent="0.3">
      <c r="N647">
        <v>101</v>
      </c>
      <c r="O647">
        <v>6.1</v>
      </c>
    </row>
    <row r="648" spans="14:15" x14ac:dyDescent="0.3">
      <c r="N648">
        <v>151</v>
      </c>
      <c r="O648">
        <v>8.8000000000000007</v>
      </c>
    </row>
    <row r="649" spans="14:15" x14ac:dyDescent="0.3">
      <c r="N649">
        <v>131</v>
      </c>
      <c r="O649">
        <v>7.1</v>
      </c>
    </row>
    <row r="650" spans="14:15" x14ac:dyDescent="0.3">
      <c r="N650">
        <v>100</v>
      </c>
      <c r="O650">
        <v>5.7</v>
      </c>
    </row>
    <row r="651" spans="14:15" x14ac:dyDescent="0.3">
      <c r="N651">
        <v>105</v>
      </c>
      <c r="O651">
        <v>5</v>
      </c>
    </row>
    <row r="652" spans="14:15" x14ac:dyDescent="0.3">
      <c r="N652">
        <v>92</v>
      </c>
      <c r="O652">
        <v>5.0999999999999996</v>
      </c>
    </row>
    <row r="653" spans="14:15" x14ac:dyDescent="0.3">
      <c r="N653">
        <v>130</v>
      </c>
      <c r="O653">
        <v>6.9</v>
      </c>
    </row>
    <row r="654" spans="14:15" x14ac:dyDescent="0.3">
      <c r="N654">
        <v>100</v>
      </c>
      <c r="O654">
        <v>4.8</v>
      </c>
    </row>
    <row r="655" spans="14:15" x14ac:dyDescent="0.3">
      <c r="N655">
        <v>102</v>
      </c>
      <c r="O655">
        <v>6.5</v>
      </c>
    </row>
    <row r="656" spans="14:15" x14ac:dyDescent="0.3">
      <c r="N656">
        <v>133</v>
      </c>
      <c r="O656">
        <v>5.0999999999999996</v>
      </c>
    </row>
    <row r="657" spans="14:15" x14ac:dyDescent="0.3">
      <c r="N657">
        <v>121</v>
      </c>
      <c r="O657">
        <v>7.1</v>
      </c>
    </row>
    <row r="658" spans="14:15" x14ac:dyDescent="0.3">
      <c r="N658">
        <v>147</v>
      </c>
      <c r="O658">
        <v>7.5</v>
      </c>
    </row>
    <row r="659" spans="14:15" x14ac:dyDescent="0.3">
      <c r="N659">
        <v>94</v>
      </c>
      <c r="O659">
        <v>6.2</v>
      </c>
    </row>
    <row r="660" spans="14:15" x14ac:dyDescent="0.3">
      <c r="N660">
        <v>94</v>
      </c>
      <c r="O660">
        <v>6.3</v>
      </c>
    </row>
    <row r="661" spans="14:15" x14ac:dyDescent="0.3">
      <c r="N661">
        <v>127</v>
      </c>
      <c r="O661">
        <v>8.1</v>
      </c>
    </row>
    <row r="662" spans="14:15" x14ac:dyDescent="0.3">
      <c r="N662">
        <v>105</v>
      </c>
      <c r="O662">
        <v>6.6</v>
      </c>
    </row>
    <row r="663" spans="14:15" x14ac:dyDescent="0.3">
      <c r="N663">
        <v>141</v>
      </c>
      <c r="O663">
        <v>6.9</v>
      </c>
    </row>
    <row r="664" spans="14:15" x14ac:dyDescent="0.3">
      <c r="N664">
        <v>103</v>
      </c>
      <c r="O664">
        <v>6.1</v>
      </c>
    </row>
    <row r="665" spans="14:15" x14ac:dyDescent="0.3">
      <c r="N665">
        <v>98</v>
      </c>
      <c r="O665">
        <v>4.3</v>
      </c>
    </row>
    <row r="666" spans="14:15" x14ac:dyDescent="0.3">
      <c r="N666">
        <v>116</v>
      </c>
      <c r="O666">
        <v>6.6</v>
      </c>
    </row>
    <row r="667" spans="14:15" x14ac:dyDescent="0.3">
      <c r="N667">
        <v>114</v>
      </c>
      <c r="O667">
        <v>6.8</v>
      </c>
    </row>
    <row r="668" spans="14:15" x14ac:dyDescent="0.3">
      <c r="N668">
        <v>87</v>
      </c>
      <c r="O668">
        <v>3.8</v>
      </c>
    </row>
    <row r="669" spans="14:15" x14ac:dyDescent="0.3">
      <c r="N669">
        <v>125</v>
      </c>
      <c r="O669">
        <v>5.9</v>
      </c>
    </row>
    <row r="670" spans="14:15" x14ac:dyDescent="0.3">
      <c r="N670">
        <v>105</v>
      </c>
      <c r="O670">
        <v>7.9</v>
      </c>
    </row>
    <row r="671" spans="14:15" x14ac:dyDescent="0.3">
      <c r="N671">
        <v>93</v>
      </c>
      <c r="O671">
        <v>6.3</v>
      </c>
    </row>
    <row r="672" spans="14:15" x14ac:dyDescent="0.3">
      <c r="N672">
        <v>95</v>
      </c>
      <c r="O672">
        <v>5.5</v>
      </c>
    </row>
    <row r="673" spans="14:15" x14ac:dyDescent="0.3">
      <c r="N673">
        <v>117</v>
      </c>
      <c r="O673">
        <v>7.7</v>
      </c>
    </row>
    <row r="674" spans="14:15" x14ac:dyDescent="0.3">
      <c r="N674">
        <v>106</v>
      </c>
      <c r="O674">
        <v>6.3</v>
      </c>
    </row>
    <row r="675" spans="14:15" x14ac:dyDescent="0.3">
      <c r="N675">
        <v>115</v>
      </c>
      <c r="O675">
        <v>7.1</v>
      </c>
    </row>
    <row r="676" spans="14:15" x14ac:dyDescent="0.3">
      <c r="N676">
        <v>105</v>
      </c>
      <c r="O676">
        <v>8.5</v>
      </c>
    </row>
    <row r="677" spans="14:15" x14ac:dyDescent="0.3">
      <c r="N677">
        <v>81</v>
      </c>
      <c r="O677">
        <v>5.8</v>
      </c>
    </row>
    <row r="678" spans="14:15" x14ac:dyDescent="0.3">
      <c r="N678">
        <v>149</v>
      </c>
      <c r="O678">
        <v>8.1</v>
      </c>
    </row>
    <row r="679" spans="14:15" x14ac:dyDescent="0.3">
      <c r="N679">
        <v>119</v>
      </c>
      <c r="O679">
        <v>7.9</v>
      </c>
    </row>
    <row r="680" spans="14:15" x14ac:dyDescent="0.3">
      <c r="N680">
        <v>130</v>
      </c>
      <c r="O680">
        <v>7.2</v>
      </c>
    </row>
    <row r="681" spans="14:15" x14ac:dyDescent="0.3">
      <c r="N681">
        <v>116</v>
      </c>
      <c r="O681">
        <v>6.3</v>
      </c>
    </row>
    <row r="682" spans="14:15" x14ac:dyDescent="0.3">
      <c r="N682">
        <v>103</v>
      </c>
      <c r="O682">
        <v>8.1</v>
      </c>
    </row>
    <row r="683" spans="14:15" x14ac:dyDescent="0.3">
      <c r="N683">
        <v>99</v>
      </c>
      <c r="O683">
        <v>7</v>
      </c>
    </row>
    <row r="684" spans="14:15" x14ac:dyDescent="0.3">
      <c r="N684">
        <v>92</v>
      </c>
      <c r="O684">
        <v>5.5</v>
      </c>
    </row>
    <row r="685" spans="14:15" x14ac:dyDescent="0.3">
      <c r="N685">
        <v>109</v>
      </c>
      <c r="O685">
        <v>6.7</v>
      </c>
    </row>
    <row r="686" spans="14:15" x14ac:dyDescent="0.3">
      <c r="N686">
        <v>87</v>
      </c>
      <c r="O686">
        <v>5.2</v>
      </c>
    </row>
    <row r="687" spans="14:15" x14ac:dyDescent="0.3">
      <c r="N687">
        <v>111</v>
      </c>
      <c r="O687">
        <v>7</v>
      </c>
    </row>
    <row r="688" spans="14:15" x14ac:dyDescent="0.3">
      <c r="N688">
        <v>101</v>
      </c>
      <c r="O688">
        <v>6.1</v>
      </c>
    </row>
    <row r="689" spans="14:15" x14ac:dyDescent="0.3">
      <c r="N689">
        <v>83</v>
      </c>
      <c r="O689">
        <v>6.6</v>
      </c>
    </row>
    <row r="690" spans="14:15" x14ac:dyDescent="0.3">
      <c r="N690">
        <v>113</v>
      </c>
      <c r="O690">
        <v>5.5</v>
      </c>
    </row>
    <row r="691" spans="14:15" x14ac:dyDescent="0.3">
      <c r="N691">
        <v>107</v>
      </c>
      <c r="O691">
        <v>5.9</v>
      </c>
    </row>
    <row r="692" spans="14:15" x14ac:dyDescent="0.3">
      <c r="N692">
        <v>94</v>
      </c>
      <c r="O692">
        <v>5.4</v>
      </c>
    </row>
    <row r="693" spans="14:15" x14ac:dyDescent="0.3">
      <c r="N693">
        <v>132</v>
      </c>
      <c r="O693">
        <v>6.4</v>
      </c>
    </row>
    <row r="694" spans="14:15" x14ac:dyDescent="0.3">
      <c r="N694">
        <v>140</v>
      </c>
      <c r="O694">
        <v>5.7</v>
      </c>
    </row>
    <row r="695" spans="14:15" x14ac:dyDescent="0.3">
      <c r="N695">
        <v>125</v>
      </c>
      <c r="O695">
        <v>6.7</v>
      </c>
    </row>
    <row r="696" spans="14:15" x14ac:dyDescent="0.3">
      <c r="N696">
        <v>111</v>
      </c>
      <c r="O696">
        <v>7.1</v>
      </c>
    </row>
    <row r="697" spans="14:15" x14ac:dyDescent="0.3">
      <c r="N697">
        <v>156</v>
      </c>
      <c r="O697">
        <v>6.8</v>
      </c>
    </row>
    <row r="698" spans="14:15" x14ac:dyDescent="0.3">
      <c r="N698">
        <v>105</v>
      </c>
      <c r="O698">
        <v>6.5</v>
      </c>
    </row>
    <row r="699" spans="14:15" x14ac:dyDescent="0.3">
      <c r="N699">
        <v>120</v>
      </c>
      <c r="O699">
        <v>7.6</v>
      </c>
    </row>
    <row r="700" spans="14:15" x14ac:dyDescent="0.3">
      <c r="N700">
        <v>100</v>
      </c>
      <c r="O700">
        <v>5.5</v>
      </c>
    </row>
    <row r="701" spans="14:15" x14ac:dyDescent="0.3">
      <c r="N701">
        <v>115</v>
      </c>
      <c r="O701">
        <v>6.5</v>
      </c>
    </row>
    <row r="702" spans="14:15" x14ac:dyDescent="0.3">
      <c r="N702">
        <v>130</v>
      </c>
      <c r="O702">
        <v>7</v>
      </c>
    </row>
    <row r="703" spans="14:15" x14ac:dyDescent="0.3">
      <c r="N703">
        <v>105</v>
      </c>
      <c r="O703">
        <v>5.8</v>
      </c>
    </row>
    <row r="704" spans="14:15" x14ac:dyDescent="0.3">
      <c r="N704">
        <v>111</v>
      </c>
      <c r="O704">
        <v>7.3</v>
      </c>
    </row>
    <row r="705" spans="14:15" x14ac:dyDescent="0.3">
      <c r="N705">
        <v>106</v>
      </c>
      <c r="O705">
        <v>6.6</v>
      </c>
    </row>
    <row r="706" spans="14:15" x14ac:dyDescent="0.3">
      <c r="N706">
        <v>89</v>
      </c>
      <c r="O706">
        <v>4.4000000000000004</v>
      </c>
    </row>
    <row r="707" spans="14:15" x14ac:dyDescent="0.3">
      <c r="N707">
        <v>100</v>
      </c>
      <c r="O707">
        <v>7.7</v>
      </c>
    </row>
    <row r="708" spans="14:15" x14ac:dyDescent="0.3">
      <c r="N708">
        <v>91</v>
      </c>
      <c r="O708">
        <v>5</v>
      </c>
    </row>
    <row r="709" spans="14:15" x14ac:dyDescent="0.3">
      <c r="N709">
        <v>146</v>
      </c>
      <c r="O709">
        <v>7.7</v>
      </c>
    </row>
    <row r="710" spans="14:15" x14ac:dyDescent="0.3">
      <c r="N710">
        <v>98</v>
      </c>
      <c r="O710">
        <v>4.4000000000000004</v>
      </c>
    </row>
    <row r="711" spans="14:15" x14ac:dyDescent="0.3">
      <c r="N711">
        <v>101</v>
      </c>
      <c r="O711">
        <v>6.1</v>
      </c>
    </row>
    <row r="712" spans="14:15" x14ac:dyDescent="0.3">
      <c r="N712">
        <v>94</v>
      </c>
      <c r="O712">
        <v>5.4</v>
      </c>
    </row>
    <row r="713" spans="14:15" x14ac:dyDescent="0.3">
      <c r="N713">
        <v>132</v>
      </c>
      <c r="O713">
        <v>6.8</v>
      </c>
    </row>
    <row r="714" spans="14:15" x14ac:dyDescent="0.3">
      <c r="N714">
        <v>115</v>
      </c>
      <c r="O714">
        <v>6.5</v>
      </c>
    </row>
    <row r="715" spans="14:15" x14ac:dyDescent="0.3">
      <c r="N715">
        <v>92</v>
      </c>
      <c r="O715">
        <v>7</v>
      </c>
    </row>
    <row r="716" spans="14:15" x14ac:dyDescent="0.3">
      <c r="N716">
        <v>124</v>
      </c>
      <c r="O716">
        <v>6.3</v>
      </c>
    </row>
    <row r="717" spans="14:15" x14ac:dyDescent="0.3">
      <c r="N717">
        <v>119</v>
      </c>
      <c r="O717">
        <v>6.3</v>
      </c>
    </row>
    <row r="718" spans="14:15" x14ac:dyDescent="0.3">
      <c r="N718">
        <v>124</v>
      </c>
      <c r="O718">
        <v>6.1</v>
      </c>
    </row>
    <row r="719" spans="14:15" x14ac:dyDescent="0.3">
      <c r="N719">
        <v>93</v>
      </c>
      <c r="O719">
        <v>6.1</v>
      </c>
    </row>
    <row r="720" spans="14:15" x14ac:dyDescent="0.3">
      <c r="N720">
        <v>98</v>
      </c>
      <c r="O720">
        <v>5.3</v>
      </c>
    </row>
    <row r="721" spans="14:15" x14ac:dyDescent="0.3">
      <c r="N721">
        <v>92</v>
      </c>
      <c r="O721">
        <v>5.4</v>
      </c>
    </row>
    <row r="722" spans="14:15" x14ac:dyDescent="0.3">
      <c r="N722">
        <v>105</v>
      </c>
      <c r="O722">
        <v>6.2</v>
      </c>
    </row>
    <row r="723" spans="14:15" x14ac:dyDescent="0.3">
      <c r="N723">
        <v>124</v>
      </c>
      <c r="O723">
        <v>6.6</v>
      </c>
    </row>
    <row r="724" spans="14:15" x14ac:dyDescent="0.3">
      <c r="N724">
        <v>99</v>
      </c>
      <c r="O724">
        <v>5.9</v>
      </c>
    </row>
    <row r="725" spans="14:15" x14ac:dyDescent="0.3">
      <c r="N725">
        <v>116</v>
      </c>
      <c r="O725">
        <v>6.3</v>
      </c>
    </row>
    <row r="726" spans="14:15" x14ac:dyDescent="0.3">
      <c r="N726">
        <v>124</v>
      </c>
      <c r="O726">
        <v>7.2</v>
      </c>
    </row>
    <row r="727" spans="14:15" x14ac:dyDescent="0.3">
      <c r="N727">
        <v>96</v>
      </c>
      <c r="O727">
        <v>6.8</v>
      </c>
    </row>
    <row r="728" spans="14:15" x14ac:dyDescent="0.3">
      <c r="N728">
        <v>104</v>
      </c>
      <c r="O728">
        <v>6.1</v>
      </c>
    </row>
    <row r="729" spans="14:15" x14ac:dyDescent="0.3">
      <c r="N729">
        <v>100</v>
      </c>
      <c r="O729">
        <v>7.8</v>
      </c>
    </row>
    <row r="730" spans="14:15" x14ac:dyDescent="0.3">
      <c r="N730">
        <v>115</v>
      </c>
      <c r="O730">
        <v>5</v>
      </c>
    </row>
    <row r="731" spans="14:15" x14ac:dyDescent="0.3">
      <c r="N731">
        <v>101</v>
      </c>
      <c r="O731">
        <v>6.2</v>
      </c>
    </row>
    <row r="732" spans="14:15" x14ac:dyDescent="0.3">
      <c r="N732">
        <v>113</v>
      </c>
      <c r="O732">
        <v>6.7</v>
      </c>
    </row>
    <row r="733" spans="14:15" x14ac:dyDescent="0.3">
      <c r="N733">
        <v>100</v>
      </c>
      <c r="O733">
        <v>4.9000000000000004</v>
      </c>
    </row>
    <row r="734" spans="14:15" x14ac:dyDescent="0.3">
      <c r="N734">
        <v>134</v>
      </c>
      <c r="O734">
        <v>7.4</v>
      </c>
    </row>
    <row r="735" spans="14:15" x14ac:dyDescent="0.3">
      <c r="N735">
        <v>125</v>
      </c>
      <c r="O735">
        <v>6.2</v>
      </c>
    </row>
    <row r="736" spans="14:15" x14ac:dyDescent="0.3">
      <c r="N736">
        <v>94</v>
      </c>
      <c r="O736">
        <v>4.9000000000000004</v>
      </c>
    </row>
    <row r="737" spans="14:15" x14ac:dyDescent="0.3">
      <c r="N737">
        <v>107</v>
      </c>
      <c r="O737">
        <v>6.1</v>
      </c>
    </row>
    <row r="738" spans="14:15" x14ac:dyDescent="0.3">
      <c r="N738">
        <v>91</v>
      </c>
      <c r="O738">
        <v>6.1</v>
      </c>
    </row>
    <row r="739" spans="14:15" x14ac:dyDescent="0.3">
      <c r="N739">
        <v>116</v>
      </c>
      <c r="O739">
        <v>6.4</v>
      </c>
    </row>
    <row r="740" spans="14:15" x14ac:dyDescent="0.3">
      <c r="N740">
        <v>100</v>
      </c>
      <c r="O740">
        <v>6.3</v>
      </c>
    </row>
    <row r="741" spans="14:15" x14ac:dyDescent="0.3">
      <c r="N741">
        <v>117</v>
      </c>
      <c r="O741">
        <v>6.6</v>
      </c>
    </row>
    <row r="742" spans="14:15" x14ac:dyDescent="0.3">
      <c r="N742">
        <v>110</v>
      </c>
      <c r="O742">
        <v>5.7</v>
      </c>
    </row>
    <row r="743" spans="14:15" x14ac:dyDescent="0.3">
      <c r="N743">
        <v>96</v>
      </c>
      <c r="O743">
        <v>5.9</v>
      </c>
    </row>
    <row r="744" spans="14:15" x14ac:dyDescent="0.3">
      <c r="N744">
        <v>101</v>
      </c>
      <c r="O744">
        <v>6</v>
      </c>
    </row>
    <row r="745" spans="14:15" x14ac:dyDescent="0.3">
      <c r="N745">
        <v>111</v>
      </c>
      <c r="O745">
        <v>6.1</v>
      </c>
    </row>
    <row r="746" spans="14:15" x14ac:dyDescent="0.3">
      <c r="N746">
        <v>117</v>
      </c>
      <c r="O746">
        <v>6.7</v>
      </c>
    </row>
    <row r="747" spans="14:15" x14ac:dyDescent="0.3">
      <c r="N747">
        <v>126</v>
      </c>
      <c r="O747">
        <v>6.7</v>
      </c>
    </row>
    <row r="748" spans="14:15" x14ac:dyDescent="0.3">
      <c r="N748">
        <v>152</v>
      </c>
      <c r="O748">
        <v>7.9</v>
      </c>
    </row>
    <row r="749" spans="14:15" x14ac:dyDescent="0.3">
      <c r="N749">
        <v>101</v>
      </c>
      <c r="O749">
        <v>4.3</v>
      </c>
    </row>
    <row r="750" spans="14:15" x14ac:dyDescent="0.3">
      <c r="N750">
        <v>87</v>
      </c>
      <c r="O750">
        <v>5.7</v>
      </c>
    </row>
    <row r="751" spans="14:15" x14ac:dyDescent="0.3">
      <c r="N751">
        <v>85</v>
      </c>
      <c r="O751">
        <v>6.7</v>
      </c>
    </row>
    <row r="752" spans="14:15" x14ac:dyDescent="0.3">
      <c r="N752">
        <v>130</v>
      </c>
      <c r="O752">
        <v>6.7</v>
      </c>
    </row>
    <row r="753" spans="14:15" x14ac:dyDescent="0.3">
      <c r="N753">
        <v>104</v>
      </c>
      <c r="O753">
        <v>6.1</v>
      </c>
    </row>
    <row r="754" spans="14:15" x14ac:dyDescent="0.3">
      <c r="N754">
        <v>121</v>
      </c>
      <c r="O754">
        <v>5.6</v>
      </c>
    </row>
    <row r="755" spans="14:15" x14ac:dyDescent="0.3">
      <c r="N755">
        <v>140</v>
      </c>
      <c r="O755">
        <v>6.6</v>
      </c>
    </row>
    <row r="756" spans="14:15" x14ac:dyDescent="0.3">
      <c r="N756">
        <v>131</v>
      </c>
      <c r="O756">
        <v>6.9</v>
      </c>
    </row>
    <row r="757" spans="14:15" x14ac:dyDescent="0.3">
      <c r="N757">
        <v>91</v>
      </c>
      <c r="O757">
        <v>4.8</v>
      </c>
    </row>
    <row r="758" spans="14:15" x14ac:dyDescent="0.3">
      <c r="N758">
        <v>118</v>
      </c>
      <c r="O758">
        <v>6.2</v>
      </c>
    </row>
    <row r="759" spans="14:15" x14ac:dyDescent="0.3">
      <c r="N759">
        <v>130</v>
      </c>
      <c r="O759">
        <v>6</v>
      </c>
    </row>
    <row r="760" spans="14:15" x14ac:dyDescent="0.3">
      <c r="N760">
        <v>90</v>
      </c>
      <c r="O760">
        <v>4.9000000000000004</v>
      </c>
    </row>
    <row r="761" spans="14:15" x14ac:dyDescent="0.3">
      <c r="N761">
        <v>103</v>
      </c>
      <c r="O761">
        <v>5.6</v>
      </c>
    </row>
    <row r="762" spans="14:15" x14ac:dyDescent="0.3">
      <c r="N762">
        <v>122</v>
      </c>
      <c r="O762">
        <v>6.1</v>
      </c>
    </row>
    <row r="763" spans="14:15" x14ac:dyDescent="0.3">
      <c r="N763">
        <v>106</v>
      </c>
      <c r="O763">
        <v>6.1</v>
      </c>
    </row>
    <row r="764" spans="14:15" x14ac:dyDescent="0.3">
      <c r="N764">
        <v>103</v>
      </c>
      <c r="O764">
        <v>4.8</v>
      </c>
    </row>
    <row r="765" spans="14:15" x14ac:dyDescent="0.3">
      <c r="N765">
        <v>107</v>
      </c>
      <c r="O765">
        <v>5.5</v>
      </c>
    </row>
    <row r="766" spans="14:15" x14ac:dyDescent="0.3">
      <c r="N766">
        <v>156</v>
      </c>
      <c r="O766">
        <v>3.8</v>
      </c>
    </row>
    <row r="767" spans="14:15" x14ac:dyDescent="0.3">
      <c r="N767">
        <v>127</v>
      </c>
      <c r="O767">
        <v>6.5</v>
      </c>
    </row>
    <row r="768" spans="14:15" x14ac:dyDescent="0.3">
      <c r="N768">
        <v>132</v>
      </c>
      <c r="O768">
        <v>6.7</v>
      </c>
    </row>
    <row r="769" spans="14:15" x14ac:dyDescent="0.3">
      <c r="N769">
        <v>108</v>
      </c>
      <c r="O769">
        <v>8.1</v>
      </c>
    </row>
    <row r="770" spans="14:15" x14ac:dyDescent="0.3">
      <c r="N770">
        <v>114</v>
      </c>
      <c r="O770">
        <v>4.9000000000000004</v>
      </c>
    </row>
    <row r="771" spans="14:15" x14ac:dyDescent="0.3">
      <c r="N771">
        <v>133</v>
      </c>
      <c r="O771">
        <v>7.3</v>
      </c>
    </row>
    <row r="772" spans="14:15" x14ac:dyDescent="0.3">
      <c r="N772">
        <v>103</v>
      </c>
      <c r="O772">
        <v>6.4</v>
      </c>
    </row>
    <row r="773" spans="14:15" x14ac:dyDescent="0.3">
      <c r="N773">
        <v>95</v>
      </c>
      <c r="O773">
        <v>6.7</v>
      </c>
    </row>
    <row r="774" spans="14:15" x14ac:dyDescent="0.3">
      <c r="N774">
        <v>90</v>
      </c>
      <c r="O774">
        <v>3.6</v>
      </c>
    </row>
    <row r="775" spans="14:15" x14ac:dyDescent="0.3">
      <c r="N775">
        <v>87</v>
      </c>
      <c r="O775">
        <v>5.7</v>
      </c>
    </row>
    <row r="776" spans="14:15" x14ac:dyDescent="0.3">
      <c r="N776">
        <v>114</v>
      </c>
      <c r="O776">
        <v>6</v>
      </c>
    </row>
    <row r="777" spans="14:15" x14ac:dyDescent="0.3">
      <c r="N777">
        <v>103</v>
      </c>
      <c r="O777">
        <v>4.7</v>
      </c>
    </row>
    <row r="778" spans="14:15" x14ac:dyDescent="0.3">
      <c r="N778">
        <v>125</v>
      </c>
      <c r="O778">
        <v>6.3</v>
      </c>
    </row>
    <row r="779" spans="14:15" x14ac:dyDescent="0.3">
      <c r="N779">
        <v>97</v>
      </c>
      <c r="O779">
        <v>5.9</v>
      </c>
    </row>
    <row r="780" spans="14:15" x14ac:dyDescent="0.3">
      <c r="N780">
        <v>125</v>
      </c>
      <c r="O780">
        <v>5.9</v>
      </c>
    </row>
    <row r="781" spans="14:15" x14ac:dyDescent="0.3">
      <c r="N781">
        <v>136</v>
      </c>
      <c r="O781">
        <v>7.5</v>
      </c>
    </row>
    <row r="782" spans="14:15" x14ac:dyDescent="0.3">
      <c r="N782">
        <v>116</v>
      </c>
      <c r="O782">
        <v>5.6</v>
      </c>
    </row>
    <row r="783" spans="14:15" x14ac:dyDescent="0.3">
      <c r="N783">
        <v>103</v>
      </c>
      <c r="O783">
        <v>6.4</v>
      </c>
    </row>
    <row r="784" spans="14:15" x14ac:dyDescent="0.3">
      <c r="N784">
        <v>97</v>
      </c>
      <c r="O784">
        <v>6.3</v>
      </c>
    </row>
    <row r="785" spans="14:15" x14ac:dyDescent="0.3">
      <c r="N785">
        <v>96</v>
      </c>
      <c r="O785">
        <v>4.3</v>
      </c>
    </row>
    <row r="786" spans="14:15" x14ac:dyDescent="0.3">
      <c r="N786">
        <v>131</v>
      </c>
      <c r="O786">
        <v>5.9</v>
      </c>
    </row>
    <row r="787" spans="14:15" x14ac:dyDescent="0.3">
      <c r="N787">
        <v>95</v>
      </c>
      <c r="O787">
        <v>5.5</v>
      </c>
    </row>
    <row r="788" spans="14:15" x14ac:dyDescent="0.3">
      <c r="N788">
        <v>86</v>
      </c>
      <c r="O788">
        <v>6.2</v>
      </c>
    </row>
    <row r="789" spans="14:15" x14ac:dyDescent="0.3">
      <c r="N789">
        <v>142</v>
      </c>
      <c r="O789">
        <v>8.8000000000000007</v>
      </c>
    </row>
    <row r="790" spans="14:15" x14ac:dyDescent="0.3">
      <c r="N790">
        <v>92</v>
      </c>
      <c r="O790">
        <v>5.2</v>
      </c>
    </row>
    <row r="791" spans="14:15" x14ac:dyDescent="0.3">
      <c r="N791">
        <v>108</v>
      </c>
      <c r="O791">
        <v>7</v>
      </c>
    </row>
    <row r="792" spans="14:15" x14ac:dyDescent="0.3">
      <c r="N792">
        <v>84</v>
      </c>
      <c r="O792">
        <v>6.6</v>
      </c>
    </row>
    <row r="793" spans="14:15" x14ac:dyDescent="0.3">
      <c r="N793">
        <v>105</v>
      </c>
      <c r="O793">
        <v>7.3</v>
      </c>
    </row>
    <row r="794" spans="14:15" x14ac:dyDescent="0.3">
      <c r="N794">
        <v>95</v>
      </c>
      <c r="O794">
        <v>5.6</v>
      </c>
    </row>
    <row r="795" spans="14:15" x14ac:dyDescent="0.3">
      <c r="N795">
        <v>118</v>
      </c>
      <c r="O795">
        <v>6.6</v>
      </c>
    </row>
    <row r="796" spans="14:15" x14ac:dyDescent="0.3">
      <c r="N796">
        <v>92</v>
      </c>
      <c r="O796">
        <v>5.4</v>
      </c>
    </row>
    <row r="797" spans="14:15" x14ac:dyDescent="0.3">
      <c r="N797">
        <v>74</v>
      </c>
      <c r="O797">
        <v>6.3</v>
      </c>
    </row>
    <row r="798" spans="14:15" x14ac:dyDescent="0.3">
      <c r="N798">
        <v>134</v>
      </c>
      <c r="O798">
        <v>7.9</v>
      </c>
    </row>
    <row r="799" spans="14:15" x14ac:dyDescent="0.3">
      <c r="N799">
        <v>101</v>
      </c>
      <c r="O799">
        <v>6.3</v>
      </c>
    </row>
    <row r="800" spans="14:15" x14ac:dyDescent="0.3">
      <c r="N800">
        <v>100</v>
      </c>
      <c r="O800">
        <v>6</v>
      </c>
    </row>
    <row r="801" spans="14:15" x14ac:dyDescent="0.3">
      <c r="N801">
        <v>132</v>
      </c>
      <c r="O801">
        <v>7.2</v>
      </c>
    </row>
    <row r="802" spans="14:15" x14ac:dyDescent="0.3">
      <c r="N802">
        <v>105</v>
      </c>
      <c r="O802">
        <v>5.0999999999999996</v>
      </c>
    </row>
    <row r="803" spans="14:15" x14ac:dyDescent="0.3">
      <c r="N803">
        <v>123</v>
      </c>
      <c r="O803">
        <v>7.3</v>
      </c>
    </row>
    <row r="804" spans="14:15" x14ac:dyDescent="0.3">
      <c r="N804">
        <v>117</v>
      </c>
      <c r="O804">
        <v>8</v>
      </c>
    </row>
    <row r="805" spans="14:15" x14ac:dyDescent="0.3">
      <c r="N805">
        <v>98</v>
      </c>
      <c r="O805">
        <v>6.2</v>
      </c>
    </row>
    <row r="806" spans="14:15" x14ac:dyDescent="0.3">
      <c r="N806">
        <v>128</v>
      </c>
      <c r="O806">
        <v>6</v>
      </c>
    </row>
    <row r="807" spans="14:15" x14ac:dyDescent="0.3">
      <c r="N807">
        <v>114</v>
      </c>
      <c r="O807">
        <v>6.7</v>
      </c>
    </row>
    <row r="808" spans="14:15" x14ac:dyDescent="0.3">
      <c r="N808">
        <v>111</v>
      </c>
      <c r="O808">
        <v>8.1</v>
      </c>
    </row>
    <row r="809" spans="14:15" x14ac:dyDescent="0.3">
      <c r="N809">
        <v>85</v>
      </c>
      <c r="O809">
        <v>6.4</v>
      </c>
    </row>
    <row r="810" spans="14:15" x14ac:dyDescent="0.3">
      <c r="N810">
        <v>137</v>
      </c>
      <c r="O810">
        <v>8</v>
      </c>
    </row>
    <row r="811" spans="14:15" x14ac:dyDescent="0.3">
      <c r="N811">
        <v>97</v>
      </c>
      <c r="O811">
        <v>6.3</v>
      </c>
    </row>
    <row r="812" spans="14:15" x14ac:dyDescent="0.3">
      <c r="N812">
        <v>104</v>
      </c>
      <c r="O812">
        <v>6.4</v>
      </c>
    </row>
    <row r="813" spans="14:15" x14ac:dyDescent="0.3">
      <c r="N813">
        <v>110</v>
      </c>
      <c r="O813">
        <v>6.6</v>
      </c>
    </row>
    <row r="814" spans="14:15" x14ac:dyDescent="0.3">
      <c r="N814">
        <v>133</v>
      </c>
      <c r="O814">
        <v>6.4</v>
      </c>
    </row>
    <row r="815" spans="14:15" x14ac:dyDescent="0.3">
      <c r="N815">
        <v>94</v>
      </c>
      <c r="O815">
        <v>6</v>
      </c>
    </row>
    <row r="816" spans="14:15" x14ac:dyDescent="0.3">
      <c r="N816">
        <v>104</v>
      </c>
      <c r="O816">
        <v>6.6</v>
      </c>
    </row>
    <row r="817" spans="14:15" x14ac:dyDescent="0.3">
      <c r="N817">
        <v>91</v>
      </c>
      <c r="O817">
        <v>5.9</v>
      </c>
    </row>
    <row r="818" spans="14:15" x14ac:dyDescent="0.3">
      <c r="N818">
        <v>145</v>
      </c>
      <c r="O818">
        <v>6.4</v>
      </c>
    </row>
    <row r="819" spans="14:15" x14ac:dyDescent="0.3">
      <c r="N819">
        <v>135</v>
      </c>
      <c r="O819">
        <v>6.3</v>
      </c>
    </row>
    <row r="820" spans="14:15" x14ac:dyDescent="0.3">
      <c r="N820">
        <v>122</v>
      </c>
      <c r="O820">
        <v>7.3</v>
      </c>
    </row>
    <row r="821" spans="14:15" x14ac:dyDescent="0.3">
      <c r="N821">
        <v>110</v>
      </c>
      <c r="O821">
        <v>6.8</v>
      </c>
    </row>
    <row r="822" spans="14:15" x14ac:dyDescent="0.3">
      <c r="N822">
        <v>95</v>
      </c>
      <c r="O822">
        <v>7.2</v>
      </c>
    </row>
    <row r="823" spans="14:15" x14ac:dyDescent="0.3">
      <c r="N823">
        <v>102</v>
      </c>
      <c r="O823">
        <v>5.7</v>
      </c>
    </row>
    <row r="824" spans="14:15" x14ac:dyDescent="0.3">
      <c r="N824">
        <v>94</v>
      </c>
      <c r="O824">
        <v>6</v>
      </c>
    </row>
    <row r="825" spans="14:15" x14ac:dyDescent="0.3">
      <c r="N825">
        <v>126</v>
      </c>
      <c r="O825">
        <v>6.5</v>
      </c>
    </row>
    <row r="826" spans="14:15" x14ac:dyDescent="0.3">
      <c r="N826">
        <v>118</v>
      </c>
      <c r="O826">
        <v>5.8</v>
      </c>
    </row>
    <row r="827" spans="14:15" x14ac:dyDescent="0.3">
      <c r="N827">
        <v>99</v>
      </c>
      <c r="O827">
        <v>5.8</v>
      </c>
    </row>
    <row r="828" spans="14:15" x14ac:dyDescent="0.3">
      <c r="N828">
        <v>88</v>
      </c>
      <c r="O828">
        <v>6.7</v>
      </c>
    </row>
    <row r="829" spans="14:15" x14ac:dyDescent="0.3">
      <c r="N829">
        <v>141</v>
      </c>
      <c r="O829">
        <v>7.8</v>
      </c>
    </row>
    <row r="830" spans="14:15" x14ac:dyDescent="0.3">
      <c r="N830">
        <v>107</v>
      </c>
      <c r="O830">
        <v>5.6</v>
      </c>
    </row>
    <row r="831" spans="14:15" x14ac:dyDescent="0.3">
      <c r="N831">
        <v>116</v>
      </c>
      <c r="O831">
        <v>5.8</v>
      </c>
    </row>
    <row r="832" spans="14:15" x14ac:dyDescent="0.3">
      <c r="N832">
        <v>143</v>
      </c>
      <c r="O832">
        <v>7.4</v>
      </c>
    </row>
    <row r="833" spans="14:15" x14ac:dyDescent="0.3">
      <c r="N833">
        <v>114</v>
      </c>
      <c r="O833">
        <v>6.9</v>
      </c>
    </row>
    <row r="834" spans="14:15" x14ac:dyDescent="0.3">
      <c r="N834">
        <v>93</v>
      </c>
      <c r="O834">
        <v>5.5</v>
      </c>
    </row>
    <row r="835" spans="14:15" x14ac:dyDescent="0.3">
      <c r="N835">
        <v>105</v>
      </c>
      <c r="O835">
        <v>6.3</v>
      </c>
    </row>
    <row r="836" spans="14:15" x14ac:dyDescent="0.3">
      <c r="N836">
        <v>100</v>
      </c>
      <c r="O836">
        <v>4.7</v>
      </c>
    </row>
    <row r="837" spans="14:15" x14ac:dyDescent="0.3">
      <c r="N837">
        <v>107</v>
      </c>
      <c r="O837">
        <v>5.6</v>
      </c>
    </row>
    <row r="838" spans="14:15" x14ac:dyDescent="0.3">
      <c r="N838">
        <v>119</v>
      </c>
      <c r="O838">
        <v>6.4</v>
      </c>
    </row>
    <row r="839" spans="14:15" x14ac:dyDescent="0.3">
      <c r="N839">
        <v>95</v>
      </c>
      <c r="O839">
        <v>4.2</v>
      </c>
    </row>
    <row r="840" spans="14:15" x14ac:dyDescent="0.3">
      <c r="N840">
        <v>119</v>
      </c>
      <c r="O840">
        <v>6.4</v>
      </c>
    </row>
    <row r="841" spans="14:15" x14ac:dyDescent="0.3">
      <c r="N841">
        <v>133</v>
      </c>
      <c r="O841">
        <v>7.7</v>
      </c>
    </row>
    <row r="842" spans="14:15" x14ac:dyDescent="0.3">
      <c r="N842">
        <v>117</v>
      </c>
      <c r="O842">
        <v>6.7</v>
      </c>
    </row>
    <row r="843" spans="14:15" x14ac:dyDescent="0.3">
      <c r="N843">
        <v>123</v>
      </c>
      <c r="O843">
        <v>7.7</v>
      </c>
    </row>
    <row r="844" spans="14:15" x14ac:dyDescent="0.3">
      <c r="N844">
        <v>92</v>
      </c>
      <c r="O844">
        <v>5.7</v>
      </c>
    </row>
    <row r="845" spans="14:15" x14ac:dyDescent="0.3">
      <c r="N845">
        <v>105</v>
      </c>
      <c r="O845">
        <v>7.6</v>
      </c>
    </row>
    <row r="846" spans="14:15" x14ac:dyDescent="0.3">
      <c r="N846">
        <v>123</v>
      </c>
      <c r="O846">
        <v>6.4</v>
      </c>
    </row>
    <row r="847" spans="14:15" x14ac:dyDescent="0.3">
      <c r="N847">
        <v>110</v>
      </c>
      <c r="O847">
        <v>5.6</v>
      </c>
    </row>
    <row r="848" spans="14:15" x14ac:dyDescent="0.3">
      <c r="N848">
        <v>116</v>
      </c>
      <c r="O848">
        <v>6.8</v>
      </c>
    </row>
    <row r="849" spans="14:15" x14ac:dyDescent="0.3">
      <c r="N849">
        <v>121</v>
      </c>
      <c r="O849">
        <v>2.4</v>
      </c>
    </row>
    <row r="850" spans="14:15" x14ac:dyDescent="0.3">
      <c r="N850">
        <v>128</v>
      </c>
      <c r="O850">
        <v>6.2</v>
      </c>
    </row>
    <row r="851" spans="14:15" x14ac:dyDescent="0.3">
      <c r="N851">
        <v>99</v>
      </c>
      <c r="O851">
        <v>5.9</v>
      </c>
    </row>
    <row r="852" spans="14:15" x14ac:dyDescent="0.3">
      <c r="N852">
        <v>94</v>
      </c>
      <c r="O852">
        <v>7.1</v>
      </c>
    </row>
    <row r="853" spans="14:15" x14ac:dyDescent="0.3">
      <c r="N853">
        <v>127</v>
      </c>
      <c r="O853">
        <v>7.6</v>
      </c>
    </row>
    <row r="854" spans="14:15" x14ac:dyDescent="0.3">
      <c r="N854">
        <v>89</v>
      </c>
      <c r="O854">
        <v>5.5</v>
      </c>
    </row>
    <row r="855" spans="14:15" x14ac:dyDescent="0.3">
      <c r="N855">
        <v>123</v>
      </c>
      <c r="O855">
        <v>7</v>
      </c>
    </row>
    <row r="856" spans="14:15" x14ac:dyDescent="0.3">
      <c r="N856">
        <v>135</v>
      </c>
      <c r="O856">
        <v>7.1</v>
      </c>
    </row>
    <row r="857" spans="14:15" x14ac:dyDescent="0.3">
      <c r="N857">
        <v>118</v>
      </c>
      <c r="O857">
        <v>7.4</v>
      </c>
    </row>
    <row r="858" spans="14:15" x14ac:dyDescent="0.3">
      <c r="N858">
        <v>105</v>
      </c>
      <c r="O858">
        <v>7.6</v>
      </c>
    </row>
    <row r="859" spans="14:15" x14ac:dyDescent="0.3">
      <c r="N859">
        <v>105</v>
      </c>
      <c r="O859">
        <v>5.9</v>
      </c>
    </row>
    <row r="860" spans="14:15" x14ac:dyDescent="0.3">
      <c r="N860">
        <v>124</v>
      </c>
      <c r="O860">
        <v>5.9</v>
      </c>
    </row>
    <row r="861" spans="14:15" x14ac:dyDescent="0.3">
      <c r="N861">
        <v>141</v>
      </c>
      <c r="O861">
        <v>8</v>
      </c>
    </row>
    <row r="862" spans="14:15" x14ac:dyDescent="0.3">
      <c r="N862">
        <v>157</v>
      </c>
      <c r="O862">
        <v>7.4</v>
      </c>
    </row>
    <row r="863" spans="14:15" x14ac:dyDescent="0.3">
      <c r="N863">
        <v>106</v>
      </c>
      <c r="O863">
        <v>5.8</v>
      </c>
    </row>
    <row r="864" spans="14:15" x14ac:dyDescent="0.3">
      <c r="N864">
        <v>108</v>
      </c>
      <c r="O864">
        <v>6.3</v>
      </c>
    </row>
    <row r="865" spans="14:15" x14ac:dyDescent="0.3">
      <c r="N865">
        <v>125</v>
      </c>
      <c r="O865">
        <v>5.7</v>
      </c>
    </row>
    <row r="866" spans="14:15" x14ac:dyDescent="0.3">
      <c r="N866">
        <v>107</v>
      </c>
      <c r="O866">
        <v>5.0999999999999996</v>
      </c>
    </row>
    <row r="867" spans="14:15" x14ac:dyDescent="0.3">
      <c r="N867">
        <v>105</v>
      </c>
      <c r="O867">
        <v>7.6</v>
      </c>
    </row>
    <row r="868" spans="14:15" x14ac:dyDescent="0.3">
      <c r="N868">
        <v>118</v>
      </c>
      <c r="O868">
        <v>6.4</v>
      </c>
    </row>
    <row r="869" spans="14:15" x14ac:dyDescent="0.3">
      <c r="N869">
        <v>118</v>
      </c>
      <c r="O869">
        <v>7.4</v>
      </c>
    </row>
    <row r="870" spans="14:15" x14ac:dyDescent="0.3">
      <c r="N870">
        <v>105</v>
      </c>
      <c r="O870">
        <v>8.1999999999999993</v>
      </c>
    </row>
    <row r="871" spans="14:15" x14ac:dyDescent="0.3">
      <c r="N871">
        <v>92</v>
      </c>
      <c r="O871">
        <v>6.5</v>
      </c>
    </row>
    <row r="872" spans="14:15" x14ac:dyDescent="0.3">
      <c r="N872">
        <v>104</v>
      </c>
      <c r="O872">
        <v>5.5</v>
      </c>
    </row>
    <row r="873" spans="14:15" x14ac:dyDescent="0.3">
      <c r="N873">
        <v>116</v>
      </c>
      <c r="O873">
        <v>6.5</v>
      </c>
    </row>
    <row r="874" spans="14:15" x14ac:dyDescent="0.3">
      <c r="N874">
        <v>90</v>
      </c>
      <c r="O874">
        <v>5.6</v>
      </c>
    </row>
    <row r="875" spans="14:15" x14ac:dyDescent="0.3">
      <c r="N875">
        <v>130</v>
      </c>
      <c r="O875">
        <v>4.5999999999999996</v>
      </c>
    </row>
    <row r="876" spans="14:15" x14ac:dyDescent="0.3">
      <c r="N876">
        <v>90</v>
      </c>
      <c r="O876">
        <v>7.9</v>
      </c>
    </row>
    <row r="877" spans="14:15" x14ac:dyDescent="0.3">
      <c r="N877">
        <v>106</v>
      </c>
      <c r="O877">
        <v>7.1</v>
      </c>
    </row>
    <row r="878" spans="14:15" x14ac:dyDescent="0.3">
      <c r="N878">
        <v>155</v>
      </c>
      <c r="O878">
        <v>6.9</v>
      </c>
    </row>
    <row r="879" spans="14:15" x14ac:dyDescent="0.3">
      <c r="N879">
        <v>139</v>
      </c>
      <c r="O879">
        <v>7.3</v>
      </c>
    </row>
    <row r="880" spans="14:15" x14ac:dyDescent="0.3">
      <c r="N880">
        <v>112</v>
      </c>
      <c r="O880">
        <v>7</v>
      </c>
    </row>
    <row r="881" spans="14:15" x14ac:dyDescent="0.3">
      <c r="N881">
        <v>139</v>
      </c>
      <c r="O881">
        <v>7.7</v>
      </c>
    </row>
    <row r="882" spans="14:15" x14ac:dyDescent="0.3">
      <c r="N882">
        <v>115</v>
      </c>
      <c r="O882">
        <v>6.7</v>
      </c>
    </row>
    <row r="883" spans="14:15" x14ac:dyDescent="0.3">
      <c r="N883">
        <v>143</v>
      </c>
      <c r="O883">
        <v>6.3</v>
      </c>
    </row>
    <row r="884" spans="14:15" x14ac:dyDescent="0.3">
      <c r="N884">
        <v>96</v>
      </c>
      <c r="O884">
        <v>5.8</v>
      </c>
    </row>
    <row r="885" spans="14:15" x14ac:dyDescent="0.3">
      <c r="N885">
        <v>112</v>
      </c>
      <c r="O885">
        <v>7.1</v>
      </c>
    </row>
    <row r="886" spans="14:15" x14ac:dyDescent="0.3">
      <c r="N886">
        <v>131</v>
      </c>
      <c r="O886">
        <v>7.3</v>
      </c>
    </row>
    <row r="887" spans="14:15" x14ac:dyDescent="0.3">
      <c r="N887">
        <v>116</v>
      </c>
      <c r="O887">
        <v>6.4</v>
      </c>
    </row>
    <row r="888" spans="14:15" x14ac:dyDescent="0.3">
      <c r="N888">
        <v>112</v>
      </c>
      <c r="O888">
        <v>7.1</v>
      </c>
    </row>
    <row r="889" spans="14:15" x14ac:dyDescent="0.3">
      <c r="N889">
        <v>123</v>
      </c>
      <c r="O889">
        <v>7.6</v>
      </c>
    </row>
    <row r="890" spans="14:15" x14ac:dyDescent="0.3">
      <c r="N890">
        <v>104</v>
      </c>
      <c r="O890">
        <v>6.8</v>
      </c>
    </row>
    <row r="891" spans="14:15" x14ac:dyDescent="0.3">
      <c r="N891">
        <v>107</v>
      </c>
      <c r="O891">
        <v>6.6</v>
      </c>
    </row>
    <row r="892" spans="14:15" x14ac:dyDescent="0.3">
      <c r="N892">
        <v>124</v>
      </c>
      <c r="O892">
        <v>6.7</v>
      </c>
    </row>
    <row r="893" spans="14:15" x14ac:dyDescent="0.3">
      <c r="N893">
        <v>96</v>
      </c>
      <c r="O893">
        <v>6.1</v>
      </c>
    </row>
    <row r="894" spans="14:15" x14ac:dyDescent="0.3">
      <c r="N894">
        <v>125</v>
      </c>
      <c r="O894">
        <v>6</v>
      </c>
    </row>
    <row r="895" spans="14:15" x14ac:dyDescent="0.3">
      <c r="N895">
        <v>129</v>
      </c>
      <c r="O895">
        <v>7.6</v>
      </c>
    </row>
    <row r="896" spans="14:15" x14ac:dyDescent="0.3">
      <c r="N896">
        <v>90</v>
      </c>
      <c r="O896">
        <v>7.1</v>
      </c>
    </row>
    <row r="897" spans="14:15" x14ac:dyDescent="0.3">
      <c r="N897">
        <v>109</v>
      </c>
      <c r="O897">
        <v>5</v>
      </c>
    </row>
    <row r="898" spans="14:15" x14ac:dyDescent="0.3">
      <c r="N898">
        <v>121</v>
      </c>
      <c r="O898">
        <v>6.2</v>
      </c>
    </row>
    <row r="899" spans="14:15" x14ac:dyDescent="0.3">
      <c r="N899">
        <v>95</v>
      </c>
      <c r="O899">
        <v>5.6</v>
      </c>
    </row>
    <row r="900" spans="14:15" x14ac:dyDescent="0.3">
      <c r="N900">
        <v>118</v>
      </c>
      <c r="O900">
        <v>7.4</v>
      </c>
    </row>
    <row r="901" spans="14:15" x14ac:dyDescent="0.3">
      <c r="N901">
        <v>80</v>
      </c>
      <c r="O901">
        <v>5</v>
      </c>
    </row>
    <row r="902" spans="14:15" x14ac:dyDescent="0.3">
      <c r="N902">
        <v>99</v>
      </c>
      <c r="O902">
        <v>5.2</v>
      </c>
    </row>
    <row r="903" spans="14:15" x14ac:dyDescent="0.3">
      <c r="N903">
        <v>133</v>
      </c>
      <c r="O903">
        <v>7.6</v>
      </c>
    </row>
    <row r="904" spans="14:15" x14ac:dyDescent="0.3">
      <c r="N904">
        <v>127</v>
      </c>
      <c r="O904">
        <v>6.6</v>
      </c>
    </row>
    <row r="905" spans="14:15" x14ac:dyDescent="0.3">
      <c r="N905">
        <v>106</v>
      </c>
      <c r="O905">
        <v>7</v>
      </c>
    </row>
    <row r="906" spans="14:15" x14ac:dyDescent="0.3">
      <c r="N906">
        <v>98</v>
      </c>
      <c r="O906">
        <v>5.7</v>
      </c>
    </row>
    <row r="907" spans="14:15" x14ac:dyDescent="0.3">
      <c r="N907">
        <v>132</v>
      </c>
      <c r="O907">
        <v>8.1999999999999993</v>
      </c>
    </row>
    <row r="908" spans="14:15" x14ac:dyDescent="0.3">
      <c r="N908">
        <v>114</v>
      </c>
      <c r="O908">
        <v>6.2</v>
      </c>
    </row>
    <row r="909" spans="14:15" x14ac:dyDescent="0.3">
      <c r="N909">
        <v>78</v>
      </c>
      <c r="O909">
        <v>6.6</v>
      </c>
    </row>
    <row r="910" spans="14:15" x14ac:dyDescent="0.3">
      <c r="N910">
        <v>101</v>
      </c>
      <c r="O910">
        <v>4.7</v>
      </c>
    </row>
    <row r="911" spans="14:15" x14ac:dyDescent="0.3">
      <c r="N911">
        <v>113</v>
      </c>
      <c r="O911">
        <v>6.3</v>
      </c>
    </row>
    <row r="912" spans="14:15" x14ac:dyDescent="0.3">
      <c r="N912">
        <v>98</v>
      </c>
      <c r="O912">
        <v>6.1</v>
      </c>
    </row>
    <row r="913" spans="14:15" x14ac:dyDescent="0.3">
      <c r="N913">
        <v>124</v>
      </c>
      <c r="O913">
        <v>6.7</v>
      </c>
    </row>
    <row r="914" spans="14:15" x14ac:dyDescent="0.3">
      <c r="N914">
        <v>109</v>
      </c>
      <c r="O914">
        <v>6.1</v>
      </c>
    </row>
    <row r="915" spans="14:15" x14ac:dyDescent="0.3">
      <c r="N915">
        <v>128</v>
      </c>
      <c r="O915">
        <v>7</v>
      </c>
    </row>
    <row r="916" spans="14:15" x14ac:dyDescent="0.3">
      <c r="N916">
        <v>144</v>
      </c>
      <c r="O916">
        <v>7.4</v>
      </c>
    </row>
    <row r="917" spans="14:15" x14ac:dyDescent="0.3">
      <c r="N917">
        <v>95</v>
      </c>
      <c r="O917">
        <v>7.3</v>
      </c>
    </row>
    <row r="918" spans="14:15" x14ac:dyDescent="0.3">
      <c r="N918">
        <v>105</v>
      </c>
      <c r="O918">
        <v>5.8</v>
      </c>
    </row>
    <row r="919" spans="14:15" x14ac:dyDescent="0.3">
      <c r="N919">
        <v>121</v>
      </c>
      <c r="O919">
        <v>6.7</v>
      </c>
    </row>
    <row r="920" spans="14:15" x14ac:dyDescent="0.3">
      <c r="N920">
        <v>125</v>
      </c>
      <c r="O920">
        <v>5.8</v>
      </c>
    </row>
    <row r="921" spans="14:15" x14ac:dyDescent="0.3">
      <c r="N921">
        <v>129</v>
      </c>
      <c r="O921">
        <v>7.8</v>
      </c>
    </row>
    <row r="922" spans="14:15" x14ac:dyDescent="0.3">
      <c r="N922">
        <v>132</v>
      </c>
      <c r="O922">
        <v>6.6</v>
      </c>
    </row>
    <row r="923" spans="14:15" x14ac:dyDescent="0.3">
      <c r="N923">
        <v>118</v>
      </c>
      <c r="O923">
        <v>6.5</v>
      </c>
    </row>
    <row r="924" spans="14:15" x14ac:dyDescent="0.3">
      <c r="N924">
        <v>113</v>
      </c>
      <c r="O924">
        <v>6.7</v>
      </c>
    </row>
    <row r="925" spans="14:15" x14ac:dyDescent="0.3">
      <c r="N925">
        <v>140</v>
      </c>
      <c r="O925">
        <v>7.3</v>
      </c>
    </row>
    <row r="926" spans="14:15" x14ac:dyDescent="0.3">
      <c r="N926">
        <v>89</v>
      </c>
      <c r="O926">
        <v>5.8</v>
      </c>
    </row>
    <row r="927" spans="14:15" x14ac:dyDescent="0.3">
      <c r="N927">
        <v>104</v>
      </c>
      <c r="O927">
        <v>5.5</v>
      </c>
    </row>
    <row r="928" spans="14:15" x14ac:dyDescent="0.3">
      <c r="N928">
        <v>106</v>
      </c>
      <c r="O928">
        <v>6.3</v>
      </c>
    </row>
    <row r="929" spans="14:15" x14ac:dyDescent="0.3">
      <c r="N929">
        <v>141</v>
      </c>
      <c r="O929">
        <v>7.4</v>
      </c>
    </row>
    <row r="930" spans="14:15" x14ac:dyDescent="0.3">
      <c r="N930">
        <v>124</v>
      </c>
      <c r="O930">
        <v>5.9</v>
      </c>
    </row>
    <row r="931" spans="14:15" x14ac:dyDescent="0.3">
      <c r="N931">
        <v>98</v>
      </c>
      <c r="O931">
        <v>6.2</v>
      </c>
    </row>
    <row r="932" spans="14:15" x14ac:dyDescent="0.3">
      <c r="N932">
        <v>108</v>
      </c>
      <c r="O932">
        <v>5.9</v>
      </c>
    </row>
    <row r="933" spans="14:15" x14ac:dyDescent="0.3">
      <c r="N933">
        <v>114</v>
      </c>
      <c r="O933">
        <v>6.5</v>
      </c>
    </row>
    <row r="934" spans="14:15" x14ac:dyDescent="0.3">
      <c r="N934">
        <v>101</v>
      </c>
      <c r="O934">
        <v>4.4000000000000004</v>
      </c>
    </row>
    <row r="935" spans="14:15" x14ac:dyDescent="0.3">
      <c r="N935">
        <v>93</v>
      </c>
      <c r="O935">
        <v>3.5</v>
      </c>
    </row>
    <row r="936" spans="14:15" x14ac:dyDescent="0.3">
      <c r="N936">
        <v>119</v>
      </c>
      <c r="O936">
        <v>6.6</v>
      </c>
    </row>
    <row r="937" spans="14:15" x14ac:dyDescent="0.3">
      <c r="N937">
        <v>119</v>
      </c>
      <c r="O937">
        <v>6</v>
      </c>
    </row>
    <row r="938" spans="14:15" x14ac:dyDescent="0.3">
      <c r="N938">
        <v>99</v>
      </c>
      <c r="O938">
        <v>6.4</v>
      </c>
    </row>
    <row r="939" spans="14:15" x14ac:dyDescent="0.3">
      <c r="N939">
        <v>137</v>
      </c>
      <c r="O939">
        <v>6.5</v>
      </c>
    </row>
    <row r="940" spans="14:15" x14ac:dyDescent="0.3">
      <c r="N940">
        <v>117</v>
      </c>
      <c r="O940">
        <v>4.3</v>
      </c>
    </row>
    <row r="941" spans="14:15" x14ac:dyDescent="0.3">
      <c r="N941">
        <v>87</v>
      </c>
      <c r="O941">
        <v>4.2</v>
      </c>
    </row>
    <row r="942" spans="14:15" x14ac:dyDescent="0.3">
      <c r="N942">
        <v>129</v>
      </c>
      <c r="O942">
        <v>6.5</v>
      </c>
    </row>
    <row r="943" spans="14:15" x14ac:dyDescent="0.3">
      <c r="N943">
        <v>115</v>
      </c>
      <c r="O943">
        <v>6.1</v>
      </c>
    </row>
    <row r="944" spans="14:15" x14ac:dyDescent="0.3">
      <c r="N944">
        <v>132</v>
      </c>
      <c r="O944">
        <v>6.3</v>
      </c>
    </row>
    <row r="945" spans="14:15" x14ac:dyDescent="0.3">
      <c r="N945">
        <v>131</v>
      </c>
      <c r="O945">
        <v>6.2</v>
      </c>
    </row>
    <row r="946" spans="14:15" x14ac:dyDescent="0.3">
      <c r="N946">
        <v>95</v>
      </c>
      <c r="O946">
        <v>5.9</v>
      </c>
    </row>
    <row r="947" spans="14:15" x14ac:dyDescent="0.3">
      <c r="N947">
        <v>125</v>
      </c>
      <c r="O947">
        <v>5.9</v>
      </c>
    </row>
    <row r="948" spans="14:15" x14ac:dyDescent="0.3">
      <c r="N948">
        <v>98</v>
      </c>
      <c r="O948">
        <v>6.5</v>
      </c>
    </row>
    <row r="949" spans="14:15" x14ac:dyDescent="0.3">
      <c r="N949">
        <v>110</v>
      </c>
      <c r="O949">
        <v>6.4</v>
      </c>
    </row>
    <row r="950" spans="14:15" x14ac:dyDescent="0.3">
      <c r="N950">
        <v>118</v>
      </c>
      <c r="O950">
        <v>6.5</v>
      </c>
    </row>
    <row r="951" spans="14:15" x14ac:dyDescent="0.3">
      <c r="N951">
        <v>101</v>
      </c>
      <c r="O951">
        <v>5.7</v>
      </c>
    </row>
    <row r="952" spans="14:15" x14ac:dyDescent="0.3">
      <c r="N952">
        <v>90</v>
      </c>
      <c r="O952">
        <v>8</v>
      </c>
    </row>
    <row r="953" spans="14:15" x14ac:dyDescent="0.3">
      <c r="N953">
        <v>119</v>
      </c>
      <c r="O953">
        <v>7.3</v>
      </c>
    </row>
    <row r="954" spans="14:15" x14ac:dyDescent="0.3">
      <c r="N954">
        <v>139</v>
      </c>
      <c r="O954">
        <v>6.7</v>
      </c>
    </row>
    <row r="955" spans="14:15" x14ac:dyDescent="0.3">
      <c r="N955">
        <v>130</v>
      </c>
      <c r="O955">
        <v>7.5</v>
      </c>
    </row>
    <row r="956" spans="14:15" x14ac:dyDescent="0.3">
      <c r="N956">
        <v>100</v>
      </c>
      <c r="O956">
        <v>5.4</v>
      </c>
    </row>
    <row r="957" spans="14:15" x14ac:dyDescent="0.3">
      <c r="N957">
        <v>114</v>
      </c>
      <c r="O957">
        <v>6.6</v>
      </c>
    </row>
    <row r="958" spans="14:15" x14ac:dyDescent="0.3">
      <c r="N958">
        <v>96</v>
      </c>
      <c r="O958">
        <v>7.7</v>
      </c>
    </row>
    <row r="959" spans="14:15" x14ac:dyDescent="0.3">
      <c r="N959">
        <v>110</v>
      </c>
      <c r="O959">
        <v>5.8</v>
      </c>
    </row>
    <row r="960" spans="14:15" x14ac:dyDescent="0.3">
      <c r="N960">
        <v>105</v>
      </c>
      <c r="O960">
        <v>6.4</v>
      </c>
    </row>
    <row r="961" spans="14:15" x14ac:dyDescent="0.3">
      <c r="N961">
        <v>102</v>
      </c>
      <c r="O961">
        <v>5.6</v>
      </c>
    </row>
    <row r="962" spans="14:15" x14ac:dyDescent="0.3">
      <c r="N962">
        <v>84</v>
      </c>
      <c r="O962">
        <v>6</v>
      </c>
    </row>
    <row r="963" spans="14:15" x14ac:dyDescent="0.3">
      <c r="N963">
        <v>115</v>
      </c>
      <c r="O963">
        <v>6.2</v>
      </c>
    </row>
    <row r="964" spans="14:15" x14ac:dyDescent="0.3">
      <c r="N964">
        <v>99</v>
      </c>
      <c r="O964">
        <v>5.9</v>
      </c>
    </row>
    <row r="965" spans="14:15" x14ac:dyDescent="0.3">
      <c r="N965">
        <v>135</v>
      </c>
      <c r="O965">
        <v>5.0999999999999996</v>
      </c>
    </row>
    <row r="966" spans="14:15" x14ac:dyDescent="0.3">
      <c r="N966">
        <v>108</v>
      </c>
      <c r="O966">
        <v>6.8</v>
      </c>
    </row>
    <row r="967" spans="14:15" x14ac:dyDescent="0.3">
      <c r="N967">
        <v>127</v>
      </c>
      <c r="O967">
        <v>6</v>
      </c>
    </row>
    <row r="968" spans="14:15" x14ac:dyDescent="0.3">
      <c r="N968">
        <v>107</v>
      </c>
      <c r="O968">
        <v>5.0999999999999996</v>
      </c>
    </row>
    <row r="969" spans="14:15" x14ac:dyDescent="0.3">
      <c r="N969">
        <v>95</v>
      </c>
      <c r="O969">
        <v>5.8</v>
      </c>
    </row>
    <row r="970" spans="14:15" x14ac:dyDescent="0.3">
      <c r="N970">
        <v>124</v>
      </c>
      <c r="O970">
        <v>6.2</v>
      </c>
    </row>
    <row r="971" spans="14:15" x14ac:dyDescent="0.3">
      <c r="N971">
        <v>109</v>
      </c>
      <c r="O971">
        <v>6.4</v>
      </c>
    </row>
    <row r="972" spans="14:15" x14ac:dyDescent="0.3">
      <c r="N972">
        <v>102</v>
      </c>
      <c r="O972">
        <v>4.8</v>
      </c>
    </row>
    <row r="973" spans="14:15" x14ac:dyDescent="0.3">
      <c r="N973">
        <v>88</v>
      </c>
      <c r="O973">
        <v>4.9000000000000004</v>
      </c>
    </row>
    <row r="974" spans="14:15" x14ac:dyDescent="0.3">
      <c r="N974">
        <v>87</v>
      </c>
      <c r="O974">
        <v>5.6</v>
      </c>
    </row>
    <row r="975" spans="14:15" x14ac:dyDescent="0.3">
      <c r="N975">
        <v>104</v>
      </c>
      <c r="O975">
        <v>5.5</v>
      </c>
    </row>
    <row r="976" spans="14:15" x14ac:dyDescent="0.3">
      <c r="N976">
        <v>96</v>
      </c>
      <c r="O976">
        <v>3.7</v>
      </c>
    </row>
    <row r="977" spans="14:15" x14ac:dyDescent="0.3">
      <c r="N977">
        <v>85</v>
      </c>
      <c r="O977">
        <v>5.9</v>
      </c>
    </row>
    <row r="978" spans="14:15" x14ac:dyDescent="0.3">
      <c r="N978">
        <v>104</v>
      </c>
      <c r="O978">
        <v>6.3</v>
      </c>
    </row>
    <row r="979" spans="14:15" x14ac:dyDescent="0.3">
      <c r="N979">
        <v>105</v>
      </c>
      <c r="O979">
        <v>7.6</v>
      </c>
    </row>
    <row r="980" spans="14:15" x14ac:dyDescent="0.3">
      <c r="N980">
        <v>127</v>
      </c>
      <c r="O980">
        <v>8.3000000000000007</v>
      </c>
    </row>
    <row r="981" spans="14:15" x14ac:dyDescent="0.3">
      <c r="N981">
        <v>120</v>
      </c>
      <c r="O981">
        <v>6.9</v>
      </c>
    </row>
    <row r="982" spans="14:15" x14ac:dyDescent="0.3">
      <c r="N982">
        <v>118</v>
      </c>
      <c r="O982">
        <v>6.7</v>
      </c>
    </row>
    <row r="983" spans="14:15" x14ac:dyDescent="0.3">
      <c r="N983">
        <v>112</v>
      </c>
      <c r="O983">
        <v>6.8</v>
      </c>
    </row>
    <row r="984" spans="14:15" x14ac:dyDescent="0.3">
      <c r="N984">
        <v>114</v>
      </c>
      <c r="O984">
        <v>7.1</v>
      </c>
    </row>
    <row r="985" spans="14:15" x14ac:dyDescent="0.3">
      <c r="N985">
        <v>137</v>
      </c>
      <c r="O985">
        <v>6.4</v>
      </c>
    </row>
    <row r="986" spans="14:15" x14ac:dyDescent="0.3">
      <c r="N986">
        <v>112</v>
      </c>
      <c r="O986">
        <v>6.4</v>
      </c>
    </row>
    <row r="987" spans="14:15" x14ac:dyDescent="0.3">
      <c r="N987">
        <v>120</v>
      </c>
      <c r="O987">
        <v>7.4</v>
      </c>
    </row>
    <row r="988" spans="14:15" x14ac:dyDescent="0.3">
      <c r="N988">
        <v>123</v>
      </c>
      <c r="O988">
        <v>6.4</v>
      </c>
    </row>
    <row r="989" spans="14:15" x14ac:dyDescent="0.3">
      <c r="N989">
        <v>93</v>
      </c>
      <c r="O989">
        <v>6</v>
      </c>
    </row>
    <row r="990" spans="14:15" x14ac:dyDescent="0.3">
      <c r="N990">
        <v>123</v>
      </c>
      <c r="O990">
        <v>6.5</v>
      </c>
    </row>
    <row r="991" spans="14:15" x14ac:dyDescent="0.3">
      <c r="N991">
        <v>122</v>
      </c>
      <c r="O991">
        <v>7.8</v>
      </c>
    </row>
    <row r="992" spans="14:15" x14ac:dyDescent="0.3">
      <c r="N992">
        <v>115</v>
      </c>
      <c r="O992">
        <v>6</v>
      </c>
    </row>
    <row r="993" spans="14:15" x14ac:dyDescent="0.3">
      <c r="N993">
        <v>123</v>
      </c>
      <c r="O993">
        <v>7</v>
      </c>
    </row>
    <row r="994" spans="14:15" x14ac:dyDescent="0.3">
      <c r="N994">
        <v>96</v>
      </c>
      <c r="O994">
        <v>6</v>
      </c>
    </row>
    <row r="995" spans="14:15" x14ac:dyDescent="0.3">
      <c r="N995">
        <v>105</v>
      </c>
      <c r="O995">
        <v>6.1</v>
      </c>
    </row>
    <row r="996" spans="14:15" x14ac:dyDescent="0.3">
      <c r="N996">
        <v>113</v>
      </c>
      <c r="O996">
        <v>6.8</v>
      </c>
    </row>
    <row r="997" spans="14:15" x14ac:dyDescent="0.3">
      <c r="N997">
        <v>132</v>
      </c>
      <c r="O997">
        <v>6.4</v>
      </c>
    </row>
    <row r="998" spans="14:15" x14ac:dyDescent="0.3">
      <c r="N998">
        <v>75</v>
      </c>
      <c r="O998">
        <v>4.5</v>
      </c>
    </row>
    <row r="999" spans="14:15" x14ac:dyDescent="0.3">
      <c r="N999">
        <v>108</v>
      </c>
      <c r="O999">
        <v>5.8</v>
      </c>
    </row>
    <row r="1000" spans="14:15" x14ac:dyDescent="0.3">
      <c r="N1000">
        <v>105</v>
      </c>
      <c r="O1000">
        <v>6.3</v>
      </c>
    </row>
    <row r="1001" spans="14:15" x14ac:dyDescent="0.3">
      <c r="N1001">
        <v>102</v>
      </c>
      <c r="O1001">
        <v>5.7</v>
      </c>
    </row>
    <row r="1002" spans="14:15" x14ac:dyDescent="0.3">
      <c r="N1002">
        <v>118</v>
      </c>
      <c r="O1002">
        <v>7.2</v>
      </c>
    </row>
    <row r="1003" spans="14:15" x14ac:dyDescent="0.3">
      <c r="N1003">
        <v>111</v>
      </c>
      <c r="O1003">
        <v>7.6</v>
      </c>
    </row>
    <row r="1004" spans="14:15" x14ac:dyDescent="0.3">
      <c r="N1004">
        <v>81</v>
      </c>
      <c r="O1004">
        <v>4.7</v>
      </c>
    </row>
    <row r="1005" spans="14:15" x14ac:dyDescent="0.3">
      <c r="N1005">
        <v>116</v>
      </c>
      <c r="O1005">
        <v>6.6</v>
      </c>
    </row>
    <row r="1006" spans="14:15" x14ac:dyDescent="0.3">
      <c r="N1006">
        <v>86</v>
      </c>
      <c r="O1006">
        <v>6.8</v>
      </c>
    </row>
    <row r="1007" spans="14:15" x14ac:dyDescent="0.3">
      <c r="N1007">
        <v>127</v>
      </c>
      <c r="O1007">
        <v>7.3</v>
      </c>
    </row>
    <row r="1008" spans="14:15" x14ac:dyDescent="0.3">
      <c r="N1008">
        <v>91</v>
      </c>
      <c r="O1008">
        <v>4.8</v>
      </c>
    </row>
    <row r="1009" spans="14:15" x14ac:dyDescent="0.3">
      <c r="N1009">
        <v>98</v>
      </c>
      <c r="O1009">
        <v>6.3</v>
      </c>
    </row>
    <row r="1010" spans="14:15" x14ac:dyDescent="0.3">
      <c r="N1010">
        <v>84</v>
      </c>
      <c r="O1010">
        <v>5.5</v>
      </c>
    </row>
    <row r="1011" spans="14:15" x14ac:dyDescent="0.3">
      <c r="N1011">
        <v>109</v>
      </c>
      <c r="O1011">
        <v>6.2</v>
      </c>
    </row>
    <row r="1012" spans="14:15" x14ac:dyDescent="0.3">
      <c r="N1012">
        <v>93</v>
      </c>
      <c r="O1012">
        <v>5.8</v>
      </c>
    </row>
    <row r="1013" spans="14:15" x14ac:dyDescent="0.3">
      <c r="N1013">
        <v>113</v>
      </c>
      <c r="O1013">
        <v>5.7</v>
      </c>
    </row>
    <row r="1014" spans="14:15" x14ac:dyDescent="0.3">
      <c r="N1014">
        <v>141</v>
      </c>
      <c r="O1014">
        <v>6.5</v>
      </c>
    </row>
    <row r="1015" spans="14:15" x14ac:dyDescent="0.3">
      <c r="N1015">
        <v>119</v>
      </c>
      <c r="O1015">
        <v>6.7</v>
      </c>
    </row>
    <row r="1016" spans="14:15" x14ac:dyDescent="0.3">
      <c r="N1016">
        <v>97</v>
      </c>
      <c r="O1016">
        <v>7.4</v>
      </c>
    </row>
    <row r="1017" spans="14:15" x14ac:dyDescent="0.3">
      <c r="N1017">
        <v>117</v>
      </c>
      <c r="O1017">
        <v>6.9</v>
      </c>
    </row>
    <row r="1018" spans="14:15" x14ac:dyDescent="0.3">
      <c r="N1018">
        <v>101</v>
      </c>
      <c r="O1018">
        <v>5.5</v>
      </c>
    </row>
    <row r="1019" spans="14:15" x14ac:dyDescent="0.3">
      <c r="N1019">
        <v>153</v>
      </c>
      <c r="O1019">
        <v>8.1</v>
      </c>
    </row>
    <row r="1020" spans="14:15" x14ac:dyDescent="0.3">
      <c r="N1020">
        <v>122</v>
      </c>
      <c r="O1020">
        <v>7.7</v>
      </c>
    </row>
    <row r="1021" spans="14:15" x14ac:dyDescent="0.3">
      <c r="N1021">
        <v>102</v>
      </c>
      <c r="O1021">
        <v>7.3</v>
      </c>
    </row>
    <row r="1022" spans="14:15" x14ac:dyDescent="0.3">
      <c r="N1022">
        <v>83</v>
      </c>
      <c r="O1022">
        <v>5.2</v>
      </c>
    </row>
    <row r="1023" spans="14:15" x14ac:dyDescent="0.3">
      <c r="N1023">
        <v>103</v>
      </c>
      <c r="O1023">
        <v>7.1</v>
      </c>
    </row>
    <row r="1024" spans="14:15" x14ac:dyDescent="0.3">
      <c r="N1024">
        <v>110</v>
      </c>
      <c r="O1024">
        <v>7.1</v>
      </c>
    </row>
    <row r="1025" spans="14:15" x14ac:dyDescent="0.3">
      <c r="N1025">
        <v>136</v>
      </c>
      <c r="O1025">
        <v>7.2</v>
      </c>
    </row>
    <row r="1026" spans="14:15" x14ac:dyDescent="0.3">
      <c r="N1026">
        <v>91</v>
      </c>
      <c r="O1026">
        <v>6.5</v>
      </c>
    </row>
    <row r="1027" spans="14:15" x14ac:dyDescent="0.3">
      <c r="N1027">
        <v>89</v>
      </c>
      <c r="O1027">
        <v>4.5999999999999996</v>
      </c>
    </row>
    <row r="1028" spans="14:15" x14ac:dyDescent="0.3">
      <c r="N1028">
        <v>107</v>
      </c>
      <c r="O1028">
        <v>5.6</v>
      </c>
    </row>
    <row r="1029" spans="14:15" x14ac:dyDescent="0.3">
      <c r="N1029">
        <v>129</v>
      </c>
      <c r="O1029">
        <v>7.7</v>
      </c>
    </row>
    <row r="1030" spans="14:15" x14ac:dyDescent="0.3">
      <c r="N1030">
        <v>95</v>
      </c>
      <c r="O1030">
        <v>7.2</v>
      </c>
    </row>
    <row r="1031" spans="14:15" x14ac:dyDescent="0.3">
      <c r="N1031">
        <v>122</v>
      </c>
      <c r="O1031">
        <v>6.8</v>
      </c>
    </row>
    <row r="1032" spans="14:15" x14ac:dyDescent="0.3">
      <c r="N1032">
        <v>110</v>
      </c>
      <c r="O1032">
        <v>5.4</v>
      </c>
    </row>
    <row r="1033" spans="14:15" x14ac:dyDescent="0.3">
      <c r="N1033">
        <v>135</v>
      </c>
      <c r="O1033">
        <v>6.3</v>
      </c>
    </row>
    <row r="1034" spans="14:15" x14ac:dyDescent="0.3">
      <c r="N1034">
        <v>95</v>
      </c>
      <c r="O1034">
        <v>5.6</v>
      </c>
    </row>
    <row r="1035" spans="14:15" x14ac:dyDescent="0.3">
      <c r="N1035">
        <v>109</v>
      </c>
      <c r="O1035">
        <v>6.8</v>
      </c>
    </row>
    <row r="1036" spans="14:15" x14ac:dyDescent="0.3">
      <c r="N1036">
        <v>93</v>
      </c>
      <c r="O1036">
        <v>4.3</v>
      </c>
    </row>
    <row r="1037" spans="14:15" x14ac:dyDescent="0.3">
      <c r="N1037">
        <v>94</v>
      </c>
      <c r="O1037">
        <v>6.3</v>
      </c>
    </row>
    <row r="1038" spans="14:15" x14ac:dyDescent="0.3">
      <c r="N1038">
        <v>117</v>
      </c>
      <c r="O1038">
        <v>6.5</v>
      </c>
    </row>
    <row r="1039" spans="14:15" x14ac:dyDescent="0.3">
      <c r="N1039">
        <v>112</v>
      </c>
      <c r="O1039">
        <v>6.4</v>
      </c>
    </row>
    <row r="1040" spans="14:15" x14ac:dyDescent="0.3">
      <c r="N1040">
        <v>111</v>
      </c>
      <c r="O1040">
        <v>6.3</v>
      </c>
    </row>
    <row r="1041" spans="14:15" x14ac:dyDescent="0.3">
      <c r="N1041">
        <v>96</v>
      </c>
      <c r="O1041">
        <v>5.9</v>
      </c>
    </row>
    <row r="1042" spans="14:15" x14ac:dyDescent="0.3">
      <c r="N1042">
        <v>141</v>
      </c>
      <c r="O1042">
        <v>6.5</v>
      </c>
    </row>
    <row r="1043" spans="14:15" x14ac:dyDescent="0.3">
      <c r="N1043">
        <v>94</v>
      </c>
      <c r="O1043">
        <v>6.5</v>
      </c>
    </row>
    <row r="1044" spans="14:15" x14ac:dyDescent="0.3">
      <c r="N1044">
        <v>87</v>
      </c>
      <c r="O1044">
        <v>6.1</v>
      </c>
    </row>
    <row r="1045" spans="14:15" x14ac:dyDescent="0.3">
      <c r="N1045">
        <v>88</v>
      </c>
      <c r="O1045">
        <v>5.9</v>
      </c>
    </row>
    <row r="1046" spans="14:15" x14ac:dyDescent="0.3">
      <c r="N1046">
        <v>105</v>
      </c>
      <c r="O1046">
        <v>6.6</v>
      </c>
    </row>
    <row r="1047" spans="14:15" x14ac:dyDescent="0.3">
      <c r="N1047">
        <v>133</v>
      </c>
      <c r="O1047">
        <v>7.4</v>
      </c>
    </row>
    <row r="1048" spans="14:15" x14ac:dyDescent="0.3">
      <c r="N1048">
        <v>119</v>
      </c>
      <c r="O1048">
        <v>7.3</v>
      </c>
    </row>
    <row r="1049" spans="14:15" x14ac:dyDescent="0.3">
      <c r="N1049">
        <v>102</v>
      </c>
      <c r="O1049">
        <v>6.6</v>
      </c>
    </row>
    <row r="1050" spans="14:15" x14ac:dyDescent="0.3">
      <c r="N1050">
        <v>101</v>
      </c>
      <c r="O1050">
        <v>5.6</v>
      </c>
    </row>
    <row r="1051" spans="14:15" x14ac:dyDescent="0.3">
      <c r="N1051">
        <v>91</v>
      </c>
      <c r="O1051">
        <v>5.3</v>
      </c>
    </row>
    <row r="1052" spans="14:15" x14ac:dyDescent="0.3">
      <c r="N1052">
        <v>117</v>
      </c>
      <c r="O1052">
        <v>6</v>
      </c>
    </row>
    <row r="1053" spans="14:15" x14ac:dyDescent="0.3">
      <c r="N1053">
        <v>86</v>
      </c>
      <c r="O1053">
        <v>5.4</v>
      </c>
    </row>
    <row r="1054" spans="14:15" x14ac:dyDescent="0.3">
      <c r="N1054">
        <v>124</v>
      </c>
      <c r="O1054">
        <v>6.8</v>
      </c>
    </row>
    <row r="1055" spans="14:15" x14ac:dyDescent="0.3">
      <c r="N1055">
        <v>134</v>
      </c>
      <c r="O1055">
        <v>6.4</v>
      </c>
    </row>
    <row r="1056" spans="14:15" x14ac:dyDescent="0.3">
      <c r="N1056">
        <v>100</v>
      </c>
      <c r="O1056">
        <v>4.9000000000000004</v>
      </c>
    </row>
    <row r="1057" spans="14:15" x14ac:dyDescent="0.3">
      <c r="N1057">
        <v>105</v>
      </c>
      <c r="O1057">
        <v>5.8</v>
      </c>
    </row>
    <row r="1058" spans="14:15" x14ac:dyDescent="0.3">
      <c r="N1058">
        <v>105</v>
      </c>
      <c r="O1058">
        <v>7.1</v>
      </c>
    </row>
    <row r="1059" spans="14:15" x14ac:dyDescent="0.3">
      <c r="N1059">
        <v>128</v>
      </c>
      <c r="O1059">
        <v>7.2</v>
      </c>
    </row>
    <row r="1060" spans="14:15" x14ac:dyDescent="0.3">
      <c r="N1060">
        <v>106</v>
      </c>
      <c r="O1060">
        <v>6</v>
      </c>
    </row>
    <row r="1061" spans="14:15" x14ac:dyDescent="0.3">
      <c r="N1061">
        <v>105</v>
      </c>
      <c r="O1061">
        <v>6</v>
      </c>
    </row>
    <row r="1062" spans="14:15" x14ac:dyDescent="0.3">
      <c r="N1062">
        <v>114</v>
      </c>
      <c r="O1062">
        <v>7</v>
      </c>
    </row>
    <row r="1063" spans="14:15" x14ac:dyDescent="0.3">
      <c r="N1063">
        <v>99</v>
      </c>
      <c r="O1063">
        <v>5.4</v>
      </c>
    </row>
    <row r="1064" spans="14:15" x14ac:dyDescent="0.3">
      <c r="N1064">
        <v>74</v>
      </c>
      <c r="O1064">
        <v>6.5</v>
      </c>
    </row>
    <row r="1065" spans="14:15" x14ac:dyDescent="0.3">
      <c r="N1065">
        <v>139</v>
      </c>
      <c r="O1065">
        <v>6.4</v>
      </c>
    </row>
    <row r="1066" spans="14:15" x14ac:dyDescent="0.3">
      <c r="N1066">
        <v>103</v>
      </c>
      <c r="O1066">
        <v>4.9000000000000004</v>
      </c>
    </row>
    <row r="1067" spans="14:15" x14ac:dyDescent="0.3">
      <c r="N1067">
        <v>101</v>
      </c>
      <c r="O1067">
        <v>6.3</v>
      </c>
    </row>
    <row r="1068" spans="14:15" x14ac:dyDescent="0.3">
      <c r="N1068">
        <v>130</v>
      </c>
      <c r="O1068">
        <v>7.7</v>
      </c>
    </row>
    <row r="1069" spans="14:15" x14ac:dyDescent="0.3">
      <c r="N1069">
        <v>130</v>
      </c>
      <c r="O1069">
        <v>7.8</v>
      </c>
    </row>
    <row r="1070" spans="14:15" x14ac:dyDescent="0.3">
      <c r="N1070">
        <v>110</v>
      </c>
      <c r="O1070">
        <v>5.5</v>
      </c>
    </row>
    <row r="1071" spans="14:15" x14ac:dyDescent="0.3">
      <c r="N1071">
        <v>147</v>
      </c>
      <c r="O1071">
        <v>7.5</v>
      </c>
    </row>
    <row r="1072" spans="14:15" x14ac:dyDescent="0.3">
      <c r="N1072">
        <v>96</v>
      </c>
      <c r="O1072">
        <v>6.4</v>
      </c>
    </row>
    <row r="1073" spans="14:15" x14ac:dyDescent="0.3">
      <c r="N1073">
        <v>118</v>
      </c>
      <c r="O1073">
        <v>5.6</v>
      </c>
    </row>
    <row r="1074" spans="14:15" x14ac:dyDescent="0.3">
      <c r="N1074">
        <v>88</v>
      </c>
      <c r="O1074">
        <v>7.5</v>
      </c>
    </row>
    <row r="1075" spans="14:15" x14ac:dyDescent="0.3">
      <c r="N1075">
        <v>105</v>
      </c>
      <c r="O1075">
        <v>6.8</v>
      </c>
    </row>
    <row r="1076" spans="14:15" x14ac:dyDescent="0.3">
      <c r="N1076">
        <v>102</v>
      </c>
      <c r="O1076">
        <v>6.8</v>
      </c>
    </row>
    <row r="1077" spans="14:15" x14ac:dyDescent="0.3">
      <c r="N1077">
        <v>110</v>
      </c>
      <c r="O1077">
        <v>6</v>
      </c>
    </row>
    <row r="1078" spans="14:15" x14ac:dyDescent="0.3">
      <c r="N1078">
        <v>136</v>
      </c>
      <c r="O1078">
        <v>7.3</v>
      </c>
    </row>
    <row r="1079" spans="14:15" x14ac:dyDescent="0.3">
      <c r="N1079">
        <v>103</v>
      </c>
      <c r="O1079">
        <v>6</v>
      </c>
    </row>
    <row r="1080" spans="14:15" x14ac:dyDescent="0.3">
      <c r="N1080">
        <v>103</v>
      </c>
      <c r="O1080">
        <v>7</v>
      </c>
    </row>
    <row r="1081" spans="14:15" x14ac:dyDescent="0.3">
      <c r="N1081">
        <v>90</v>
      </c>
      <c r="O1081">
        <v>5.0999999999999996</v>
      </c>
    </row>
    <row r="1082" spans="14:15" x14ac:dyDescent="0.3">
      <c r="N1082">
        <v>154</v>
      </c>
      <c r="O1082">
        <v>6.8</v>
      </c>
    </row>
    <row r="1083" spans="14:15" x14ac:dyDescent="0.3">
      <c r="N1083">
        <v>99</v>
      </c>
      <c r="O1083">
        <v>6.5</v>
      </c>
    </row>
    <row r="1084" spans="14:15" x14ac:dyDescent="0.3">
      <c r="N1084">
        <v>93</v>
      </c>
      <c r="O1084">
        <v>6.6</v>
      </c>
    </row>
    <row r="1085" spans="14:15" x14ac:dyDescent="0.3">
      <c r="N1085">
        <v>109</v>
      </c>
      <c r="O1085">
        <v>7.2</v>
      </c>
    </row>
    <row r="1086" spans="14:15" x14ac:dyDescent="0.3">
      <c r="N1086">
        <v>124</v>
      </c>
      <c r="O1086">
        <v>7</v>
      </c>
    </row>
    <row r="1087" spans="14:15" x14ac:dyDescent="0.3">
      <c r="N1087">
        <v>84</v>
      </c>
      <c r="O1087">
        <v>7</v>
      </c>
    </row>
    <row r="1088" spans="14:15" x14ac:dyDescent="0.3">
      <c r="N1088">
        <v>90</v>
      </c>
      <c r="O1088">
        <v>5.9</v>
      </c>
    </row>
    <row r="1089" spans="14:15" x14ac:dyDescent="0.3">
      <c r="N1089">
        <v>117</v>
      </c>
      <c r="O1089">
        <v>5.4</v>
      </c>
    </row>
    <row r="1090" spans="14:15" x14ac:dyDescent="0.3">
      <c r="N1090">
        <v>123</v>
      </c>
      <c r="O1090">
        <v>6.6</v>
      </c>
    </row>
    <row r="1091" spans="14:15" x14ac:dyDescent="0.3">
      <c r="N1091">
        <v>105</v>
      </c>
      <c r="O1091">
        <v>7</v>
      </c>
    </row>
    <row r="1092" spans="14:15" x14ac:dyDescent="0.3">
      <c r="N1092">
        <v>105</v>
      </c>
      <c r="O1092">
        <v>6.5</v>
      </c>
    </row>
    <row r="1093" spans="14:15" x14ac:dyDescent="0.3">
      <c r="N1093">
        <v>115</v>
      </c>
      <c r="O1093">
        <v>6.3</v>
      </c>
    </row>
    <row r="1094" spans="14:15" x14ac:dyDescent="0.3">
      <c r="N1094">
        <v>122</v>
      </c>
      <c r="O1094">
        <v>6.5</v>
      </c>
    </row>
    <row r="1095" spans="14:15" x14ac:dyDescent="0.3">
      <c r="N1095">
        <v>119</v>
      </c>
      <c r="O1095">
        <v>6.5</v>
      </c>
    </row>
    <row r="1096" spans="14:15" x14ac:dyDescent="0.3">
      <c r="N1096">
        <v>81</v>
      </c>
      <c r="O1096">
        <v>5.8</v>
      </c>
    </row>
    <row r="1097" spans="14:15" x14ac:dyDescent="0.3">
      <c r="N1097">
        <v>133</v>
      </c>
      <c r="O1097">
        <v>6.6</v>
      </c>
    </row>
    <row r="1098" spans="14:15" x14ac:dyDescent="0.3">
      <c r="N1098">
        <v>100</v>
      </c>
      <c r="O1098">
        <v>5.4</v>
      </c>
    </row>
    <row r="1099" spans="14:15" x14ac:dyDescent="0.3">
      <c r="N1099">
        <v>120</v>
      </c>
      <c r="O1099">
        <v>6.1</v>
      </c>
    </row>
    <row r="1100" spans="14:15" x14ac:dyDescent="0.3">
      <c r="N1100">
        <v>104</v>
      </c>
      <c r="O1100">
        <v>4</v>
      </c>
    </row>
    <row r="1101" spans="14:15" x14ac:dyDescent="0.3">
      <c r="N1101">
        <v>122</v>
      </c>
      <c r="O1101">
        <v>7.6</v>
      </c>
    </row>
    <row r="1102" spans="14:15" x14ac:dyDescent="0.3">
      <c r="N1102">
        <v>80</v>
      </c>
      <c r="O1102">
        <v>7.9</v>
      </c>
    </row>
    <row r="1103" spans="14:15" x14ac:dyDescent="0.3">
      <c r="N1103">
        <v>91</v>
      </c>
      <c r="O1103">
        <v>5.3</v>
      </c>
    </row>
    <row r="1104" spans="14:15" x14ac:dyDescent="0.3">
      <c r="N1104">
        <v>112</v>
      </c>
      <c r="O1104">
        <v>6.6</v>
      </c>
    </row>
    <row r="1105" spans="14:15" x14ac:dyDescent="0.3">
      <c r="N1105">
        <v>100</v>
      </c>
      <c r="O1105">
        <v>6.3</v>
      </c>
    </row>
    <row r="1106" spans="14:15" x14ac:dyDescent="0.3">
      <c r="N1106">
        <v>105</v>
      </c>
      <c r="O1106">
        <v>7.2</v>
      </c>
    </row>
    <row r="1107" spans="14:15" x14ac:dyDescent="0.3">
      <c r="N1107">
        <v>110</v>
      </c>
      <c r="O1107">
        <v>7</v>
      </c>
    </row>
    <row r="1108" spans="14:15" x14ac:dyDescent="0.3">
      <c r="N1108">
        <v>144</v>
      </c>
      <c r="O1108">
        <v>6.9</v>
      </c>
    </row>
    <row r="1109" spans="14:15" x14ac:dyDescent="0.3">
      <c r="N1109">
        <v>108</v>
      </c>
      <c r="O1109">
        <v>5.2</v>
      </c>
    </row>
    <row r="1110" spans="14:15" x14ac:dyDescent="0.3">
      <c r="N1110">
        <v>107</v>
      </c>
      <c r="O1110">
        <v>8.1</v>
      </c>
    </row>
    <row r="1111" spans="14:15" x14ac:dyDescent="0.3">
      <c r="N1111">
        <v>102</v>
      </c>
      <c r="O1111">
        <v>6.6</v>
      </c>
    </row>
    <row r="1112" spans="14:15" x14ac:dyDescent="0.3">
      <c r="N1112">
        <v>100</v>
      </c>
      <c r="O1112">
        <v>6.2</v>
      </c>
    </row>
    <row r="1113" spans="14:15" x14ac:dyDescent="0.3">
      <c r="N1113">
        <v>126</v>
      </c>
      <c r="O1113">
        <v>7.2</v>
      </c>
    </row>
    <row r="1114" spans="14:15" x14ac:dyDescent="0.3">
      <c r="N1114">
        <v>138</v>
      </c>
      <c r="O1114">
        <v>7.3</v>
      </c>
    </row>
    <row r="1115" spans="14:15" x14ac:dyDescent="0.3">
      <c r="N1115">
        <v>108</v>
      </c>
      <c r="O1115">
        <v>6.7</v>
      </c>
    </row>
    <row r="1116" spans="14:15" x14ac:dyDescent="0.3">
      <c r="N1116">
        <v>105</v>
      </c>
      <c r="O1116">
        <v>6.4</v>
      </c>
    </row>
    <row r="1117" spans="14:15" x14ac:dyDescent="0.3">
      <c r="N1117">
        <v>108</v>
      </c>
      <c r="O1117">
        <v>7.8</v>
      </c>
    </row>
    <row r="1118" spans="14:15" x14ac:dyDescent="0.3">
      <c r="N1118">
        <v>89</v>
      </c>
      <c r="O1118">
        <v>6.4</v>
      </c>
    </row>
    <row r="1119" spans="14:15" x14ac:dyDescent="0.3">
      <c r="N1119">
        <v>129</v>
      </c>
      <c r="O1119">
        <v>4.0999999999999996</v>
      </c>
    </row>
    <row r="1120" spans="14:15" x14ac:dyDescent="0.3">
      <c r="N1120">
        <v>84</v>
      </c>
      <c r="O1120">
        <v>4.0999999999999996</v>
      </c>
    </row>
    <row r="1121" spans="14:15" x14ac:dyDescent="0.3">
      <c r="N1121">
        <v>149</v>
      </c>
      <c r="O1121">
        <v>7.4</v>
      </c>
    </row>
    <row r="1122" spans="14:15" x14ac:dyDescent="0.3">
      <c r="N1122">
        <v>94</v>
      </c>
      <c r="O1122">
        <v>5.8</v>
      </c>
    </row>
    <row r="1123" spans="14:15" x14ac:dyDescent="0.3">
      <c r="N1123">
        <v>121</v>
      </c>
      <c r="O1123">
        <v>7.6</v>
      </c>
    </row>
    <row r="1124" spans="14:15" x14ac:dyDescent="0.3">
      <c r="N1124">
        <v>128</v>
      </c>
      <c r="O1124">
        <v>7.2</v>
      </c>
    </row>
    <row r="1125" spans="14:15" x14ac:dyDescent="0.3">
      <c r="N1125">
        <v>134</v>
      </c>
      <c r="O1125">
        <v>7.8</v>
      </c>
    </row>
    <row r="1126" spans="14:15" x14ac:dyDescent="0.3">
      <c r="N1126">
        <v>120</v>
      </c>
      <c r="O1126">
        <v>7.7</v>
      </c>
    </row>
    <row r="1127" spans="14:15" x14ac:dyDescent="0.3">
      <c r="N1127">
        <v>129</v>
      </c>
      <c r="O1127">
        <v>6.4</v>
      </c>
    </row>
    <row r="1128" spans="14:15" x14ac:dyDescent="0.3">
      <c r="N1128">
        <v>89</v>
      </c>
      <c r="O1128">
        <v>5.0999999999999996</v>
      </c>
    </row>
    <row r="1129" spans="14:15" x14ac:dyDescent="0.3">
      <c r="N1129">
        <v>116</v>
      </c>
      <c r="O1129">
        <v>5.5</v>
      </c>
    </row>
    <row r="1130" spans="14:15" x14ac:dyDescent="0.3">
      <c r="N1130">
        <v>118</v>
      </c>
      <c r="O1130">
        <v>7.4</v>
      </c>
    </row>
    <row r="1131" spans="14:15" x14ac:dyDescent="0.3">
      <c r="N1131">
        <v>107</v>
      </c>
      <c r="O1131">
        <v>6</v>
      </c>
    </row>
    <row r="1132" spans="14:15" x14ac:dyDescent="0.3">
      <c r="N1132">
        <v>155</v>
      </c>
      <c r="O1132">
        <v>7.5</v>
      </c>
    </row>
    <row r="1133" spans="14:15" x14ac:dyDescent="0.3">
      <c r="N1133">
        <v>123</v>
      </c>
      <c r="O1133">
        <v>7</v>
      </c>
    </row>
    <row r="1134" spans="14:15" x14ac:dyDescent="0.3">
      <c r="N1134">
        <v>128</v>
      </c>
      <c r="O1134">
        <v>7.5</v>
      </c>
    </row>
    <row r="1135" spans="14:15" x14ac:dyDescent="0.3">
      <c r="N1135">
        <v>139</v>
      </c>
      <c r="O1135">
        <v>7.3</v>
      </c>
    </row>
    <row r="1136" spans="14:15" x14ac:dyDescent="0.3">
      <c r="N1136">
        <v>109</v>
      </c>
      <c r="O1136">
        <v>5.7</v>
      </c>
    </row>
    <row r="1137" spans="14:15" x14ac:dyDescent="0.3">
      <c r="N1137">
        <v>120</v>
      </c>
      <c r="O1137">
        <v>7.3</v>
      </c>
    </row>
    <row r="1138" spans="14:15" x14ac:dyDescent="0.3">
      <c r="N1138">
        <v>121</v>
      </c>
      <c r="O1138">
        <v>7.2</v>
      </c>
    </row>
    <row r="1139" spans="14:15" x14ac:dyDescent="0.3">
      <c r="N1139">
        <v>102</v>
      </c>
      <c r="O1139">
        <v>5.9</v>
      </c>
    </row>
    <row r="1140" spans="14:15" x14ac:dyDescent="0.3">
      <c r="N1140">
        <v>117</v>
      </c>
      <c r="O1140">
        <v>7.8</v>
      </c>
    </row>
    <row r="1141" spans="14:15" x14ac:dyDescent="0.3">
      <c r="N1141">
        <v>105</v>
      </c>
      <c r="O1141">
        <v>7.7</v>
      </c>
    </row>
    <row r="1142" spans="14:15" x14ac:dyDescent="0.3">
      <c r="N1142">
        <v>147</v>
      </c>
      <c r="O1142">
        <v>8.1</v>
      </c>
    </row>
    <row r="1143" spans="14:15" x14ac:dyDescent="0.3">
      <c r="N1143">
        <v>90</v>
      </c>
      <c r="O1143">
        <v>6.6</v>
      </c>
    </row>
    <row r="1144" spans="14:15" x14ac:dyDescent="0.3">
      <c r="N1144">
        <v>105</v>
      </c>
      <c r="O1144">
        <v>7.1</v>
      </c>
    </row>
    <row r="1145" spans="14:15" x14ac:dyDescent="0.3">
      <c r="N1145">
        <v>114</v>
      </c>
      <c r="O1145">
        <v>5.9</v>
      </c>
    </row>
    <row r="1146" spans="14:15" x14ac:dyDescent="0.3">
      <c r="N1146">
        <v>105</v>
      </c>
      <c r="O1146">
        <v>8</v>
      </c>
    </row>
    <row r="1147" spans="14:15" x14ac:dyDescent="0.3">
      <c r="N1147">
        <v>99</v>
      </c>
      <c r="O1147">
        <v>4.5999999999999996</v>
      </c>
    </row>
    <row r="1148" spans="14:15" x14ac:dyDescent="0.3">
      <c r="N1148">
        <v>123</v>
      </c>
      <c r="O1148">
        <v>6.1</v>
      </c>
    </row>
    <row r="1149" spans="14:15" x14ac:dyDescent="0.3">
      <c r="N1149">
        <v>102</v>
      </c>
      <c r="O1149">
        <v>6.4</v>
      </c>
    </row>
    <row r="1150" spans="14:15" x14ac:dyDescent="0.3">
      <c r="N1150">
        <v>109</v>
      </c>
      <c r="O1150">
        <v>6</v>
      </c>
    </row>
    <row r="1151" spans="14:15" x14ac:dyDescent="0.3">
      <c r="N1151">
        <v>82</v>
      </c>
      <c r="O1151">
        <v>5.2</v>
      </c>
    </row>
    <row r="1152" spans="14:15" x14ac:dyDescent="0.3">
      <c r="N1152">
        <v>142</v>
      </c>
      <c r="O1152">
        <v>7.6</v>
      </c>
    </row>
    <row r="1153" spans="14:15" x14ac:dyDescent="0.3">
      <c r="N1153">
        <v>106</v>
      </c>
      <c r="O1153">
        <v>6.4</v>
      </c>
    </row>
    <row r="1154" spans="14:15" x14ac:dyDescent="0.3">
      <c r="N1154">
        <v>106</v>
      </c>
      <c r="O1154">
        <v>6.1</v>
      </c>
    </row>
    <row r="1155" spans="14:15" x14ac:dyDescent="0.3">
      <c r="N1155">
        <v>108</v>
      </c>
      <c r="O1155">
        <v>6.1</v>
      </c>
    </row>
    <row r="1156" spans="14:15" x14ac:dyDescent="0.3">
      <c r="N1156">
        <v>98</v>
      </c>
      <c r="O1156">
        <v>5.2</v>
      </c>
    </row>
    <row r="1157" spans="14:15" x14ac:dyDescent="0.3">
      <c r="N1157">
        <v>131</v>
      </c>
      <c r="O1157">
        <v>7.7</v>
      </c>
    </row>
    <row r="1158" spans="14:15" x14ac:dyDescent="0.3">
      <c r="N1158">
        <v>118</v>
      </c>
      <c r="O1158">
        <v>7.3</v>
      </c>
    </row>
    <row r="1159" spans="14:15" x14ac:dyDescent="0.3">
      <c r="N1159">
        <v>113</v>
      </c>
      <c r="O1159">
        <v>6.9</v>
      </c>
    </row>
    <row r="1160" spans="14:15" x14ac:dyDescent="0.3">
      <c r="N1160">
        <v>130</v>
      </c>
      <c r="O1160">
        <v>8.5</v>
      </c>
    </row>
    <row r="1161" spans="14:15" x14ac:dyDescent="0.3">
      <c r="N1161">
        <v>116</v>
      </c>
      <c r="O1161">
        <v>6.3</v>
      </c>
    </row>
    <row r="1162" spans="14:15" x14ac:dyDescent="0.3">
      <c r="N1162">
        <v>89</v>
      </c>
      <c r="O1162">
        <v>5.9</v>
      </c>
    </row>
    <row r="1163" spans="14:15" x14ac:dyDescent="0.3">
      <c r="N1163">
        <v>139</v>
      </c>
      <c r="O1163">
        <v>7.8</v>
      </c>
    </row>
    <row r="1164" spans="14:15" x14ac:dyDescent="0.3">
      <c r="N1164">
        <v>130</v>
      </c>
      <c r="O1164">
        <v>6.7</v>
      </c>
    </row>
    <row r="1165" spans="14:15" x14ac:dyDescent="0.3">
      <c r="N1165">
        <v>107</v>
      </c>
      <c r="O1165">
        <v>6.4</v>
      </c>
    </row>
    <row r="1166" spans="14:15" x14ac:dyDescent="0.3">
      <c r="N1166">
        <v>116</v>
      </c>
      <c r="O1166">
        <v>5.9</v>
      </c>
    </row>
    <row r="1167" spans="14:15" x14ac:dyDescent="0.3">
      <c r="N1167">
        <v>96</v>
      </c>
      <c r="O1167">
        <v>6.6</v>
      </c>
    </row>
    <row r="1168" spans="14:15" x14ac:dyDescent="0.3">
      <c r="N1168">
        <v>99</v>
      </c>
      <c r="O1168">
        <v>6.8</v>
      </c>
    </row>
    <row r="1169" spans="14:15" x14ac:dyDescent="0.3">
      <c r="N1169">
        <v>104</v>
      </c>
      <c r="O1169">
        <v>6.5</v>
      </c>
    </row>
    <row r="1170" spans="14:15" x14ac:dyDescent="0.3">
      <c r="N1170">
        <v>105</v>
      </c>
      <c r="O1170">
        <v>6.6</v>
      </c>
    </row>
    <row r="1171" spans="14:15" x14ac:dyDescent="0.3">
      <c r="N1171">
        <v>101</v>
      </c>
      <c r="O1171">
        <v>5.8</v>
      </c>
    </row>
    <row r="1172" spans="14:15" x14ac:dyDescent="0.3">
      <c r="N1172">
        <v>134</v>
      </c>
      <c r="O1172">
        <v>6.9</v>
      </c>
    </row>
    <row r="1173" spans="14:15" x14ac:dyDescent="0.3">
      <c r="N1173">
        <v>135</v>
      </c>
      <c r="O1173">
        <v>7.1</v>
      </c>
    </row>
    <row r="1174" spans="14:15" x14ac:dyDescent="0.3">
      <c r="N1174">
        <v>98</v>
      </c>
      <c r="O1174">
        <v>5.8</v>
      </c>
    </row>
    <row r="1175" spans="14:15" x14ac:dyDescent="0.3">
      <c r="N1175">
        <v>155</v>
      </c>
      <c r="O1175">
        <v>7.2</v>
      </c>
    </row>
    <row r="1176" spans="14:15" x14ac:dyDescent="0.3">
      <c r="N1176">
        <v>106</v>
      </c>
      <c r="O1176">
        <v>6</v>
      </c>
    </row>
    <row r="1177" spans="14:15" x14ac:dyDescent="0.3">
      <c r="N1177">
        <v>102</v>
      </c>
      <c r="O1177">
        <v>4.7</v>
      </c>
    </row>
    <row r="1178" spans="14:15" x14ac:dyDescent="0.3">
      <c r="N1178">
        <v>95</v>
      </c>
      <c r="O1178">
        <v>5.2</v>
      </c>
    </row>
    <row r="1179" spans="14:15" x14ac:dyDescent="0.3">
      <c r="N1179">
        <v>103</v>
      </c>
      <c r="O1179">
        <v>5.5</v>
      </c>
    </row>
    <row r="1180" spans="14:15" x14ac:dyDescent="0.3">
      <c r="N1180">
        <v>109</v>
      </c>
      <c r="O1180">
        <v>7</v>
      </c>
    </row>
    <row r="1181" spans="14:15" x14ac:dyDescent="0.3">
      <c r="N1181">
        <v>95</v>
      </c>
      <c r="O1181">
        <v>5.8</v>
      </c>
    </row>
    <row r="1182" spans="14:15" x14ac:dyDescent="0.3">
      <c r="N1182">
        <v>111</v>
      </c>
      <c r="O1182">
        <v>6.2</v>
      </c>
    </row>
    <row r="1183" spans="14:15" x14ac:dyDescent="0.3">
      <c r="N1183">
        <v>123</v>
      </c>
      <c r="O1183">
        <v>6.5</v>
      </c>
    </row>
    <row r="1184" spans="14:15" x14ac:dyDescent="0.3">
      <c r="N1184">
        <v>140</v>
      </c>
      <c r="O1184">
        <v>7.2</v>
      </c>
    </row>
    <row r="1185" spans="14:15" x14ac:dyDescent="0.3">
      <c r="N1185">
        <v>94</v>
      </c>
      <c r="O1185">
        <v>5.0999999999999996</v>
      </c>
    </row>
    <row r="1186" spans="14:15" x14ac:dyDescent="0.3">
      <c r="N1186">
        <v>94</v>
      </c>
      <c r="O1186">
        <v>4.7</v>
      </c>
    </row>
    <row r="1187" spans="14:15" x14ac:dyDescent="0.3">
      <c r="N1187">
        <v>92</v>
      </c>
      <c r="O1187">
        <v>5.9</v>
      </c>
    </row>
    <row r="1188" spans="14:15" x14ac:dyDescent="0.3">
      <c r="N1188">
        <v>102</v>
      </c>
      <c r="O1188">
        <v>5.8</v>
      </c>
    </row>
    <row r="1189" spans="14:15" x14ac:dyDescent="0.3">
      <c r="N1189">
        <v>123</v>
      </c>
      <c r="O1189">
        <v>7.2</v>
      </c>
    </row>
    <row r="1190" spans="14:15" x14ac:dyDescent="0.3">
      <c r="N1190">
        <v>104</v>
      </c>
      <c r="O1190">
        <v>6.2</v>
      </c>
    </row>
    <row r="1191" spans="14:15" x14ac:dyDescent="0.3">
      <c r="N1191">
        <v>102</v>
      </c>
      <c r="O1191">
        <v>5.7</v>
      </c>
    </row>
    <row r="1192" spans="14:15" x14ac:dyDescent="0.3">
      <c r="N1192">
        <v>136</v>
      </c>
      <c r="O1192">
        <v>6.1</v>
      </c>
    </row>
    <row r="1193" spans="14:15" x14ac:dyDescent="0.3">
      <c r="N1193">
        <v>93</v>
      </c>
      <c r="O1193">
        <v>6</v>
      </c>
    </row>
    <row r="1194" spans="14:15" x14ac:dyDescent="0.3">
      <c r="N1194">
        <v>129</v>
      </c>
      <c r="O1194">
        <v>6.9</v>
      </c>
    </row>
    <row r="1195" spans="14:15" x14ac:dyDescent="0.3">
      <c r="N1195">
        <v>107</v>
      </c>
      <c r="O1195">
        <v>6.5</v>
      </c>
    </row>
    <row r="1196" spans="14:15" x14ac:dyDescent="0.3">
      <c r="N1196">
        <v>117</v>
      </c>
      <c r="O1196">
        <v>5</v>
      </c>
    </row>
    <row r="1197" spans="14:15" x14ac:dyDescent="0.3">
      <c r="N1197">
        <v>116</v>
      </c>
      <c r="O1197">
        <v>5.7</v>
      </c>
    </row>
    <row r="1198" spans="14:15" x14ac:dyDescent="0.3">
      <c r="N1198">
        <v>135</v>
      </c>
      <c r="O1198">
        <v>7</v>
      </c>
    </row>
    <row r="1199" spans="14:15" x14ac:dyDescent="0.3">
      <c r="N1199">
        <v>107</v>
      </c>
      <c r="O1199">
        <v>5.0999999999999996</v>
      </c>
    </row>
    <row r="1200" spans="14:15" x14ac:dyDescent="0.3">
      <c r="N1200">
        <v>90</v>
      </c>
      <c r="O1200">
        <v>5.3</v>
      </c>
    </row>
    <row r="1201" spans="14:15" x14ac:dyDescent="0.3">
      <c r="N1201">
        <v>99</v>
      </c>
      <c r="O1201">
        <v>4.4000000000000004</v>
      </c>
    </row>
    <row r="1202" spans="14:15" x14ac:dyDescent="0.3">
      <c r="N1202">
        <v>104</v>
      </c>
      <c r="O1202">
        <v>4.7</v>
      </c>
    </row>
    <row r="1203" spans="14:15" x14ac:dyDescent="0.3">
      <c r="N1203">
        <v>115</v>
      </c>
      <c r="O1203">
        <v>6.7</v>
      </c>
    </row>
    <row r="1204" spans="14:15" x14ac:dyDescent="0.3">
      <c r="N1204">
        <v>119</v>
      </c>
      <c r="O1204">
        <v>6.7</v>
      </c>
    </row>
    <row r="1205" spans="14:15" x14ac:dyDescent="0.3">
      <c r="N1205">
        <v>99</v>
      </c>
      <c r="O1205">
        <v>5.7</v>
      </c>
    </row>
    <row r="1206" spans="14:15" x14ac:dyDescent="0.3">
      <c r="N1206">
        <v>112</v>
      </c>
      <c r="O1206">
        <v>7.4</v>
      </c>
    </row>
    <row r="1207" spans="14:15" x14ac:dyDescent="0.3">
      <c r="N1207">
        <v>128</v>
      </c>
      <c r="O1207">
        <v>6.1</v>
      </c>
    </row>
    <row r="1208" spans="14:15" x14ac:dyDescent="0.3">
      <c r="N1208">
        <v>112</v>
      </c>
      <c r="O1208">
        <v>6.4</v>
      </c>
    </row>
    <row r="1209" spans="14:15" x14ac:dyDescent="0.3">
      <c r="N1209">
        <v>86</v>
      </c>
      <c r="O1209">
        <v>6.2</v>
      </c>
    </row>
    <row r="1210" spans="14:15" x14ac:dyDescent="0.3">
      <c r="N1210">
        <v>108</v>
      </c>
      <c r="O1210">
        <v>6.2</v>
      </c>
    </row>
    <row r="1211" spans="14:15" x14ac:dyDescent="0.3">
      <c r="N1211">
        <v>128</v>
      </c>
      <c r="O1211">
        <v>5.9</v>
      </c>
    </row>
    <row r="1212" spans="14:15" x14ac:dyDescent="0.3">
      <c r="N1212">
        <v>84</v>
      </c>
      <c r="O1212">
        <v>4</v>
      </c>
    </row>
    <row r="1213" spans="14:15" x14ac:dyDescent="0.3">
      <c r="N1213">
        <v>111</v>
      </c>
      <c r="O1213">
        <v>6.2</v>
      </c>
    </row>
    <row r="1214" spans="14:15" x14ac:dyDescent="0.3">
      <c r="N1214">
        <v>131</v>
      </c>
      <c r="O1214">
        <v>4.5999999999999996</v>
      </c>
    </row>
    <row r="1215" spans="14:15" x14ac:dyDescent="0.3">
      <c r="N1215">
        <v>123</v>
      </c>
      <c r="O1215">
        <v>6.4</v>
      </c>
    </row>
    <row r="1216" spans="14:15" x14ac:dyDescent="0.3">
      <c r="N1216">
        <v>101</v>
      </c>
      <c r="O1216">
        <v>5.9</v>
      </c>
    </row>
    <row r="1217" spans="14:15" x14ac:dyDescent="0.3">
      <c r="N1217">
        <v>102</v>
      </c>
      <c r="O1217">
        <v>5.0999999999999996</v>
      </c>
    </row>
    <row r="1218" spans="14:15" x14ac:dyDescent="0.3">
      <c r="N1218">
        <v>114</v>
      </c>
      <c r="O1218">
        <v>7.6</v>
      </c>
    </row>
    <row r="1219" spans="14:15" x14ac:dyDescent="0.3">
      <c r="N1219">
        <v>107</v>
      </c>
      <c r="O1219">
        <v>4.2</v>
      </c>
    </row>
    <row r="1220" spans="14:15" x14ac:dyDescent="0.3">
      <c r="N1220">
        <v>87</v>
      </c>
      <c r="O1220">
        <v>7.8</v>
      </c>
    </row>
    <row r="1221" spans="14:15" x14ac:dyDescent="0.3">
      <c r="N1221">
        <v>103</v>
      </c>
      <c r="O1221">
        <v>5.8</v>
      </c>
    </row>
    <row r="1222" spans="14:15" x14ac:dyDescent="0.3">
      <c r="N1222">
        <v>99</v>
      </c>
      <c r="O1222">
        <v>5.9</v>
      </c>
    </row>
    <row r="1223" spans="14:15" x14ac:dyDescent="0.3">
      <c r="N1223">
        <v>122</v>
      </c>
      <c r="O1223">
        <v>8.4</v>
      </c>
    </row>
    <row r="1224" spans="14:15" x14ac:dyDescent="0.3">
      <c r="N1224">
        <v>91</v>
      </c>
      <c r="O1224">
        <v>4.8</v>
      </c>
    </row>
    <row r="1225" spans="14:15" x14ac:dyDescent="0.3">
      <c r="N1225">
        <v>103</v>
      </c>
      <c r="O1225">
        <v>6.2</v>
      </c>
    </row>
    <row r="1226" spans="14:15" x14ac:dyDescent="0.3">
      <c r="N1226">
        <v>107</v>
      </c>
      <c r="O1226">
        <v>6.5</v>
      </c>
    </row>
    <row r="1227" spans="14:15" x14ac:dyDescent="0.3">
      <c r="N1227">
        <v>106</v>
      </c>
      <c r="O1227">
        <v>6.3</v>
      </c>
    </row>
    <row r="1228" spans="14:15" x14ac:dyDescent="0.3">
      <c r="N1228">
        <v>101</v>
      </c>
      <c r="O1228">
        <v>3.3</v>
      </c>
    </row>
    <row r="1229" spans="14:15" x14ac:dyDescent="0.3">
      <c r="N1229">
        <v>109</v>
      </c>
      <c r="O1229">
        <v>5.9</v>
      </c>
    </row>
    <row r="1230" spans="14:15" x14ac:dyDescent="0.3">
      <c r="N1230">
        <v>89</v>
      </c>
      <c r="O1230">
        <v>5.8</v>
      </c>
    </row>
    <row r="1231" spans="14:15" x14ac:dyDescent="0.3">
      <c r="N1231">
        <v>119</v>
      </c>
      <c r="O1231">
        <v>4.7</v>
      </c>
    </row>
    <row r="1232" spans="14:15" x14ac:dyDescent="0.3">
      <c r="N1232">
        <v>83</v>
      </c>
      <c r="O1232">
        <v>4.0999999999999996</v>
      </c>
    </row>
    <row r="1233" spans="14:15" x14ac:dyDescent="0.3">
      <c r="N1233">
        <v>108</v>
      </c>
      <c r="O1233">
        <v>6.8</v>
      </c>
    </row>
    <row r="1234" spans="14:15" x14ac:dyDescent="0.3">
      <c r="N1234">
        <v>102</v>
      </c>
      <c r="O1234">
        <v>6.2</v>
      </c>
    </row>
    <row r="1235" spans="14:15" x14ac:dyDescent="0.3">
      <c r="N1235">
        <v>93</v>
      </c>
      <c r="O1235">
        <v>4.5</v>
      </c>
    </row>
    <row r="1236" spans="14:15" x14ac:dyDescent="0.3">
      <c r="N1236">
        <v>84</v>
      </c>
      <c r="O1236">
        <v>5.8</v>
      </c>
    </row>
    <row r="1237" spans="14:15" x14ac:dyDescent="0.3">
      <c r="N1237">
        <v>107</v>
      </c>
      <c r="O1237">
        <v>7.3</v>
      </c>
    </row>
    <row r="1238" spans="14:15" x14ac:dyDescent="0.3">
      <c r="N1238">
        <v>91</v>
      </c>
      <c r="O1238">
        <v>5.9</v>
      </c>
    </row>
    <row r="1239" spans="14:15" x14ac:dyDescent="0.3">
      <c r="N1239">
        <v>94</v>
      </c>
      <c r="O1239">
        <v>4.4000000000000004</v>
      </c>
    </row>
    <row r="1240" spans="14:15" x14ac:dyDescent="0.3">
      <c r="N1240">
        <v>115</v>
      </c>
      <c r="O1240">
        <v>5.8</v>
      </c>
    </row>
    <row r="1241" spans="14:15" x14ac:dyDescent="0.3">
      <c r="N1241">
        <v>93</v>
      </c>
      <c r="O1241">
        <v>5.0999999999999996</v>
      </c>
    </row>
    <row r="1242" spans="14:15" x14ac:dyDescent="0.3">
      <c r="N1242">
        <v>105</v>
      </c>
      <c r="O1242">
        <v>6.9</v>
      </c>
    </row>
    <row r="1243" spans="14:15" x14ac:dyDescent="0.3">
      <c r="N1243">
        <v>107</v>
      </c>
      <c r="O1243">
        <v>6.2</v>
      </c>
    </row>
    <row r="1244" spans="14:15" x14ac:dyDescent="0.3">
      <c r="N1244">
        <v>101</v>
      </c>
      <c r="O1244">
        <v>6.9</v>
      </c>
    </row>
    <row r="1245" spans="14:15" x14ac:dyDescent="0.3">
      <c r="N1245">
        <v>111</v>
      </c>
      <c r="O1245">
        <v>7.3</v>
      </c>
    </row>
    <row r="1246" spans="14:15" x14ac:dyDescent="0.3">
      <c r="N1246">
        <v>113</v>
      </c>
      <c r="O1246">
        <v>7.1</v>
      </c>
    </row>
    <row r="1247" spans="14:15" x14ac:dyDescent="0.3">
      <c r="N1247">
        <v>112</v>
      </c>
      <c r="O1247">
        <v>6</v>
      </c>
    </row>
    <row r="1248" spans="14:15" x14ac:dyDescent="0.3">
      <c r="N1248">
        <v>126</v>
      </c>
      <c r="O1248">
        <v>7</v>
      </c>
    </row>
    <row r="1249" spans="14:15" x14ac:dyDescent="0.3">
      <c r="N1249">
        <v>98</v>
      </c>
      <c r="O1249">
        <v>7.6</v>
      </c>
    </row>
    <row r="1250" spans="14:15" x14ac:dyDescent="0.3">
      <c r="N1250">
        <v>105</v>
      </c>
      <c r="O1250">
        <v>8.4</v>
      </c>
    </row>
    <row r="1251" spans="14:15" x14ac:dyDescent="0.3">
      <c r="N1251">
        <v>107</v>
      </c>
      <c r="O1251">
        <v>7.1</v>
      </c>
    </row>
    <row r="1252" spans="14:15" x14ac:dyDescent="0.3">
      <c r="N1252">
        <v>87</v>
      </c>
      <c r="O1252">
        <v>7</v>
      </c>
    </row>
    <row r="1253" spans="14:15" x14ac:dyDescent="0.3">
      <c r="N1253">
        <v>119</v>
      </c>
      <c r="O1253">
        <v>8</v>
      </c>
    </row>
    <row r="1254" spans="14:15" x14ac:dyDescent="0.3">
      <c r="N1254">
        <v>110</v>
      </c>
      <c r="O1254">
        <v>5.3</v>
      </c>
    </row>
    <row r="1255" spans="14:15" x14ac:dyDescent="0.3">
      <c r="N1255">
        <v>125</v>
      </c>
      <c r="O1255">
        <v>4.9000000000000004</v>
      </c>
    </row>
    <row r="1256" spans="14:15" x14ac:dyDescent="0.3">
      <c r="N1256">
        <v>113</v>
      </c>
      <c r="O1256">
        <v>6.4</v>
      </c>
    </row>
    <row r="1257" spans="14:15" x14ac:dyDescent="0.3">
      <c r="N1257">
        <v>150</v>
      </c>
      <c r="O1257">
        <v>7.4</v>
      </c>
    </row>
    <row r="1258" spans="14:15" x14ac:dyDescent="0.3">
      <c r="N1258">
        <v>108</v>
      </c>
      <c r="O1258">
        <v>6.1</v>
      </c>
    </row>
    <row r="1259" spans="14:15" x14ac:dyDescent="0.3">
      <c r="N1259">
        <v>96</v>
      </c>
      <c r="O1259">
        <v>6.5</v>
      </c>
    </row>
    <row r="1260" spans="14:15" x14ac:dyDescent="0.3">
      <c r="N1260">
        <v>93</v>
      </c>
      <c r="O1260">
        <v>5.7</v>
      </c>
    </row>
    <row r="1261" spans="14:15" x14ac:dyDescent="0.3">
      <c r="N1261">
        <v>100</v>
      </c>
      <c r="O1261">
        <v>5.0999999999999996</v>
      </c>
    </row>
    <row r="1262" spans="14:15" x14ac:dyDescent="0.3">
      <c r="N1262">
        <v>118</v>
      </c>
      <c r="O1262">
        <v>6.6</v>
      </c>
    </row>
    <row r="1263" spans="14:15" x14ac:dyDescent="0.3">
      <c r="N1263">
        <v>122</v>
      </c>
      <c r="O1263">
        <v>6.5</v>
      </c>
    </row>
    <row r="1264" spans="14:15" x14ac:dyDescent="0.3">
      <c r="N1264">
        <v>120</v>
      </c>
      <c r="O1264">
        <v>6.9</v>
      </c>
    </row>
    <row r="1265" spans="14:15" x14ac:dyDescent="0.3">
      <c r="N1265">
        <v>146</v>
      </c>
      <c r="O1265">
        <v>7.6</v>
      </c>
    </row>
    <row r="1266" spans="14:15" x14ac:dyDescent="0.3">
      <c r="N1266">
        <v>115</v>
      </c>
      <c r="O1266">
        <v>5.6</v>
      </c>
    </row>
    <row r="1267" spans="14:15" x14ac:dyDescent="0.3">
      <c r="N1267">
        <v>123</v>
      </c>
      <c r="O1267">
        <v>6.2</v>
      </c>
    </row>
    <row r="1268" spans="14:15" x14ac:dyDescent="0.3">
      <c r="N1268">
        <v>94</v>
      </c>
      <c r="O1268">
        <v>4.4000000000000004</v>
      </c>
    </row>
    <row r="1269" spans="14:15" x14ac:dyDescent="0.3">
      <c r="N1269">
        <v>102</v>
      </c>
      <c r="O1269">
        <v>5.6</v>
      </c>
    </row>
    <row r="1270" spans="14:15" x14ac:dyDescent="0.3">
      <c r="N1270">
        <v>98</v>
      </c>
      <c r="O1270">
        <v>5.5</v>
      </c>
    </row>
    <row r="1271" spans="14:15" x14ac:dyDescent="0.3">
      <c r="N1271">
        <v>133</v>
      </c>
      <c r="O1271">
        <v>6.7</v>
      </c>
    </row>
    <row r="1272" spans="14:15" x14ac:dyDescent="0.3">
      <c r="N1272">
        <v>118</v>
      </c>
      <c r="O1272">
        <v>6.1</v>
      </c>
    </row>
    <row r="1273" spans="14:15" x14ac:dyDescent="0.3">
      <c r="N1273">
        <v>105</v>
      </c>
      <c r="O1273">
        <v>6.2</v>
      </c>
    </row>
    <row r="1274" spans="14:15" x14ac:dyDescent="0.3">
      <c r="N1274">
        <v>109</v>
      </c>
      <c r="O1274">
        <v>7.3</v>
      </c>
    </row>
    <row r="1275" spans="14:15" x14ac:dyDescent="0.3">
      <c r="N1275">
        <v>129</v>
      </c>
      <c r="O1275">
        <v>6.6</v>
      </c>
    </row>
    <row r="1276" spans="14:15" x14ac:dyDescent="0.3">
      <c r="N1276">
        <v>109</v>
      </c>
      <c r="O1276">
        <v>8.1999999999999993</v>
      </c>
    </row>
    <row r="1277" spans="14:15" x14ac:dyDescent="0.3">
      <c r="N1277">
        <v>127</v>
      </c>
      <c r="O1277">
        <v>6.4</v>
      </c>
    </row>
    <row r="1278" spans="14:15" x14ac:dyDescent="0.3">
      <c r="N1278">
        <v>118</v>
      </c>
      <c r="O1278">
        <v>6.4</v>
      </c>
    </row>
    <row r="1279" spans="14:15" x14ac:dyDescent="0.3">
      <c r="N1279">
        <v>110</v>
      </c>
      <c r="O1279">
        <v>5.2</v>
      </c>
    </row>
    <row r="1280" spans="14:15" x14ac:dyDescent="0.3">
      <c r="N1280">
        <v>90</v>
      </c>
      <c r="O1280">
        <v>6.5</v>
      </c>
    </row>
    <row r="1281" spans="14:15" x14ac:dyDescent="0.3">
      <c r="N1281">
        <v>144</v>
      </c>
      <c r="O1281">
        <v>7.1</v>
      </c>
    </row>
    <row r="1282" spans="14:15" x14ac:dyDescent="0.3">
      <c r="N1282">
        <v>130</v>
      </c>
      <c r="O1282">
        <v>7.3</v>
      </c>
    </row>
    <row r="1283" spans="14:15" x14ac:dyDescent="0.3">
      <c r="N1283">
        <v>112</v>
      </c>
      <c r="O1283">
        <v>5.2</v>
      </c>
    </row>
    <row r="1284" spans="14:15" x14ac:dyDescent="0.3">
      <c r="N1284">
        <v>133</v>
      </c>
      <c r="O1284">
        <v>7.7</v>
      </c>
    </row>
    <row r="1285" spans="14:15" x14ac:dyDescent="0.3">
      <c r="N1285">
        <v>150</v>
      </c>
      <c r="O1285">
        <v>7.6</v>
      </c>
    </row>
    <row r="1286" spans="14:15" x14ac:dyDescent="0.3">
      <c r="N1286">
        <v>110</v>
      </c>
      <c r="O1286">
        <v>5.7</v>
      </c>
    </row>
    <row r="1287" spans="14:15" x14ac:dyDescent="0.3">
      <c r="N1287">
        <v>96</v>
      </c>
      <c r="O1287">
        <v>7</v>
      </c>
    </row>
    <row r="1288" spans="14:15" x14ac:dyDescent="0.3">
      <c r="N1288">
        <v>96</v>
      </c>
      <c r="O1288">
        <v>6</v>
      </c>
    </row>
    <row r="1289" spans="14:15" x14ac:dyDescent="0.3">
      <c r="N1289">
        <v>123</v>
      </c>
      <c r="O1289">
        <v>8.1</v>
      </c>
    </row>
    <row r="1290" spans="14:15" x14ac:dyDescent="0.3">
      <c r="N1290">
        <v>105</v>
      </c>
      <c r="O1290">
        <v>8</v>
      </c>
    </row>
    <row r="1291" spans="14:15" x14ac:dyDescent="0.3">
      <c r="N1291">
        <v>107</v>
      </c>
      <c r="O1291">
        <v>5.6</v>
      </c>
    </row>
    <row r="1292" spans="14:15" x14ac:dyDescent="0.3">
      <c r="N1292">
        <v>110</v>
      </c>
      <c r="O1292">
        <v>6.1</v>
      </c>
    </row>
    <row r="1293" spans="14:15" x14ac:dyDescent="0.3">
      <c r="N1293">
        <v>113</v>
      </c>
      <c r="O1293">
        <v>6.9</v>
      </c>
    </row>
    <row r="1294" spans="14:15" x14ac:dyDescent="0.3">
      <c r="N1294">
        <v>122</v>
      </c>
      <c r="O1294">
        <v>5.2</v>
      </c>
    </row>
    <row r="1295" spans="14:15" x14ac:dyDescent="0.3">
      <c r="N1295">
        <v>116</v>
      </c>
      <c r="O1295">
        <v>7</v>
      </c>
    </row>
    <row r="1296" spans="14:15" x14ac:dyDescent="0.3">
      <c r="N1296">
        <v>93</v>
      </c>
      <c r="O1296">
        <v>6.3</v>
      </c>
    </row>
    <row r="1297" spans="14:15" x14ac:dyDescent="0.3">
      <c r="N1297">
        <v>118</v>
      </c>
      <c r="O1297">
        <v>7</v>
      </c>
    </row>
    <row r="1298" spans="14:15" x14ac:dyDescent="0.3">
      <c r="N1298">
        <v>93</v>
      </c>
      <c r="O1298">
        <v>6.9</v>
      </c>
    </row>
    <row r="1299" spans="14:15" x14ac:dyDescent="0.3">
      <c r="N1299">
        <v>121</v>
      </c>
      <c r="O1299">
        <v>6.2</v>
      </c>
    </row>
    <row r="1300" spans="14:15" x14ac:dyDescent="0.3">
      <c r="N1300">
        <v>101</v>
      </c>
      <c r="O1300">
        <v>6.4</v>
      </c>
    </row>
    <row r="1301" spans="14:15" x14ac:dyDescent="0.3">
      <c r="N1301">
        <v>107</v>
      </c>
      <c r="O1301">
        <v>6.4</v>
      </c>
    </row>
    <row r="1302" spans="14:15" x14ac:dyDescent="0.3">
      <c r="N1302">
        <v>124</v>
      </c>
      <c r="O1302">
        <v>5.7</v>
      </c>
    </row>
    <row r="1303" spans="14:15" x14ac:dyDescent="0.3">
      <c r="N1303">
        <v>109</v>
      </c>
      <c r="O1303">
        <v>6.1</v>
      </c>
    </row>
    <row r="1304" spans="14:15" x14ac:dyDescent="0.3">
      <c r="N1304">
        <v>105</v>
      </c>
      <c r="O1304">
        <v>5.4</v>
      </c>
    </row>
    <row r="1305" spans="14:15" x14ac:dyDescent="0.3">
      <c r="N1305">
        <v>130</v>
      </c>
      <c r="O1305">
        <v>6.7</v>
      </c>
    </row>
    <row r="1306" spans="14:15" x14ac:dyDescent="0.3">
      <c r="N1306">
        <v>127</v>
      </c>
      <c r="O1306">
        <v>6.8</v>
      </c>
    </row>
    <row r="1307" spans="14:15" x14ac:dyDescent="0.3">
      <c r="N1307">
        <v>114</v>
      </c>
      <c r="O1307">
        <v>6</v>
      </c>
    </row>
    <row r="1308" spans="14:15" x14ac:dyDescent="0.3">
      <c r="N1308">
        <v>106</v>
      </c>
      <c r="O1308">
        <v>7.8</v>
      </c>
    </row>
    <row r="1309" spans="14:15" x14ac:dyDescent="0.3">
      <c r="N1309">
        <v>95</v>
      </c>
      <c r="O1309">
        <v>5.3</v>
      </c>
    </row>
    <row r="1310" spans="14:15" x14ac:dyDescent="0.3">
      <c r="N1310">
        <v>81</v>
      </c>
      <c r="O1310">
        <v>4.5</v>
      </c>
    </row>
    <row r="1311" spans="14:15" x14ac:dyDescent="0.3">
      <c r="N1311">
        <v>95</v>
      </c>
      <c r="O1311">
        <v>5.4</v>
      </c>
    </row>
    <row r="1312" spans="14:15" x14ac:dyDescent="0.3">
      <c r="N1312">
        <v>108</v>
      </c>
      <c r="O1312">
        <v>7.8</v>
      </c>
    </row>
    <row r="1313" spans="14:15" x14ac:dyDescent="0.3">
      <c r="N1313">
        <v>105</v>
      </c>
      <c r="O1313">
        <v>7.2</v>
      </c>
    </row>
    <row r="1314" spans="14:15" x14ac:dyDescent="0.3">
      <c r="N1314">
        <v>95</v>
      </c>
      <c r="O1314">
        <v>6.6</v>
      </c>
    </row>
    <row r="1315" spans="14:15" x14ac:dyDescent="0.3">
      <c r="N1315">
        <v>126</v>
      </c>
      <c r="O1315">
        <v>7.6</v>
      </c>
    </row>
    <row r="1316" spans="14:15" x14ac:dyDescent="0.3">
      <c r="N1316">
        <v>102</v>
      </c>
      <c r="O1316">
        <v>5.9</v>
      </c>
    </row>
    <row r="1317" spans="14:15" x14ac:dyDescent="0.3">
      <c r="N1317">
        <v>121</v>
      </c>
      <c r="O1317">
        <v>6.7</v>
      </c>
    </row>
    <row r="1318" spans="14:15" x14ac:dyDescent="0.3">
      <c r="N1318">
        <v>129</v>
      </c>
      <c r="O1318">
        <v>7.7</v>
      </c>
    </row>
    <row r="1319" spans="14:15" x14ac:dyDescent="0.3">
      <c r="N1319">
        <v>88</v>
      </c>
      <c r="O1319">
        <v>5.4</v>
      </c>
    </row>
    <row r="1320" spans="14:15" x14ac:dyDescent="0.3">
      <c r="N1320">
        <v>106</v>
      </c>
      <c r="O1320">
        <v>6.9</v>
      </c>
    </row>
    <row r="1321" spans="14:15" x14ac:dyDescent="0.3">
      <c r="N1321">
        <v>110</v>
      </c>
      <c r="O1321">
        <v>7.7</v>
      </c>
    </row>
    <row r="1322" spans="14:15" x14ac:dyDescent="0.3">
      <c r="N1322">
        <v>109</v>
      </c>
      <c r="O1322">
        <v>6.8</v>
      </c>
    </row>
    <row r="1323" spans="14:15" x14ac:dyDescent="0.3">
      <c r="N1323">
        <v>143</v>
      </c>
      <c r="O1323">
        <v>6.4</v>
      </c>
    </row>
    <row r="1324" spans="14:15" x14ac:dyDescent="0.3">
      <c r="N1324">
        <v>120</v>
      </c>
      <c r="O1324">
        <v>5.7</v>
      </c>
    </row>
    <row r="1325" spans="14:15" x14ac:dyDescent="0.3">
      <c r="N1325">
        <v>128</v>
      </c>
      <c r="O1325">
        <v>7.3</v>
      </c>
    </row>
    <row r="1326" spans="14:15" x14ac:dyDescent="0.3">
      <c r="N1326">
        <v>123</v>
      </c>
      <c r="O1326">
        <v>6.8</v>
      </c>
    </row>
    <row r="1327" spans="14:15" x14ac:dyDescent="0.3">
      <c r="N1327">
        <v>129</v>
      </c>
      <c r="O1327">
        <v>6.3</v>
      </c>
    </row>
    <row r="1328" spans="14:15" x14ac:dyDescent="0.3">
      <c r="N1328">
        <v>105</v>
      </c>
      <c r="O1328">
        <v>5.9</v>
      </c>
    </row>
    <row r="1329" spans="14:15" x14ac:dyDescent="0.3">
      <c r="N1329">
        <v>105</v>
      </c>
      <c r="O1329">
        <v>7.4</v>
      </c>
    </row>
    <row r="1330" spans="14:15" x14ac:dyDescent="0.3">
      <c r="N1330">
        <v>138</v>
      </c>
      <c r="O1330">
        <v>8.3000000000000007</v>
      </c>
    </row>
    <row r="1331" spans="14:15" x14ac:dyDescent="0.3">
      <c r="N1331">
        <v>100</v>
      </c>
      <c r="O1331">
        <v>6.2</v>
      </c>
    </row>
    <row r="1332" spans="14:15" x14ac:dyDescent="0.3">
      <c r="N1332">
        <v>90</v>
      </c>
      <c r="O1332">
        <v>6.3</v>
      </c>
    </row>
    <row r="1333" spans="14:15" x14ac:dyDescent="0.3">
      <c r="N1333">
        <v>108</v>
      </c>
      <c r="O1333">
        <v>5.8</v>
      </c>
    </row>
    <row r="1334" spans="14:15" x14ac:dyDescent="0.3">
      <c r="N1334">
        <v>101</v>
      </c>
      <c r="O1334">
        <v>7.5</v>
      </c>
    </row>
    <row r="1335" spans="14:15" x14ac:dyDescent="0.3">
      <c r="N1335">
        <v>109</v>
      </c>
      <c r="O1335">
        <v>6.3</v>
      </c>
    </row>
    <row r="1336" spans="14:15" x14ac:dyDescent="0.3">
      <c r="N1336">
        <v>132</v>
      </c>
      <c r="O1336">
        <v>6.4</v>
      </c>
    </row>
    <row r="1337" spans="14:15" x14ac:dyDescent="0.3">
      <c r="N1337">
        <v>123</v>
      </c>
      <c r="O1337">
        <v>7.2</v>
      </c>
    </row>
    <row r="1338" spans="14:15" x14ac:dyDescent="0.3">
      <c r="N1338">
        <v>87</v>
      </c>
      <c r="O1338">
        <v>6.3</v>
      </c>
    </row>
    <row r="1339" spans="14:15" x14ac:dyDescent="0.3">
      <c r="N1339">
        <v>109</v>
      </c>
      <c r="O1339">
        <v>6.9</v>
      </c>
    </row>
    <row r="1340" spans="14:15" x14ac:dyDescent="0.3">
      <c r="N1340">
        <v>109</v>
      </c>
      <c r="O1340">
        <v>6.6</v>
      </c>
    </row>
    <row r="1341" spans="14:15" x14ac:dyDescent="0.3">
      <c r="N1341">
        <v>92</v>
      </c>
      <c r="O1341">
        <v>6</v>
      </c>
    </row>
    <row r="1342" spans="14:15" x14ac:dyDescent="0.3">
      <c r="N1342">
        <v>125</v>
      </c>
      <c r="O1342">
        <v>7.5</v>
      </c>
    </row>
    <row r="1343" spans="14:15" x14ac:dyDescent="0.3">
      <c r="N1343">
        <v>105</v>
      </c>
      <c r="O1343">
        <v>7.7</v>
      </c>
    </row>
    <row r="1344" spans="14:15" x14ac:dyDescent="0.3">
      <c r="N1344">
        <v>134</v>
      </c>
      <c r="O1344">
        <v>6.2</v>
      </c>
    </row>
    <row r="1345" spans="14:15" x14ac:dyDescent="0.3">
      <c r="N1345">
        <v>88</v>
      </c>
      <c r="O1345">
        <v>5.4</v>
      </c>
    </row>
    <row r="1346" spans="14:15" x14ac:dyDescent="0.3">
      <c r="N1346">
        <v>92</v>
      </c>
      <c r="O1346">
        <v>6.6</v>
      </c>
    </row>
    <row r="1347" spans="14:15" x14ac:dyDescent="0.3">
      <c r="N1347">
        <v>91</v>
      </c>
      <c r="O1347">
        <v>5.3</v>
      </c>
    </row>
    <row r="1348" spans="14:15" x14ac:dyDescent="0.3">
      <c r="N1348">
        <v>75</v>
      </c>
      <c r="O1348">
        <v>5.6</v>
      </c>
    </row>
    <row r="1349" spans="14:15" x14ac:dyDescent="0.3">
      <c r="N1349">
        <v>98</v>
      </c>
      <c r="O1349">
        <v>5.9</v>
      </c>
    </row>
    <row r="1350" spans="14:15" x14ac:dyDescent="0.3">
      <c r="N1350">
        <v>147</v>
      </c>
      <c r="O1350">
        <v>7.8</v>
      </c>
    </row>
    <row r="1351" spans="14:15" x14ac:dyDescent="0.3">
      <c r="N1351">
        <v>100</v>
      </c>
      <c r="O1351">
        <v>6.7</v>
      </c>
    </row>
    <row r="1352" spans="14:15" x14ac:dyDescent="0.3">
      <c r="N1352">
        <v>120</v>
      </c>
      <c r="O1352">
        <v>7.4</v>
      </c>
    </row>
    <row r="1353" spans="14:15" x14ac:dyDescent="0.3">
      <c r="N1353">
        <v>104</v>
      </c>
      <c r="O1353">
        <v>6.2</v>
      </c>
    </row>
    <row r="1354" spans="14:15" x14ac:dyDescent="0.3">
      <c r="N1354">
        <v>103</v>
      </c>
      <c r="O1354">
        <v>5.4</v>
      </c>
    </row>
    <row r="1355" spans="14:15" x14ac:dyDescent="0.3">
      <c r="N1355">
        <v>109</v>
      </c>
      <c r="O1355">
        <v>6.7</v>
      </c>
    </row>
    <row r="1356" spans="14:15" x14ac:dyDescent="0.3">
      <c r="N1356">
        <v>104</v>
      </c>
      <c r="O1356">
        <v>5.3</v>
      </c>
    </row>
    <row r="1357" spans="14:15" x14ac:dyDescent="0.3">
      <c r="N1357">
        <v>112</v>
      </c>
      <c r="O1357">
        <v>5.9</v>
      </c>
    </row>
    <row r="1358" spans="14:15" x14ac:dyDescent="0.3">
      <c r="N1358">
        <v>95</v>
      </c>
      <c r="O1358">
        <v>4.8</v>
      </c>
    </row>
    <row r="1359" spans="14:15" x14ac:dyDescent="0.3">
      <c r="N1359">
        <v>102</v>
      </c>
      <c r="O1359">
        <v>3.8</v>
      </c>
    </row>
    <row r="1360" spans="14:15" x14ac:dyDescent="0.3">
      <c r="N1360">
        <v>150</v>
      </c>
      <c r="O1360">
        <v>8.5</v>
      </c>
    </row>
    <row r="1361" spans="14:15" x14ac:dyDescent="0.3">
      <c r="N1361">
        <v>101</v>
      </c>
      <c r="O1361">
        <v>6.8</v>
      </c>
    </row>
    <row r="1362" spans="14:15" x14ac:dyDescent="0.3">
      <c r="N1362">
        <v>108</v>
      </c>
      <c r="O1362">
        <v>5.3</v>
      </c>
    </row>
    <row r="1363" spans="14:15" x14ac:dyDescent="0.3">
      <c r="N1363">
        <v>98</v>
      </c>
      <c r="O1363">
        <v>7.3</v>
      </c>
    </row>
    <row r="1364" spans="14:15" x14ac:dyDescent="0.3">
      <c r="N1364">
        <v>137</v>
      </c>
      <c r="O1364">
        <v>6.6</v>
      </c>
    </row>
    <row r="1365" spans="14:15" x14ac:dyDescent="0.3">
      <c r="N1365">
        <v>112</v>
      </c>
      <c r="O1365">
        <v>6.2</v>
      </c>
    </row>
    <row r="1366" spans="14:15" x14ac:dyDescent="0.3">
      <c r="N1366">
        <v>101</v>
      </c>
      <c r="O1366">
        <v>5.2</v>
      </c>
    </row>
    <row r="1367" spans="14:15" x14ac:dyDescent="0.3">
      <c r="N1367">
        <v>103</v>
      </c>
      <c r="O1367">
        <v>6.2</v>
      </c>
    </row>
    <row r="1368" spans="14:15" x14ac:dyDescent="0.3">
      <c r="N1368">
        <v>101</v>
      </c>
      <c r="O1368">
        <v>6.2</v>
      </c>
    </row>
    <row r="1369" spans="14:15" x14ac:dyDescent="0.3">
      <c r="N1369">
        <v>112</v>
      </c>
      <c r="O1369">
        <v>6.6</v>
      </c>
    </row>
    <row r="1370" spans="14:15" x14ac:dyDescent="0.3">
      <c r="N1370">
        <v>102</v>
      </c>
      <c r="O1370">
        <v>6.2</v>
      </c>
    </row>
    <row r="1371" spans="14:15" x14ac:dyDescent="0.3">
      <c r="N1371">
        <v>101</v>
      </c>
      <c r="O1371">
        <v>5.0999999999999996</v>
      </c>
    </row>
    <row r="1372" spans="14:15" x14ac:dyDescent="0.3">
      <c r="N1372">
        <v>155</v>
      </c>
      <c r="O1372">
        <v>6.6</v>
      </c>
    </row>
    <row r="1373" spans="14:15" x14ac:dyDescent="0.3">
      <c r="N1373">
        <v>109</v>
      </c>
      <c r="O1373">
        <v>6.1</v>
      </c>
    </row>
    <row r="1374" spans="14:15" x14ac:dyDescent="0.3">
      <c r="N1374">
        <v>140</v>
      </c>
      <c r="O1374">
        <v>6.6</v>
      </c>
    </row>
    <row r="1375" spans="14:15" x14ac:dyDescent="0.3">
      <c r="N1375">
        <v>108</v>
      </c>
      <c r="O1375">
        <v>5.9</v>
      </c>
    </row>
    <row r="1376" spans="14:15" x14ac:dyDescent="0.3">
      <c r="N1376">
        <v>96</v>
      </c>
      <c r="O1376">
        <v>6.3</v>
      </c>
    </row>
    <row r="1377" spans="14:15" x14ac:dyDescent="0.3">
      <c r="N1377">
        <v>123</v>
      </c>
      <c r="O1377">
        <v>7.1</v>
      </c>
    </row>
    <row r="1378" spans="14:15" x14ac:dyDescent="0.3">
      <c r="N1378">
        <v>106</v>
      </c>
      <c r="O1378">
        <v>5</v>
      </c>
    </row>
    <row r="1379" spans="14:15" x14ac:dyDescent="0.3">
      <c r="N1379">
        <v>76</v>
      </c>
      <c r="O1379">
        <v>5.6</v>
      </c>
    </row>
    <row r="1380" spans="14:15" x14ac:dyDescent="0.3">
      <c r="N1380">
        <v>107</v>
      </c>
      <c r="O1380">
        <v>7.4</v>
      </c>
    </row>
    <row r="1381" spans="14:15" x14ac:dyDescent="0.3">
      <c r="N1381">
        <v>82</v>
      </c>
      <c r="O1381">
        <v>4.5</v>
      </c>
    </row>
    <row r="1382" spans="14:15" x14ac:dyDescent="0.3">
      <c r="N1382">
        <v>109</v>
      </c>
      <c r="O1382">
        <v>6.2</v>
      </c>
    </row>
    <row r="1383" spans="14:15" x14ac:dyDescent="0.3">
      <c r="N1383">
        <v>99</v>
      </c>
      <c r="O1383">
        <v>5</v>
      </c>
    </row>
    <row r="1384" spans="14:15" x14ac:dyDescent="0.3">
      <c r="N1384">
        <v>91</v>
      </c>
      <c r="O1384">
        <v>6.5</v>
      </c>
    </row>
    <row r="1385" spans="14:15" x14ac:dyDescent="0.3">
      <c r="N1385">
        <v>87</v>
      </c>
      <c r="O1385">
        <v>5.0999999999999996</v>
      </c>
    </row>
    <row r="1386" spans="14:15" x14ac:dyDescent="0.3">
      <c r="N1386">
        <v>125</v>
      </c>
      <c r="O1386">
        <v>6.5</v>
      </c>
    </row>
    <row r="1387" spans="14:15" x14ac:dyDescent="0.3">
      <c r="N1387">
        <v>118</v>
      </c>
      <c r="O1387">
        <v>6.2</v>
      </c>
    </row>
    <row r="1388" spans="14:15" x14ac:dyDescent="0.3">
      <c r="N1388">
        <v>98</v>
      </c>
      <c r="O1388">
        <v>6.3</v>
      </c>
    </row>
    <row r="1389" spans="14:15" x14ac:dyDescent="0.3">
      <c r="N1389">
        <v>92</v>
      </c>
      <c r="O1389">
        <v>3.8</v>
      </c>
    </row>
    <row r="1390" spans="14:15" x14ac:dyDescent="0.3">
      <c r="N1390">
        <v>92</v>
      </c>
      <c r="O1390">
        <v>6.2</v>
      </c>
    </row>
    <row r="1391" spans="14:15" x14ac:dyDescent="0.3">
      <c r="N1391">
        <v>115</v>
      </c>
      <c r="O1391">
        <v>5.7</v>
      </c>
    </row>
    <row r="1392" spans="14:15" x14ac:dyDescent="0.3">
      <c r="N1392">
        <v>120</v>
      </c>
      <c r="O1392">
        <v>6.7</v>
      </c>
    </row>
    <row r="1393" spans="14:15" x14ac:dyDescent="0.3">
      <c r="N1393">
        <v>111</v>
      </c>
      <c r="O1393">
        <v>6.8</v>
      </c>
    </row>
    <row r="1394" spans="14:15" x14ac:dyDescent="0.3">
      <c r="N1394">
        <v>94</v>
      </c>
      <c r="O1394">
        <v>6</v>
      </c>
    </row>
    <row r="1395" spans="14:15" x14ac:dyDescent="0.3">
      <c r="N1395">
        <v>100</v>
      </c>
      <c r="O1395">
        <v>7.3</v>
      </c>
    </row>
    <row r="1396" spans="14:15" x14ac:dyDescent="0.3">
      <c r="N1396">
        <v>101</v>
      </c>
      <c r="O1396">
        <v>5.5</v>
      </c>
    </row>
    <row r="1397" spans="14:15" x14ac:dyDescent="0.3">
      <c r="N1397">
        <v>139</v>
      </c>
      <c r="O1397">
        <v>6.7</v>
      </c>
    </row>
    <row r="1398" spans="14:15" x14ac:dyDescent="0.3">
      <c r="N1398">
        <v>91</v>
      </c>
      <c r="O1398">
        <v>4.8</v>
      </c>
    </row>
    <row r="1399" spans="14:15" x14ac:dyDescent="0.3">
      <c r="N1399">
        <v>109</v>
      </c>
      <c r="O1399">
        <v>5.7</v>
      </c>
    </row>
    <row r="1400" spans="14:15" x14ac:dyDescent="0.3">
      <c r="N1400">
        <v>102</v>
      </c>
      <c r="O1400">
        <v>5.0999999999999996</v>
      </c>
    </row>
    <row r="1401" spans="14:15" x14ac:dyDescent="0.3">
      <c r="N1401">
        <v>103</v>
      </c>
      <c r="O1401">
        <v>6</v>
      </c>
    </row>
    <row r="1402" spans="14:15" x14ac:dyDescent="0.3">
      <c r="N1402">
        <v>83</v>
      </c>
      <c r="O1402">
        <v>4.2</v>
      </c>
    </row>
    <row r="1403" spans="14:15" x14ac:dyDescent="0.3">
      <c r="N1403">
        <v>123</v>
      </c>
      <c r="O1403">
        <v>7.4</v>
      </c>
    </row>
    <row r="1404" spans="14:15" x14ac:dyDescent="0.3">
      <c r="N1404">
        <v>101</v>
      </c>
      <c r="O1404">
        <v>4.5999999999999996</v>
      </c>
    </row>
    <row r="1405" spans="14:15" x14ac:dyDescent="0.3">
      <c r="N1405">
        <v>117</v>
      </c>
      <c r="O1405">
        <v>6.9</v>
      </c>
    </row>
    <row r="1406" spans="14:15" x14ac:dyDescent="0.3">
      <c r="N1406">
        <v>114</v>
      </c>
      <c r="O1406">
        <v>6.9</v>
      </c>
    </row>
    <row r="1407" spans="14:15" x14ac:dyDescent="0.3">
      <c r="N1407">
        <v>105</v>
      </c>
      <c r="O1407">
        <v>8</v>
      </c>
    </row>
    <row r="1408" spans="14:15" x14ac:dyDescent="0.3">
      <c r="N1408">
        <v>121</v>
      </c>
      <c r="O1408">
        <v>6.4</v>
      </c>
    </row>
    <row r="1409" spans="14:15" x14ac:dyDescent="0.3">
      <c r="N1409">
        <v>114</v>
      </c>
      <c r="O1409">
        <v>6.3</v>
      </c>
    </row>
    <row r="1410" spans="14:15" x14ac:dyDescent="0.3">
      <c r="N1410">
        <v>148</v>
      </c>
      <c r="O1410">
        <v>6.8</v>
      </c>
    </row>
    <row r="1411" spans="14:15" x14ac:dyDescent="0.3">
      <c r="N1411">
        <v>113</v>
      </c>
      <c r="O1411">
        <v>6.8</v>
      </c>
    </row>
    <row r="1412" spans="14:15" x14ac:dyDescent="0.3">
      <c r="N1412">
        <v>91</v>
      </c>
      <c r="O1412">
        <v>5.4</v>
      </c>
    </row>
    <row r="1413" spans="14:15" x14ac:dyDescent="0.3">
      <c r="N1413">
        <v>139</v>
      </c>
      <c r="O1413">
        <v>7.2</v>
      </c>
    </row>
    <row r="1414" spans="14:15" x14ac:dyDescent="0.3">
      <c r="N1414">
        <v>96</v>
      </c>
      <c r="O1414">
        <v>7.3</v>
      </c>
    </row>
    <row r="1415" spans="14:15" x14ac:dyDescent="0.3">
      <c r="N1415">
        <v>102</v>
      </c>
      <c r="O1415">
        <v>5.2</v>
      </c>
    </row>
    <row r="1416" spans="14:15" x14ac:dyDescent="0.3">
      <c r="N1416">
        <v>96</v>
      </c>
      <c r="O1416">
        <v>5.5</v>
      </c>
    </row>
    <row r="1417" spans="14:15" x14ac:dyDescent="0.3">
      <c r="N1417">
        <v>101</v>
      </c>
      <c r="O1417">
        <v>7.7</v>
      </c>
    </row>
    <row r="1418" spans="14:15" x14ac:dyDescent="0.3">
      <c r="N1418">
        <v>128</v>
      </c>
      <c r="O1418">
        <v>7.1</v>
      </c>
    </row>
    <row r="1419" spans="14:15" x14ac:dyDescent="0.3">
      <c r="N1419">
        <v>109</v>
      </c>
      <c r="O1419">
        <v>5.3</v>
      </c>
    </row>
    <row r="1420" spans="14:15" x14ac:dyDescent="0.3">
      <c r="N1420">
        <v>114</v>
      </c>
      <c r="O1420">
        <v>5.6</v>
      </c>
    </row>
    <row r="1421" spans="14:15" x14ac:dyDescent="0.3">
      <c r="N1421">
        <v>105</v>
      </c>
      <c r="O1421">
        <v>5.7</v>
      </c>
    </row>
    <row r="1422" spans="14:15" x14ac:dyDescent="0.3">
      <c r="N1422">
        <v>141</v>
      </c>
      <c r="O1422">
        <v>7.1</v>
      </c>
    </row>
    <row r="1423" spans="14:15" x14ac:dyDescent="0.3">
      <c r="N1423">
        <v>138</v>
      </c>
      <c r="O1423">
        <v>7.6</v>
      </c>
    </row>
    <row r="1424" spans="14:15" x14ac:dyDescent="0.3">
      <c r="N1424">
        <v>101</v>
      </c>
      <c r="O1424">
        <v>5.5</v>
      </c>
    </row>
    <row r="1425" spans="14:15" x14ac:dyDescent="0.3">
      <c r="N1425">
        <v>99</v>
      </c>
      <c r="O1425">
        <v>5.0999999999999996</v>
      </c>
    </row>
    <row r="1426" spans="14:15" x14ac:dyDescent="0.3">
      <c r="N1426">
        <v>85</v>
      </c>
      <c r="O1426">
        <v>6.3</v>
      </c>
    </row>
    <row r="1427" spans="14:15" x14ac:dyDescent="0.3">
      <c r="N1427">
        <v>89</v>
      </c>
      <c r="O1427">
        <v>4.9000000000000004</v>
      </c>
    </row>
    <row r="1428" spans="14:15" x14ac:dyDescent="0.3">
      <c r="N1428">
        <v>99</v>
      </c>
      <c r="O1428">
        <v>6.5</v>
      </c>
    </row>
    <row r="1429" spans="14:15" x14ac:dyDescent="0.3">
      <c r="N1429">
        <v>105</v>
      </c>
      <c r="O1429">
        <v>5.6</v>
      </c>
    </row>
    <row r="1430" spans="14:15" x14ac:dyDescent="0.3">
      <c r="N1430">
        <v>97</v>
      </c>
      <c r="O1430">
        <v>5.3</v>
      </c>
    </row>
    <row r="1431" spans="14:15" x14ac:dyDescent="0.3">
      <c r="N1431">
        <v>140</v>
      </c>
      <c r="O1431">
        <v>6.5</v>
      </c>
    </row>
    <row r="1432" spans="14:15" x14ac:dyDescent="0.3">
      <c r="N1432">
        <v>118</v>
      </c>
      <c r="O1432">
        <v>6.8</v>
      </c>
    </row>
    <row r="1433" spans="14:15" x14ac:dyDescent="0.3">
      <c r="N1433">
        <v>94</v>
      </c>
      <c r="O1433">
        <v>6.5</v>
      </c>
    </row>
    <row r="1434" spans="14:15" x14ac:dyDescent="0.3">
      <c r="N1434">
        <v>124</v>
      </c>
      <c r="O1434">
        <v>6</v>
      </c>
    </row>
    <row r="1435" spans="14:15" x14ac:dyDescent="0.3">
      <c r="N1435">
        <v>134</v>
      </c>
      <c r="O1435">
        <v>8.4</v>
      </c>
    </row>
    <row r="1436" spans="14:15" x14ac:dyDescent="0.3">
      <c r="N1436">
        <v>113</v>
      </c>
      <c r="O1436">
        <v>6</v>
      </c>
    </row>
    <row r="1437" spans="14:15" x14ac:dyDescent="0.3">
      <c r="N1437">
        <v>124</v>
      </c>
      <c r="O1437">
        <v>7.6</v>
      </c>
    </row>
    <row r="1438" spans="14:15" x14ac:dyDescent="0.3">
      <c r="N1438">
        <v>97</v>
      </c>
      <c r="O1438">
        <v>6.9</v>
      </c>
    </row>
    <row r="1439" spans="14:15" x14ac:dyDescent="0.3">
      <c r="N1439">
        <v>123</v>
      </c>
      <c r="O1439">
        <v>6.4</v>
      </c>
    </row>
    <row r="1440" spans="14:15" x14ac:dyDescent="0.3">
      <c r="N1440">
        <v>99</v>
      </c>
      <c r="O1440">
        <v>5.0999999999999996</v>
      </c>
    </row>
    <row r="1441" spans="14:15" x14ac:dyDescent="0.3">
      <c r="N1441">
        <v>101</v>
      </c>
      <c r="O1441">
        <v>7</v>
      </c>
    </row>
    <row r="1442" spans="14:15" x14ac:dyDescent="0.3">
      <c r="N1442">
        <v>92</v>
      </c>
      <c r="O1442">
        <v>5.7</v>
      </c>
    </row>
    <row r="1443" spans="14:15" x14ac:dyDescent="0.3">
      <c r="N1443">
        <v>131</v>
      </c>
      <c r="O1443">
        <v>6.8</v>
      </c>
    </row>
    <row r="1444" spans="14:15" x14ac:dyDescent="0.3">
      <c r="N1444">
        <v>107</v>
      </c>
      <c r="O1444">
        <v>6.7</v>
      </c>
    </row>
    <row r="1445" spans="14:15" x14ac:dyDescent="0.3">
      <c r="N1445">
        <v>103</v>
      </c>
      <c r="O1445">
        <v>6.2</v>
      </c>
    </row>
    <row r="1446" spans="14:15" x14ac:dyDescent="0.3">
      <c r="N1446">
        <v>129</v>
      </c>
      <c r="O1446">
        <v>7.2</v>
      </c>
    </row>
    <row r="1447" spans="14:15" x14ac:dyDescent="0.3">
      <c r="N1447">
        <v>107</v>
      </c>
      <c r="O1447">
        <v>6.2</v>
      </c>
    </row>
    <row r="1448" spans="14:15" x14ac:dyDescent="0.3">
      <c r="N1448">
        <v>89</v>
      </c>
      <c r="O1448">
        <v>5.6</v>
      </c>
    </row>
    <row r="1449" spans="14:15" x14ac:dyDescent="0.3">
      <c r="N1449">
        <v>113</v>
      </c>
      <c r="O1449">
        <v>4.4000000000000004</v>
      </c>
    </row>
    <row r="1450" spans="14:15" x14ac:dyDescent="0.3">
      <c r="N1450">
        <v>93</v>
      </c>
      <c r="O1450">
        <v>7.5</v>
      </c>
    </row>
    <row r="1451" spans="14:15" x14ac:dyDescent="0.3">
      <c r="N1451">
        <v>120</v>
      </c>
      <c r="O1451">
        <v>7.1</v>
      </c>
    </row>
    <row r="1452" spans="14:15" x14ac:dyDescent="0.3">
      <c r="N1452">
        <v>98</v>
      </c>
      <c r="O1452">
        <v>6.4</v>
      </c>
    </row>
    <row r="1453" spans="14:15" x14ac:dyDescent="0.3">
      <c r="N1453">
        <v>105</v>
      </c>
      <c r="O1453">
        <v>7.1</v>
      </c>
    </row>
    <row r="1454" spans="14:15" x14ac:dyDescent="0.3">
      <c r="N1454">
        <v>98</v>
      </c>
      <c r="O1454">
        <v>6.9</v>
      </c>
    </row>
    <row r="1455" spans="14:15" x14ac:dyDescent="0.3">
      <c r="N1455">
        <v>96</v>
      </c>
      <c r="O1455">
        <v>7.5</v>
      </c>
    </row>
    <row r="1456" spans="14:15" x14ac:dyDescent="0.3">
      <c r="N1456">
        <v>87</v>
      </c>
      <c r="O1456">
        <v>6.3</v>
      </c>
    </row>
    <row r="1457" spans="14:15" x14ac:dyDescent="0.3">
      <c r="N1457">
        <v>107</v>
      </c>
      <c r="O1457">
        <v>6.4</v>
      </c>
    </row>
    <row r="1458" spans="14:15" x14ac:dyDescent="0.3">
      <c r="N1458">
        <v>90</v>
      </c>
      <c r="O1458">
        <v>5.9</v>
      </c>
    </row>
    <row r="1459" spans="14:15" x14ac:dyDescent="0.3">
      <c r="N1459">
        <v>121</v>
      </c>
      <c r="O1459">
        <v>6.8</v>
      </c>
    </row>
    <row r="1460" spans="14:15" x14ac:dyDescent="0.3">
      <c r="N1460">
        <v>119</v>
      </c>
      <c r="O1460">
        <v>6.3</v>
      </c>
    </row>
    <row r="1461" spans="14:15" x14ac:dyDescent="0.3">
      <c r="N1461">
        <v>107</v>
      </c>
      <c r="O1461">
        <v>3.6</v>
      </c>
    </row>
    <row r="1462" spans="14:15" x14ac:dyDescent="0.3">
      <c r="N1462">
        <v>110</v>
      </c>
      <c r="O1462">
        <v>5.3</v>
      </c>
    </row>
    <row r="1463" spans="14:15" x14ac:dyDescent="0.3">
      <c r="N1463">
        <v>100</v>
      </c>
      <c r="O1463">
        <v>5.9</v>
      </c>
    </row>
    <row r="1464" spans="14:15" x14ac:dyDescent="0.3">
      <c r="N1464">
        <v>75</v>
      </c>
      <c r="O1464">
        <v>6.9</v>
      </c>
    </row>
    <row r="1465" spans="14:15" x14ac:dyDescent="0.3">
      <c r="N1465">
        <v>132</v>
      </c>
      <c r="O1465">
        <v>6.9</v>
      </c>
    </row>
    <row r="1466" spans="14:15" x14ac:dyDescent="0.3">
      <c r="N1466">
        <v>105</v>
      </c>
      <c r="O1466">
        <v>6.1</v>
      </c>
    </row>
    <row r="1467" spans="14:15" x14ac:dyDescent="0.3">
      <c r="N1467">
        <v>105</v>
      </c>
      <c r="O1467">
        <v>8.5</v>
      </c>
    </row>
    <row r="1468" spans="14:15" x14ac:dyDescent="0.3">
      <c r="N1468">
        <v>102</v>
      </c>
      <c r="O1468">
        <v>6.3</v>
      </c>
    </row>
    <row r="1469" spans="14:15" x14ac:dyDescent="0.3">
      <c r="N1469">
        <v>143</v>
      </c>
      <c r="O1469">
        <v>7.3</v>
      </c>
    </row>
    <row r="1470" spans="14:15" x14ac:dyDescent="0.3">
      <c r="N1470">
        <v>113</v>
      </c>
      <c r="O1470">
        <v>6.3</v>
      </c>
    </row>
    <row r="1471" spans="14:15" x14ac:dyDescent="0.3">
      <c r="N1471">
        <v>105</v>
      </c>
      <c r="O1471">
        <v>7.2</v>
      </c>
    </row>
    <row r="1472" spans="14:15" x14ac:dyDescent="0.3">
      <c r="N1472">
        <v>138</v>
      </c>
      <c r="O1472">
        <v>7.3</v>
      </c>
    </row>
    <row r="1473" spans="14:15" x14ac:dyDescent="0.3">
      <c r="N1473">
        <v>126</v>
      </c>
      <c r="O1473">
        <v>6.3</v>
      </c>
    </row>
    <row r="1474" spans="14:15" x14ac:dyDescent="0.3">
      <c r="N1474">
        <v>99</v>
      </c>
      <c r="O1474">
        <v>8.1</v>
      </c>
    </row>
    <row r="1475" spans="14:15" x14ac:dyDescent="0.3">
      <c r="N1475">
        <v>101</v>
      </c>
      <c r="O1475">
        <v>6.9</v>
      </c>
    </row>
    <row r="1476" spans="14:15" x14ac:dyDescent="0.3">
      <c r="N1476">
        <v>103</v>
      </c>
      <c r="O1476">
        <v>6.3</v>
      </c>
    </row>
    <row r="1477" spans="14:15" x14ac:dyDescent="0.3">
      <c r="N1477">
        <v>118</v>
      </c>
      <c r="O1477">
        <v>7.3</v>
      </c>
    </row>
    <row r="1478" spans="14:15" x14ac:dyDescent="0.3">
      <c r="N1478">
        <v>99</v>
      </c>
      <c r="O1478">
        <v>6.1</v>
      </c>
    </row>
    <row r="1479" spans="14:15" x14ac:dyDescent="0.3">
      <c r="N1479">
        <v>105</v>
      </c>
      <c r="O1479">
        <v>6.9</v>
      </c>
    </row>
    <row r="1480" spans="14:15" x14ac:dyDescent="0.3">
      <c r="N1480">
        <v>113</v>
      </c>
      <c r="O1480">
        <v>7.2</v>
      </c>
    </row>
    <row r="1481" spans="14:15" x14ac:dyDescent="0.3">
      <c r="N1481">
        <v>93</v>
      </c>
      <c r="O1481">
        <v>6.4</v>
      </c>
    </row>
    <row r="1482" spans="14:15" x14ac:dyDescent="0.3">
      <c r="N1482">
        <v>108</v>
      </c>
      <c r="O1482">
        <v>6.4</v>
      </c>
    </row>
    <row r="1483" spans="14:15" x14ac:dyDescent="0.3">
      <c r="N1483">
        <v>74</v>
      </c>
      <c r="O1483">
        <v>8.3000000000000007</v>
      </c>
    </row>
    <row r="1484" spans="14:15" x14ac:dyDescent="0.3">
      <c r="N1484">
        <v>116</v>
      </c>
      <c r="O1484">
        <v>7.2</v>
      </c>
    </row>
    <row r="1485" spans="14:15" x14ac:dyDescent="0.3">
      <c r="N1485">
        <v>104</v>
      </c>
      <c r="O1485">
        <v>6.8</v>
      </c>
    </row>
    <row r="1486" spans="14:15" x14ac:dyDescent="0.3">
      <c r="N1486">
        <v>106</v>
      </c>
      <c r="O1486">
        <v>6.5</v>
      </c>
    </row>
    <row r="1487" spans="14:15" x14ac:dyDescent="0.3">
      <c r="N1487">
        <v>120</v>
      </c>
      <c r="O1487">
        <v>7.8</v>
      </c>
    </row>
    <row r="1488" spans="14:15" x14ac:dyDescent="0.3">
      <c r="N1488">
        <v>135</v>
      </c>
      <c r="O1488">
        <v>7.6</v>
      </c>
    </row>
    <row r="1489" spans="14:15" x14ac:dyDescent="0.3">
      <c r="N1489">
        <v>132</v>
      </c>
      <c r="O1489">
        <v>7.2</v>
      </c>
    </row>
    <row r="1490" spans="14:15" x14ac:dyDescent="0.3">
      <c r="N1490">
        <v>92</v>
      </c>
      <c r="O1490">
        <v>6.7</v>
      </c>
    </row>
    <row r="1491" spans="14:15" x14ac:dyDescent="0.3">
      <c r="N1491">
        <v>99</v>
      </c>
      <c r="O1491">
        <v>6.8</v>
      </c>
    </row>
    <row r="1492" spans="14:15" x14ac:dyDescent="0.3">
      <c r="N1492">
        <v>90</v>
      </c>
      <c r="O1492">
        <v>6.3</v>
      </c>
    </row>
    <row r="1493" spans="14:15" x14ac:dyDescent="0.3">
      <c r="N1493">
        <v>111</v>
      </c>
      <c r="O1493">
        <v>6.2</v>
      </c>
    </row>
    <row r="1494" spans="14:15" x14ac:dyDescent="0.3">
      <c r="N1494">
        <v>103</v>
      </c>
      <c r="O1494">
        <v>6.2</v>
      </c>
    </row>
    <row r="1495" spans="14:15" x14ac:dyDescent="0.3">
      <c r="N1495">
        <v>127</v>
      </c>
      <c r="O1495">
        <v>8.6</v>
      </c>
    </row>
    <row r="1496" spans="14:15" x14ac:dyDescent="0.3">
      <c r="N1496">
        <v>112</v>
      </c>
      <c r="O1496">
        <v>8</v>
      </c>
    </row>
    <row r="1497" spans="14:15" x14ac:dyDescent="0.3">
      <c r="N1497">
        <v>87</v>
      </c>
      <c r="O1497">
        <v>7</v>
      </c>
    </row>
    <row r="1498" spans="14:15" x14ac:dyDescent="0.3">
      <c r="N1498">
        <v>138</v>
      </c>
      <c r="O1498">
        <v>8</v>
      </c>
    </row>
    <row r="1499" spans="14:15" x14ac:dyDescent="0.3">
      <c r="N1499">
        <v>132</v>
      </c>
      <c r="O1499">
        <v>8.1</v>
      </c>
    </row>
    <row r="1500" spans="14:15" x14ac:dyDescent="0.3">
      <c r="N1500">
        <v>103</v>
      </c>
      <c r="O1500">
        <v>6.7</v>
      </c>
    </row>
    <row r="1501" spans="14:15" x14ac:dyDescent="0.3">
      <c r="N1501">
        <v>123</v>
      </c>
      <c r="O1501">
        <v>7.9</v>
      </c>
    </row>
    <row r="1502" spans="14:15" x14ac:dyDescent="0.3">
      <c r="N1502">
        <v>111</v>
      </c>
      <c r="O1502">
        <v>6.1</v>
      </c>
    </row>
    <row r="1503" spans="14:15" x14ac:dyDescent="0.3">
      <c r="N1503">
        <v>102</v>
      </c>
      <c r="O1503">
        <v>4.2</v>
      </c>
    </row>
    <row r="1504" spans="14:15" x14ac:dyDescent="0.3">
      <c r="N1504">
        <v>78</v>
      </c>
      <c r="O1504">
        <v>6.1</v>
      </c>
    </row>
    <row r="1505" spans="14:15" x14ac:dyDescent="0.3">
      <c r="N1505">
        <v>132</v>
      </c>
      <c r="O1505">
        <v>6.6</v>
      </c>
    </row>
    <row r="1506" spans="14:15" x14ac:dyDescent="0.3">
      <c r="N1506">
        <v>133</v>
      </c>
      <c r="O1506">
        <v>7.5</v>
      </c>
    </row>
    <row r="1507" spans="14:15" x14ac:dyDescent="0.3">
      <c r="N1507">
        <v>108</v>
      </c>
      <c r="O1507">
        <v>7.4</v>
      </c>
    </row>
    <row r="1508" spans="14:15" x14ac:dyDescent="0.3">
      <c r="N1508">
        <v>125</v>
      </c>
      <c r="O1508">
        <v>7.2</v>
      </c>
    </row>
    <row r="1509" spans="14:15" x14ac:dyDescent="0.3">
      <c r="N1509">
        <v>98</v>
      </c>
      <c r="O1509">
        <v>6.9</v>
      </c>
    </row>
    <row r="1510" spans="14:15" x14ac:dyDescent="0.3">
      <c r="N1510">
        <v>119</v>
      </c>
      <c r="O1510">
        <v>7.4</v>
      </c>
    </row>
    <row r="1511" spans="14:15" x14ac:dyDescent="0.3">
      <c r="N1511">
        <v>87</v>
      </c>
      <c r="O1511">
        <v>5.4</v>
      </c>
    </row>
    <row r="1512" spans="14:15" x14ac:dyDescent="0.3">
      <c r="N1512">
        <v>91</v>
      </c>
      <c r="O1512">
        <v>6.8</v>
      </c>
    </row>
    <row r="1513" spans="14:15" x14ac:dyDescent="0.3">
      <c r="N1513">
        <v>100</v>
      </c>
      <c r="O1513">
        <v>6.3</v>
      </c>
    </row>
    <row r="1514" spans="14:15" x14ac:dyDescent="0.3">
      <c r="N1514">
        <v>118</v>
      </c>
      <c r="O1514">
        <v>7.2</v>
      </c>
    </row>
    <row r="1515" spans="14:15" x14ac:dyDescent="0.3">
      <c r="N1515">
        <v>109</v>
      </c>
      <c r="O1515">
        <v>6.9</v>
      </c>
    </row>
    <row r="1516" spans="14:15" x14ac:dyDescent="0.3">
      <c r="N1516">
        <v>99</v>
      </c>
      <c r="O1516">
        <v>6</v>
      </c>
    </row>
    <row r="1517" spans="14:15" x14ac:dyDescent="0.3">
      <c r="N1517">
        <v>114</v>
      </c>
      <c r="O1517">
        <v>5.9</v>
      </c>
    </row>
    <row r="1518" spans="14:15" x14ac:dyDescent="0.3">
      <c r="N1518">
        <v>89</v>
      </c>
      <c r="O1518">
        <v>5.4</v>
      </c>
    </row>
    <row r="1519" spans="14:15" x14ac:dyDescent="0.3">
      <c r="N1519">
        <v>95</v>
      </c>
      <c r="O1519">
        <v>5.9</v>
      </c>
    </row>
    <row r="1520" spans="14:15" x14ac:dyDescent="0.3">
      <c r="N1520">
        <v>98</v>
      </c>
      <c r="O1520">
        <v>6.1</v>
      </c>
    </row>
    <row r="1521" spans="14:15" x14ac:dyDescent="0.3">
      <c r="N1521">
        <v>94</v>
      </c>
      <c r="O1521">
        <v>7.7</v>
      </c>
    </row>
    <row r="1522" spans="14:15" x14ac:dyDescent="0.3">
      <c r="N1522">
        <v>85</v>
      </c>
      <c r="O1522">
        <v>5.8</v>
      </c>
    </row>
    <row r="1523" spans="14:15" x14ac:dyDescent="0.3">
      <c r="N1523">
        <v>124</v>
      </c>
      <c r="O1523">
        <v>7.6</v>
      </c>
    </row>
    <row r="1524" spans="14:15" x14ac:dyDescent="0.3">
      <c r="N1524">
        <v>131</v>
      </c>
      <c r="O1524">
        <v>6.1</v>
      </c>
    </row>
    <row r="1525" spans="14:15" x14ac:dyDescent="0.3">
      <c r="N1525">
        <v>107</v>
      </c>
      <c r="O1525">
        <v>5.4</v>
      </c>
    </row>
    <row r="1526" spans="14:15" x14ac:dyDescent="0.3">
      <c r="N1526">
        <v>99</v>
      </c>
      <c r="O1526">
        <v>5.0999999999999996</v>
      </c>
    </row>
    <row r="1527" spans="14:15" x14ac:dyDescent="0.3">
      <c r="N1527">
        <v>83</v>
      </c>
      <c r="O1527">
        <v>6.4</v>
      </c>
    </row>
    <row r="1528" spans="14:15" x14ac:dyDescent="0.3">
      <c r="N1528">
        <v>131</v>
      </c>
      <c r="O1528">
        <v>6.3</v>
      </c>
    </row>
    <row r="1529" spans="14:15" x14ac:dyDescent="0.3">
      <c r="N1529">
        <v>85</v>
      </c>
      <c r="O1529">
        <v>7.5</v>
      </c>
    </row>
    <row r="1530" spans="14:15" x14ac:dyDescent="0.3">
      <c r="N1530">
        <v>126</v>
      </c>
      <c r="O1530">
        <v>7.1</v>
      </c>
    </row>
    <row r="1531" spans="14:15" x14ac:dyDescent="0.3">
      <c r="N1531">
        <v>123</v>
      </c>
      <c r="O1531">
        <v>7.8</v>
      </c>
    </row>
    <row r="1532" spans="14:15" x14ac:dyDescent="0.3">
      <c r="N1532">
        <v>105</v>
      </c>
      <c r="O1532">
        <v>6.5</v>
      </c>
    </row>
    <row r="1533" spans="14:15" x14ac:dyDescent="0.3">
      <c r="N1533">
        <v>125</v>
      </c>
      <c r="O1533">
        <v>6.6</v>
      </c>
    </row>
    <row r="1534" spans="14:15" x14ac:dyDescent="0.3">
      <c r="N1534">
        <v>77</v>
      </c>
      <c r="O1534">
        <v>7.4</v>
      </c>
    </row>
    <row r="1535" spans="14:15" x14ac:dyDescent="0.3">
      <c r="N1535">
        <v>121</v>
      </c>
      <c r="O1535">
        <v>7.6</v>
      </c>
    </row>
    <row r="1536" spans="14:15" x14ac:dyDescent="0.3">
      <c r="N1536">
        <v>124</v>
      </c>
      <c r="O1536">
        <v>7.5</v>
      </c>
    </row>
    <row r="1537" spans="14:15" x14ac:dyDescent="0.3">
      <c r="N1537">
        <v>99</v>
      </c>
      <c r="O1537">
        <v>6.6</v>
      </c>
    </row>
    <row r="1538" spans="14:15" x14ac:dyDescent="0.3">
      <c r="N1538">
        <v>112</v>
      </c>
      <c r="O1538">
        <v>7.2</v>
      </c>
    </row>
    <row r="1539" spans="14:15" x14ac:dyDescent="0.3">
      <c r="N1539">
        <v>111</v>
      </c>
      <c r="O1539">
        <v>7.6</v>
      </c>
    </row>
    <row r="1540" spans="14:15" x14ac:dyDescent="0.3">
      <c r="N1540">
        <v>107</v>
      </c>
      <c r="O1540">
        <v>6.2</v>
      </c>
    </row>
    <row r="1541" spans="14:15" x14ac:dyDescent="0.3">
      <c r="N1541">
        <v>104</v>
      </c>
      <c r="O1541">
        <v>5.6</v>
      </c>
    </row>
    <row r="1542" spans="14:15" x14ac:dyDescent="0.3">
      <c r="N1542">
        <v>113</v>
      </c>
      <c r="O1542">
        <v>7.6</v>
      </c>
    </row>
    <row r="1543" spans="14:15" x14ac:dyDescent="0.3">
      <c r="N1543">
        <v>113</v>
      </c>
      <c r="O1543">
        <v>6.6</v>
      </c>
    </row>
    <row r="1544" spans="14:15" x14ac:dyDescent="0.3">
      <c r="N1544">
        <v>95</v>
      </c>
      <c r="O1544">
        <v>7</v>
      </c>
    </row>
    <row r="1545" spans="14:15" x14ac:dyDescent="0.3">
      <c r="N1545">
        <v>86</v>
      </c>
      <c r="O1545">
        <v>2.7</v>
      </c>
    </row>
    <row r="1546" spans="14:15" x14ac:dyDescent="0.3">
      <c r="N1546">
        <v>126</v>
      </c>
      <c r="O1546">
        <v>7.6</v>
      </c>
    </row>
    <row r="1547" spans="14:15" x14ac:dyDescent="0.3">
      <c r="N1547">
        <v>101</v>
      </c>
      <c r="O1547">
        <v>6.6</v>
      </c>
    </row>
    <row r="1548" spans="14:15" x14ac:dyDescent="0.3">
      <c r="N1548">
        <v>102</v>
      </c>
      <c r="O1548">
        <v>6.9</v>
      </c>
    </row>
    <row r="1549" spans="14:15" x14ac:dyDescent="0.3">
      <c r="N1549">
        <v>111</v>
      </c>
      <c r="O1549">
        <v>6.8</v>
      </c>
    </row>
    <row r="1550" spans="14:15" x14ac:dyDescent="0.3">
      <c r="N1550">
        <v>95</v>
      </c>
      <c r="O1550">
        <v>3.7</v>
      </c>
    </row>
    <row r="1551" spans="14:15" x14ac:dyDescent="0.3">
      <c r="N1551">
        <v>98</v>
      </c>
      <c r="O1551">
        <v>6.1</v>
      </c>
    </row>
    <row r="1552" spans="14:15" x14ac:dyDescent="0.3">
      <c r="N1552">
        <v>100</v>
      </c>
      <c r="O1552">
        <v>5.9</v>
      </c>
    </row>
    <row r="1553" spans="14:15" x14ac:dyDescent="0.3">
      <c r="N1553">
        <v>118</v>
      </c>
      <c r="O1553">
        <v>6.7</v>
      </c>
    </row>
    <row r="1554" spans="14:15" x14ac:dyDescent="0.3">
      <c r="N1554">
        <v>125</v>
      </c>
      <c r="O1554">
        <v>6.9</v>
      </c>
    </row>
    <row r="1555" spans="14:15" x14ac:dyDescent="0.3">
      <c r="N1555">
        <v>94</v>
      </c>
      <c r="O1555">
        <v>5.5</v>
      </c>
    </row>
    <row r="1556" spans="14:15" x14ac:dyDescent="0.3">
      <c r="N1556">
        <v>79</v>
      </c>
      <c r="O1556">
        <v>7.1</v>
      </c>
    </row>
    <row r="1557" spans="14:15" x14ac:dyDescent="0.3">
      <c r="N1557">
        <v>106</v>
      </c>
      <c r="O1557">
        <v>7.1</v>
      </c>
    </row>
    <row r="1558" spans="14:15" x14ac:dyDescent="0.3">
      <c r="N1558">
        <v>63</v>
      </c>
      <c r="O1558">
        <v>7.3</v>
      </c>
    </row>
    <row r="1559" spans="14:15" x14ac:dyDescent="0.3">
      <c r="N1559">
        <v>85</v>
      </c>
      <c r="O1559">
        <v>3.4</v>
      </c>
    </row>
    <row r="1560" spans="14:15" x14ac:dyDescent="0.3">
      <c r="N1560">
        <v>108</v>
      </c>
      <c r="O1560">
        <v>6.8</v>
      </c>
    </row>
    <row r="1561" spans="14:15" x14ac:dyDescent="0.3">
      <c r="N1561">
        <v>139</v>
      </c>
      <c r="O1561">
        <v>6.9</v>
      </c>
    </row>
    <row r="1562" spans="14:15" x14ac:dyDescent="0.3">
      <c r="N1562">
        <v>127</v>
      </c>
      <c r="O1562">
        <v>7</v>
      </c>
    </row>
    <row r="1563" spans="14:15" x14ac:dyDescent="0.3">
      <c r="N1563">
        <v>106</v>
      </c>
      <c r="O1563">
        <v>5.5</v>
      </c>
    </row>
    <row r="1564" spans="14:15" x14ac:dyDescent="0.3">
      <c r="N1564">
        <v>95</v>
      </c>
      <c r="O1564">
        <v>5.0999999999999996</v>
      </c>
    </row>
    <row r="1565" spans="14:15" x14ac:dyDescent="0.3">
      <c r="N1565">
        <v>118</v>
      </c>
      <c r="O1565">
        <v>6.2</v>
      </c>
    </row>
    <row r="1566" spans="14:15" x14ac:dyDescent="0.3">
      <c r="N1566">
        <v>108</v>
      </c>
      <c r="O1566">
        <v>5.9</v>
      </c>
    </row>
    <row r="1567" spans="14:15" x14ac:dyDescent="0.3">
      <c r="N1567">
        <v>105</v>
      </c>
      <c r="O1567">
        <v>5.2</v>
      </c>
    </row>
    <row r="1568" spans="14:15" x14ac:dyDescent="0.3">
      <c r="N1568">
        <v>131</v>
      </c>
      <c r="O1568">
        <v>6.2</v>
      </c>
    </row>
    <row r="1569" spans="14:15" x14ac:dyDescent="0.3">
      <c r="N1569">
        <v>104</v>
      </c>
      <c r="O1569">
        <v>5.5</v>
      </c>
    </row>
    <row r="1570" spans="14:15" x14ac:dyDescent="0.3">
      <c r="N1570">
        <v>133</v>
      </c>
      <c r="O1570">
        <v>7.4</v>
      </c>
    </row>
    <row r="1571" spans="14:15" x14ac:dyDescent="0.3">
      <c r="N1571">
        <v>94</v>
      </c>
      <c r="O1571">
        <v>4.4000000000000004</v>
      </c>
    </row>
    <row r="1572" spans="14:15" x14ac:dyDescent="0.3">
      <c r="N1572">
        <v>109</v>
      </c>
      <c r="O1572">
        <v>6.3</v>
      </c>
    </row>
    <row r="1573" spans="14:15" x14ac:dyDescent="0.3">
      <c r="N1573">
        <v>96</v>
      </c>
      <c r="O1573">
        <v>6.1</v>
      </c>
    </row>
    <row r="1574" spans="14:15" x14ac:dyDescent="0.3">
      <c r="N1574">
        <v>105</v>
      </c>
      <c r="O1574">
        <v>5.3</v>
      </c>
    </row>
    <row r="1575" spans="14:15" x14ac:dyDescent="0.3">
      <c r="N1575">
        <v>99</v>
      </c>
      <c r="O1575">
        <v>5.4</v>
      </c>
    </row>
    <row r="1576" spans="14:15" x14ac:dyDescent="0.3">
      <c r="N1576">
        <v>112</v>
      </c>
      <c r="O1576">
        <v>6.7</v>
      </c>
    </row>
    <row r="1577" spans="14:15" x14ac:dyDescent="0.3">
      <c r="N1577">
        <v>108</v>
      </c>
      <c r="O1577">
        <v>5.9</v>
      </c>
    </row>
    <row r="1578" spans="14:15" x14ac:dyDescent="0.3">
      <c r="N1578">
        <v>126</v>
      </c>
      <c r="O1578">
        <v>7.3</v>
      </c>
    </row>
    <row r="1579" spans="14:15" x14ac:dyDescent="0.3">
      <c r="N1579">
        <v>98</v>
      </c>
      <c r="O1579">
        <v>5.5</v>
      </c>
    </row>
    <row r="1580" spans="14:15" x14ac:dyDescent="0.3">
      <c r="N1580">
        <v>104</v>
      </c>
      <c r="O1580">
        <v>5.8</v>
      </c>
    </row>
    <row r="1581" spans="14:15" x14ac:dyDescent="0.3">
      <c r="N1581">
        <v>110</v>
      </c>
      <c r="O1581">
        <v>4.5999999999999996</v>
      </c>
    </row>
    <row r="1582" spans="14:15" x14ac:dyDescent="0.3">
      <c r="N1582">
        <v>130</v>
      </c>
      <c r="O1582">
        <v>6.7</v>
      </c>
    </row>
    <row r="1583" spans="14:15" x14ac:dyDescent="0.3">
      <c r="N1583">
        <v>93</v>
      </c>
      <c r="O1583">
        <v>5.0999999999999996</v>
      </c>
    </row>
    <row r="1584" spans="14:15" x14ac:dyDescent="0.3">
      <c r="N1584">
        <v>96</v>
      </c>
      <c r="O1584">
        <v>5.6</v>
      </c>
    </row>
    <row r="1585" spans="14:15" x14ac:dyDescent="0.3">
      <c r="N1585">
        <v>114</v>
      </c>
      <c r="O1585">
        <v>7</v>
      </c>
    </row>
    <row r="1586" spans="14:15" x14ac:dyDescent="0.3">
      <c r="N1586">
        <v>106</v>
      </c>
      <c r="O1586">
        <v>6.4</v>
      </c>
    </row>
    <row r="1587" spans="14:15" x14ac:dyDescent="0.3">
      <c r="N1587">
        <v>150</v>
      </c>
      <c r="O1587">
        <v>6.7</v>
      </c>
    </row>
    <row r="1588" spans="14:15" x14ac:dyDescent="0.3">
      <c r="N1588">
        <v>100</v>
      </c>
      <c r="O1588">
        <v>4.0999999999999996</v>
      </c>
    </row>
    <row r="1589" spans="14:15" x14ac:dyDescent="0.3">
      <c r="N1589">
        <v>100</v>
      </c>
      <c r="O1589">
        <v>5.5</v>
      </c>
    </row>
    <row r="1590" spans="14:15" x14ac:dyDescent="0.3">
      <c r="N1590">
        <v>100</v>
      </c>
      <c r="O1590">
        <v>2.7</v>
      </c>
    </row>
    <row r="1591" spans="14:15" x14ac:dyDescent="0.3">
      <c r="N1591">
        <v>107</v>
      </c>
      <c r="O1591">
        <v>6.4</v>
      </c>
    </row>
    <row r="1592" spans="14:15" x14ac:dyDescent="0.3">
      <c r="N1592">
        <v>102</v>
      </c>
      <c r="O1592">
        <v>4.8</v>
      </c>
    </row>
    <row r="1593" spans="14:15" x14ac:dyDescent="0.3">
      <c r="N1593">
        <v>101</v>
      </c>
      <c r="O1593">
        <v>6.1</v>
      </c>
    </row>
    <row r="1594" spans="14:15" x14ac:dyDescent="0.3">
      <c r="N1594">
        <v>86</v>
      </c>
      <c r="O1594">
        <v>4.8</v>
      </c>
    </row>
    <row r="1595" spans="14:15" x14ac:dyDescent="0.3">
      <c r="N1595">
        <v>108</v>
      </c>
      <c r="O1595">
        <v>7</v>
      </c>
    </row>
    <row r="1596" spans="14:15" x14ac:dyDescent="0.3">
      <c r="N1596">
        <v>123</v>
      </c>
      <c r="O1596">
        <v>6.8</v>
      </c>
    </row>
    <row r="1597" spans="14:15" x14ac:dyDescent="0.3">
      <c r="N1597">
        <v>88</v>
      </c>
      <c r="O1597">
        <v>5.6</v>
      </c>
    </row>
    <row r="1598" spans="14:15" x14ac:dyDescent="0.3">
      <c r="N1598">
        <v>109</v>
      </c>
      <c r="O1598">
        <v>6.1</v>
      </c>
    </row>
    <row r="1599" spans="14:15" x14ac:dyDescent="0.3">
      <c r="N1599">
        <v>122</v>
      </c>
      <c r="O1599">
        <v>7.9</v>
      </c>
    </row>
    <row r="1600" spans="14:15" x14ac:dyDescent="0.3">
      <c r="N1600">
        <v>105</v>
      </c>
      <c r="O1600">
        <v>8.4</v>
      </c>
    </row>
    <row r="1601" spans="14:15" x14ac:dyDescent="0.3">
      <c r="N1601">
        <v>118</v>
      </c>
      <c r="O1601">
        <v>6.5</v>
      </c>
    </row>
    <row r="1602" spans="14:15" x14ac:dyDescent="0.3">
      <c r="N1602">
        <v>131</v>
      </c>
      <c r="O1602">
        <v>7.1</v>
      </c>
    </row>
    <row r="1603" spans="14:15" x14ac:dyDescent="0.3">
      <c r="N1603">
        <v>109</v>
      </c>
      <c r="O1603">
        <v>6.6</v>
      </c>
    </row>
    <row r="1604" spans="14:15" x14ac:dyDescent="0.3">
      <c r="N1604">
        <v>88</v>
      </c>
      <c r="O1604">
        <v>7</v>
      </c>
    </row>
    <row r="1605" spans="14:15" x14ac:dyDescent="0.3">
      <c r="N1605">
        <v>103</v>
      </c>
      <c r="O1605">
        <v>5.6</v>
      </c>
    </row>
    <row r="1606" spans="14:15" x14ac:dyDescent="0.3">
      <c r="N1606">
        <v>87</v>
      </c>
      <c r="O1606">
        <v>4.8</v>
      </c>
    </row>
    <row r="1607" spans="14:15" x14ac:dyDescent="0.3">
      <c r="N1607">
        <v>105</v>
      </c>
      <c r="O1607">
        <v>7.5</v>
      </c>
    </row>
    <row r="1608" spans="14:15" x14ac:dyDescent="0.3">
      <c r="N1608">
        <v>121</v>
      </c>
      <c r="O1608">
        <v>6</v>
      </c>
    </row>
    <row r="1609" spans="14:15" x14ac:dyDescent="0.3">
      <c r="N1609">
        <v>129</v>
      </c>
      <c r="O1609">
        <v>6.8</v>
      </c>
    </row>
    <row r="1610" spans="14:15" x14ac:dyDescent="0.3">
      <c r="N1610">
        <v>115</v>
      </c>
      <c r="O1610">
        <v>6.5</v>
      </c>
    </row>
    <row r="1611" spans="14:15" x14ac:dyDescent="0.3">
      <c r="N1611">
        <v>153</v>
      </c>
      <c r="O1611">
        <v>7.9</v>
      </c>
    </row>
    <row r="1612" spans="14:15" x14ac:dyDescent="0.3">
      <c r="N1612">
        <v>128</v>
      </c>
      <c r="O1612">
        <v>6.4</v>
      </c>
    </row>
    <row r="1613" spans="14:15" x14ac:dyDescent="0.3">
      <c r="N1613">
        <v>89</v>
      </c>
      <c r="O1613">
        <v>5.8</v>
      </c>
    </row>
    <row r="1614" spans="14:15" x14ac:dyDescent="0.3">
      <c r="N1614">
        <v>122</v>
      </c>
      <c r="O1614">
        <v>7.7</v>
      </c>
    </row>
    <row r="1615" spans="14:15" x14ac:dyDescent="0.3">
      <c r="N1615">
        <v>99</v>
      </c>
      <c r="O1615">
        <v>5.3</v>
      </c>
    </row>
    <row r="1616" spans="14:15" x14ac:dyDescent="0.3">
      <c r="N1616">
        <v>99</v>
      </c>
      <c r="O1616">
        <v>5.3</v>
      </c>
    </row>
    <row r="1617" spans="14:15" x14ac:dyDescent="0.3">
      <c r="N1617">
        <v>147</v>
      </c>
      <c r="O1617">
        <v>7.5</v>
      </c>
    </row>
    <row r="1618" spans="14:15" x14ac:dyDescent="0.3">
      <c r="N1618">
        <v>112</v>
      </c>
      <c r="O1618">
        <v>6.9</v>
      </c>
    </row>
    <row r="1619" spans="14:15" x14ac:dyDescent="0.3">
      <c r="N1619">
        <v>88</v>
      </c>
      <c r="O1619">
        <v>4.9000000000000004</v>
      </c>
    </row>
    <row r="1620" spans="14:15" x14ac:dyDescent="0.3">
      <c r="N1620">
        <v>94</v>
      </c>
      <c r="O1620">
        <v>7.1</v>
      </c>
    </row>
    <row r="1621" spans="14:15" x14ac:dyDescent="0.3">
      <c r="N1621">
        <v>90</v>
      </c>
      <c r="O1621">
        <v>8</v>
      </c>
    </row>
    <row r="1622" spans="14:15" x14ac:dyDescent="0.3">
      <c r="N1622">
        <v>105</v>
      </c>
      <c r="O1622">
        <v>7.9</v>
      </c>
    </row>
    <row r="1623" spans="14:15" x14ac:dyDescent="0.3">
      <c r="N1623">
        <v>118</v>
      </c>
      <c r="O1623">
        <v>7.6</v>
      </c>
    </row>
    <row r="1624" spans="14:15" x14ac:dyDescent="0.3">
      <c r="N1624">
        <v>83</v>
      </c>
      <c r="O1624">
        <v>5.9</v>
      </c>
    </row>
    <row r="1625" spans="14:15" x14ac:dyDescent="0.3">
      <c r="N1625">
        <v>104</v>
      </c>
      <c r="O1625">
        <v>6.3</v>
      </c>
    </row>
    <row r="1626" spans="14:15" x14ac:dyDescent="0.3">
      <c r="N1626">
        <v>102</v>
      </c>
      <c r="O1626">
        <v>6.4</v>
      </c>
    </row>
    <row r="1627" spans="14:15" x14ac:dyDescent="0.3">
      <c r="N1627">
        <v>131</v>
      </c>
      <c r="O1627">
        <v>8.1999999999999993</v>
      </c>
    </row>
    <row r="1628" spans="14:15" x14ac:dyDescent="0.3">
      <c r="N1628">
        <v>101</v>
      </c>
      <c r="O1628">
        <v>6.9</v>
      </c>
    </row>
    <row r="1629" spans="14:15" x14ac:dyDescent="0.3">
      <c r="N1629">
        <v>130</v>
      </c>
      <c r="O1629">
        <v>7.8</v>
      </c>
    </row>
    <row r="1630" spans="14:15" x14ac:dyDescent="0.3">
      <c r="N1630">
        <v>120</v>
      </c>
      <c r="O1630">
        <v>6.7</v>
      </c>
    </row>
    <row r="1631" spans="14:15" x14ac:dyDescent="0.3">
      <c r="N1631">
        <v>135</v>
      </c>
      <c r="O1631">
        <v>7.5</v>
      </c>
    </row>
    <row r="1632" spans="14:15" x14ac:dyDescent="0.3">
      <c r="N1632">
        <v>110</v>
      </c>
      <c r="O1632">
        <v>7.4</v>
      </c>
    </row>
    <row r="1633" spans="14:15" x14ac:dyDescent="0.3">
      <c r="N1633">
        <v>103</v>
      </c>
      <c r="O1633">
        <v>5.2</v>
      </c>
    </row>
    <row r="1634" spans="14:15" x14ac:dyDescent="0.3">
      <c r="N1634">
        <v>110</v>
      </c>
      <c r="O1634">
        <v>7.6</v>
      </c>
    </row>
    <row r="1635" spans="14:15" x14ac:dyDescent="0.3">
      <c r="N1635">
        <v>91</v>
      </c>
      <c r="O1635">
        <v>7.3</v>
      </c>
    </row>
    <row r="1636" spans="14:15" x14ac:dyDescent="0.3">
      <c r="N1636">
        <v>105</v>
      </c>
      <c r="O1636">
        <v>6.6</v>
      </c>
    </row>
    <row r="1637" spans="14:15" x14ac:dyDescent="0.3">
      <c r="N1637">
        <v>127</v>
      </c>
      <c r="O1637">
        <v>6.8</v>
      </c>
    </row>
    <row r="1638" spans="14:15" x14ac:dyDescent="0.3">
      <c r="N1638">
        <v>82</v>
      </c>
      <c r="O1638">
        <v>6.9</v>
      </c>
    </row>
    <row r="1639" spans="14:15" x14ac:dyDescent="0.3">
      <c r="N1639">
        <v>99</v>
      </c>
      <c r="O1639">
        <v>5.8</v>
      </c>
    </row>
    <row r="1640" spans="14:15" x14ac:dyDescent="0.3">
      <c r="N1640">
        <v>90</v>
      </c>
      <c r="O1640">
        <v>6.6</v>
      </c>
    </row>
    <row r="1641" spans="14:15" x14ac:dyDescent="0.3">
      <c r="N1641">
        <v>115</v>
      </c>
      <c r="O1641">
        <v>6.7</v>
      </c>
    </row>
    <row r="1642" spans="14:15" x14ac:dyDescent="0.3">
      <c r="N1642">
        <v>96</v>
      </c>
      <c r="O1642">
        <v>6.7</v>
      </c>
    </row>
    <row r="1643" spans="14:15" x14ac:dyDescent="0.3">
      <c r="N1643">
        <v>104</v>
      </c>
      <c r="O1643">
        <v>6.3</v>
      </c>
    </row>
    <row r="1644" spans="14:15" x14ac:dyDescent="0.3">
      <c r="N1644">
        <v>117</v>
      </c>
      <c r="O1644">
        <v>7.7</v>
      </c>
    </row>
    <row r="1645" spans="14:15" x14ac:dyDescent="0.3">
      <c r="N1645">
        <v>83</v>
      </c>
      <c r="O1645">
        <v>6.1</v>
      </c>
    </row>
    <row r="1646" spans="14:15" x14ac:dyDescent="0.3">
      <c r="N1646">
        <v>99</v>
      </c>
      <c r="O1646">
        <v>4.9000000000000004</v>
      </c>
    </row>
    <row r="1647" spans="14:15" x14ac:dyDescent="0.3">
      <c r="N1647">
        <v>81</v>
      </c>
      <c r="O1647">
        <v>6.2</v>
      </c>
    </row>
    <row r="1648" spans="14:15" x14ac:dyDescent="0.3">
      <c r="N1648">
        <v>135</v>
      </c>
      <c r="O1648">
        <v>7.8</v>
      </c>
    </row>
    <row r="1649" spans="14:15" x14ac:dyDescent="0.3">
      <c r="N1649">
        <v>117</v>
      </c>
      <c r="O1649">
        <v>8.1999999999999993</v>
      </c>
    </row>
    <row r="1650" spans="14:15" x14ac:dyDescent="0.3">
      <c r="N1650">
        <v>139</v>
      </c>
      <c r="O1650">
        <v>6.9</v>
      </c>
    </row>
    <row r="1651" spans="14:15" x14ac:dyDescent="0.3">
      <c r="N1651">
        <v>123</v>
      </c>
      <c r="O1651">
        <v>6.2</v>
      </c>
    </row>
    <row r="1652" spans="14:15" x14ac:dyDescent="0.3">
      <c r="N1652">
        <v>117</v>
      </c>
      <c r="O1652">
        <v>6.9</v>
      </c>
    </row>
    <row r="1653" spans="14:15" x14ac:dyDescent="0.3">
      <c r="N1653">
        <v>97</v>
      </c>
      <c r="O1653">
        <v>4.8</v>
      </c>
    </row>
    <row r="1654" spans="14:15" x14ac:dyDescent="0.3">
      <c r="N1654">
        <v>81</v>
      </c>
      <c r="O1654">
        <v>8</v>
      </c>
    </row>
    <row r="1655" spans="14:15" x14ac:dyDescent="0.3">
      <c r="N1655">
        <v>103</v>
      </c>
      <c r="O1655">
        <v>5.3</v>
      </c>
    </row>
    <row r="1656" spans="14:15" x14ac:dyDescent="0.3">
      <c r="N1656">
        <v>119</v>
      </c>
      <c r="O1656">
        <v>6.7</v>
      </c>
    </row>
    <row r="1657" spans="14:15" x14ac:dyDescent="0.3">
      <c r="N1657">
        <v>94</v>
      </c>
      <c r="O1657">
        <v>5.4</v>
      </c>
    </row>
    <row r="1658" spans="14:15" x14ac:dyDescent="0.3">
      <c r="N1658">
        <v>89</v>
      </c>
      <c r="O1658">
        <v>5.4</v>
      </c>
    </row>
    <row r="1659" spans="14:15" x14ac:dyDescent="0.3">
      <c r="N1659">
        <v>98</v>
      </c>
      <c r="O1659">
        <v>4.9000000000000004</v>
      </c>
    </row>
    <row r="1660" spans="14:15" x14ac:dyDescent="0.3">
      <c r="N1660">
        <v>107</v>
      </c>
      <c r="O1660">
        <v>6.1</v>
      </c>
    </row>
    <row r="1661" spans="14:15" x14ac:dyDescent="0.3">
      <c r="N1661">
        <v>108</v>
      </c>
      <c r="O1661">
        <v>5.8</v>
      </c>
    </row>
    <row r="1662" spans="14:15" x14ac:dyDescent="0.3">
      <c r="N1662">
        <v>134</v>
      </c>
      <c r="O1662">
        <v>7</v>
      </c>
    </row>
    <row r="1663" spans="14:15" x14ac:dyDescent="0.3">
      <c r="N1663">
        <v>110</v>
      </c>
      <c r="O1663">
        <v>6.5</v>
      </c>
    </row>
    <row r="1664" spans="14:15" x14ac:dyDescent="0.3">
      <c r="N1664">
        <v>103</v>
      </c>
      <c r="O1664">
        <v>6.6</v>
      </c>
    </row>
    <row r="1665" spans="14:15" x14ac:dyDescent="0.3">
      <c r="N1665">
        <v>100</v>
      </c>
      <c r="O1665">
        <v>5.7</v>
      </c>
    </row>
    <row r="1666" spans="14:15" x14ac:dyDescent="0.3">
      <c r="N1666">
        <v>131</v>
      </c>
      <c r="O1666">
        <v>6.6</v>
      </c>
    </row>
    <row r="1667" spans="14:15" x14ac:dyDescent="0.3">
      <c r="N1667">
        <v>133</v>
      </c>
      <c r="O1667">
        <v>7</v>
      </c>
    </row>
    <row r="1668" spans="14:15" x14ac:dyDescent="0.3">
      <c r="N1668">
        <v>109</v>
      </c>
      <c r="O1668">
        <v>7.4</v>
      </c>
    </row>
    <row r="1669" spans="14:15" x14ac:dyDescent="0.3">
      <c r="N1669">
        <v>114</v>
      </c>
      <c r="O1669">
        <v>5.3</v>
      </c>
    </row>
    <row r="1670" spans="14:15" x14ac:dyDescent="0.3">
      <c r="N1670">
        <v>105</v>
      </c>
      <c r="O1670">
        <v>7.4</v>
      </c>
    </row>
    <row r="1671" spans="14:15" x14ac:dyDescent="0.3">
      <c r="N1671">
        <v>92</v>
      </c>
      <c r="O1671">
        <v>7.4</v>
      </c>
    </row>
    <row r="1672" spans="14:15" x14ac:dyDescent="0.3">
      <c r="N1672">
        <v>122</v>
      </c>
      <c r="O1672">
        <v>6.8</v>
      </c>
    </row>
    <row r="1673" spans="14:15" x14ac:dyDescent="0.3">
      <c r="N1673">
        <v>110</v>
      </c>
      <c r="O1673">
        <v>7.2</v>
      </c>
    </row>
    <row r="1674" spans="14:15" x14ac:dyDescent="0.3">
      <c r="N1674">
        <v>116</v>
      </c>
      <c r="O1674">
        <v>6</v>
      </c>
    </row>
    <row r="1675" spans="14:15" x14ac:dyDescent="0.3">
      <c r="N1675">
        <v>115</v>
      </c>
      <c r="O1675">
        <v>6.6</v>
      </c>
    </row>
    <row r="1676" spans="14:15" x14ac:dyDescent="0.3">
      <c r="N1676">
        <v>148</v>
      </c>
      <c r="O1676">
        <v>7.9</v>
      </c>
    </row>
    <row r="1677" spans="14:15" x14ac:dyDescent="0.3">
      <c r="N1677">
        <v>118</v>
      </c>
      <c r="O1677">
        <v>5.7</v>
      </c>
    </row>
    <row r="1678" spans="14:15" x14ac:dyDescent="0.3">
      <c r="N1678">
        <v>101</v>
      </c>
      <c r="O1678">
        <v>7.1</v>
      </c>
    </row>
    <row r="1679" spans="14:15" x14ac:dyDescent="0.3">
      <c r="N1679">
        <v>82</v>
      </c>
      <c r="O1679">
        <v>5.6</v>
      </c>
    </row>
    <row r="1680" spans="14:15" x14ac:dyDescent="0.3">
      <c r="N1680">
        <v>110</v>
      </c>
      <c r="O1680">
        <v>7.8</v>
      </c>
    </row>
    <row r="1681" spans="14:15" x14ac:dyDescent="0.3">
      <c r="N1681">
        <v>105</v>
      </c>
      <c r="O1681">
        <v>7.9</v>
      </c>
    </row>
    <row r="1682" spans="14:15" x14ac:dyDescent="0.3">
      <c r="N1682">
        <v>130</v>
      </c>
      <c r="O1682">
        <v>6.9</v>
      </c>
    </row>
    <row r="1683" spans="14:15" x14ac:dyDescent="0.3">
      <c r="N1683">
        <v>111</v>
      </c>
      <c r="O1683">
        <v>7.7</v>
      </c>
    </row>
    <row r="1684" spans="14:15" x14ac:dyDescent="0.3">
      <c r="N1684">
        <v>110</v>
      </c>
      <c r="O1684">
        <v>6.9</v>
      </c>
    </row>
    <row r="1685" spans="14:15" x14ac:dyDescent="0.3">
      <c r="N1685">
        <v>123</v>
      </c>
      <c r="O1685">
        <v>6</v>
      </c>
    </row>
    <row r="1686" spans="14:15" x14ac:dyDescent="0.3">
      <c r="N1686">
        <v>109</v>
      </c>
      <c r="O1686">
        <v>6.2</v>
      </c>
    </row>
    <row r="1687" spans="14:15" x14ac:dyDescent="0.3">
      <c r="N1687">
        <v>99</v>
      </c>
      <c r="O1687">
        <v>5.9</v>
      </c>
    </row>
    <row r="1688" spans="14:15" x14ac:dyDescent="0.3">
      <c r="N1688">
        <v>106</v>
      </c>
      <c r="O1688">
        <v>6.8</v>
      </c>
    </row>
    <row r="1689" spans="14:15" x14ac:dyDescent="0.3">
      <c r="N1689">
        <v>89</v>
      </c>
      <c r="O1689">
        <v>3.6</v>
      </c>
    </row>
    <row r="1690" spans="14:15" x14ac:dyDescent="0.3">
      <c r="N1690">
        <v>98</v>
      </c>
      <c r="O1690">
        <v>6.7</v>
      </c>
    </row>
    <row r="1691" spans="14:15" x14ac:dyDescent="0.3">
      <c r="N1691">
        <v>93</v>
      </c>
      <c r="O1691">
        <v>6.3</v>
      </c>
    </row>
    <row r="1692" spans="14:15" x14ac:dyDescent="0.3">
      <c r="N1692">
        <v>112</v>
      </c>
      <c r="O1692">
        <v>6.4</v>
      </c>
    </row>
    <row r="1693" spans="14:15" x14ac:dyDescent="0.3">
      <c r="N1693">
        <v>101</v>
      </c>
      <c r="O1693">
        <v>6.4</v>
      </c>
    </row>
    <row r="1694" spans="14:15" x14ac:dyDescent="0.3">
      <c r="N1694">
        <v>104</v>
      </c>
      <c r="O1694">
        <v>5.7</v>
      </c>
    </row>
    <row r="1695" spans="14:15" x14ac:dyDescent="0.3">
      <c r="N1695">
        <v>120</v>
      </c>
      <c r="O1695">
        <v>6.2</v>
      </c>
    </row>
    <row r="1696" spans="14:15" x14ac:dyDescent="0.3">
      <c r="N1696">
        <v>91</v>
      </c>
      <c r="O1696">
        <v>5.2</v>
      </c>
    </row>
    <row r="1697" spans="14:15" x14ac:dyDescent="0.3">
      <c r="N1697">
        <v>97</v>
      </c>
      <c r="O1697">
        <v>6.1</v>
      </c>
    </row>
    <row r="1698" spans="14:15" x14ac:dyDescent="0.3">
      <c r="N1698">
        <v>133</v>
      </c>
      <c r="O1698">
        <v>7.1</v>
      </c>
    </row>
    <row r="1699" spans="14:15" x14ac:dyDescent="0.3">
      <c r="N1699">
        <v>123</v>
      </c>
      <c r="O1699">
        <v>7.2</v>
      </c>
    </row>
    <row r="1700" spans="14:15" x14ac:dyDescent="0.3">
      <c r="N1700">
        <v>114</v>
      </c>
      <c r="O1700">
        <v>6.5</v>
      </c>
    </row>
    <row r="1701" spans="14:15" x14ac:dyDescent="0.3">
      <c r="N1701">
        <v>111</v>
      </c>
      <c r="O1701">
        <v>6</v>
      </c>
    </row>
    <row r="1702" spans="14:15" x14ac:dyDescent="0.3">
      <c r="N1702">
        <v>117</v>
      </c>
      <c r="O1702">
        <v>7</v>
      </c>
    </row>
    <row r="1703" spans="14:15" x14ac:dyDescent="0.3">
      <c r="N1703">
        <v>121</v>
      </c>
      <c r="O1703">
        <v>7</v>
      </c>
    </row>
    <row r="1704" spans="14:15" x14ac:dyDescent="0.3">
      <c r="N1704">
        <v>139</v>
      </c>
      <c r="O1704">
        <v>7.5</v>
      </c>
    </row>
    <row r="1705" spans="14:15" x14ac:dyDescent="0.3">
      <c r="N1705">
        <v>115</v>
      </c>
      <c r="O1705">
        <v>6.6</v>
      </c>
    </row>
    <row r="1706" spans="14:15" x14ac:dyDescent="0.3">
      <c r="N1706">
        <v>105</v>
      </c>
      <c r="O1706">
        <v>7.4</v>
      </c>
    </row>
    <row r="1707" spans="14:15" x14ac:dyDescent="0.3">
      <c r="N1707">
        <v>85</v>
      </c>
      <c r="O1707">
        <v>6.5</v>
      </c>
    </row>
    <row r="1708" spans="14:15" x14ac:dyDescent="0.3">
      <c r="N1708">
        <v>90</v>
      </c>
      <c r="O1708">
        <v>6.2</v>
      </c>
    </row>
    <row r="1709" spans="14:15" x14ac:dyDescent="0.3">
      <c r="N1709">
        <v>107</v>
      </c>
      <c r="O1709">
        <v>7.8</v>
      </c>
    </row>
    <row r="1710" spans="14:15" x14ac:dyDescent="0.3">
      <c r="N1710">
        <v>100</v>
      </c>
      <c r="O1710">
        <v>5.2</v>
      </c>
    </row>
    <row r="1711" spans="14:15" x14ac:dyDescent="0.3">
      <c r="N1711">
        <v>129</v>
      </c>
      <c r="O1711">
        <v>6.5</v>
      </c>
    </row>
    <row r="1712" spans="14:15" x14ac:dyDescent="0.3">
      <c r="N1712">
        <v>109</v>
      </c>
      <c r="O1712">
        <v>6.5</v>
      </c>
    </row>
    <row r="1713" spans="14:15" x14ac:dyDescent="0.3">
      <c r="N1713">
        <v>94</v>
      </c>
      <c r="O1713">
        <v>5.2</v>
      </c>
    </row>
    <row r="1714" spans="14:15" x14ac:dyDescent="0.3">
      <c r="N1714">
        <v>133</v>
      </c>
      <c r="O1714">
        <v>7.2</v>
      </c>
    </row>
    <row r="1715" spans="14:15" x14ac:dyDescent="0.3">
      <c r="N1715">
        <v>105</v>
      </c>
      <c r="O1715">
        <v>7.1</v>
      </c>
    </row>
    <row r="1716" spans="14:15" x14ac:dyDescent="0.3">
      <c r="N1716">
        <v>100</v>
      </c>
      <c r="O1716">
        <v>4.5</v>
      </c>
    </row>
    <row r="1717" spans="14:15" x14ac:dyDescent="0.3">
      <c r="N1717">
        <v>113</v>
      </c>
      <c r="O1717">
        <v>5.7</v>
      </c>
    </row>
    <row r="1718" spans="14:15" x14ac:dyDescent="0.3">
      <c r="N1718">
        <v>118</v>
      </c>
      <c r="O1718">
        <v>6</v>
      </c>
    </row>
    <row r="1719" spans="14:15" x14ac:dyDescent="0.3">
      <c r="N1719">
        <v>110</v>
      </c>
      <c r="O1719">
        <v>6.4</v>
      </c>
    </row>
    <row r="1720" spans="14:15" x14ac:dyDescent="0.3">
      <c r="N1720">
        <v>110</v>
      </c>
      <c r="O1720">
        <v>5.2</v>
      </c>
    </row>
    <row r="1721" spans="14:15" x14ac:dyDescent="0.3">
      <c r="N1721">
        <v>99</v>
      </c>
      <c r="O1721">
        <v>4.3</v>
      </c>
    </row>
    <row r="1722" spans="14:15" x14ac:dyDescent="0.3">
      <c r="N1722">
        <v>101</v>
      </c>
      <c r="O1722">
        <v>6.1</v>
      </c>
    </row>
    <row r="1723" spans="14:15" x14ac:dyDescent="0.3">
      <c r="N1723">
        <v>103</v>
      </c>
      <c r="O1723">
        <v>6.8</v>
      </c>
    </row>
    <row r="1724" spans="14:15" x14ac:dyDescent="0.3">
      <c r="N1724">
        <v>95</v>
      </c>
      <c r="O1724">
        <v>5.2</v>
      </c>
    </row>
    <row r="1725" spans="14:15" x14ac:dyDescent="0.3">
      <c r="N1725">
        <v>117</v>
      </c>
      <c r="O1725">
        <v>6.5</v>
      </c>
    </row>
    <row r="1726" spans="14:15" x14ac:dyDescent="0.3">
      <c r="N1726">
        <v>129</v>
      </c>
      <c r="O1726">
        <v>7.5</v>
      </c>
    </row>
    <row r="1727" spans="14:15" x14ac:dyDescent="0.3">
      <c r="N1727">
        <v>120</v>
      </c>
      <c r="O1727">
        <v>7.1</v>
      </c>
    </row>
    <row r="1728" spans="14:15" x14ac:dyDescent="0.3">
      <c r="N1728">
        <v>125</v>
      </c>
      <c r="O1728">
        <v>6.9</v>
      </c>
    </row>
    <row r="1729" spans="14:15" x14ac:dyDescent="0.3">
      <c r="N1729">
        <v>133</v>
      </c>
      <c r="O1729">
        <v>8</v>
      </c>
    </row>
    <row r="1730" spans="14:15" x14ac:dyDescent="0.3">
      <c r="N1730">
        <v>116</v>
      </c>
      <c r="O1730">
        <v>8.1999999999999993</v>
      </c>
    </row>
    <row r="1731" spans="14:15" x14ac:dyDescent="0.3">
      <c r="N1731">
        <v>129</v>
      </c>
      <c r="O1731">
        <v>6.4</v>
      </c>
    </row>
    <row r="1732" spans="14:15" x14ac:dyDescent="0.3">
      <c r="N1732">
        <v>93</v>
      </c>
      <c r="O1732">
        <v>7.9</v>
      </c>
    </row>
    <row r="1733" spans="14:15" x14ac:dyDescent="0.3">
      <c r="N1733">
        <v>118</v>
      </c>
      <c r="O1733">
        <v>6.7</v>
      </c>
    </row>
    <row r="1734" spans="14:15" x14ac:dyDescent="0.3">
      <c r="N1734">
        <v>129</v>
      </c>
      <c r="O1734">
        <v>6.1</v>
      </c>
    </row>
    <row r="1735" spans="14:15" x14ac:dyDescent="0.3">
      <c r="N1735">
        <v>105</v>
      </c>
      <c r="O1735">
        <v>8.9</v>
      </c>
    </row>
    <row r="1736" spans="14:15" x14ac:dyDescent="0.3">
      <c r="N1736">
        <v>146</v>
      </c>
      <c r="O1736">
        <v>8.1</v>
      </c>
    </row>
    <row r="1737" spans="14:15" x14ac:dyDescent="0.3">
      <c r="N1737">
        <v>128</v>
      </c>
      <c r="O1737">
        <v>6.2</v>
      </c>
    </row>
    <row r="1738" spans="14:15" x14ac:dyDescent="0.3">
      <c r="N1738">
        <v>93</v>
      </c>
      <c r="O1738">
        <v>4.9000000000000004</v>
      </c>
    </row>
    <row r="1739" spans="14:15" x14ac:dyDescent="0.3">
      <c r="N1739">
        <v>97</v>
      </c>
      <c r="O1739">
        <v>5.8</v>
      </c>
    </row>
    <row r="1740" spans="14:15" x14ac:dyDescent="0.3">
      <c r="N1740">
        <v>82</v>
      </c>
      <c r="O1740">
        <v>6</v>
      </c>
    </row>
    <row r="1741" spans="14:15" x14ac:dyDescent="0.3">
      <c r="N1741">
        <v>85</v>
      </c>
      <c r="O1741">
        <v>7</v>
      </c>
    </row>
    <row r="1742" spans="14:15" x14ac:dyDescent="0.3">
      <c r="N1742">
        <v>88</v>
      </c>
      <c r="O1742">
        <v>6</v>
      </c>
    </row>
    <row r="1743" spans="14:15" x14ac:dyDescent="0.3">
      <c r="N1743">
        <v>119</v>
      </c>
      <c r="O1743">
        <v>7.9</v>
      </c>
    </row>
    <row r="1744" spans="14:15" x14ac:dyDescent="0.3">
      <c r="N1744">
        <v>122</v>
      </c>
      <c r="O1744">
        <v>8.1</v>
      </c>
    </row>
    <row r="1745" spans="14:15" x14ac:dyDescent="0.3">
      <c r="N1745">
        <v>99</v>
      </c>
      <c r="O1745">
        <v>6.2</v>
      </c>
    </row>
    <row r="1746" spans="14:15" x14ac:dyDescent="0.3">
      <c r="N1746">
        <v>97</v>
      </c>
      <c r="O1746">
        <v>6.7</v>
      </c>
    </row>
    <row r="1747" spans="14:15" x14ac:dyDescent="0.3">
      <c r="N1747">
        <v>121</v>
      </c>
      <c r="O1747">
        <v>7.3</v>
      </c>
    </row>
    <row r="1748" spans="14:15" x14ac:dyDescent="0.3">
      <c r="N1748">
        <v>95</v>
      </c>
      <c r="O1748">
        <v>4.5999999999999996</v>
      </c>
    </row>
    <row r="1749" spans="14:15" x14ac:dyDescent="0.3">
      <c r="N1749">
        <v>105</v>
      </c>
      <c r="O1749">
        <v>6.1</v>
      </c>
    </row>
    <row r="1750" spans="14:15" x14ac:dyDescent="0.3">
      <c r="N1750">
        <v>108</v>
      </c>
      <c r="O1750">
        <v>6.2</v>
      </c>
    </row>
    <row r="1751" spans="14:15" x14ac:dyDescent="0.3">
      <c r="N1751">
        <v>134</v>
      </c>
      <c r="O1751">
        <v>7.8</v>
      </c>
    </row>
    <row r="1752" spans="14:15" x14ac:dyDescent="0.3">
      <c r="N1752">
        <v>115</v>
      </c>
      <c r="O1752">
        <v>6.1</v>
      </c>
    </row>
    <row r="1753" spans="14:15" x14ac:dyDescent="0.3">
      <c r="N1753">
        <v>86</v>
      </c>
      <c r="O1753">
        <v>5.8</v>
      </c>
    </row>
    <row r="1754" spans="14:15" x14ac:dyDescent="0.3">
      <c r="N1754">
        <v>101</v>
      </c>
      <c r="O1754">
        <v>6.5</v>
      </c>
    </row>
    <row r="1755" spans="14:15" x14ac:dyDescent="0.3">
      <c r="N1755">
        <v>96</v>
      </c>
      <c r="O1755">
        <v>7.2</v>
      </c>
    </row>
    <row r="1756" spans="14:15" x14ac:dyDescent="0.3">
      <c r="N1756">
        <v>101</v>
      </c>
      <c r="O1756">
        <v>7.8</v>
      </c>
    </row>
    <row r="1757" spans="14:15" x14ac:dyDescent="0.3">
      <c r="N1757">
        <v>100</v>
      </c>
      <c r="O1757">
        <v>4.7</v>
      </c>
    </row>
    <row r="1758" spans="14:15" x14ac:dyDescent="0.3">
      <c r="N1758">
        <v>117</v>
      </c>
      <c r="O1758">
        <v>6.8</v>
      </c>
    </row>
    <row r="1759" spans="14:15" x14ac:dyDescent="0.3">
      <c r="N1759">
        <v>101</v>
      </c>
      <c r="O1759">
        <v>5.9</v>
      </c>
    </row>
    <row r="1760" spans="14:15" x14ac:dyDescent="0.3">
      <c r="N1760">
        <v>98</v>
      </c>
      <c r="O1760">
        <v>7.2</v>
      </c>
    </row>
    <row r="1761" spans="14:15" x14ac:dyDescent="0.3">
      <c r="N1761">
        <v>146</v>
      </c>
      <c r="O1761">
        <v>8.6999999999999993</v>
      </c>
    </row>
    <row r="1762" spans="14:15" x14ac:dyDescent="0.3">
      <c r="N1762">
        <v>102</v>
      </c>
      <c r="O1762">
        <v>5</v>
      </c>
    </row>
    <row r="1763" spans="14:15" x14ac:dyDescent="0.3">
      <c r="N1763">
        <v>97</v>
      </c>
      <c r="O1763">
        <v>6.6</v>
      </c>
    </row>
    <row r="1764" spans="14:15" x14ac:dyDescent="0.3">
      <c r="N1764">
        <v>142</v>
      </c>
      <c r="O1764">
        <v>8.3000000000000007</v>
      </c>
    </row>
    <row r="1765" spans="14:15" x14ac:dyDescent="0.3">
      <c r="N1765">
        <v>98</v>
      </c>
      <c r="O1765">
        <v>6.7</v>
      </c>
    </row>
    <row r="1766" spans="14:15" x14ac:dyDescent="0.3">
      <c r="N1766">
        <v>105</v>
      </c>
      <c r="O1766">
        <v>7.8</v>
      </c>
    </row>
    <row r="1767" spans="14:15" x14ac:dyDescent="0.3">
      <c r="N1767">
        <v>109</v>
      </c>
      <c r="O1767">
        <v>6.5</v>
      </c>
    </row>
    <row r="1768" spans="14:15" x14ac:dyDescent="0.3">
      <c r="N1768">
        <v>97</v>
      </c>
      <c r="O1768">
        <v>6.1</v>
      </c>
    </row>
    <row r="1769" spans="14:15" x14ac:dyDescent="0.3">
      <c r="N1769">
        <v>105</v>
      </c>
      <c r="O1769">
        <v>8.1</v>
      </c>
    </row>
    <row r="1770" spans="14:15" x14ac:dyDescent="0.3">
      <c r="N1770">
        <v>85</v>
      </c>
      <c r="O1770">
        <v>5.2</v>
      </c>
    </row>
    <row r="1771" spans="14:15" x14ac:dyDescent="0.3">
      <c r="N1771">
        <v>80</v>
      </c>
      <c r="O1771">
        <v>5.6</v>
      </c>
    </row>
    <row r="1772" spans="14:15" x14ac:dyDescent="0.3">
      <c r="N1772">
        <v>86</v>
      </c>
      <c r="O1772">
        <v>5.8</v>
      </c>
    </row>
    <row r="1773" spans="14:15" x14ac:dyDescent="0.3">
      <c r="N1773">
        <v>119</v>
      </c>
      <c r="O1773">
        <v>6.6</v>
      </c>
    </row>
    <row r="1774" spans="14:15" x14ac:dyDescent="0.3">
      <c r="N1774">
        <v>98</v>
      </c>
      <c r="O1774">
        <v>6.6</v>
      </c>
    </row>
    <row r="1775" spans="14:15" x14ac:dyDescent="0.3">
      <c r="N1775">
        <v>97</v>
      </c>
      <c r="O1775">
        <v>5.5</v>
      </c>
    </row>
    <row r="1776" spans="14:15" x14ac:dyDescent="0.3">
      <c r="N1776">
        <v>124</v>
      </c>
      <c r="O1776">
        <v>7</v>
      </c>
    </row>
    <row r="1777" spans="14:15" x14ac:dyDescent="0.3">
      <c r="N1777">
        <v>97</v>
      </c>
      <c r="O1777">
        <v>6.5</v>
      </c>
    </row>
    <row r="1778" spans="14:15" x14ac:dyDescent="0.3">
      <c r="N1778">
        <v>105</v>
      </c>
      <c r="O1778">
        <v>5.8</v>
      </c>
    </row>
    <row r="1779" spans="14:15" x14ac:dyDescent="0.3">
      <c r="N1779">
        <v>104</v>
      </c>
      <c r="O1779">
        <v>5.6</v>
      </c>
    </row>
    <row r="1780" spans="14:15" x14ac:dyDescent="0.3">
      <c r="N1780">
        <v>101</v>
      </c>
      <c r="O1780">
        <v>5.6</v>
      </c>
    </row>
    <row r="1781" spans="14:15" x14ac:dyDescent="0.3">
      <c r="N1781">
        <v>101</v>
      </c>
      <c r="O1781">
        <v>5.8</v>
      </c>
    </row>
    <row r="1782" spans="14:15" x14ac:dyDescent="0.3">
      <c r="N1782">
        <v>114</v>
      </c>
      <c r="O1782">
        <v>7.6</v>
      </c>
    </row>
    <row r="1783" spans="14:15" x14ac:dyDescent="0.3">
      <c r="N1783">
        <v>105</v>
      </c>
      <c r="O1783">
        <v>6.4</v>
      </c>
    </row>
    <row r="1784" spans="14:15" x14ac:dyDescent="0.3">
      <c r="N1784">
        <v>90</v>
      </c>
      <c r="O1784">
        <v>6.3</v>
      </c>
    </row>
    <row r="1785" spans="14:15" x14ac:dyDescent="0.3">
      <c r="N1785">
        <v>97</v>
      </c>
      <c r="O1785">
        <v>4.5999999999999996</v>
      </c>
    </row>
    <row r="1786" spans="14:15" x14ac:dyDescent="0.3">
      <c r="N1786">
        <v>144</v>
      </c>
      <c r="O1786">
        <v>6.5</v>
      </c>
    </row>
    <row r="1787" spans="14:15" x14ac:dyDescent="0.3">
      <c r="N1787">
        <v>114</v>
      </c>
      <c r="O1787">
        <v>7.5</v>
      </c>
    </row>
    <row r="1788" spans="14:15" x14ac:dyDescent="0.3">
      <c r="N1788">
        <v>124</v>
      </c>
      <c r="O1788">
        <v>7.5</v>
      </c>
    </row>
    <row r="1789" spans="14:15" x14ac:dyDescent="0.3">
      <c r="N1789">
        <v>89</v>
      </c>
      <c r="O1789">
        <v>5.3</v>
      </c>
    </row>
    <row r="1790" spans="14:15" x14ac:dyDescent="0.3">
      <c r="N1790">
        <v>105</v>
      </c>
      <c r="O1790">
        <v>7.5</v>
      </c>
    </row>
    <row r="1791" spans="14:15" x14ac:dyDescent="0.3">
      <c r="N1791">
        <v>93</v>
      </c>
      <c r="O1791">
        <v>3.3</v>
      </c>
    </row>
    <row r="1792" spans="14:15" x14ac:dyDescent="0.3">
      <c r="N1792">
        <v>88</v>
      </c>
      <c r="O1792">
        <v>3.5</v>
      </c>
    </row>
    <row r="1793" spans="14:15" x14ac:dyDescent="0.3">
      <c r="N1793">
        <v>142</v>
      </c>
      <c r="O1793">
        <v>9.3000000000000007</v>
      </c>
    </row>
    <row r="1794" spans="14:15" x14ac:dyDescent="0.3">
      <c r="N1794">
        <v>92</v>
      </c>
      <c r="O1794">
        <v>4.8</v>
      </c>
    </row>
    <row r="1795" spans="14:15" x14ac:dyDescent="0.3">
      <c r="N1795">
        <v>117</v>
      </c>
      <c r="O1795">
        <v>6.9</v>
      </c>
    </row>
    <row r="1796" spans="14:15" x14ac:dyDescent="0.3">
      <c r="N1796">
        <v>111</v>
      </c>
      <c r="O1796">
        <v>6</v>
      </c>
    </row>
    <row r="1797" spans="14:15" x14ac:dyDescent="0.3">
      <c r="N1797">
        <v>121</v>
      </c>
      <c r="O1797">
        <v>7.3</v>
      </c>
    </row>
    <row r="1798" spans="14:15" x14ac:dyDescent="0.3">
      <c r="N1798">
        <v>107</v>
      </c>
      <c r="O1798">
        <v>6.6</v>
      </c>
    </row>
    <row r="1799" spans="14:15" x14ac:dyDescent="0.3">
      <c r="N1799">
        <v>106</v>
      </c>
      <c r="O1799">
        <v>7.5</v>
      </c>
    </row>
    <row r="1800" spans="14:15" x14ac:dyDescent="0.3">
      <c r="N1800">
        <v>136</v>
      </c>
      <c r="O1800">
        <v>6.9</v>
      </c>
    </row>
    <row r="1801" spans="14:15" x14ac:dyDescent="0.3">
      <c r="N1801">
        <v>97</v>
      </c>
      <c r="O1801">
        <v>6.8</v>
      </c>
    </row>
    <row r="1802" spans="14:15" x14ac:dyDescent="0.3">
      <c r="N1802">
        <v>108</v>
      </c>
      <c r="O1802">
        <v>6.3</v>
      </c>
    </row>
    <row r="1803" spans="14:15" x14ac:dyDescent="0.3">
      <c r="N1803">
        <v>97</v>
      </c>
      <c r="O1803">
        <v>6.4</v>
      </c>
    </row>
    <row r="1804" spans="14:15" x14ac:dyDescent="0.3">
      <c r="N1804">
        <v>99</v>
      </c>
      <c r="O1804">
        <v>5.6</v>
      </c>
    </row>
    <row r="1805" spans="14:15" x14ac:dyDescent="0.3">
      <c r="N1805">
        <v>103</v>
      </c>
      <c r="O1805">
        <v>6.3</v>
      </c>
    </row>
    <row r="1806" spans="14:15" x14ac:dyDescent="0.3">
      <c r="N1806">
        <v>95</v>
      </c>
      <c r="O1806">
        <v>7.3</v>
      </c>
    </row>
    <row r="1807" spans="14:15" x14ac:dyDescent="0.3">
      <c r="N1807">
        <v>93</v>
      </c>
      <c r="O1807">
        <v>6.6</v>
      </c>
    </row>
    <row r="1808" spans="14:15" x14ac:dyDescent="0.3">
      <c r="N1808">
        <v>98</v>
      </c>
      <c r="O1808">
        <v>4.5999999999999996</v>
      </c>
    </row>
    <row r="1809" spans="14:15" x14ac:dyDescent="0.3">
      <c r="N1809">
        <v>90</v>
      </c>
      <c r="O1809">
        <v>5.0999999999999996</v>
      </c>
    </row>
    <row r="1810" spans="14:15" x14ac:dyDescent="0.3">
      <c r="N1810">
        <v>107</v>
      </c>
      <c r="O1810">
        <v>5.6</v>
      </c>
    </row>
    <row r="1811" spans="14:15" x14ac:dyDescent="0.3">
      <c r="N1811">
        <v>90</v>
      </c>
      <c r="O1811">
        <v>5.3</v>
      </c>
    </row>
    <row r="1812" spans="14:15" x14ac:dyDescent="0.3">
      <c r="N1812">
        <v>115</v>
      </c>
      <c r="O1812">
        <v>5.6</v>
      </c>
    </row>
    <row r="1813" spans="14:15" x14ac:dyDescent="0.3">
      <c r="N1813">
        <v>93</v>
      </c>
      <c r="O1813">
        <v>5.9</v>
      </c>
    </row>
    <row r="1814" spans="14:15" x14ac:dyDescent="0.3">
      <c r="N1814">
        <v>99</v>
      </c>
      <c r="O1814">
        <v>4.7</v>
      </c>
    </row>
    <row r="1815" spans="14:15" x14ac:dyDescent="0.3">
      <c r="N1815">
        <v>107</v>
      </c>
      <c r="O1815">
        <v>4.8</v>
      </c>
    </row>
    <row r="1816" spans="14:15" x14ac:dyDescent="0.3">
      <c r="N1816">
        <v>110</v>
      </c>
      <c r="O1816">
        <v>6.8</v>
      </c>
    </row>
    <row r="1817" spans="14:15" x14ac:dyDescent="0.3">
      <c r="N1817">
        <v>101</v>
      </c>
      <c r="O1817">
        <v>5.4</v>
      </c>
    </row>
    <row r="1818" spans="14:15" x14ac:dyDescent="0.3">
      <c r="N1818">
        <v>85</v>
      </c>
      <c r="O1818">
        <v>5.0999999999999996</v>
      </c>
    </row>
    <row r="1819" spans="14:15" x14ac:dyDescent="0.3">
      <c r="N1819">
        <v>132</v>
      </c>
      <c r="O1819">
        <v>7</v>
      </c>
    </row>
    <row r="1820" spans="14:15" x14ac:dyDescent="0.3">
      <c r="N1820">
        <v>90</v>
      </c>
      <c r="O1820">
        <v>4</v>
      </c>
    </row>
    <row r="1821" spans="14:15" x14ac:dyDescent="0.3">
      <c r="N1821">
        <v>145</v>
      </c>
      <c r="O1821">
        <v>7.3</v>
      </c>
    </row>
    <row r="1822" spans="14:15" x14ac:dyDescent="0.3">
      <c r="N1822">
        <v>110</v>
      </c>
      <c r="O1822">
        <v>6.8</v>
      </c>
    </row>
    <row r="1823" spans="14:15" x14ac:dyDescent="0.3">
      <c r="N1823">
        <v>122</v>
      </c>
      <c r="O1823">
        <v>7</v>
      </c>
    </row>
    <row r="1824" spans="14:15" x14ac:dyDescent="0.3">
      <c r="N1824">
        <v>107</v>
      </c>
      <c r="O1824">
        <v>7.1</v>
      </c>
    </row>
    <row r="1825" spans="14:15" x14ac:dyDescent="0.3">
      <c r="N1825">
        <v>127</v>
      </c>
      <c r="O1825">
        <v>6.9</v>
      </c>
    </row>
    <row r="1826" spans="14:15" x14ac:dyDescent="0.3">
      <c r="N1826">
        <v>99</v>
      </c>
      <c r="O1826">
        <v>7.3</v>
      </c>
    </row>
    <row r="1827" spans="14:15" x14ac:dyDescent="0.3">
      <c r="N1827">
        <v>140</v>
      </c>
      <c r="O1827">
        <v>8.1999999999999993</v>
      </c>
    </row>
    <row r="1828" spans="14:15" x14ac:dyDescent="0.3">
      <c r="N1828">
        <v>133</v>
      </c>
      <c r="O1828">
        <v>7.1</v>
      </c>
    </row>
    <row r="1829" spans="14:15" x14ac:dyDescent="0.3">
      <c r="N1829">
        <v>105</v>
      </c>
      <c r="O1829">
        <v>7.7</v>
      </c>
    </row>
    <row r="1830" spans="14:15" x14ac:dyDescent="0.3">
      <c r="N1830">
        <v>112</v>
      </c>
      <c r="O1830">
        <v>6.5</v>
      </c>
    </row>
    <row r="1831" spans="14:15" x14ac:dyDescent="0.3">
      <c r="N1831">
        <v>99</v>
      </c>
      <c r="O1831">
        <v>4.9000000000000004</v>
      </c>
    </row>
    <row r="1832" spans="14:15" x14ac:dyDescent="0.3">
      <c r="N1832">
        <v>100</v>
      </c>
      <c r="O1832">
        <v>6.4</v>
      </c>
    </row>
    <row r="1833" spans="14:15" x14ac:dyDescent="0.3">
      <c r="N1833">
        <v>92</v>
      </c>
      <c r="O1833">
        <v>5.9</v>
      </c>
    </row>
    <row r="1834" spans="14:15" x14ac:dyDescent="0.3">
      <c r="N1834">
        <v>105</v>
      </c>
      <c r="O1834">
        <v>6.2</v>
      </c>
    </row>
    <row r="1835" spans="14:15" x14ac:dyDescent="0.3">
      <c r="N1835">
        <v>110</v>
      </c>
      <c r="O1835">
        <v>5.8</v>
      </c>
    </row>
    <row r="1836" spans="14:15" x14ac:dyDescent="0.3">
      <c r="N1836">
        <v>116</v>
      </c>
      <c r="O1836">
        <v>6.7</v>
      </c>
    </row>
    <row r="1837" spans="14:15" x14ac:dyDescent="0.3">
      <c r="N1837">
        <v>88</v>
      </c>
      <c r="O1837">
        <v>5.9</v>
      </c>
    </row>
    <row r="1838" spans="14:15" x14ac:dyDescent="0.3">
      <c r="N1838">
        <v>111</v>
      </c>
      <c r="O1838">
        <v>7.3</v>
      </c>
    </row>
    <row r="1839" spans="14:15" x14ac:dyDescent="0.3">
      <c r="N1839">
        <v>95</v>
      </c>
      <c r="O1839">
        <v>4.0999999999999996</v>
      </c>
    </row>
    <row r="1840" spans="14:15" x14ac:dyDescent="0.3">
      <c r="N1840">
        <v>95</v>
      </c>
      <c r="O1840">
        <v>4.9000000000000004</v>
      </c>
    </row>
    <row r="1841" spans="14:15" x14ac:dyDescent="0.3">
      <c r="N1841">
        <v>127</v>
      </c>
      <c r="O1841">
        <v>7.9</v>
      </c>
    </row>
    <row r="1842" spans="14:15" x14ac:dyDescent="0.3">
      <c r="N1842">
        <v>104</v>
      </c>
      <c r="O1842">
        <v>5.2</v>
      </c>
    </row>
    <row r="1843" spans="14:15" x14ac:dyDescent="0.3">
      <c r="N1843">
        <v>95</v>
      </c>
      <c r="O1843">
        <v>4.0999999999999996</v>
      </c>
    </row>
    <row r="1844" spans="14:15" x14ac:dyDescent="0.3">
      <c r="N1844">
        <v>121</v>
      </c>
      <c r="O1844">
        <v>6.6</v>
      </c>
    </row>
    <row r="1845" spans="14:15" x14ac:dyDescent="0.3">
      <c r="N1845">
        <v>92</v>
      </c>
      <c r="O1845">
        <v>2.9</v>
      </c>
    </row>
    <row r="1846" spans="14:15" x14ac:dyDescent="0.3">
      <c r="N1846">
        <v>107</v>
      </c>
      <c r="O1846">
        <v>6.5</v>
      </c>
    </row>
    <row r="1847" spans="14:15" x14ac:dyDescent="0.3">
      <c r="N1847">
        <v>117</v>
      </c>
      <c r="O1847">
        <v>7.2</v>
      </c>
    </row>
    <row r="1848" spans="14:15" x14ac:dyDescent="0.3">
      <c r="N1848">
        <v>107</v>
      </c>
      <c r="O1848">
        <v>6.8</v>
      </c>
    </row>
    <row r="1849" spans="14:15" x14ac:dyDescent="0.3">
      <c r="N1849">
        <v>131</v>
      </c>
      <c r="O1849">
        <v>7.8</v>
      </c>
    </row>
    <row r="1850" spans="14:15" x14ac:dyDescent="0.3">
      <c r="N1850">
        <v>122</v>
      </c>
      <c r="O1850">
        <v>6.7</v>
      </c>
    </row>
    <row r="1851" spans="14:15" x14ac:dyDescent="0.3">
      <c r="N1851">
        <v>134</v>
      </c>
      <c r="O1851">
        <v>7.1</v>
      </c>
    </row>
    <row r="1852" spans="14:15" x14ac:dyDescent="0.3">
      <c r="N1852">
        <v>117</v>
      </c>
      <c r="O1852">
        <v>5.7</v>
      </c>
    </row>
    <row r="1853" spans="14:15" x14ac:dyDescent="0.3">
      <c r="N1853">
        <v>138</v>
      </c>
      <c r="O1853">
        <v>5.3</v>
      </c>
    </row>
    <row r="1854" spans="14:15" x14ac:dyDescent="0.3">
      <c r="N1854">
        <v>100</v>
      </c>
      <c r="O1854">
        <v>6.5</v>
      </c>
    </row>
    <row r="1855" spans="14:15" x14ac:dyDescent="0.3">
      <c r="N1855">
        <v>119</v>
      </c>
      <c r="O1855">
        <v>7.7</v>
      </c>
    </row>
    <row r="1856" spans="14:15" x14ac:dyDescent="0.3">
      <c r="N1856">
        <v>137</v>
      </c>
      <c r="O1856">
        <v>6.1</v>
      </c>
    </row>
    <row r="1857" spans="14:15" x14ac:dyDescent="0.3">
      <c r="N1857">
        <v>119</v>
      </c>
      <c r="O1857">
        <v>7.3</v>
      </c>
    </row>
    <row r="1858" spans="14:15" x14ac:dyDescent="0.3">
      <c r="N1858">
        <v>139</v>
      </c>
      <c r="O1858">
        <v>7.2</v>
      </c>
    </row>
    <row r="1859" spans="14:15" x14ac:dyDescent="0.3">
      <c r="N1859">
        <v>120</v>
      </c>
      <c r="O1859">
        <v>6.1</v>
      </c>
    </row>
    <row r="1860" spans="14:15" x14ac:dyDescent="0.3">
      <c r="N1860">
        <v>98</v>
      </c>
      <c r="O1860">
        <v>5.8</v>
      </c>
    </row>
    <row r="1861" spans="14:15" x14ac:dyDescent="0.3">
      <c r="N1861">
        <v>106</v>
      </c>
      <c r="O1861">
        <v>5.7</v>
      </c>
    </row>
    <row r="1862" spans="14:15" x14ac:dyDescent="0.3">
      <c r="N1862">
        <v>98</v>
      </c>
      <c r="O1862">
        <v>6.7</v>
      </c>
    </row>
    <row r="1863" spans="14:15" x14ac:dyDescent="0.3">
      <c r="N1863">
        <v>107</v>
      </c>
      <c r="O1863">
        <v>6.5</v>
      </c>
    </row>
    <row r="1864" spans="14:15" x14ac:dyDescent="0.3">
      <c r="N1864">
        <v>88</v>
      </c>
      <c r="O1864">
        <v>7.2</v>
      </c>
    </row>
    <row r="1865" spans="14:15" x14ac:dyDescent="0.3">
      <c r="N1865">
        <v>137</v>
      </c>
      <c r="O1865">
        <v>7.6</v>
      </c>
    </row>
    <row r="1866" spans="14:15" x14ac:dyDescent="0.3">
      <c r="N1866">
        <v>100</v>
      </c>
      <c r="O1866">
        <v>4.5999999999999996</v>
      </c>
    </row>
    <row r="1867" spans="14:15" x14ac:dyDescent="0.3">
      <c r="N1867">
        <v>115</v>
      </c>
      <c r="O1867">
        <v>6.9</v>
      </c>
    </row>
    <row r="1868" spans="14:15" x14ac:dyDescent="0.3">
      <c r="N1868">
        <v>101</v>
      </c>
      <c r="O1868">
        <v>6.6</v>
      </c>
    </row>
    <row r="1869" spans="14:15" x14ac:dyDescent="0.3">
      <c r="N1869">
        <v>110</v>
      </c>
      <c r="O1869">
        <v>6.3</v>
      </c>
    </row>
    <row r="1870" spans="14:15" x14ac:dyDescent="0.3">
      <c r="N1870">
        <v>94</v>
      </c>
      <c r="O1870">
        <v>6.2</v>
      </c>
    </row>
    <row r="1871" spans="14:15" x14ac:dyDescent="0.3">
      <c r="N1871">
        <v>88</v>
      </c>
      <c r="O1871">
        <v>5.3</v>
      </c>
    </row>
    <row r="1872" spans="14:15" x14ac:dyDescent="0.3">
      <c r="N1872">
        <v>127</v>
      </c>
      <c r="O1872">
        <v>7.3</v>
      </c>
    </row>
    <row r="1873" spans="14:15" x14ac:dyDescent="0.3">
      <c r="N1873">
        <v>95</v>
      </c>
      <c r="O1873">
        <v>5.6</v>
      </c>
    </row>
    <row r="1874" spans="14:15" x14ac:dyDescent="0.3">
      <c r="N1874">
        <v>87</v>
      </c>
      <c r="O1874">
        <v>6.2</v>
      </c>
    </row>
    <row r="1875" spans="14:15" x14ac:dyDescent="0.3">
      <c r="N1875">
        <v>118</v>
      </c>
      <c r="O1875">
        <v>5.2</v>
      </c>
    </row>
    <row r="1876" spans="14:15" x14ac:dyDescent="0.3">
      <c r="N1876">
        <v>107</v>
      </c>
      <c r="O1876">
        <v>5.3</v>
      </c>
    </row>
    <row r="1877" spans="14:15" x14ac:dyDescent="0.3">
      <c r="N1877">
        <v>124</v>
      </c>
      <c r="O1877">
        <v>5.4</v>
      </c>
    </row>
    <row r="1878" spans="14:15" x14ac:dyDescent="0.3">
      <c r="N1878">
        <v>89</v>
      </c>
      <c r="O1878">
        <v>4.9000000000000004</v>
      </c>
    </row>
    <row r="1879" spans="14:15" x14ac:dyDescent="0.3">
      <c r="N1879">
        <v>88</v>
      </c>
      <c r="O1879">
        <v>5.5</v>
      </c>
    </row>
    <row r="1880" spans="14:15" x14ac:dyDescent="0.3">
      <c r="N1880">
        <v>118</v>
      </c>
      <c r="O1880">
        <v>6.7</v>
      </c>
    </row>
    <row r="1881" spans="14:15" x14ac:dyDescent="0.3">
      <c r="N1881">
        <v>93</v>
      </c>
      <c r="O1881">
        <v>3.9</v>
      </c>
    </row>
    <row r="1882" spans="14:15" x14ac:dyDescent="0.3">
      <c r="N1882">
        <v>80</v>
      </c>
      <c r="O1882">
        <v>7.2</v>
      </c>
    </row>
    <row r="1883" spans="14:15" x14ac:dyDescent="0.3">
      <c r="N1883">
        <v>120</v>
      </c>
      <c r="O1883">
        <v>5.0999999999999996</v>
      </c>
    </row>
    <row r="1884" spans="14:15" x14ac:dyDescent="0.3">
      <c r="N1884">
        <v>98</v>
      </c>
      <c r="O1884">
        <v>6.5</v>
      </c>
    </row>
    <row r="1885" spans="14:15" x14ac:dyDescent="0.3">
      <c r="N1885">
        <v>119</v>
      </c>
      <c r="O1885">
        <v>8.1999999999999993</v>
      </c>
    </row>
    <row r="1886" spans="14:15" x14ac:dyDescent="0.3">
      <c r="N1886">
        <v>88</v>
      </c>
      <c r="O1886">
        <v>7.7</v>
      </c>
    </row>
    <row r="1887" spans="14:15" x14ac:dyDescent="0.3">
      <c r="N1887">
        <v>90</v>
      </c>
      <c r="O1887">
        <v>6.1</v>
      </c>
    </row>
    <row r="1888" spans="14:15" x14ac:dyDescent="0.3">
      <c r="N1888">
        <v>127</v>
      </c>
      <c r="O1888">
        <v>8.8000000000000007</v>
      </c>
    </row>
    <row r="1889" spans="14:15" x14ac:dyDescent="0.3">
      <c r="N1889">
        <v>119</v>
      </c>
      <c r="O1889">
        <v>6.8</v>
      </c>
    </row>
    <row r="1890" spans="14:15" x14ac:dyDescent="0.3">
      <c r="N1890">
        <v>85</v>
      </c>
      <c r="O1890">
        <v>6.8</v>
      </c>
    </row>
    <row r="1891" spans="14:15" x14ac:dyDescent="0.3">
      <c r="N1891">
        <v>98</v>
      </c>
      <c r="O1891">
        <v>6.7</v>
      </c>
    </row>
    <row r="1892" spans="14:15" x14ac:dyDescent="0.3">
      <c r="N1892">
        <v>101</v>
      </c>
      <c r="O1892">
        <v>7.1</v>
      </c>
    </row>
    <row r="1893" spans="14:15" x14ac:dyDescent="0.3">
      <c r="N1893">
        <v>112</v>
      </c>
      <c r="O1893">
        <v>7.1</v>
      </c>
    </row>
    <row r="1894" spans="14:15" x14ac:dyDescent="0.3">
      <c r="N1894">
        <v>97</v>
      </c>
      <c r="O1894">
        <v>6.1</v>
      </c>
    </row>
    <row r="1895" spans="14:15" x14ac:dyDescent="0.3">
      <c r="N1895">
        <v>126</v>
      </c>
      <c r="O1895">
        <v>8</v>
      </c>
    </row>
    <row r="1896" spans="14:15" x14ac:dyDescent="0.3">
      <c r="N1896">
        <v>97</v>
      </c>
      <c r="O1896">
        <v>6.6</v>
      </c>
    </row>
    <row r="1897" spans="14:15" x14ac:dyDescent="0.3">
      <c r="N1897">
        <v>100</v>
      </c>
      <c r="O1897">
        <v>5.4</v>
      </c>
    </row>
    <row r="1898" spans="14:15" x14ac:dyDescent="0.3">
      <c r="N1898">
        <v>114</v>
      </c>
      <c r="O1898">
        <v>6.1</v>
      </c>
    </row>
    <row r="1899" spans="14:15" x14ac:dyDescent="0.3">
      <c r="N1899">
        <v>88</v>
      </c>
      <c r="O1899">
        <v>5.6</v>
      </c>
    </row>
    <row r="1900" spans="14:15" x14ac:dyDescent="0.3">
      <c r="N1900">
        <v>93</v>
      </c>
      <c r="O1900">
        <v>5.8</v>
      </c>
    </row>
    <row r="1901" spans="14:15" x14ac:dyDescent="0.3">
      <c r="N1901">
        <v>92</v>
      </c>
      <c r="O1901">
        <v>2.8</v>
      </c>
    </row>
    <row r="1902" spans="14:15" x14ac:dyDescent="0.3">
      <c r="N1902">
        <v>98</v>
      </c>
      <c r="O1902">
        <v>6.7</v>
      </c>
    </row>
    <row r="1903" spans="14:15" x14ac:dyDescent="0.3">
      <c r="N1903">
        <v>94</v>
      </c>
      <c r="O1903">
        <v>5.0999999999999996</v>
      </c>
    </row>
    <row r="1904" spans="14:15" x14ac:dyDescent="0.3">
      <c r="N1904">
        <v>102</v>
      </c>
      <c r="O1904">
        <v>7.2</v>
      </c>
    </row>
    <row r="1905" spans="14:15" x14ac:dyDescent="0.3">
      <c r="N1905">
        <v>98</v>
      </c>
      <c r="O1905">
        <v>6</v>
      </c>
    </row>
    <row r="1906" spans="14:15" x14ac:dyDescent="0.3">
      <c r="N1906">
        <v>111</v>
      </c>
      <c r="O1906">
        <v>6.7</v>
      </c>
    </row>
    <row r="1907" spans="14:15" x14ac:dyDescent="0.3">
      <c r="N1907">
        <v>100</v>
      </c>
      <c r="O1907">
        <v>6.2</v>
      </c>
    </row>
    <row r="1908" spans="14:15" x14ac:dyDescent="0.3">
      <c r="N1908">
        <v>141</v>
      </c>
      <c r="O1908">
        <v>6.2</v>
      </c>
    </row>
    <row r="1909" spans="14:15" x14ac:dyDescent="0.3">
      <c r="N1909">
        <v>114</v>
      </c>
      <c r="O1909">
        <v>6.8</v>
      </c>
    </row>
    <row r="1910" spans="14:15" x14ac:dyDescent="0.3">
      <c r="N1910">
        <v>96</v>
      </c>
      <c r="O1910">
        <v>7.1</v>
      </c>
    </row>
    <row r="1911" spans="14:15" x14ac:dyDescent="0.3">
      <c r="N1911">
        <v>111</v>
      </c>
      <c r="O1911">
        <v>7.1</v>
      </c>
    </row>
    <row r="1912" spans="14:15" x14ac:dyDescent="0.3">
      <c r="N1912">
        <v>127</v>
      </c>
      <c r="O1912">
        <v>7</v>
      </c>
    </row>
    <row r="1913" spans="14:15" x14ac:dyDescent="0.3">
      <c r="N1913">
        <v>107</v>
      </c>
      <c r="O1913">
        <v>7.1</v>
      </c>
    </row>
    <row r="1914" spans="14:15" x14ac:dyDescent="0.3">
      <c r="N1914">
        <v>97</v>
      </c>
      <c r="O1914">
        <v>6.4</v>
      </c>
    </row>
    <row r="1915" spans="14:15" x14ac:dyDescent="0.3">
      <c r="N1915">
        <v>127</v>
      </c>
      <c r="O1915">
        <v>7</v>
      </c>
    </row>
    <row r="1916" spans="14:15" x14ac:dyDescent="0.3">
      <c r="N1916">
        <v>110</v>
      </c>
      <c r="O1916">
        <v>6.2</v>
      </c>
    </row>
    <row r="1917" spans="14:15" x14ac:dyDescent="0.3">
      <c r="N1917">
        <v>135</v>
      </c>
      <c r="O1917">
        <v>7.5</v>
      </c>
    </row>
    <row r="1918" spans="14:15" x14ac:dyDescent="0.3">
      <c r="N1918">
        <v>84</v>
      </c>
      <c r="O1918">
        <v>4.8</v>
      </c>
    </row>
    <row r="1919" spans="14:15" x14ac:dyDescent="0.3">
      <c r="N1919">
        <v>122</v>
      </c>
      <c r="O1919">
        <v>7.3</v>
      </c>
    </row>
    <row r="1920" spans="14:15" x14ac:dyDescent="0.3">
      <c r="N1920">
        <v>114</v>
      </c>
      <c r="O1920">
        <v>5.8</v>
      </c>
    </row>
    <row r="1921" spans="14:15" x14ac:dyDescent="0.3">
      <c r="N1921">
        <v>132</v>
      </c>
      <c r="O1921">
        <v>7.6</v>
      </c>
    </row>
    <row r="1922" spans="14:15" x14ac:dyDescent="0.3">
      <c r="N1922">
        <v>105</v>
      </c>
      <c r="O1922">
        <v>5.6</v>
      </c>
    </row>
    <row r="1923" spans="14:15" x14ac:dyDescent="0.3">
      <c r="N1923">
        <v>133</v>
      </c>
      <c r="O1923">
        <v>7</v>
      </c>
    </row>
    <row r="1924" spans="14:15" x14ac:dyDescent="0.3">
      <c r="N1924">
        <v>112</v>
      </c>
      <c r="O1924">
        <v>6.6</v>
      </c>
    </row>
    <row r="1925" spans="14:15" x14ac:dyDescent="0.3">
      <c r="N1925">
        <v>108</v>
      </c>
      <c r="O1925">
        <v>6.5</v>
      </c>
    </row>
    <row r="1926" spans="14:15" x14ac:dyDescent="0.3">
      <c r="N1926">
        <v>115</v>
      </c>
      <c r="O1926">
        <v>7.4</v>
      </c>
    </row>
    <row r="1927" spans="14:15" x14ac:dyDescent="0.3">
      <c r="N1927">
        <v>83</v>
      </c>
      <c r="O1927">
        <v>4.5999999999999996</v>
      </c>
    </row>
    <row r="1928" spans="14:15" x14ac:dyDescent="0.3">
      <c r="N1928">
        <v>105</v>
      </c>
      <c r="O1928">
        <v>6.4</v>
      </c>
    </row>
    <row r="1929" spans="14:15" x14ac:dyDescent="0.3">
      <c r="N1929">
        <v>96</v>
      </c>
      <c r="O1929">
        <v>5.9</v>
      </c>
    </row>
    <row r="1930" spans="14:15" x14ac:dyDescent="0.3">
      <c r="N1930">
        <v>94</v>
      </c>
      <c r="O1930">
        <v>6.4</v>
      </c>
    </row>
    <row r="1931" spans="14:15" x14ac:dyDescent="0.3">
      <c r="N1931">
        <v>142</v>
      </c>
      <c r="O1931">
        <v>6.6</v>
      </c>
    </row>
    <row r="1932" spans="14:15" x14ac:dyDescent="0.3">
      <c r="N1932">
        <v>104</v>
      </c>
      <c r="O1932">
        <v>6.9</v>
      </c>
    </row>
    <row r="1933" spans="14:15" x14ac:dyDescent="0.3">
      <c r="N1933">
        <v>106</v>
      </c>
      <c r="O1933">
        <v>5.8</v>
      </c>
    </row>
    <row r="1934" spans="14:15" x14ac:dyDescent="0.3">
      <c r="N1934">
        <v>106</v>
      </c>
      <c r="O1934">
        <v>6.4</v>
      </c>
    </row>
    <row r="1935" spans="14:15" x14ac:dyDescent="0.3">
      <c r="N1935">
        <v>98</v>
      </c>
      <c r="O1935">
        <v>5.3</v>
      </c>
    </row>
    <row r="1936" spans="14:15" x14ac:dyDescent="0.3">
      <c r="N1936">
        <v>100</v>
      </c>
      <c r="O1936">
        <v>6.5</v>
      </c>
    </row>
    <row r="1937" spans="14:15" x14ac:dyDescent="0.3">
      <c r="N1937">
        <v>95</v>
      </c>
      <c r="O1937">
        <v>5.7</v>
      </c>
    </row>
    <row r="1938" spans="14:15" x14ac:dyDescent="0.3">
      <c r="N1938">
        <v>107</v>
      </c>
      <c r="O1938">
        <v>6.7</v>
      </c>
    </row>
    <row r="1939" spans="14:15" x14ac:dyDescent="0.3">
      <c r="N1939">
        <v>104</v>
      </c>
      <c r="O1939">
        <v>3.9</v>
      </c>
    </row>
    <row r="1940" spans="14:15" x14ac:dyDescent="0.3">
      <c r="N1940">
        <v>104</v>
      </c>
      <c r="O1940">
        <v>4.0999999999999996</v>
      </c>
    </row>
    <row r="1941" spans="14:15" x14ac:dyDescent="0.3">
      <c r="N1941">
        <v>143</v>
      </c>
      <c r="O1941">
        <v>6.2</v>
      </c>
    </row>
    <row r="1942" spans="14:15" x14ac:dyDescent="0.3">
      <c r="N1942">
        <v>77</v>
      </c>
      <c r="O1942">
        <v>3.8</v>
      </c>
    </row>
    <row r="1943" spans="14:15" x14ac:dyDescent="0.3">
      <c r="N1943">
        <v>96</v>
      </c>
      <c r="O1943">
        <v>5.0999999999999996</v>
      </c>
    </row>
    <row r="1944" spans="14:15" x14ac:dyDescent="0.3">
      <c r="N1944">
        <v>145</v>
      </c>
      <c r="O1944">
        <v>7.8</v>
      </c>
    </row>
    <row r="1945" spans="14:15" x14ac:dyDescent="0.3">
      <c r="N1945">
        <v>116</v>
      </c>
      <c r="O1945">
        <v>7.8</v>
      </c>
    </row>
    <row r="1946" spans="14:15" x14ac:dyDescent="0.3">
      <c r="N1946">
        <v>100</v>
      </c>
      <c r="O1946">
        <v>6.1</v>
      </c>
    </row>
    <row r="1947" spans="14:15" x14ac:dyDescent="0.3">
      <c r="N1947">
        <v>104</v>
      </c>
      <c r="O1947">
        <v>5.8</v>
      </c>
    </row>
    <row r="1948" spans="14:15" x14ac:dyDescent="0.3">
      <c r="N1948">
        <v>92</v>
      </c>
      <c r="O1948">
        <v>6.3</v>
      </c>
    </row>
    <row r="1949" spans="14:15" x14ac:dyDescent="0.3">
      <c r="N1949">
        <v>105</v>
      </c>
      <c r="O1949">
        <v>5.4</v>
      </c>
    </row>
    <row r="1950" spans="14:15" x14ac:dyDescent="0.3">
      <c r="N1950">
        <v>120</v>
      </c>
      <c r="O1950">
        <v>7.3</v>
      </c>
    </row>
    <row r="1951" spans="14:15" x14ac:dyDescent="0.3">
      <c r="N1951">
        <v>116</v>
      </c>
      <c r="O1951">
        <v>6.8</v>
      </c>
    </row>
    <row r="1952" spans="14:15" x14ac:dyDescent="0.3">
      <c r="N1952">
        <v>119</v>
      </c>
      <c r="O1952">
        <v>7.3</v>
      </c>
    </row>
    <row r="1953" spans="14:15" x14ac:dyDescent="0.3">
      <c r="N1953">
        <v>101</v>
      </c>
      <c r="O1953">
        <v>6.5</v>
      </c>
    </row>
    <row r="1954" spans="14:15" x14ac:dyDescent="0.3">
      <c r="N1954">
        <v>117</v>
      </c>
      <c r="O1954">
        <v>7.2</v>
      </c>
    </row>
    <row r="1955" spans="14:15" x14ac:dyDescent="0.3">
      <c r="N1955">
        <v>112</v>
      </c>
      <c r="O1955">
        <v>6.3</v>
      </c>
    </row>
    <row r="1956" spans="14:15" x14ac:dyDescent="0.3">
      <c r="N1956">
        <v>136</v>
      </c>
      <c r="O1956">
        <v>5.9</v>
      </c>
    </row>
    <row r="1957" spans="14:15" x14ac:dyDescent="0.3">
      <c r="N1957">
        <v>81</v>
      </c>
      <c r="O1957">
        <v>7.8</v>
      </c>
    </row>
    <row r="1958" spans="14:15" x14ac:dyDescent="0.3">
      <c r="N1958">
        <v>87</v>
      </c>
      <c r="O1958">
        <v>7.4</v>
      </c>
    </row>
    <row r="1959" spans="14:15" x14ac:dyDescent="0.3">
      <c r="N1959">
        <v>96</v>
      </c>
      <c r="O1959">
        <v>4.8</v>
      </c>
    </row>
    <row r="1960" spans="14:15" x14ac:dyDescent="0.3">
      <c r="N1960">
        <v>106</v>
      </c>
      <c r="O1960">
        <v>6.3</v>
      </c>
    </row>
    <row r="1961" spans="14:15" x14ac:dyDescent="0.3">
      <c r="N1961">
        <v>122</v>
      </c>
      <c r="O1961">
        <v>7.8</v>
      </c>
    </row>
    <row r="1962" spans="14:15" x14ac:dyDescent="0.3">
      <c r="N1962">
        <v>123</v>
      </c>
      <c r="O1962">
        <v>7.5</v>
      </c>
    </row>
    <row r="1963" spans="14:15" x14ac:dyDescent="0.3">
      <c r="N1963">
        <v>92</v>
      </c>
      <c r="O1963">
        <v>6.8</v>
      </c>
    </row>
    <row r="1964" spans="14:15" x14ac:dyDescent="0.3">
      <c r="N1964">
        <v>110</v>
      </c>
      <c r="O1964">
        <v>6.6</v>
      </c>
    </row>
    <row r="1965" spans="14:15" x14ac:dyDescent="0.3">
      <c r="N1965">
        <v>104</v>
      </c>
      <c r="O1965">
        <v>4.5999999999999996</v>
      </c>
    </row>
    <row r="1966" spans="14:15" x14ac:dyDescent="0.3">
      <c r="N1966">
        <v>98</v>
      </c>
      <c r="O1966">
        <v>7.1</v>
      </c>
    </row>
    <row r="1967" spans="14:15" x14ac:dyDescent="0.3">
      <c r="N1967">
        <v>120</v>
      </c>
      <c r="O1967">
        <v>6.1</v>
      </c>
    </row>
    <row r="1968" spans="14:15" x14ac:dyDescent="0.3">
      <c r="N1968">
        <v>112</v>
      </c>
      <c r="O1968">
        <v>6.7</v>
      </c>
    </row>
    <row r="1969" spans="14:15" x14ac:dyDescent="0.3">
      <c r="N1969">
        <v>127</v>
      </c>
      <c r="O1969">
        <v>7.1</v>
      </c>
    </row>
    <row r="1970" spans="14:15" x14ac:dyDescent="0.3">
      <c r="N1970">
        <v>102</v>
      </c>
      <c r="O1970">
        <v>5.8</v>
      </c>
    </row>
    <row r="1971" spans="14:15" x14ac:dyDescent="0.3">
      <c r="N1971">
        <v>91</v>
      </c>
      <c r="O1971">
        <v>6.7</v>
      </c>
    </row>
    <row r="1972" spans="14:15" x14ac:dyDescent="0.3">
      <c r="N1972">
        <v>114</v>
      </c>
      <c r="O1972">
        <v>5.8</v>
      </c>
    </row>
    <row r="1973" spans="14:15" x14ac:dyDescent="0.3">
      <c r="N1973">
        <v>115</v>
      </c>
      <c r="O1973">
        <v>6.8</v>
      </c>
    </row>
    <row r="1974" spans="14:15" x14ac:dyDescent="0.3">
      <c r="N1974">
        <v>115</v>
      </c>
      <c r="O1974">
        <v>8.5</v>
      </c>
    </row>
    <row r="1975" spans="14:15" x14ac:dyDescent="0.3">
      <c r="N1975">
        <v>120</v>
      </c>
      <c r="O1975">
        <v>6.6</v>
      </c>
    </row>
    <row r="1976" spans="14:15" x14ac:dyDescent="0.3">
      <c r="N1976">
        <v>135</v>
      </c>
      <c r="O1976">
        <v>7.7</v>
      </c>
    </row>
    <row r="1977" spans="14:15" x14ac:dyDescent="0.3">
      <c r="N1977">
        <v>90</v>
      </c>
      <c r="O1977">
        <v>4.7</v>
      </c>
    </row>
    <row r="1978" spans="14:15" x14ac:dyDescent="0.3">
      <c r="N1978">
        <v>100</v>
      </c>
      <c r="O1978">
        <v>6.4</v>
      </c>
    </row>
    <row r="1979" spans="14:15" x14ac:dyDescent="0.3">
      <c r="N1979">
        <v>105</v>
      </c>
      <c r="O1979">
        <v>5.5</v>
      </c>
    </row>
    <row r="1980" spans="14:15" x14ac:dyDescent="0.3">
      <c r="N1980">
        <v>138</v>
      </c>
      <c r="O1980">
        <v>8.6</v>
      </c>
    </row>
    <row r="1981" spans="14:15" x14ac:dyDescent="0.3">
      <c r="N1981">
        <v>94</v>
      </c>
      <c r="O1981">
        <v>7</v>
      </c>
    </row>
    <row r="1982" spans="14:15" x14ac:dyDescent="0.3">
      <c r="N1982">
        <v>101</v>
      </c>
      <c r="O1982">
        <v>7.1</v>
      </c>
    </row>
    <row r="1983" spans="14:15" x14ac:dyDescent="0.3">
      <c r="N1983">
        <v>131</v>
      </c>
      <c r="O1983">
        <v>5.7</v>
      </c>
    </row>
    <row r="1984" spans="14:15" x14ac:dyDescent="0.3">
      <c r="N1984">
        <v>91</v>
      </c>
      <c r="O1984">
        <v>3.7</v>
      </c>
    </row>
    <row r="1985" spans="14:15" x14ac:dyDescent="0.3">
      <c r="N1985">
        <v>112</v>
      </c>
      <c r="O1985">
        <v>7.5</v>
      </c>
    </row>
    <row r="1986" spans="14:15" x14ac:dyDescent="0.3">
      <c r="N1986">
        <v>95</v>
      </c>
      <c r="O1986">
        <v>4.5999999999999996</v>
      </c>
    </row>
    <row r="1987" spans="14:15" x14ac:dyDescent="0.3">
      <c r="N1987">
        <v>100</v>
      </c>
      <c r="O1987">
        <v>4.9000000000000004</v>
      </c>
    </row>
    <row r="1988" spans="14:15" x14ac:dyDescent="0.3">
      <c r="N1988">
        <v>108</v>
      </c>
      <c r="O1988">
        <v>7.1</v>
      </c>
    </row>
    <row r="1989" spans="14:15" x14ac:dyDescent="0.3">
      <c r="N1989">
        <v>101</v>
      </c>
      <c r="O1989">
        <v>5.8</v>
      </c>
    </row>
    <row r="1990" spans="14:15" x14ac:dyDescent="0.3">
      <c r="N1990">
        <v>109</v>
      </c>
      <c r="O1990">
        <v>5.4</v>
      </c>
    </row>
    <row r="1991" spans="14:15" x14ac:dyDescent="0.3">
      <c r="N1991">
        <v>115</v>
      </c>
      <c r="O1991">
        <v>7.3</v>
      </c>
    </row>
    <row r="1992" spans="14:15" x14ac:dyDescent="0.3">
      <c r="N1992">
        <v>117</v>
      </c>
      <c r="O1992">
        <v>7.1</v>
      </c>
    </row>
    <row r="1993" spans="14:15" x14ac:dyDescent="0.3">
      <c r="N1993">
        <v>107</v>
      </c>
      <c r="O1993">
        <v>5.8</v>
      </c>
    </row>
    <row r="1994" spans="14:15" x14ac:dyDescent="0.3">
      <c r="N1994">
        <v>134</v>
      </c>
      <c r="O1994">
        <v>8.1</v>
      </c>
    </row>
    <row r="1995" spans="14:15" x14ac:dyDescent="0.3">
      <c r="N1995">
        <v>118</v>
      </c>
      <c r="O1995">
        <v>5.7</v>
      </c>
    </row>
    <row r="1996" spans="14:15" x14ac:dyDescent="0.3">
      <c r="N1996">
        <v>121</v>
      </c>
      <c r="O1996">
        <v>4.4000000000000004</v>
      </c>
    </row>
    <row r="1997" spans="14:15" x14ac:dyDescent="0.3">
      <c r="N1997">
        <v>105</v>
      </c>
      <c r="O1997">
        <v>7.9</v>
      </c>
    </row>
    <row r="1998" spans="14:15" x14ac:dyDescent="0.3">
      <c r="N1998">
        <v>110</v>
      </c>
      <c r="O1998">
        <v>7.6</v>
      </c>
    </row>
    <row r="1999" spans="14:15" x14ac:dyDescent="0.3">
      <c r="N1999">
        <v>114</v>
      </c>
      <c r="O1999">
        <v>4.8</v>
      </c>
    </row>
    <row r="2000" spans="14:15" x14ac:dyDescent="0.3">
      <c r="N2000">
        <v>100</v>
      </c>
      <c r="O2000">
        <v>6.7</v>
      </c>
    </row>
    <row r="2001" spans="14:15" x14ac:dyDescent="0.3">
      <c r="N2001">
        <v>85</v>
      </c>
      <c r="O2001">
        <v>2.7</v>
      </c>
    </row>
    <row r="2002" spans="14:15" x14ac:dyDescent="0.3">
      <c r="N2002">
        <v>72</v>
      </c>
      <c r="O2002">
        <v>5.8</v>
      </c>
    </row>
    <row r="2003" spans="14:15" x14ac:dyDescent="0.3">
      <c r="N2003">
        <v>128</v>
      </c>
      <c r="O2003">
        <v>7.5</v>
      </c>
    </row>
    <row r="2004" spans="14:15" x14ac:dyDescent="0.3">
      <c r="N2004">
        <v>72</v>
      </c>
      <c r="O2004">
        <v>5.4</v>
      </c>
    </row>
    <row r="2005" spans="14:15" x14ac:dyDescent="0.3">
      <c r="N2005">
        <v>89</v>
      </c>
      <c r="O2005">
        <v>4.0999999999999996</v>
      </c>
    </row>
    <row r="2006" spans="14:15" x14ac:dyDescent="0.3">
      <c r="N2006">
        <v>96</v>
      </c>
      <c r="O2006">
        <v>5.9</v>
      </c>
    </row>
    <row r="2007" spans="14:15" x14ac:dyDescent="0.3">
      <c r="N2007">
        <v>77</v>
      </c>
      <c r="O2007">
        <v>6.3</v>
      </c>
    </row>
    <row r="2008" spans="14:15" x14ac:dyDescent="0.3">
      <c r="N2008">
        <v>111</v>
      </c>
      <c r="O2008">
        <v>6.8</v>
      </c>
    </row>
    <row r="2009" spans="14:15" x14ac:dyDescent="0.3">
      <c r="N2009">
        <v>93</v>
      </c>
      <c r="O2009">
        <v>2.2999999999999998</v>
      </c>
    </row>
    <row r="2010" spans="14:15" x14ac:dyDescent="0.3">
      <c r="N2010">
        <v>128</v>
      </c>
      <c r="O2010">
        <v>8.1</v>
      </c>
    </row>
    <row r="2011" spans="14:15" x14ac:dyDescent="0.3">
      <c r="N2011">
        <v>110</v>
      </c>
      <c r="O2011">
        <v>6.1</v>
      </c>
    </row>
    <row r="2012" spans="14:15" x14ac:dyDescent="0.3">
      <c r="N2012">
        <v>137</v>
      </c>
      <c r="O2012">
        <v>5</v>
      </c>
    </row>
    <row r="2013" spans="14:15" x14ac:dyDescent="0.3">
      <c r="N2013">
        <v>124</v>
      </c>
      <c r="O2013">
        <v>5.5</v>
      </c>
    </row>
    <row r="2014" spans="14:15" x14ac:dyDescent="0.3">
      <c r="N2014">
        <v>93</v>
      </c>
      <c r="O2014">
        <v>6.2</v>
      </c>
    </row>
    <row r="2015" spans="14:15" x14ac:dyDescent="0.3">
      <c r="N2015">
        <v>115</v>
      </c>
      <c r="O2015">
        <v>6.2</v>
      </c>
    </row>
    <row r="2016" spans="14:15" x14ac:dyDescent="0.3">
      <c r="N2016">
        <v>105</v>
      </c>
      <c r="O2016">
        <v>6.3</v>
      </c>
    </row>
    <row r="2017" spans="14:15" x14ac:dyDescent="0.3">
      <c r="N2017">
        <v>127</v>
      </c>
      <c r="O2017">
        <v>6.7</v>
      </c>
    </row>
    <row r="2018" spans="14:15" x14ac:dyDescent="0.3">
      <c r="N2018">
        <v>82</v>
      </c>
      <c r="O2018">
        <v>3.5</v>
      </c>
    </row>
    <row r="2019" spans="14:15" x14ac:dyDescent="0.3">
      <c r="N2019">
        <v>143</v>
      </c>
      <c r="O2019">
        <v>7.5</v>
      </c>
    </row>
    <row r="2020" spans="14:15" x14ac:dyDescent="0.3">
      <c r="N2020">
        <v>103</v>
      </c>
      <c r="O2020">
        <v>6.6</v>
      </c>
    </row>
    <row r="2021" spans="14:15" x14ac:dyDescent="0.3">
      <c r="N2021">
        <v>104</v>
      </c>
      <c r="O2021">
        <v>7.5</v>
      </c>
    </row>
    <row r="2022" spans="14:15" x14ac:dyDescent="0.3">
      <c r="N2022">
        <v>98</v>
      </c>
      <c r="O2022">
        <v>7.2</v>
      </c>
    </row>
    <row r="2023" spans="14:15" x14ac:dyDescent="0.3">
      <c r="N2023">
        <v>92</v>
      </c>
      <c r="O2023">
        <v>4.8</v>
      </c>
    </row>
    <row r="2024" spans="14:15" x14ac:dyDescent="0.3">
      <c r="N2024">
        <v>123</v>
      </c>
      <c r="O2024">
        <v>6.6</v>
      </c>
    </row>
    <row r="2025" spans="14:15" x14ac:dyDescent="0.3">
      <c r="N2025">
        <v>88</v>
      </c>
      <c r="O2025">
        <v>3.5</v>
      </c>
    </row>
    <row r="2026" spans="14:15" x14ac:dyDescent="0.3">
      <c r="N2026">
        <v>128</v>
      </c>
      <c r="O2026">
        <v>7.6</v>
      </c>
    </row>
    <row r="2027" spans="14:15" x14ac:dyDescent="0.3">
      <c r="N2027">
        <v>107</v>
      </c>
      <c r="O2027">
        <v>6.3</v>
      </c>
    </row>
    <row r="2028" spans="14:15" x14ac:dyDescent="0.3">
      <c r="N2028">
        <v>91</v>
      </c>
      <c r="O2028">
        <v>5.5</v>
      </c>
    </row>
    <row r="2029" spans="14:15" x14ac:dyDescent="0.3">
      <c r="N2029">
        <v>90</v>
      </c>
      <c r="O2029">
        <v>6.3</v>
      </c>
    </row>
    <row r="2030" spans="14:15" x14ac:dyDescent="0.3">
      <c r="N2030">
        <v>115</v>
      </c>
      <c r="O2030">
        <v>6.5</v>
      </c>
    </row>
    <row r="2031" spans="14:15" x14ac:dyDescent="0.3">
      <c r="N2031">
        <v>113</v>
      </c>
      <c r="O2031">
        <v>6.9</v>
      </c>
    </row>
    <row r="2032" spans="14:15" x14ac:dyDescent="0.3">
      <c r="N2032">
        <v>113</v>
      </c>
      <c r="O2032">
        <v>7.6</v>
      </c>
    </row>
    <row r="2033" spans="14:15" x14ac:dyDescent="0.3">
      <c r="N2033">
        <v>87</v>
      </c>
      <c r="O2033">
        <v>3.9</v>
      </c>
    </row>
    <row r="2034" spans="14:15" x14ac:dyDescent="0.3">
      <c r="N2034">
        <v>101</v>
      </c>
      <c r="O2034">
        <v>6.1</v>
      </c>
    </row>
    <row r="2035" spans="14:15" x14ac:dyDescent="0.3">
      <c r="N2035">
        <v>111</v>
      </c>
      <c r="O2035">
        <v>7.3</v>
      </c>
    </row>
    <row r="2036" spans="14:15" x14ac:dyDescent="0.3">
      <c r="N2036">
        <v>108</v>
      </c>
      <c r="O2036">
        <v>8.3000000000000007</v>
      </c>
    </row>
    <row r="2037" spans="14:15" x14ac:dyDescent="0.3">
      <c r="N2037">
        <v>105</v>
      </c>
      <c r="O2037">
        <v>5.8</v>
      </c>
    </row>
    <row r="2038" spans="14:15" x14ac:dyDescent="0.3">
      <c r="N2038">
        <v>109</v>
      </c>
      <c r="O2038">
        <v>6.8</v>
      </c>
    </row>
    <row r="2039" spans="14:15" x14ac:dyDescent="0.3">
      <c r="N2039">
        <v>109</v>
      </c>
      <c r="O2039">
        <v>7</v>
      </c>
    </row>
    <row r="2040" spans="14:15" x14ac:dyDescent="0.3">
      <c r="N2040">
        <v>99</v>
      </c>
      <c r="O2040">
        <v>5.9</v>
      </c>
    </row>
    <row r="2041" spans="14:15" x14ac:dyDescent="0.3">
      <c r="N2041">
        <v>98</v>
      </c>
      <c r="O2041">
        <v>6.5</v>
      </c>
    </row>
    <row r="2042" spans="14:15" x14ac:dyDescent="0.3">
      <c r="N2042">
        <v>104</v>
      </c>
      <c r="O2042">
        <v>6.4</v>
      </c>
    </row>
    <row r="2043" spans="14:15" x14ac:dyDescent="0.3">
      <c r="N2043">
        <v>109</v>
      </c>
      <c r="O2043">
        <v>5.8</v>
      </c>
    </row>
    <row r="2044" spans="14:15" x14ac:dyDescent="0.3">
      <c r="N2044">
        <v>75</v>
      </c>
      <c r="O2044">
        <v>5.0999999999999996</v>
      </c>
    </row>
    <row r="2045" spans="14:15" x14ac:dyDescent="0.3">
      <c r="N2045">
        <v>119</v>
      </c>
      <c r="O2045">
        <v>6.8</v>
      </c>
    </row>
    <row r="2046" spans="14:15" x14ac:dyDescent="0.3">
      <c r="N2046">
        <v>90</v>
      </c>
      <c r="O2046">
        <v>5.3</v>
      </c>
    </row>
    <row r="2047" spans="14:15" x14ac:dyDescent="0.3">
      <c r="N2047">
        <v>97</v>
      </c>
      <c r="O2047">
        <v>5.3</v>
      </c>
    </row>
    <row r="2048" spans="14:15" x14ac:dyDescent="0.3">
      <c r="N2048">
        <v>89</v>
      </c>
      <c r="O2048">
        <v>4.9000000000000004</v>
      </c>
    </row>
    <row r="2049" spans="14:15" x14ac:dyDescent="0.3">
      <c r="N2049">
        <v>106</v>
      </c>
      <c r="O2049">
        <v>6.8</v>
      </c>
    </row>
    <row r="2050" spans="14:15" x14ac:dyDescent="0.3">
      <c r="N2050">
        <v>96</v>
      </c>
      <c r="O2050">
        <v>7.1</v>
      </c>
    </row>
    <row r="2051" spans="14:15" x14ac:dyDescent="0.3">
      <c r="N2051">
        <v>104</v>
      </c>
      <c r="O2051">
        <v>6.1</v>
      </c>
    </row>
    <row r="2052" spans="14:15" x14ac:dyDescent="0.3">
      <c r="N2052">
        <v>108</v>
      </c>
      <c r="O2052">
        <v>8.5</v>
      </c>
    </row>
    <row r="2053" spans="14:15" x14ac:dyDescent="0.3">
      <c r="N2053">
        <v>112</v>
      </c>
      <c r="O2053">
        <v>5.9</v>
      </c>
    </row>
    <row r="2054" spans="14:15" x14ac:dyDescent="0.3">
      <c r="N2054">
        <v>104</v>
      </c>
      <c r="O2054">
        <v>6.3</v>
      </c>
    </row>
    <row r="2055" spans="14:15" x14ac:dyDescent="0.3">
      <c r="N2055">
        <v>113</v>
      </c>
      <c r="O2055">
        <v>5.9</v>
      </c>
    </row>
    <row r="2056" spans="14:15" x14ac:dyDescent="0.3">
      <c r="N2056">
        <v>98</v>
      </c>
      <c r="O2056">
        <v>5.4</v>
      </c>
    </row>
    <row r="2057" spans="14:15" x14ac:dyDescent="0.3">
      <c r="N2057">
        <v>114</v>
      </c>
      <c r="O2057">
        <v>6.9</v>
      </c>
    </row>
    <row r="2058" spans="14:15" x14ac:dyDescent="0.3">
      <c r="N2058">
        <v>124</v>
      </c>
      <c r="O2058">
        <v>7.5</v>
      </c>
    </row>
    <row r="2059" spans="14:15" x14ac:dyDescent="0.3">
      <c r="N2059">
        <v>148</v>
      </c>
      <c r="O2059">
        <v>8.1999999999999993</v>
      </c>
    </row>
    <row r="2060" spans="14:15" x14ac:dyDescent="0.3">
      <c r="N2060">
        <v>108</v>
      </c>
      <c r="O2060">
        <v>5.9</v>
      </c>
    </row>
    <row r="2061" spans="14:15" x14ac:dyDescent="0.3">
      <c r="N2061">
        <v>95</v>
      </c>
      <c r="O2061">
        <v>5</v>
      </c>
    </row>
    <row r="2062" spans="14:15" x14ac:dyDescent="0.3">
      <c r="N2062">
        <v>108</v>
      </c>
      <c r="O2062">
        <v>7.3</v>
      </c>
    </row>
    <row r="2063" spans="14:15" x14ac:dyDescent="0.3">
      <c r="N2063">
        <v>68</v>
      </c>
      <c r="O2063">
        <v>6.4</v>
      </c>
    </row>
    <row r="2064" spans="14:15" x14ac:dyDescent="0.3">
      <c r="N2064">
        <v>103</v>
      </c>
      <c r="O2064">
        <v>6.6</v>
      </c>
    </row>
    <row r="2065" spans="14:15" x14ac:dyDescent="0.3">
      <c r="N2065">
        <v>99</v>
      </c>
      <c r="O2065">
        <v>7.8</v>
      </c>
    </row>
    <row r="2066" spans="14:15" x14ac:dyDescent="0.3">
      <c r="N2066">
        <v>88</v>
      </c>
      <c r="O2066">
        <v>4</v>
      </c>
    </row>
    <row r="2067" spans="14:15" x14ac:dyDescent="0.3">
      <c r="N2067">
        <v>128</v>
      </c>
      <c r="O2067">
        <v>7.6</v>
      </c>
    </row>
    <row r="2068" spans="14:15" x14ac:dyDescent="0.3">
      <c r="N2068">
        <v>124</v>
      </c>
      <c r="O2068">
        <v>7.7</v>
      </c>
    </row>
    <row r="2069" spans="14:15" x14ac:dyDescent="0.3">
      <c r="N2069">
        <v>84</v>
      </c>
      <c r="O2069">
        <v>5.8</v>
      </c>
    </row>
    <row r="2070" spans="14:15" x14ac:dyDescent="0.3">
      <c r="N2070">
        <v>101</v>
      </c>
      <c r="O2070">
        <v>5.6</v>
      </c>
    </row>
    <row r="2071" spans="14:15" x14ac:dyDescent="0.3">
      <c r="N2071">
        <v>98</v>
      </c>
      <c r="O2071">
        <v>5.3</v>
      </c>
    </row>
    <row r="2072" spans="14:15" x14ac:dyDescent="0.3">
      <c r="N2072">
        <v>105</v>
      </c>
      <c r="O2072">
        <v>6.6</v>
      </c>
    </row>
    <row r="2073" spans="14:15" x14ac:dyDescent="0.3">
      <c r="N2073">
        <v>88</v>
      </c>
      <c r="O2073">
        <v>1.9</v>
      </c>
    </row>
    <row r="2074" spans="14:15" x14ac:dyDescent="0.3">
      <c r="N2074">
        <v>88</v>
      </c>
      <c r="O2074">
        <v>5.7</v>
      </c>
    </row>
    <row r="2075" spans="14:15" x14ac:dyDescent="0.3">
      <c r="N2075">
        <v>94</v>
      </c>
      <c r="O2075">
        <v>6.6</v>
      </c>
    </row>
    <row r="2076" spans="14:15" x14ac:dyDescent="0.3">
      <c r="N2076">
        <v>117</v>
      </c>
      <c r="O2076">
        <v>6</v>
      </c>
    </row>
    <row r="2077" spans="14:15" x14ac:dyDescent="0.3">
      <c r="N2077">
        <v>95</v>
      </c>
      <c r="O2077">
        <v>6.1</v>
      </c>
    </row>
    <row r="2078" spans="14:15" x14ac:dyDescent="0.3">
      <c r="N2078">
        <v>99</v>
      </c>
      <c r="O2078">
        <v>4.8</v>
      </c>
    </row>
    <row r="2079" spans="14:15" x14ac:dyDescent="0.3">
      <c r="N2079">
        <v>96</v>
      </c>
      <c r="O2079">
        <v>6.2</v>
      </c>
    </row>
    <row r="2080" spans="14:15" x14ac:dyDescent="0.3">
      <c r="N2080">
        <v>98</v>
      </c>
      <c r="O2080">
        <v>7.5</v>
      </c>
    </row>
    <row r="2081" spans="14:15" x14ac:dyDescent="0.3">
      <c r="N2081">
        <v>123</v>
      </c>
      <c r="O2081">
        <v>6.3</v>
      </c>
    </row>
    <row r="2082" spans="14:15" x14ac:dyDescent="0.3">
      <c r="N2082">
        <v>101</v>
      </c>
      <c r="O2082">
        <v>7.1</v>
      </c>
    </row>
    <row r="2083" spans="14:15" x14ac:dyDescent="0.3">
      <c r="N2083">
        <v>102</v>
      </c>
      <c r="O2083">
        <v>6.6</v>
      </c>
    </row>
    <row r="2084" spans="14:15" x14ac:dyDescent="0.3">
      <c r="N2084">
        <v>94</v>
      </c>
      <c r="O2084">
        <v>6.1</v>
      </c>
    </row>
    <row r="2085" spans="14:15" x14ac:dyDescent="0.3">
      <c r="N2085">
        <v>102</v>
      </c>
      <c r="O2085">
        <v>6.7</v>
      </c>
    </row>
    <row r="2086" spans="14:15" x14ac:dyDescent="0.3">
      <c r="N2086">
        <v>108</v>
      </c>
      <c r="O2086">
        <v>5.6</v>
      </c>
    </row>
    <row r="2087" spans="14:15" x14ac:dyDescent="0.3">
      <c r="N2087">
        <v>116</v>
      </c>
      <c r="O2087">
        <v>7.2</v>
      </c>
    </row>
    <row r="2088" spans="14:15" x14ac:dyDescent="0.3">
      <c r="N2088">
        <v>93</v>
      </c>
      <c r="O2088">
        <v>4.3</v>
      </c>
    </row>
    <row r="2089" spans="14:15" x14ac:dyDescent="0.3">
      <c r="N2089">
        <v>102</v>
      </c>
      <c r="O2089">
        <v>6.4</v>
      </c>
    </row>
    <row r="2090" spans="14:15" x14ac:dyDescent="0.3">
      <c r="N2090">
        <v>103</v>
      </c>
      <c r="O2090">
        <v>7.1</v>
      </c>
    </row>
    <row r="2091" spans="14:15" x14ac:dyDescent="0.3">
      <c r="N2091">
        <v>115</v>
      </c>
      <c r="O2091">
        <v>6.3</v>
      </c>
    </row>
    <row r="2092" spans="14:15" x14ac:dyDescent="0.3">
      <c r="N2092">
        <v>96</v>
      </c>
      <c r="O2092">
        <v>7.4</v>
      </c>
    </row>
    <row r="2093" spans="14:15" x14ac:dyDescent="0.3">
      <c r="N2093">
        <v>98</v>
      </c>
      <c r="O2093">
        <v>6.1</v>
      </c>
    </row>
    <row r="2094" spans="14:15" x14ac:dyDescent="0.3">
      <c r="N2094">
        <v>101</v>
      </c>
      <c r="O2094">
        <v>6.6</v>
      </c>
    </row>
    <row r="2095" spans="14:15" x14ac:dyDescent="0.3">
      <c r="N2095">
        <v>106</v>
      </c>
      <c r="O2095">
        <v>6</v>
      </c>
    </row>
    <row r="2096" spans="14:15" x14ac:dyDescent="0.3">
      <c r="N2096">
        <v>101</v>
      </c>
      <c r="O2096">
        <v>6.8</v>
      </c>
    </row>
    <row r="2097" spans="14:15" x14ac:dyDescent="0.3">
      <c r="N2097">
        <v>111</v>
      </c>
      <c r="O2097">
        <v>6.8</v>
      </c>
    </row>
    <row r="2098" spans="14:15" x14ac:dyDescent="0.3">
      <c r="N2098">
        <v>99</v>
      </c>
      <c r="O2098">
        <v>7.2</v>
      </c>
    </row>
    <row r="2099" spans="14:15" x14ac:dyDescent="0.3">
      <c r="N2099">
        <v>88</v>
      </c>
      <c r="O2099">
        <v>1.9</v>
      </c>
    </row>
    <row r="2100" spans="14:15" x14ac:dyDescent="0.3">
      <c r="N2100">
        <v>83</v>
      </c>
      <c r="O2100">
        <v>5.5</v>
      </c>
    </row>
    <row r="2101" spans="14:15" x14ac:dyDescent="0.3">
      <c r="N2101">
        <v>91</v>
      </c>
      <c r="O2101">
        <v>4.5</v>
      </c>
    </row>
    <row r="2102" spans="14:15" x14ac:dyDescent="0.3">
      <c r="N2102">
        <v>108</v>
      </c>
      <c r="O2102">
        <v>6.3</v>
      </c>
    </row>
    <row r="2103" spans="14:15" x14ac:dyDescent="0.3">
      <c r="N2103">
        <v>148</v>
      </c>
      <c r="O2103">
        <v>6.7</v>
      </c>
    </row>
    <row r="2104" spans="14:15" x14ac:dyDescent="0.3">
      <c r="N2104">
        <v>77</v>
      </c>
      <c r="O2104">
        <v>2.8</v>
      </c>
    </row>
    <row r="2105" spans="14:15" x14ac:dyDescent="0.3">
      <c r="N2105">
        <v>110</v>
      </c>
      <c r="O2105">
        <v>5</v>
      </c>
    </row>
    <row r="2106" spans="14:15" x14ac:dyDescent="0.3">
      <c r="N2106">
        <v>83</v>
      </c>
      <c r="O2106">
        <v>4.3</v>
      </c>
    </row>
    <row r="2107" spans="14:15" x14ac:dyDescent="0.3">
      <c r="N2107">
        <v>107</v>
      </c>
      <c r="O2107">
        <v>5.6</v>
      </c>
    </row>
    <row r="2108" spans="14:15" x14ac:dyDescent="0.3">
      <c r="N2108">
        <v>100</v>
      </c>
      <c r="O2108">
        <v>6.2</v>
      </c>
    </row>
    <row r="2109" spans="14:15" x14ac:dyDescent="0.3">
      <c r="N2109">
        <v>87</v>
      </c>
      <c r="O2109">
        <v>5.3</v>
      </c>
    </row>
    <row r="2110" spans="14:15" x14ac:dyDescent="0.3">
      <c r="N2110">
        <v>154</v>
      </c>
      <c r="O2110">
        <v>7.4</v>
      </c>
    </row>
    <row r="2111" spans="14:15" x14ac:dyDescent="0.3">
      <c r="N2111">
        <v>106</v>
      </c>
      <c r="O2111">
        <v>7.4</v>
      </c>
    </row>
    <row r="2112" spans="14:15" x14ac:dyDescent="0.3">
      <c r="N2112">
        <v>99</v>
      </c>
      <c r="O2112">
        <v>6.5</v>
      </c>
    </row>
    <row r="2113" spans="14:15" x14ac:dyDescent="0.3">
      <c r="N2113">
        <v>100</v>
      </c>
      <c r="O2113">
        <v>7.1</v>
      </c>
    </row>
    <row r="2114" spans="14:15" x14ac:dyDescent="0.3">
      <c r="N2114">
        <v>116</v>
      </c>
      <c r="O2114">
        <v>7.2</v>
      </c>
    </row>
    <row r="2115" spans="14:15" x14ac:dyDescent="0.3">
      <c r="N2115">
        <v>94</v>
      </c>
      <c r="O2115">
        <v>2.2999999999999998</v>
      </c>
    </row>
    <row r="2116" spans="14:15" x14ac:dyDescent="0.3">
      <c r="N2116">
        <v>111</v>
      </c>
      <c r="O2116">
        <v>6.4</v>
      </c>
    </row>
    <row r="2117" spans="14:15" x14ac:dyDescent="0.3">
      <c r="N2117">
        <v>100</v>
      </c>
      <c r="O2117">
        <v>6.1</v>
      </c>
    </row>
    <row r="2118" spans="14:15" x14ac:dyDescent="0.3">
      <c r="N2118">
        <v>125</v>
      </c>
      <c r="O2118">
        <v>7</v>
      </c>
    </row>
    <row r="2119" spans="14:15" x14ac:dyDescent="0.3">
      <c r="N2119">
        <v>119</v>
      </c>
      <c r="O2119">
        <v>7</v>
      </c>
    </row>
    <row r="2120" spans="14:15" x14ac:dyDescent="0.3">
      <c r="N2120">
        <v>135</v>
      </c>
      <c r="O2120">
        <v>7</v>
      </c>
    </row>
    <row r="2121" spans="14:15" x14ac:dyDescent="0.3">
      <c r="N2121">
        <v>93</v>
      </c>
      <c r="O2121">
        <v>4.9000000000000004</v>
      </c>
    </row>
    <row r="2122" spans="14:15" x14ac:dyDescent="0.3">
      <c r="N2122">
        <v>114</v>
      </c>
      <c r="O2122">
        <v>6.9</v>
      </c>
    </row>
    <row r="2123" spans="14:15" x14ac:dyDescent="0.3">
      <c r="N2123">
        <v>124</v>
      </c>
      <c r="O2123">
        <v>7.5</v>
      </c>
    </row>
    <row r="2124" spans="14:15" x14ac:dyDescent="0.3">
      <c r="N2124">
        <v>134</v>
      </c>
      <c r="O2124">
        <v>8.4</v>
      </c>
    </row>
    <row r="2125" spans="14:15" x14ac:dyDescent="0.3">
      <c r="N2125">
        <v>114</v>
      </c>
      <c r="O2125">
        <v>6.9</v>
      </c>
    </row>
    <row r="2126" spans="14:15" x14ac:dyDescent="0.3">
      <c r="N2126">
        <v>124</v>
      </c>
      <c r="O2126">
        <v>4.5</v>
      </c>
    </row>
    <row r="2127" spans="14:15" x14ac:dyDescent="0.3">
      <c r="N2127">
        <v>104</v>
      </c>
      <c r="O2127">
        <v>7.4</v>
      </c>
    </row>
    <row r="2128" spans="14:15" x14ac:dyDescent="0.3">
      <c r="N2128">
        <v>118</v>
      </c>
      <c r="O2128">
        <v>7</v>
      </c>
    </row>
    <row r="2129" spans="14:15" x14ac:dyDescent="0.3">
      <c r="N2129">
        <v>80</v>
      </c>
      <c r="O2129">
        <v>2.8</v>
      </c>
    </row>
    <row r="2130" spans="14:15" x14ac:dyDescent="0.3">
      <c r="N2130">
        <v>107</v>
      </c>
      <c r="O2130">
        <v>7.5</v>
      </c>
    </row>
    <row r="2131" spans="14:15" x14ac:dyDescent="0.3">
      <c r="N2131">
        <v>125</v>
      </c>
      <c r="O2131">
        <v>7.1</v>
      </c>
    </row>
    <row r="2132" spans="14:15" x14ac:dyDescent="0.3">
      <c r="N2132">
        <v>115</v>
      </c>
      <c r="O2132">
        <v>6.4</v>
      </c>
    </row>
    <row r="2133" spans="14:15" x14ac:dyDescent="0.3">
      <c r="N2133">
        <v>88</v>
      </c>
      <c r="O2133">
        <v>6.7</v>
      </c>
    </row>
    <row r="2134" spans="14:15" x14ac:dyDescent="0.3">
      <c r="N2134">
        <v>122</v>
      </c>
      <c r="O2134">
        <v>5.3</v>
      </c>
    </row>
    <row r="2135" spans="14:15" x14ac:dyDescent="0.3">
      <c r="N2135">
        <v>103</v>
      </c>
      <c r="O2135">
        <v>6.9</v>
      </c>
    </row>
    <row r="2136" spans="14:15" x14ac:dyDescent="0.3">
      <c r="N2136">
        <v>101</v>
      </c>
      <c r="O2136">
        <v>6.2</v>
      </c>
    </row>
    <row r="2137" spans="14:15" x14ac:dyDescent="0.3">
      <c r="N2137">
        <v>107</v>
      </c>
      <c r="O2137">
        <v>6.4</v>
      </c>
    </row>
    <row r="2138" spans="14:15" x14ac:dyDescent="0.3">
      <c r="N2138">
        <v>118</v>
      </c>
      <c r="O2138">
        <v>6</v>
      </c>
    </row>
    <row r="2139" spans="14:15" x14ac:dyDescent="0.3">
      <c r="N2139">
        <v>107</v>
      </c>
      <c r="O2139">
        <v>5.0999999999999996</v>
      </c>
    </row>
    <row r="2140" spans="14:15" x14ac:dyDescent="0.3">
      <c r="N2140">
        <v>100</v>
      </c>
      <c r="O2140">
        <v>5.5</v>
      </c>
    </row>
    <row r="2141" spans="14:15" x14ac:dyDescent="0.3">
      <c r="N2141">
        <v>110</v>
      </c>
      <c r="O2141">
        <v>5.4</v>
      </c>
    </row>
    <row r="2142" spans="14:15" x14ac:dyDescent="0.3">
      <c r="N2142">
        <v>125</v>
      </c>
      <c r="O2142">
        <v>7.5</v>
      </c>
    </row>
    <row r="2143" spans="14:15" x14ac:dyDescent="0.3">
      <c r="N2143">
        <v>105</v>
      </c>
      <c r="O2143">
        <v>7.4</v>
      </c>
    </row>
    <row r="2144" spans="14:15" x14ac:dyDescent="0.3">
      <c r="N2144">
        <v>105</v>
      </c>
      <c r="O2144">
        <v>8</v>
      </c>
    </row>
    <row r="2145" spans="14:15" x14ac:dyDescent="0.3">
      <c r="N2145">
        <v>97</v>
      </c>
      <c r="O2145">
        <v>5.7</v>
      </c>
    </row>
    <row r="2146" spans="14:15" x14ac:dyDescent="0.3">
      <c r="N2146">
        <v>113</v>
      </c>
      <c r="O2146">
        <v>6.8</v>
      </c>
    </row>
    <row r="2147" spans="14:15" x14ac:dyDescent="0.3">
      <c r="N2147">
        <v>95</v>
      </c>
      <c r="O2147">
        <v>5.9</v>
      </c>
    </row>
    <row r="2148" spans="14:15" x14ac:dyDescent="0.3">
      <c r="N2148">
        <v>103</v>
      </c>
      <c r="O2148">
        <v>7.2</v>
      </c>
    </row>
    <row r="2149" spans="14:15" x14ac:dyDescent="0.3">
      <c r="N2149">
        <v>91</v>
      </c>
      <c r="O2149">
        <v>5.5</v>
      </c>
    </row>
    <row r="2150" spans="14:15" x14ac:dyDescent="0.3">
      <c r="N2150">
        <v>116</v>
      </c>
      <c r="O2150">
        <v>8.5</v>
      </c>
    </row>
    <row r="2151" spans="14:15" x14ac:dyDescent="0.3">
      <c r="N2151">
        <v>93</v>
      </c>
      <c r="O2151">
        <v>5.6</v>
      </c>
    </row>
    <row r="2152" spans="14:15" x14ac:dyDescent="0.3">
      <c r="N2152">
        <v>113</v>
      </c>
      <c r="O2152">
        <v>4.0999999999999996</v>
      </c>
    </row>
    <row r="2153" spans="14:15" x14ac:dyDescent="0.3">
      <c r="N2153">
        <v>101</v>
      </c>
      <c r="O2153">
        <v>6.1</v>
      </c>
    </row>
    <row r="2154" spans="14:15" x14ac:dyDescent="0.3">
      <c r="N2154">
        <v>95</v>
      </c>
      <c r="O2154">
        <v>5.4</v>
      </c>
    </row>
    <row r="2155" spans="14:15" x14ac:dyDescent="0.3">
      <c r="N2155">
        <v>109</v>
      </c>
      <c r="O2155">
        <v>7.1</v>
      </c>
    </row>
    <row r="2156" spans="14:15" x14ac:dyDescent="0.3">
      <c r="N2156">
        <v>85</v>
      </c>
      <c r="O2156">
        <v>3.6</v>
      </c>
    </row>
    <row r="2157" spans="14:15" x14ac:dyDescent="0.3">
      <c r="N2157">
        <v>101</v>
      </c>
      <c r="O2157">
        <v>6.5</v>
      </c>
    </row>
    <row r="2158" spans="14:15" x14ac:dyDescent="0.3">
      <c r="N2158">
        <v>125</v>
      </c>
      <c r="O2158">
        <v>8.6</v>
      </c>
    </row>
    <row r="2159" spans="14:15" x14ac:dyDescent="0.3">
      <c r="N2159">
        <v>132</v>
      </c>
      <c r="O2159">
        <v>7</v>
      </c>
    </row>
    <row r="2160" spans="14:15" x14ac:dyDescent="0.3">
      <c r="N2160">
        <v>131</v>
      </c>
      <c r="O2160">
        <v>7.6</v>
      </c>
    </row>
    <row r="2161" spans="14:15" x14ac:dyDescent="0.3">
      <c r="N2161">
        <v>129</v>
      </c>
      <c r="O2161">
        <v>6.5</v>
      </c>
    </row>
    <row r="2162" spans="14:15" x14ac:dyDescent="0.3">
      <c r="N2162">
        <v>100</v>
      </c>
      <c r="O2162">
        <v>6.4</v>
      </c>
    </row>
    <row r="2163" spans="14:15" x14ac:dyDescent="0.3">
      <c r="N2163">
        <v>97</v>
      </c>
      <c r="O2163">
        <v>6.3</v>
      </c>
    </row>
    <row r="2164" spans="14:15" x14ac:dyDescent="0.3">
      <c r="N2164">
        <v>92</v>
      </c>
      <c r="O2164">
        <v>5.7</v>
      </c>
    </row>
    <row r="2165" spans="14:15" x14ac:dyDescent="0.3">
      <c r="N2165">
        <v>116</v>
      </c>
      <c r="O2165">
        <v>6.3</v>
      </c>
    </row>
    <row r="2166" spans="14:15" x14ac:dyDescent="0.3">
      <c r="N2166">
        <v>90</v>
      </c>
      <c r="O2166">
        <v>6</v>
      </c>
    </row>
    <row r="2167" spans="14:15" x14ac:dyDescent="0.3">
      <c r="N2167">
        <v>81</v>
      </c>
      <c r="O2167">
        <v>7.7</v>
      </c>
    </row>
    <row r="2168" spans="14:15" x14ac:dyDescent="0.3">
      <c r="N2168">
        <v>97</v>
      </c>
      <c r="O2168">
        <v>6.2</v>
      </c>
    </row>
    <row r="2169" spans="14:15" x14ac:dyDescent="0.3">
      <c r="N2169">
        <v>118</v>
      </c>
      <c r="O2169">
        <v>7.7</v>
      </c>
    </row>
    <row r="2170" spans="14:15" x14ac:dyDescent="0.3">
      <c r="N2170">
        <v>100</v>
      </c>
      <c r="O2170">
        <v>6.4</v>
      </c>
    </row>
    <row r="2171" spans="14:15" x14ac:dyDescent="0.3">
      <c r="N2171">
        <v>97</v>
      </c>
      <c r="O2171">
        <v>6.4</v>
      </c>
    </row>
    <row r="2172" spans="14:15" x14ac:dyDescent="0.3">
      <c r="N2172">
        <v>114</v>
      </c>
      <c r="O2172">
        <v>6.9</v>
      </c>
    </row>
    <row r="2173" spans="14:15" x14ac:dyDescent="0.3">
      <c r="N2173">
        <v>130</v>
      </c>
      <c r="O2173">
        <v>7.3</v>
      </c>
    </row>
    <row r="2174" spans="14:15" x14ac:dyDescent="0.3">
      <c r="N2174">
        <v>82</v>
      </c>
      <c r="O2174">
        <v>7.3</v>
      </c>
    </row>
    <row r="2175" spans="14:15" x14ac:dyDescent="0.3">
      <c r="N2175">
        <v>96</v>
      </c>
      <c r="O2175">
        <v>6.2</v>
      </c>
    </row>
    <row r="2176" spans="14:15" x14ac:dyDescent="0.3">
      <c r="N2176">
        <v>105</v>
      </c>
      <c r="O2176">
        <v>6.6</v>
      </c>
    </row>
    <row r="2177" spans="14:15" x14ac:dyDescent="0.3">
      <c r="N2177">
        <v>122</v>
      </c>
      <c r="O2177">
        <v>6.7</v>
      </c>
    </row>
    <row r="2178" spans="14:15" x14ac:dyDescent="0.3">
      <c r="N2178">
        <v>88</v>
      </c>
      <c r="O2178">
        <v>5.7</v>
      </c>
    </row>
    <row r="2179" spans="14:15" x14ac:dyDescent="0.3">
      <c r="N2179">
        <v>110</v>
      </c>
      <c r="O2179">
        <v>3.1</v>
      </c>
    </row>
    <row r="2180" spans="14:15" x14ac:dyDescent="0.3">
      <c r="N2180">
        <v>103</v>
      </c>
      <c r="O2180">
        <v>6.3</v>
      </c>
    </row>
    <row r="2181" spans="14:15" x14ac:dyDescent="0.3">
      <c r="N2181">
        <v>106</v>
      </c>
      <c r="O2181">
        <v>5.7</v>
      </c>
    </row>
    <row r="2182" spans="14:15" x14ac:dyDescent="0.3">
      <c r="N2182">
        <v>98</v>
      </c>
      <c r="O2182">
        <v>7.1</v>
      </c>
    </row>
    <row r="2183" spans="14:15" x14ac:dyDescent="0.3">
      <c r="N2183">
        <v>68</v>
      </c>
      <c r="O2183">
        <v>7</v>
      </c>
    </row>
    <row r="2184" spans="14:15" x14ac:dyDescent="0.3">
      <c r="N2184">
        <v>94</v>
      </c>
      <c r="O2184">
        <v>6.1</v>
      </c>
    </row>
    <row r="2185" spans="14:15" x14ac:dyDescent="0.3">
      <c r="N2185">
        <v>99</v>
      </c>
      <c r="O2185">
        <v>6.6</v>
      </c>
    </row>
    <row r="2186" spans="14:15" x14ac:dyDescent="0.3">
      <c r="N2186">
        <v>107</v>
      </c>
      <c r="O2186">
        <v>7.8</v>
      </c>
    </row>
    <row r="2187" spans="14:15" x14ac:dyDescent="0.3">
      <c r="N2187">
        <v>105</v>
      </c>
      <c r="O2187">
        <v>8.3000000000000007</v>
      </c>
    </row>
    <row r="2188" spans="14:15" x14ac:dyDescent="0.3">
      <c r="N2188">
        <v>89</v>
      </c>
      <c r="O2188">
        <v>3.9</v>
      </c>
    </row>
    <row r="2189" spans="14:15" x14ac:dyDescent="0.3">
      <c r="N2189">
        <v>97</v>
      </c>
      <c r="O2189">
        <v>7</v>
      </c>
    </row>
    <row r="2190" spans="14:15" x14ac:dyDescent="0.3">
      <c r="N2190">
        <v>113</v>
      </c>
      <c r="O2190">
        <v>6.7</v>
      </c>
    </row>
    <row r="2191" spans="14:15" x14ac:dyDescent="0.3">
      <c r="N2191">
        <v>131</v>
      </c>
      <c r="O2191">
        <v>7.3</v>
      </c>
    </row>
    <row r="2192" spans="14:15" x14ac:dyDescent="0.3">
      <c r="N2192">
        <v>103</v>
      </c>
      <c r="O2192">
        <v>6.3</v>
      </c>
    </row>
    <row r="2193" spans="14:15" x14ac:dyDescent="0.3">
      <c r="N2193">
        <v>119</v>
      </c>
      <c r="O2193">
        <v>7.8</v>
      </c>
    </row>
    <row r="2194" spans="14:15" x14ac:dyDescent="0.3">
      <c r="N2194">
        <v>98</v>
      </c>
      <c r="O2194">
        <v>7.3</v>
      </c>
    </row>
    <row r="2195" spans="14:15" x14ac:dyDescent="0.3">
      <c r="N2195">
        <v>111</v>
      </c>
      <c r="O2195">
        <v>7.6</v>
      </c>
    </row>
    <row r="2196" spans="14:15" x14ac:dyDescent="0.3">
      <c r="N2196">
        <v>94</v>
      </c>
      <c r="O2196">
        <v>5.3</v>
      </c>
    </row>
    <row r="2197" spans="14:15" x14ac:dyDescent="0.3">
      <c r="N2197">
        <v>81</v>
      </c>
      <c r="O2197">
        <v>5.3</v>
      </c>
    </row>
    <row r="2198" spans="14:15" x14ac:dyDescent="0.3">
      <c r="N2198">
        <v>89</v>
      </c>
      <c r="O2198">
        <v>6.8</v>
      </c>
    </row>
    <row r="2199" spans="14:15" x14ac:dyDescent="0.3">
      <c r="N2199">
        <v>106</v>
      </c>
      <c r="O2199">
        <v>7.1</v>
      </c>
    </row>
    <row r="2200" spans="14:15" x14ac:dyDescent="0.3">
      <c r="N2200">
        <v>86</v>
      </c>
      <c r="O2200">
        <v>5.8</v>
      </c>
    </row>
    <row r="2201" spans="14:15" x14ac:dyDescent="0.3">
      <c r="N2201">
        <v>103</v>
      </c>
      <c r="O2201">
        <v>5.8</v>
      </c>
    </row>
    <row r="2202" spans="14:15" x14ac:dyDescent="0.3">
      <c r="N2202">
        <v>121</v>
      </c>
      <c r="O2202">
        <v>8.3000000000000007</v>
      </c>
    </row>
    <row r="2203" spans="14:15" x14ac:dyDescent="0.3">
      <c r="N2203">
        <v>109</v>
      </c>
      <c r="O2203">
        <v>5.6</v>
      </c>
    </row>
    <row r="2204" spans="14:15" x14ac:dyDescent="0.3">
      <c r="N2204">
        <v>109</v>
      </c>
      <c r="O2204">
        <v>6.8</v>
      </c>
    </row>
    <row r="2205" spans="14:15" x14ac:dyDescent="0.3">
      <c r="N2205">
        <v>123</v>
      </c>
      <c r="O2205">
        <v>5</v>
      </c>
    </row>
    <row r="2206" spans="14:15" x14ac:dyDescent="0.3">
      <c r="N2206">
        <v>94</v>
      </c>
      <c r="O2206">
        <v>7.6</v>
      </c>
    </row>
    <row r="2207" spans="14:15" x14ac:dyDescent="0.3">
      <c r="N2207">
        <v>94</v>
      </c>
      <c r="O2207">
        <v>6.7</v>
      </c>
    </row>
    <row r="2208" spans="14:15" x14ac:dyDescent="0.3">
      <c r="N2208">
        <v>115</v>
      </c>
      <c r="O2208">
        <v>6.7</v>
      </c>
    </row>
    <row r="2209" spans="14:15" x14ac:dyDescent="0.3">
      <c r="N2209">
        <v>107</v>
      </c>
      <c r="O2209">
        <v>5.7</v>
      </c>
    </row>
    <row r="2210" spans="14:15" x14ac:dyDescent="0.3">
      <c r="N2210">
        <v>91</v>
      </c>
      <c r="O2210">
        <v>5.2</v>
      </c>
    </row>
    <row r="2211" spans="14:15" x14ac:dyDescent="0.3">
      <c r="N2211">
        <v>125</v>
      </c>
      <c r="O2211">
        <v>7.5</v>
      </c>
    </row>
    <row r="2212" spans="14:15" x14ac:dyDescent="0.3">
      <c r="N2212">
        <v>122</v>
      </c>
      <c r="O2212">
        <v>7.2</v>
      </c>
    </row>
    <row r="2213" spans="14:15" x14ac:dyDescent="0.3">
      <c r="N2213">
        <v>102</v>
      </c>
      <c r="O2213">
        <v>5.3</v>
      </c>
    </row>
    <row r="2214" spans="14:15" x14ac:dyDescent="0.3">
      <c r="N2214">
        <v>90</v>
      </c>
      <c r="O2214">
        <v>6.5</v>
      </c>
    </row>
    <row r="2215" spans="14:15" x14ac:dyDescent="0.3">
      <c r="N2215">
        <v>98</v>
      </c>
      <c r="O2215">
        <v>5</v>
      </c>
    </row>
    <row r="2216" spans="14:15" x14ac:dyDescent="0.3">
      <c r="N2216">
        <v>109</v>
      </c>
      <c r="O2216">
        <v>6.1</v>
      </c>
    </row>
    <row r="2217" spans="14:15" x14ac:dyDescent="0.3">
      <c r="N2217">
        <v>90</v>
      </c>
      <c r="O2217">
        <v>4.4000000000000004</v>
      </c>
    </row>
    <row r="2218" spans="14:15" x14ac:dyDescent="0.3">
      <c r="N2218">
        <v>112</v>
      </c>
      <c r="O2218">
        <v>7.5</v>
      </c>
    </row>
    <row r="2219" spans="14:15" x14ac:dyDescent="0.3">
      <c r="N2219">
        <v>94</v>
      </c>
      <c r="O2219">
        <v>5.7</v>
      </c>
    </row>
    <row r="2220" spans="14:15" x14ac:dyDescent="0.3">
      <c r="N2220">
        <v>105</v>
      </c>
      <c r="O2220">
        <v>5.5</v>
      </c>
    </row>
    <row r="2221" spans="14:15" x14ac:dyDescent="0.3">
      <c r="N2221">
        <v>104</v>
      </c>
      <c r="O2221">
        <v>7.1</v>
      </c>
    </row>
    <row r="2222" spans="14:15" x14ac:dyDescent="0.3">
      <c r="N2222">
        <v>112</v>
      </c>
      <c r="O2222">
        <v>5.9</v>
      </c>
    </row>
    <row r="2223" spans="14:15" x14ac:dyDescent="0.3">
      <c r="N2223">
        <v>108</v>
      </c>
      <c r="O2223">
        <v>6.7</v>
      </c>
    </row>
    <row r="2224" spans="14:15" x14ac:dyDescent="0.3">
      <c r="N2224">
        <v>112</v>
      </c>
      <c r="O2224">
        <v>7</v>
      </c>
    </row>
    <row r="2225" spans="14:15" x14ac:dyDescent="0.3">
      <c r="N2225">
        <v>127</v>
      </c>
      <c r="O2225">
        <v>7.9</v>
      </c>
    </row>
    <row r="2226" spans="14:15" x14ac:dyDescent="0.3">
      <c r="N2226">
        <v>111</v>
      </c>
      <c r="O2226">
        <v>6.9</v>
      </c>
    </row>
    <row r="2227" spans="14:15" x14ac:dyDescent="0.3">
      <c r="N2227">
        <v>126</v>
      </c>
      <c r="O2227">
        <v>7.3</v>
      </c>
    </row>
    <row r="2228" spans="14:15" x14ac:dyDescent="0.3">
      <c r="N2228">
        <v>114</v>
      </c>
      <c r="O2228">
        <v>7.3</v>
      </c>
    </row>
    <row r="2229" spans="14:15" x14ac:dyDescent="0.3">
      <c r="N2229">
        <v>99</v>
      </c>
      <c r="O2229">
        <v>3.5</v>
      </c>
    </row>
    <row r="2230" spans="14:15" x14ac:dyDescent="0.3">
      <c r="N2230">
        <v>150</v>
      </c>
      <c r="O2230">
        <v>7.8</v>
      </c>
    </row>
    <row r="2231" spans="14:15" x14ac:dyDescent="0.3">
      <c r="N2231">
        <v>112</v>
      </c>
      <c r="O2231">
        <v>6.7</v>
      </c>
    </row>
    <row r="2232" spans="14:15" x14ac:dyDescent="0.3">
      <c r="N2232">
        <v>108</v>
      </c>
      <c r="O2232">
        <v>6.4</v>
      </c>
    </row>
    <row r="2233" spans="14:15" x14ac:dyDescent="0.3">
      <c r="N2233">
        <v>116</v>
      </c>
      <c r="O2233">
        <v>7.1</v>
      </c>
    </row>
    <row r="2234" spans="14:15" x14ac:dyDescent="0.3">
      <c r="N2234">
        <v>144</v>
      </c>
      <c r="O2234">
        <v>7.8</v>
      </c>
    </row>
    <row r="2235" spans="14:15" x14ac:dyDescent="0.3">
      <c r="N2235">
        <v>93</v>
      </c>
      <c r="O2235">
        <v>5.9</v>
      </c>
    </row>
    <row r="2236" spans="14:15" x14ac:dyDescent="0.3">
      <c r="N2236">
        <v>103</v>
      </c>
      <c r="O2236">
        <v>7.2</v>
      </c>
    </row>
    <row r="2237" spans="14:15" x14ac:dyDescent="0.3">
      <c r="N2237">
        <v>121</v>
      </c>
      <c r="O2237">
        <v>6.2</v>
      </c>
    </row>
    <row r="2238" spans="14:15" x14ac:dyDescent="0.3">
      <c r="N2238">
        <v>105</v>
      </c>
      <c r="O2238">
        <v>6.7</v>
      </c>
    </row>
    <row r="2239" spans="14:15" x14ac:dyDescent="0.3">
      <c r="N2239">
        <v>119</v>
      </c>
      <c r="O2239">
        <v>7.6</v>
      </c>
    </row>
    <row r="2240" spans="14:15" x14ac:dyDescent="0.3">
      <c r="N2240">
        <v>98</v>
      </c>
      <c r="O2240">
        <v>6.2</v>
      </c>
    </row>
    <row r="2241" spans="14:15" x14ac:dyDescent="0.3">
      <c r="N2241">
        <v>80</v>
      </c>
      <c r="O2241">
        <v>6.5</v>
      </c>
    </row>
    <row r="2242" spans="14:15" x14ac:dyDescent="0.3">
      <c r="N2242">
        <v>121</v>
      </c>
      <c r="O2242">
        <v>8.1</v>
      </c>
    </row>
    <row r="2243" spans="14:15" x14ac:dyDescent="0.3">
      <c r="N2243">
        <v>94</v>
      </c>
      <c r="O2243">
        <v>6.3</v>
      </c>
    </row>
    <row r="2244" spans="14:15" x14ac:dyDescent="0.3">
      <c r="N2244">
        <v>93</v>
      </c>
      <c r="O2244">
        <v>4.4000000000000004</v>
      </c>
    </row>
    <row r="2245" spans="14:15" x14ac:dyDescent="0.3">
      <c r="N2245">
        <v>116</v>
      </c>
      <c r="O2245">
        <v>6</v>
      </c>
    </row>
    <row r="2246" spans="14:15" x14ac:dyDescent="0.3">
      <c r="N2246">
        <v>101</v>
      </c>
      <c r="O2246">
        <v>7.6</v>
      </c>
    </row>
    <row r="2247" spans="14:15" x14ac:dyDescent="0.3">
      <c r="N2247">
        <v>154</v>
      </c>
      <c r="O2247">
        <v>8.4</v>
      </c>
    </row>
    <row r="2248" spans="14:15" x14ac:dyDescent="0.3">
      <c r="N2248">
        <v>105</v>
      </c>
      <c r="O2248">
        <v>7.9</v>
      </c>
    </row>
    <row r="2249" spans="14:15" x14ac:dyDescent="0.3">
      <c r="N2249">
        <v>99</v>
      </c>
      <c r="O2249">
        <v>5.6</v>
      </c>
    </row>
    <row r="2250" spans="14:15" x14ac:dyDescent="0.3">
      <c r="N2250">
        <v>104</v>
      </c>
      <c r="O2250">
        <v>6.5</v>
      </c>
    </row>
    <row r="2251" spans="14:15" x14ac:dyDescent="0.3">
      <c r="N2251">
        <v>126</v>
      </c>
      <c r="O2251">
        <v>7.5</v>
      </c>
    </row>
    <row r="2252" spans="14:15" x14ac:dyDescent="0.3">
      <c r="N2252">
        <v>110</v>
      </c>
      <c r="O2252">
        <v>6.3</v>
      </c>
    </row>
    <row r="2253" spans="14:15" x14ac:dyDescent="0.3">
      <c r="N2253">
        <v>101</v>
      </c>
      <c r="O2253">
        <v>7.9</v>
      </c>
    </row>
    <row r="2254" spans="14:15" x14ac:dyDescent="0.3">
      <c r="N2254">
        <v>87</v>
      </c>
      <c r="O2254">
        <v>5.0999999999999996</v>
      </c>
    </row>
    <row r="2255" spans="14:15" x14ac:dyDescent="0.3">
      <c r="N2255">
        <v>123</v>
      </c>
      <c r="O2255">
        <v>6.7</v>
      </c>
    </row>
    <row r="2256" spans="14:15" x14ac:dyDescent="0.3">
      <c r="N2256">
        <v>109</v>
      </c>
      <c r="O2256">
        <v>6.7</v>
      </c>
    </row>
    <row r="2257" spans="14:15" x14ac:dyDescent="0.3">
      <c r="N2257">
        <v>90</v>
      </c>
      <c r="O2257">
        <v>5.6</v>
      </c>
    </row>
    <row r="2258" spans="14:15" x14ac:dyDescent="0.3">
      <c r="N2258">
        <v>96</v>
      </c>
      <c r="O2258">
        <v>5.6</v>
      </c>
    </row>
    <row r="2259" spans="14:15" x14ac:dyDescent="0.3">
      <c r="N2259">
        <v>82</v>
      </c>
      <c r="O2259">
        <v>6.2</v>
      </c>
    </row>
    <row r="2260" spans="14:15" x14ac:dyDescent="0.3">
      <c r="N2260">
        <v>86</v>
      </c>
      <c r="O2260">
        <v>5.6</v>
      </c>
    </row>
    <row r="2261" spans="14:15" x14ac:dyDescent="0.3">
      <c r="N2261">
        <v>108</v>
      </c>
      <c r="O2261">
        <v>6.4</v>
      </c>
    </row>
    <row r="2262" spans="14:15" x14ac:dyDescent="0.3">
      <c r="N2262">
        <v>98</v>
      </c>
      <c r="O2262">
        <v>5.6</v>
      </c>
    </row>
    <row r="2263" spans="14:15" x14ac:dyDescent="0.3">
      <c r="N2263">
        <v>129</v>
      </c>
      <c r="O2263">
        <v>7.4</v>
      </c>
    </row>
    <row r="2264" spans="14:15" x14ac:dyDescent="0.3">
      <c r="N2264">
        <v>112</v>
      </c>
      <c r="O2264">
        <v>7.2</v>
      </c>
    </row>
    <row r="2265" spans="14:15" x14ac:dyDescent="0.3">
      <c r="N2265">
        <v>108</v>
      </c>
      <c r="O2265">
        <v>4.9000000000000004</v>
      </c>
    </row>
    <row r="2266" spans="14:15" x14ac:dyDescent="0.3">
      <c r="N2266">
        <v>121</v>
      </c>
      <c r="O2266">
        <v>7.5</v>
      </c>
    </row>
    <row r="2267" spans="14:15" x14ac:dyDescent="0.3">
      <c r="N2267">
        <v>89</v>
      </c>
      <c r="O2267">
        <v>4.8</v>
      </c>
    </row>
    <row r="2268" spans="14:15" x14ac:dyDescent="0.3">
      <c r="N2268">
        <v>89</v>
      </c>
      <c r="O2268">
        <v>3.1</v>
      </c>
    </row>
    <row r="2269" spans="14:15" x14ac:dyDescent="0.3">
      <c r="N2269">
        <v>73</v>
      </c>
      <c r="O2269">
        <v>5.8</v>
      </c>
    </row>
    <row r="2270" spans="14:15" x14ac:dyDescent="0.3">
      <c r="N2270">
        <v>132</v>
      </c>
      <c r="O2270">
        <v>6.7</v>
      </c>
    </row>
    <row r="2271" spans="14:15" x14ac:dyDescent="0.3">
      <c r="N2271">
        <v>96</v>
      </c>
      <c r="O2271">
        <v>6.5</v>
      </c>
    </row>
    <row r="2272" spans="14:15" x14ac:dyDescent="0.3">
      <c r="N2272">
        <v>98</v>
      </c>
      <c r="O2272">
        <v>5.9</v>
      </c>
    </row>
    <row r="2273" spans="14:15" x14ac:dyDescent="0.3">
      <c r="N2273">
        <v>107</v>
      </c>
      <c r="O2273">
        <v>5.5</v>
      </c>
    </row>
    <row r="2274" spans="14:15" x14ac:dyDescent="0.3">
      <c r="N2274">
        <v>134</v>
      </c>
      <c r="O2274">
        <v>3.6</v>
      </c>
    </row>
    <row r="2275" spans="14:15" x14ac:dyDescent="0.3">
      <c r="N2275">
        <v>122</v>
      </c>
      <c r="O2275">
        <v>7.4</v>
      </c>
    </row>
    <row r="2276" spans="14:15" x14ac:dyDescent="0.3">
      <c r="N2276">
        <v>97</v>
      </c>
      <c r="O2276">
        <v>3</v>
      </c>
    </row>
    <row r="2277" spans="14:15" x14ac:dyDescent="0.3">
      <c r="N2277">
        <v>110</v>
      </c>
      <c r="O2277">
        <v>7.6</v>
      </c>
    </row>
    <row r="2278" spans="14:15" x14ac:dyDescent="0.3">
      <c r="N2278">
        <v>102</v>
      </c>
      <c r="O2278">
        <v>6.4</v>
      </c>
    </row>
    <row r="2279" spans="14:15" x14ac:dyDescent="0.3">
      <c r="N2279">
        <v>98</v>
      </c>
      <c r="O2279">
        <v>6.9</v>
      </c>
    </row>
    <row r="2280" spans="14:15" x14ac:dyDescent="0.3">
      <c r="N2280">
        <v>120</v>
      </c>
      <c r="O2280">
        <v>6.6</v>
      </c>
    </row>
    <row r="2281" spans="14:15" x14ac:dyDescent="0.3">
      <c r="N2281">
        <v>105</v>
      </c>
      <c r="O2281">
        <v>5.5</v>
      </c>
    </row>
    <row r="2282" spans="14:15" x14ac:dyDescent="0.3">
      <c r="N2282">
        <v>83</v>
      </c>
      <c r="O2282">
        <v>4.0999999999999996</v>
      </c>
    </row>
    <row r="2283" spans="14:15" x14ac:dyDescent="0.3">
      <c r="N2283">
        <v>102</v>
      </c>
      <c r="O2283">
        <v>6.8</v>
      </c>
    </row>
    <row r="2284" spans="14:15" x14ac:dyDescent="0.3">
      <c r="N2284">
        <v>122</v>
      </c>
      <c r="O2284">
        <v>6.5</v>
      </c>
    </row>
    <row r="2285" spans="14:15" x14ac:dyDescent="0.3">
      <c r="N2285">
        <v>126</v>
      </c>
      <c r="O2285">
        <v>7.4</v>
      </c>
    </row>
    <row r="2286" spans="14:15" x14ac:dyDescent="0.3">
      <c r="N2286">
        <v>136</v>
      </c>
      <c r="O2286">
        <v>7.7</v>
      </c>
    </row>
    <row r="2287" spans="14:15" x14ac:dyDescent="0.3">
      <c r="N2287">
        <v>120</v>
      </c>
      <c r="O2287">
        <v>7.1</v>
      </c>
    </row>
    <row r="2288" spans="14:15" x14ac:dyDescent="0.3">
      <c r="N2288">
        <v>108</v>
      </c>
      <c r="O2288">
        <v>6.3</v>
      </c>
    </row>
    <row r="2289" spans="14:15" x14ac:dyDescent="0.3">
      <c r="N2289">
        <v>126</v>
      </c>
      <c r="O2289">
        <v>7.6</v>
      </c>
    </row>
    <row r="2290" spans="14:15" x14ac:dyDescent="0.3">
      <c r="N2290">
        <v>128</v>
      </c>
      <c r="O2290">
        <v>8</v>
      </c>
    </row>
    <row r="2291" spans="14:15" x14ac:dyDescent="0.3">
      <c r="N2291">
        <v>113</v>
      </c>
      <c r="O2291">
        <v>7.3</v>
      </c>
    </row>
    <row r="2292" spans="14:15" x14ac:dyDescent="0.3">
      <c r="N2292">
        <v>89</v>
      </c>
      <c r="O2292">
        <v>7.6</v>
      </c>
    </row>
    <row r="2293" spans="14:15" x14ac:dyDescent="0.3">
      <c r="N2293">
        <v>129</v>
      </c>
      <c r="O2293">
        <v>7.8</v>
      </c>
    </row>
    <row r="2294" spans="14:15" x14ac:dyDescent="0.3">
      <c r="N2294">
        <v>94</v>
      </c>
      <c r="O2294">
        <v>6.5</v>
      </c>
    </row>
    <row r="2295" spans="14:15" x14ac:dyDescent="0.3">
      <c r="N2295">
        <v>106</v>
      </c>
      <c r="O2295">
        <v>6.4</v>
      </c>
    </row>
    <row r="2296" spans="14:15" x14ac:dyDescent="0.3">
      <c r="N2296">
        <v>100</v>
      </c>
      <c r="O2296">
        <v>8</v>
      </c>
    </row>
    <row r="2297" spans="14:15" x14ac:dyDescent="0.3">
      <c r="N2297">
        <v>89</v>
      </c>
      <c r="O2297">
        <v>4.8</v>
      </c>
    </row>
    <row r="2298" spans="14:15" x14ac:dyDescent="0.3">
      <c r="N2298">
        <v>94</v>
      </c>
      <c r="O2298">
        <v>7.8</v>
      </c>
    </row>
    <row r="2299" spans="14:15" x14ac:dyDescent="0.3">
      <c r="N2299">
        <v>83</v>
      </c>
      <c r="O2299">
        <v>5.9</v>
      </c>
    </row>
    <row r="2300" spans="14:15" x14ac:dyDescent="0.3">
      <c r="N2300">
        <v>111</v>
      </c>
      <c r="O2300">
        <v>5.4</v>
      </c>
    </row>
    <row r="2301" spans="14:15" x14ac:dyDescent="0.3">
      <c r="N2301">
        <v>80</v>
      </c>
      <c r="O2301">
        <v>3.3</v>
      </c>
    </row>
    <row r="2302" spans="14:15" x14ac:dyDescent="0.3">
      <c r="N2302">
        <v>112</v>
      </c>
      <c r="O2302">
        <v>8.1999999999999993</v>
      </c>
    </row>
    <row r="2303" spans="14:15" x14ac:dyDescent="0.3">
      <c r="N2303">
        <v>94</v>
      </c>
      <c r="O2303">
        <v>5.4</v>
      </c>
    </row>
    <row r="2304" spans="14:15" x14ac:dyDescent="0.3">
      <c r="N2304">
        <v>130</v>
      </c>
      <c r="O2304">
        <v>6.4</v>
      </c>
    </row>
    <row r="2305" spans="14:15" x14ac:dyDescent="0.3">
      <c r="N2305">
        <v>91</v>
      </c>
      <c r="O2305">
        <v>4.8</v>
      </c>
    </row>
    <row r="2306" spans="14:15" x14ac:dyDescent="0.3">
      <c r="N2306">
        <v>91</v>
      </c>
      <c r="O2306">
        <v>5.9</v>
      </c>
    </row>
    <row r="2307" spans="14:15" x14ac:dyDescent="0.3">
      <c r="N2307">
        <v>110</v>
      </c>
      <c r="O2307">
        <v>5.5</v>
      </c>
    </row>
    <row r="2308" spans="14:15" x14ac:dyDescent="0.3">
      <c r="N2308">
        <v>121</v>
      </c>
      <c r="O2308">
        <v>7.9</v>
      </c>
    </row>
    <row r="2309" spans="14:15" x14ac:dyDescent="0.3">
      <c r="N2309">
        <v>114</v>
      </c>
      <c r="O2309">
        <v>4.9000000000000004</v>
      </c>
    </row>
    <row r="2310" spans="14:15" x14ac:dyDescent="0.3">
      <c r="N2310">
        <v>96</v>
      </c>
      <c r="O2310">
        <v>7.2</v>
      </c>
    </row>
    <row r="2311" spans="14:15" x14ac:dyDescent="0.3">
      <c r="N2311">
        <v>94</v>
      </c>
      <c r="O2311">
        <v>5.3</v>
      </c>
    </row>
    <row r="2312" spans="14:15" x14ac:dyDescent="0.3">
      <c r="N2312">
        <v>109</v>
      </c>
      <c r="O2312">
        <v>7.2</v>
      </c>
    </row>
    <row r="2313" spans="14:15" x14ac:dyDescent="0.3">
      <c r="N2313">
        <v>107</v>
      </c>
      <c r="O2313">
        <v>5.0999999999999996</v>
      </c>
    </row>
    <row r="2314" spans="14:15" x14ac:dyDescent="0.3">
      <c r="N2314">
        <v>96</v>
      </c>
      <c r="O2314">
        <v>5.6</v>
      </c>
    </row>
    <row r="2315" spans="14:15" x14ac:dyDescent="0.3">
      <c r="N2315">
        <v>88</v>
      </c>
      <c r="O2315">
        <v>7.6</v>
      </c>
    </row>
    <row r="2316" spans="14:15" x14ac:dyDescent="0.3">
      <c r="N2316">
        <v>113</v>
      </c>
      <c r="O2316">
        <v>7.2</v>
      </c>
    </row>
    <row r="2317" spans="14:15" x14ac:dyDescent="0.3">
      <c r="N2317">
        <v>101</v>
      </c>
      <c r="O2317">
        <v>5.7</v>
      </c>
    </row>
    <row r="2318" spans="14:15" x14ac:dyDescent="0.3">
      <c r="N2318">
        <v>105</v>
      </c>
      <c r="O2318">
        <v>5.2</v>
      </c>
    </row>
    <row r="2319" spans="14:15" x14ac:dyDescent="0.3">
      <c r="N2319">
        <v>125</v>
      </c>
      <c r="O2319">
        <v>7.7</v>
      </c>
    </row>
    <row r="2320" spans="14:15" x14ac:dyDescent="0.3">
      <c r="N2320">
        <v>100</v>
      </c>
      <c r="O2320">
        <v>7</v>
      </c>
    </row>
    <row r="2321" spans="14:15" x14ac:dyDescent="0.3">
      <c r="N2321">
        <v>112</v>
      </c>
      <c r="O2321">
        <v>6</v>
      </c>
    </row>
    <row r="2322" spans="14:15" x14ac:dyDescent="0.3">
      <c r="N2322">
        <v>112</v>
      </c>
      <c r="O2322">
        <v>6.6</v>
      </c>
    </row>
    <row r="2323" spans="14:15" x14ac:dyDescent="0.3">
      <c r="N2323">
        <v>95</v>
      </c>
      <c r="O2323">
        <v>6.8</v>
      </c>
    </row>
    <row r="2324" spans="14:15" x14ac:dyDescent="0.3">
      <c r="N2324">
        <v>110</v>
      </c>
      <c r="O2324">
        <v>7.2</v>
      </c>
    </row>
    <row r="2325" spans="14:15" x14ac:dyDescent="0.3">
      <c r="N2325">
        <v>118</v>
      </c>
      <c r="O2325">
        <v>7.2</v>
      </c>
    </row>
    <row r="2326" spans="14:15" x14ac:dyDescent="0.3">
      <c r="N2326">
        <v>97</v>
      </c>
      <c r="O2326">
        <v>2.8</v>
      </c>
    </row>
    <row r="2327" spans="14:15" x14ac:dyDescent="0.3">
      <c r="N2327">
        <v>120</v>
      </c>
      <c r="O2327">
        <v>6.6</v>
      </c>
    </row>
    <row r="2328" spans="14:15" x14ac:dyDescent="0.3">
      <c r="N2328">
        <v>135</v>
      </c>
      <c r="O2328">
        <v>6.7</v>
      </c>
    </row>
    <row r="2329" spans="14:15" x14ac:dyDescent="0.3">
      <c r="N2329">
        <v>101</v>
      </c>
      <c r="O2329">
        <v>7</v>
      </c>
    </row>
    <row r="2330" spans="14:15" x14ac:dyDescent="0.3">
      <c r="N2330">
        <v>92</v>
      </c>
      <c r="O2330">
        <v>4.4000000000000004</v>
      </c>
    </row>
    <row r="2331" spans="14:15" x14ac:dyDescent="0.3">
      <c r="N2331">
        <v>92</v>
      </c>
      <c r="O2331">
        <v>6.2</v>
      </c>
    </row>
    <row r="2332" spans="14:15" x14ac:dyDescent="0.3">
      <c r="N2332">
        <v>105</v>
      </c>
      <c r="O2332">
        <v>7.3</v>
      </c>
    </row>
    <row r="2333" spans="14:15" x14ac:dyDescent="0.3">
      <c r="N2333">
        <v>92</v>
      </c>
      <c r="O2333">
        <v>5.0999999999999996</v>
      </c>
    </row>
    <row r="2334" spans="14:15" x14ac:dyDescent="0.3">
      <c r="N2334">
        <v>122</v>
      </c>
      <c r="O2334">
        <v>6.6</v>
      </c>
    </row>
    <row r="2335" spans="14:15" x14ac:dyDescent="0.3">
      <c r="N2335">
        <v>91</v>
      </c>
      <c r="O2335">
        <v>4.5</v>
      </c>
    </row>
    <row r="2336" spans="14:15" x14ac:dyDescent="0.3">
      <c r="N2336">
        <v>93</v>
      </c>
      <c r="O2336">
        <v>5.9</v>
      </c>
    </row>
    <row r="2337" spans="14:15" x14ac:dyDescent="0.3">
      <c r="N2337">
        <v>94</v>
      </c>
      <c r="O2337">
        <v>6.6</v>
      </c>
    </row>
    <row r="2338" spans="14:15" x14ac:dyDescent="0.3">
      <c r="N2338">
        <v>95</v>
      </c>
      <c r="O2338">
        <v>6.5</v>
      </c>
    </row>
    <row r="2339" spans="14:15" x14ac:dyDescent="0.3">
      <c r="N2339">
        <v>105</v>
      </c>
      <c r="O2339">
        <v>7.3</v>
      </c>
    </row>
    <row r="2340" spans="14:15" x14ac:dyDescent="0.3">
      <c r="N2340">
        <v>103</v>
      </c>
      <c r="O2340">
        <v>7.5</v>
      </c>
    </row>
    <row r="2341" spans="14:15" x14ac:dyDescent="0.3">
      <c r="N2341">
        <v>102</v>
      </c>
      <c r="O2341">
        <v>5.9</v>
      </c>
    </row>
    <row r="2342" spans="14:15" x14ac:dyDescent="0.3">
      <c r="N2342">
        <v>116</v>
      </c>
      <c r="O2342">
        <v>7.4</v>
      </c>
    </row>
    <row r="2343" spans="14:15" x14ac:dyDescent="0.3">
      <c r="N2343">
        <v>110</v>
      </c>
      <c r="O2343">
        <v>6.9</v>
      </c>
    </row>
    <row r="2344" spans="14:15" x14ac:dyDescent="0.3">
      <c r="N2344">
        <v>120</v>
      </c>
      <c r="O2344">
        <v>7.9</v>
      </c>
    </row>
    <row r="2345" spans="14:15" x14ac:dyDescent="0.3">
      <c r="N2345">
        <v>122</v>
      </c>
      <c r="O2345">
        <v>8.4</v>
      </c>
    </row>
    <row r="2346" spans="14:15" x14ac:dyDescent="0.3">
      <c r="N2346">
        <v>118</v>
      </c>
      <c r="O2346">
        <v>8</v>
      </c>
    </row>
    <row r="2347" spans="14:15" x14ac:dyDescent="0.3">
      <c r="N2347">
        <v>107</v>
      </c>
      <c r="O2347">
        <v>6</v>
      </c>
    </row>
    <row r="2348" spans="14:15" x14ac:dyDescent="0.3">
      <c r="N2348">
        <v>102</v>
      </c>
      <c r="O2348">
        <v>6.8</v>
      </c>
    </row>
    <row r="2349" spans="14:15" x14ac:dyDescent="0.3">
      <c r="N2349">
        <v>154</v>
      </c>
      <c r="O2349">
        <v>7.8</v>
      </c>
    </row>
    <row r="2350" spans="14:15" x14ac:dyDescent="0.3">
      <c r="N2350">
        <v>114</v>
      </c>
      <c r="O2350">
        <v>8.1</v>
      </c>
    </row>
    <row r="2351" spans="14:15" x14ac:dyDescent="0.3">
      <c r="N2351">
        <v>109</v>
      </c>
      <c r="O2351">
        <v>6.1</v>
      </c>
    </row>
    <row r="2352" spans="14:15" x14ac:dyDescent="0.3">
      <c r="N2352">
        <v>94</v>
      </c>
      <c r="O2352">
        <v>6.2</v>
      </c>
    </row>
    <row r="2353" spans="14:15" x14ac:dyDescent="0.3">
      <c r="N2353">
        <v>100</v>
      </c>
      <c r="O2353">
        <v>6.2</v>
      </c>
    </row>
    <row r="2354" spans="14:15" x14ac:dyDescent="0.3">
      <c r="N2354">
        <v>98</v>
      </c>
      <c r="O2354">
        <v>7.4</v>
      </c>
    </row>
    <row r="2355" spans="14:15" x14ac:dyDescent="0.3">
      <c r="N2355">
        <v>102</v>
      </c>
      <c r="O2355">
        <v>6.6</v>
      </c>
    </row>
    <row r="2356" spans="14:15" x14ac:dyDescent="0.3">
      <c r="N2356">
        <v>94</v>
      </c>
      <c r="O2356">
        <v>7.3</v>
      </c>
    </row>
    <row r="2357" spans="14:15" x14ac:dyDescent="0.3">
      <c r="N2357">
        <v>92</v>
      </c>
      <c r="O2357">
        <v>7.5</v>
      </c>
    </row>
    <row r="2358" spans="14:15" x14ac:dyDescent="0.3">
      <c r="N2358">
        <v>113</v>
      </c>
      <c r="O2358">
        <v>5.6</v>
      </c>
    </row>
    <row r="2359" spans="14:15" x14ac:dyDescent="0.3">
      <c r="N2359">
        <v>115</v>
      </c>
      <c r="O2359">
        <v>7.3</v>
      </c>
    </row>
    <row r="2360" spans="14:15" x14ac:dyDescent="0.3">
      <c r="N2360">
        <v>95</v>
      </c>
      <c r="O2360">
        <v>6.4</v>
      </c>
    </row>
    <row r="2361" spans="14:15" x14ac:dyDescent="0.3">
      <c r="N2361">
        <v>87</v>
      </c>
      <c r="O2361">
        <v>5</v>
      </c>
    </row>
    <row r="2362" spans="14:15" x14ac:dyDescent="0.3">
      <c r="N2362">
        <v>88</v>
      </c>
      <c r="O2362">
        <v>5.4</v>
      </c>
    </row>
    <row r="2363" spans="14:15" x14ac:dyDescent="0.3">
      <c r="N2363">
        <v>97</v>
      </c>
      <c r="O2363">
        <v>7.1</v>
      </c>
    </row>
    <row r="2364" spans="14:15" x14ac:dyDescent="0.3">
      <c r="N2364">
        <v>94</v>
      </c>
      <c r="O2364">
        <v>5.3</v>
      </c>
    </row>
    <row r="2365" spans="14:15" x14ac:dyDescent="0.3">
      <c r="N2365">
        <v>112</v>
      </c>
      <c r="O2365">
        <v>6.5</v>
      </c>
    </row>
    <row r="2366" spans="14:15" x14ac:dyDescent="0.3">
      <c r="N2366">
        <v>98</v>
      </c>
      <c r="O2366">
        <v>6.2</v>
      </c>
    </row>
    <row r="2367" spans="14:15" x14ac:dyDescent="0.3">
      <c r="N2367">
        <v>104</v>
      </c>
      <c r="O2367">
        <v>6.4</v>
      </c>
    </row>
    <row r="2368" spans="14:15" x14ac:dyDescent="0.3">
      <c r="N2368">
        <v>120</v>
      </c>
      <c r="O2368">
        <v>6.9</v>
      </c>
    </row>
    <row r="2369" spans="14:15" x14ac:dyDescent="0.3">
      <c r="N2369">
        <v>99</v>
      </c>
      <c r="O2369">
        <v>5.7</v>
      </c>
    </row>
    <row r="2370" spans="14:15" x14ac:dyDescent="0.3">
      <c r="N2370">
        <v>109</v>
      </c>
      <c r="O2370">
        <v>7.7</v>
      </c>
    </row>
    <row r="2371" spans="14:15" x14ac:dyDescent="0.3">
      <c r="N2371">
        <v>106</v>
      </c>
      <c r="O2371">
        <v>5.6</v>
      </c>
    </row>
    <row r="2372" spans="14:15" x14ac:dyDescent="0.3">
      <c r="N2372">
        <v>123</v>
      </c>
      <c r="O2372">
        <v>7.7</v>
      </c>
    </row>
    <row r="2373" spans="14:15" x14ac:dyDescent="0.3">
      <c r="N2373">
        <v>86</v>
      </c>
      <c r="O2373">
        <v>5.0999999999999996</v>
      </c>
    </row>
    <row r="2374" spans="14:15" x14ac:dyDescent="0.3">
      <c r="N2374">
        <v>120</v>
      </c>
      <c r="O2374">
        <v>6.8</v>
      </c>
    </row>
    <row r="2375" spans="14:15" x14ac:dyDescent="0.3">
      <c r="N2375">
        <v>105</v>
      </c>
      <c r="O2375">
        <v>8.4</v>
      </c>
    </row>
    <row r="2376" spans="14:15" x14ac:dyDescent="0.3">
      <c r="N2376">
        <v>119</v>
      </c>
      <c r="O2376">
        <v>4.9000000000000004</v>
      </c>
    </row>
    <row r="2377" spans="14:15" x14ac:dyDescent="0.3">
      <c r="N2377">
        <v>115</v>
      </c>
      <c r="O2377">
        <v>7.1</v>
      </c>
    </row>
    <row r="2378" spans="14:15" x14ac:dyDescent="0.3">
      <c r="N2378">
        <v>114</v>
      </c>
      <c r="O2378">
        <v>6.6</v>
      </c>
    </row>
    <row r="2379" spans="14:15" x14ac:dyDescent="0.3">
      <c r="N2379">
        <v>90</v>
      </c>
      <c r="O2379">
        <v>6.1</v>
      </c>
    </row>
    <row r="2380" spans="14:15" x14ac:dyDescent="0.3">
      <c r="N2380">
        <v>94</v>
      </c>
      <c r="O2380">
        <v>4.0999999999999996</v>
      </c>
    </row>
    <row r="2381" spans="14:15" x14ac:dyDescent="0.3">
      <c r="N2381">
        <v>98</v>
      </c>
      <c r="O2381">
        <v>8.1</v>
      </c>
    </row>
    <row r="2382" spans="14:15" x14ac:dyDescent="0.3">
      <c r="N2382">
        <v>126</v>
      </c>
      <c r="O2382">
        <v>7.6</v>
      </c>
    </row>
    <row r="2383" spans="14:15" x14ac:dyDescent="0.3">
      <c r="N2383">
        <v>100</v>
      </c>
      <c r="O2383">
        <v>7.8</v>
      </c>
    </row>
    <row r="2384" spans="14:15" x14ac:dyDescent="0.3">
      <c r="N2384">
        <v>89</v>
      </c>
      <c r="O2384">
        <v>4.5999999999999996</v>
      </c>
    </row>
    <row r="2385" spans="14:15" x14ac:dyDescent="0.3">
      <c r="N2385">
        <v>111</v>
      </c>
      <c r="O2385">
        <v>6</v>
      </c>
    </row>
    <row r="2386" spans="14:15" x14ac:dyDescent="0.3">
      <c r="N2386">
        <v>100</v>
      </c>
      <c r="O2386">
        <v>7</v>
      </c>
    </row>
    <row r="2387" spans="14:15" x14ac:dyDescent="0.3">
      <c r="N2387">
        <v>115</v>
      </c>
      <c r="O2387">
        <v>6.7</v>
      </c>
    </row>
    <row r="2388" spans="14:15" x14ac:dyDescent="0.3">
      <c r="N2388">
        <v>106</v>
      </c>
      <c r="O2388">
        <v>6.4</v>
      </c>
    </row>
    <row r="2389" spans="14:15" x14ac:dyDescent="0.3">
      <c r="N2389">
        <v>124</v>
      </c>
      <c r="O2389">
        <v>7.2</v>
      </c>
    </row>
    <row r="2390" spans="14:15" x14ac:dyDescent="0.3">
      <c r="N2390">
        <v>107</v>
      </c>
      <c r="O2390">
        <v>7.4</v>
      </c>
    </row>
    <row r="2391" spans="14:15" x14ac:dyDescent="0.3">
      <c r="N2391">
        <v>99</v>
      </c>
      <c r="O2391">
        <v>4.8</v>
      </c>
    </row>
    <row r="2392" spans="14:15" x14ac:dyDescent="0.3">
      <c r="N2392">
        <v>90</v>
      </c>
      <c r="O2392">
        <v>4</v>
      </c>
    </row>
    <row r="2393" spans="14:15" x14ac:dyDescent="0.3">
      <c r="N2393">
        <v>101</v>
      </c>
      <c r="O2393">
        <v>6.2</v>
      </c>
    </row>
    <row r="2394" spans="14:15" x14ac:dyDescent="0.3">
      <c r="N2394">
        <v>119</v>
      </c>
      <c r="O2394">
        <v>7.7</v>
      </c>
    </row>
    <row r="2395" spans="14:15" x14ac:dyDescent="0.3">
      <c r="N2395">
        <v>103</v>
      </c>
      <c r="O2395">
        <v>6.7</v>
      </c>
    </row>
    <row r="2396" spans="14:15" x14ac:dyDescent="0.3">
      <c r="N2396">
        <v>134</v>
      </c>
      <c r="O2396">
        <v>7.9</v>
      </c>
    </row>
    <row r="2397" spans="14:15" x14ac:dyDescent="0.3">
      <c r="N2397">
        <v>155</v>
      </c>
      <c r="O2397">
        <v>7.9</v>
      </c>
    </row>
    <row r="2398" spans="14:15" x14ac:dyDescent="0.3">
      <c r="N2398">
        <v>94</v>
      </c>
      <c r="O2398">
        <v>5.5</v>
      </c>
    </row>
    <row r="2399" spans="14:15" x14ac:dyDescent="0.3">
      <c r="N2399">
        <v>95</v>
      </c>
      <c r="O2399">
        <v>6.2</v>
      </c>
    </row>
    <row r="2400" spans="14:15" x14ac:dyDescent="0.3">
      <c r="N2400">
        <v>89</v>
      </c>
      <c r="O2400">
        <v>5.0999999999999996</v>
      </c>
    </row>
    <row r="2401" spans="14:15" x14ac:dyDescent="0.3">
      <c r="N2401">
        <v>97</v>
      </c>
      <c r="O2401">
        <v>4.0999999999999996</v>
      </c>
    </row>
    <row r="2402" spans="14:15" x14ac:dyDescent="0.3">
      <c r="N2402">
        <v>90</v>
      </c>
      <c r="O2402">
        <v>6.7</v>
      </c>
    </row>
    <row r="2403" spans="14:15" x14ac:dyDescent="0.3">
      <c r="N2403">
        <v>92</v>
      </c>
      <c r="O2403">
        <v>4.7</v>
      </c>
    </row>
    <row r="2404" spans="14:15" x14ac:dyDescent="0.3">
      <c r="N2404">
        <v>100</v>
      </c>
      <c r="O2404">
        <v>6.4</v>
      </c>
    </row>
    <row r="2405" spans="14:15" x14ac:dyDescent="0.3">
      <c r="N2405">
        <v>117</v>
      </c>
      <c r="O2405">
        <v>6.3</v>
      </c>
    </row>
    <row r="2406" spans="14:15" x14ac:dyDescent="0.3">
      <c r="N2406">
        <v>84</v>
      </c>
      <c r="O2406">
        <v>5.5</v>
      </c>
    </row>
    <row r="2407" spans="14:15" x14ac:dyDescent="0.3">
      <c r="N2407">
        <v>140</v>
      </c>
      <c r="O2407">
        <v>7.3</v>
      </c>
    </row>
    <row r="2408" spans="14:15" x14ac:dyDescent="0.3">
      <c r="N2408">
        <v>108</v>
      </c>
      <c r="O2408">
        <v>6.3</v>
      </c>
    </row>
    <row r="2409" spans="14:15" x14ac:dyDescent="0.3">
      <c r="N2409">
        <v>109</v>
      </c>
      <c r="O2409">
        <v>4.9000000000000004</v>
      </c>
    </row>
    <row r="2410" spans="14:15" x14ac:dyDescent="0.3">
      <c r="N2410">
        <v>131</v>
      </c>
      <c r="O2410">
        <v>7.6</v>
      </c>
    </row>
    <row r="2411" spans="14:15" x14ac:dyDescent="0.3">
      <c r="N2411">
        <v>114</v>
      </c>
      <c r="O2411">
        <v>6</v>
      </c>
    </row>
    <row r="2412" spans="14:15" x14ac:dyDescent="0.3">
      <c r="N2412">
        <v>97</v>
      </c>
      <c r="O2412">
        <v>6.2</v>
      </c>
    </row>
    <row r="2413" spans="14:15" x14ac:dyDescent="0.3">
      <c r="N2413">
        <v>122</v>
      </c>
      <c r="O2413">
        <v>6.8</v>
      </c>
    </row>
    <row r="2414" spans="14:15" x14ac:dyDescent="0.3">
      <c r="N2414">
        <v>87</v>
      </c>
      <c r="O2414">
        <v>4.5</v>
      </c>
    </row>
    <row r="2415" spans="14:15" x14ac:dyDescent="0.3">
      <c r="N2415">
        <v>85</v>
      </c>
      <c r="O2415">
        <v>5.7</v>
      </c>
    </row>
    <row r="2416" spans="14:15" x14ac:dyDescent="0.3">
      <c r="N2416">
        <v>101</v>
      </c>
      <c r="O2416">
        <v>4.5999999999999996</v>
      </c>
    </row>
    <row r="2417" spans="14:15" x14ac:dyDescent="0.3">
      <c r="N2417">
        <v>121</v>
      </c>
      <c r="O2417">
        <v>6.2</v>
      </c>
    </row>
    <row r="2418" spans="14:15" x14ac:dyDescent="0.3">
      <c r="N2418">
        <v>107</v>
      </c>
      <c r="O2418">
        <v>7</v>
      </c>
    </row>
    <row r="2419" spans="14:15" x14ac:dyDescent="0.3">
      <c r="N2419">
        <v>111</v>
      </c>
      <c r="O2419">
        <v>6.9</v>
      </c>
    </row>
    <row r="2420" spans="14:15" x14ac:dyDescent="0.3">
      <c r="N2420">
        <v>97</v>
      </c>
      <c r="O2420">
        <v>6.7</v>
      </c>
    </row>
    <row r="2421" spans="14:15" x14ac:dyDescent="0.3">
      <c r="N2421">
        <v>97</v>
      </c>
      <c r="O2421">
        <v>5.6</v>
      </c>
    </row>
    <row r="2422" spans="14:15" x14ac:dyDescent="0.3">
      <c r="N2422">
        <v>125</v>
      </c>
      <c r="O2422">
        <v>6.6</v>
      </c>
    </row>
    <row r="2423" spans="14:15" x14ac:dyDescent="0.3">
      <c r="N2423">
        <v>124</v>
      </c>
      <c r="O2423">
        <v>6.4</v>
      </c>
    </row>
    <row r="2424" spans="14:15" x14ac:dyDescent="0.3">
      <c r="N2424">
        <v>76</v>
      </c>
      <c r="O2424">
        <v>2.8</v>
      </c>
    </row>
    <row r="2425" spans="14:15" x14ac:dyDescent="0.3">
      <c r="N2425">
        <v>107</v>
      </c>
      <c r="O2425">
        <v>5.4</v>
      </c>
    </row>
    <row r="2426" spans="14:15" x14ac:dyDescent="0.3">
      <c r="N2426">
        <v>91</v>
      </c>
      <c r="O2426">
        <v>5</v>
      </c>
    </row>
    <row r="2427" spans="14:15" x14ac:dyDescent="0.3">
      <c r="N2427">
        <v>96</v>
      </c>
      <c r="O2427">
        <v>5.0999999999999996</v>
      </c>
    </row>
    <row r="2428" spans="14:15" x14ac:dyDescent="0.3">
      <c r="N2428">
        <v>142</v>
      </c>
      <c r="O2428">
        <v>8</v>
      </c>
    </row>
    <row r="2429" spans="14:15" x14ac:dyDescent="0.3">
      <c r="N2429">
        <v>103</v>
      </c>
      <c r="O2429">
        <v>5.9</v>
      </c>
    </row>
    <row r="2430" spans="14:15" x14ac:dyDescent="0.3">
      <c r="N2430">
        <v>117</v>
      </c>
      <c r="O2430">
        <v>8.1999999999999993</v>
      </c>
    </row>
    <row r="2431" spans="14:15" x14ac:dyDescent="0.3">
      <c r="N2431">
        <v>116</v>
      </c>
      <c r="O2431">
        <v>7</v>
      </c>
    </row>
    <row r="2432" spans="14:15" x14ac:dyDescent="0.3">
      <c r="N2432">
        <v>118</v>
      </c>
      <c r="O2432">
        <v>6.6</v>
      </c>
    </row>
    <row r="2433" spans="14:15" x14ac:dyDescent="0.3">
      <c r="N2433">
        <v>108</v>
      </c>
      <c r="O2433">
        <v>6.7</v>
      </c>
    </row>
    <row r="2434" spans="14:15" x14ac:dyDescent="0.3">
      <c r="N2434">
        <v>94</v>
      </c>
      <c r="O2434">
        <v>5.5</v>
      </c>
    </row>
    <row r="2435" spans="14:15" x14ac:dyDescent="0.3">
      <c r="N2435">
        <v>97</v>
      </c>
      <c r="O2435">
        <v>4.9000000000000004</v>
      </c>
    </row>
    <row r="2436" spans="14:15" x14ac:dyDescent="0.3">
      <c r="N2436">
        <v>97</v>
      </c>
      <c r="O2436">
        <v>6.9</v>
      </c>
    </row>
    <row r="2437" spans="14:15" x14ac:dyDescent="0.3">
      <c r="N2437">
        <v>91</v>
      </c>
      <c r="O2437">
        <v>5.6</v>
      </c>
    </row>
    <row r="2438" spans="14:15" x14ac:dyDescent="0.3">
      <c r="N2438">
        <v>107</v>
      </c>
      <c r="O2438">
        <v>8</v>
      </c>
    </row>
    <row r="2439" spans="14:15" x14ac:dyDescent="0.3">
      <c r="N2439">
        <v>95</v>
      </c>
      <c r="O2439">
        <v>5.3</v>
      </c>
    </row>
    <row r="2440" spans="14:15" x14ac:dyDescent="0.3">
      <c r="N2440">
        <v>102</v>
      </c>
      <c r="O2440">
        <v>6.2</v>
      </c>
    </row>
    <row r="2441" spans="14:15" x14ac:dyDescent="0.3">
      <c r="N2441">
        <v>88</v>
      </c>
      <c r="O2441">
        <v>5.3</v>
      </c>
    </row>
    <row r="2442" spans="14:15" x14ac:dyDescent="0.3">
      <c r="N2442">
        <v>106</v>
      </c>
      <c r="O2442">
        <v>6.6</v>
      </c>
    </row>
    <row r="2443" spans="14:15" x14ac:dyDescent="0.3">
      <c r="N2443">
        <v>92</v>
      </c>
      <c r="O2443">
        <v>7.2</v>
      </c>
    </row>
    <row r="2444" spans="14:15" x14ac:dyDescent="0.3">
      <c r="N2444">
        <v>105</v>
      </c>
      <c r="O2444">
        <v>4.5999999999999996</v>
      </c>
    </row>
    <row r="2445" spans="14:15" x14ac:dyDescent="0.3">
      <c r="N2445">
        <v>107</v>
      </c>
      <c r="O2445">
        <v>7.5</v>
      </c>
    </row>
    <row r="2446" spans="14:15" x14ac:dyDescent="0.3">
      <c r="N2446">
        <v>120</v>
      </c>
      <c r="O2446">
        <v>6.5</v>
      </c>
    </row>
    <row r="2447" spans="14:15" x14ac:dyDescent="0.3">
      <c r="N2447">
        <v>103</v>
      </c>
      <c r="O2447">
        <v>7.6</v>
      </c>
    </row>
    <row r="2448" spans="14:15" x14ac:dyDescent="0.3">
      <c r="N2448">
        <v>92</v>
      </c>
      <c r="O2448">
        <v>6.2</v>
      </c>
    </row>
    <row r="2449" spans="14:15" x14ac:dyDescent="0.3">
      <c r="N2449">
        <v>147</v>
      </c>
      <c r="O2449">
        <v>8</v>
      </c>
    </row>
    <row r="2450" spans="14:15" x14ac:dyDescent="0.3">
      <c r="N2450">
        <v>98</v>
      </c>
      <c r="O2450">
        <v>6.3</v>
      </c>
    </row>
    <row r="2451" spans="14:15" x14ac:dyDescent="0.3">
      <c r="N2451">
        <v>103</v>
      </c>
      <c r="O2451">
        <v>7.2</v>
      </c>
    </row>
    <row r="2452" spans="14:15" x14ac:dyDescent="0.3">
      <c r="N2452">
        <v>111</v>
      </c>
      <c r="O2452">
        <v>6.7</v>
      </c>
    </row>
    <row r="2453" spans="14:15" x14ac:dyDescent="0.3">
      <c r="N2453">
        <v>98</v>
      </c>
      <c r="O2453">
        <v>5.3</v>
      </c>
    </row>
    <row r="2454" spans="14:15" x14ac:dyDescent="0.3">
      <c r="N2454">
        <v>111</v>
      </c>
      <c r="O2454">
        <v>6.3</v>
      </c>
    </row>
    <row r="2455" spans="14:15" x14ac:dyDescent="0.3">
      <c r="N2455">
        <v>111</v>
      </c>
      <c r="O2455">
        <v>6.5</v>
      </c>
    </row>
    <row r="2456" spans="14:15" x14ac:dyDescent="0.3">
      <c r="N2456">
        <v>145</v>
      </c>
      <c r="O2456">
        <v>8.3000000000000007</v>
      </c>
    </row>
    <row r="2457" spans="14:15" x14ac:dyDescent="0.3">
      <c r="N2457">
        <v>84</v>
      </c>
      <c r="O2457">
        <v>7.2</v>
      </c>
    </row>
    <row r="2458" spans="14:15" x14ac:dyDescent="0.3">
      <c r="N2458">
        <v>115</v>
      </c>
      <c r="O2458">
        <v>6.8</v>
      </c>
    </row>
    <row r="2459" spans="14:15" x14ac:dyDescent="0.3">
      <c r="N2459">
        <v>105</v>
      </c>
      <c r="O2459">
        <v>6.4</v>
      </c>
    </row>
    <row r="2460" spans="14:15" x14ac:dyDescent="0.3">
      <c r="N2460">
        <v>98</v>
      </c>
      <c r="O2460">
        <v>6.9</v>
      </c>
    </row>
    <row r="2461" spans="14:15" x14ac:dyDescent="0.3">
      <c r="N2461">
        <v>110</v>
      </c>
      <c r="O2461">
        <v>6.2</v>
      </c>
    </row>
    <row r="2462" spans="14:15" x14ac:dyDescent="0.3">
      <c r="N2462">
        <v>103</v>
      </c>
      <c r="O2462">
        <v>6.1</v>
      </c>
    </row>
    <row r="2463" spans="14:15" x14ac:dyDescent="0.3">
      <c r="N2463">
        <v>90</v>
      </c>
      <c r="O2463">
        <v>5.0999999999999996</v>
      </c>
    </row>
    <row r="2464" spans="14:15" x14ac:dyDescent="0.3">
      <c r="N2464">
        <v>105</v>
      </c>
      <c r="O2464">
        <v>4.5</v>
      </c>
    </row>
    <row r="2465" spans="14:15" x14ac:dyDescent="0.3">
      <c r="N2465">
        <v>93</v>
      </c>
      <c r="O2465">
        <v>5.9</v>
      </c>
    </row>
    <row r="2466" spans="14:15" x14ac:dyDescent="0.3">
      <c r="N2466">
        <v>101</v>
      </c>
      <c r="O2466">
        <v>8.1</v>
      </c>
    </row>
    <row r="2467" spans="14:15" x14ac:dyDescent="0.3">
      <c r="N2467">
        <v>115</v>
      </c>
      <c r="O2467">
        <v>5.7</v>
      </c>
    </row>
    <row r="2468" spans="14:15" x14ac:dyDescent="0.3">
      <c r="N2468">
        <v>120</v>
      </c>
      <c r="O2468">
        <v>6.8</v>
      </c>
    </row>
    <row r="2469" spans="14:15" x14ac:dyDescent="0.3">
      <c r="N2469">
        <v>111</v>
      </c>
      <c r="O2469">
        <v>7.5</v>
      </c>
    </row>
    <row r="2470" spans="14:15" x14ac:dyDescent="0.3">
      <c r="N2470">
        <v>131</v>
      </c>
      <c r="O2470">
        <v>8.3000000000000007</v>
      </c>
    </row>
    <row r="2471" spans="14:15" x14ac:dyDescent="0.3">
      <c r="N2471">
        <v>139</v>
      </c>
      <c r="O2471">
        <v>7.4</v>
      </c>
    </row>
    <row r="2472" spans="14:15" x14ac:dyDescent="0.3">
      <c r="N2472">
        <v>120</v>
      </c>
      <c r="O2472">
        <v>8</v>
      </c>
    </row>
    <row r="2473" spans="14:15" x14ac:dyDescent="0.3">
      <c r="N2473">
        <v>119</v>
      </c>
      <c r="O2473">
        <v>6.9</v>
      </c>
    </row>
    <row r="2474" spans="14:15" x14ac:dyDescent="0.3">
      <c r="N2474">
        <v>125</v>
      </c>
      <c r="O2474">
        <v>6.9</v>
      </c>
    </row>
    <row r="2475" spans="14:15" x14ac:dyDescent="0.3">
      <c r="N2475">
        <v>108</v>
      </c>
      <c r="O2475">
        <v>5.5</v>
      </c>
    </row>
    <row r="2476" spans="14:15" x14ac:dyDescent="0.3">
      <c r="N2476">
        <v>145</v>
      </c>
      <c r="O2476">
        <v>7.2</v>
      </c>
    </row>
    <row r="2477" spans="14:15" x14ac:dyDescent="0.3">
      <c r="N2477">
        <v>98</v>
      </c>
      <c r="O2477">
        <v>6.9</v>
      </c>
    </row>
    <row r="2478" spans="14:15" x14ac:dyDescent="0.3">
      <c r="N2478">
        <v>101</v>
      </c>
      <c r="O2478">
        <v>5.5</v>
      </c>
    </row>
    <row r="2479" spans="14:15" x14ac:dyDescent="0.3">
      <c r="N2479">
        <v>109</v>
      </c>
      <c r="O2479">
        <v>5.2</v>
      </c>
    </row>
    <row r="2480" spans="14:15" x14ac:dyDescent="0.3">
      <c r="N2480">
        <v>123</v>
      </c>
      <c r="O2480">
        <v>7.1</v>
      </c>
    </row>
    <row r="2481" spans="14:15" x14ac:dyDescent="0.3">
      <c r="N2481">
        <v>99</v>
      </c>
      <c r="O2481">
        <v>5.5</v>
      </c>
    </row>
    <row r="2482" spans="14:15" x14ac:dyDescent="0.3">
      <c r="N2482">
        <v>107</v>
      </c>
      <c r="O2482">
        <v>6.7</v>
      </c>
    </row>
    <row r="2483" spans="14:15" x14ac:dyDescent="0.3">
      <c r="N2483">
        <v>81</v>
      </c>
      <c r="O2483">
        <v>5</v>
      </c>
    </row>
    <row r="2484" spans="14:15" x14ac:dyDescent="0.3">
      <c r="N2484">
        <v>105</v>
      </c>
      <c r="O2484">
        <v>6.4</v>
      </c>
    </row>
    <row r="2485" spans="14:15" x14ac:dyDescent="0.3">
      <c r="N2485">
        <v>82</v>
      </c>
      <c r="O2485">
        <v>6.6</v>
      </c>
    </row>
    <row r="2486" spans="14:15" x14ac:dyDescent="0.3">
      <c r="N2486">
        <v>109</v>
      </c>
      <c r="O2486">
        <v>5.9</v>
      </c>
    </row>
    <row r="2487" spans="14:15" x14ac:dyDescent="0.3">
      <c r="N2487">
        <v>95</v>
      </c>
      <c r="O2487">
        <v>5.7</v>
      </c>
    </row>
    <row r="2488" spans="14:15" x14ac:dyDescent="0.3">
      <c r="N2488">
        <v>100</v>
      </c>
      <c r="O2488">
        <v>4.5</v>
      </c>
    </row>
    <row r="2489" spans="14:15" x14ac:dyDescent="0.3">
      <c r="N2489">
        <v>91</v>
      </c>
      <c r="O2489">
        <v>5</v>
      </c>
    </row>
    <row r="2490" spans="14:15" x14ac:dyDescent="0.3">
      <c r="N2490">
        <v>90</v>
      </c>
      <c r="O2490">
        <v>4.5999999999999996</v>
      </c>
    </row>
    <row r="2491" spans="14:15" x14ac:dyDescent="0.3">
      <c r="N2491">
        <v>108</v>
      </c>
      <c r="O2491">
        <v>6.5</v>
      </c>
    </row>
    <row r="2492" spans="14:15" x14ac:dyDescent="0.3">
      <c r="N2492">
        <v>103</v>
      </c>
      <c r="O2492">
        <v>4.9000000000000004</v>
      </c>
    </row>
    <row r="2493" spans="14:15" x14ac:dyDescent="0.3">
      <c r="N2493">
        <v>96</v>
      </c>
      <c r="O2493">
        <v>6</v>
      </c>
    </row>
    <row r="2494" spans="14:15" x14ac:dyDescent="0.3">
      <c r="N2494">
        <v>117</v>
      </c>
      <c r="O2494">
        <v>6.9</v>
      </c>
    </row>
    <row r="2495" spans="14:15" x14ac:dyDescent="0.3">
      <c r="N2495">
        <v>93</v>
      </c>
      <c r="O2495">
        <v>5.7</v>
      </c>
    </row>
    <row r="2496" spans="14:15" x14ac:dyDescent="0.3">
      <c r="N2496">
        <v>115</v>
      </c>
      <c r="O2496">
        <v>6.9</v>
      </c>
    </row>
    <row r="2497" spans="14:15" x14ac:dyDescent="0.3">
      <c r="N2497">
        <v>85</v>
      </c>
      <c r="O2497">
        <v>4.4000000000000004</v>
      </c>
    </row>
    <row r="2498" spans="14:15" x14ac:dyDescent="0.3">
      <c r="N2498">
        <v>112</v>
      </c>
      <c r="O2498">
        <v>7</v>
      </c>
    </row>
    <row r="2499" spans="14:15" x14ac:dyDescent="0.3">
      <c r="N2499">
        <v>86</v>
      </c>
      <c r="O2499">
        <v>5.4</v>
      </c>
    </row>
    <row r="2500" spans="14:15" x14ac:dyDescent="0.3">
      <c r="N2500">
        <v>86</v>
      </c>
      <c r="O2500">
        <v>5.4</v>
      </c>
    </row>
    <row r="2501" spans="14:15" x14ac:dyDescent="0.3">
      <c r="N2501">
        <v>137</v>
      </c>
      <c r="O2501">
        <v>7.6</v>
      </c>
    </row>
    <row r="2502" spans="14:15" x14ac:dyDescent="0.3">
      <c r="N2502">
        <v>90</v>
      </c>
      <c r="O2502">
        <v>5.9</v>
      </c>
    </row>
    <row r="2503" spans="14:15" x14ac:dyDescent="0.3">
      <c r="N2503">
        <v>107</v>
      </c>
      <c r="O2503">
        <v>6.6</v>
      </c>
    </row>
    <row r="2504" spans="14:15" x14ac:dyDescent="0.3">
      <c r="N2504">
        <v>98</v>
      </c>
      <c r="O2504">
        <v>6.7</v>
      </c>
    </row>
    <row r="2505" spans="14:15" x14ac:dyDescent="0.3">
      <c r="N2505">
        <v>84</v>
      </c>
      <c r="O2505">
        <v>3.9</v>
      </c>
    </row>
    <row r="2506" spans="14:15" x14ac:dyDescent="0.3">
      <c r="N2506">
        <v>139</v>
      </c>
      <c r="O2506">
        <v>5.7</v>
      </c>
    </row>
    <row r="2507" spans="14:15" x14ac:dyDescent="0.3">
      <c r="N2507">
        <v>127</v>
      </c>
      <c r="O2507">
        <v>6.5</v>
      </c>
    </row>
    <row r="2508" spans="14:15" x14ac:dyDescent="0.3">
      <c r="N2508">
        <v>150</v>
      </c>
      <c r="O2508">
        <v>6.8</v>
      </c>
    </row>
    <row r="2509" spans="14:15" x14ac:dyDescent="0.3">
      <c r="N2509">
        <v>132</v>
      </c>
      <c r="O2509">
        <v>7.3</v>
      </c>
    </row>
    <row r="2510" spans="14:15" x14ac:dyDescent="0.3">
      <c r="N2510">
        <v>115</v>
      </c>
      <c r="O2510">
        <v>7</v>
      </c>
    </row>
    <row r="2511" spans="14:15" x14ac:dyDescent="0.3">
      <c r="N2511">
        <v>105</v>
      </c>
      <c r="O2511">
        <v>6.5</v>
      </c>
    </row>
    <row r="2512" spans="14:15" x14ac:dyDescent="0.3">
      <c r="N2512">
        <v>90</v>
      </c>
      <c r="O2512">
        <v>7.7</v>
      </c>
    </row>
    <row r="2513" spans="14:15" x14ac:dyDescent="0.3">
      <c r="N2513">
        <v>134</v>
      </c>
      <c r="O2513">
        <v>7.7</v>
      </c>
    </row>
    <row r="2514" spans="14:15" x14ac:dyDescent="0.3">
      <c r="N2514">
        <v>97</v>
      </c>
      <c r="O2514">
        <v>6.8</v>
      </c>
    </row>
    <row r="2515" spans="14:15" x14ac:dyDescent="0.3">
      <c r="N2515">
        <v>107</v>
      </c>
      <c r="O2515">
        <v>7.4</v>
      </c>
    </row>
    <row r="2516" spans="14:15" x14ac:dyDescent="0.3">
      <c r="N2516">
        <v>99</v>
      </c>
      <c r="O2516">
        <v>5.0999999999999996</v>
      </c>
    </row>
    <row r="2517" spans="14:15" x14ac:dyDescent="0.3">
      <c r="N2517">
        <v>124</v>
      </c>
      <c r="O2517">
        <v>7.4</v>
      </c>
    </row>
    <row r="2518" spans="14:15" x14ac:dyDescent="0.3">
      <c r="N2518">
        <v>110</v>
      </c>
      <c r="O2518">
        <v>7.2</v>
      </c>
    </row>
    <row r="2519" spans="14:15" x14ac:dyDescent="0.3">
      <c r="N2519">
        <v>105</v>
      </c>
      <c r="O2519">
        <v>8.3000000000000007</v>
      </c>
    </row>
    <row r="2520" spans="14:15" x14ac:dyDescent="0.3">
      <c r="N2520">
        <v>125</v>
      </c>
      <c r="O2520">
        <v>8.1</v>
      </c>
    </row>
    <row r="2521" spans="14:15" x14ac:dyDescent="0.3">
      <c r="N2521">
        <v>121</v>
      </c>
      <c r="O2521">
        <v>7.3</v>
      </c>
    </row>
    <row r="2522" spans="14:15" x14ac:dyDescent="0.3">
      <c r="N2522">
        <v>100</v>
      </c>
      <c r="O2522">
        <v>3.6</v>
      </c>
    </row>
    <row r="2523" spans="14:15" x14ac:dyDescent="0.3">
      <c r="N2523">
        <v>115</v>
      </c>
      <c r="O2523">
        <v>1.6</v>
      </c>
    </row>
    <row r="2524" spans="14:15" x14ac:dyDescent="0.3">
      <c r="N2524">
        <v>108</v>
      </c>
      <c r="O2524">
        <v>8</v>
      </c>
    </row>
    <row r="2525" spans="14:15" x14ac:dyDescent="0.3">
      <c r="N2525">
        <v>105</v>
      </c>
      <c r="O2525">
        <v>9</v>
      </c>
    </row>
    <row r="2526" spans="14:15" x14ac:dyDescent="0.3">
      <c r="N2526">
        <v>112</v>
      </c>
      <c r="O2526">
        <v>6.1</v>
      </c>
    </row>
    <row r="2527" spans="14:15" x14ac:dyDescent="0.3">
      <c r="N2527">
        <v>99</v>
      </c>
      <c r="O2527">
        <v>5.7</v>
      </c>
    </row>
    <row r="2528" spans="14:15" x14ac:dyDescent="0.3">
      <c r="N2528">
        <v>109</v>
      </c>
      <c r="O2528">
        <v>6.8</v>
      </c>
    </row>
    <row r="2529" spans="14:15" x14ac:dyDescent="0.3">
      <c r="N2529">
        <v>83</v>
      </c>
      <c r="O2529">
        <v>5.5</v>
      </c>
    </row>
    <row r="2530" spans="14:15" x14ac:dyDescent="0.3">
      <c r="N2530">
        <v>107</v>
      </c>
      <c r="O2530">
        <v>6.8</v>
      </c>
    </row>
    <row r="2531" spans="14:15" x14ac:dyDescent="0.3">
      <c r="N2531">
        <v>102</v>
      </c>
      <c r="O2531">
        <v>7.3</v>
      </c>
    </row>
    <row r="2532" spans="14:15" x14ac:dyDescent="0.3">
      <c r="N2532">
        <v>100</v>
      </c>
      <c r="O2532">
        <v>6.1</v>
      </c>
    </row>
    <row r="2533" spans="14:15" x14ac:dyDescent="0.3">
      <c r="N2533">
        <v>97</v>
      </c>
      <c r="O2533">
        <v>7.2</v>
      </c>
    </row>
    <row r="2534" spans="14:15" x14ac:dyDescent="0.3">
      <c r="N2534">
        <v>92</v>
      </c>
      <c r="O2534">
        <v>5.9</v>
      </c>
    </row>
    <row r="2535" spans="14:15" x14ac:dyDescent="0.3">
      <c r="N2535">
        <v>84</v>
      </c>
      <c r="O2535">
        <v>6.1</v>
      </c>
    </row>
    <row r="2536" spans="14:15" x14ac:dyDescent="0.3">
      <c r="N2536">
        <v>86</v>
      </c>
      <c r="O2536">
        <v>6.8</v>
      </c>
    </row>
    <row r="2537" spans="14:15" x14ac:dyDescent="0.3">
      <c r="N2537">
        <v>120</v>
      </c>
      <c r="O2537">
        <v>7.7</v>
      </c>
    </row>
    <row r="2538" spans="14:15" x14ac:dyDescent="0.3">
      <c r="N2538">
        <v>89</v>
      </c>
      <c r="O2538">
        <v>4.9000000000000004</v>
      </c>
    </row>
    <row r="2539" spans="14:15" x14ac:dyDescent="0.3">
      <c r="N2539">
        <v>117</v>
      </c>
      <c r="O2539">
        <v>6.1</v>
      </c>
    </row>
    <row r="2540" spans="14:15" x14ac:dyDescent="0.3">
      <c r="N2540">
        <v>97</v>
      </c>
      <c r="O2540">
        <v>2.5</v>
      </c>
    </row>
    <row r="2541" spans="14:15" x14ac:dyDescent="0.3">
      <c r="N2541">
        <v>91</v>
      </c>
      <c r="O2541">
        <v>6.1</v>
      </c>
    </row>
    <row r="2542" spans="14:15" x14ac:dyDescent="0.3">
      <c r="N2542">
        <v>100</v>
      </c>
      <c r="O2542">
        <v>5.9</v>
      </c>
    </row>
    <row r="2543" spans="14:15" x14ac:dyDescent="0.3">
      <c r="N2543">
        <v>72</v>
      </c>
      <c r="O2543">
        <v>5.7</v>
      </c>
    </row>
    <row r="2544" spans="14:15" x14ac:dyDescent="0.3">
      <c r="N2544">
        <v>84</v>
      </c>
      <c r="O2544">
        <v>5.6</v>
      </c>
    </row>
    <row r="2545" spans="14:15" x14ac:dyDescent="0.3">
      <c r="N2545">
        <v>126</v>
      </c>
      <c r="O2545">
        <v>7.2</v>
      </c>
    </row>
    <row r="2546" spans="14:15" x14ac:dyDescent="0.3">
      <c r="N2546">
        <v>108</v>
      </c>
      <c r="O2546">
        <v>7.7</v>
      </c>
    </row>
    <row r="2547" spans="14:15" x14ac:dyDescent="0.3">
      <c r="N2547">
        <v>112</v>
      </c>
      <c r="O2547">
        <v>7.8</v>
      </c>
    </row>
    <row r="2548" spans="14:15" x14ac:dyDescent="0.3">
      <c r="N2548">
        <v>90</v>
      </c>
      <c r="O2548">
        <v>6.1</v>
      </c>
    </row>
    <row r="2549" spans="14:15" x14ac:dyDescent="0.3">
      <c r="N2549">
        <v>91</v>
      </c>
      <c r="O2549">
        <v>5.8</v>
      </c>
    </row>
    <row r="2550" spans="14:15" x14ac:dyDescent="0.3">
      <c r="N2550">
        <v>135</v>
      </c>
      <c r="O2550">
        <v>6.5</v>
      </c>
    </row>
    <row r="2551" spans="14:15" x14ac:dyDescent="0.3">
      <c r="N2551">
        <v>141</v>
      </c>
      <c r="O2551">
        <v>7.9</v>
      </c>
    </row>
    <row r="2552" spans="14:15" x14ac:dyDescent="0.3">
      <c r="N2552">
        <v>104</v>
      </c>
      <c r="O2552">
        <v>6.3</v>
      </c>
    </row>
    <row r="2553" spans="14:15" x14ac:dyDescent="0.3">
      <c r="N2553">
        <v>84</v>
      </c>
      <c r="O2553">
        <v>3.8</v>
      </c>
    </row>
    <row r="2554" spans="14:15" x14ac:dyDescent="0.3">
      <c r="N2554">
        <v>118</v>
      </c>
      <c r="O2554">
        <v>8.3000000000000007</v>
      </c>
    </row>
    <row r="2555" spans="14:15" x14ac:dyDescent="0.3">
      <c r="N2555">
        <v>82</v>
      </c>
      <c r="O2555">
        <v>6.4</v>
      </c>
    </row>
    <row r="2556" spans="14:15" x14ac:dyDescent="0.3">
      <c r="N2556">
        <v>95</v>
      </c>
      <c r="O2556">
        <v>6.7</v>
      </c>
    </row>
    <row r="2557" spans="14:15" x14ac:dyDescent="0.3">
      <c r="N2557">
        <v>94</v>
      </c>
      <c r="O2557">
        <v>6.1</v>
      </c>
    </row>
    <row r="2558" spans="14:15" x14ac:dyDescent="0.3">
      <c r="N2558">
        <v>99</v>
      </c>
      <c r="O2558">
        <v>6</v>
      </c>
    </row>
    <row r="2559" spans="14:15" x14ac:dyDescent="0.3">
      <c r="N2559">
        <v>121</v>
      </c>
      <c r="O2559">
        <v>5.8</v>
      </c>
    </row>
    <row r="2560" spans="14:15" x14ac:dyDescent="0.3">
      <c r="N2560">
        <v>84</v>
      </c>
      <c r="O2560">
        <v>5.6</v>
      </c>
    </row>
    <row r="2561" spans="14:15" x14ac:dyDescent="0.3">
      <c r="N2561">
        <v>93</v>
      </c>
      <c r="O2561">
        <v>6.1</v>
      </c>
    </row>
    <row r="2562" spans="14:15" x14ac:dyDescent="0.3">
      <c r="N2562">
        <v>93</v>
      </c>
      <c r="O2562">
        <v>5.9</v>
      </c>
    </row>
    <row r="2563" spans="14:15" x14ac:dyDescent="0.3">
      <c r="N2563">
        <v>120</v>
      </c>
      <c r="O2563">
        <v>7.3</v>
      </c>
    </row>
    <row r="2564" spans="14:15" x14ac:dyDescent="0.3">
      <c r="N2564">
        <v>112</v>
      </c>
      <c r="O2564">
        <v>6.8</v>
      </c>
    </row>
    <row r="2565" spans="14:15" x14ac:dyDescent="0.3">
      <c r="N2565">
        <v>107</v>
      </c>
      <c r="O2565">
        <v>5.7</v>
      </c>
    </row>
    <row r="2566" spans="14:15" x14ac:dyDescent="0.3">
      <c r="N2566">
        <v>112</v>
      </c>
      <c r="O2566">
        <v>7.3</v>
      </c>
    </row>
    <row r="2567" spans="14:15" x14ac:dyDescent="0.3">
      <c r="N2567">
        <v>96</v>
      </c>
      <c r="O2567">
        <v>6.3</v>
      </c>
    </row>
    <row r="2568" spans="14:15" x14ac:dyDescent="0.3">
      <c r="N2568">
        <v>91</v>
      </c>
      <c r="O2568">
        <v>5.9</v>
      </c>
    </row>
    <row r="2569" spans="14:15" x14ac:dyDescent="0.3">
      <c r="N2569">
        <v>125</v>
      </c>
      <c r="O2569">
        <v>7.1</v>
      </c>
    </row>
    <row r="2570" spans="14:15" x14ac:dyDescent="0.3">
      <c r="N2570">
        <v>102</v>
      </c>
      <c r="O2570">
        <v>8</v>
      </c>
    </row>
    <row r="2571" spans="14:15" x14ac:dyDescent="0.3">
      <c r="N2571">
        <v>87</v>
      </c>
      <c r="O2571">
        <v>5.0999999999999996</v>
      </c>
    </row>
    <row r="2572" spans="14:15" x14ac:dyDescent="0.3">
      <c r="N2572">
        <v>118</v>
      </c>
      <c r="O2572">
        <v>7.1</v>
      </c>
    </row>
    <row r="2573" spans="14:15" x14ac:dyDescent="0.3">
      <c r="N2573">
        <v>115</v>
      </c>
      <c r="O2573">
        <v>6.5</v>
      </c>
    </row>
    <row r="2574" spans="14:15" x14ac:dyDescent="0.3">
      <c r="N2574">
        <v>91</v>
      </c>
      <c r="O2574">
        <v>4.5</v>
      </c>
    </row>
    <row r="2575" spans="14:15" x14ac:dyDescent="0.3">
      <c r="N2575">
        <v>88</v>
      </c>
      <c r="O2575">
        <v>6.6</v>
      </c>
    </row>
    <row r="2576" spans="14:15" x14ac:dyDescent="0.3">
      <c r="N2576">
        <v>127</v>
      </c>
      <c r="O2576">
        <v>4.3</v>
      </c>
    </row>
    <row r="2577" spans="14:15" x14ac:dyDescent="0.3">
      <c r="N2577">
        <v>94</v>
      </c>
      <c r="O2577">
        <v>6.7</v>
      </c>
    </row>
    <row r="2578" spans="14:15" x14ac:dyDescent="0.3">
      <c r="N2578">
        <v>115</v>
      </c>
      <c r="O2578">
        <v>6.8</v>
      </c>
    </row>
    <row r="2579" spans="14:15" x14ac:dyDescent="0.3">
      <c r="N2579">
        <v>90</v>
      </c>
      <c r="O2579">
        <v>5.4</v>
      </c>
    </row>
    <row r="2580" spans="14:15" x14ac:dyDescent="0.3">
      <c r="N2580">
        <v>102</v>
      </c>
      <c r="O2580">
        <v>6.6</v>
      </c>
    </row>
    <row r="2581" spans="14:15" x14ac:dyDescent="0.3">
      <c r="N2581">
        <v>117</v>
      </c>
      <c r="O2581">
        <v>7.3</v>
      </c>
    </row>
    <row r="2582" spans="14:15" x14ac:dyDescent="0.3">
      <c r="N2582">
        <v>109</v>
      </c>
      <c r="O2582">
        <v>6.9</v>
      </c>
    </row>
    <row r="2583" spans="14:15" x14ac:dyDescent="0.3">
      <c r="N2583">
        <v>121</v>
      </c>
      <c r="O2583">
        <v>8</v>
      </c>
    </row>
    <row r="2584" spans="14:15" x14ac:dyDescent="0.3">
      <c r="N2584">
        <v>100</v>
      </c>
      <c r="O2584">
        <v>7.8</v>
      </c>
    </row>
    <row r="2585" spans="14:15" x14ac:dyDescent="0.3">
      <c r="N2585">
        <v>109</v>
      </c>
      <c r="O2585">
        <v>6.1</v>
      </c>
    </row>
    <row r="2586" spans="14:15" x14ac:dyDescent="0.3">
      <c r="N2586">
        <v>101</v>
      </c>
      <c r="O2586">
        <v>5.0999999999999996</v>
      </c>
    </row>
    <row r="2587" spans="14:15" x14ac:dyDescent="0.3">
      <c r="N2587">
        <v>106</v>
      </c>
      <c r="O2587">
        <v>7.4</v>
      </c>
    </row>
    <row r="2588" spans="14:15" x14ac:dyDescent="0.3">
      <c r="N2588">
        <v>94</v>
      </c>
      <c r="O2588">
        <v>7.8</v>
      </c>
    </row>
    <row r="2589" spans="14:15" x14ac:dyDescent="0.3">
      <c r="N2589">
        <v>140</v>
      </c>
      <c r="O2589">
        <v>8</v>
      </c>
    </row>
    <row r="2590" spans="14:15" x14ac:dyDescent="0.3">
      <c r="N2590">
        <v>132</v>
      </c>
      <c r="O2590">
        <v>6.7</v>
      </c>
    </row>
    <row r="2591" spans="14:15" x14ac:dyDescent="0.3">
      <c r="N2591">
        <v>99</v>
      </c>
      <c r="O2591">
        <v>6.6</v>
      </c>
    </row>
    <row r="2592" spans="14:15" x14ac:dyDescent="0.3">
      <c r="N2592">
        <v>90</v>
      </c>
      <c r="O2592">
        <v>6.4</v>
      </c>
    </row>
    <row r="2593" spans="14:15" x14ac:dyDescent="0.3">
      <c r="N2593">
        <v>105</v>
      </c>
      <c r="O2593">
        <v>6.7</v>
      </c>
    </row>
    <row r="2594" spans="14:15" x14ac:dyDescent="0.3">
      <c r="N2594">
        <v>108</v>
      </c>
      <c r="O2594">
        <v>6.2</v>
      </c>
    </row>
    <row r="2595" spans="14:15" x14ac:dyDescent="0.3">
      <c r="N2595">
        <v>69</v>
      </c>
      <c r="O2595">
        <v>7.3</v>
      </c>
    </row>
    <row r="2596" spans="14:15" x14ac:dyDescent="0.3">
      <c r="N2596">
        <v>148</v>
      </c>
      <c r="O2596">
        <v>8.1</v>
      </c>
    </row>
    <row r="2597" spans="14:15" x14ac:dyDescent="0.3">
      <c r="N2597">
        <v>118</v>
      </c>
      <c r="O2597">
        <v>7</v>
      </c>
    </row>
    <row r="2598" spans="14:15" x14ac:dyDescent="0.3">
      <c r="N2598">
        <v>132</v>
      </c>
      <c r="O2598">
        <v>8</v>
      </c>
    </row>
    <row r="2599" spans="14:15" x14ac:dyDescent="0.3">
      <c r="N2599">
        <v>130</v>
      </c>
      <c r="O2599">
        <v>8</v>
      </c>
    </row>
    <row r="2600" spans="14:15" x14ac:dyDescent="0.3">
      <c r="N2600">
        <v>95</v>
      </c>
      <c r="O2600">
        <v>7</v>
      </c>
    </row>
    <row r="2601" spans="14:15" x14ac:dyDescent="0.3">
      <c r="N2601">
        <v>80</v>
      </c>
      <c r="O2601">
        <v>7.9</v>
      </c>
    </row>
    <row r="2602" spans="14:15" x14ac:dyDescent="0.3">
      <c r="N2602">
        <v>94</v>
      </c>
      <c r="O2602">
        <v>5.9</v>
      </c>
    </row>
    <row r="2603" spans="14:15" x14ac:dyDescent="0.3">
      <c r="N2603">
        <v>122</v>
      </c>
      <c r="O2603">
        <v>6.6</v>
      </c>
    </row>
    <row r="2604" spans="14:15" x14ac:dyDescent="0.3">
      <c r="N2604">
        <v>102</v>
      </c>
      <c r="O2604">
        <v>6.3</v>
      </c>
    </row>
    <row r="2605" spans="14:15" x14ac:dyDescent="0.3">
      <c r="N2605">
        <v>116</v>
      </c>
      <c r="O2605">
        <v>7.7</v>
      </c>
    </row>
    <row r="2606" spans="14:15" x14ac:dyDescent="0.3">
      <c r="N2606">
        <v>78</v>
      </c>
      <c r="O2606">
        <v>6.9</v>
      </c>
    </row>
    <row r="2607" spans="14:15" x14ac:dyDescent="0.3">
      <c r="N2607">
        <v>114</v>
      </c>
      <c r="O2607">
        <v>7.1</v>
      </c>
    </row>
    <row r="2608" spans="14:15" x14ac:dyDescent="0.3">
      <c r="N2608">
        <v>112</v>
      </c>
      <c r="O2608">
        <v>7.4</v>
      </c>
    </row>
    <row r="2609" spans="14:15" x14ac:dyDescent="0.3">
      <c r="N2609">
        <v>110</v>
      </c>
      <c r="O2609">
        <v>6.5</v>
      </c>
    </row>
    <row r="2610" spans="14:15" x14ac:dyDescent="0.3">
      <c r="N2610">
        <v>104</v>
      </c>
      <c r="O2610">
        <v>6.5</v>
      </c>
    </row>
    <row r="2611" spans="14:15" x14ac:dyDescent="0.3">
      <c r="N2611">
        <v>81</v>
      </c>
      <c r="O2611">
        <v>6.8</v>
      </c>
    </row>
    <row r="2612" spans="14:15" x14ac:dyDescent="0.3">
      <c r="N2612">
        <v>154</v>
      </c>
      <c r="O2612">
        <v>7.5</v>
      </c>
    </row>
    <row r="2613" spans="14:15" x14ac:dyDescent="0.3">
      <c r="N2613">
        <v>102</v>
      </c>
      <c r="O2613">
        <v>6.6</v>
      </c>
    </row>
    <row r="2614" spans="14:15" x14ac:dyDescent="0.3">
      <c r="N2614">
        <v>89</v>
      </c>
      <c r="O2614">
        <v>7.1</v>
      </c>
    </row>
    <row r="2615" spans="14:15" x14ac:dyDescent="0.3">
      <c r="N2615">
        <v>132</v>
      </c>
      <c r="O2615">
        <v>6.6</v>
      </c>
    </row>
    <row r="2616" spans="14:15" x14ac:dyDescent="0.3">
      <c r="N2616">
        <v>103</v>
      </c>
      <c r="O2616">
        <v>7</v>
      </c>
    </row>
    <row r="2617" spans="14:15" x14ac:dyDescent="0.3">
      <c r="N2617">
        <v>93</v>
      </c>
      <c r="O2617">
        <v>3.3</v>
      </c>
    </row>
    <row r="2618" spans="14:15" x14ac:dyDescent="0.3">
      <c r="N2618">
        <v>93</v>
      </c>
      <c r="O2618">
        <v>6.7</v>
      </c>
    </row>
    <row r="2619" spans="14:15" x14ac:dyDescent="0.3">
      <c r="N2619">
        <v>96</v>
      </c>
      <c r="O2619">
        <v>6.8</v>
      </c>
    </row>
    <row r="2620" spans="14:15" x14ac:dyDescent="0.3">
      <c r="N2620">
        <v>89</v>
      </c>
      <c r="O2620">
        <v>6</v>
      </c>
    </row>
    <row r="2621" spans="14:15" x14ac:dyDescent="0.3">
      <c r="N2621">
        <v>92</v>
      </c>
      <c r="O2621">
        <v>5.4</v>
      </c>
    </row>
    <row r="2622" spans="14:15" x14ac:dyDescent="0.3">
      <c r="N2622">
        <v>97</v>
      </c>
      <c r="O2622">
        <v>4.3</v>
      </c>
    </row>
    <row r="2623" spans="14:15" x14ac:dyDescent="0.3">
      <c r="N2623">
        <v>93</v>
      </c>
      <c r="O2623">
        <v>6.2</v>
      </c>
    </row>
    <row r="2624" spans="14:15" x14ac:dyDescent="0.3">
      <c r="N2624">
        <v>89</v>
      </c>
      <c r="O2624">
        <v>7.7</v>
      </c>
    </row>
    <row r="2625" spans="14:15" x14ac:dyDescent="0.3">
      <c r="N2625">
        <v>123</v>
      </c>
      <c r="O2625">
        <v>7.4</v>
      </c>
    </row>
    <row r="2626" spans="14:15" x14ac:dyDescent="0.3">
      <c r="N2626">
        <v>93</v>
      </c>
      <c r="O2626">
        <v>5.9</v>
      </c>
    </row>
    <row r="2627" spans="14:15" x14ac:dyDescent="0.3">
      <c r="N2627">
        <v>133</v>
      </c>
      <c r="O2627">
        <v>7.8</v>
      </c>
    </row>
    <row r="2628" spans="14:15" x14ac:dyDescent="0.3">
      <c r="N2628">
        <v>121</v>
      </c>
      <c r="O2628">
        <v>7.4</v>
      </c>
    </row>
    <row r="2629" spans="14:15" x14ac:dyDescent="0.3">
      <c r="N2629">
        <v>102</v>
      </c>
      <c r="O2629">
        <v>6.5</v>
      </c>
    </row>
    <row r="2630" spans="14:15" x14ac:dyDescent="0.3">
      <c r="N2630">
        <v>99</v>
      </c>
      <c r="O2630">
        <v>7</v>
      </c>
    </row>
    <row r="2631" spans="14:15" x14ac:dyDescent="0.3">
      <c r="N2631">
        <v>98</v>
      </c>
      <c r="O2631">
        <v>7.6</v>
      </c>
    </row>
    <row r="2632" spans="14:15" x14ac:dyDescent="0.3">
      <c r="N2632">
        <v>118</v>
      </c>
      <c r="O2632">
        <v>6.9</v>
      </c>
    </row>
    <row r="2633" spans="14:15" x14ac:dyDescent="0.3">
      <c r="N2633">
        <v>104</v>
      </c>
      <c r="O2633">
        <v>5.3</v>
      </c>
    </row>
    <row r="2634" spans="14:15" x14ac:dyDescent="0.3">
      <c r="N2634">
        <v>109</v>
      </c>
      <c r="O2634">
        <v>6.4</v>
      </c>
    </row>
    <row r="2635" spans="14:15" x14ac:dyDescent="0.3">
      <c r="N2635">
        <v>115</v>
      </c>
      <c r="O2635">
        <v>7.8</v>
      </c>
    </row>
    <row r="2636" spans="14:15" x14ac:dyDescent="0.3">
      <c r="N2636">
        <v>92</v>
      </c>
      <c r="O2636">
        <v>6.7</v>
      </c>
    </row>
    <row r="2637" spans="14:15" x14ac:dyDescent="0.3">
      <c r="N2637">
        <v>91</v>
      </c>
      <c r="O2637">
        <v>5.3</v>
      </c>
    </row>
    <row r="2638" spans="14:15" x14ac:dyDescent="0.3">
      <c r="N2638">
        <v>94</v>
      </c>
      <c r="O2638">
        <v>6.3</v>
      </c>
    </row>
    <row r="2639" spans="14:15" x14ac:dyDescent="0.3">
      <c r="N2639">
        <v>93</v>
      </c>
      <c r="O2639">
        <v>7</v>
      </c>
    </row>
    <row r="2640" spans="14:15" x14ac:dyDescent="0.3">
      <c r="N2640">
        <v>100</v>
      </c>
      <c r="O2640">
        <v>6.6</v>
      </c>
    </row>
    <row r="2641" spans="14:15" x14ac:dyDescent="0.3">
      <c r="N2641">
        <v>105</v>
      </c>
      <c r="O2641">
        <v>8.4</v>
      </c>
    </row>
    <row r="2642" spans="14:15" x14ac:dyDescent="0.3">
      <c r="N2642">
        <v>93</v>
      </c>
      <c r="O2642">
        <v>5.4</v>
      </c>
    </row>
    <row r="2643" spans="14:15" x14ac:dyDescent="0.3">
      <c r="N2643">
        <v>123</v>
      </c>
      <c r="O2643">
        <v>7.8</v>
      </c>
    </row>
    <row r="2644" spans="14:15" x14ac:dyDescent="0.3">
      <c r="N2644">
        <v>119</v>
      </c>
      <c r="O2644">
        <v>7.6</v>
      </c>
    </row>
    <row r="2645" spans="14:15" x14ac:dyDescent="0.3">
      <c r="N2645">
        <v>107</v>
      </c>
      <c r="O2645">
        <v>6.6</v>
      </c>
    </row>
    <row r="2646" spans="14:15" x14ac:dyDescent="0.3">
      <c r="N2646">
        <v>106</v>
      </c>
      <c r="O2646">
        <v>6.4</v>
      </c>
    </row>
    <row r="2647" spans="14:15" x14ac:dyDescent="0.3">
      <c r="N2647">
        <v>109</v>
      </c>
      <c r="O2647">
        <v>7</v>
      </c>
    </row>
    <row r="2648" spans="14:15" x14ac:dyDescent="0.3">
      <c r="N2648">
        <v>81</v>
      </c>
      <c r="O2648">
        <v>5.7</v>
      </c>
    </row>
    <row r="2649" spans="14:15" x14ac:dyDescent="0.3">
      <c r="N2649">
        <v>95</v>
      </c>
      <c r="O2649">
        <v>5.9</v>
      </c>
    </row>
    <row r="2650" spans="14:15" x14ac:dyDescent="0.3">
      <c r="N2650">
        <v>86</v>
      </c>
      <c r="O2650">
        <v>6.3</v>
      </c>
    </row>
    <row r="2651" spans="14:15" x14ac:dyDescent="0.3">
      <c r="N2651">
        <v>113</v>
      </c>
      <c r="O2651">
        <v>6.3</v>
      </c>
    </row>
    <row r="2652" spans="14:15" x14ac:dyDescent="0.3">
      <c r="N2652">
        <v>122</v>
      </c>
      <c r="O2652">
        <v>6.2</v>
      </c>
    </row>
    <row r="2653" spans="14:15" x14ac:dyDescent="0.3">
      <c r="N2653">
        <v>90</v>
      </c>
      <c r="O2653">
        <v>2.1</v>
      </c>
    </row>
    <row r="2654" spans="14:15" x14ac:dyDescent="0.3">
      <c r="N2654">
        <v>108</v>
      </c>
      <c r="O2654">
        <v>5</v>
      </c>
    </row>
    <row r="2655" spans="14:15" x14ac:dyDescent="0.3">
      <c r="N2655">
        <v>113</v>
      </c>
      <c r="O2655">
        <v>5.3</v>
      </c>
    </row>
    <row r="2656" spans="14:15" x14ac:dyDescent="0.3">
      <c r="N2656">
        <v>110</v>
      </c>
      <c r="O2656">
        <v>7.1</v>
      </c>
    </row>
    <row r="2657" spans="14:15" x14ac:dyDescent="0.3">
      <c r="N2657">
        <v>109</v>
      </c>
      <c r="O2657">
        <v>7</v>
      </c>
    </row>
    <row r="2658" spans="14:15" x14ac:dyDescent="0.3">
      <c r="N2658">
        <v>110</v>
      </c>
      <c r="O2658">
        <v>7</v>
      </c>
    </row>
    <row r="2659" spans="14:15" x14ac:dyDescent="0.3">
      <c r="N2659">
        <v>101</v>
      </c>
      <c r="O2659">
        <v>7.1</v>
      </c>
    </row>
    <row r="2660" spans="14:15" x14ac:dyDescent="0.3">
      <c r="N2660">
        <v>97</v>
      </c>
      <c r="O2660">
        <v>7</v>
      </c>
    </row>
    <row r="2661" spans="14:15" x14ac:dyDescent="0.3">
      <c r="N2661">
        <v>105</v>
      </c>
      <c r="O2661">
        <v>7.7</v>
      </c>
    </row>
    <row r="2662" spans="14:15" x14ac:dyDescent="0.3">
      <c r="N2662">
        <v>104</v>
      </c>
      <c r="O2662">
        <v>7.1</v>
      </c>
    </row>
    <row r="2663" spans="14:15" x14ac:dyDescent="0.3">
      <c r="N2663">
        <v>99</v>
      </c>
      <c r="O2663">
        <v>6.8</v>
      </c>
    </row>
    <row r="2664" spans="14:15" x14ac:dyDescent="0.3">
      <c r="N2664">
        <v>129</v>
      </c>
      <c r="O2664">
        <v>7.5</v>
      </c>
    </row>
    <row r="2665" spans="14:15" x14ac:dyDescent="0.3">
      <c r="N2665">
        <v>91</v>
      </c>
      <c r="O2665">
        <v>6.3</v>
      </c>
    </row>
    <row r="2666" spans="14:15" x14ac:dyDescent="0.3">
      <c r="N2666">
        <v>100</v>
      </c>
      <c r="O2666">
        <v>7.3</v>
      </c>
    </row>
    <row r="2667" spans="14:15" x14ac:dyDescent="0.3">
      <c r="N2667">
        <v>111</v>
      </c>
      <c r="O2667">
        <v>6.8</v>
      </c>
    </row>
    <row r="2668" spans="14:15" x14ac:dyDescent="0.3">
      <c r="N2668">
        <v>114</v>
      </c>
      <c r="O2668">
        <v>7.2</v>
      </c>
    </row>
    <row r="2669" spans="14:15" x14ac:dyDescent="0.3">
      <c r="N2669">
        <v>86</v>
      </c>
      <c r="O2669">
        <v>6.4</v>
      </c>
    </row>
    <row r="2670" spans="14:15" x14ac:dyDescent="0.3">
      <c r="N2670">
        <v>107</v>
      </c>
      <c r="O2670">
        <v>6</v>
      </c>
    </row>
    <row r="2671" spans="14:15" x14ac:dyDescent="0.3">
      <c r="N2671">
        <v>90</v>
      </c>
      <c r="O2671">
        <v>6.4</v>
      </c>
    </row>
    <row r="2672" spans="14:15" x14ac:dyDescent="0.3">
      <c r="N2672">
        <v>120</v>
      </c>
      <c r="O2672">
        <v>7.5</v>
      </c>
    </row>
    <row r="2673" spans="14:15" x14ac:dyDescent="0.3">
      <c r="N2673">
        <v>134</v>
      </c>
      <c r="O2673">
        <v>7.1</v>
      </c>
    </row>
    <row r="2674" spans="14:15" x14ac:dyDescent="0.3">
      <c r="N2674">
        <v>110</v>
      </c>
      <c r="O2674">
        <v>4.5999999999999996</v>
      </c>
    </row>
    <row r="2675" spans="14:15" x14ac:dyDescent="0.3">
      <c r="N2675">
        <v>132</v>
      </c>
      <c r="O2675">
        <v>7.7</v>
      </c>
    </row>
    <row r="2676" spans="14:15" x14ac:dyDescent="0.3">
      <c r="N2676">
        <v>113</v>
      </c>
      <c r="O2676">
        <v>5.6</v>
      </c>
    </row>
    <row r="2677" spans="14:15" x14ac:dyDescent="0.3">
      <c r="N2677">
        <v>111</v>
      </c>
      <c r="O2677">
        <v>7.5</v>
      </c>
    </row>
    <row r="2678" spans="14:15" x14ac:dyDescent="0.3">
      <c r="N2678">
        <v>99</v>
      </c>
      <c r="O2678">
        <v>5.8</v>
      </c>
    </row>
    <row r="2679" spans="14:15" x14ac:dyDescent="0.3">
      <c r="N2679">
        <v>104</v>
      </c>
      <c r="O2679">
        <v>8.3000000000000007</v>
      </c>
    </row>
    <row r="2680" spans="14:15" x14ac:dyDescent="0.3">
      <c r="N2680">
        <v>103</v>
      </c>
      <c r="O2680">
        <v>6.6</v>
      </c>
    </row>
    <row r="2681" spans="14:15" x14ac:dyDescent="0.3">
      <c r="N2681">
        <v>134</v>
      </c>
      <c r="O2681">
        <v>7.5</v>
      </c>
    </row>
    <row r="2682" spans="14:15" x14ac:dyDescent="0.3">
      <c r="N2682">
        <v>106</v>
      </c>
      <c r="O2682">
        <v>7.2</v>
      </c>
    </row>
    <row r="2683" spans="14:15" x14ac:dyDescent="0.3">
      <c r="N2683">
        <v>125</v>
      </c>
      <c r="O2683">
        <v>8.6999999999999993</v>
      </c>
    </row>
    <row r="2684" spans="14:15" x14ac:dyDescent="0.3">
      <c r="N2684">
        <v>109</v>
      </c>
      <c r="O2684">
        <v>6</v>
      </c>
    </row>
    <row r="2685" spans="14:15" x14ac:dyDescent="0.3">
      <c r="N2685">
        <v>105</v>
      </c>
      <c r="O2685">
        <v>8</v>
      </c>
    </row>
    <row r="2686" spans="14:15" x14ac:dyDescent="0.3">
      <c r="N2686">
        <v>112</v>
      </c>
      <c r="O2686">
        <v>4.5</v>
      </c>
    </row>
    <row r="2687" spans="14:15" x14ac:dyDescent="0.3">
      <c r="N2687">
        <v>116</v>
      </c>
      <c r="O2687">
        <v>7.9</v>
      </c>
    </row>
    <row r="2688" spans="14:15" x14ac:dyDescent="0.3">
      <c r="N2688">
        <v>120</v>
      </c>
      <c r="O2688">
        <v>7.5</v>
      </c>
    </row>
    <row r="2689" spans="14:15" x14ac:dyDescent="0.3">
      <c r="N2689">
        <v>107</v>
      </c>
      <c r="O2689">
        <v>6.8</v>
      </c>
    </row>
    <row r="2690" spans="14:15" x14ac:dyDescent="0.3">
      <c r="N2690">
        <v>107</v>
      </c>
      <c r="O2690">
        <v>7.2</v>
      </c>
    </row>
    <row r="2691" spans="14:15" x14ac:dyDescent="0.3">
      <c r="N2691">
        <v>81</v>
      </c>
      <c r="O2691">
        <v>7.1</v>
      </c>
    </row>
    <row r="2692" spans="14:15" x14ac:dyDescent="0.3">
      <c r="N2692">
        <v>101</v>
      </c>
      <c r="O2692">
        <v>7.4</v>
      </c>
    </row>
    <row r="2693" spans="14:15" x14ac:dyDescent="0.3">
      <c r="N2693">
        <v>122</v>
      </c>
      <c r="O2693">
        <v>7.6</v>
      </c>
    </row>
    <row r="2694" spans="14:15" x14ac:dyDescent="0.3">
      <c r="N2694">
        <v>97</v>
      </c>
      <c r="O2694">
        <v>6.9</v>
      </c>
    </row>
    <row r="2695" spans="14:15" x14ac:dyDescent="0.3">
      <c r="N2695">
        <v>92</v>
      </c>
      <c r="O2695">
        <v>6</v>
      </c>
    </row>
    <row r="2696" spans="14:15" x14ac:dyDescent="0.3">
      <c r="N2696">
        <v>110</v>
      </c>
      <c r="O2696">
        <v>7.3</v>
      </c>
    </row>
    <row r="2697" spans="14:15" x14ac:dyDescent="0.3">
      <c r="N2697">
        <v>86</v>
      </c>
      <c r="O2697">
        <v>4.5999999999999996</v>
      </c>
    </row>
    <row r="2698" spans="14:15" x14ac:dyDescent="0.3">
      <c r="N2698">
        <v>91</v>
      </c>
      <c r="O2698">
        <v>6</v>
      </c>
    </row>
    <row r="2699" spans="14:15" x14ac:dyDescent="0.3">
      <c r="N2699">
        <v>100</v>
      </c>
      <c r="O2699">
        <v>5.5</v>
      </c>
    </row>
    <row r="2700" spans="14:15" x14ac:dyDescent="0.3">
      <c r="N2700">
        <v>111</v>
      </c>
      <c r="O2700">
        <v>7.5</v>
      </c>
    </row>
    <row r="2701" spans="14:15" x14ac:dyDescent="0.3">
      <c r="N2701">
        <v>89</v>
      </c>
      <c r="O2701">
        <v>6.3</v>
      </c>
    </row>
    <row r="2702" spans="14:15" x14ac:dyDescent="0.3">
      <c r="N2702">
        <v>84</v>
      </c>
      <c r="O2702">
        <v>5.0999999999999996</v>
      </c>
    </row>
    <row r="2703" spans="14:15" x14ac:dyDescent="0.3">
      <c r="N2703">
        <v>98</v>
      </c>
      <c r="O2703">
        <v>6.8</v>
      </c>
    </row>
    <row r="2704" spans="14:15" x14ac:dyDescent="0.3">
      <c r="N2704">
        <v>95</v>
      </c>
      <c r="O2704">
        <v>5.3</v>
      </c>
    </row>
    <row r="2705" spans="14:15" x14ac:dyDescent="0.3">
      <c r="N2705">
        <v>100</v>
      </c>
      <c r="O2705">
        <v>7.3</v>
      </c>
    </row>
    <row r="2706" spans="14:15" x14ac:dyDescent="0.3">
      <c r="N2706">
        <v>109</v>
      </c>
      <c r="O2706">
        <v>7.3</v>
      </c>
    </row>
    <row r="2707" spans="14:15" x14ac:dyDescent="0.3">
      <c r="N2707">
        <v>118</v>
      </c>
      <c r="O2707">
        <v>7.1</v>
      </c>
    </row>
    <row r="2708" spans="14:15" x14ac:dyDescent="0.3">
      <c r="N2708">
        <v>88</v>
      </c>
      <c r="O2708">
        <v>7.6</v>
      </c>
    </row>
    <row r="2709" spans="14:15" x14ac:dyDescent="0.3">
      <c r="N2709">
        <v>86</v>
      </c>
      <c r="O2709">
        <v>5.3</v>
      </c>
    </row>
    <row r="2710" spans="14:15" x14ac:dyDescent="0.3">
      <c r="N2710">
        <v>118</v>
      </c>
      <c r="O2710">
        <v>7.8</v>
      </c>
    </row>
    <row r="2711" spans="14:15" x14ac:dyDescent="0.3">
      <c r="N2711">
        <v>125</v>
      </c>
      <c r="O2711">
        <v>7.7</v>
      </c>
    </row>
    <row r="2712" spans="14:15" x14ac:dyDescent="0.3">
      <c r="N2712">
        <v>125</v>
      </c>
      <c r="O2712">
        <v>7.7</v>
      </c>
    </row>
    <row r="2713" spans="14:15" x14ac:dyDescent="0.3">
      <c r="N2713">
        <v>94</v>
      </c>
      <c r="O2713">
        <v>5.4</v>
      </c>
    </row>
    <row r="2714" spans="14:15" x14ac:dyDescent="0.3">
      <c r="N2714">
        <v>113</v>
      </c>
      <c r="O2714">
        <v>6.2</v>
      </c>
    </row>
    <row r="2715" spans="14:15" x14ac:dyDescent="0.3">
      <c r="N2715">
        <v>104</v>
      </c>
      <c r="O2715">
        <v>7.4</v>
      </c>
    </row>
    <row r="2716" spans="14:15" x14ac:dyDescent="0.3">
      <c r="N2716">
        <v>95</v>
      </c>
      <c r="O2716">
        <v>6.2</v>
      </c>
    </row>
    <row r="2717" spans="14:15" x14ac:dyDescent="0.3">
      <c r="N2717">
        <v>102</v>
      </c>
      <c r="O2717">
        <v>5.0999999999999996</v>
      </c>
    </row>
    <row r="2718" spans="14:15" x14ac:dyDescent="0.3">
      <c r="N2718">
        <v>104</v>
      </c>
      <c r="O2718">
        <v>6.8</v>
      </c>
    </row>
    <row r="2719" spans="14:15" x14ac:dyDescent="0.3">
      <c r="N2719">
        <v>95</v>
      </c>
      <c r="O2719">
        <v>5.8</v>
      </c>
    </row>
    <row r="2720" spans="14:15" x14ac:dyDescent="0.3">
      <c r="N2720">
        <v>118</v>
      </c>
      <c r="O2720">
        <v>6.4</v>
      </c>
    </row>
    <row r="2721" spans="14:15" x14ac:dyDescent="0.3">
      <c r="N2721">
        <v>105</v>
      </c>
      <c r="O2721">
        <v>6</v>
      </c>
    </row>
    <row r="2722" spans="14:15" x14ac:dyDescent="0.3">
      <c r="N2722">
        <v>97</v>
      </c>
      <c r="O2722">
        <v>6.9</v>
      </c>
    </row>
    <row r="2723" spans="14:15" x14ac:dyDescent="0.3">
      <c r="N2723">
        <v>98</v>
      </c>
      <c r="O2723">
        <v>5.5</v>
      </c>
    </row>
    <row r="2724" spans="14:15" x14ac:dyDescent="0.3">
      <c r="N2724">
        <v>103</v>
      </c>
      <c r="O2724">
        <v>5.4</v>
      </c>
    </row>
    <row r="2725" spans="14:15" x14ac:dyDescent="0.3">
      <c r="N2725">
        <v>105</v>
      </c>
      <c r="O2725">
        <v>8.3000000000000007</v>
      </c>
    </row>
    <row r="2726" spans="14:15" x14ac:dyDescent="0.3">
      <c r="N2726">
        <v>120</v>
      </c>
      <c r="O2726">
        <v>7.9</v>
      </c>
    </row>
    <row r="2727" spans="14:15" x14ac:dyDescent="0.3">
      <c r="N2727">
        <v>97</v>
      </c>
      <c r="O2727">
        <v>6.5</v>
      </c>
    </row>
    <row r="2728" spans="14:15" x14ac:dyDescent="0.3">
      <c r="N2728">
        <v>99</v>
      </c>
      <c r="O2728">
        <v>6.4</v>
      </c>
    </row>
    <row r="2729" spans="14:15" x14ac:dyDescent="0.3">
      <c r="N2729">
        <v>111</v>
      </c>
      <c r="O2729">
        <v>5.8</v>
      </c>
    </row>
    <row r="2730" spans="14:15" x14ac:dyDescent="0.3">
      <c r="N2730">
        <v>145</v>
      </c>
      <c r="O2730">
        <v>6.6</v>
      </c>
    </row>
    <row r="2731" spans="14:15" x14ac:dyDescent="0.3">
      <c r="N2731">
        <v>126</v>
      </c>
      <c r="O2731">
        <v>8.3000000000000007</v>
      </c>
    </row>
    <row r="2732" spans="14:15" x14ac:dyDescent="0.3">
      <c r="N2732">
        <v>121</v>
      </c>
      <c r="O2732">
        <v>6.2</v>
      </c>
    </row>
    <row r="2733" spans="14:15" x14ac:dyDescent="0.3">
      <c r="N2733">
        <v>117</v>
      </c>
      <c r="O2733">
        <v>6.9</v>
      </c>
    </row>
    <row r="2734" spans="14:15" x14ac:dyDescent="0.3">
      <c r="N2734">
        <v>98</v>
      </c>
      <c r="O2734">
        <v>5.9</v>
      </c>
    </row>
    <row r="2735" spans="14:15" x14ac:dyDescent="0.3">
      <c r="N2735">
        <v>109</v>
      </c>
      <c r="O2735">
        <v>6.1</v>
      </c>
    </row>
    <row r="2736" spans="14:15" x14ac:dyDescent="0.3">
      <c r="N2736">
        <v>95</v>
      </c>
      <c r="O2736">
        <v>5.8</v>
      </c>
    </row>
    <row r="2737" spans="14:15" x14ac:dyDescent="0.3">
      <c r="N2737">
        <v>96</v>
      </c>
      <c r="O2737">
        <v>5.9</v>
      </c>
    </row>
    <row r="2738" spans="14:15" x14ac:dyDescent="0.3">
      <c r="N2738">
        <v>101</v>
      </c>
      <c r="O2738">
        <v>5.5</v>
      </c>
    </row>
    <row r="2739" spans="14:15" x14ac:dyDescent="0.3">
      <c r="N2739">
        <v>107</v>
      </c>
      <c r="O2739">
        <v>5</v>
      </c>
    </row>
    <row r="2740" spans="14:15" x14ac:dyDescent="0.3">
      <c r="N2740">
        <v>119</v>
      </c>
      <c r="O2740">
        <v>7</v>
      </c>
    </row>
    <row r="2741" spans="14:15" x14ac:dyDescent="0.3">
      <c r="N2741">
        <v>100</v>
      </c>
      <c r="O2741">
        <v>6.4</v>
      </c>
    </row>
    <row r="2742" spans="14:15" x14ac:dyDescent="0.3">
      <c r="N2742">
        <v>98</v>
      </c>
      <c r="O2742">
        <v>5.9</v>
      </c>
    </row>
    <row r="2743" spans="14:15" x14ac:dyDescent="0.3">
      <c r="N2743">
        <v>92</v>
      </c>
      <c r="O2743">
        <v>7</v>
      </c>
    </row>
    <row r="2744" spans="14:15" x14ac:dyDescent="0.3">
      <c r="N2744">
        <v>90</v>
      </c>
      <c r="O2744">
        <v>6.1</v>
      </c>
    </row>
    <row r="2745" spans="14:15" x14ac:dyDescent="0.3">
      <c r="N2745">
        <v>90</v>
      </c>
      <c r="O2745">
        <v>6.9</v>
      </c>
    </row>
    <row r="2746" spans="14:15" x14ac:dyDescent="0.3">
      <c r="N2746">
        <v>153</v>
      </c>
      <c r="O2746">
        <v>7.5</v>
      </c>
    </row>
    <row r="2747" spans="14:15" x14ac:dyDescent="0.3">
      <c r="N2747">
        <v>124</v>
      </c>
      <c r="O2747">
        <v>7.3</v>
      </c>
    </row>
    <row r="2748" spans="14:15" x14ac:dyDescent="0.3">
      <c r="N2748">
        <v>82</v>
      </c>
      <c r="O2748">
        <v>6.5</v>
      </c>
    </row>
    <row r="2749" spans="14:15" x14ac:dyDescent="0.3">
      <c r="N2749">
        <v>107</v>
      </c>
      <c r="O2749">
        <v>6.2</v>
      </c>
    </row>
    <row r="2750" spans="14:15" x14ac:dyDescent="0.3">
      <c r="N2750">
        <v>97</v>
      </c>
      <c r="O2750">
        <v>6</v>
      </c>
    </row>
    <row r="2751" spans="14:15" x14ac:dyDescent="0.3">
      <c r="N2751">
        <v>80</v>
      </c>
      <c r="O2751">
        <v>6.3</v>
      </c>
    </row>
    <row r="2752" spans="14:15" x14ac:dyDescent="0.3">
      <c r="N2752">
        <v>85</v>
      </c>
      <c r="O2752">
        <v>5.8</v>
      </c>
    </row>
    <row r="2753" spans="14:15" x14ac:dyDescent="0.3">
      <c r="N2753">
        <v>97</v>
      </c>
      <c r="O2753">
        <v>6.1</v>
      </c>
    </row>
    <row r="2754" spans="14:15" x14ac:dyDescent="0.3">
      <c r="N2754">
        <v>109</v>
      </c>
      <c r="O2754">
        <v>6.9</v>
      </c>
    </row>
    <row r="2755" spans="14:15" x14ac:dyDescent="0.3">
      <c r="N2755">
        <v>140</v>
      </c>
      <c r="O2755">
        <v>5.4</v>
      </c>
    </row>
    <row r="2756" spans="14:15" x14ac:dyDescent="0.3">
      <c r="N2756">
        <v>90</v>
      </c>
      <c r="O2756">
        <v>6.7</v>
      </c>
    </row>
    <row r="2757" spans="14:15" x14ac:dyDescent="0.3">
      <c r="N2757">
        <v>130</v>
      </c>
      <c r="O2757">
        <v>7.4</v>
      </c>
    </row>
    <row r="2758" spans="14:15" x14ac:dyDescent="0.3">
      <c r="N2758">
        <v>98</v>
      </c>
      <c r="O2758">
        <v>5.6</v>
      </c>
    </row>
    <row r="2759" spans="14:15" x14ac:dyDescent="0.3">
      <c r="N2759">
        <v>101</v>
      </c>
      <c r="O2759">
        <v>6.5</v>
      </c>
    </row>
    <row r="2760" spans="14:15" x14ac:dyDescent="0.3">
      <c r="N2760">
        <v>114</v>
      </c>
      <c r="O2760">
        <v>6.5</v>
      </c>
    </row>
    <row r="2761" spans="14:15" x14ac:dyDescent="0.3">
      <c r="N2761">
        <v>100</v>
      </c>
      <c r="O2761">
        <v>5.8</v>
      </c>
    </row>
    <row r="2762" spans="14:15" x14ac:dyDescent="0.3">
      <c r="N2762">
        <v>85</v>
      </c>
      <c r="O2762">
        <v>5</v>
      </c>
    </row>
    <row r="2763" spans="14:15" x14ac:dyDescent="0.3">
      <c r="N2763">
        <v>103</v>
      </c>
      <c r="O2763">
        <v>5.5</v>
      </c>
    </row>
    <row r="2764" spans="14:15" x14ac:dyDescent="0.3">
      <c r="N2764">
        <v>100</v>
      </c>
      <c r="O2764">
        <v>6.5</v>
      </c>
    </row>
    <row r="2765" spans="14:15" x14ac:dyDescent="0.3">
      <c r="N2765">
        <v>114</v>
      </c>
      <c r="O2765">
        <v>7.2</v>
      </c>
    </row>
    <row r="2766" spans="14:15" x14ac:dyDescent="0.3">
      <c r="N2766">
        <v>97</v>
      </c>
      <c r="O2766">
        <v>5.2</v>
      </c>
    </row>
    <row r="2767" spans="14:15" x14ac:dyDescent="0.3">
      <c r="N2767">
        <v>116</v>
      </c>
      <c r="O2767">
        <v>5.7</v>
      </c>
    </row>
    <row r="2768" spans="14:15" x14ac:dyDescent="0.3">
      <c r="N2768">
        <v>96</v>
      </c>
      <c r="O2768">
        <v>4.7</v>
      </c>
    </row>
    <row r="2769" spans="14:15" x14ac:dyDescent="0.3">
      <c r="N2769">
        <v>98</v>
      </c>
      <c r="O2769">
        <v>5.9</v>
      </c>
    </row>
    <row r="2770" spans="14:15" x14ac:dyDescent="0.3">
      <c r="N2770">
        <v>105</v>
      </c>
      <c r="O2770">
        <v>6.8</v>
      </c>
    </row>
    <row r="2771" spans="14:15" x14ac:dyDescent="0.3">
      <c r="N2771">
        <v>123</v>
      </c>
      <c r="O2771">
        <v>5.9</v>
      </c>
    </row>
    <row r="2772" spans="14:15" x14ac:dyDescent="0.3">
      <c r="N2772">
        <v>93</v>
      </c>
      <c r="O2772">
        <v>7.7</v>
      </c>
    </row>
    <row r="2773" spans="14:15" x14ac:dyDescent="0.3">
      <c r="N2773">
        <v>97</v>
      </c>
      <c r="O2773">
        <v>4.4000000000000004</v>
      </c>
    </row>
    <row r="2774" spans="14:15" x14ac:dyDescent="0.3">
      <c r="N2774">
        <v>122</v>
      </c>
      <c r="O2774">
        <v>6.6</v>
      </c>
    </row>
    <row r="2775" spans="14:15" x14ac:dyDescent="0.3">
      <c r="N2775">
        <v>101</v>
      </c>
      <c r="O2775">
        <v>6.7</v>
      </c>
    </row>
    <row r="2776" spans="14:15" x14ac:dyDescent="0.3">
      <c r="N2776">
        <v>100</v>
      </c>
      <c r="O2776">
        <v>5.5</v>
      </c>
    </row>
    <row r="2777" spans="14:15" x14ac:dyDescent="0.3">
      <c r="N2777">
        <v>129</v>
      </c>
      <c r="O2777">
        <v>6.5</v>
      </c>
    </row>
    <row r="2778" spans="14:15" x14ac:dyDescent="0.3">
      <c r="N2778">
        <v>81</v>
      </c>
      <c r="O2778">
        <v>6.2</v>
      </c>
    </row>
    <row r="2779" spans="14:15" x14ac:dyDescent="0.3">
      <c r="N2779">
        <v>96</v>
      </c>
      <c r="O2779">
        <v>7.1</v>
      </c>
    </row>
    <row r="2780" spans="14:15" x14ac:dyDescent="0.3">
      <c r="N2780">
        <v>84</v>
      </c>
      <c r="O2780">
        <v>6.1</v>
      </c>
    </row>
    <row r="2781" spans="14:15" x14ac:dyDescent="0.3">
      <c r="N2781">
        <v>110</v>
      </c>
      <c r="O2781">
        <v>6</v>
      </c>
    </row>
    <row r="2782" spans="14:15" x14ac:dyDescent="0.3">
      <c r="N2782">
        <v>130</v>
      </c>
      <c r="O2782">
        <v>7.4</v>
      </c>
    </row>
    <row r="2783" spans="14:15" x14ac:dyDescent="0.3">
      <c r="N2783">
        <v>84</v>
      </c>
      <c r="O2783">
        <v>5.9</v>
      </c>
    </row>
    <row r="2784" spans="14:15" x14ac:dyDescent="0.3">
      <c r="N2784">
        <v>106</v>
      </c>
      <c r="O2784">
        <v>4.0999999999999996</v>
      </c>
    </row>
    <row r="2785" spans="14:15" x14ac:dyDescent="0.3">
      <c r="N2785">
        <v>76</v>
      </c>
      <c r="O2785">
        <v>5.9</v>
      </c>
    </row>
    <row r="2786" spans="14:15" x14ac:dyDescent="0.3">
      <c r="N2786">
        <v>99</v>
      </c>
      <c r="O2786">
        <v>7</v>
      </c>
    </row>
    <row r="2787" spans="14:15" x14ac:dyDescent="0.3">
      <c r="N2787">
        <v>96</v>
      </c>
      <c r="O2787">
        <v>6.8</v>
      </c>
    </row>
    <row r="2788" spans="14:15" x14ac:dyDescent="0.3">
      <c r="N2788">
        <v>104</v>
      </c>
      <c r="O2788">
        <v>7.4</v>
      </c>
    </row>
    <row r="2789" spans="14:15" x14ac:dyDescent="0.3">
      <c r="N2789">
        <v>108</v>
      </c>
      <c r="O2789">
        <v>7.1</v>
      </c>
    </row>
    <row r="2790" spans="14:15" x14ac:dyDescent="0.3">
      <c r="N2790">
        <v>108</v>
      </c>
      <c r="O2790">
        <v>7</v>
      </c>
    </row>
    <row r="2791" spans="14:15" x14ac:dyDescent="0.3">
      <c r="N2791">
        <v>87</v>
      </c>
      <c r="O2791">
        <v>5.8</v>
      </c>
    </row>
    <row r="2792" spans="14:15" x14ac:dyDescent="0.3">
      <c r="N2792">
        <v>89</v>
      </c>
      <c r="O2792">
        <v>7.8</v>
      </c>
    </row>
    <row r="2793" spans="14:15" x14ac:dyDescent="0.3">
      <c r="N2793">
        <v>97</v>
      </c>
      <c r="O2793">
        <v>6.5</v>
      </c>
    </row>
    <row r="2794" spans="14:15" x14ac:dyDescent="0.3">
      <c r="N2794">
        <v>106</v>
      </c>
      <c r="O2794">
        <v>7</v>
      </c>
    </row>
    <row r="2795" spans="14:15" x14ac:dyDescent="0.3">
      <c r="N2795">
        <v>100</v>
      </c>
      <c r="O2795">
        <v>6.3</v>
      </c>
    </row>
    <row r="2796" spans="14:15" x14ac:dyDescent="0.3">
      <c r="N2796">
        <v>89</v>
      </c>
      <c r="O2796">
        <v>5.3</v>
      </c>
    </row>
    <row r="2797" spans="14:15" x14ac:dyDescent="0.3">
      <c r="N2797">
        <v>95</v>
      </c>
      <c r="O2797">
        <v>5.5</v>
      </c>
    </row>
    <row r="2798" spans="14:15" x14ac:dyDescent="0.3">
      <c r="N2798">
        <v>97</v>
      </c>
      <c r="O2798">
        <v>7.4</v>
      </c>
    </row>
    <row r="2799" spans="14:15" x14ac:dyDescent="0.3">
      <c r="N2799">
        <v>94</v>
      </c>
      <c r="O2799">
        <v>4.3</v>
      </c>
    </row>
    <row r="2800" spans="14:15" x14ac:dyDescent="0.3">
      <c r="N2800">
        <v>95</v>
      </c>
      <c r="O2800">
        <v>5.2</v>
      </c>
    </row>
    <row r="2801" spans="14:15" x14ac:dyDescent="0.3">
      <c r="N2801">
        <v>101</v>
      </c>
      <c r="O2801">
        <v>6.7</v>
      </c>
    </row>
    <row r="2802" spans="14:15" x14ac:dyDescent="0.3">
      <c r="N2802">
        <v>101</v>
      </c>
      <c r="O2802">
        <v>8.6</v>
      </c>
    </row>
    <row r="2803" spans="14:15" x14ac:dyDescent="0.3">
      <c r="N2803">
        <v>82</v>
      </c>
      <c r="O2803">
        <v>6.1</v>
      </c>
    </row>
    <row r="2804" spans="14:15" x14ac:dyDescent="0.3">
      <c r="N2804">
        <v>74</v>
      </c>
      <c r="O2804">
        <v>5.8</v>
      </c>
    </row>
    <row r="2805" spans="14:15" x14ac:dyDescent="0.3">
      <c r="N2805">
        <v>130</v>
      </c>
      <c r="O2805">
        <v>7.7</v>
      </c>
    </row>
    <row r="2806" spans="14:15" x14ac:dyDescent="0.3">
      <c r="N2806">
        <v>112</v>
      </c>
      <c r="O2806">
        <v>8</v>
      </c>
    </row>
    <row r="2807" spans="14:15" x14ac:dyDescent="0.3">
      <c r="N2807">
        <v>96</v>
      </c>
      <c r="O2807">
        <v>5.6</v>
      </c>
    </row>
    <row r="2808" spans="14:15" x14ac:dyDescent="0.3">
      <c r="N2808">
        <v>89</v>
      </c>
      <c r="O2808">
        <v>6.7</v>
      </c>
    </row>
    <row r="2809" spans="14:15" x14ac:dyDescent="0.3">
      <c r="N2809">
        <v>121</v>
      </c>
      <c r="O2809">
        <v>6.6</v>
      </c>
    </row>
    <row r="2810" spans="14:15" x14ac:dyDescent="0.3">
      <c r="N2810">
        <v>85</v>
      </c>
      <c r="O2810">
        <v>4.0999999999999996</v>
      </c>
    </row>
    <row r="2811" spans="14:15" x14ac:dyDescent="0.3">
      <c r="N2811">
        <v>120</v>
      </c>
      <c r="O2811">
        <v>7.3</v>
      </c>
    </row>
    <row r="2812" spans="14:15" x14ac:dyDescent="0.3">
      <c r="N2812">
        <v>106</v>
      </c>
      <c r="O2812">
        <v>7.1</v>
      </c>
    </row>
    <row r="2813" spans="14:15" x14ac:dyDescent="0.3">
      <c r="N2813">
        <v>83</v>
      </c>
      <c r="O2813">
        <v>6.5</v>
      </c>
    </row>
    <row r="2814" spans="14:15" x14ac:dyDescent="0.3">
      <c r="N2814">
        <v>120</v>
      </c>
      <c r="O2814">
        <v>7</v>
      </c>
    </row>
    <row r="2815" spans="14:15" x14ac:dyDescent="0.3">
      <c r="N2815">
        <v>111</v>
      </c>
      <c r="O2815">
        <v>5.5</v>
      </c>
    </row>
    <row r="2816" spans="14:15" x14ac:dyDescent="0.3">
      <c r="N2816">
        <v>100</v>
      </c>
      <c r="O2816">
        <v>6.6</v>
      </c>
    </row>
    <row r="2817" spans="14:15" x14ac:dyDescent="0.3">
      <c r="N2817">
        <v>89</v>
      </c>
      <c r="O2817">
        <v>7.1</v>
      </c>
    </row>
    <row r="2818" spans="14:15" x14ac:dyDescent="0.3">
      <c r="N2818">
        <v>115</v>
      </c>
      <c r="O2818">
        <v>7.9</v>
      </c>
    </row>
    <row r="2819" spans="14:15" x14ac:dyDescent="0.3">
      <c r="N2819">
        <v>135</v>
      </c>
      <c r="O2819">
        <v>7.1</v>
      </c>
    </row>
    <row r="2820" spans="14:15" x14ac:dyDescent="0.3">
      <c r="N2820">
        <v>92</v>
      </c>
      <c r="O2820">
        <v>5.6</v>
      </c>
    </row>
    <row r="2821" spans="14:15" x14ac:dyDescent="0.3">
      <c r="N2821">
        <v>120</v>
      </c>
      <c r="O2821">
        <v>7.3</v>
      </c>
    </row>
    <row r="2822" spans="14:15" x14ac:dyDescent="0.3">
      <c r="N2822">
        <v>97</v>
      </c>
      <c r="O2822">
        <v>3.3</v>
      </c>
    </row>
    <row r="2823" spans="14:15" x14ac:dyDescent="0.3">
      <c r="N2823">
        <v>135</v>
      </c>
      <c r="O2823">
        <v>6.5</v>
      </c>
    </row>
    <row r="2824" spans="14:15" x14ac:dyDescent="0.3">
      <c r="N2824">
        <v>93</v>
      </c>
      <c r="O2824">
        <v>4.8</v>
      </c>
    </row>
    <row r="2825" spans="14:15" x14ac:dyDescent="0.3">
      <c r="N2825">
        <v>118</v>
      </c>
      <c r="O2825">
        <v>5.2</v>
      </c>
    </row>
    <row r="2826" spans="14:15" x14ac:dyDescent="0.3">
      <c r="N2826">
        <v>97</v>
      </c>
      <c r="O2826">
        <v>6.3</v>
      </c>
    </row>
    <row r="2827" spans="14:15" x14ac:dyDescent="0.3">
      <c r="N2827">
        <v>98</v>
      </c>
      <c r="O2827">
        <v>7.2</v>
      </c>
    </row>
    <row r="2828" spans="14:15" x14ac:dyDescent="0.3">
      <c r="N2828">
        <v>98</v>
      </c>
      <c r="O2828">
        <v>6.8</v>
      </c>
    </row>
    <row r="2829" spans="14:15" x14ac:dyDescent="0.3">
      <c r="N2829">
        <v>101</v>
      </c>
      <c r="O2829">
        <v>5.7</v>
      </c>
    </row>
    <row r="2830" spans="14:15" x14ac:dyDescent="0.3">
      <c r="N2830">
        <v>132</v>
      </c>
      <c r="O2830">
        <v>7.2</v>
      </c>
    </row>
    <row r="2831" spans="14:15" x14ac:dyDescent="0.3">
      <c r="N2831">
        <v>106</v>
      </c>
      <c r="O2831">
        <v>6.9</v>
      </c>
    </row>
    <row r="2832" spans="14:15" x14ac:dyDescent="0.3">
      <c r="N2832">
        <v>87</v>
      </c>
      <c r="O2832">
        <v>6.2</v>
      </c>
    </row>
    <row r="2833" spans="14:15" x14ac:dyDescent="0.3">
      <c r="N2833">
        <v>98</v>
      </c>
      <c r="O2833">
        <v>6.7</v>
      </c>
    </row>
    <row r="2834" spans="14:15" x14ac:dyDescent="0.3">
      <c r="N2834">
        <v>96</v>
      </c>
      <c r="O2834">
        <v>6.5</v>
      </c>
    </row>
    <row r="2835" spans="14:15" x14ac:dyDescent="0.3">
      <c r="N2835">
        <v>104</v>
      </c>
      <c r="O2835">
        <v>7.2</v>
      </c>
    </row>
    <row r="2836" spans="14:15" x14ac:dyDescent="0.3">
      <c r="N2836">
        <v>93</v>
      </c>
      <c r="O2836">
        <v>5.3</v>
      </c>
    </row>
    <row r="2837" spans="14:15" x14ac:dyDescent="0.3">
      <c r="N2837">
        <v>95</v>
      </c>
      <c r="O2837">
        <v>6.7</v>
      </c>
    </row>
    <row r="2838" spans="14:15" x14ac:dyDescent="0.3">
      <c r="N2838">
        <v>89</v>
      </c>
      <c r="O2838">
        <v>3.6</v>
      </c>
    </row>
    <row r="2839" spans="14:15" x14ac:dyDescent="0.3">
      <c r="N2839">
        <v>107</v>
      </c>
      <c r="O2839">
        <v>5.7</v>
      </c>
    </row>
    <row r="2840" spans="14:15" x14ac:dyDescent="0.3">
      <c r="N2840">
        <v>85</v>
      </c>
      <c r="O2840">
        <v>7.3</v>
      </c>
    </row>
    <row r="2841" spans="14:15" x14ac:dyDescent="0.3">
      <c r="N2841">
        <v>93</v>
      </c>
      <c r="O2841">
        <v>5</v>
      </c>
    </row>
    <row r="2842" spans="14:15" x14ac:dyDescent="0.3">
      <c r="N2842">
        <v>101</v>
      </c>
      <c r="O2842">
        <v>6.6</v>
      </c>
    </row>
    <row r="2843" spans="14:15" x14ac:dyDescent="0.3">
      <c r="N2843">
        <v>103</v>
      </c>
      <c r="O2843">
        <v>6.6</v>
      </c>
    </row>
    <row r="2844" spans="14:15" x14ac:dyDescent="0.3">
      <c r="N2844">
        <v>111</v>
      </c>
      <c r="O2844">
        <v>7.3</v>
      </c>
    </row>
    <row r="2845" spans="14:15" x14ac:dyDescent="0.3">
      <c r="N2845">
        <v>86</v>
      </c>
      <c r="O2845">
        <v>6.2</v>
      </c>
    </row>
    <row r="2846" spans="14:15" x14ac:dyDescent="0.3">
      <c r="N2846">
        <v>90</v>
      </c>
      <c r="O2846">
        <v>6.6</v>
      </c>
    </row>
    <row r="2847" spans="14:15" x14ac:dyDescent="0.3">
      <c r="N2847">
        <v>82</v>
      </c>
      <c r="O2847">
        <v>6.3</v>
      </c>
    </row>
    <row r="2848" spans="14:15" x14ac:dyDescent="0.3">
      <c r="N2848">
        <v>83</v>
      </c>
      <c r="O2848">
        <v>3.3</v>
      </c>
    </row>
    <row r="2849" spans="14:15" x14ac:dyDescent="0.3">
      <c r="N2849">
        <v>125</v>
      </c>
      <c r="O2849">
        <v>6.2</v>
      </c>
    </row>
    <row r="2850" spans="14:15" x14ac:dyDescent="0.3">
      <c r="N2850">
        <v>86</v>
      </c>
      <c r="O2850">
        <v>3.5</v>
      </c>
    </row>
    <row r="2851" spans="14:15" x14ac:dyDescent="0.3">
      <c r="N2851">
        <v>91</v>
      </c>
      <c r="O2851">
        <v>5.5</v>
      </c>
    </row>
    <row r="2852" spans="14:15" x14ac:dyDescent="0.3">
      <c r="N2852">
        <v>90</v>
      </c>
      <c r="O2852">
        <v>5.9</v>
      </c>
    </row>
    <row r="2853" spans="14:15" x14ac:dyDescent="0.3">
      <c r="N2853">
        <v>90</v>
      </c>
      <c r="O2853">
        <v>4.7</v>
      </c>
    </row>
    <row r="2854" spans="14:15" x14ac:dyDescent="0.3">
      <c r="N2854">
        <v>93</v>
      </c>
      <c r="O2854">
        <v>3.9</v>
      </c>
    </row>
    <row r="2855" spans="14:15" x14ac:dyDescent="0.3">
      <c r="N2855">
        <v>104</v>
      </c>
      <c r="O2855">
        <v>6.1</v>
      </c>
    </row>
    <row r="2856" spans="14:15" x14ac:dyDescent="0.3">
      <c r="N2856">
        <v>85</v>
      </c>
      <c r="O2856">
        <v>6.7</v>
      </c>
    </row>
    <row r="2857" spans="14:15" x14ac:dyDescent="0.3">
      <c r="N2857">
        <v>81</v>
      </c>
      <c r="O2857">
        <v>6.9</v>
      </c>
    </row>
    <row r="2858" spans="14:15" x14ac:dyDescent="0.3">
      <c r="N2858">
        <v>135</v>
      </c>
      <c r="O2858">
        <v>7.3</v>
      </c>
    </row>
    <row r="2859" spans="14:15" x14ac:dyDescent="0.3">
      <c r="N2859">
        <v>144</v>
      </c>
      <c r="O2859">
        <v>6.7</v>
      </c>
    </row>
    <row r="2860" spans="14:15" x14ac:dyDescent="0.3">
      <c r="N2860">
        <v>98</v>
      </c>
      <c r="O2860">
        <v>6.1</v>
      </c>
    </row>
    <row r="2861" spans="14:15" x14ac:dyDescent="0.3">
      <c r="N2861">
        <v>117</v>
      </c>
      <c r="O2861">
        <v>6.9</v>
      </c>
    </row>
    <row r="2862" spans="14:15" x14ac:dyDescent="0.3">
      <c r="N2862">
        <v>127</v>
      </c>
      <c r="O2862">
        <v>7.9</v>
      </c>
    </row>
    <row r="2863" spans="14:15" x14ac:dyDescent="0.3">
      <c r="N2863">
        <v>98</v>
      </c>
      <c r="O2863">
        <v>4.5</v>
      </c>
    </row>
    <row r="2864" spans="14:15" x14ac:dyDescent="0.3">
      <c r="N2864">
        <v>105</v>
      </c>
      <c r="O2864">
        <v>7.6</v>
      </c>
    </row>
    <row r="2865" spans="14:15" x14ac:dyDescent="0.3">
      <c r="N2865">
        <v>104</v>
      </c>
      <c r="O2865">
        <v>7.5</v>
      </c>
    </row>
    <row r="2866" spans="14:15" x14ac:dyDescent="0.3">
      <c r="N2866">
        <v>90</v>
      </c>
      <c r="O2866">
        <v>6</v>
      </c>
    </row>
    <row r="2867" spans="14:15" x14ac:dyDescent="0.3">
      <c r="N2867">
        <v>130</v>
      </c>
      <c r="O2867">
        <v>7.1</v>
      </c>
    </row>
    <row r="2868" spans="14:15" x14ac:dyDescent="0.3">
      <c r="N2868">
        <v>105</v>
      </c>
      <c r="O2868">
        <v>6.9</v>
      </c>
    </row>
    <row r="2869" spans="14:15" x14ac:dyDescent="0.3">
      <c r="N2869">
        <v>116</v>
      </c>
      <c r="O2869">
        <v>8.5</v>
      </c>
    </row>
    <row r="2870" spans="14:15" x14ac:dyDescent="0.3">
      <c r="N2870">
        <v>88</v>
      </c>
      <c r="O2870">
        <v>7.5</v>
      </c>
    </row>
    <row r="2871" spans="14:15" x14ac:dyDescent="0.3">
      <c r="N2871">
        <v>106</v>
      </c>
      <c r="O2871">
        <v>6.6</v>
      </c>
    </row>
    <row r="2872" spans="14:15" x14ac:dyDescent="0.3">
      <c r="N2872">
        <v>105</v>
      </c>
      <c r="O2872">
        <v>8</v>
      </c>
    </row>
    <row r="2873" spans="14:15" x14ac:dyDescent="0.3">
      <c r="N2873">
        <v>130</v>
      </c>
      <c r="O2873">
        <v>7</v>
      </c>
    </row>
    <row r="2874" spans="14:15" x14ac:dyDescent="0.3">
      <c r="N2874">
        <v>123</v>
      </c>
      <c r="O2874">
        <v>6.8</v>
      </c>
    </row>
    <row r="2875" spans="14:15" x14ac:dyDescent="0.3">
      <c r="N2875">
        <v>120</v>
      </c>
      <c r="O2875">
        <v>6.7</v>
      </c>
    </row>
    <row r="2876" spans="14:15" x14ac:dyDescent="0.3">
      <c r="N2876">
        <v>87</v>
      </c>
      <c r="O2876">
        <v>6.5</v>
      </c>
    </row>
    <row r="2877" spans="14:15" x14ac:dyDescent="0.3">
      <c r="N2877">
        <v>123</v>
      </c>
      <c r="O2877">
        <v>8</v>
      </c>
    </row>
    <row r="2878" spans="14:15" x14ac:dyDescent="0.3">
      <c r="N2878">
        <v>103</v>
      </c>
      <c r="O2878">
        <v>6.5</v>
      </c>
    </row>
    <row r="2879" spans="14:15" x14ac:dyDescent="0.3">
      <c r="N2879">
        <v>91</v>
      </c>
      <c r="O2879">
        <v>4.9000000000000004</v>
      </c>
    </row>
    <row r="2880" spans="14:15" x14ac:dyDescent="0.3">
      <c r="N2880">
        <v>88</v>
      </c>
      <c r="O2880">
        <v>7.1</v>
      </c>
    </row>
    <row r="2881" spans="14:15" x14ac:dyDescent="0.3">
      <c r="N2881">
        <v>126</v>
      </c>
      <c r="O2881">
        <v>7</v>
      </c>
    </row>
    <row r="2882" spans="14:15" x14ac:dyDescent="0.3">
      <c r="N2882">
        <v>120</v>
      </c>
      <c r="O2882">
        <v>7</v>
      </c>
    </row>
    <row r="2883" spans="14:15" x14ac:dyDescent="0.3">
      <c r="N2883">
        <v>94</v>
      </c>
      <c r="O2883">
        <v>4.5</v>
      </c>
    </row>
    <row r="2884" spans="14:15" x14ac:dyDescent="0.3">
      <c r="N2884">
        <v>137</v>
      </c>
      <c r="O2884">
        <v>7.7</v>
      </c>
    </row>
    <row r="2885" spans="14:15" x14ac:dyDescent="0.3">
      <c r="N2885">
        <v>119</v>
      </c>
      <c r="O2885">
        <v>6.7</v>
      </c>
    </row>
    <row r="2886" spans="14:15" x14ac:dyDescent="0.3">
      <c r="N2886">
        <v>99</v>
      </c>
      <c r="O2886">
        <v>7</v>
      </c>
    </row>
    <row r="2887" spans="14:15" x14ac:dyDescent="0.3">
      <c r="N2887">
        <v>79</v>
      </c>
      <c r="O2887">
        <v>6.5</v>
      </c>
    </row>
    <row r="2888" spans="14:15" x14ac:dyDescent="0.3">
      <c r="N2888">
        <v>95</v>
      </c>
      <c r="O2888">
        <v>6.2</v>
      </c>
    </row>
    <row r="2889" spans="14:15" x14ac:dyDescent="0.3">
      <c r="N2889">
        <v>103</v>
      </c>
      <c r="O2889">
        <v>5.7</v>
      </c>
    </row>
    <row r="2890" spans="14:15" x14ac:dyDescent="0.3">
      <c r="N2890">
        <v>92</v>
      </c>
      <c r="O2890">
        <v>6.4</v>
      </c>
    </row>
    <row r="2891" spans="14:15" x14ac:dyDescent="0.3">
      <c r="N2891">
        <v>84</v>
      </c>
      <c r="O2891">
        <v>5.4</v>
      </c>
    </row>
    <row r="2892" spans="14:15" x14ac:dyDescent="0.3">
      <c r="N2892">
        <v>105</v>
      </c>
      <c r="O2892">
        <v>6.6</v>
      </c>
    </row>
    <row r="2893" spans="14:15" x14ac:dyDescent="0.3">
      <c r="N2893">
        <v>120</v>
      </c>
      <c r="O2893">
        <v>6.1</v>
      </c>
    </row>
    <row r="2894" spans="14:15" x14ac:dyDescent="0.3">
      <c r="N2894">
        <v>121</v>
      </c>
      <c r="O2894">
        <v>7.6</v>
      </c>
    </row>
    <row r="2895" spans="14:15" x14ac:dyDescent="0.3">
      <c r="N2895">
        <v>97</v>
      </c>
      <c r="O2895">
        <v>6.2</v>
      </c>
    </row>
    <row r="2896" spans="14:15" x14ac:dyDescent="0.3">
      <c r="N2896">
        <v>86</v>
      </c>
      <c r="O2896">
        <v>6.6</v>
      </c>
    </row>
    <row r="2897" spans="14:15" x14ac:dyDescent="0.3">
      <c r="N2897">
        <v>105</v>
      </c>
      <c r="O2897">
        <v>7.3</v>
      </c>
    </row>
    <row r="2898" spans="14:15" x14ac:dyDescent="0.3">
      <c r="N2898">
        <v>97</v>
      </c>
      <c r="O2898">
        <v>4.2</v>
      </c>
    </row>
    <row r="2899" spans="14:15" x14ac:dyDescent="0.3">
      <c r="N2899">
        <v>93</v>
      </c>
      <c r="O2899">
        <v>6.5</v>
      </c>
    </row>
    <row r="2900" spans="14:15" x14ac:dyDescent="0.3">
      <c r="N2900">
        <v>84</v>
      </c>
      <c r="O2900">
        <v>6.5</v>
      </c>
    </row>
    <row r="2901" spans="14:15" x14ac:dyDescent="0.3">
      <c r="N2901">
        <v>96</v>
      </c>
      <c r="O2901">
        <v>5.7</v>
      </c>
    </row>
    <row r="2902" spans="14:15" x14ac:dyDescent="0.3">
      <c r="N2902">
        <v>112</v>
      </c>
      <c r="O2902">
        <v>7.3</v>
      </c>
    </row>
    <row r="2903" spans="14:15" x14ac:dyDescent="0.3">
      <c r="N2903">
        <v>125</v>
      </c>
      <c r="O2903">
        <v>6.9</v>
      </c>
    </row>
    <row r="2904" spans="14:15" x14ac:dyDescent="0.3">
      <c r="N2904">
        <v>96</v>
      </c>
      <c r="O2904">
        <v>5</v>
      </c>
    </row>
    <row r="2905" spans="14:15" x14ac:dyDescent="0.3">
      <c r="N2905">
        <v>103</v>
      </c>
      <c r="O2905">
        <v>7.3</v>
      </c>
    </row>
    <row r="2906" spans="14:15" x14ac:dyDescent="0.3">
      <c r="N2906">
        <v>101</v>
      </c>
      <c r="O2906">
        <v>6.5</v>
      </c>
    </row>
    <row r="2907" spans="14:15" x14ac:dyDescent="0.3">
      <c r="N2907">
        <v>104</v>
      </c>
      <c r="O2907">
        <v>2.1</v>
      </c>
    </row>
    <row r="2908" spans="14:15" x14ac:dyDescent="0.3">
      <c r="N2908">
        <v>119</v>
      </c>
      <c r="O2908">
        <v>7</v>
      </c>
    </row>
    <row r="2909" spans="14:15" x14ac:dyDescent="0.3">
      <c r="N2909">
        <v>128</v>
      </c>
      <c r="O2909">
        <v>8</v>
      </c>
    </row>
    <row r="2910" spans="14:15" x14ac:dyDescent="0.3">
      <c r="N2910">
        <v>106</v>
      </c>
      <c r="O2910">
        <v>6.9</v>
      </c>
    </row>
    <row r="2911" spans="14:15" x14ac:dyDescent="0.3">
      <c r="N2911">
        <v>126</v>
      </c>
      <c r="O2911">
        <v>7.1</v>
      </c>
    </row>
    <row r="2912" spans="14:15" x14ac:dyDescent="0.3">
      <c r="N2912">
        <v>150</v>
      </c>
      <c r="O2912">
        <v>6.7</v>
      </c>
    </row>
    <row r="2913" spans="14:15" x14ac:dyDescent="0.3">
      <c r="N2913">
        <v>105</v>
      </c>
      <c r="O2913">
        <v>8.9</v>
      </c>
    </row>
    <row r="2914" spans="14:15" x14ac:dyDescent="0.3">
      <c r="N2914">
        <v>117</v>
      </c>
      <c r="O2914">
        <v>7.9</v>
      </c>
    </row>
    <row r="2915" spans="14:15" x14ac:dyDescent="0.3">
      <c r="N2915">
        <v>119</v>
      </c>
      <c r="O2915">
        <v>5.6</v>
      </c>
    </row>
    <row r="2916" spans="14:15" x14ac:dyDescent="0.3">
      <c r="N2916">
        <v>105</v>
      </c>
      <c r="O2916">
        <v>8</v>
      </c>
    </row>
    <row r="2917" spans="14:15" x14ac:dyDescent="0.3">
      <c r="N2917">
        <v>111</v>
      </c>
      <c r="O2917">
        <v>6.2</v>
      </c>
    </row>
    <row r="2918" spans="14:15" x14ac:dyDescent="0.3">
      <c r="N2918">
        <v>101</v>
      </c>
      <c r="O2918">
        <v>7.9</v>
      </c>
    </row>
    <row r="2919" spans="14:15" x14ac:dyDescent="0.3">
      <c r="N2919">
        <v>89</v>
      </c>
      <c r="O2919">
        <v>8.1</v>
      </c>
    </row>
    <row r="2920" spans="14:15" x14ac:dyDescent="0.3">
      <c r="N2920">
        <v>113</v>
      </c>
      <c r="O2920">
        <v>7.6</v>
      </c>
    </row>
    <row r="2921" spans="14:15" x14ac:dyDescent="0.3">
      <c r="N2921">
        <v>95</v>
      </c>
      <c r="O2921">
        <v>3.5</v>
      </c>
    </row>
    <row r="2922" spans="14:15" x14ac:dyDescent="0.3">
      <c r="N2922">
        <v>112</v>
      </c>
      <c r="O2922">
        <v>7.6</v>
      </c>
    </row>
    <row r="2923" spans="14:15" x14ac:dyDescent="0.3">
      <c r="N2923">
        <v>109</v>
      </c>
      <c r="O2923">
        <v>6.5</v>
      </c>
    </row>
    <row r="2924" spans="14:15" x14ac:dyDescent="0.3">
      <c r="N2924">
        <v>108</v>
      </c>
      <c r="O2924">
        <v>5.6</v>
      </c>
    </row>
    <row r="2925" spans="14:15" x14ac:dyDescent="0.3">
      <c r="N2925">
        <v>100</v>
      </c>
      <c r="O2925">
        <v>7.7</v>
      </c>
    </row>
    <row r="2926" spans="14:15" x14ac:dyDescent="0.3">
      <c r="N2926">
        <v>90</v>
      </c>
      <c r="O2926">
        <v>5.2</v>
      </c>
    </row>
    <row r="2927" spans="14:15" x14ac:dyDescent="0.3">
      <c r="N2927">
        <v>94</v>
      </c>
      <c r="O2927">
        <v>6.1</v>
      </c>
    </row>
    <row r="2928" spans="14:15" x14ac:dyDescent="0.3">
      <c r="N2928">
        <v>111</v>
      </c>
      <c r="O2928">
        <v>7.4</v>
      </c>
    </row>
    <row r="2929" spans="14:15" x14ac:dyDescent="0.3">
      <c r="N2929">
        <v>142</v>
      </c>
      <c r="O2929">
        <v>6.8</v>
      </c>
    </row>
    <row r="2930" spans="14:15" x14ac:dyDescent="0.3">
      <c r="N2930">
        <v>107</v>
      </c>
      <c r="O2930">
        <v>6.4</v>
      </c>
    </row>
    <row r="2931" spans="14:15" x14ac:dyDescent="0.3">
      <c r="N2931">
        <v>91</v>
      </c>
      <c r="O2931">
        <v>5.7</v>
      </c>
    </row>
    <row r="2932" spans="14:15" x14ac:dyDescent="0.3">
      <c r="N2932">
        <v>82</v>
      </c>
      <c r="O2932">
        <v>6.7</v>
      </c>
    </row>
    <row r="2933" spans="14:15" x14ac:dyDescent="0.3">
      <c r="N2933">
        <v>97</v>
      </c>
      <c r="O2933">
        <v>5.6</v>
      </c>
    </row>
    <row r="2934" spans="14:15" x14ac:dyDescent="0.3">
      <c r="N2934">
        <v>102</v>
      </c>
      <c r="O2934">
        <v>7.6</v>
      </c>
    </row>
    <row r="2935" spans="14:15" x14ac:dyDescent="0.3">
      <c r="N2935">
        <v>93</v>
      </c>
      <c r="O2935">
        <v>6.5</v>
      </c>
    </row>
    <row r="2936" spans="14:15" x14ac:dyDescent="0.3">
      <c r="N2936">
        <v>138</v>
      </c>
      <c r="O2936">
        <v>6.3</v>
      </c>
    </row>
    <row r="2937" spans="14:15" x14ac:dyDescent="0.3">
      <c r="N2937">
        <v>93</v>
      </c>
      <c r="O2937">
        <v>7.1</v>
      </c>
    </row>
    <row r="2938" spans="14:15" x14ac:dyDescent="0.3">
      <c r="N2938">
        <v>92</v>
      </c>
      <c r="O2938">
        <v>7.1</v>
      </c>
    </row>
    <row r="2939" spans="14:15" x14ac:dyDescent="0.3">
      <c r="N2939">
        <v>92</v>
      </c>
      <c r="O2939">
        <v>6.9</v>
      </c>
    </row>
    <row r="2940" spans="14:15" x14ac:dyDescent="0.3">
      <c r="N2940">
        <v>104</v>
      </c>
      <c r="O2940">
        <v>5.4</v>
      </c>
    </row>
    <row r="2941" spans="14:15" x14ac:dyDescent="0.3">
      <c r="N2941">
        <v>89</v>
      </c>
      <c r="O2941">
        <v>5.0999999999999996</v>
      </c>
    </row>
    <row r="2942" spans="14:15" x14ac:dyDescent="0.3">
      <c r="N2942">
        <v>92</v>
      </c>
      <c r="O2942">
        <v>5.3</v>
      </c>
    </row>
    <row r="2943" spans="14:15" x14ac:dyDescent="0.3">
      <c r="N2943">
        <v>90</v>
      </c>
      <c r="O2943">
        <v>7.3</v>
      </c>
    </row>
    <row r="2944" spans="14:15" x14ac:dyDescent="0.3">
      <c r="N2944">
        <v>129</v>
      </c>
      <c r="O2944">
        <v>7.3</v>
      </c>
    </row>
    <row r="2945" spans="14:15" x14ac:dyDescent="0.3">
      <c r="N2945">
        <v>111</v>
      </c>
      <c r="O2945">
        <v>7.1</v>
      </c>
    </row>
    <row r="2946" spans="14:15" x14ac:dyDescent="0.3">
      <c r="N2946">
        <v>79</v>
      </c>
      <c r="O2946">
        <v>6</v>
      </c>
    </row>
    <row r="2947" spans="14:15" x14ac:dyDescent="0.3">
      <c r="N2947">
        <v>104</v>
      </c>
      <c r="O2947">
        <v>6.6</v>
      </c>
    </row>
    <row r="2948" spans="14:15" x14ac:dyDescent="0.3">
      <c r="N2948">
        <v>101</v>
      </c>
      <c r="O2948">
        <v>7.2</v>
      </c>
    </row>
    <row r="2949" spans="14:15" x14ac:dyDescent="0.3">
      <c r="N2949">
        <v>113</v>
      </c>
      <c r="O2949">
        <v>7.2</v>
      </c>
    </row>
    <row r="2950" spans="14:15" x14ac:dyDescent="0.3">
      <c r="N2950">
        <v>92</v>
      </c>
      <c r="O2950">
        <v>6.9</v>
      </c>
    </row>
    <row r="2951" spans="14:15" x14ac:dyDescent="0.3">
      <c r="N2951">
        <v>106</v>
      </c>
      <c r="O2951">
        <v>6.8</v>
      </c>
    </row>
    <row r="2952" spans="14:15" x14ac:dyDescent="0.3">
      <c r="N2952">
        <v>75</v>
      </c>
      <c r="O2952">
        <v>7.7</v>
      </c>
    </row>
    <row r="2953" spans="14:15" x14ac:dyDescent="0.3">
      <c r="N2953">
        <v>104</v>
      </c>
      <c r="O2953">
        <v>7.4</v>
      </c>
    </row>
    <row r="2954" spans="14:15" x14ac:dyDescent="0.3">
      <c r="N2954">
        <v>108</v>
      </c>
      <c r="O2954">
        <v>6.5</v>
      </c>
    </row>
    <row r="2955" spans="14:15" x14ac:dyDescent="0.3">
      <c r="N2955">
        <v>99</v>
      </c>
      <c r="O2955">
        <v>6.4</v>
      </c>
    </row>
    <row r="2956" spans="14:15" x14ac:dyDescent="0.3">
      <c r="N2956">
        <v>109</v>
      </c>
      <c r="O2956">
        <v>5.6</v>
      </c>
    </row>
    <row r="2957" spans="14:15" x14ac:dyDescent="0.3">
      <c r="N2957">
        <v>93</v>
      </c>
      <c r="O2957">
        <v>6.8</v>
      </c>
    </row>
    <row r="2958" spans="14:15" x14ac:dyDescent="0.3">
      <c r="N2958">
        <v>99</v>
      </c>
      <c r="O2958">
        <v>5.5</v>
      </c>
    </row>
    <row r="2959" spans="14:15" x14ac:dyDescent="0.3">
      <c r="N2959">
        <v>98</v>
      </c>
      <c r="O2959">
        <v>6.9</v>
      </c>
    </row>
    <row r="2960" spans="14:15" x14ac:dyDescent="0.3">
      <c r="N2960">
        <v>95</v>
      </c>
      <c r="O2960">
        <v>6</v>
      </c>
    </row>
    <row r="2961" spans="14:15" x14ac:dyDescent="0.3">
      <c r="N2961">
        <v>107</v>
      </c>
      <c r="O2961">
        <v>6.4</v>
      </c>
    </row>
    <row r="2962" spans="14:15" x14ac:dyDescent="0.3">
      <c r="N2962">
        <v>102</v>
      </c>
      <c r="O2962">
        <v>6.6</v>
      </c>
    </row>
    <row r="2963" spans="14:15" x14ac:dyDescent="0.3">
      <c r="N2963">
        <v>97</v>
      </c>
      <c r="O2963">
        <v>5.3</v>
      </c>
    </row>
    <row r="2964" spans="14:15" x14ac:dyDescent="0.3">
      <c r="N2964">
        <v>124</v>
      </c>
      <c r="O2964">
        <v>8.1</v>
      </c>
    </row>
    <row r="2965" spans="14:15" x14ac:dyDescent="0.3">
      <c r="N2965">
        <v>90</v>
      </c>
      <c r="O2965">
        <v>6.9</v>
      </c>
    </row>
    <row r="2966" spans="14:15" x14ac:dyDescent="0.3">
      <c r="N2966">
        <v>90</v>
      </c>
      <c r="O2966">
        <v>6.5</v>
      </c>
    </row>
    <row r="2967" spans="14:15" x14ac:dyDescent="0.3">
      <c r="N2967">
        <v>99</v>
      </c>
      <c r="O2967">
        <v>7.4</v>
      </c>
    </row>
    <row r="2968" spans="14:15" x14ac:dyDescent="0.3">
      <c r="N2968">
        <v>115</v>
      </c>
      <c r="O2968">
        <v>6.9</v>
      </c>
    </row>
    <row r="2969" spans="14:15" x14ac:dyDescent="0.3">
      <c r="N2969">
        <v>89</v>
      </c>
      <c r="O2969">
        <v>6.7</v>
      </c>
    </row>
    <row r="2970" spans="14:15" x14ac:dyDescent="0.3">
      <c r="N2970">
        <v>92</v>
      </c>
      <c r="O2970">
        <v>7.6</v>
      </c>
    </row>
    <row r="2971" spans="14:15" x14ac:dyDescent="0.3">
      <c r="N2971">
        <v>94</v>
      </c>
      <c r="O2971">
        <v>5.4</v>
      </c>
    </row>
    <row r="2972" spans="14:15" x14ac:dyDescent="0.3">
      <c r="N2972">
        <v>100</v>
      </c>
      <c r="O2972">
        <v>7.3</v>
      </c>
    </row>
    <row r="2973" spans="14:15" x14ac:dyDescent="0.3">
      <c r="N2973">
        <v>109</v>
      </c>
      <c r="O2973">
        <v>6</v>
      </c>
    </row>
    <row r="2974" spans="14:15" x14ac:dyDescent="0.3">
      <c r="N2974">
        <v>105</v>
      </c>
      <c r="O2974">
        <v>7.2</v>
      </c>
    </row>
    <row r="2975" spans="14:15" x14ac:dyDescent="0.3">
      <c r="N2975">
        <v>102</v>
      </c>
      <c r="O2975">
        <v>6</v>
      </c>
    </row>
    <row r="2976" spans="14:15" x14ac:dyDescent="0.3">
      <c r="N2976">
        <v>97</v>
      </c>
      <c r="O2976">
        <v>3.1</v>
      </c>
    </row>
    <row r="2977" spans="14:15" x14ac:dyDescent="0.3">
      <c r="N2977">
        <v>118</v>
      </c>
      <c r="O2977">
        <v>6.9</v>
      </c>
    </row>
    <row r="2978" spans="14:15" x14ac:dyDescent="0.3">
      <c r="N2978">
        <v>92</v>
      </c>
      <c r="O2978">
        <v>6.2</v>
      </c>
    </row>
    <row r="2979" spans="14:15" x14ac:dyDescent="0.3">
      <c r="N2979">
        <v>103</v>
      </c>
      <c r="O2979">
        <v>6.9</v>
      </c>
    </row>
    <row r="2980" spans="14:15" x14ac:dyDescent="0.3">
      <c r="N2980">
        <v>93</v>
      </c>
      <c r="O2980">
        <v>6.3</v>
      </c>
    </row>
    <row r="2981" spans="14:15" x14ac:dyDescent="0.3">
      <c r="N2981">
        <v>113</v>
      </c>
      <c r="O2981">
        <v>6.7</v>
      </c>
    </row>
    <row r="2982" spans="14:15" x14ac:dyDescent="0.3">
      <c r="N2982">
        <v>153</v>
      </c>
      <c r="O2982">
        <v>5.4</v>
      </c>
    </row>
    <row r="2983" spans="14:15" x14ac:dyDescent="0.3">
      <c r="N2983">
        <v>89</v>
      </c>
      <c r="O2983">
        <v>8</v>
      </c>
    </row>
    <row r="2984" spans="14:15" x14ac:dyDescent="0.3">
      <c r="N2984">
        <v>118</v>
      </c>
      <c r="O2984">
        <v>7</v>
      </c>
    </row>
    <row r="2985" spans="14:15" x14ac:dyDescent="0.3">
      <c r="N2985">
        <v>97</v>
      </c>
      <c r="O2985">
        <v>7.2</v>
      </c>
    </row>
    <row r="2986" spans="14:15" x14ac:dyDescent="0.3">
      <c r="N2986">
        <v>100</v>
      </c>
      <c r="O2986">
        <v>3.5</v>
      </c>
    </row>
    <row r="2987" spans="14:15" x14ac:dyDescent="0.3">
      <c r="N2987">
        <v>96</v>
      </c>
      <c r="O2987">
        <v>7.5</v>
      </c>
    </row>
    <row r="2988" spans="14:15" x14ac:dyDescent="0.3">
      <c r="N2988">
        <v>120</v>
      </c>
      <c r="O2988">
        <v>6.7</v>
      </c>
    </row>
    <row r="2989" spans="14:15" x14ac:dyDescent="0.3">
      <c r="N2989">
        <v>105</v>
      </c>
      <c r="O2989">
        <v>9.1999999999999993</v>
      </c>
    </row>
    <row r="2990" spans="14:15" x14ac:dyDescent="0.3">
      <c r="N2990">
        <v>95</v>
      </c>
      <c r="O2990">
        <v>6.1</v>
      </c>
    </row>
    <row r="2991" spans="14:15" x14ac:dyDescent="0.3">
      <c r="N2991">
        <v>95</v>
      </c>
      <c r="O2991">
        <v>7.7</v>
      </c>
    </row>
    <row r="2992" spans="14:15" x14ac:dyDescent="0.3">
      <c r="N2992">
        <v>121</v>
      </c>
      <c r="O2992">
        <v>7.6</v>
      </c>
    </row>
    <row r="2993" spans="14:15" x14ac:dyDescent="0.3">
      <c r="N2993">
        <v>110</v>
      </c>
      <c r="O2993">
        <v>6.1</v>
      </c>
    </row>
    <row r="2994" spans="14:15" x14ac:dyDescent="0.3">
      <c r="N2994">
        <v>96</v>
      </c>
      <c r="O2994">
        <v>4.9000000000000004</v>
      </c>
    </row>
    <row r="2995" spans="14:15" x14ac:dyDescent="0.3">
      <c r="N2995">
        <v>121</v>
      </c>
      <c r="O2995">
        <v>6.8</v>
      </c>
    </row>
    <row r="2996" spans="14:15" x14ac:dyDescent="0.3">
      <c r="N2996">
        <v>95</v>
      </c>
      <c r="O2996">
        <v>7</v>
      </c>
    </row>
    <row r="2997" spans="14:15" x14ac:dyDescent="0.3">
      <c r="N2997">
        <v>112</v>
      </c>
      <c r="O2997">
        <v>5.7</v>
      </c>
    </row>
    <row r="2998" spans="14:15" x14ac:dyDescent="0.3">
      <c r="N2998">
        <v>93</v>
      </c>
      <c r="O2998">
        <v>7.5</v>
      </c>
    </row>
    <row r="2999" spans="14:15" x14ac:dyDescent="0.3">
      <c r="N2999">
        <v>110</v>
      </c>
      <c r="O2999">
        <v>7.4</v>
      </c>
    </row>
    <row r="3000" spans="14:15" x14ac:dyDescent="0.3">
      <c r="N3000">
        <v>104</v>
      </c>
      <c r="O3000">
        <v>7.2</v>
      </c>
    </row>
    <row r="3001" spans="14:15" x14ac:dyDescent="0.3">
      <c r="N3001">
        <v>119</v>
      </c>
      <c r="O3001">
        <v>6.8</v>
      </c>
    </row>
    <row r="3002" spans="14:15" x14ac:dyDescent="0.3">
      <c r="N3002">
        <v>125</v>
      </c>
      <c r="O3002">
        <v>6.8</v>
      </c>
    </row>
    <row r="3003" spans="14:15" x14ac:dyDescent="0.3">
      <c r="N3003">
        <v>96</v>
      </c>
      <c r="O3003">
        <v>5.2</v>
      </c>
    </row>
    <row r="3004" spans="14:15" x14ac:dyDescent="0.3">
      <c r="N3004">
        <v>100</v>
      </c>
      <c r="O3004">
        <v>7.2</v>
      </c>
    </row>
    <row r="3005" spans="14:15" x14ac:dyDescent="0.3">
      <c r="N3005">
        <v>89</v>
      </c>
      <c r="O3005">
        <v>4</v>
      </c>
    </row>
    <row r="3006" spans="14:15" x14ac:dyDescent="0.3">
      <c r="N3006">
        <v>92</v>
      </c>
      <c r="O3006">
        <v>6.8</v>
      </c>
    </row>
    <row r="3007" spans="14:15" x14ac:dyDescent="0.3">
      <c r="N3007">
        <v>109</v>
      </c>
      <c r="O3007">
        <v>6.9</v>
      </c>
    </row>
    <row r="3008" spans="14:15" x14ac:dyDescent="0.3">
      <c r="N3008">
        <v>103</v>
      </c>
      <c r="O3008">
        <v>7.3</v>
      </c>
    </row>
    <row r="3009" spans="14:15" x14ac:dyDescent="0.3">
      <c r="N3009">
        <v>95</v>
      </c>
      <c r="O3009">
        <v>6.1</v>
      </c>
    </row>
    <row r="3010" spans="14:15" x14ac:dyDescent="0.3">
      <c r="N3010">
        <v>105</v>
      </c>
      <c r="O3010">
        <v>6</v>
      </c>
    </row>
    <row r="3011" spans="14:15" x14ac:dyDescent="0.3">
      <c r="N3011">
        <v>106</v>
      </c>
      <c r="O3011">
        <v>7</v>
      </c>
    </row>
    <row r="3012" spans="14:15" x14ac:dyDescent="0.3">
      <c r="N3012">
        <v>100</v>
      </c>
      <c r="O3012">
        <v>7.1</v>
      </c>
    </row>
    <row r="3013" spans="14:15" x14ac:dyDescent="0.3">
      <c r="N3013">
        <v>103</v>
      </c>
      <c r="O3013">
        <v>6.2</v>
      </c>
    </row>
    <row r="3014" spans="14:15" x14ac:dyDescent="0.3">
      <c r="N3014">
        <v>116</v>
      </c>
      <c r="O3014">
        <v>6.9</v>
      </c>
    </row>
    <row r="3015" spans="14:15" x14ac:dyDescent="0.3">
      <c r="N3015">
        <v>99</v>
      </c>
      <c r="O3015">
        <v>7.6</v>
      </c>
    </row>
    <row r="3016" spans="14:15" x14ac:dyDescent="0.3">
      <c r="N3016">
        <v>105</v>
      </c>
      <c r="O3016">
        <v>7.6</v>
      </c>
    </row>
    <row r="3017" spans="14:15" x14ac:dyDescent="0.3">
      <c r="N3017">
        <v>96</v>
      </c>
      <c r="O3017">
        <v>6.4</v>
      </c>
    </row>
    <row r="3018" spans="14:15" x14ac:dyDescent="0.3">
      <c r="N3018">
        <v>122</v>
      </c>
      <c r="O3018">
        <v>6.2</v>
      </c>
    </row>
    <row r="3019" spans="14:15" x14ac:dyDescent="0.3">
      <c r="N3019">
        <v>94</v>
      </c>
      <c r="O3019">
        <v>7.5</v>
      </c>
    </row>
    <row r="3020" spans="14:15" x14ac:dyDescent="0.3">
      <c r="N3020">
        <v>93</v>
      </c>
      <c r="O3020">
        <v>2</v>
      </c>
    </row>
    <row r="3021" spans="14:15" x14ac:dyDescent="0.3">
      <c r="N3021">
        <v>96</v>
      </c>
      <c r="O3021">
        <v>6.2</v>
      </c>
    </row>
    <row r="3022" spans="14:15" x14ac:dyDescent="0.3">
      <c r="N3022">
        <v>113</v>
      </c>
      <c r="O3022">
        <v>6.5</v>
      </c>
    </row>
    <row r="3023" spans="14:15" x14ac:dyDescent="0.3">
      <c r="N3023">
        <v>105</v>
      </c>
      <c r="O3023">
        <v>7.9</v>
      </c>
    </row>
    <row r="3024" spans="14:15" x14ac:dyDescent="0.3">
      <c r="N3024">
        <v>99</v>
      </c>
      <c r="O3024">
        <v>6.8</v>
      </c>
    </row>
    <row r="3025" spans="14:15" x14ac:dyDescent="0.3">
      <c r="N3025">
        <v>91</v>
      </c>
      <c r="O3025">
        <v>6.3</v>
      </c>
    </row>
    <row r="3026" spans="14:15" x14ac:dyDescent="0.3">
      <c r="N3026">
        <v>100</v>
      </c>
      <c r="O3026">
        <v>6.3</v>
      </c>
    </row>
    <row r="3027" spans="14:15" x14ac:dyDescent="0.3">
      <c r="N3027">
        <v>105</v>
      </c>
      <c r="O3027">
        <v>6.6</v>
      </c>
    </row>
    <row r="3028" spans="14:15" x14ac:dyDescent="0.3">
      <c r="N3028">
        <v>99</v>
      </c>
      <c r="O3028">
        <v>6.4</v>
      </c>
    </row>
    <row r="3029" spans="14:15" x14ac:dyDescent="0.3">
      <c r="N3029">
        <v>112</v>
      </c>
      <c r="O3029">
        <v>7.5</v>
      </c>
    </row>
    <row r="3030" spans="14:15" x14ac:dyDescent="0.3">
      <c r="N3030">
        <v>99</v>
      </c>
      <c r="O3030">
        <v>6.5</v>
      </c>
    </row>
    <row r="3031" spans="14:15" x14ac:dyDescent="0.3">
      <c r="N3031">
        <v>125</v>
      </c>
      <c r="O3031">
        <v>7.2</v>
      </c>
    </row>
    <row r="3032" spans="14:15" x14ac:dyDescent="0.3">
      <c r="N3032">
        <v>107</v>
      </c>
      <c r="O3032">
        <v>6.3</v>
      </c>
    </row>
    <row r="3033" spans="14:15" x14ac:dyDescent="0.3">
      <c r="N3033">
        <v>107</v>
      </c>
      <c r="O3033">
        <v>7</v>
      </c>
    </row>
    <row r="3034" spans="14:15" x14ac:dyDescent="0.3">
      <c r="N3034">
        <v>97</v>
      </c>
      <c r="O3034">
        <v>6.3</v>
      </c>
    </row>
    <row r="3035" spans="14:15" x14ac:dyDescent="0.3">
      <c r="N3035">
        <v>95</v>
      </c>
      <c r="O3035">
        <v>2.2999999999999998</v>
      </c>
    </row>
    <row r="3036" spans="14:15" x14ac:dyDescent="0.3">
      <c r="N3036">
        <v>106</v>
      </c>
      <c r="O3036">
        <v>7.1</v>
      </c>
    </row>
    <row r="3037" spans="14:15" x14ac:dyDescent="0.3">
      <c r="N3037">
        <v>103</v>
      </c>
      <c r="O3037">
        <v>6.2</v>
      </c>
    </row>
    <row r="3038" spans="14:15" x14ac:dyDescent="0.3">
      <c r="N3038">
        <v>96</v>
      </c>
      <c r="O3038">
        <v>6.7</v>
      </c>
    </row>
    <row r="3039" spans="14:15" x14ac:dyDescent="0.3">
      <c r="N3039">
        <v>103</v>
      </c>
      <c r="O3039">
        <v>6.5</v>
      </c>
    </row>
    <row r="3040" spans="14:15" x14ac:dyDescent="0.3">
      <c r="N3040">
        <v>108</v>
      </c>
      <c r="O3040">
        <v>5.9</v>
      </c>
    </row>
    <row r="3041" spans="14:15" x14ac:dyDescent="0.3">
      <c r="N3041">
        <v>118</v>
      </c>
      <c r="O3041">
        <v>6</v>
      </c>
    </row>
    <row r="3042" spans="14:15" x14ac:dyDescent="0.3">
      <c r="N3042">
        <v>97</v>
      </c>
      <c r="O3042">
        <v>6.9</v>
      </c>
    </row>
    <row r="3043" spans="14:15" x14ac:dyDescent="0.3">
      <c r="N3043">
        <v>115</v>
      </c>
      <c r="O3043">
        <v>7.3</v>
      </c>
    </row>
    <row r="3044" spans="14:15" x14ac:dyDescent="0.3">
      <c r="N3044">
        <v>102</v>
      </c>
      <c r="O3044">
        <v>7.7</v>
      </c>
    </row>
    <row r="3045" spans="14:15" x14ac:dyDescent="0.3">
      <c r="N3045">
        <v>125</v>
      </c>
      <c r="O3045">
        <v>7.3</v>
      </c>
    </row>
    <row r="3046" spans="14:15" x14ac:dyDescent="0.3">
      <c r="N3046">
        <v>108</v>
      </c>
      <c r="O3046">
        <v>7</v>
      </c>
    </row>
    <row r="3047" spans="14:15" x14ac:dyDescent="0.3">
      <c r="N3047">
        <v>101</v>
      </c>
      <c r="O3047">
        <v>6.4</v>
      </c>
    </row>
    <row r="3048" spans="14:15" x14ac:dyDescent="0.3">
      <c r="N3048">
        <v>101</v>
      </c>
      <c r="O3048">
        <v>5.6</v>
      </c>
    </row>
    <row r="3049" spans="14:15" x14ac:dyDescent="0.3">
      <c r="N3049">
        <v>139</v>
      </c>
      <c r="O3049">
        <v>8.1999999999999993</v>
      </c>
    </row>
    <row r="3050" spans="14:15" x14ac:dyDescent="0.3">
      <c r="N3050">
        <v>125</v>
      </c>
      <c r="O3050">
        <v>6.5</v>
      </c>
    </row>
    <row r="3051" spans="14:15" x14ac:dyDescent="0.3">
      <c r="N3051">
        <v>115</v>
      </c>
      <c r="O3051">
        <v>8.1</v>
      </c>
    </row>
    <row r="3052" spans="14:15" x14ac:dyDescent="0.3">
      <c r="N3052">
        <v>99</v>
      </c>
      <c r="O3052">
        <v>5.4</v>
      </c>
    </row>
    <row r="3053" spans="14:15" x14ac:dyDescent="0.3">
      <c r="N3053">
        <v>88</v>
      </c>
      <c r="O3053">
        <v>6.3</v>
      </c>
    </row>
    <row r="3054" spans="14:15" x14ac:dyDescent="0.3">
      <c r="N3054">
        <v>112</v>
      </c>
      <c r="O3054">
        <v>7.8</v>
      </c>
    </row>
    <row r="3055" spans="14:15" x14ac:dyDescent="0.3">
      <c r="N3055">
        <v>108</v>
      </c>
      <c r="O3055">
        <v>6.8</v>
      </c>
    </row>
    <row r="3056" spans="14:15" x14ac:dyDescent="0.3">
      <c r="N3056">
        <v>104</v>
      </c>
      <c r="O3056">
        <v>7.1</v>
      </c>
    </row>
    <row r="3057" spans="14:15" x14ac:dyDescent="0.3">
      <c r="N3057">
        <v>108</v>
      </c>
      <c r="O3057">
        <v>6.2</v>
      </c>
    </row>
    <row r="3058" spans="14:15" x14ac:dyDescent="0.3">
      <c r="N3058">
        <v>102</v>
      </c>
      <c r="O3058">
        <v>7.3</v>
      </c>
    </row>
    <row r="3059" spans="14:15" x14ac:dyDescent="0.3">
      <c r="N3059">
        <v>88</v>
      </c>
      <c r="O3059">
        <v>5.9</v>
      </c>
    </row>
    <row r="3060" spans="14:15" x14ac:dyDescent="0.3">
      <c r="N3060">
        <v>91</v>
      </c>
      <c r="O3060">
        <v>3.6</v>
      </c>
    </row>
    <row r="3061" spans="14:15" x14ac:dyDescent="0.3">
      <c r="N3061">
        <v>141</v>
      </c>
      <c r="O3061">
        <v>7.7</v>
      </c>
    </row>
    <row r="3062" spans="14:15" x14ac:dyDescent="0.3">
      <c r="N3062">
        <v>101</v>
      </c>
      <c r="O3062">
        <v>7.3</v>
      </c>
    </row>
    <row r="3063" spans="14:15" x14ac:dyDescent="0.3">
      <c r="N3063">
        <v>105</v>
      </c>
      <c r="O3063">
        <v>7.4</v>
      </c>
    </row>
    <row r="3064" spans="14:15" x14ac:dyDescent="0.3">
      <c r="N3064">
        <v>100</v>
      </c>
      <c r="O3064">
        <v>6.6</v>
      </c>
    </row>
    <row r="3065" spans="14:15" x14ac:dyDescent="0.3">
      <c r="N3065">
        <v>116</v>
      </c>
      <c r="O3065">
        <v>6.9</v>
      </c>
    </row>
    <row r="3066" spans="14:15" x14ac:dyDescent="0.3">
      <c r="N3066">
        <v>97</v>
      </c>
      <c r="O3066">
        <v>6.8</v>
      </c>
    </row>
    <row r="3067" spans="14:15" x14ac:dyDescent="0.3">
      <c r="N3067">
        <v>106</v>
      </c>
      <c r="O3067">
        <v>7.3</v>
      </c>
    </row>
    <row r="3068" spans="14:15" x14ac:dyDescent="0.3">
      <c r="N3068">
        <v>105</v>
      </c>
      <c r="O3068">
        <v>7.2</v>
      </c>
    </row>
    <row r="3069" spans="14:15" x14ac:dyDescent="0.3">
      <c r="N3069">
        <v>122</v>
      </c>
      <c r="O3069">
        <v>7.7</v>
      </c>
    </row>
    <row r="3070" spans="14:15" x14ac:dyDescent="0.3">
      <c r="N3070">
        <v>107</v>
      </c>
      <c r="O3070">
        <v>8.1</v>
      </c>
    </row>
    <row r="3071" spans="14:15" x14ac:dyDescent="0.3">
      <c r="N3071">
        <v>121</v>
      </c>
      <c r="O3071">
        <v>7.7</v>
      </c>
    </row>
    <row r="3072" spans="14:15" x14ac:dyDescent="0.3">
      <c r="N3072">
        <v>98</v>
      </c>
      <c r="O3072">
        <v>7.6</v>
      </c>
    </row>
    <row r="3073" spans="14:15" x14ac:dyDescent="0.3">
      <c r="N3073">
        <v>123</v>
      </c>
      <c r="O3073">
        <v>7.2</v>
      </c>
    </row>
    <row r="3074" spans="14:15" x14ac:dyDescent="0.3">
      <c r="N3074">
        <v>110</v>
      </c>
      <c r="O3074">
        <v>7.2</v>
      </c>
    </row>
    <row r="3075" spans="14:15" x14ac:dyDescent="0.3">
      <c r="N3075">
        <v>120</v>
      </c>
      <c r="O3075">
        <v>8.1</v>
      </c>
    </row>
    <row r="3076" spans="14:15" x14ac:dyDescent="0.3">
      <c r="N3076">
        <v>122</v>
      </c>
      <c r="O3076">
        <v>7.5</v>
      </c>
    </row>
    <row r="3077" spans="14:15" x14ac:dyDescent="0.3">
      <c r="N3077">
        <v>110</v>
      </c>
      <c r="O3077">
        <v>8.1</v>
      </c>
    </row>
    <row r="3078" spans="14:15" x14ac:dyDescent="0.3">
      <c r="N3078">
        <v>139</v>
      </c>
      <c r="O3078">
        <v>7.8</v>
      </c>
    </row>
    <row r="3079" spans="14:15" x14ac:dyDescent="0.3">
      <c r="N3079">
        <v>124</v>
      </c>
      <c r="O3079">
        <v>7.8</v>
      </c>
    </row>
    <row r="3080" spans="14:15" x14ac:dyDescent="0.3">
      <c r="N3080">
        <v>152</v>
      </c>
      <c r="O3080">
        <v>7.6</v>
      </c>
    </row>
    <row r="3081" spans="14:15" x14ac:dyDescent="0.3">
      <c r="N3081">
        <v>98</v>
      </c>
      <c r="O3081">
        <v>7.4</v>
      </c>
    </row>
    <row r="3082" spans="14:15" x14ac:dyDescent="0.3">
      <c r="N3082">
        <v>106</v>
      </c>
      <c r="O3082">
        <v>6.3</v>
      </c>
    </row>
    <row r="3083" spans="14:15" x14ac:dyDescent="0.3">
      <c r="N3083">
        <v>106</v>
      </c>
      <c r="O3083">
        <v>6.9</v>
      </c>
    </row>
    <row r="3084" spans="14:15" x14ac:dyDescent="0.3">
      <c r="N3084">
        <v>106</v>
      </c>
      <c r="O3084">
        <v>8.6</v>
      </c>
    </row>
    <row r="3085" spans="14:15" x14ac:dyDescent="0.3">
      <c r="N3085">
        <v>89</v>
      </c>
      <c r="O3085">
        <v>5.0999999999999996</v>
      </c>
    </row>
    <row r="3086" spans="14:15" x14ac:dyDescent="0.3">
      <c r="N3086">
        <v>94</v>
      </c>
      <c r="O3086">
        <v>6.4</v>
      </c>
    </row>
    <row r="3087" spans="14:15" x14ac:dyDescent="0.3">
      <c r="N3087">
        <v>109</v>
      </c>
      <c r="O3087">
        <v>7.9</v>
      </c>
    </row>
    <row r="3088" spans="14:15" x14ac:dyDescent="0.3">
      <c r="N3088">
        <v>144</v>
      </c>
      <c r="O3088">
        <v>6.9</v>
      </c>
    </row>
    <row r="3089" spans="14:15" x14ac:dyDescent="0.3">
      <c r="N3089">
        <v>90</v>
      </c>
      <c r="O3089">
        <v>7.5</v>
      </c>
    </row>
    <row r="3090" spans="14:15" x14ac:dyDescent="0.3">
      <c r="N3090">
        <v>106</v>
      </c>
      <c r="O3090">
        <v>7.2</v>
      </c>
    </row>
    <row r="3091" spans="14:15" x14ac:dyDescent="0.3">
      <c r="N3091">
        <v>121</v>
      </c>
      <c r="O3091">
        <v>5.8</v>
      </c>
    </row>
    <row r="3092" spans="14:15" x14ac:dyDescent="0.3">
      <c r="N3092">
        <v>89</v>
      </c>
      <c r="O3092">
        <v>2.9</v>
      </c>
    </row>
    <row r="3093" spans="14:15" x14ac:dyDescent="0.3">
      <c r="N3093">
        <v>104</v>
      </c>
      <c r="O3093">
        <v>6.2</v>
      </c>
    </row>
    <row r="3094" spans="14:15" x14ac:dyDescent="0.3">
      <c r="N3094">
        <v>99</v>
      </c>
      <c r="O3094">
        <v>6.8</v>
      </c>
    </row>
    <row r="3095" spans="14:15" x14ac:dyDescent="0.3">
      <c r="N3095">
        <v>98</v>
      </c>
      <c r="O3095">
        <v>6.1</v>
      </c>
    </row>
    <row r="3096" spans="14:15" x14ac:dyDescent="0.3">
      <c r="N3096">
        <v>121</v>
      </c>
      <c r="O3096">
        <v>7.7</v>
      </c>
    </row>
    <row r="3097" spans="14:15" x14ac:dyDescent="0.3">
      <c r="N3097">
        <v>96</v>
      </c>
      <c r="O3097">
        <v>5.2</v>
      </c>
    </row>
    <row r="3098" spans="14:15" x14ac:dyDescent="0.3">
      <c r="N3098">
        <v>99</v>
      </c>
      <c r="O3098">
        <v>6.8</v>
      </c>
    </row>
    <row r="3099" spans="14:15" x14ac:dyDescent="0.3">
      <c r="N3099">
        <v>105</v>
      </c>
      <c r="O3099">
        <v>6.5</v>
      </c>
    </row>
    <row r="3100" spans="14:15" x14ac:dyDescent="0.3">
      <c r="N3100">
        <v>122</v>
      </c>
      <c r="O3100">
        <v>7</v>
      </c>
    </row>
    <row r="3101" spans="14:15" x14ac:dyDescent="0.3">
      <c r="N3101">
        <v>101</v>
      </c>
      <c r="O3101">
        <v>5.9</v>
      </c>
    </row>
    <row r="3102" spans="14:15" x14ac:dyDescent="0.3">
      <c r="N3102">
        <v>102</v>
      </c>
      <c r="O3102">
        <v>7.1</v>
      </c>
    </row>
    <row r="3103" spans="14:15" x14ac:dyDescent="0.3">
      <c r="N3103">
        <v>84</v>
      </c>
      <c r="O3103">
        <v>5.5</v>
      </c>
    </row>
    <row r="3104" spans="14:15" x14ac:dyDescent="0.3">
      <c r="N3104">
        <v>104</v>
      </c>
      <c r="O3104">
        <v>7.4</v>
      </c>
    </row>
    <row r="3105" spans="14:15" x14ac:dyDescent="0.3">
      <c r="N3105">
        <v>96</v>
      </c>
      <c r="O3105">
        <v>7.3</v>
      </c>
    </row>
    <row r="3106" spans="14:15" x14ac:dyDescent="0.3">
      <c r="N3106">
        <v>94</v>
      </c>
      <c r="O3106">
        <v>4.5999999999999996</v>
      </c>
    </row>
    <row r="3107" spans="14:15" x14ac:dyDescent="0.3">
      <c r="N3107">
        <v>90</v>
      </c>
      <c r="O3107">
        <v>7.2</v>
      </c>
    </row>
    <row r="3108" spans="14:15" x14ac:dyDescent="0.3">
      <c r="N3108">
        <v>90</v>
      </c>
      <c r="O3108">
        <v>5.0999999999999996</v>
      </c>
    </row>
    <row r="3109" spans="14:15" x14ac:dyDescent="0.3">
      <c r="N3109">
        <v>106</v>
      </c>
      <c r="O3109">
        <v>6.7</v>
      </c>
    </row>
    <row r="3110" spans="14:15" x14ac:dyDescent="0.3">
      <c r="N3110">
        <v>96</v>
      </c>
      <c r="O3110">
        <v>5.3</v>
      </c>
    </row>
    <row r="3111" spans="14:15" x14ac:dyDescent="0.3">
      <c r="N3111">
        <v>95</v>
      </c>
      <c r="O3111">
        <v>7.8</v>
      </c>
    </row>
    <row r="3112" spans="14:15" x14ac:dyDescent="0.3">
      <c r="N3112">
        <v>99</v>
      </c>
      <c r="O3112">
        <v>6.7</v>
      </c>
    </row>
    <row r="3113" spans="14:15" x14ac:dyDescent="0.3">
      <c r="N3113">
        <v>99</v>
      </c>
      <c r="O3113">
        <v>7.2</v>
      </c>
    </row>
    <row r="3114" spans="14:15" x14ac:dyDescent="0.3">
      <c r="N3114">
        <v>95</v>
      </c>
      <c r="O3114">
        <v>5.8</v>
      </c>
    </row>
    <row r="3115" spans="14:15" x14ac:dyDescent="0.3">
      <c r="N3115">
        <v>99</v>
      </c>
      <c r="O3115">
        <v>7</v>
      </c>
    </row>
    <row r="3116" spans="14:15" x14ac:dyDescent="0.3">
      <c r="N3116">
        <v>107</v>
      </c>
      <c r="O3116">
        <v>3.8</v>
      </c>
    </row>
    <row r="3117" spans="14:15" x14ac:dyDescent="0.3">
      <c r="N3117">
        <v>90</v>
      </c>
      <c r="O3117">
        <v>5.7</v>
      </c>
    </row>
    <row r="3118" spans="14:15" x14ac:dyDescent="0.3">
      <c r="N3118">
        <v>96</v>
      </c>
      <c r="O3118">
        <v>6.7</v>
      </c>
    </row>
    <row r="3119" spans="14:15" x14ac:dyDescent="0.3">
      <c r="N3119">
        <v>104</v>
      </c>
      <c r="O3119">
        <v>6.1</v>
      </c>
    </row>
    <row r="3120" spans="14:15" x14ac:dyDescent="0.3">
      <c r="N3120">
        <v>97</v>
      </c>
      <c r="O3120">
        <v>6.2</v>
      </c>
    </row>
    <row r="3121" spans="14:15" x14ac:dyDescent="0.3">
      <c r="N3121">
        <v>107</v>
      </c>
      <c r="O3121">
        <v>6.2</v>
      </c>
    </row>
    <row r="3122" spans="14:15" x14ac:dyDescent="0.3">
      <c r="N3122">
        <v>85</v>
      </c>
      <c r="O3122">
        <v>4.7</v>
      </c>
    </row>
    <row r="3123" spans="14:15" x14ac:dyDescent="0.3">
      <c r="N3123">
        <v>95</v>
      </c>
      <c r="O3123">
        <v>6.3</v>
      </c>
    </row>
    <row r="3124" spans="14:15" x14ac:dyDescent="0.3">
      <c r="N3124">
        <v>111</v>
      </c>
      <c r="O3124">
        <v>7.3</v>
      </c>
    </row>
    <row r="3125" spans="14:15" x14ac:dyDescent="0.3">
      <c r="N3125">
        <v>86</v>
      </c>
      <c r="O3125">
        <v>5.8</v>
      </c>
    </row>
    <row r="3126" spans="14:15" x14ac:dyDescent="0.3">
      <c r="N3126">
        <v>103</v>
      </c>
      <c r="O3126">
        <v>7.1</v>
      </c>
    </row>
    <row r="3127" spans="14:15" x14ac:dyDescent="0.3">
      <c r="N3127">
        <v>111</v>
      </c>
      <c r="O3127">
        <v>7.1</v>
      </c>
    </row>
    <row r="3128" spans="14:15" x14ac:dyDescent="0.3">
      <c r="N3128">
        <v>112</v>
      </c>
      <c r="O3128">
        <v>6.7</v>
      </c>
    </row>
    <row r="3129" spans="14:15" x14ac:dyDescent="0.3">
      <c r="N3129">
        <v>141</v>
      </c>
      <c r="O3129">
        <v>6.9</v>
      </c>
    </row>
    <row r="3130" spans="14:15" x14ac:dyDescent="0.3">
      <c r="N3130">
        <v>95</v>
      </c>
      <c r="O3130">
        <v>2.1</v>
      </c>
    </row>
    <row r="3131" spans="14:15" x14ac:dyDescent="0.3">
      <c r="N3131">
        <v>85</v>
      </c>
      <c r="O3131">
        <v>6.6</v>
      </c>
    </row>
    <row r="3132" spans="14:15" x14ac:dyDescent="0.3">
      <c r="N3132">
        <v>129</v>
      </c>
      <c r="O3132">
        <v>8.3000000000000007</v>
      </c>
    </row>
    <row r="3133" spans="14:15" x14ac:dyDescent="0.3">
      <c r="N3133">
        <v>125</v>
      </c>
      <c r="O3133">
        <v>7.2</v>
      </c>
    </row>
    <row r="3134" spans="14:15" x14ac:dyDescent="0.3">
      <c r="N3134">
        <v>116</v>
      </c>
      <c r="O3134">
        <v>5.6</v>
      </c>
    </row>
    <row r="3135" spans="14:15" x14ac:dyDescent="0.3">
      <c r="N3135">
        <v>105</v>
      </c>
      <c r="O3135">
        <v>7.7</v>
      </c>
    </row>
    <row r="3136" spans="14:15" x14ac:dyDescent="0.3">
      <c r="N3136">
        <v>90</v>
      </c>
      <c r="O3136">
        <v>6.6</v>
      </c>
    </row>
    <row r="3137" spans="14:15" x14ac:dyDescent="0.3">
      <c r="N3137">
        <v>111</v>
      </c>
      <c r="O3137">
        <v>7.4</v>
      </c>
    </row>
    <row r="3138" spans="14:15" x14ac:dyDescent="0.3">
      <c r="N3138">
        <v>91</v>
      </c>
      <c r="O3138">
        <v>7.1</v>
      </c>
    </row>
    <row r="3139" spans="14:15" x14ac:dyDescent="0.3">
      <c r="N3139">
        <v>97</v>
      </c>
      <c r="O3139">
        <v>7.9</v>
      </c>
    </row>
    <row r="3140" spans="14:15" x14ac:dyDescent="0.3">
      <c r="N3140">
        <v>92</v>
      </c>
      <c r="O3140">
        <v>6.7</v>
      </c>
    </row>
    <row r="3141" spans="14:15" x14ac:dyDescent="0.3">
      <c r="N3141">
        <v>104</v>
      </c>
      <c r="O3141">
        <v>6.6</v>
      </c>
    </row>
    <row r="3142" spans="14:15" x14ac:dyDescent="0.3">
      <c r="N3142">
        <v>120</v>
      </c>
      <c r="O3142">
        <v>7.9</v>
      </c>
    </row>
    <row r="3143" spans="14:15" x14ac:dyDescent="0.3">
      <c r="N3143">
        <v>99</v>
      </c>
      <c r="O3143">
        <v>4.9000000000000004</v>
      </c>
    </row>
    <row r="3144" spans="14:15" x14ac:dyDescent="0.3">
      <c r="N3144">
        <v>93</v>
      </c>
      <c r="O3144">
        <v>7.2</v>
      </c>
    </row>
    <row r="3145" spans="14:15" x14ac:dyDescent="0.3">
      <c r="N3145">
        <v>99</v>
      </c>
      <c r="O3145">
        <v>6.1</v>
      </c>
    </row>
    <row r="3146" spans="14:15" x14ac:dyDescent="0.3">
      <c r="N3146">
        <v>96</v>
      </c>
      <c r="O3146">
        <v>5.3</v>
      </c>
    </row>
    <row r="3147" spans="14:15" x14ac:dyDescent="0.3">
      <c r="N3147">
        <v>96</v>
      </c>
      <c r="O3147">
        <v>5</v>
      </c>
    </row>
    <row r="3148" spans="14:15" x14ac:dyDescent="0.3">
      <c r="N3148">
        <v>100</v>
      </c>
      <c r="O3148">
        <v>7.6</v>
      </c>
    </row>
    <row r="3149" spans="14:15" x14ac:dyDescent="0.3">
      <c r="N3149">
        <v>98</v>
      </c>
      <c r="O3149">
        <v>7.6</v>
      </c>
    </row>
    <row r="3150" spans="14:15" x14ac:dyDescent="0.3">
      <c r="N3150">
        <v>106</v>
      </c>
      <c r="O3150">
        <v>6.6</v>
      </c>
    </row>
    <row r="3151" spans="14:15" x14ac:dyDescent="0.3">
      <c r="N3151">
        <v>95</v>
      </c>
      <c r="O3151">
        <v>6.6</v>
      </c>
    </row>
    <row r="3152" spans="14:15" x14ac:dyDescent="0.3">
      <c r="N3152">
        <v>104</v>
      </c>
      <c r="O3152">
        <v>7.3</v>
      </c>
    </row>
    <row r="3153" spans="14:15" x14ac:dyDescent="0.3">
      <c r="N3153">
        <v>87</v>
      </c>
      <c r="O3153">
        <v>6.6</v>
      </c>
    </row>
    <row r="3154" spans="14:15" x14ac:dyDescent="0.3">
      <c r="N3154">
        <v>81</v>
      </c>
      <c r="O3154">
        <v>6.9</v>
      </c>
    </row>
    <row r="3155" spans="14:15" x14ac:dyDescent="0.3">
      <c r="N3155">
        <v>94</v>
      </c>
      <c r="O3155">
        <v>5.8</v>
      </c>
    </row>
    <row r="3156" spans="14:15" x14ac:dyDescent="0.3">
      <c r="N3156">
        <v>89</v>
      </c>
      <c r="O3156">
        <v>4.4000000000000004</v>
      </c>
    </row>
    <row r="3157" spans="14:15" x14ac:dyDescent="0.3">
      <c r="N3157">
        <v>88</v>
      </c>
      <c r="O3157">
        <v>6.6</v>
      </c>
    </row>
    <row r="3158" spans="14:15" x14ac:dyDescent="0.3">
      <c r="N3158">
        <v>115</v>
      </c>
      <c r="O3158">
        <v>7.6</v>
      </c>
    </row>
    <row r="3159" spans="14:15" x14ac:dyDescent="0.3">
      <c r="N3159">
        <v>96</v>
      </c>
      <c r="O3159">
        <v>4.5999999999999996</v>
      </c>
    </row>
    <row r="3160" spans="14:15" x14ac:dyDescent="0.3">
      <c r="N3160">
        <v>135</v>
      </c>
      <c r="O3160">
        <v>6.8</v>
      </c>
    </row>
    <row r="3161" spans="14:15" x14ac:dyDescent="0.3">
      <c r="N3161">
        <v>93</v>
      </c>
      <c r="O3161">
        <v>4.9000000000000004</v>
      </c>
    </row>
    <row r="3162" spans="14:15" x14ac:dyDescent="0.3">
      <c r="N3162">
        <v>109</v>
      </c>
      <c r="O3162">
        <v>7.3</v>
      </c>
    </row>
    <row r="3163" spans="14:15" x14ac:dyDescent="0.3">
      <c r="N3163">
        <v>101</v>
      </c>
      <c r="O3163">
        <v>5</v>
      </c>
    </row>
    <row r="3164" spans="14:15" x14ac:dyDescent="0.3">
      <c r="N3164">
        <v>117</v>
      </c>
      <c r="O3164">
        <v>8</v>
      </c>
    </row>
    <row r="3165" spans="14:15" x14ac:dyDescent="0.3">
      <c r="N3165">
        <v>83</v>
      </c>
      <c r="O3165">
        <v>5.2</v>
      </c>
    </row>
    <row r="3166" spans="14:15" x14ac:dyDescent="0.3">
      <c r="N3166">
        <v>113</v>
      </c>
      <c r="O3166">
        <v>8.5</v>
      </c>
    </row>
    <row r="3167" spans="14:15" x14ac:dyDescent="0.3">
      <c r="N3167">
        <v>104</v>
      </c>
      <c r="O3167">
        <v>6.5</v>
      </c>
    </row>
    <row r="3168" spans="14:15" x14ac:dyDescent="0.3">
      <c r="N3168">
        <v>97</v>
      </c>
      <c r="O3168">
        <v>7.4</v>
      </c>
    </row>
    <row r="3169" spans="14:15" x14ac:dyDescent="0.3">
      <c r="N3169">
        <v>110</v>
      </c>
      <c r="O3169">
        <v>7.7</v>
      </c>
    </row>
    <row r="3170" spans="14:15" x14ac:dyDescent="0.3">
      <c r="N3170">
        <v>103</v>
      </c>
      <c r="O3170">
        <v>7.4</v>
      </c>
    </row>
    <row r="3171" spans="14:15" x14ac:dyDescent="0.3">
      <c r="N3171">
        <v>94</v>
      </c>
      <c r="O3171">
        <v>5.0999999999999996</v>
      </c>
    </row>
    <row r="3172" spans="14:15" x14ac:dyDescent="0.3">
      <c r="N3172">
        <v>77</v>
      </c>
      <c r="O3172">
        <v>5</v>
      </c>
    </row>
    <row r="3173" spans="14:15" x14ac:dyDescent="0.3">
      <c r="N3173">
        <v>134</v>
      </c>
      <c r="O3173">
        <v>7.2</v>
      </c>
    </row>
    <row r="3174" spans="14:15" x14ac:dyDescent="0.3">
      <c r="N3174">
        <v>90</v>
      </c>
      <c r="O3174">
        <v>6.4</v>
      </c>
    </row>
    <row r="3175" spans="14:15" x14ac:dyDescent="0.3">
      <c r="N3175">
        <v>104</v>
      </c>
      <c r="O3175">
        <v>5.6</v>
      </c>
    </row>
    <row r="3176" spans="14:15" x14ac:dyDescent="0.3">
      <c r="N3176">
        <v>93</v>
      </c>
      <c r="O3176">
        <v>6.1</v>
      </c>
    </row>
    <row r="3177" spans="14:15" x14ac:dyDescent="0.3">
      <c r="N3177">
        <v>106</v>
      </c>
      <c r="O3177">
        <v>5.2</v>
      </c>
    </row>
    <row r="3178" spans="14:15" x14ac:dyDescent="0.3">
      <c r="N3178">
        <v>109</v>
      </c>
      <c r="O3178">
        <v>7.3</v>
      </c>
    </row>
    <row r="3179" spans="14:15" x14ac:dyDescent="0.3">
      <c r="N3179">
        <v>101</v>
      </c>
      <c r="O3179">
        <v>7.5</v>
      </c>
    </row>
    <row r="3180" spans="14:15" x14ac:dyDescent="0.3">
      <c r="N3180">
        <v>100</v>
      </c>
      <c r="O3180">
        <v>4.5</v>
      </c>
    </row>
    <row r="3181" spans="14:15" x14ac:dyDescent="0.3">
      <c r="N3181">
        <v>95</v>
      </c>
      <c r="O3181">
        <v>6.6</v>
      </c>
    </row>
    <row r="3182" spans="14:15" x14ac:dyDescent="0.3">
      <c r="N3182">
        <v>94</v>
      </c>
      <c r="O3182">
        <v>5.3</v>
      </c>
    </row>
    <row r="3183" spans="14:15" x14ac:dyDescent="0.3">
      <c r="N3183">
        <v>93</v>
      </c>
      <c r="O3183">
        <v>4.9000000000000004</v>
      </c>
    </row>
    <row r="3184" spans="14:15" x14ac:dyDescent="0.3">
      <c r="N3184">
        <v>106</v>
      </c>
      <c r="O3184">
        <v>7.7</v>
      </c>
    </row>
    <row r="3185" spans="14:15" x14ac:dyDescent="0.3">
      <c r="N3185">
        <v>99</v>
      </c>
      <c r="O3185">
        <v>8</v>
      </c>
    </row>
    <row r="3186" spans="14:15" x14ac:dyDescent="0.3">
      <c r="N3186">
        <v>82</v>
      </c>
      <c r="O3186">
        <v>3.8</v>
      </c>
    </row>
    <row r="3187" spans="14:15" x14ac:dyDescent="0.3">
      <c r="N3187">
        <v>135</v>
      </c>
      <c r="O3187">
        <v>7.6</v>
      </c>
    </row>
    <row r="3188" spans="14:15" x14ac:dyDescent="0.3">
      <c r="N3188">
        <v>88</v>
      </c>
      <c r="O3188">
        <v>5.9</v>
      </c>
    </row>
    <row r="3189" spans="14:15" x14ac:dyDescent="0.3">
      <c r="N3189">
        <v>89</v>
      </c>
      <c r="O3189">
        <v>6.2</v>
      </c>
    </row>
    <row r="3190" spans="14:15" x14ac:dyDescent="0.3">
      <c r="N3190">
        <v>110</v>
      </c>
      <c r="O3190">
        <v>7.2</v>
      </c>
    </row>
    <row r="3191" spans="14:15" x14ac:dyDescent="0.3">
      <c r="N3191">
        <v>107</v>
      </c>
      <c r="O3191">
        <v>6.3</v>
      </c>
    </row>
    <row r="3192" spans="14:15" x14ac:dyDescent="0.3">
      <c r="N3192">
        <v>86</v>
      </c>
      <c r="O3192">
        <v>5.2</v>
      </c>
    </row>
    <row r="3193" spans="14:15" x14ac:dyDescent="0.3">
      <c r="N3193">
        <v>91</v>
      </c>
      <c r="O3193">
        <v>6.9</v>
      </c>
    </row>
    <row r="3194" spans="14:15" x14ac:dyDescent="0.3">
      <c r="N3194">
        <v>103</v>
      </c>
      <c r="O3194">
        <v>6.8</v>
      </c>
    </row>
    <row r="3195" spans="14:15" x14ac:dyDescent="0.3">
      <c r="N3195">
        <v>92</v>
      </c>
      <c r="O3195">
        <v>3.5</v>
      </c>
    </row>
    <row r="3196" spans="14:15" x14ac:dyDescent="0.3">
      <c r="N3196">
        <v>99</v>
      </c>
      <c r="O3196">
        <v>6.1</v>
      </c>
    </row>
    <row r="3197" spans="14:15" x14ac:dyDescent="0.3">
      <c r="N3197">
        <v>96</v>
      </c>
      <c r="O3197">
        <v>4.5</v>
      </c>
    </row>
    <row r="3198" spans="14:15" x14ac:dyDescent="0.3">
      <c r="N3198">
        <v>82</v>
      </c>
      <c r="O3198">
        <v>5.9</v>
      </c>
    </row>
    <row r="3199" spans="14:15" x14ac:dyDescent="0.3">
      <c r="N3199">
        <v>92</v>
      </c>
      <c r="O3199">
        <v>6.9</v>
      </c>
    </row>
    <row r="3200" spans="14:15" x14ac:dyDescent="0.3">
      <c r="N3200">
        <v>112</v>
      </c>
      <c r="O3200">
        <v>7.7</v>
      </c>
    </row>
    <row r="3201" spans="14:15" x14ac:dyDescent="0.3">
      <c r="N3201">
        <v>90</v>
      </c>
      <c r="O3201">
        <v>5.3</v>
      </c>
    </row>
    <row r="3202" spans="14:15" x14ac:dyDescent="0.3">
      <c r="N3202">
        <v>150</v>
      </c>
      <c r="O3202">
        <v>7</v>
      </c>
    </row>
    <row r="3203" spans="14:15" x14ac:dyDescent="0.3">
      <c r="N3203">
        <v>91</v>
      </c>
      <c r="O3203">
        <v>6.6</v>
      </c>
    </row>
    <row r="3204" spans="14:15" x14ac:dyDescent="0.3">
      <c r="N3204">
        <v>95</v>
      </c>
      <c r="O3204">
        <v>6.4</v>
      </c>
    </row>
    <row r="3205" spans="14:15" x14ac:dyDescent="0.3">
      <c r="N3205">
        <v>97</v>
      </c>
      <c r="O3205">
        <v>7.9</v>
      </c>
    </row>
    <row r="3206" spans="14:15" x14ac:dyDescent="0.3">
      <c r="N3206">
        <v>105</v>
      </c>
      <c r="O3206">
        <v>6.9</v>
      </c>
    </row>
    <row r="3207" spans="14:15" x14ac:dyDescent="0.3">
      <c r="N3207">
        <v>112</v>
      </c>
      <c r="O3207">
        <v>7.7</v>
      </c>
    </row>
    <row r="3208" spans="14:15" x14ac:dyDescent="0.3">
      <c r="N3208">
        <v>122</v>
      </c>
      <c r="O3208">
        <v>7.2</v>
      </c>
    </row>
    <row r="3209" spans="14:15" x14ac:dyDescent="0.3">
      <c r="N3209">
        <v>110</v>
      </c>
      <c r="O3209">
        <v>6.8</v>
      </c>
    </row>
    <row r="3210" spans="14:15" x14ac:dyDescent="0.3">
      <c r="N3210">
        <v>108</v>
      </c>
      <c r="O3210">
        <v>7.4</v>
      </c>
    </row>
    <row r="3211" spans="14:15" x14ac:dyDescent="0.3">
      <c r="N3211">
        <v>121</v>
      </c>
      <c r="O3211">
        <v>4.5999999999999996</v>
      </c>
    </row>
    <row r="3212" spans="14:15" x14ac:dyDescent="0.3">
      <c r="N3212">
        <v>97</v>
      </c>
      <c r="O3212">
        <v>6.4</v>
      </c>
    </row>
    <row r="3213" spans="14:15" x14ac:dyDescent="0.3">
      <c r="N3213">
        <v>116</v>
      </c>
      <c r="O3213">
        <v>7</v>
      </c>
    </row>
    <row r="3214" spans="14:15" x14ac:dyDescent="0.3">
      <c r="N3214">
        <v>94</v>
      </c>
      <c r="O3214">
        <v>7.7</v>
      </c>
    </row>
    <row r="3215" spans="14:15" x14ac:dyDescent="0.3">
      <c r="N3215">
        <v>103</v>
      </c>
      <c r="O3215">
        <v>6.8</v>
      </c>
    </row>
    <row r="3216" spans="14:15" x14ac:dyDescent="0.3">
      <c r="N3216">
        <v>112</v>
      </c>
      <c r="O3216">
        <v>7</v>
      </c>
    </row>
    <row r="3217" spans="14:15" x14ac:dyDescent="0.3">
      <c r="N3217">
        <v>91</v>
      </c>
      <c r="O3217">
        <v>7</v>
      </c>
    </row>
    <row r="3218" spans="14:15" x14ac:dyDescent="0.3">
      <c r="N3218">
        <v>98</v>
      </c>
      <c r="O3218">
        <v>6.3</v>
      </c>
    </row>
    <row r="3219" spans="14:15" x14ac:dyDescent="0.3">
      <c r="N3219">
        <v>95</v>
      </c>
      <c r="O3219">
        <v>7.1</v>
      </c>
    </row>
    <row r="3220" spans="14:15" x14ac:dyDescent="0.3">
      <c r="N3220">
        <v>99</v>
      </c>
      <c r="O3220">
        <v>4.4000000000000004</v>
      </c>
    </row>
    <row r="3221" spans="14:15" x14ac:dyDescent="0.3">
      <c r="N3221">
        <v>91</v>
      </c>
      <c r="O3221">
        <v>7.1</v>
      </c>
    </row>
    <row r="3222" spans="14:15" x14ac:dyDescent="0.3">
      <c r="N3222">
        <v>97</v>
      </c>
      <c r="O3222">
        <v>6.1</v>
      </c>
    </row>
    <row r="3223" spans="14:15" x14ac:dyDescent="0.3">
      <c r="N3223">
        <v>90</v>
      </c>
      <c r="O3223">
        <v>7.3</v>
      </c>
    </row>
    <row r="3224" spans="14:15" x14ac:dyDescent="0.3">
      <c r="N3224">
        <v>90</v>
      </c>
      <c r="O3224">
        <v>6.2</v>
      </c>
    </row>
    <row r="3225" spans="14:15" x14ac:dyDescent="0.3">
      <c r="N3225">
        <v>94</v>
      </c>
      <c r="O3225">
        <v>6.2</v>
      </c>
    </row>
    <row r="3226" spans="14:15" x14ac:dyDescent="0.3">
      <c r="N3226">
        <v>90</v>
      </c>
      <c r="O3226">
        <v>6.2</v>
      </c>
    </row>
    <row r="3227" spans="14:15" x14ac:dyDescent="0.3">
      <c r="N3227">
        <v>103</v>
      </c>
      <c r="O3227">
        <v>3.3</v>
      </c>
    </row>
    <row r="3228" spans="14:15" x14ac:dyDescent="0.3">
      <c r="N3228">
        <v>105</v>
      </c>
      <c r="O3228">
        <v>7.5</v>
      </c>
    </row>
    <row r="3229" spans="14:15" x14ac:dyDescent="0.3">
      <c r="N3229">
        <v>113</v>
      </c>
      <c r="O3229">
        <v>7.4</v>
      </c>
    </row>
    <row r="3230" spans="14:15" x14ac:dyDescent="0.3">
      <c r="N3230">
        <v>99</v>
      </c>
      <c r="O3230">
        <v>7.3</v>
      </c>
    </row>
    <row r="3231" spans="14:15" x14ac:dyDescent="0.3">
      <c r="N3231">
        <v>148</v>
      </c>
      <c r="O3231">
        <v>8</v>
      </c>
    </row>
    <row r="3232" spans="14:15" x14ac:dyDescent="0.3">
      <c r="N3232">
        <v>93</v>
      </c>
      <c r="O3232">
        <v>5.9</v>
      </c>
    </row>
    <row r="3233" spans="14:15" x14ac:dyDescent="0.3">
      <c r="N3233">
        <v>94</v>
      </c>
      <c r="O3233">
        <v>6.8</v>
      </c>
    </row>
    <row r="3234" spans="14:15" x14ac:dyDescent="0.3">
      <c r="N3234">
        <v>121</v>
      </c>
      <c r="O3234">
        <v>7.4</v>
      </c>
    </row>
    <row r="3235" spans="14:15" x14ac:dyDescent="0.3">
      <c r="N3235">
        <v>118</v>
      </c>
      <c r="O3235">
        <v>6.7</v>
      </c>
    </row>
    <row r="3236" spans="14:15" x14ac:dyDescent="0.3">
      <c r="N3236">
        <v>101</v>
      </c>
      <c r="O3236">
        <v>5.5</v>
      </c>
    </row>
    <row r="3237" spans="14:15" x14ac:dyDescent="0.3">
      <c r="N3237">
        <v>90</v>
      </c>
      <c r="O3237">
        <v>5.7</v>
      </c>
    </row>
    <row r="3238" spans="14:15" x14ac:dyDescent="0.3">
      <c r="N3238">
        <v>100</v>
      </c>
      <c r="O3238">
        <v>7.2</v>
      </c>
    </row>
    <row r="3239" spans="14:15" x14ac:dyDescent="0.3">
      <c r="N3239">
        <v>97</v>
      </c>
      <c r="O3239">
        <v>5.9</v>
      </c>
    </row>
    <row r="3240" spans="14:15" x14ac:dyDescent="0.3">
      <c r="N3240">
        <v>96</v>
      </c>
      <c r="O3240">
        <v>6.7</v>
      </c>
    </row>
    <row r="3241" spans="14:15" x14ac:dyDescent="0.3">
      <c r="N3241">
        <v>117</v>
      </c>
      <c r="O3241">
        <v>7.1</v>
      </c>
    </row>
    <row r="3242" spans="14:15" x14ac:dyDescent="0.3">
      <c r="N3242">
        <v>108</v>
      </c>
      <c r="O3242">
        <v>7.7</v>
      </c>
    </row>
    <row r="3243" spans="14:15" x14ac:dyDescent="0.3">
      <c r="N3243">
        <v>109</v>
      </c>
      <c r="O3243">
        <v>7.4</v>
      </c>
    </row>
    <row r="3244" spans="14:15" x14ac:dyDescent="0.3">
      <c r="N3244">
        <v>102</v>
      </c>
      <c r="O3244">
        <v>8.4</v>
      </c>
    </row>
    <row r="3245" spans="14:15" x14ac:dyDescent="0.3">
      <c r="N3245">
        <v>115</v>
      </c>
      <c r="O3245">
        <v>7.2</v>
      </c>
    </row>
    <row r="3246" spans="14:15" x14ac:dyDescent="0.3">
      <c r="N3246">
        <v>98</v>
      </c>
      <c r="O3246">
        <v>5.4</v>
      </c>
    </row>
    <row r="3247" spans="14:15" x14ac:dyDescent="0.3">
      <c r="N3247">
        <v>133</v>
      </c>
      <c r="O3247">
        <v>8.1</v>
      </c>
    </row>
    <row r="3248" spans="14:15" x14ac:dyDescent="0.3">
      <c r="N3248">
        <v>122</v>
      </c>
      <c r="O3248">
        <v>7.8</v>
      </c>
    </row>
    <row r="3249" spans="14:15" x14ac:dyDescent="0.3">
      <c r="N3249">
        <v>106</v>
      </c>
      <c r="O3249">
        <v>6.8</v>
      </c>
    </row>
    <row r="3250" spans="14:15" x14ac:dyDescent="0.3">
      <c r="N3250">
        <v>112</v>
      </c>
      <c r="O3250">
        <v>7.7</v>
      </c>
    </row>
    <row r="3251" spans="14:15" x14ac:dyDescent="0.3">
      <c r="N3251">
        <v>99</v>
      </c>
      <c r="O3251">
        <v>6.5</v>
      </c>
    </row>
    <row r="3252" spans="14:15" x14ac:dyDescent="0.3">
      <c r="N3252">
        <v>110</v>
      </c>
      <c r="O3252">
        <v>7.3</v>
      </c>
    </row>
    <row r="3253" spans="14:15" x14ac:dyDescent="0.3">
      <c r="N3253">
        <v>104</v>
      </c>
      <c r="O3253">
        <v>5.9</v>
      </c>
    </row>
    <row r="3254" spans="14:15" x14ac:dyDescent="0.3">
      <c r="N3254">
        <v>133</v>
      </c>
      <c r="O3254">
        <v>8.6999999999999993</v>
      </c>
    </row>
    <row r="3255" spans="14:15" x14ac:dyDescent="0.3">
      <c r="N3255">
        <v>103</v>
      </c>
      <c r="O3255">
        <v>5.8</v>
      </c>
    </row>
    <row r="3256" spans="14:15" x14ac:dyDescent="0.3">
      <c r="N3256">
        <v>112</v>
      </c>
      <c r="O3256">
        <v>6.1</v>
      </c>
    </row>
    <row r="3257" spans="14:15" x14ac:dyDescent="0.3">
      <c r="N3257">
        <v>101</v>
      </c>
      <c r="O3257">
        <v>7.6</v>
      </c>
    </row>
    <row r="3258" spans="14:15" x14ac:dyDescent="0.3">
      <c r="N3258">
        <v>133</v>
      </c>
      <c r="O3258">
        <v>7.2</v>
      </c>
    </row>
    <row r="3259" spans="14:15" x14ac:dyDescent="0.3">
      <c r="N3259">
        <v>104</v>
      </c>
      <c r="O3259">
        <v>6.5</v>
      </c>
    </row>
    <row r="3260" spans="14:15" x14ac:dyDescent="0.3">
      <c r="N3260">
        <v>112</v>
      </c>
      <c r="O3260">
        <v>7.3</v>
      </c>
    </row>
    <row r="3261" spans="14:15" x14ac:dyDescent="0.3">
      <c r="N3261">
        <v>94</v>
      </c>
      <c r="O3261">
        <v>6.2</v>
      </c>
    </row>
    <row r="3262" spans="14:15" x14ac:dyDescent="0.3">
      <c r="N3262">
        <v>90</v>
      </c>
      <c r="O3262">
        <v>5</v>
      </c>
    </row>
    <row r="3263" spans="14:15" x14ac:dyDescent="0.3">
      <c r="N3263">
        <v>101</v>
      </c>
      <c r="O3263">
        <v>7.8</v>
      </c>
    </row>
    <row r="3264" spans="14:15" x14ac:dyDescent="0.3">
      <c r="N3264">
        <v>93</v>
      </c>
      <c r="O3264">
        <v>8.1</v>
      </c>
    </row>
    <row r="3265" spans="14:15" x14ac:dyDescent="0.3">
      <c r="N3265">
        <v>152</v>
      </c>
      <c r="O3265">
        <v>6.7</v>
      </c>
    </row>
    <row r="3266" spans="14:15" x14ac:dyDescent="0.3">
      <c r="N3266">
        <v>112</v>
      </c>
      <c r="O3266">
        <v>7.1</v>
      </c>
    </row>
    <row r="3267" spans="14:15" x14ac:dyDescent="0.3">
      <c r="N3267">
        <v>95</v>
      </c>
      <c r="O3267">
        <v>5.6</v>
      </c>
    </row>
    <row r="3268" spans="14:15" x14ac:dyDescent="0.3">
      <c r="N3268">
        <v>111</v>
      </c>
      <c r="O3268">
        <v>7.6</v>
      </c>
    </row>
    <row r="3269" spans="14:15" x14ac:dyDescent="0.3">
      <c r="N3269">
        <v>91</v>
      </c>
      <c r="O3269">
        <v>4.5999999999999996</v>
      </c>
    </row>
    <row r="3270" spans="14:15" x14ac:dyDescent="0.3">
      <c r="N3270">
        <v>106</v>
      </c>
      <c r="O3270">
        <v>7.1</v>
      </c>
    </row>
    <row r="3271" spans="14:15" x14ac:dyDescent="0.3">
      <c r="N3271">
        <v>93</v>
      </c>
      <c r="O3271">
        <v>7.3</v>
      </c>
    </row>
    <row r="3272" spans="14:15" x14ac:dyDescent="0.3">
      <c r="N3272">
        <v>93</v>
      </c>
      <c r="O3272">
        <v>4</v>
      </c>
    </row>
    <row r="3273" spans="14:15" x14ac:dyDescent="0.3">
      <c r="N3273">
        <v>105</v>
      </c>
      <c r="O3273">
        <v>8</v>
      </c>
    </row>
    <row r="3274" spans="14:15" x14ac:dyDescent="0.3">
      <c r="N3274">
        <v>96</v>
      </c>
      <c r="O3274">
        <v>6.7</v>
      </c>
    </row>
    <row r="3275" spans="14:15" x14ac:dyDescent="0.3">
      <c r="N3275">
        <v>93</v>
      </c>
      <c r="O3275">
        <v>4.5999999999999996</v>
      </c>
    </row>
    <row r="3276" spans="14:15" x14ac:dyDescent="0.3">
      <c r="N3276">
        <v>82</v>
      </c>
      <c r="O3276">
        <v>4</v>
      </c>
    </row>
    <row r="3277" spans="14:15" x14ac:dyDescent="0.3">
      <c r="N3277">
        <v>101</v>
      </c>
      <c r="O3277">
        <v>7</v>
      </c>
    </row>
    <row r="3278" spans="14:15" x14ac:dyDescent="0.3">
      <c r="N3278">
        <v>81</v>
      </c>
      <c r="O3278">
        <v>5.9</v>
      </c>
    </row>
    <row r="3279" spans="14:15" x14ac:dyDescent="0.3">
      <c r="N3279">
        <v>105</v>
      </c>
      <c r="O3279">
        <v>7.5</v>
      </c>
    </row>
    <row r="3280" spans="14:15" x14ac:dyDescent="0.3">
      <c r="N3280">
        <v>86</v>
      </c>
      <c r="O3280">
        <v>4.7</v>
      </c>
    </row>
    <row r="3281" spans="14:15" x14ac:dyDescent="0.3">
      <c r="N3281">
        <v>110</v>
      </c>
      <c r="O3281">
        <v>6.7</v>
      </c>
    </row>
    <row r="3282" spans="14:15" x14ac:dyDescent="0.3">
      <c r="N3282">
        <v>110</v>
      </c>
      <c r="O3282">
        <v>6.7</v>
      </c>
    </row>
    <row r="3283" spans="14:15" x14ac:dyDescent="0.3">
      <c r="N3283">
        <v>104</v>
      </c>
      <c r="O3283">
        <v>7.1</v>
      </c>
    </row>
    <row r="3284" spans="14:15" x14ac:dyDescent="0.3">
      <c r="N3284">
        <v>96</v>
      </c>
      <c r="O3284">
        <v>2.7</v>
      </c>
    </row>
    <row r="3285" spans="14:15" x14ac:dyDescent="0.3">
      <c r="N3285">
        <v>110</v>
      </c>
      <c r="O3285">
        <v>7.3</v>
      </c>
    </row>
    <row r="3286" spans="14:15" x14ac:dyDescent="0.3">
      <c r="N3286">
        <v>84</v>
      </c>
      <c r="O3286">
        <v>7.6</v>
      </c>
    </row>
    <row r="3287" spans="14:15" x14ac:dyDescent="0.3">
      <c r="N3287">
        <v>94</v>
      </c>
      <c r="O3287">
        <v>5.8</v>
      </c>
    </row>
    <row r="3288" spans="14:15" x14ac:dyDescent="0.3">
      <c r="N3288">
        <v>93</v>
      </c>
      <c r="O3288">
        <v>6.5</v>
      </c>
    </row>
    <row r="3289" spans="14:15" x14ac:dyDescent="0.3">
      <c r="N3289">
        <v>96</v>
      </c>
      <c r="O3289">
        <v>6.6</v>
      </c>
    </row>
    <row r="3290" spans="14:15" x14ac:dyDescent="0.3">
      <c r="N3290">
        <v>101</v>
      </c>
      <c r="O3290">
        <v>6.9</v>
      </c>
    </row>
    <row r="3291" spans="14:15" x14ac:dyDescent="0.3">
      <c r="N3291">
        <v>102</v>
      </c>
      <c r="O3291">
        <v>8.5</v>
      </c>
    </row>
    <row r="3292" spans="14:15" x14ac:dyDescent="0.3">
      <c r="N3292">
        <v>87</v>
      </c>
      <c r="O3292">
        <v>4.8</v>
      </c>
    </row>
    <row r="3293" spans="14:15" x14ac:dyDescent="0.3">
      <c r="N3293">
        <v>99</v>
      </c>
      <c r="O3293">
        <v>7</v>
      </c>
    </row>
    <row r="3294" spans="14:15" x14ac:dyDescent="0.3">
      <c r="N3294">
        <v>106</v>
      </c>
      <c r="O3294">
        <v>5.4</v>
      </c>
    </row>
    <row r="3295" spans="14:15" x14ac:dyDescent="0.3">
      <c r="N3295">
        <v>117</v>
      </c>
      <c r="O3295">
        <v>6.9</v>
      </c>
    </row>
    <row r="3296" spans="14:15" x14ac:dyDescent="0.3">
      <c r="N3296">
        <v>99</v>
      </c>
      <c r="O3296">
        <v>6.6</v>
      </c>
    </row>
    <row r="3297" spans="14:15" x14ac:dyDescent="0.3">
      <c r="N3297">
        <v>102</v>
      </c>
      <c r="O3297">
        <v>5.9</v>
      </c>
    </row>
    <row r="3298" spans="14:15" x14ac:dyDescent="0.3">
      <c r="N3298">
        <v>85</v>
      </c>
      <c r="O3298">
        <v>6.3</v>
      </c>
    </row>
    <row r="3299" spans="14:15" x14ac:dyDescent="0.3">
      <c r="N3299">
        <v>86</v>
      </c>
      <c r="O3299">
        <v>6.3</v>
      </c>
    </row>
    <row r="3300" spans="14:15" x14ac:dyDescent="0.3">
      <c r="N3300">
        <v>120</v>
      </c>
      <c r="O3300">
        <v>7.7</v>
      </c>
    </row>
    <row r="3301" spans="14:15" x14ac:dyDescent="0.3">
      <c r="N3301">
        <v>106</v>
      </c>
      <c r="O3301">
        <v>7</v>
      </c>
    </row>
    <row r="3302" spans="14:15" x14ac:dyDescent="0.3">
      <c r="N3302">
        <v>103</v>
      </c>
      <c r="O3302">
        <v>6.3</v>
      </c>
    </row>
    <row r="3303" spans="14:15" x14ac:dyDescent="0.3">
      <c r="N3303">
        <v>93</v>
      </c>
      <c r="O3303">
        <v>5.9</v>
      </c>
    </row>
    <row r="3304" spans="14:15" x14ac:dyDescent="0.3">
      <c r="N3304">
        <v>112</v>
      </c>
      <c r="O3304">
        <v>6.2</v>
      </c>
    </row>
    <row r="3305" spans="14:15" x14ac:dyDescent="0.3">
      <c r="N3305">
        <v>113</v>
      </c>
      <c r="O3305">
        <v>7.7</v>
      </c>
    </row>
    <row r="3306" spans="14:15" x14ac:dyDescent="0.3">
      <c r="N3306">
        <v>98</v>
      </c>
      <c r="O3306">
        <v>6.5</v>
      </c>
    </row>
    <row r="3307" spans="14:15" x14ac:dyDescent="0.3">
      <c r="N3307">
        <v>92</v>
      </c>
      <c r="O3307">
        <v>5.8</v>
      </c>
    </row>
    <row r="3308" spans="14:15" x14ac:dyDescent="0.3">
      <c r="N3308">
        <v>106</v>
      </c>
      <c r="O3308">
        <v>6.1</v>
      </c>
    </row>
    <row r="3309" spans="14:15" x14ac:dyDescent="0.3">
      <c r="N3309">
        <v>93</v>
      </c>
      <c r="O3309">
        <v>5.2</v>
      </c>
    </row>
    <row r="3310" spans="14:15" x14ac:dyDescent="0.3">
      <c r="N3310">
        <v>105</v>
      </c>
      <c r="O3310">
        <v>8.1999999999999993</v>
      </c>
    </row>
    <row r="3311" spans="14:15" x14ac:dyDescent="0.3">
      <c r="N3311">
        <v>104</v>
      </c>
      <c r="O3311">
        <v>6</v>
      </c>
    </row>
    <row r="3312" spans="14:15" x14ac:dyDescent="0.3">
      <c r="N3312">
        <v>152</v>
      </c>
      <c r="O3312">
        <v>6.8</v>
      </c>
    </row>
    <row r="3313" spans="14:15" x14ac:dyDescent="0.3">
      <c r="N3313">
        <v>107</v>
      </c>
      <c r="O3313">
        <v>7</v>
      </c>
    </row>
    <row r="3314" spans="14:15" x14ac:dyDescent="0.3">
      <c r="N3314">
        <v>95</v>
      </c>
      <c r="O3314">
        <v>6.8</v>
      </c>
    </row>
    <row r="3315" spans="14:15" x14ac:dyDescent="0.3">
      <c r="N3315">
        <v>102</v>
      </c>
      <c r="O3315">
        <v>7.1</v>
      </c>
    </row>
    <row r="3316" spans="14:15" x14ac:dyDescent="0.3">
      <c r="N3316">
        <v>99</v>
      </c>
      <c r="O3316">
        <v>6.9</v>
      </c>
    </row>
    <row r="3317" spans="14:15" x14ac:dyDescent="0.3">
      <c r="N3317">
        <v>109</v>
      </c>
      <c r="O3317">
        <v>6.9</v>
      </c>
    </row>
    <row r="3318" spans="14:15" x14ac:dyDescent="0.3">
      <c r="N3318">
        <v>91</v>
      </c>
      <c r="O3318">
        <v>7.2</v>
      </c>
    </row>
    <row r="3319" spans="14:15" x14ac:dyDescent="0.3">
      <c r="N3319">
        <v>88</v>
      </c>
      <c r="O3319">
        <v>7.8</v>
      </c>
    </row>
    <row r="3320" spans="14:15" x14ac:dyDescent="0.3">
      <c r="N3320">
        <v>97</v>
      </c>
      <c r="O3320">
        <v>7.3</v>
      </c>
    </row>
    <row r="3321" spans="14:15" x14ac:dyDescent="0.3">
      <c r="N3321">
        <v>97</v>
      </c>
      <c r="O3321">
        <v>7.5</v>
      </c>
    </row>
    <row r="3322" spans="14:15" x14ac:dyDescent="0.3">
      <c r="N3322">
        <v>85</v>
      </c>
      <c r="O3322">
        <v>6</v>
      </c>
    </row>
    <row r="3323" spans="14:15" x14ac:dyDescent="0.3">
      <c r="N3323">
        <v>92</v>
      </c>
      <c r="O3323">
        <v>6.8</v>
      </c>
    </row>
    <row r="3324" spans="14:15" x14ac:dyDescent="0.3">
      <c r="N3324">
        <v>93</v>
      </c>
      <c r="O3324">
        <v>3.9</v>
      </c>
    </row>
    <row r="3325" spans="14:15" x14ac:dyDescent="0.3">
      <c r="N3325">
        <v>96</v>
      </c>
      <c r="O3325">
        <v>6.1</v>
      </c>
    </row>
    <row r="3326" spans="14:15" x14ac:dyDescent="0.3">
      <c r="N3326">
        <v>105</v>
      </c>
      <c r="O3326">
        <v>7.5</v>
      </c>
    </row>
    <row r="3327" spans="14:15" x14ac:dyDescent="0.3">
      <c r="N3327">
        <v>129</v>
      </c>
      <c r="O3327">
        <v>8.1999999999999993</v>
      </c>
    </row>
    <row r="3328" spans="14:15" x14ac:dyDescent="0.3">
      <c r="N3328">
        <v>105</v>
      </c>
      <c r="O3328">
        <v>7.8</v>
      </c>
    </row>
    <row r="3329" spans="14:15" x14ac:dyDescent="0.3">
      <c r="N3329">
        <v>81</v>
      </c>
      <c r="O3329">
        <v>5.2</v>
      </c>
    </row>
    <row r="3330" spans="14:15" x14ac:dyDescent="0.3">
      <c r="N3330">
        <v>106</v>
      </c>
      <c r="O3330">
        <v>6.8</v>
      </c>
    </row>
    <row r="3331" spans="14:15" x14ac:dyDescent="0.3">
      <c r="N3331">
        <v>103</v>
      </c>
      <c r="O3331">
        <v>7</v>
      </c>
    </row>
    <row r="3332" spans="14:15" x14ac:dyDescent="0.3">
      <c r="N3332">
        <v>101</v>
      </c>
      <c r="O3332">
        <v>6.5</v>
      </c>
    </row>
    <row r="3333" spans="14:15" x14ac:dyDescent="0.3">
      <c r="N3333">
        <v>98</v>
      </c>
      <c r="O3333">
        <v>6.4</v>
      </c>
    </row>
    <row r="3334" spans="14:15" x14ac:dyDescent="0.3">
      <c r="N3334">
        <v>91</v>
      </c>
      <c r="O3334">
        <v>5.3</v>
      </c>
    </row>
    <row r="3335" spans="14:15" x14ac:dyDescent="0.3">
      <c r="N3335">
        <v>105</v>
      </c>
      <c r="O3335">
        <v>4.7</v>
      </c>
    </row>
    <row r="3336" spans="14:15" x14ac:dyDescent="0.3">
      <c r="N3336">
        <v>100</v>
      </c>
      <c r="O3336">
        <v>7</v>
      </c>
    </row>
    <row r="3337" spans="14:15" x14ac:dyDescent="0.3">
      <c r="N3337">
        <v>80</v>
      </c>
      <c r="O3337">
        <v>7.6</v>
      </c>
    </row>
    <row r="3338" spans="14:15" x14ac:dyDescent="0.3">
      <c r="N3338">
        <v>107</v>
      </c>
      <c r="O3338">
        <v>7.1</v>
      </c>
    </row>
    <row r="3339" spans="14:15" x14ac:dyDescent="0.3">
      <c r="N3339">
        <v>92</v>
      </c>
      <c r="O3339">
        <v>6.5</v>
      </c>
    </row>
    <row r="3340" spans="14:15" x14ac:dyDescent="0.3">
      <c r="N3340">
        <v>107</v>
      </c>
      <c r="O3340">
        <v>8.5</v>
      </c>
    </row>
    <row r="3341" spans="14:15" x14ac:dyDescent="0.3">
      <c r="N3341">
        <v>135</v>
      </c>
      <c r="O3341">
        <v>8.6999999999999993</v>
      </c>
    </row>
    <row r="3342" spans="14:15" x14ac:dyDescent="0.3">
      <c r="N3342">
        <v>99</v>
      </c>
      <c r="O3342">
        <v>7.1</v>
      </c>
    </row>
    <row r="3343" spans="14:15" x14ac:dyDescent="0.3">
      <c r="N3343">
        <v>115</v>
      </c>
      <c r="O3343">
        <v>8.3000000000000007</v>
      </c>
    </row>
    <row r="3344" spans="14:15" x14ac:dyDescent="0.3">
      <c r="N3344">
        <v>91</v>
      </c>
      <c r="O3344">
        <v>7.4</v>
      </c>
    </row>
    <row r="3345" spans="14:15" x14ac:dyDescent="0.3">
      <c r="N3345">
        <v>92</v>
      </c>
      <c r="O3345">
        <v>6.4</v>
      </c>
    </row>
    <row r="3346" spans="14:15" x14ac:dyDescent="0.3">
      <c r="N3346">
        <v>101</v>
      </c>
      <c r="O3346">
        <v>7.5</v>
      </c>
    </row>
    <row r="3347" spans="14:15" x14ac:dyDescent="0.3">
      <c r="N3347">
        <v>105</v>
      </c>
      <c r="O3347">
        <v>7.2</v>
      </c>
    </row>
    <row r="3348" spans="14:15" x14ac:dyDescent="0.3">
      <c r="N3348">
        <v>109</v>
      </c>
      <c r="O3348">
        <v>7.6</v>
      </c>
    </row>
    <row r="3349" spans="14:15" x14ac:dyDescent="0.3">
      <c r="N3349">
        <v>110</v>
      </c>
      <c r="O3349">
        <v>7.8</v>
      </c>
    </row>
    <row r="3350" spans="14:15" x14ac:dyDescent="0.3">
      <c r="N3350">
        <v>94</v>
      </c>
      <c r="O3350">
        <v>8.1999999999999993</v>
      </c>
    </row>
    <row r="3351" spans="14:15" x14ac:dyDescent="0.3">
      <c r="N3351">
        <v>115</v>
      </c>
      <c r="O3351">
        <v>6.6</v>
      </c>
    </row>
    <row r="3352" spans="14:15" x14ac:dyDescent="0.3">
      <c r="N3352">
        <v>98</v>
      </c>
      <c r="O3352">
        <v>5.7</v>
      </c>
    </row>
    <row r="3353" spans="14:15" x14ac:dyDescent="0.3">
      <c r="N3353">
        <v>91</v>
      </c>
      <c r="O3353">
        <v>7.4</v>
      </c>
    </row>
    <row r="3354" spans="14:15" x14ac:dyDescent="0.3">
      <c r="N3354">
        <v>120</v>
      </c>
      <c r="O3354">
        <v>8</v>
      </c>
    </row>
    <row r="3355" spans="14:15" x14ac:dyDescent="0.3">
      <c r="N3355">
        <v>87</v>
      </c>
      <c r="O3355">
        <v>5.4</v>
      </c>
    </row>
    <row r="3356" spans="14:15" x14ac:dyDescent="0.3">
      <c r="N3356">
        <v>117</v>
      </c>
      <c r="O3356">
        <v>7.4</v>
      </c>
    </row>
    <row r="3357" spans="14:15" x14ac:dyDescent="0.3">
      <c r="N3357">
        <v>85</v>
      </c>
      <c r="O3357">
        <v>5.7</v>
      </c>
    </row>
    <row r="3358" spans="14:15" x14ac:dyDescent="0.3">
      <c r="N3358">
        <v>110</v>
      </c>
      <c r="O3358">
        <v>6.8</v>
      </c>
    </row>
    <row r="3359" spans="14:15" x14ac:dyDescent="0.3">
      <c r="N3359">
        <v>113</v>
      </c>
      <c r="O3359">
        <v>5.4</v>
      </c>
    </row>
    <row r="3360" spans="14:15" x14ac:dyDescent="0.3">
      <c r="N3360">
        <v>98</v>
      </c>
      <c r="O3360">
        <v>5.0999999999999996</v>
      </c>
    </row>
    <row r="3361" spans="14:15" x14ac:dyDescent="0.3">
      <c r="N3361">
        <v>86</v>
      </c>
      <c r="O3361">
        <v>5.9</v>
      </c>
    </row>
    <row r="3362" spans="14:15" x14ac:dyDescent="0.3">
      <c r="N3362">
        <v>105</v>
      </c>
      <c r="O3362">
        <v>8.1999999999999993</v>
      </c>
    </row>
    <row r="3363" spans="14:15" x14ac:dyDescent="0.3">
      <c r="N3363">
        <v>100</v>
      </c>
      <c r="O3363">
        <v>5.3</v>
      </c>
    </row>
    <row r="3364" spans="14:15" x14ac:dyDescent="0.3">
      <c r="N3364">
        <v>91</v>
      </c>
      <c r="O3364">
        <v>4.3</v>
      </c>
    </row>
    <row r="3365" spans="14:15" x14ac:dyDescent="0.3">
      <c r="N3365">
        <v>100</v>
      </c>
      <c r="O3365">
        <v>7.2</v>
      </c>
    </row>
    <row r="3366" spans="14:15" x14ac:dyDescent="0.3">
      <c r="N3366">
        <v>84</v>
      </c>
      <c r="O3366">
        <v>5.9</v>
      </c>
    </row>
    <row r="3367" spans="14:15" x14ac:dyDescent="0.3">
      <c r="N3367">
        <v>99</v>
      </c>
      <c r="O3367">
        <v>3</v>
      </c>
    </row>
    <row r="3368" spans="14:15" x14ac:dyDescent="0.3">
      <c r="N3368">
        <v>109</v>
      </c>
      <c r="O3368">
        <v>7.9</v>
      </c>
    </row>
    <row r="3369" spans="14:15" x14ac:dyDescent="0.3">
      <c r="N3369">
        <v>95</v>
      </c>
      <c r="O3369">
        <v>3.2</v>
      </c>
    </row>
    <row r="3370" spans="14:15" x14ac:dyDescent="0.3">
      <c r="N3370">
        <v>97</v>
      </c>
      <c r="O3370">
        <v>6.5</v>
      </c>
    </row>
    <row r="3371" spans="14:15" x14ac:dyDescent="0.3">
      <c r="N3371">
        <v>90</v>
      </c>
      <c r="O3371">
        <v>7</v>
      </c>
    </row>
    <row r="3372" spans="14:15" x14ac:dyDescent="0.3">
      <c r="N3372">
        <v>96</v>
      </c>
      <c r="O3372">
        <v>6.9</v>
      </c>
    </row>
    <row r="3373" spans="14:15" x14ac:dyDescent="0.3">
      <c r="N3373">
        <v>82</v>
      </c>
      <c r="O3373">
        <v>4.4000000000000004</v>
      </c>
    </row>
    <row r="3374" spans="14:15" x14ac:dyDescent="0.3">
      <c r="N3374">
        <v>109</v>
      </c>
      <c r="O3374">
        <v>6</v>
      </c>
    </row>
    <row r="3375" spans="14:15" x14ac:dyDescent="0.3">
      <c r="N3375">
        <v>98</v>
      </c>
      <c r="O3375">
        <v>5.3</v>
      </c>
    </row>
    <row r="3376" spans="14:15" x14ac:dyDescent="0.3">
      <c r="N3376">
        <v>95</v>
      </c>
      <c r="O3376">
        <v>5.3</v>
      </c>
    </row>
    <row r="3377" spans="14:15" x14ac:dyDescent="0.3">
      <c r="N3377">
        <v>104</v>
      </c>
      <c r="O3377">
        <v>7.1</v>
      </c>
    </row>
    <row r="3378" spans="14:15" x14ac:dyDescent="0.3">
      <c r="N3378">
        <v>87</v>
      </c>
      <c r="O3378">
        <v>5.4</v>
      </c>
    </row>
    <row r="3379" spans="14:15" x14ac:dyDescent="0.3">
      <c r="N3379">
        <v>108</v>
      </c>
      <c r="O3379">
        <v>6.9</v>
      </c>
    </row>
    <row r="3380" spans="14:15" x14ac:dyDescent="0.3">
      <c r="N3380">
        <v>94</v>
      </c>
      <c r="O3380">
        <v>7.3</v>
      </c>
    </row>
    <row r="3381" spans="14:15" x14ac:dyDescent="0.3">
      <c r="N3381">
        <v>134</v>
      </c>
      <c r="O3381">
        <v>7.8</v>
      </c>
    </row>
    <row r="3382" spans="14:15" x14ac:dyDescent="0.3">
      <c r="N3382">
        <v>89</v>
      </c>
      <c r="O3382">
        <v>6.6</v>
      </c>
    </row>
    <row r="3383" spans="14:15" x14ac:dyDescent="0.3">
      <c r="N3383">
        <v>102</v>
      </c>
      <c r="O3383">
        <v>5.4</v>
      </c>
    </row>
    <row r="3384" spans="14:15" x14ac:dyDescent="0.3">
      <c r="N3384">
        <v>120</v>
      </c>
      <c r="O3384">
        <v>8.4</v>
      </c>
    </row>
    <row r="3385" spans="14:15" x14ac:dyDescent="0.3">
      <c r="N3385">
        <v>110</v>
      </c>
      <c r="O3385">
        <v>6.3</v>
      </c>
    </row>
    <row r="3386" spans="14:15" x14ac:dyDescent="0.3">
      <c r="N3386">
        <v>86</v>
      </c>
      <c r="O3386">
        <v>6.1</v>
      </c>
    </row>
    <row r="3387" spans="14:15" x14ac:dyDescent="0.3">
      <c r="N3387">
        <v>101</v>
      </c>
      <c r="O3387">
        <v>5</v>
      </c>
    </row>
    <row r="3388" spans="14:15" x14ac:dyDescent="0.3">
      <c r="N3388">
        <v>87</v>
      </c>
      <c r="O3388">
        <v>7.2</v>
      </c>
    </row>
    <row r="3389" spans="14:15" x14ac:dyDescent="0.3">
      <c r="N3389">
        <v>87</v>
      </c>
      <c r="O3389">
        <v>5.3</v>
      </c>
    </row>
    <row r="3390" spans="14:15" x14ac:dyDescent="0.3">
      <c r="N3390">
        <v>93</v>
      </c>
      <c r="O3390">
        <v>5.3</v>
      </c>
    </row>
    <row r="3391" spans="14:15" x14ac:dyDescent="0.3">
      <c r="N3391">
        <v>98</v>
      </c>
      <c r="O3391">
        <v>7.4</v>
      </c>
    </row>
    <row r="3392" spans="14:15" x14ac:dyDescent="0.3">
      <c r="N3392">
        <v>100</v>
      </c>
      <c r="O3392">
        <v>5.9</v>
      </c>
    </row>
    <row r="3393" spans="14:15" x14ac:dyDescent="0.3">
      <c r="N3393">
        <v>88</v>
      </c>
      <c r="O3393">
        <v>4.0999999999999996</v>
      </c>
    </row>
    <row r="3394" spans="14:15" x14ac:dyDescent="0.3">
      <c r="N3394">
        <v>97</v>
      </c>
      <c r="O3394">
        <v>6.7</v>
      </c>
    </row>
    <row r="3395" spans="14:15" x14ac:dyDescent="0.3">
      <c r="N3395">
        <v>122</v>
      </c>
      <c r="O3395">
        <v>5.8</v>
      </c>
    </row>
    <row r="3396" spans="14:15" x14ac:dyDescent="0.3">
      <c r="N3396">
        <v>96</v>
      </c>
      <c r="O3396">
        <v>5.9</v>
      </c>
    </row>
    <row r="3397" spans="14:15" x14ac:dyDescent="0.3">
      <c r="N3397">
        <v>113</v>
      </c>
      <c r="O3397">
        <v>8</v>
      </c>
    </row>
    <row r="3398" spans="14:15" x14ac:dyDescent="0.3">
      <c r="N3398">
        <v>105</v>
      </c>
      <c r="O3398">
        <v>6.5</v>
      </c>
    </row>
    <row r="3399" spans="14:15" x14ac:dyDescent="0.3">
      <c r="N3399">
        <v>93</v>
      </c>
      <c r="O3399">
        <v>6.4</v>
      </c>
    </row>
    <row r="3400" spans="14:15" x14ac:dyDescent="0.3">
      <c r="N3400">
        <v>89</v>
      </c>
      <c r="O3400">
        <v>6.8</v>
      </c>
    </row>
    <row r="3401" spans="14:15" x14ac:dyDescent="0.3">
      <c r="N3401">
        <v>116</v>
      </c>
      <c r="O3401">
        <v>7.4</v>
      </c>
    </row>
    <row r="3402" spans="14:15" x14ac:dyDescent="0.3">
      <c r="N3402">
        <v>120</v>
      </c>
      <c r="O3402">
        <v>8.3000000000000007</v>
      </c>
    </row>
    <row r="3403" spans="14:15" x14ac:dyDescent="0.3">
      <c r="N3403">
        <v>88</v>
      </c>
      <c r="O3403">
        <v>5.3</v>
      </c>
    </row>
    <row r="3404" spans="14:15" x14ac:dyDescent="0.3">
      <c r="N3404">
        <v>102</v>
      </c>
      <c r="O3404">
        <v>8.1</v>
      </c>
    </row>
    <row r="3405" spans="14:15" x14ac:dyDescent="0.3">
      <c r="N3405">
        <v>106</v>
      </c>
      <c r="O3405">
        <v>8</v>
      </c>
    </row>
    <row r="3406" spans="14:15" x14ac:dyDescent="0.3">
      <c r="N3406">
        <v>95</v>
      </c>
      <c r="O3406">
        <v>5.7</v>
      </c>
    </row>
    <row r="3407" spans="14:15" x14ac:dyDescent="0.3">
      <c r="N3407">
        <v>113</v>
      </c>
      <c r="O3407">
        <v>7.1</v>
      </c>
    </row>
    <row r="3408" spans="14:15" x14ac:dyDescent="0.3">
      <c r="N3408">
        <v>93</v>
      </c>
      <c r="O3408">
        <v>7.8</v>
      </c>
    </row>
    <row r="3409" spans="14:15" x14ac:dyDescent="0.3">
      <c r="N3409">
        <v>97</v>
      </c>
      <c r="O3409">
        <v>5.9</v>
      </c>
    </row>
    <row r="3410" spans="14:15" x14ac:dyDescent="0.3">
      <c r="N3410">
        <v>140</v>
      </c>
      <c r="O3410">
        <v>7.8</v>
      </c>
    </row>
    <row r="3411" spans="14:15" x14ac:dyDescent="0.3">
      <c r="N3411">
        <v>86</v>
      </c>
      <c r="O3411">
        <v>6</v>
      </c>
    </row>
    <row r="3412" spans="14:15" x14ac:dyDescent="0.3">
      <c r="N3412">
        <v>66</v>
      </c>
      <c r="O3412">
        <v>7.2</v>
      </c>
    </row>
    <row r="3413" spans="14:15" x14ac:dyDescent="0.3">
      <c r="N3413">
        <v>86</v>
      </c>
      <c r="O3413">
        <v>5.0999999999999996</v>
      </c>
    </row>
    <row r="3414" spans="14:15" x14ac:dyDescent="0.3">
      <c r="N3414">
        <v>87</v>
      </c>
      <c r="O3414">
        <v>5.0999999999999996</v>
      </c>
    </row>
    <row r="3415" spans="14:15" x14ac:dyDescent="0.3">
      <c r="N3415">
        <v>149</v>
      </c>
      <c r="O3415">
        <v>6.9</v>
      </c>
    </row>
    <row r="3416" spans="14:15" x14ac:dyDescent="0.3">
      <c r="N3416">
        <v>98</v>
      </c>
      <c r="O3416">
        <v>4.5999999999999996</v>
      </c>
    </row>
    <row r="3417" spans="14:15" x14ac:dyDescent="0.3">
      <c r="N3417">
        <v>75</v>
      </c>
      <c r="O3417">
        <v>6.7</v>
      </c>
    </row>
    <row r="3418" spans="14:15" x14ac:dyDescent="0.3">
      <c r="N3418">
        <v>104</v>
      </c>
      <c r="O3418">
        <v>7.1</v>
      </c>
    </row>
    <row r="3419" spans="14:15" x14ac:dyDescent="0.3">
      <c r="N3419">
        <v>102</v>
      </c>
      <c r="O3419">
        <v>7.6</v>
      </c>
    </row>
    <row r="3420" spans="14:15" x14ac:dyDescent="0.3">
      <c r="N3420">
        <v>105</v>
      </c>
      <c r="O3420">
        <v>8.1</v>
      </c>
    </row>
    <row r="3421" spans="14:15" x14ac:dyDescent="0.3">
      <c r="N3421">
        <v>107</v>
      </c>
      <c r="O3421">
        <v>7</v>
      </c>
    </row>
    <row r="3422" spans="14:15" x14ac:dyDescent="0.3">
      <c r="N3422">
        <v>89</v>
      </c>
      <c r="O3422">
        <v>7.1</v>
      </c>
    </row>
    <row r="3423" spans="14:15" x14ac:dyDescent="0.3">
      <c r="N3423">
        <v>106</v>
      </c>
      <c r="O3423">
        <v>7.6</v>
      </c>
    </row>
    <row r="3424" spans="14:15" x14ac:dyDescent="0.3">
      <c r="N3424">
        <v>95</v>
      </c>
      <c r="O3424">
        <v>7.1</v>
      </c>
    </row>
    <row r="3425" spans="14:15" x14ac:dyDescent="0.3">
      <c r="N3425">
        <v>105</v>
      </c>
      <c r="O3425">
        <v>7.1</v>
      </c>
    </row>
    <row r="3426" spans="14:15" x14ac:dyDescent="0.3">
      <c r="N3426">
        <v>101</v>
      </c>
      <c r="O3426">
        <v>7.7</v>
      </c>
    </row>
    <row r="3427" spans="14:15" x14ac:dyDescent="0.3">
      <c r="N3427">
        <v>112</v>
      </c>
      <c r="O3427">
        <v>7.6</v>
      </c>
    </row>
    <row r="3428" spans="14:15" x14ac:dyDescent="0.3">
      <c r="N3428">
        <v>100</v>
      </c>
      <c r="O3428">
        <v>6.6</v>
      </c>
    </row>
    <row r="3429" spans="14:15" x14ac:dyDescent="0.3">
      <c r="N3429">
        <v>100</v>
      </c>
      <c r="O3429">
        <v>5.7</v>
      </c>
    </row>
    <row r="3430" spans="14:15" x14ac:dyDescent="0.3">
      <c r="N3430">
        <v>80</v>
      </c>
      <c r="O3430">
        <v>7.1</v>
      </c>
    </row>
    <row r="3431" spans="14:15" x14ac:dyDescent="0.3">
      <c r="N3431">
        <v>106</v>
      </c>
      <c r="O3431">
        <v>6.2</v>
      </c>
    </row>
    <row r="3432" spans="14:15" x14ac:dyDescent="0.3">
      <c r="N3432">
        <v>103</v>
      </c>
      <c r="O3432">
        <v>6.1</v>
      </c>
    </row>
    <row r="3433" spans="14:15" x14ac:dyDescent="0.3">
      <c r="N3433">
        <v>90</v>
      </c>
      <c r="O3433">
        <v>5.9</v>
      </c>
    </row>
    <row r="3434" spans="14:15" x14ac:dyDescent="0.3">
      <c r="N3434">
        <v>96</v>
      </c>
      <c r="O3434">
        <v>6.8</v>
      </c>
    </row>
    <row r="3435" spans="14:15" x14ac:dyDescent="0.3">
      <c r="N3435">
        <v>120</v>
      </c>
      <c r="O3435">
        <v>6.8</v>
      </c>
    </row>
    <row r="3436" spans="14:15" x14ac:dyDescent="0.3">
      <c r="N3436">
        <v>101</v>
      </c>
      <c r="O3436">
        <v>5.0999999999999996</v>
      </c>
    </row>
    <row r="3437" spans="14:15" x14ac:dyDescent="0.3">
      <c r="N3437">
        <v>101</v>
      </c>
      <c r="O3437">
        <v>7.7</v>
      </c>
    </row>
    <row r="3438" spans="14:15" x14ac:dyDescent="0.3">
      <c r="N3438">
        <v>105</v>
      </c>
      <c r="O3438">
        <v>3.9</v>
      </c>
    </row>
    <row r="3439" spans="14:15" x14ac:dyDescent="0.3">
      <c r="N3439">
        <v>120</v>
      </c>
      <c r="O3439">
        <v>7.8</v>
      </c>
    </row>
    <row r="3440" spans="14:15" x14ac:dyDescent="0.3">
      <c r="N3440">
        <v>91</v>
      </c>
      <c r="O3440">
        <v>5.7</v>
      </c>
    </row>
    <row r="3441" spans="14:15" x14ac:dyDescent="0.3">
      <c r="N3441">
        <v>92</v>
      </c>
      <c r="O3441">
        <v>4.7</v>
      </c>
    </row>
    <row r="3442" spans="14:15" x14ac:dyDescent="0.3">
      <c r="N3442">
        <v>117</v>
      </c>
      <c r="O3442">
        <v>5.9</v>
      </c>
    </row>
    <row r="3443" spans="14:15" x14ac:dyDescent="0.3">
      <c r="N3443">
        <v>120</v>
      </c>
      <c r="O3443">
        <v>5.9</v>
      </c>
    </row>
    <row r="3444" spans="14:15" x14ac:dyDescent="0.3">
      <c r="N3444">
        <v>105</v>
      </c>
      <c r="O3444">
        <v>8.1</v>
      </c>
    </row>
    <row r="3445" spans="14:15" x14ac:dyDescent="0.3">
      <c r="N3445">
        <v>89</v>
      </c>
      <c r="O3445">
        <v>7.6</v>
      </c>
    </row>
    <row r="3446" spans="14:15" x14ac:dyDescent="0.3">
      <c r="N3446">
        <v>125</v>
      </c>
      <c r="O3446">
        <v>7.2</v>
      </c>
    </row>
    <row r="3447" spans="14:15" x14ac:dyDescent="0.3">
      <c r="N3447">
        <v>115</v>
      </c>
      <c r="O3447">
        <v>7.5</v>
      </c>
    </row>
    <row r="3448" spans="14:15" x14ac:dyDescent="0.3">
      <c r="N3448">
        <v>96</v>
      </c>
      <c r="O3448">
        <v>5.0999999999999996</v>
      </c>
    </row>
    <row r="3449" spans="14:15" x14ac:dyDescent="0.3">
      <c r="N3449">
        <v>100</v>
      </c>
      <c r="O3449">
        <v>6.9</v>
      </c>
    </row>
    <row r="3450" spans="14:15" x14ac:dyDescent="0.3">
      <c r="N3450">
        <v>87</v>
      </c>
      <c r="O3450">
        <v>7.6</v>
      </c>
    </row>
    <row r="3451" spans="14:15" x14ac:dyDescent="0.3">
      <c r="N3451">
        <v>102</v>
      </c>
      <c r="O3451">
        <v>7.6</v>
      </c>
    </row>
    <row r="3452" spans="14:15" x14ac:dyDescent="0.3">
      <c r="N3452">
        <v>118</v>
      </c>
      <c r="O3452">
        <v>7.6</v>
      </c>
    </row>
    <row r="3453" spans="14:15" x14ac:dyDescent="0.3">
      <c r="N3453">
        <v>86</v>
      </c>
      <c r="O3453">
        <v>5.3</v>
      </c>
    </row>
    <row r="3454" spans="14:15" x14ac:dyDescent="0.3">
      <c r="N3454">
        <v>137</v>
      </c>
      <c r="O3454">
        <v>8.5</v>
      </c>
    </row>
    <row r="3455" spans="14:15" x14ac:dyDescent="0.3">
      <c r="N3455">
        <v>129</v>
      </c>
      <c r="O3455">
        <v>7</v>
      </c>
    </row>
    <row r="3456" spans="14:15" x14ac:dyDescent="0.3">
      <c r="N3456">
        <v>80</v>
      </c>
      <c r="O3456">
        <v>7.8</v>
      </c>
    </row>
    <row r="3457" spans="14:15" x14ac:dyDescent="0.3">
      <c r="N3457">
        <v>89</v>
      </c>
      <c r="O3457">
        <v>7.2</v>
      </c>
    </row>
    <row r="3458" spans="14:15" x14ac:dyDescent="0.3">
      <c r="N3458">
        <v>80</v>
      </c>
      <c r="O3458">
        <v>8</v>
      </c>
    </row>
    <row r="3459" spans="14:15" x14ac:dyDescent="0.3">
      <c r="N3459">
        <v>115</v>
      </c>
      <c r="O3459">
        <v>8.1</v>
      </c>
    </row>
    <row r="3460" spans="14:15" x14ac:dyDescent="0.3">
      <c r="N3460">
        <v>100</v>
      </c>
      <c r="O3460">
        <v>6.8</v>
      </c>
    </row>
    <row r="3461" spans="14:15" x14ac:dyDescent="0.3">
      <c r="N3461">
        <v>100</v>
      </c>
      <c r="O3461">
        <v>7.2</v>
      </c>
    </row>
    <row r="3462" spans="14:15" x14ac:dyDescent="0.3">
      <c r="N3462">
        <v>91</v>
      </c>
      <c r="O3462">
        <v>7.4</v>
      </c>
    </row>
    <row r="3463" spans="14:15" x14ac:dyDescent="0.3">
      <c r="N3463">
        <v>96</v>
      </c>
      <c r="O3463">
        <v>6.1</v>
      </c>
    </row>
    <row r="3464" spans="14:15" x14ac:dyDescent="0.3">
      <c r="N3464">
        <v>116</v>
      </c>
      <c r="O3464">
        <v>7</v>
      </c>
    </row>
    <row r="3465" spans="14:15" x14ac:dyDescent="0.3">
      <c r="N3465">
        <v>97</v>
      </c>
      <c r="O3465">
        <v>5.3</v>
      </c>
    </row>
    <row r="3466" spans="14:15" x14ac:dyDescent="0.3">
      <c r="N3466">
        <v>101</v>
      </c>
      <c r="O3466">
        <v>4.7</v>
      </c>
    </row>
    <row r="3467" spans="14:15" x14ac:dyDescent="0.3">
      <c r="N3467">
        <v>98</v>
      </c>
      <c r="O3467">
        <v>5.7</v>
      </c>
    </row>
    <row r="3468" spans="14:15" x14ac:dyDescent="0.3">
      <c r="N3468">
        <v>101</v>
      </c>
      <c r="O3468">
        <v>6.5</v>
      </c>
    </row>
    <row r="3469" spans="14:15" x14ac:dyDescent="0.3">
      <c r="N3469">
        <v>90</v>
      </c>
      <c r="O3469">
        <v>8</v>
      </c>
    </row>
    <row r="3470" spans="14:15" x14ac:dyDescent="0.3">
      <c r="N3470">
        <v>120</v>
      </c>
      <c r="O3470">
        <v>3.3</v>
      </c>
    </row>
    <row r="3471" spans="14:15" x14ac:dyDescent="0.3">
      <c r="N3471">
        <v>102</v>
      </c>
      <c r="O3471">
        <v>8.3000000000000007</v>
      </c>
    </row>
    <row r="3472" spans="14:15" x14ac:dyDescent="0.3">
      <c r="N3472">
        <v>102</v>
      </c>
      <c r="O3472">
        <v>6.9</v>
      </c>
    </row>
    <row r="3473" spans="14:15" x14ac:dyDescent="0.3">
      <c r="N3473">
        <v>100</v>
      </c>
      <c r="O3473">
        <v>8.1</v>
      </c>
    </row>
    <row r="3474" spans="14:15" x14ac:dyDescent="0.3">
      <c r="N3474">
        <v>89</v>
      </c>
      <c r="O3474">
        <v>6.8</v>
      </c>
    </row>
    <row r="3475" spans="14:15" x14ac:dyDescent="0.3">
      <c r="N3475">
        <v>86</v>
      </c>
      <c r="O3475">
        <v>4.5999999999999996</v>
      </c>
    </row>
    <row r="3476" spans="14:15" x14ac:dyDescent="0.3">
      <c r="N3476">
        <v>96</v>
      </c>
      <c r="O3476">
        <v>7</v>
      </c>
    </row>
    <row r="3477" spans="14:15" x14ac:dyDescent="0.3">
      <c r="N3477">
        <v>91</v>
      </c>
      <c r="O3477">
        <v>6.7</v>
      </c>
    </row>
    <row r="3478" spans="14:15" x14ac:dyDescent="0.3">
      <c r="N3478">
        <v>85</v>
      </c>
      <c r="O3478">
        <v>5.8</v>
      </c>
    </row>
    <row r="3479" spans="14:15" x14ac:dyDescent="0.3">
      <c r="N3479">
        <v>129</v>
      </c>
      <c r="O3479">
        <v>4.5</v>
      </c>
    </row>
    <row r="3480" spans="14:15" x14ac:dyDescent="0.3">
      <c r="N3480">
        <v>95</v>
      </c>
      <c r="O3480">
        <v>6.2</v>
      </c>
    </row>
    <row r="3481" spans="14:15" x14ac:dyDescent="0.3">
      <c r="N3481">
        <v>92</v>
      </c>
      <c r="O3481">
        <v>6.6</v>
      </c>
    </row>
    <row r="3482" spans="14:15" x14ac:dyDescent="0.3">
      <c r="N3482">
        <v>96</v>
      </c>
      <c r="O3482">
        <v>6.6</v>
      </c>
    </row>
    <row r="3483" spans="14:15" x14ac:dyDescent="0.3">
      <c r="N3483">
        <v>119</v>
      </c>
      <c r="O3483">
        <v>7.8</v>
      </c>
    </row>
    <row r="3484" spans="14:15" x14ac:dyDescent="0.3">
      <c r="N3484">
        <v>92</v>
      </c>
      <c r="O3484">
        <v>7.7</v>
      </c>
    </row>
    <row r="3485" spans="14:15" x14ac:dyDescent="0.3">
      <c r="N3485">
        <v>106</v>
      </c>
      <c r="O3485">
        <v>5.7</v>
      </c>
    </row>
    <row r="3486" spans="14:15" x14ac:dyDescent="0.3">
      <c r="N3486">
        <v>99</v>
      </c>
      <c r="O3486">
        <v>7.1</v>
      </c>
    </row>
    <row r="3487" spans="14:15" x14ac:dyDescent="0.3">
      <c r="N3487">
        <v>103</v>
      </c>
      <c r="O3487">
        <v>6.4</v>
      </c>
    </row>
    <row r="3488" spans="14:15" x14ac:dyDescent="0.3">
      <c r="N3488">
        <v>95</v>
      </c>
      <c r="O3488">
        <v>7</v>
      </c>
    </row>
    <row r="3489" spans="14:15" x14ac:dyDescent="0.3">
      <c r="N3489">
        <v>95</v>
      </c>
      <c r="O3489">
        <v>5.8</v>
      </c>
    </row>
    <row r="3490" spans="14:15" x14ac:dyDescent="0.3">
      <c r="N3490">
        <v>90</v>
      </c>
      <c r="O3490">
        <v>7.8</v>
      </c>
    </row>
    <row r="3491" spans="14:15" x14ac:dyDescent="0.3">
      <c r="N3491">
        <v>89</v>
      </c>
      <c r="O3491">
        <v>7.2</v>
      </c>
    </row>
    <row r="3492" spans="14:15" x14ac:dyDescent="0.3">
      <c r="N3492">
        <v>87</v>
      </c>
      <c r="O3492">
        <v>5.6</v>
      </c>
    </row>
    <row r="3493" spans="14:15" x14ac:dyDescent="0.3">
      <c r="N3493">
        <v>118</v>
      </c>
      <c r="O3493">
        <v>6.8</v>
      </c>
    </row>
    <row r="3494" spans="14:15" x14ac:dyDescent="0.3">
      <c r="N3494">
        <v>93</v>
      </c>
      <c r="O3494">
        <v>7.3</v>
      </c>
    </row>
    <row r="3495" spans="14:15" x14ac:dyDescent="0.3">
      <c r="N3495">
        <v>109</v>
      </c>
      <c r="O3495">
        <v>7.3</v>
      </c>
    </row>
    <row r="3496" spans="14:15" x14ac:dyDescent="0.3">
      <c r="N3496">
        <v>90</v>
      </c>
      <c r="O3496">
        <v>6.6</v>
      </c>
    </row>
    <row r="3497" spans="14:15" x14ac:dyDescent="0.3">
      <c r="N3497">
        <v>108</v>
      </c>
      <c r="O3497">
        <v>7.5</v>
      </c>
    </row>
    <row r="3498" spans="14:15" x14ac:dyDescent="0.3">
      <c r="N3498">
        <v>81</v>
      </c>
      <c r="O3498">
        <v>7.8</v>
      </c>
    </row>
    <row r="3499" spans="14:15" x14ac:dyDescent="0.3">
      <c r="N3499">
        <v>93</v>
      </c>
      <c r="O3499">
        <v>6.7</v>
      </c>
    </row>
    <row r="3500" spans="14:15" x14ac:dyDescent="0.3">
      <c r="N3500">
        <v>138</v>
      </c>
      <c r="O3500">
        <v>7.5</v>
      </c>
    </row>
    <row r="3501" spans="14:15" x14ac:dyDescent="0.3">
      <c r="N3501">
        <v>105</v>
      </c>
      <c r="O3501">
        <v>6.3</v>
      </c>
    </row>
    <row r="3502" spans="14:15" x14ac:dyDescent="0.3">
      <c r="N3502">
        <v>98</v>
      </c>
      <c r="O3502">
        <v>6.3</v>
      </c>
    </row>
    <row r="3503" spans="14:15" x14ac:dyDescent="0.3">
      <c r="N3503">
        <v>86</v>
      </c>
      <c r="O3503">
        <v>6.8</v>
      </c>
    </row>
    <row r="3504" spans="14:15" x14ac:dyDescent="0.3">
      <c r="N3504">
        <v>104</v>
      </c>
      <c r="O3504">
        <v>7.8</v>
      </c>
    </row>
    <row r="3505" spans="14:15" x14ac:dyDescent="0.3">
      <c r="N3505">
        <v>100</v>
      </c>
      <c r="O3505">
        <v>6.9</v>
      </c>
    </row>
    <row r="3506" spans="14:15" x14ac:dyDescent="0.3">
      <c r="N3506">
        <v>84</v>
      </c>
      <c r="O3506">
        <v>4.3</v>
      </c>
    </row>
    <row r="3507" spans="14:15" x14ac:dyDescent="0.3">
      <c r="N3507">
        <v>95</v>
      </c>
      <c r="O3507">
        <v>7.2</v>
      </c>
    </row>
    <row r="3508" spans="14:15" x14ac:dyDescent="0.3">
      <c r="N3508">
        <v>90</v>
      </c>
      <c r="O3508">
        <v>7.3</v>
      </c>
    </row>
    <row r="3509" spans="14:15" x14ac:dyDescent="0.3">
      <c r="N3509">
        <v>144</v>
      </c>
      <c r="O3509">
        <v>5.0999999999999996</v>
      </c>
    </row>
    <row r="3510" spans="14:15" x14ac:dyDescent="0.3">
      <c r="N3510">
        <v>123</v>
      </c>
      <c r="O3510">
        <v>7.2</v>
      </c>
    </row>
    <row r="3511" spans="14:15" x14ac:dyDescent="0.3">
      <c r="N3511">
        <v>111</v>
      </c>
      <c r="O3511">
        <v>5.4</v>
      </c>
    </row>
    <row r="3512" spans="14:15" x14ac:dyDescent="0.3">
      <c r="N3512">
        <v>108</v>
      </c>
      <c r="O3512">
        <v>7.1</v>
      </c>
    </row>
    <row r="3513" spans="14:15" x14ac:dyDescent="0.3">
      <c r="N3513">
        <v>92</v>
      </c>
      <c r="O3513">
        <v>6.8</v>
      </c>
    </row>
    <row r="3514" spans="14:15" x14ac:dyDescent="0.3">
      <c r="N3514">
        <v>91</v>
      </c>
      <c r="O3514">
        <v>7</v>
      </c>
    </row>
    <row r="3515" spans="14:15" x14ac:dyDescent="0.3">
      <c r="N3515">
        <v>88</v>
      </c>
      <c r="O3515">
        <v>7.4</v>
      </c>
    </row>
    <row r="3516" spans="14:15" x14ac:dyDescent="0.3">
      <c r="N3516">
        <v>97</v>
      </c>
      <c r="O3516">
        <v>6.7</v>
      </c>
    </row>
    <row r="3517" spans="14:15" x14ac:dyDescent="0.3">
      <c r="N3517">
        <v>103</v>
      </c>
      <c r="O3517">
        <v>7.2</v>
      </c>
    </row>
    <row r="3518" spans="14:15" x14ac:dyDescent="0.3">
      <c r="N3518">
        <v>110</v>
      </c>
      <c r="O3518">
        <v>7.5</v>
      </c>
    </row>
    <row r="3519" spans="14:15" x14ac:dyDescent="0.3">
      <c r="N3519">
        <v>103</v>
      </c>
      <c r="O3519">
        <v>6.8</v>
      </c>
    </row>
    <row r="3520" spans="14:15" x14ac:dyDescent="0.3">
      <c r="N3520">
        <v>114</v>
      </c>
      <c r="O3520">
        <v>7.9</v>
      </c>
    </row>
    <row r="3521" spans="14:15" x14ac:dyDescent="0.3">
      <c r="N3521">
        <v>112</v>
      </c>
      <c r="O3521">
        <v>6.7</v>
      </c>
    </row>
    <row r="3522" spans="14:15" x14ac:dyDescent="0.3">
      <c r="N3522">
        <v>104</v>
      </c>
      <c r="O3522">
        <v>5.8</v>
      </c>
    </row>
    <row r="3523" spans="14:15" x14ac:dyDescent="0.3">
      <c r="N3523">
        <v>99</v>
      </c>
      <c r="O3523">
        <v>6.5</v>
      </c>
    </row>
    <row r="3524" spans="14:15" x14ac:dyDescent="0.3">
      <c r="N3524">
        <v>98</v>
      </c>
      <c r="O3524">
        <v>7.2</v>
      </c>
    </row>
    <row r="3525" spans="14:15" x14ac:dyDescent="0.3">
      <c r="N3525">
        <v>100</v>
      </c>
      <c r="O3525">
        <v>6.5</v>
      </c>
    </row>
    <row r="3526" spans="14:15" x14ac:dyDescent="0.3">
      <c r="N3526">
        <v>80</v>
      </c>
      <c r="O3526">
        <v>6.2</v>
      </c>
    </row>
    <row r="3527" spans="14:15" x14ac:dyDescent="0.3">
      <c r="N3527">
        <v>87</v>
      </c>
      <c r="O3527">
        <v>8.6</v>
      </c>
    </row>
    <row r="3528" spans="14:15" x14ac:dyDescent="0.3">
      <c r="N3528">
        <v>91</v>
      </c>
      <c r="O3528">
        <v>6.5</v>
      </c>
    </row>
    <row r="3529" spans="14:15" x14ac:dyDescent="0.3">
      <c r="N3529">
        <v>84</v>
      </c>
      <c r="O3529">
        <v>6.3</v>
      </c>
    </row>
    <row r="3530" spans="14:15" x14ac:dyDescent="0.3">
      <c r="N3530">
        <v>90</v>
      </c>
      <c r="O3530">
        <v>4.3</v>
      </c>
    </row>
    <row r="3531" spans="14:15" x14ac:dyDescent="0.3">
      <c r="N3531">
        <v>98</v>
      </c>
      <c r="O3531">
        <v>6.1</v>
      </c>
    </row>
    <row r="3532" spans="14:15" x14ac:dyDescent="0.3">
      <c r="N3532">
        <v>124</v>
      </c>
      <c r="O3532">
        <v>5.8</v>
      </c>
    </row>
    <row r="3533" spans="14:15" x14ac:dyDescent="0.3">
      <c r="N3533">
        <v>95</v>
      </c>
      <c r="O3533">
        <v>6.7</v>
      </c>
    </row>
    <row r="3534" spans="14:15" x14ac:dyDescent="0.3">
      <c r="N3534">
        <v>90</v>
      </c>
      <c r="O3534">
        <v>6.7</v>
      </c>
    </row>
    <row r="3535" spans="14:15" x14ac:dyDescent="0.3">
      <c r="N3535">
        <v>101</v>
      </c>
      <c r="O3535">
        <v>5.0999999999999996</v>
      </c>
    </row>
    <row r="3536" spans="14:15" x14ac:dyDescent="0.3">
      <c r="N3536">
        <v>83</v>
      </c>
      <c r="O3536">
        <v>7.7</v>
      </c>
    </row>
    <row r="3537" spans="14:15" x14ac:dyDescent="0.3">
      <c r="N3537">
        <v>106</v>
      </c>
      <c r="O3537">
        <v>6.7</v>
      </c>
    </row>
    <row r="3538" spans="14:15" x14ac:dyDescent="0.3">
      <c r="N3538">
        <v>94</v>
      </c>
      <c r="O3538">
        <v>6.6</v>
      </c>
    </row>
    <row r="3539" spans="14:15" x14ac:dyDescent="0.3">
      <c r="N3539">
        <v>120</v>
      </c>
      <c r="O3539">
        <v>8.1999999999999993</v>
      </c>
    </row>
    <row r="3540" spans="14:15" x14ac:dyDescent="0.3">
      <c r="N3540">
        <v>105</v>
      </c>
      <c r="O3540">
        <v>8.1</v>
      </c>
    </row>
    <row r="3541" spans="14:15" x14ac:dyDescent="0.3">
      <c r="N3541">
        <v>95</v>
      </c>
      <c r="O3541">
        <v>7.2</v>
      </c>
    </row>
    <row r="3542" spans="14:15" x14ac:dyDescent="0.3">
      <c r="N3542">
        <v>135</v>
      </c>
      <c r="O3542">
        <v>7.4</v>
      </c>
    </row>
    <row r="3543" spans="14:15" x14ac:dyDescent="0.3">
      <c r="N3543">
        <v>105</v>
      </c>
      <c r="O3543">
        <v>6.5</v>
      </c>
    </row>
    <row r="3544" spans="14:15" x14ac:dyDescent="0.3">
      <c r="N3544">
        <v>83</v>
      </c>
      <c r="O3544">
        <v>5.7</v>
      </c>
    </row>
    <row r="3545" spans="14:15" x14ac:dyDescent="0.3">
      <c r="N3545">
        <v>87</v>
      </c>
      <c r="O3545">
        <v>6.2</v>
      </c>
    </row>
    <row r="3546" spans="14:15" x14ac:dyDescent="0.3">
      <c r="N3546">
        <v>97</v>
      </c>
      <c r="O3546">
        <v>3.3</v>
      </c>
    </row>
    <row r="3547" spans="14:15" x14ac:dyDescent="0.3">
      <c r="N3547">
        <v>87</v>
      </c>
      <c r="O3547">
        <v>6.1</v>
      </c>
    </row>
    <row r="3548" spans="14:15" x14ac:dyDescent="0.3">
      <c r="N3548">
        <v>80</v>
      </c>
      <c r="O3548">
        <v>5.7</v>
      </c>
    </row>
    <row r="3549" spans="14:15" x14ac:dyDescent="0.3">
      <c r="N3549">
        <v>100</v>
      </c>
      <c r="O3549">
        <v>7.2</v>
      </c>
    </row>
    <row r="3550" spans="14:15" x14ac:dyDescent="0.3">
      <c r="N3550">
        <v>103</v>
      </c>
      <c r="O3550">
        <v>7.7</v>
      </c>
    </row>
    <row r="3551" spans="14:15" x14ac:dyDescent="0.3">
      <c r="N3551">
        <v>100</v>
      </c>
      <c r="O3551">
        <v>7.1</v>
      </c>
    </row>
    <row r="3552" spans="14:15" x14ac:dyDescent="0.3">
      <c r="N3552">
        <v>89</v>
      </c>
      <c r="O3552">
        <v>7</v>
      </c>
    </row>
    <row r="3553" spans="14:15" x14ac:dyDescent="0.3">
      <c r="N3553">
        <v>114</v>
      </c>
      <c r="O3553">
        <v>7.4</v>
      </c>
    </row>
    <row r="3554" spans="14:15" x14ac:dyDescent="0.3">
      <c r="N3554">
        <v>111</v>
      </c>
      <c r="O3554">
        <v>7.7</v>
      </c>
    </row>
    <row r="3555" spans="14:15" x14ac:dyDescent="0.3">
      <c r="N3555">
        <v>85</v>
      </c>
      <c r="O3555">
        <v>6.6</v>
      </c>
    </row>
    <row r="3556" spans="14:15" x14ac:dyDescent="0.3">
      <c r="N3556">
        <v>113</v>
      </c>
      <c r="O3556">
        <v>6</v>
      </c>
    </row>
    <row r="3557" spans="14:15" x14ac:dyDescent="0.3">
      <c r="N3557">
        <v>99</v>
      </c>
      <c r="O3557">
        <v>8.4</v>
      </c>
    </row>
    <row r="3558" spans="14:15" x14ac:dyDescent="0.3">
      <c r="N3558">
        <v>142</v>
      </c>
      <c r="O3558">
        <v>8.9</v>
      </c>
    </row>
    <row r="3559" spans="14:15" x14ac:dyDescent="0.3">
      <c r="N3559">
        <v>112</v>
      </c>
      <c r="O3559">
        <v>7.9</v>
      </c>
    </row>
    <row r="3560" spans="14:15" x14ac:dyDescent="0.3">
      <c r="N3560">
        <v>108</v>
      </c>
      <c r="O3560">
        <v>6</v>
      </c>
    </row>
    <row r="3561" spans="14:15" x14ac:dyDescent="0.3">
      <c r="N3561">
        <v>88</v>
      </c>
      <c r="O3561">
        <v>6.1</v>
      </c>
    </row>
    <row r="3562" spans="14:15" x14ac:dyDescent="0.3">
      <c r="N3562">
        <v>97</v>
      </c>
      <c r="O3562">
        <v>7.4</v>
      </c>
    </row>
    <row r="3563" spans="14:15" x14ac:dyDescent="0.3">
      <c r="N3563">
        <v>85</v>
      </c>
      <c r="O3563">
        <v>6.2</v>
      </c>
    </row>
    <row r="3564" spans="14:15" x14ac:dyDescent="0.3">
      <c r="N3564">
        <v>110</v>
      </c>
      <c r="O3564">
        <v>7.2</v>
      </c>
    </row>
    <row r="3565" spans="14:15" x14ac:dyDescent="0.3">
      <c r="N3565">
        <v>91</v>
      </c>
      <c r="O3565">
        <v>6.2</v>
      </c>
    </row>
    <row r="3566" spans="14:15" x14ac:dyDescent="0.3">
      <c r="N3566">
        <v>94</v>
      </c>
      <c r="O3566">
        <v>6.8</v>
      </c>
    </row>
    <row r="3567" spans="14:15" x14ac:dyDescent="0.3">
      <c r="N3567">
        <v>90</v>
      </c>
      <c r="O3567">
        <v>7.7</v>
      </c>
    </row>
    <row r="3568" spans="14:15" x14ac:dyDescent="0.3">
      <c r="N3568">
        <v>92</v>
      </c>
      <c r="O3568">
        <v>5.9</v>
      </c>
    </row>
    <row r="3569" spans="14:15" x14ac:dyDescent="0.3">
      <c r="N3569">
        <v>73</v>
      </c>
      <c r="O3569">
        <v>7</v>
      </c>
    </row>
    <row r="3570" spans="14:15" x14ac:dyDescent="0.3">
      <c r="N3570">
        <v>110</v>
      </c>
      <c r="O3570">
        <v>6.1</v>
      </c>
    </row>
    <row r="3571" spans="14:15" x14ac:dyDescent="0.3">
      <c r="N3571">
        <v>102</v>
      </c>
      <c r="O3571">
        <v>7.6</v>
      </c>
    </row>
    <row r="3572" spans="14:15" x14ac:dyDescent="0.3">
      <c r="N3572">
        <v>145</v>
      </c>
      <c r="O3572">
        <v>8.1</v>
      </c>
    </row>
    <row r="3573" spans="14:15" x14ac:dyDescent="0.3">
      <c r="N3573">
        <v>83</v>
      </c>
      <c r="O3573">
        <v>5.7</v>
      </c>
    </row>
    <row r="3574" spans="14:15" x14ac:dyDescent="0.3">
      <c r="N3574">
        <v>91</v>
      </c>
      <c r="O3574">
        <v>6.6</v>
      </c>
    </row>
    <row r="3575" spans="14:15" x14ac:dyDescent="0.3">
      <c r="N3575">
        <v>110</v>
      </c>
      <c r="O3575">
        <v>7.3</v>
      </c>
    </row>
    <row r="3576" spans="14:15" x14ac:dyDescent="0.3">
      <c r="N3576">
        <v>86</v>
      </c>
      <c r="O3576">
        <v>5</v>
      </c>
    </row>
    <row r="3577" spans="14:15" x14ac:dyDescent="0.3">
      <c r="N3577">
        <v>86</v>
      </c>
      <c r="O3577">
        <v>7</v>
      </c>
    </row>
    <row r="3578" spans="14:15" x14ac:dyDescent="0.3">
      <c r="N3578">
        <v>120</v>
      </c>
      <c r="O3578">
        <v>3.4</v>
      </c>
    </row>
    <row r="3579" spans="14:15" x14ac:dyDescent="0.3">
      <c r="N3579">
        <v>90</v>
      </c>
      <c r="O3579">
        <v>5.9</v>
      </c>
    </row>
    <row r="3580" spans="14:15" x14ac:dyDescent="0.3">
      <c r="N3580">
        <v>99</v>
      </c>
      <c r="O3580">
        <v>6</v>
      </c>
    </row>
    <row r="3581" spans="14:15" x14ac:dyDescent="0.3">
      <c r="N3581">
        <v>112</v>
      </c>
      <c r="O3581">
        <v>7.4</v>
      </c>
    </row>
    <row r="3582" spans="14:15" x14ac:dyDescent="0.3">
      <c r="N3582">
        <v>103</v>
      </c>
      <c r="O3582">
        <v>7.4</v>
      </c>
    </row>
    <row r="3583" spans="14:15" x14ac:dyDescent="0.3">
      <c r="N3583">
        <v>83</v>
      </c>
      <c r="O3583">
        <v>4.2</v>
      </c>
    </row>
    <row r="3584" spans="14:15" x14ac:dyDescent="0.3">
      <c r="N3584">
        <v>109</v>
      </c>
      <c r="O3584">
        <v>6.2</v>
      </c>
    </row>
    <row r="3585" spans="14:15" x14ac:dyDescent="0.3">
      <c r="N3585">
        <v>100</v>
      </c>
      <c r="O3585">
        <v>5.4</v>
      </c>
    </row>
    <row r="3586" spans="14:15" x14ac:dyDescent="0.3">
      <c r="N3586">
        <v>95</v>
      </c>
      <c r="O3586">
        <v>7.2</v>
      </c>
    </row>
    <row r="3587" spans="14:15" x14ac:dyDescent="0.3">
      <c r="N3587">
        <v>104</v>
      </c>
      <c r="O3587">
        <v>6.7</v>
      </c>
    </row>
    <row r="3588" spans="14:15" x14ac:dyDescent="0.3">
      <c r="N3588">
        <v>97</v>
      </c>
      <c r="O3588">
        <v>7.2</v>
      </c>
    </row>
    <row r="3589" spans="14:15" x14ac:dyDescent="0.3">
      <c r="N3589">
        <v>91</v>
      </c>
      <c r="O3589">
        <v>7.4</v>
      </c>
    </row>
    <row r="3590" spans="14:15" x14ac:dyDescent="0.3">
      <c r="N3590">
        <v>84</v>
      </c>
      <c r="O3590">
        <v>5.6</v>
      </c>
    </row>
    <row r="3591" spans="14:15" x14ac:dyDescent="0.3">
      <c r="N3591">
        <v>86</v>
      </c>
      <c r="O3591">
        <v>6.8</v>
      </c>
    </row>
    <row r="3592" spans="14:15" x14ac:dyDescent="0.3">
      <c r="N3592">
        <v>92</v>
      </c>
      <c r="O3592">
        <v>7.7</v>
      </c>
    </row>
    <row r="3593" spans="14:15" x14ac:dyDescent="0.3">
      <c r="N3593">
        <v>94</v>
      </c>
      <c r="O3593">
        <v>7</v>
      </c>
    </row>
    <row r="3594" spans="14:15" x14ac:dyDescent="0.3">
      <c r="N3594">
        <v>100</v>
      </c>
      <c r="O3594">
        <v>7.2</v>
      </c>
    </row>
    <row r="3595" spans="14:15" x14ac:dyDescent="0.3">
      <c r="N3595">
        <v>119</v>
      </c>
      <c r="O3595">
        <v>7.2</v>
      </c>
    </row>
    <row r="3596" spans="14:15" x14ac:dyDescent="0.3">
      <c r="N3596">
        <v>105</v>
      </c>
      <c r="O3596">
        <v>6.2</v>
      </c>
    </row>
    <row r="3597" spans="14:15" x14ac:dyDescent="0.3">
      <c r="N3597">
        <v>92</v>
      </c>
      <c r="O3597">
        <v>6.2</v>
      </c>
    </row>
    <row r="3598" spans="14:15" x14ac:dyDescent="0.3">
      <c r="N3598">
        <v>108</v>
      </c>
      <c r="O3598">
        <v>6.9</v>
      </c>
    </row>
    <row r="3599" spans="14:15" x14ac:dyDescent="0.3">
      <c r="N3599">
        <v>97</v>
      </c>
      <c r="O3599">
        <v>7</v>
      </c>
    </row>
    <row r="3600" spans="14:15" x14ac:dyDescent="0.3">
      <c r="N3600">
        <v>88</v>
      </c>
      <c r="O3600">
        <v>6.7</v>
      </c>
    </row>
    <row r="3601" spans="14:15" x14ac:dyDescent="0.3">
      <c r="N3601">
        <v>100</v>
      </c>
      <c r="O3601">
        <v>3.6</v>
      </c>
    </row>
    <row r="3602" spans="14:15" x14ac:dyDescent="0.3">
      <c r="N3602">
        <v>88</v>
      </c>
      <c r="O3602">
        <v>7.4</v>
      </c>
    </row>
    <row r="3603" spans="14:15" x14ac:dyDescent="0.3">
      <c r="N3603">
        <v>79</v>
      </c>
      <c r="O3603">
        <v>6.1</v>
      </c>
    </row>
    <row r="3604" spans="14:15" x14ac:dyDescent="0.3">
      <c r="N3604">
        <v>96</v>
      </c>
      <c r="O3604">
        <v>8.1999999999999993</v>
      </c>
    </row>
    <row r="3605" spans="14:15" x14ac:dyDescent="0.3">
      <c r="N3605">
        <v>105</v>
      </c>
      <c r="O3605">
        <v>7.7</v>
      </c>
    </row>
    <row r="3606" spans="14:15" x14ac:dyDescent="0.3">
      <c r="N3606">
        <v>97</v>
      </c>
      <c r="O3606">
        <v>7.3</v>
      </c>
    </row>
    <row r="3607" spans="14:15" x14ac:dyDescent="0.3">
      <c r="N3607">
        <v>91</v>
      </c>
      <c r="O3607">
        <v>7.6</v>
      </c>
    </row>
    <row r="3608" spans="14:15" x14ac:dyDescent="0.3">
      <c r="N3608">
        <v>93</v>
      </c>
      <c r="O3608">
        <v>6.8</v>
      </c>
    </row>
    <row r="3609" spans="14:15" x14ac:dyDescent="0.3">
      <c r="N3609">
        <v>112</v>
      </c>
      <c r="O3609">
        <v>5.6</v>
      </c>
    </row>
    <row r="3610" spans="14:15" x14ac:dyDescent="0.3">
      <c r="N3610">
        <v>105</v>
      </c>
      <c r="O3610">
        <v>4.8</v>
      </c>
    </row>
    <row r="3611" spans="14:15" x14ac:dyDescent="0.3">
      <c r="N3611">
        <v>95</v>
      </c>
      <c r="O3611">
        <v>6.4</v>
      </c>
    </row>
    <row r="3612" spans="14:15" x14ac:dyDescent="0.3">
      <c r="N3612">
        <v>93</v>
      </c>
      <c r="O3612">
        <v>6.8</v>
      </c>
    </row>
    <row r="3613" spans="14:15" x14ac:dyDescent="0.3">
      <c r="N3613">
        <v>88</v>
      </c>
      <c r="O3613">
        <v>6.1</v>
      </c>
    </row>
    <row r="3614" spans="14:15" x14ac:dyDescent="0.3">
      <c r="N3614">
        <v>82</v>
      </c>
      <c r="O3614">
        <v>6</v>
      </c>
    </row>
    <row r="3615" spans="14:15" x14ac:dyDescent="0.3">
      <c r="N3615">
        <v>78</v>
      </c>
      <c r="O3615">
        <v>6.1</v>
      </c>
    </row>
    <row r="3616" spans="14:15" x14ac:dyDescent="0.3">
      <c r="N3616">
        <v>97</v>
      </c>
      <c r="O3616">
        <v>5.5</v>
      </c>
    </row>
    <row r="3617" spans="14:15" x14ac:dyDescent="0.3">
      <c r="N3617">
        <v>81</v>
      </c>
      <c r="O3617">
        <v>6.9</v>
      </c>
    </row>
    <row r="3618" spans="14:15" x14ac:dyDescent="0.3">
      <c r="N3618">
        <v>88</v>
      </c>
      <c r="O3618">
        <v>4.0999999999999996</v>
      </c>
    </row>
    <row r="3619" spans="14:15" x14ac:dyDescent="0.3">
      <c r="N3619">
        <v>96</v>
      </c>
      <c r="O3619">
        <v>5.4</v>
      </c>
    </row>
    <row r="3620" spans="14:15" x14ac:dyDescent="0.3">
      <c r="N3620">
        <v>108</v>
      </c>
      <c r="O3620">
        <v>8.1999999999999993</v>
      </c>
    </row>
    <row r="3621" spans="14:15" x14ac:dyDescent="0.3">
      <c r="N3621">
        <v>100</v>
      </c>
      <c r="O3621">
        <v>5.7</v>
      </c>
    </row>
    <row r="3622" spans="14:15" x14ac:dyDescent="0.3">
      <c r="N3622">
        <v>113</v>
      </c>
      <c r="O3622">
        <v>7.9</v>
      </c>
    </row>
    <row r="3623" spans="14:15" x14ac:dyDescent="0.3">
      <c r="N3623">
        <v>104</v>
      </c>
      <c r="O3623">
        <v>7.1</v>
      </c>
    </row>
    <row r="3624" spans="14:15" x14ac:dyDescent="0.3">
      <c r="N3624">
        <v>91</v>
      </c>
      <c r="O3624">
        <v>6.4</v>
      </c>
    </row>
    <row r="3625" spans="14:15" x14ac:dyDescent="0.3">
      <c r="N3625">
        <v>85</v>
      </c>
      <c r="O3625">
        <v>7.5</v>
      </c>
    </row>
    <row r="3626" spans="14:15" x14ac:dyDescent="0.3">
      <c r="N3626">
        <v>101</v>
      </c>
      <c r="O3626">
        <v>6.4</v>
      </c>
    </row>
    <row r="3627" spans="14:15" x14ac:dyDescent="0.3">
      <c r="N3627">
        <v>88</v>
      </c>
      <c r="O3627">
        <v>7.3</v>
      </c>
    </row>
    <row r="3628" spans="14:15" x14ac:dyDescent="0.3">
      <c r="N3628">
        <v>107</v>
      </c>
      <c r="O3628">
        <v>7.2</v>
      </c>
    </row>
    <row r="3629" spans="14:15" x14ac:dyDescent="0.3">
      <c r="N3629">
        <v>88</v>
      </c>
      <c r="O3629">
        <v>6</v>
      </c>
    </row>
    <row r="3630" spans="14:15" x14ac:dyDescent="0.3">
      <c r="N3630">
        <v>95</v>
      </c>
      <c r="O3630">
        <v>5.6</v>
      </c>
    </row>
    <row r="3631" spans="14:15" x14ac:dyDescent="0.3">
      <c r="N3631">
        <v>123</v>
      </c>
      <c r="O3631">
        <v>8.4</v>
      </c>
    </row>
    <row r="3632" spans="14:15" x14ac:dyDescent="0.3">
      <c r="N3632">
        <v>88</v>
      </c>
      <c r="O3632">
        <v>7.5</v>
      </c>
    </row>
    <row r="3633" spans="14:15" x14ac:dyDescent="0.3">
      <c r="N3633">
        <v>114</v>
      </c>
      <c r="O3633">
        <v>7.2</v>
      </c>
    </row>
    <row r="3634" spans="14:15" x14ac:dyDescent="0.3">
      <c r="N3634">
        <v>88</v>
      </c>
      <c r="O3634">
        <v>7.2</v>
      </c>
    </row>
    <row r="3635" spans="14:15" x14ac:dyDescent="0.3">
      <c r="N3635">
        <v>104</v>
      </c>
      <c r="O3635">
        <v>6.5</v>
      </c>
    </row>
    <row r="3636" spans="14:15" x14ac:dyDescent="0.3">
      <c r="N3636">
        <v>93</v>
      </c>
      <c r="O3636">
        <v>5.0999999999999996</v>
      </c>
    </row>
    <row r="3637" spans="14:15" x14ac:dyDescent="0.3">
      <c r="N3637">
        <v>91</v>
      </c>
      <c r="O3637">
        <v>6.4</v>
      </c>
    </row>
    <row r="3638" spans="14:15" x14ac:dyDescent="0.3">
      <c r="N3638">
        <v>90</v>
      </c>
      <c r="O3638">
        <v>6.8</v>
      </c>
    </row>
    <row r="3639" spans="14:15" x14ac:dyDescent="0.3">
      <c r="N3639">
        <v>112</v>
      </c>
      <c r="O3639">
        <v>7.5</v>
      </c>
    </row>
    <row r="3640" spans="14:15" x14ac:dyDescent="0.3">
      <c r="N3640">
        <v>86</v>
      </c>
      <c r="O3640">
        <v>6.9</v>
      </c>
    </row>
    <row r="3641" spans="14:15" x14ac:dyDescent="0.3">
      <c r="N3641">
        <v>86</v>
      </c>
      <c r="O3641">
        <v>7</v>
      </c>
    </row>
    <row r="3642" spans="14:15" x14ac:dyDescent="0.3">
      <c r="N3642">
        <v>95</v>
      </c>
      <c r="O3642">
        <v>6.3</v>
      </c>
    </row>
    <row r="3643" spans="14:15" x14ac:dyDescent="0.3">
      <c r="N3643">
        <v>101</v>
      </c>
      <c r="O3643">
        <v>5.5</v>
      </c>
    </row>
    <row r="3644" spans="14:15" x14ac:dyDescent="0.3">
      <c r="N3644">
        <v>88</v>
      </c>
      <c r="O3644">
        <v>6.6</v>
      </c>
    </row>
    <row r="3645" spans="14:15" x14ac:dyDescent="0.3">
      <c r="N3645">
        <v>99</v>
      </c>
      <c r="O3645">
        <v>5.2</v>
      </c>
    </row>
    <row r="3646" spans="14:15" x14ac:dyDescent="0.3">
      <c r="N3646">
        <v>105</v>
      </c>
      <c r="O3646">
        <v>8.3000000000000007</v>
      </c>
    </row>
    <row r="3647" spans="14:15" x14ac:dyDescent="0.3">
      <c r="N3647">
        <v>97</v>
      </c>
      <c r="O3647">
        <v>7.2</v>
      </c>
    </row>
    <row r="3648" spans="14:15" x14ac:dyDescent="0.3">
      <c r="N3648">
        <v>106</v>
      </c>
      <c r="O3648">
        <v>7.2</v>
      </c>
    </row>
    <row r="3649" spans="14:15" x14ac:dyDescent="0.3">
      <c r="N3649">
        <v>107</v>
      </c>
      <c r="O3649">
        <v>6.5</v>
      </c>
    </row>
    <row r="3650" spans="14:15" x14ac:dyDescent="0.3">
      <c r="N3650">
        <v>84</v>
      </c>
      <c r="O3650">
        <v>6.5</v>
      </c>
    </row>
    <row r="3651" spans="14:15" x14ac:dyDescent="0.3">
      <c r="N3651">
        <v>81</v>
      </c>
      <c r="O3651">
        <v>7.8</v>
      </c>
    </row>
    <row r="3652" spans="14:15" x14ac:dyDescent="0.3">
      <c r="N3652">
        <v>81</v>
      </c>
      <c r="O3652">
        <v>6.4</v>
      </c>
    </row>
    <row r="3653" spans="14:15" x14ac:dyDescent="0.3">
      <c r="N3653">
        <v>105</v>
      </c>
      <c r="O3653">
        <v>8.1</v>
      </c>
    </row>
    <row r="3654" spans="14:15" x14ac:dyDescent="0.3">
      <c r="N3654">
        <v>106</v>
      </c>
      <c r="O3654">
        <v>5.6</v>
      </c>
    </row>
    <row r="3655" spans="14:15" x14ac:dyDescent="0.3">
      <c r="N3655">
        <v>103</v>
      </c>
      <c r="O3655">
        <v>5.6</v>
      </c>
    </row>
    <row r="3656" spans="14:15" x14ac:dyDescent="0.3">
      <c r="N3656">
        <v>90</v>
      </c>
      <c r="O3656">
        <v>6.6</v>
      </c>
    </row>
    <row r="3657" spans="14:15" x14ac:dyDescent="0.3">
      <c r="N3657">
        <v>87</v>
      </c>
      <c r="O3657">
        <v>7.7</v>
      </c>
    </row>
    <row r="3658" spans="14:15" x14ac:dyDescent="0.3">
      <c r="N3658">
        <v>80</v>
      </c>
      <c r="O3658">
        <v>7.2</v>
      </c>
    </row>
    <row r="3659" spans="14:15" x14ac:dyDescent="0.3">
      <c r="N3659">
        <v>122</v>
      </c>
      <c r="O3659">
        <v>6.5</v>
      </c>
    </row>
    <row r="3660" spans="14:15" x14ac:dyDescent="0.3">
      <c r="N3660">
        <v>86</v>
      </c>
      <c r="O3660">
        <v>6.1</v>
      </c>
    </row>
    <row r="3661" spans="14:15" x14ac:dyDescent="0.3">
      <c r="N3661">
        <v>79</v>
      </c>
      <c r="O3661">
        <v>5.7</v>
      </c>
    </row>
    <row r="3662" spans="14:15" x14ac:dyDescent="0.3">
      <c r="N3662">
        <v>97</v>
      </c>
      <c r="O3662">
        <v>5.9</v>
      </c>
    </row>
    <row r="3663" spans="14:15" x14ac:dyDescent="0.3">
      <c r="N3663">
        <v>89</v>
      </c>
      <c r="O3663">
        <v>7.7</v>
      </c>
    </row>
    <row r="3664" spans="14:15" x14ac:dyDescent="0.3">
      <c r="N3664">
        <v>120</v>
      </c>
      <c r="O3664">
        <v>7.1</v>
      </c>
    </row>
    <row r="3665" spans="14:15" x14ac:dyDescent="0.3">
      <c r="N3665">
        <v>108</v>
      </c>
      <c r="O3665">
        <v>7.6</v>
      </c>
    </row>
    <row r="3666" spans="14:15" x14ac:dyDescent="0.3">
      <c r="N3666">
        <v>102</v>
      </c>
      <c r="O3666">
        <v>6.4</v>
      </c>
    </row>
    <row r="3667" spans="14:15" x14ac:dyDescent="0.3">
      <c r="N3667">
        <v>83</v>
      </c>
      <c r="O3667">
        <v>7.4</v>
      </c>
    </row>
    <row r="3668" spans="14:15" x14ac:dyDescent="0.3">
      <c r="N3668">
        <v>93</v>
      </c>
      <c r="O3668">
        <v>6.8</v>
      </c>
    </row>
    <row r="3669" spans="14:15" x14ac:dyDescent="0.3">
      <c r="N3669">
        <v>86</v>
      </c>
      <c r="O3669">
        <v>6.5</v>
      </c>
    </row>
    <row r="3670" spans="14:15" x14ac:dyDescent="0.3">
      <c r="N3670">
        <v>101</v>
      </c>
      <c r="O3670">
        <v>6</v>
      </c>
    </row>
    <row r="3671" spans="14:15" x14ac:dyDescent="0.3">
      <c r="N3671">
        <v>111</v>
      </c>
      <c r="O3671">
        <v>7.3</v>
      </c>
    </row>
    <row r="3672" spans="14:15" x14ac:dyDescent="0.3">
      <c r="N3672">
        <v>90</v>
      </c>
      <c r="O3672">
        <v>7.3</v>
      </c>
    </row>
    <row r="3673" spans="14:15" x14ac:dyDescent="0.3">
      <c r="N3673">
        <v>86</v>
      </c>
      <c r="O3673">
        <v>6.5</v>
      </c>
    </row>
    <row r="3674" spans="14:15" x14ac:dyDescent="0.3">
      <c r="N3674">
        <v>98</v>
      </c>
      <c r="O3674">
        <v>6</v>
      </c>
    </row>
    <row r="3675" spans="14:15" x14ac:dyDescent="0.3">
      <c r="N3675">
        <v>91</v>
      </c>
      <c r="O3675">
        <v>5.3</v>
      </c>
    </row>
    <row r="3676" spans="14:15" x14ac:dyDescent="0.3">
      <c r="N3676">
        <v>91</v>
      </c>
      <c r="O3676">
        <v>6.6</v>
      </c>
    </row>
    <row r="3677" spans="14:15" x14ac:dyDescent="0.3">
      <c r="N3677">
        <v>88</v>
      </c>
      <c r="O3677">
        <v>7.1</v>
      </c>
    </row>
    <row r="3678" spans="14:15" x14ac:dyDescent="0.3">
      <c r="N3678">
        <v>105</v>
      </c>
      <c r="O3678">
        <v>8.6999999999999993</v>
      </c>
    </row>
    <row r="3679" spans="14:15" x14ac:dyDescent="0.3">
      <c r="N3679">
        <v>89</v>
      </c>
      <c r="O3679">
        <v>8.4</v>
      </c>
    </row>
    <row r="3680" spans="14:15" x14ac:dyDescent="0.3">
      <c r="N3680">
        <v>84</v>
      </c>
      <c r="O3680">
        <v>6.2</v>
      </c>
    </row>
    <row r="3681" spans="14:15" x14ac:dyDescent="0.3">
      <c r="N3681">
        <v>82</v>
      </c>
      <c r="O3681">
        <v>5.8</v>
      </c>
    </row>
    <row r="3682" spans="14:15" x14ac:dyDescent="0.3">
      <c r="N3682">
        <v>100</v>
      </c>
      <c r="O3682">
        <v>5.7</v>
      </c>
    </row>
    <row r="3683" spans="14:15" x14ac:dyDescent="0.3">
      <c r="N3683">
        <v>112</v>
      </c>
      <c r="O3683">
        <v>6.1</v>
      </c>
    </row>
    <row r="3684" spans="14:15" x14ac:dyDescent="0.3">
      <c r="N3684">
        <v>94</v>
      </c>
      <c r="O3684">
        <v>6.4</v>
      </c>
    </row>
    <row r="3685" spans="14:15" x14ac:dyDescent="0.3">
      <c r="N3685">
        <v>91</v>
      </c>
      <c r="O3685">
        <v>6.5</v>
      </c>
    </row>
    <row r="3686" spans="14:15" x14ac:dyDescent="0.3">
      <c r="N3686">
        <v>87</v>
      </c>
      <c r="O3686">
        <v>4.5999999999999996</v>
      </c>
    </row>
    <row r="3687" spans="14:15" x14ac:dyDescent="0.3">
      <c r="N3687">
        <v>82</v>
      </c>
      <c r="O3687">
        <v>6.8</v>
      </c>
    </row>
    <row r="3688" spans="14:15" x14ac:dyDescent="0.3">
      <c r="N3688">
        <v>91</v>
      </c>
      <c r="O3688">
        <v>5.9</v>
      </c>
    </row>
    <row r="3689" spans="14:15" x14ac:dyDescent="0.3">
      <c r="N3689">
        <v>107</v>
      </c>
      <c r="O3689">
        <v>7.7</v>
      </c>
    </row>
    <row r="3690" spans="14:15" x14ac:dyDescent="0.3">
      <c r="N3690">
        <v>84</v>
      </c>
      <c r="O3690">
        <v>7.1</v>
      </c>
    </row>
    <row r="3691" spans="14:15" x14ac:dyDescent="0.3">
      <c r="N3691">
        <v>103</v>
      </c>
      <c r="O3691">
        <v>6.2</v>
      </c>
    </row>
    <row r="3692" spans="14:15" x14ac:dyDescent="0.3">
      <c r="N3692">
        <v>89</v>
      </c>
      <c r="O3692">
        <v>7.7</v>
      </c>
    </row>
    <row r="3693" spans="14:15" x14ac:dyDescent="0.3">
      <c r="N3693">
        <v>98</v>
      </c>
      <c r="O3693">
        <v>7.5</v>
      </c>
    </row>
    <row r="3694" spans="14:15" x14ac:dyDescent="0.3">
      <c r="N3694">
        <v>133</v>
      </c>
      <c r="O3694">
        <v>7.6</v>
      </c>
    </row>
    <row r="3695" spans="14:15" x14ac:dyDescent="0.3">
      <c r="N3695">
        <v>92</v>
      </c>
      <c r="O3695">
        <v>6.9</v>
      </c>
    </row>
    <row r="3696" spans="14:15" x14ac:dyDescent="0.3">
      <c r="N3696">
        <v>90</v>
      </c>
      <c r="O3696">
        <v>7.1</v>
      </c>
    </row>
    <row r="3697" spans="14:15" x14ac:dyDescent="0.3">
      <c r="N3697">
        <v>84</v>
      </c>
      <c r="O3697">
        <v>6.3</v>
      </c>
    </row>
    <row r="3698" spans="14:15" x14ac:dyDescent="0.3">
      <c r="N3698">
        <v>91</v>
      </c>
      <c r="O3698">
        <v>8.3000000000000007</v>
      </c>
    </row>
    <row r="3699" spans="14:15" x14ac:dyDescent="0.3">
      <c r="N3699">
        <v>90</v>
      </c>
      <c r="O3699">
        <v>7.1</v>
      </c>
    </row>
    <row r="3700" spans="14:15" x14ac:dyDescent="0.3">
      <c r="N3700">
        <v>96</v>
      </c>
      <c r="O3700">
        <v>4.7</v>
      </c>
    </row>
    <row r="3701" spans="14:15" x14ac:dyDescent="0.3">
      <c r="N3701">
        <v>88</v>
      </c>
      <c r="O3701">
        <v>7.2</v>
      </c>
    </row>
    <row r="3702" spans="14:15" x14ac:dyDescent="0.3">
      <c r="N3702">
        <v>92</v>
      </c>
      <c r="O3702">
        <v>5.0999999999999996</v>
      </c>
    </row>
    <row r="3703" spans="14:15" x14ac:dyDescent="0.3">
      <c r="N3703">
        <v>82</v>
      </c>
      <c r="O3703">
        <v>6.9</v>
      </c>
    </row>
    <row r="3704" spans="14:15" x14ac:dyDescent="0.3">
      <c r="N3704">
        <v>101</v>
      </c>
      <c r="O3704">
        <v>6.1</v>
      </c>
    </row>
    <row r="3705" spans="14:15" x14ac:dyDescent="0.3">
      <c r="N3705">
        <v>86</v>
      </c>
      <c r="O3705">
        <v>7</v>
      </c>
    </row>
    <row r="3706" spans="14:15" x14ac:dyDescent="0.3">
      <c r="N3706">
        <v>100</v>
      </c>
      <c r="O3706">
        <v>6.3</v>
      </c>
    </row>
    <row r="3707" spans="14:15" x14ac:dyDescent="0.3">
      <c r="N3707">
        <v>89</v>
      </c>
      <c r="O3707">
        <v>6.1</v>
      </c>
    </row>
    <row r="3708" spans="14:15" x14ac:dyDescent="0.3">
      <c r="N3708">
        <v>84</v>
      </c>
      <c r="O3708">
        <v>7.2</v>
      </c>
    </row>
    <row r="3709" spans="14:15" x14ac:dyDescent="0.3">
      <c r="N3709">
        <v>88</v>
      </c>
      <c r="O3709">
        <v>7.8</v>
      </c>
    </row>
    <row r="3710" spans="14:15" x14ac:dyDescent="0.3">
      <c r="N3710">
        <v>90</v>
      </c>
      <c r="O3710">
        <v>4.7</v>
      </c>
    </row>
    <row r="3711" spans="14:15" x14ac:dyDescent="0.3">
      <c r="N3711">
        <v>102</v>
      </c>
      <c r="O3711">
        <v>6.7</v>
      </c>
    </row>
    <row r="3712" spans="14:15" x14ac:dyDescent="0.3">
      <c r="N3712">
        <v>98</v>
      </c>
      <c r="O3712">
        <v>6.6</v>
      </c>
    </row>
    <row r="3713" spans="14:15" x14ac:dyDescent="0.3">
      <c r="N3713">
        <v>91</v>
      </c>
      <c r="O3713">
        <v>6.9</v>
      </c>
    </row>
    <row r="3714" spans="14:15" x14ac:dyDescent="0.3">
      <c r="N3714">
        <v>80</v>
      </c>
      <c r="O3714">
        <v>7.1</v>
      </c>
    </row>
    <row r="3715" spans="14:15" x14ac:dyDescent="0.3">
      <c r="N3715">
        <v>76</v>
      </c>
      <c r="O3715">
        <v>6.7</v>
      </c>
    </row>
    <row r="3716" spans="14:15" x14ac:dyDescent="0.3">
      <c r="N3716">
        <v>80</v>
      </c>
      <c r="O3716">
        <v>7.1</v>
      </c>
    </row>
    <row r="3717" spans="14:15" x14ac:dyDescent="0.3">
      <c r="N3717">
        <v>102</v>
      </c>
      <c r="O3717">
        <v>7.6</v>
      </c>
    </row>
    <row r="3718" spans="14:15" x14ac:dyDescent="0.3">
      <c r="N3718">
        <v>95</v>
      </c>
      <c r="O3718">
        <v>8.1</v>
      </c>
    </row>
    <row r="3719" spans="14:15" x14ac:dyDescent="0.3">
      <c r="N3719">
        <v>94</v>
      </c>
      <c r="O3719">
        <v>5.5</v>
      </c>
    </row>
    <row r="3720" spans="14:15" x14ac:dyDescent="0.3">
      <c r="N3720">
        <v>109</v>
      </c>
      <c r="O3720">
        <v>6.6</v>
      </c>
    </row>
    <row r="3721" spans="14:15" x14ac:dyDescent="0.3">
      <c r="N3721">
        <v>95</v>
      </c>
      <c r="O3721">
        <v>4.8</v>
      </c>
    </row>
    <row r="3722" spans="14:15" x14ac:dyDescent="0.3">
      <c r="N3722">
        <v>90</v>
      </c>
      <c r="O3722">
        <v>6.4</v>
      </c>
    </row>
    <row r="3723" spans="14:15" x14ac:dyDescent="0.3">
      <c r="N3723">
        <v>113</v>
      </c>
      <c r="O3723">
        <v>7.3</v>
      </c>
    </row>
    <row r="3724" spans="14:15" x14ac:dyDescent="0.3">
      <c r="N3724">
        <v>91</v>
      </c>
      <c r="O3724">
        <v>6.9</v>
      </c>
    </row>
    <row r="3725" spans="14:15" x14ac:dyDescent="0.3">
      <c r="N3725">
        <v>98</v>
      </c>
      <c r="O3725">
        <v>7.2</v>
      </c>
    </row>
    <row r="3726" spans="14:15" x14ac:dyDescent="0.3">
      <c r="N3726">
        <v>94</v>
      </c>
      <c r="O3726">
        <v>6.5</v>
      </c>
    </row>
    <row r="3727" spans="14:15" x14ac:dyDescent="0.3">
      <c r="N3727">
        <v>96</v>
      </c>
      <c r="O3727">
        <v>6.6</v>
      </c>
    </row>
    <row r="3728" spans="14:15" x14ac:dyDescent="0.3">
      <c r="N3728">
        <v>100</v>
      </c>
      <c r="O3728">
        <v>6.7</v>
      </c>
    </row>
    <row r="3729" spans="14:15" x14ac:dyDescent="0.3">
      <c r="N3729">
        <v>90</v>
      </c>
      <c r="O3729">
        <v>7.3</v>
      </c>
    </row>
    <row r="3730" spans="14:15" x14ac:dyDescent="0.3">
      <c r="N3730">
        <v>76</v>
      </c>
      <c r="O3730">
        <v>6.4</v>
      </c>
    </row>
    <row r="3731" spans="14:15" x14ac:dyDescent="0.3">
      <c r="N3731">
        <v>75</v>
      </c>
      <c r="O3731">
        <v>7</v>
      </c>
    </row>
    <row r="3732" spans="14:15" x14ac:dyDescent="0.3">
      <c r="N3732">
        <v>78</v>
      </c>
      <c r="O3732">
        <v>5.5</v>
      </c>
    </row>
    <row r="3733" spans="14:15" x14ac:dyDescent="0.3">
      <c r="N3733">
        <v>90</v>
      </c>
      <c r="O3733">
        <v>6.7</v>
      </c>
    </row>
    <row r="3734" spans="14:15" x14ac:dyDescent="0.3">
      <c r="N3734">
        <v>92</v>
      </c>
      <c r="O3734">
        <v>6.1</v>
      </c>
    </row>
    <row r="3735" spans="14:15" x14ac:dyDescent="0.3">
      <c r="N3735">
        <v>99</v>
      </c>
      <c r="O3735">
        <v>3.9</v>
      </c>
    </row>
    <row r="3736" spans="14:15" x14ac:dyDescent="0.3">
      <c r="N3736">
        <v>81</v>
      </c>
      <c r="O3736">
        <v>6.3</v>
      </c>
    </row>
    <row r="3737" spans="14:15" x14ac:dyDescent="0.3">
      <c r="N3737">
        <v>86</v>
      </c>
      <c r="O3737">
        <v>7.5</v>
      </c>
    </row>
    <row r="3738" spans="14:15" x14ac:dyDescent="0.3">
      <c r="N3738">
        <v>106</v>
      </c>
      <c r="O3738">
        <v>7</v>
      </c>
    </row>
    <row r="3739" spans="14:15" x14ac:dyDescent="0.3">
      <c r="N3739">
        <v>80</v>
      </c>
      <c r="O3739">
        <v>6.7</v>
      </c>
    </row>
    <row r="3740" spans="14:15" x14ac:dyDescent="0.3">
      <c r="N3740">
        <v>96</v>
      </c>
      <c r="O3740">
        <v>7.4</v>
      </c>
    </row>
    <row r="3741" spans="14:15" x14ac:dyDescent="0.3">
      <c r="N3741">
        <v>99</v>
      </c>
      <c r="O3741">
        <v>8</v>
      </c>
    </row>
    <row r="3742" spans="14:15" x14ac:dyDescent="0.3">
      <c r="N3742">
        <v>85</v>
      </c>
      <c r="O3742">
        <v>7.2</v>
      </c>
    </row>
    <row r="3743" spans="14:15" x14ac:dyDescent="0.3">
      <c r="N3743">
        <v>101</v>
      </c>
      <c r="O3743">
        <v>6.4</v>
      </c>
    </row>
    <row r="3744" spans="14:15" x14ac:dyDescent="0.3">
      <c r="N3744">
        <v>97</v>
      </c>
      <c r="O3744">
        <v>6.5</v>
      </c>
    </row>
    <row r="3745" spans="14:15" x14ac:dyDescent="0.3">
      <c r="N3745">
        <v>103</v>
      </c>
      <c r="O3745">
        <v>6.9</v>
      </c>
    </row>
    <row r="3746" spans="14:15" x14ac:dyDescent="0.3">
      <c r="N3746">
        <v>86</v>
      </c>
      <c r="O3746">
        <v>7.5</v>
      </c>
    </row>
    <row r="3747" spans="14:15" x14ac:dyDescent="0.3">
      <c r="N3747">
        <v>106</v>
      </c>
      <c r="O3747">
        <v>7.7</v>
      </c>
    </row>
    <row r="3748" spans="14:15" x14ac:dyDescent="0.3">
      <c r="N3748">
        <v>89</v>
      </c>
      <c r="O3748">
        <v>8.5</v>
      </c>
    </row>
    <row r="3749" spans="14:15" x14ac:dyDescent="0.3">
      <c r="N3749">
        <v>97</v>
      </c>
      <c r="O3749">
        <v>7.7</v>
      </c>
    </row>
    <row r="3750" spans="14:15" x14ac:dyDescent="0.3">
      <c r="N3750">
        <v>88</v>
      </c>
      <c r="O3750">
        <v>6.5</v>
      </c>
    </row>
    <row r="3751" spans="14:15" x14ac:dyDescent="0.3">
      <c r="N3751">
        <v>92</v>
      </c>
      <c r="O3751">
        <v>7</v>
      </c>
    </row>
    <row r="3752" spans="14:15" x14ac:dyDescent="0.3">
      <c r="N3752">
        <v>97</v>
      </c>
      <c r="O3752">
        <v>5.5</v>
      </c>
    </row>
    <row r="3753" spans="14:15" x14ac:dyDescent="0.3">
      <c r="N3753">
        <v>78</v>
      </c>
      <c r="O3753">
        <v>6.3</v>
      </c>
    </row>
    <row r="3754" spans="14:15" x14ac:dyDescent="0.3">
      <c r="N3754">
        <v>85</v>
      </c>
      <c r="O3754">
        <v>7.9</v>
      </c>
    </row>
    <row r="3755" spans="14:15" x14ac:dyDescent="0.3">
      <c r="N3755">
        <v>88</v>
      </c>
      <c r="O3755">
        <v>7.3</v>
      </c>
    </row>
    <row r="3756" spans="14:15" x14ac:dyDescent="0.3">
      <c r="N3756">
        <v>93</v>
      </c>
      <c r="O3756">
        <v>7.4</v>
      </c>
    </row>
    <row r="3757" spans="14:15" x14ac:dyDescent="0.3">
      <c r="N3757">
        <v>72</v>
      </c>
      <c r="O3757">
        <v>7</v>
      </c>
    </row>
    <row r="3758" spans="14:15" x14ac:dyDescent="0.3">
      <c r="N3758">
        <v>80</v>
      </c>
      <c r="O3758">
        <v>7.1</v>
      </c>
    </row>
    <row r="3759" spans="14:15" x14ac:dyDescent="0.3">
      <c r="N3759">
        <v>91</v>
      </c>
      <c r="O3759">
        <v>7.5</v>
      </c>
    </row>
    <row r="3760" spans="14:15" x14ac:dyDescent="0.3">
      <c r="N3760">
        <v>90</v>
      </c>
      <c r="O3760">
        <v>6.7</v>
      </c>
    </row>
    <row r="3761" spans="14:15" x14ac:dyDescent="0.3">
      <c r="N3761">
        <v>111</v>
      </c>
      <c r="O3761">
        <v>6.7</v>
      </c>
    </row>
    <row r="3762" spans="14:15" x14ac:dyDescent="0.3">
      <c r="N3762">
        <v>81</v>
      </c>
      <c r="O3762">
        <v>4.2</v>
      </c>
    </row>
    <row r="3763" spans="14:15" x14ac:dyDescent="0.3">
      <c r="N3763">
        <v>110</v>
      </c>
      <c r="O3763">
        <v>4.8</v>
      </c>
    </row>
    <row r="3764" spans="14:15" x14ac:dyDescent="0.3">
      <c r="N3764">
        <v>81</v>
      </c>
      <c r="O3764">
        <v>7</v>
      </c>
    </row>
    <row r="3765" spans="14:15" x14ac:dyDescent="0.3">
      <c r="N3765">
        <v>90</v>
      </c>
      <c r="O3765">
        <v>7</v>
      </c>
    </row>
    <row r="3766" spans="14:15" x14ac:dyDescent="0.3">
      <c r="N3766">
        <v>88</v>
      </c>
      <c r="O3766">
        <v>6.8</v>
      </c>
    </row>
    <row r="3767" spans="14:15" x14ac:dyDescent="0.3">
      <c r="N3767">
        <v>84</v>
      </c>
      <c r="O3767">
        <v>7.5</v>
      </c>
    </row>
    <row r="3768" spans="14:15" x14ac:dyDescent="0.3">
      <c r="N3768">
        <v>87</v>
      </c>
      <c r="O3768">
        <v>5.3</v>
      </c>
    </row>
    <row r="3769" spans="14:15" x14ac:dyDescent="0.3">
      <c r="N3769">
        <v>100</v>
      </c>
      <c r="O3769">
        <v>7.3</v>
      </c>
    </row>
    <row r="3770" spans="14:15" x14ac:dyDescent="0.3">
      <c r="N3770">
        <v>82</v>
      </c>
      <c r="O3770">
        <v>5.6</v>
      </c>
    </row>
    <row r="3771" spans="14:15" x14ac:dyDescent="0.3">
      <c r="N3771">
        <v>82</v>
      </c>
      <c r="O3771">
        <v>5.6</v>
      </c>
    </row>
    <row r="3772" spans="14:15" x14ac:dyDescent="0.3">
      <c r="N3772">
        <v>98</v>
      </c>
      <c r="O3772">
        <v>6.6</v>
      </c>
    </row>
    <row r="3773" spans="14:15" x14ac:dyDescent="0.3">
      <c r="N3773">
        <v>98</v>
      </c>
      <c r="O3773">
        <v>6.3</v>
      </c>
    </row>
    <row r="3774" spans="14:15" x14ac:dyDescent="0.3">
      <c r="N3774">
        <v>90</v>
      </c>
      <c r="O3774">
        <v>7.5</v>
      </c>
    </row>
    <row r="3775" spans="14:15" x14ac:dyDescent="0.3">
      <c r="N3775">
        <v>90</v>
      </c>
      <c r="O3775">
        <v>7.6</v>
      </c>
    </row>
    <row r="3776" spans="14:15" x14ac:dyDescent="0.3">
      <c r="N3776">
        <v>78</v>
      </c>
      <c r="O3776">
        <v>4.0999999999999996</v>
      </c>
    </row>
    <row r="3777" spans="14:15" x14ac:dyDescent="0.3">
      <c r="N3777">
        <v>102</v>
      </c>
      <c r="O3777">
        <v>7.8</v>
      </c>
    </row>
    <row r="3778" spans="14:15" x14ac:dyDescent="0.3">
      <c r="N3778">
        <v>65</v>
      </c>
      <c r="O3778">
        <v>6.7</v>
      </c>
    </row>
    <row r="3779" spans="14:15" x14ac:dyDescent="0.3">
      <c r="N3779">
        <v>97</v>
      </c>
      <c r="O3779">
        <v>7.3</v>
      </c>
    </row>
    <row r="3780" spans="14:15" x14ac:dyDescent="0.3">
      <c r="N3780">
        <v>100</v>
      </c>
      <c r="O3780">
        <v>7.1</v>
      </c>
    </row>
    <row r="3781" spans="14:15" x14ac:dyDescent="0.3">
      <c r="N3781">
        <v>85</v>
      </c>
      <c r="O3781">
        <v>6.6</v>
      </c>
    </row>
    <row r="3782" spans="14:15" x14ac:dyDescent="0.3">
      <c r="N3782">
        <v>88</v>
      </c>
      <c r="O3782">
        <v>6.2</v>
      </c>
    </row>
    <row r="3783" spans="14:15" x14ac:dyDescent="0.3">
      <c r="N3783">
        <v>108</v>
      </c>
      <c r="O3783">
        <v>6.1</v>
      </c>
    </row>
    <row r="3784" spans="14:15" x14ac:dyDescent="0.3">
      <c r="N3784">
        <v>110</v>
      </c>
      <c r="O3784">
        <v>6.9</v>
      </c>
    </row>
    <row r="3785" spans="14:15" x14ac:dyDescent="0.3">
      <c r="N3785">
        <v>90</v>
      </c>
      <c r="O3785">
        <v>7.5</v>
      </c>
    </row>
    <row r="3786" spans="14:15" x14ac:dyDescent="0.3">
      <c r="N3786">
        <v>111</v>
      </c>
      <c r="O3786">
        <v>7.4</v>
      </c>
    </row>
    <row r="3787" spans="14:15" x14ac:dyDescent="0.3">
      <c r="N3787">
        <v>77</v>
      </c>
      <c r="O3787">
        <v>7</v>
      </c>
    </row>
    <row r="3788" spans="14:15" x14ac:dyDescent="0.3">
      <c r="N3788">
        <v>80</v>
      </c>
      <c r="O3788">
        <v>6.3</v>
      </c>
    </row>
    <row r="3789" spans="14:15" x14ac:dyDescent="0.3">
      <c r="N3789">
        <v>81</v>
      </c>
      <c r="O3789">
        <v>6.9</v>
      </c>
    </row>
    <row r="3790" spans="14:15" x14ac:dyDescent="0.3">
      <c r="N3790">
        <v>95</v>
      </c>
      <c r="O3790">
        <v>6.4</v>
      </c>
    </row>
    <row r="3791" spans="14:15" x14ac:dyDescent="0.3">
      <c r="N3791">
        <v>90</v>
      </c>
      <c r="O3791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F827-A05C-4EC2-A9D2-76900ED48026}">
  <dimension ref="A1:AV3809"/>
  <sheetViews>
    <sheetView workbookViewId="0">
      <selection sqref="A1:L3"/>
    </sheetView>
  </sheetViews>
  <sheetFormatPr defaultRowHeight="14.4" x14ac:dyDescent="0.3"/>
  <cols>
    <col min="1" max="1" width="16.77734375" customWidth="1"/>
    <col min="4" max="4" width="9.44140625" customWidth="1"/>
    <col min="6" max="6" width="11.109375" customWidth="1"/>
    <col min="15" max="15" width="20.33203125" customWidth="1"/>
    <col min="16" max="16" width="11.44140625" customWidth="1"/>
    <col min="17" max="17" width="12.109375" customWidth="1"/>
    <col min="18" max="18" width="10.88671875" customWidth="1"/>
  </cols>
  <sheetData>
    <row r="1" spans="1:48" x14ac:dyDescent="0.3">
      <c r="A1" s="21" t="s">
        <v>20961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0"/>
    </row>
    <row r="2" spans="1:48" x14ac:dyDescent="0.3">
      <c r="A2" s="21" t="s">
        <v>20962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0"/>
    </row>
    <row r="3" spans="1:48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</row>
    <row r="4" spans="1:48" x14ac:dyDescent="0.3">
      <c r="A4" t="s">
        <v>20957</v>
      </c>
      <c r="B4" s="17" t="s">
        <v>33</v>
      </c>
      <c r="C4" s="17" t="s">
        <v>2067</v>
      </c>
      <c r="D4" s="17" t="s">
        <v>1988</v>
      </c>
      <c r="E4" s="17" t="s">
        <v>9847</v>
      </c>
      <c r="F4" s="17" t="s">
        <v>1413</v>
      </c>
      <c r="G4" s="17" t="s">
        <v>7892</v>
      </c>
      <c r="H4" s="17" t="s">
        <v>5440</v>
      </c>
      <c r="I4" s="17" t="s">
        <v>5076</v>
      </c>
      <c r="J4" s="17" t="s">
        <v>6776</v>
      </c>
      <c r="K4" s="17" t="s">
        <v>11761</v>
      </c>
      <c r="L4" s="17" t="s">
        <v>9417</v>
      </c>
      <c r="M4" s="17" t="s">
        <v>10987</v>
      </c>
      <c r="N4" s="17" t="s">
        <v>10437</v>
      </c>
      <c r="O4" s="17" t="s">
        <v>12579</v>
      </c>
      <c r="P4" s="17" t="s">
        <v>13525</v>
      </c>
      <c r="Q4" s="17" t="s">
        <v>12743</v>
      </c>
      <c r="R4" s="17" t="s">
        <v>7223</v>
      </c>
      <c r="S4" s="17" t="s">
        <v>11346</v>
      </c>
      <c r="T4" s="17" t="s">
        <v>13244</v>
      </c>
      <c r="U4" s="17" t="s">
        <v>20963</v>
      </c>
      <c r="V4" s="17" t="s">
        <v>20964</v>
      </c>
      <c r="W4" s="17" t="s">
        <v>8964</v>
      </c>
      <c r="X4" s="17" t="s">
        <v>1610</v>
      </c>
      <c r="Y4" s="17" t="s">
        <v>7630</v>
      </c>
      <c r="Z4" s="17" t="s">
        <v>10298</v>
      </c>
      <c r="AA4" s="17" t="s">
        <v>13000</v>
      </c>
      <c r="AB4" s="17" t="s">
        <v>13208</v>
      </c>
      <c r="AC4" s="17" t="s">
        <v>12214</v>
      </c>
      <c r="AD4" s="17" t="s">
        <v>6495</v>
      </c>
      <c r="AE4" s="17" t="s">
        <v>9344</v>
      </c>
      <c r="AF4" s="17" t="s">
        <v>11646</v>
      </c>
      <c r="AG4" s="17" t="s">
        <v>12701</v>
      </c>
      <c r="AH4" s="17" t="s">
        <v>3131</v>
      </c>
      <c r="AI4" s="17" t="s">
        <v>20965</v>
      </c>
      <c r="AJ4" s="17" t="s">
        <v>9676</v>
      </c>
      <c r="AK4" s="17" t="s">
        <v>20966</v>
      </c>
      <c r="AL4" s="17" t="s">
        <v>4841</v>
      </c>
      <c r="AM4" s="17" t="s">
        <v>4531</v>
      </c>
      <c r="AN4" s="17" t="s">
        <v>8174</v>
      </c>
      <c r="AO4" s="17" t="s">
        <v>20967</v>
      </c>
      <c r="AP4" s="17" t="s">
        <v>20968</v>
      </c>
      <c r="AQ4" s="17" t="s">
        <v>20969</v>
      </c>
      <c r="AR4" s="17" t="s">
        <v>20970</v>
      </c>
      <c r="AS4" s="17" t="s">
        <v>4856</v>
      </c>
      <c r="AT4" s="17" t="s">
        <v>20971</v>
      </c>
      <c r="AU4" s="17" t="s">
        <v>12884</v>
      </c>
    </row>
    <row r="5" spans="1:48" x14ac:dyDescent="0.3">
      <c r="A5" t="s">
        <v>20947</v>
      </c>
      <c r="B5" s="17">
        <f>COUNTIF(preprocessed!$K$2:$K$3791,B$4)</f>
        <v>3611</v>
      </c>
      <c r="C5" s="17">
        <f>COUNTIF(preprocessed!$K$2:$K$3791,C$4)</f>
        <v>37</v>
      </c>
      <c r="D5" s="17">
        <f>COUNTIF(preprocessed!$K$2:$K$3791,D$4)</f>
        <v>26</v>
      </c>
      <c r="E5" s="17">
        <f>COUNTIF(preprocessed!$K$2:$K$3791,E$4)</f>
        <v>10</v>
      </c>
      <c r="F5" s="17">
        <f>COUNTIF(preprocessed!$K$2:$K$3791,F$4)</f>
        <v>14</v>
      </c>
      <c r="G5" s="17">
        <f>COUNTIF(preprocessed!$K$2:$K$3791,G$4)</f>
        <v>13</v>
      </c>
      <c r="H5" s="17">
        <f>COUNTIF(preprocessed!$K$2:$K$3791,H$4)</f>
        <v>12</v>
      </c>
      <c r="I5" s="17">
        <f>COUNTIF(preprocessed!$K$2:$K$3791,I$4)</f>
        <v>8</v>
      </c>
      <c r="J5" s="17">
        <f>COUNTIF(preprocessed!$K$2:$K$3791,J$4)</f>
        <v>7</v>
      </c>
      <c r="K5" s="17">
        <f>COUNTIF(preprocessed!$K$2:$K$3791,K$4)</f>
        <v>1</v>
      </c>
      <c r="L5" s="17">
        <f>COUNTIF(preprocessed!$K$2:$K$3791,L$4)</f>
        <v>5</v>
      </c>
      <c r="M5" s="17">
        <f>COUNTIF(preprocessed!$K$2:$K$3791,M$4)</f>
        <v>5</v>
      </c>
      <c r="N5" s="17">
        <f>COUNTIF(preprocessed!$K$2:$K$3791,N$4)</f>
        <v>3</v>
      </c>
      <c r="O5" s="17">
        <f>COUNTIF(preprocessed!$K$2:$K$3791,O$4)</f>
        <v>3</v>
      </c>
      <c r="P5" s="17">
        <f>COUNTIF(preprocessed!$K$2:$K$3791,P$4)</f>
        <v>1</v>
      </c>
      <c r="Q5" s="17">
        <f>COUNTIF(preprocessed!$K$2:$K$3791,Q$4)</f>
        <v>1</v>
      </c>
      <c r="R5" s="17">
        <f>COUNTIF(preprocessed!$K$2:$K$3791,R$4)</f>
        <v>3</v>
      </c>
      <c r="S5" s="17">
        <f>COUNTIF(preprocessed!$K$2:$K$3791,S$4)</f>
        <v>4</v>
      </c>
      <c r="T5" s="17">
        <f>COUNTIF(preprocessed!$K$2:$K$3791,T$4)</f>
        <v>3</v>
      </c>
      <c r="U5" s="17">
        <f>COUNTIF(preprocessed!$K$2:$K$3791,U$4)</f>
        <v>0</v>
      </c>
      <c r="V5" s="17">
        <f>COUNTIF(preprocessed!$K$2:$K$3791,V$4)</f>
        <v>0</v>
      </c>
      <c r="W5" s="17">
        <f>COUNTIF(preprocessed!$K$2:$K$3791,W$4)</f>
        <v>3</v>
      </c>
      <c r="X5" s="17">
        <f>COUNTIF(preprocessed!$K$2:$K$3791,X$4)</f>
        <v>2</v>
      </c>
      <c r="Y5" s="17">
        <f>COUNTIF(preprocessed!$K$2:$K$3791,Y$4)</f>
        <v>2</v>
      </c>
      <c r="Z5" s="17">
        <f>COUNTIF(preprocessed!$K$2:$K$3791,Z$4)</f>
        <v>1</v>
      </c>
      <c r="AA5" s="17">
        <f>COUNTIF(preprocessed!$K$2:$K$3791,AA$4)</f>
        <v>2</v>
      </c>
      <c r="AB5" s="17">
        <f>COUNTIF(preprocessed!$K$2:$K$3791,AB$4)</f>
        <v>1</v>
      </c>
      <c r="AC5" s="17">
        <f>COUNTIF(preprocessed!$K$2:$K$3791,AC$4)</f>
        <v>1</v>
      </c>
      <c r="AD5" s="17">
        <f>COUNTIF(preprocessed!$K$2:$K$3791,AD$4)</f>
        <v>1</v>
      </c>
      <c r="AE5" s="17">
        <f>COUNTIF(preprocessed!$K$2:$K$3791,AE$4)</f>
        <v>1</v>
      </c>
      <c r="AF5" s="17">
        <f>COUNTIF(preprocessed!$K$2:$K$3791,AF$4)</f>
        <v>1</v>
      </c>
      <c r="AG5" s="17">
        <f>COUNTIF(preprocessed!$K$2:$K$3791,AG$4)</f>
        <v>1</v>
      </c>
      <c r="AH5" s="17">
        <f>COUNTIF(preprocessed!$K$2:$K$3791,AH$4)</f>
        <v>1</v>
      </c>
      <c r="AI5" s="17">
        <f>COUNTIF(preprocessed!$K$2:$K$3791,AI$4)</f>
        <v>0</v>
      </c>
      <c r="AJ5" s="17">
        <f>COUNTIF(preprocessed!$K$2:$K$3791,AJ$4)</f>
        <v>1</v>
      </c>
      <c r="AK5" s="17">
        <f>COUNTIF(preprocessed!$K$2:$K$3791,AK$4)</f>
        <v>0</v>
      </c>
      <c r="AL5" s="17">
        <f>COUNTIF(preprocessed!$K$2:$K$3791,AL$4)</f>
        <v>1</v>
      </c>
      <c r="AM5" s="17">
        <f>COUNTIF(preprocessed!$K$2:$K$3791,AM$4)</f>
        <v>1</v>
      </c>
      <c r="AN5" s="17">
        <f>COUNTIF(preprocessed!$K$2:$K$3791,AN$4)</f>
        <v>1</v>
      </c>
      <c r="AO5" s="17">
        <f>COUNTIF(preprocessed!$K$2:$K$3791,AO$4)</f>
        <v>0</v>
      </c>
      <c r="AP5" s="17">
        <f>COUNTIF(preprocessed!$K$2:$K$3791,AP$4)</f>
        <v>0</v>
      </c>
      <c r="AQ5" s="17">
        <f>COUNTIF(preprocessed!$K$2:$K$3791,AQ$4)</f>
        <v>0</v>
      </c>
      <c r="AR5" s="17">
        <f>COUNTIF(preprocessed!$K$2:$K$3791,AR$4)</f>
        <v>0</v>
      </c>
      <c r="AS5" s="17">
        <f>COUNTIF(preprocessed!$K$2:$K$3791,AS$4)</f>
        <v>1</v>
      </c>
      <c r="AT5" s="17">
        <f>COUNTIF(preprocessed!$K$2:$K$3791,AT$4)</f>
        <v>0</v>
      </c>
      <c r="AU5" s="17">
        <f>COUNTIF(preprocessed!$K$2:$K$3791,AU$4)</f>
        <v>1</v>
      </c>
      <c r="AV5" s="17"/>
    </row>
    <row r="6" spans="1:48" x14ac:dyDescent="0.3">
      <c r="A6" s="16" t="s">
        <v>20948</v>
      </c>
      <c r="B6" s="18" cm="1">
        <f t="array" ref="B6">AVERAGE(IF(preprocessed!$K$2:$K$3791=B$4,preprocessed!$X$2:$X$3791))</f>
        <v>6.4212406535585549</v>
      </c>
      <c r="C6" s="18" cm="1">
        <f t="array" ref="C6">AVERAGE(IF(preprocessed!$K$2:$K$3791=C$4,preprocessed!$X$2:$X$3791))</f>
        <v>7.2864864864864858</v>
      </c>
      <c r="D6" s="18" cm="1">
        <f t="array" ref="D6">AVERAGE(IF(preprocessed!$K$2:$K$3791=D$4,preprocessed!$X$2:$X$3791))</f>
        <v>7.0500000000000007</v>
      </c>
      <c r="E6" s="18" cm="1">
        <f t="array" ref="E6">AVERAGE(IF(preprocessed!$K$2:$K$3791=E$4,preprocessed!$X$2:$X$3791))</f>
        <v>6.76</v>
      </c>
      <c r="F6" s="18" cm="1">
        <f t="array" ref="F6">AVERAGE(IF(preprocessed!$K$2:$K$3791=F$4,preprocessed!$X$2:$X$3791))</f>
        <v>7.0214285714285722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</row>
    <row r="7" spans="1:48" x14ac:dyDescent="0.3">
      <c r="A7" s="16" t="s">
        <v>20949</v>
      </c>
      <c r="B7" s="18" cm="1">
        <f t="array" ref="B7">MEDIAN(IF(preprocessed!$K$2:$K$3791=B$4,preprocessed!$X$2:$X$3791))</f>
        <v>6.5</v>
      </c>
      <c r="C7" s="18" cm="1">
        <f t="array" ref="C7">MEDIAN(IF(preprocessed!$K$2:$K$3791=C$4,preprocessed!$X$2:$X$3791))</f>
        <v>7.2</v>
      </c>
      <c r="D7" s="18" cm="1">
        <f t="array" ref="D7">MEDIAN(IF(preprocessed!$K$2:$K$3791=D$4,preprocessed!$X$2:$X$3791))</f>
        <v>7.15</v>
      </c>
      <c r="E7" s="18" cm="1">
        <f t="array" ref="E7">MEDIAN(IF(preprocessed!$K$2:$K$3791=E$4,preprocessed!$X$2:$X$3791))</f>
        <v>7.0500000000000007</v>
      </c>
      <c r="F7" s="18" cm="1">
        <f t="array" ref="F7">MEDIAN(IF(preprocessed!$K$2:$K$3791=F$4,preprocessed!$X$2:$X$3791))</f>
        <v>7.25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</row>
    <row r="8" spans="1:48" x14ac:dyDescent="0.3">
      <c r="A8" s="16" t="s">
        <v>20950</v>
      </c>
      <c r="B8" s="18" cm="1">
        <f t="array" ref="B8">IFERROR(_xlfn.MODE.SNGL(IF(preprocessed!$K$2:$K$3791=B$4,preprocessed!$X$2:$X$3791)),0)</f>
        <v>6.7</v>
      </c>
      <c r="C8" s="18" cm="1">
        <f t="array" ref="C8">IFERROR(_xlfn.MODE.SNGL(IF(preprocessed!$K$2:$K$3791=C$4,preprocessed!$X$2:$X$3791)),0)</f>
        <v>7.2</v>
      </c>
      <c r="D8" s="18" cm="1">
        <f t="array" ref="D8">IFERROR(_xlfn.MODE.SNGL(IF(preprocessed!$K$2:$K$3791=D$4,preprocessed!$X$2:$X$3791)),0)</f>
        <v>7.2</v>
      </c>
      <c r="E8" s="18" cm="1">
        <f t="array" ref="E8">IFERROR(_xlfn.MODE.SNGL(IF(preprocessed!$K$2:$K$3791=E$4,preprocessed!$X$2:$X$3791)),0)</f>
        <v>0</v>
      </c>
      <c r="F8" s="18" cm="1">
        <f t="array" ref="F8">IFERROR(_xlfn.MODE.SNGL(IF(preprocessed!$K$2:$K$3791=F$4,preprocessed!$X$2:$X$3791)),0)</f>
        <v>7.6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</row>
    <row r="9" spans="1:48" x14ac:dyDescent="0.3">
      <c r="A9" s="16" t="s">
        <v>20953</v>
      </c>
      <c r="B9" s="18" cm="1">
        <f t="array" ref="B9">_xlfn.VAR.P(IF(preprocessed!$K$2:$K$3791=B$4,preprocessed!$X$2:$X$3791))</f>
        <v>1.1085961899398218</v>
      </c>
      <c r="C9" s="18" cm="1">
        <f t="array" ref="C9">_xlfn.VAR.P(IF(preprocessed!$K$2:$K$3791=C$4,preprocessed!$X$2:$X$3791))</f>
        <v>0.30657414170927699</v>
      </c>
      <c r="D9" s="18" cm="1">
        <f t="array" ref="D9">_xlfn.VAR.P(IF(preprocessed!$K$2:$K$3791=D$4,preprocessed!$X$2:$X$3791))</f>
        <v>0.65634615384614647</v>
      </c>
      <c r="E9" s="18" cm="1">
        <f t="array" ref="E9">_xlfn.VAR.P(IF(preprocessed!$K$2:$K$3791=E$4,preprocessed!$X$2:$X$3791))</f>
        <v>1.1124000000000069</v>
      </c>
      <c r="F9" s="18" cm="1">
        <f t="array" ref="F9">_xlfn.VAR.P(IF(preprocessed!$K$2:$K$3791=F$4,preprocessed!$X$2:$X$3791))</f>
        <v>0.54454081632650986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</row>
    <row r="10" spans="1:48" x14ac:dyDescent="0.3">
      <c r="A10" t="s">
        <v>20954</v>
      </c>
      <c r="B10" s="18" cm="1">
        <f t="array" ref="B10">_xlfn.STDEV.P(IF(preprocessed!$K$2:$K$3791=B$4,preprocessed!$X$2:$X$3791))</f>
        <v>1.0528989457397238</v>
      </c>
      <c r="C10" s="18" cm="1">
        <f t="array" ref="C10">_xlfn.STDEV.P(IF(preprocessed!$K$2:$K$3791=C$4,preprocessed!$X$2:$X$3791))</f>
        <v>0.55369137767286658</v>
      </c>
      <c r="D10" s="18" cm="1">
        <f t="array" ref="D10">_xlfn.STDEV.P(IF(preprocessed!$K$2:$K$3791=D$4,preprocessed!$X$2:$X$3791))</f>
        <v>0.81015193256953133</v>
      </c>
      <c r="E10" s="18" cm="1">
        <f t="array" ref="E10">_xlfn.STDEV.P(IF(preprocessed!$K$2:$K$3791=E$4,preprocessed!$X$2:$X$3791))</f>
        <v>1.05470374987482</v>
      </c>
      <c r="F10" s="18" cm="1">
        <f t="array" ref="F10">_xlfn.STDEV.P(IF(preprocessed!$K$2:$K$3791=F$4,preprocessed!$X$2:$X$3791))</f>
        <v>0.73793008905079205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</row>
    <row r="19" spans="15:17" x14ac:dyDescent="0.3">
      <c r="O19" s="19" t="s">
        <v>0</v>
      </c>
      <c r="P19" s="19" t="s">
        <v>9</v>
      </c>
      <c r="Q19" s="19" t="s">
        <v>6</v>
      </c>
    </row>
    <row r="20" spans="15:17" x14ac:dyDescent="0.3">
      <c r="O20" t="s">
        <v>26</v>
      </c>
      <c r="P20" t="s">
        <v>33</v>
      </c>
      <c r="Q20" t="s">
        <v>32</v>
      </c>
    </row>
    <row r="21" spans="15:17" x14ac:dyDescent="0.3">
      <c r="O21" t="s">
        <v>36</v>
      </c>
      <c r="P21" t="s">
        <v>33</v>
      </c>
      <c r="Q21" t="s">
        <v>32</v>
      </c>
    </row>
    <row r="22" spans="15:17" x14ac:dyDescent="0.3">
      <c r="O22" t="s">
        <v>42</v>
      </c>
      <c r="P22" t="s">
        <v>33</v>
      </c>
      <c r="Q22" t="s">
        <v>47</v>
      </c>
    </row>
    <row r="23" spans="15:17" x14ac:dyDescent="0.3">
      <c r="O23" t="s">
        <v>49</v>
      </c>
      <c r="P23" t="s">
        <v>33</v>
      </c>
      <c r="Q23" t="s">
        <v>32</v>
      </c>
    </row>
    <row r="24" spans="15:17" x14ac:dyDescent="0.3">
      <c r="O24" t="s">
        <v>55</v>
      </c>
      <c r="P24" t="s">
        <v>33</v>
      </c>
      <c r="Q24" t="s">
        <v>32</v>
      </c>
    </row>
    <row r="25" spans="15:17" x14ac:dyDescent="0.3">
      <c r="O25" t="s">
        <v>61</v>
      </c>
      <c r="P25" t="s">
        <v>33</v>
      </c>
      <c r="Q25" t="s">
        <v>32</v>
      </c>
    </row>
    <row r="26" spans="15:17" x14ac:dyDescent="0.3">
      <c r="O26" t="s">
        <v>67</v>
      </c>
      <c r="P26" t="s">
        <v>33</v>
      </c>
      <c r="Q26" t="s">
        <v>32</v>
      </c>
    </row>
    <row r="27" spans="15:17" x14ac:dyDescent="0.3">
      <c r="O27" t="s">
        <v>74</v>
      </c>
      <c r="P27" t="s">
        <v>33</v>
      </c>
      <c r="Q27" t="s">
        <v>32</v>
      </c>
    </row>
    <row r="28" spans="15:17" x14ac:dyDescent="0.3">
      <c r="O28" t="s">
        <v>80</v>
      </c>
      <c r="P28" t="s">
        <v>33</v>
      </c>
      <c r="Q28" t="s">
        <v>47</v>
      </c>
    </row>
    <row r="29" spans="15:17" x14ac:dyDescent="0.3">
      <c r="O29" t="s">
        <v>86</v>
      </c>
      <c r="P29" t="s">
        <v>33</v>
      </c>
      <c r="Q29" t="s">
        <v>32</v>
      </c>
    </row>
    <row r="30" spans="15:17" x14ac:dyDescent="0.3">
      <c r="O30" t="s">
        <v>92</v>
      </c>
      <c r="P30" t="s">
        <v>33</v>
      </c>
      <c r="Q30" t="s">
        <v>32</v>
      </c>
    </row>
    <row r="31" spans="15:17" x14ac:dyDescent="0.3">
      <c r="O31" t="s">
        <v>98</v>
      </c>
      <c r="P31" t="s">
        <v>33</v>
      </c>
      <c r="Q31" t="s">
        <v>47</v>
      </c>
    </row>
    <row r="32" spans="15:17" x14ac:dyDescent="0.3">
      <c r="O32" t="s">
        <v>103</v>
      </c>
      <c r="P32" t="s">
        <v>33</v>
      </c>
      <c r="Q32" t="s">
        <v>32</v>
      </c>
    </row>
    <row r="33" spans="15:17" x14ac:dyDescent="0.3">
      <c r="O33" t="s">
        <v>105</v>
      </c>
      <c r="P33" t="s">
        <v>33</v>
      </c>
      <c r="Q33" t="s">
        <v>32</v>
      </c>
    </row>
    <row r="34" spans="15:17" x14ac:dyDescent="0.3">
      <c r="O34" t="s">
        <v>109</v>
      </c>
      <c r="P34" t="s">
        <v>33</v>
      </c>
      <c r="Q34" t="s">
        <v>32</v>
      </c>
    </row>
    <row r="35" spans="15:17" x14ac:dyDescent="0.3">
      <c r="O35" t="s">
        <v>113</v>
      </c>
      <c r="P35" t="s">
        <v>33</v>
      </c>
      <c r="Q35" t="s">
        <v>32</v>
      </c>
    </row>
    <row r="36" spans="15:17" x14ac:dyDescent="0.3">
      <c r="O36" t="s">
        <v>119</v>
      </c>
      <c r="P36" t="s">
        <v>33</v>
      </c>
      <c r="Q36" t="s">
        <v>32</v>
      </c>
    </row>
    <row r="37" spans="15:17" x14ac:dyDescent="0.3">
      <c r="O37" t="s">
        <v>121</v>
      </c>
      <c r="P37" t="s">
        <v>33</v>
      </c>
      <c r="Q37" t="s">
        <v>32</v>
      </c>
    </row>
    <row r="38" spans="15:17" x14ac:dyDescent="0.3">
      <c r="O38" t="s">
        <v>126</v>
      </c>
      <c r="P38" t="s">
        <v>33</v>
      </c>
      <c r="Q38" t="s">
        <v>32</v>
      </c>
    </row>
    <row r="39" spans="15:17" x14ac:dyDescent="0.3">
      <c r="O39" t="s">
        <v>132</v>
      </c>
      <c r="P39" t="s">
        <v>33</v>
      </c>
      <c r="Q39" t="s">
        <v>137</v>
      </c>
    </row>
    <row r="40" spans="15:17" x14ac:dyDescent="0.3">
      <c r="O40" t="s">
        <v>139</v>
      </c>
      <c r="P40" t="s">
        <v>33</v>
      </c>
      <c r="Q40" t="s">
        <v>32</v>
      </c>
    </row>
    <row r="41" spans="15:17" x14ac:dyDescent="0.3">
      <c r="O41" t="s">
        <v>145</v>
      </c>
      <c r="P41" t="s">
        <v>33</v>
      </c>
      <c r="Q41" t="s">
        <v>32</v>
      </c>
    </row>
    <row r="42" spans="15:17" x14ac:dyDescent="0.3">
      <c r="O42" t="s">
        <v>151</v>
      </c>
      <c r="P42" t="s">
        <v>33</v>
      </c>
      <c r="Q42" t="s">
        <v>32</v>
      </c>
    </row>
    <row r="43" spans="15:17" x14ac:dyDescent="0.3">
      <c r="O43" t="s">
        <v>153</v>
      </c>
      <c r="P43" t="s">
        <v>33</v>
      </c>
      <c r="Q43" t="s">
        <v>32</v>
      </c>
    </row>
    <row r="44" spans="15:17" x14ac:dyDescent="0.3">
      <c r="O44" t="s">
        <v>159</v>
      </c>
      <c r="P44" t="s">
        <v>33</v>
      </c>
      <c r="Q44" t="s">
        <v>137</v>
      </c>
    </row>
    <row r="45" spans="15:17" x14ac:dyDescent="0.3">
      <c r="O45" t="s">
        <v>164</v>
      </c>
      <c r="P45" t="s">
        <v>33</v>
      </c>
      <c r="Q45" t="s">
        <v>32</v>
      </c>
    </row>
    <row r="46" spans="15:17" x14ac:dyDescent="0.3">
      <c r="O46" t="s">
        <v>169</v>
      </c>
      <c r="P46" t="s">
        <v>33</v>
      </c>
      <c r="Q46" t="s">
        <v>32</v>
      </c>
    </row>
    <row r="47" spans="15:17" x14ac:dyDescent="0.3">
      <c r="O47" t="s">
        <v>173</v>
      </c>
      <c r="P47" t="s">
        <v>33</v>
      </c>
      <c r="Q47" t="s">
        <v>32</v>
      </c>
    </row>
    <row r="48" spans="15:17" x14ac:dyDescent="0.3">
      <c r="O48" t="s">
        <v>179</v>
      </c>
      <c r="P48" t="s">
        <v>33</v>
      </c>
      <c r="Q48" t="s">
        <v>32</v>
      </c>
    </row>
    <row r="49" spans="15:17" x14ac:dyDescent="0.3">
      <c r="O49" t="s">
        <v>185</v>
      </c>
      <c r="P49" t="s">
        <v>33</v>
      </c>
      <c r="Q49" t="s">
        <v>47</v>
      </c>
    </row>
    <row r="50" spans="15:17" x14ac:dyDescent="0.3">
      <c r="O50" t="s">
        <v>189</v>
      </c>
      <c r="P50" t="s">
        <v>33</v>
      </c>
      <c r="Q50" t="s">
        <v>32</v>
      </c>
    </row>
    <row r="51" spans="15:17" x14ac:dyDescent="0.3">
      <c r="O51" t="s">
        <v>191</v>
      </c>
      <c r="P51" t="s">
        <v>33</v>
      </c>
      <c r="Q51" t="s">
        <v>32</v>
      </c>
    </row>
    <row r="52" spans="15:17" x14ac:dyDescent="0.3">
      <c r="O52" t="s">
        <v>196</v>
      </c>
      <c r="P52" t="s">
        <v>33</v>
      </c>
      <c r="Q52" t="s">
        <v>32</v>
      </c>
    </row>
    <row r="53" spans="15:17" x14ac:dyDescent="0.3">
      <c r="O53" t="s">
        <v>200</v>
      </c>
      <c r="P53" t="s">
        <v>33</v>
      </c>
      <c r="Q53" t="s">
        <v>205</v>
      </c>
    </row>
    <row r="54" spans="15:17" x14ac:dyDescent="0.3">
      <c r="O54" t="s">
        <v>207</v>
      </c>
      <c r="P54" t="s">
        <v>33</v>
      </c>
      <c r="Q54" t="s">
        <v>32</v>
      </c>
    </row>
    <row r="55" spans="15:17" x14ac:dyDescent="0.3">
      <c r="O55" t="s">
        <v>214</v>
      </c>
      <c r="P55" t="s">
        <v>33</v>
      </c>
      <c r="Q55" t="s">
        <v>32</v>
      </c>
    </row>
    <row r="56" spans="15:17" x14ac:dyDescent="0.3">
      <c r="O56" t="s">
        <v>220</v>
      </c>
      <c r="P56" t="s">
        <v>33</v>
      </c>
      <c r="Q56" t="s">
        <v>32</v>
      </c>
    </row>
    <row r="57" spans="15:17" x14ac:dyDescent="0.3">
      <c r="O57" t="s">
        <v>224</v>
      </c>
      <c r="P57" t="s">
        <v>33</v>
      </c>
      <c r="Q57" t="s">
        <v>32</v>
      </c>
    </row>
    <row r="58" spans="15:17" x14ac:dyDescent="0.3">
      <c r="O58" t="s">
        <v>228</v>
      </c>
      <c r="P58" t="s">
        <v>33</v>
      </c>
      <c r="Q58" t="s">
        <v>32</v>
      </c>
    </row>
    <row r="59" spans="15:17" x14ac:dyDescent="0.3">
      <c r="O59" t="s">
        <v>231</v>
      </c>
      <c r="P59" t="s">
        <v>33</v>
      </c>
      <c r="Q59" t="s">
        <v>32</v>
      </c>
    </row>
    <row r="60" spans="15:17" x14ac:dyDescent="0.3">
      <c r="O60" t="s">
        <v>237</v>
      </c>
      <c r="P60" t="s">
        <v>33</v>
      </c>
      <c r="Q60" t="s">
        <v>32</v>
      </c>
    </row>
    <row r="61" spans="15:17" x14ac:dyDescent="0.3">
      <c r="O61" t="s">
        <v>242</v>
      </c>
      <c r="P61" t="s">
        <v>33</v>
      </c>
      <c r="Q61" t="s">
        <v>32</v>
      </c>
    </row>
    <row r="62" spans="15:17" x14ac:dyDescent="0.3">
      <c r="O62" t="s">
        <v>248</v>
      </c>
      <c r="P62" t="s">
        <v>33</v>
      </c>
      <c r="Q62" t="s">
        <v>32</v>
      </c>
    </row>
    <row r="63" spans="15:17" x14ac:dyDescent="0.3">
      <c r="O63" t="s">
        <v>254</v>
      </c>
      <c r="P63" t="s">
        <v>33</v>
      </c>
      <c r="Q63" t="s">
        <v>32</v>
      </c>
    </row>
    <row r="64" spans="15:17" x14ac:dyDescent="0.3">
      <c r="O64" t="s">
        <v>258</v>
      </c>
      <c r="P64" t="s">
        <v>33</v>
      </c>
      <c r="Q64" t="s">
        <v>32</v>
      </c>
    </row>
    <row r="65" spans="15:17" x14ac:dyDescent="0.3">
      <c r="O65" t="s">
        <v>264</v>
      </c>
      <c r="P65" t="s">
        <v>33</v>
      </c>
      <c r="Q65" t="s">
        <v>32</v>
      </c>
    </row>
    <row r="66" spans="15:17" x14ac:dyDescent="0.3">
      <c r="O66" t="s">
        <v>269</v>
      </c>
      <c r="P66" t="s">
        <v>33</v>
      </c>
      <c r="Q66" t="s">
        <v>32</v>
      </c>
    </row>
    <row r="67" spans="15:17" x14ac:dyDescent="0.3">
      <c r="O67" t="s">
        <v>272</v>
      </c>
      <c r="P67" t="s">
        <v>33</v>
      </c>
      <c r="Q67" t="s">
        <v>32</v>
      </c>
    </row>
    <row r="68" spans="15:17" x14ac:dyDescent="0.3">
      <c r="O68" t="s">
        <v>278</v>
      </c>
      <c r="P68" t="s">
        <v>33</v>
      </c>
      <c r="Q68" t="s">
        <v>32</v>
      </c>
    </row>
    <row r="69" spans="15:17" x14ac:dyDescent="0.3">
      <c r="O69" t="s">
        <v>283</v>
      </c>
      <c r="P69" t="s">
        <v>33</v>
      </c>
      <c r="Q69" t="s">
        <v>287</v>
      </c>
    </row>
    <row r="70" spans="15:17" x14ac:dyDescent="0.3">
      <c r="O70" t="s">
        <v>289</v>
      </c>
      <c r="P70" t="s">
        <v>33</v>
      </c>
      <c r="Q70" t="s">
        <v>32</v>
      </c>
    </row>
    <row r="71" spans="15:17" x14ac:dyDescent="0.3">
      <c r="O71" t="s">
        <v>295</v>
      </c>
      <c r="P71" t="s">
        <v>33</v>
      </c>
      <c r="Q71" t="s">
        <v>32</v>
      </c>
    </row>
    <row r="72" spans="15:17" x14ac:dyDescent="0.3">
      <c r="O72" t="s">
        <v>301</v>
      </c>
      <c r="P72" t="s">
        <v>33</v>
      </c>
      <c r="Q72" t="s">
        <v>32</v>
      </c>
    </row>
    <row r="73" spans="15:17" x14ac:dyDescent="0.3">
      <c r="O73" t="s">
        <v>304</v>
      </c>
      <c r="P73" t="s">
        <v>33</v>
      </c>
      <c r="Q73" t="s">
        <v>32</v>
      </c>
    </row>
    <row r="74" spans="15:17" x14ac:dyDescent="0.3">
      <c r="O74" t="s">
        <v>310</v>
      </c>
      <c r="P74" t="s">
        <v>33</v>
      </c>
      <c r="Q74" t="s">
        <v>32</v>
      </c>
    </row>
    <row r="75" spans="15:17" x14ac:dyDescent="0.3">
      <c r="O75" t="s">
        <v>315</v>
      </c>
      <c r="P75" t="s">
        <v>33</v>
      </c>
      <c r="Q75" t="s">
        <v>32</v>
      </c>
    </row>
    <row r="76" spans="15:17" x14ac:dyDescent="0.3">
      <c r="O76" t="s">
        <v>321</v>
      </c>
      <c r="P76" t="s">
        <v>33</v>
      </c>
      <c r="Q76" t="s">
        <v>32</v>
      </c>
    </row>
    <row r="77" spans="15:17" x14ac:dyDescent="0.3">
      <c r="O77" t="s">
        <v>325</v>
      </c>
      <c r="P77" t="s">
        <v>33</v>
      </c>
      <c r="Q77" t="s">
        <v>32</v>
      </c>
    </row>
    <row r="78" spans="15:17" x14ac:dyDescent="0.3">
      <c r="O78" t="s">
        <v>330</v>
      </c>
      <c r="P78" t="s">
        <v>33</v>
      </c>
      <c r="Q78" t="s">
        <v>32</v>
      </c>
    </row>
    <row r="79" spans="15:17" x14ac:dyDescent="0.3">
      <c r="O79" t="s">
        <v>336</v>
      </c>
      <c r="P79" t="s">
        <v>33</v>
      </c>
      <c r="Q79" t="s">
        <v>32</v>
      </c>
    </row>
    <row r="80" spans="15:17" x14ac:dyDescent="0.3">
      <c r="O80" t="s">
        <v>342</v>
      </c>
      <c r="P80" t="s">
        <v>33</v>
      </c>
      <c r="Q80" t="s">
        <v>32</v>
      </c>
    </row>
    <row r="81" spans="15:17" x14ac:dyDescent="0.3">
      <c r="O81" t="s">
        <v>347</v>
      </c>
      <c r="P81" t="s">
        <v>33</v>
      </c>
      <c r="Q81" t="s">
        <v>32</v>
      </c>
    </row>
    <row r="82" spans="15:17" x14ac:dyDescent="0.3">
      <c r="O82" t="s">
        <v>350</v>
      </c>
      <c r="P82" t="s">
        <v>33</v>
      </c>
      <c r="Q82" t="s">
        <v>32</v>
      </c>
    </row>
    <row r="83" spans="15:17" x14ac:dyDescent="0.3">
      <c r="O83" t="s">
        <v>354</v>
      </c>
      <c r="P83" t="s">
        <v>33</v>
      </c>
      <c r="Q83" t="s">
        <v>32</v>
      </c>
    </row>
    <row r="84" spans="15:17" x14ac:dyDescent="0.3">
      <c r="O84" t="s">
        <v>358</v>
      </c>
      <c r="P84" t="s">
        <v>33</v>
      </c>
      <c r="Q84" t="s">
        <v>32</v>
      </c>
    </row>
    <row r="85" spans="15:17" x14ac:dyDescent="0.3">
      <c r="O85" t="s">
        <v>362</v>
      </c>
      <c r="P85" t="s">
        <v>33</v>
      </c>
      <c r="Q85" t="s">
        <v>32</v>
      </c>
    </row>
    <row r="86" spans="15:17" x14ac:dyDescent="0.3">
      <c r="O86" t="s">
        <v>367</v>
      </c>
      <c r="P86" t="s">
        <v>33</v>
      </c>
      <c r="Q86" t="s">
        <v>32</v>
      </c>
    </row>
    <row r="87" spans="15:17" x14ac:dyDescent="0.3">
      <c r="O87" t="s">
        <v>373</v>
      </c>
      <c r="P87" t="s">
        <v>33</v>
      </c>
      <c r="Q87" t="s">
        <v>32</v>
      </c>
    </row>
    <row r="88" spans="15:17" x14ac:dyDescent="0.3">
      <c r="O88" t="s">
        <v>375</v>
      </c>
      <c r="P88" t="s">
        <v>33</v>
      </c>
      <c r="Q88" t="s">
        <v>32</v>
      </c>
    </row>
    <row r="89" spans="15:17" x14ac:dyDescent="0.3">
      <c r="O89" t="s">
        <v>379</v>
      </c>
      <c r="P89" t="s">
        <v>33</v>
      </c>
      <c r="Q89" t="s">
        <v>32</v>
      </c>
    </row>
    <row r="90" spans="15:17" x14ac:dyDescent="0.3">
      <c r="O90" t="s">
        <v>383</v>
      </c>
      <c r="P90" t="s">
        <v>33</v>
      </c>
      <c r="Q90" t="s">
        <v>32</v>
      </c>
    </row>
    <row r="91" spans="15:17" x14ac:dyDescent="0.3">
      <c r="O91" t="s">
        <v>389</v>
      </c>
      <c r="P91" t="s">
        <v>33</v>
      </c>
      <c r="Q91" t="s">
        <v>32</v>
      </c>
    </row>
    <row r="92" spans="15:17" x14ac:dyDescent="0.3">
      <c r="O92" t="s">
        <v>394</v>
      </c>
      <c r="P92" t="s">
        <v>33</v>
      </c>
      <c r="Q92" t="s">
        <v>32</v>
      </c>
    </row>
    <row r="93" spans="15:17" x14ac:dyDescent="0.3">
      <c r="O93" t="s">
        <v>399</v>
      </c>
      <c r="P93" t="s">
        <v>33</v>
      </c>
      <c r="Q93" t="s">
        <v>32</v>
      </c>
    </row>
    <row r="94" spans="15:17" x14ac:dyDescent="0.3">
      <c r="O94" t="s">
        <v>405</v>
      </c>
      <c r="P94" t="s">
        <v>33</v>
      </c>
      <c r="Q94" t="s">
        <v>32</v>
      </c>
    </row>
    <row r="95" spans="15:17" x14ac:dyDescent="0.3">
      <c r="O95" t="s">
        <v>411</v>
      </c>
      <c r="P95" t="s">
        <v>33</v>
      </c>
      <c r="Q95" t="s">
        <v>32</v>
      </c>
    </row>
    <row r="96" spans="15:17" x14ac:dyDescent="0.3">
      <c r="O96" t="s">
        <v>416</v>
      </c>
      <c r="P96" t="s">
        <v>33</v>
      </c>
      <c r="Q96" t="s">
        <v>32</v>
      </c>
    </row>
    <row r="97" spans="15:17" x14ac:dyDescent="0.3">
      <c r="O97" t="s">
        <v>420</v>
      </c>
      <c r="P97" t="s">
        <v>33</v>
      </c>
      <c r="Q97" t="s">
        <v>47</v>
      </c>
    </row>
    <row r="98" spans="15:17" x14ac:dyDescent="0.3">
      <c r="O98" t="s">
        <v>424</v>
      </c>
      <c r="P98" t="s">
        <v>33</v>
      </c>
      <c r="Q98" t="s">
        <v>32</v>
      </c>
    </row>
    <row r="99" spans="15:17" x14ac:dyDescent="0.3">
      <c r="O99" t="s">
        <v>426</v>
      </c>
      <c r="P99" t="s">
        <v>33</v>
      </c>
      <c r="Q99" t="s">
        <v>32</v>
      </c>
    </row>
    <row r="100" spans="15:17" x14ac:dyDescent="0.3">
      <c r="O100" t="s">
        <v>430</v>
      </c>
      <c r="P100" t="s">
        <v>33</v>
      </c>
      <c r="Q100" t="s">
        <v>32</v>
      </c>
    </row>
    <row r="101" spans="15:17" x14ac:dyDescent="0.3">
      <c r="O101" t="s">
        <v>436</v>
      </c>
      <c r="P101" t="s">
        <v>33</v>
      </c>
      <c r="Q101" t="s">
        <v>32</v>
      </c>
    </row>
    <row r="102" spans="15:17" x14ac:dyDescent="0.3">
      <c r="O102" t="s">
        <v>440</v>
      </c>
      <c r="P102" t="s">
        <v>33</v>
      </c>
      <c r="Q102" t="s">
        <v>32</v>
      </c>
    </row>
    <row r="103" spans="15:17" x14ac:dyDescent="0.3">
      <c r="O103" t="s">
        <v>446</v>
      </c>
      <c r="P103" t="s">
        <v>33</v>
      </c>
      <c r="Q103" t="s">
        <v>32</v>
      </c>
    </row>
    <row r="104" spans="15:17" x14ac:dyDescent="0.3">
      <c r="O104" t="s">
        <v>449</v>
      </c>
      <c r="P104" t="s">
        <v>33</v>
      </c>
      <c r="Q104" t="s">
        <v>32</v>
      </c>
    </row>
    <row r="105" spans="15:17" x14ac:dyDescent="0.3">
      <c r="O105" t="s">
        <v>455</v>
      </c>
      <c r="P105" t="s">
        <v>33</v>
      </c>
      <c r="Q105" t="s">
        <v>32</v>
      </c>
    </row>
    <row r="106" spans="15:17" x14ac:dyDescent="0.3">
      <c r="O106" t="s">
        <v>460</v>
      </c>
      <c r="P106" t="s">
        <v>33</v>
      </c>
      <c r="Q106" t="s">
        <v>32</v>
      </c>
    </row>
    <row r="107" spans="15:17" x14ac:dyDescent="0.3">
      <c r="O107" t="s">
        <v>466</v>
      </c>
      <c r="P107" t="s">
        <v>33</v>
      </c>
      <c r="Q107" t="s">
        <v>32</v>
      </c>
    </row>
    <row r="108" spans="15:17" x14ac:dyDescent="0.3">
      <c r="O108" t="s">
        <v>472</v>
      </c>
      <c r="P108" t="s">
        <v>33</v>
      </c>
      <c r="Q108" t="s">
        <v>32</v>
      </c>
    </row>
    <row r="109" spans="15:17" x14ac:dyDescent="0.3">
      <c r="O109" t="s">
        <v>476</v>
      </c>
      <c r="P109" t="s">
        <v>33</v>
      </c>
      <c r="Q109" t="s">
        <v>32</v>
      </c>
    </row>
    <row r="110" spans="15:17" x14ac:dyDescent="0.3">
      <c r="O110" t="s">
        <v>481</v>
      </c>
      <c r="P110" t="s">
        <v>33</v>
      </c>
      <c r="Q110" t="s">
        <v>32</v>
      </c>
    </row>
    <row r="111" spans="15:17" x14ac:dyDescent="0.3">
      <c r="O111" t="s">
        <v>487</v>
      </c>
      <c r="P111" t="s">
        <v>33</v>
      </c>
      <c r="Q111" t="s">
        <v>32</v>
      </c>
    </row>
    <row r="112" spans="15:17" x14ac:dyDescent="0.3">
      <c r="O112" t="s">
        <v>493</v>
      </c>
      <c r="P112" t="s">
        <v>33</v>
      </c>
      <c r="Q112" t="s">
        <v>32</v>
      </c>
    </row>
    <row r="113" spans="15:17" x14ac:dyDescent="0.3">
      <c r="O113" t="s">
        <v>498</v>
      </c>
      <c r="P113" t="s">
        <v>33</v>
      </c>
      <c r="Q113" t="s">
        <v>32</v>
      </c>
    </row>
    <row r="114" spans="15:17" x14ac:dyDescent="0.3">
      <c r="O114" t="s">
        <v>502</v>
      </c>
      <c r="P114" t="s">
        <v>33</v>
      </c>
      <c r="Q114" t="s">
        <v>32</v>
      </c>
    </row>
    <row r="115" spans="15:17" x14ac:dyDescent="0.3">
      <c r="O115" t="s">
        <v>504</v>
      </c>
      <c r="P115" t="s">
        <v>33</v>
      </c>
      <c r="Q115" t="s">
        <v>32</v>
      </c>
    </row>
    <row r="116" spans="15:17" x14ac:dyDescent="0.3">
      <c r="O116" t="s">
        <v>506</v>
      </c>
      <c r="P116" t="s">
        <v>33</v>
      </c>
      <c r="Q116" t="s">
        <v>32</v>
      </c>
    </row>
    <row r="117" spans="15:17" x14ac:dyDescent="0.3">
      <c r="O117" t="s">
        <v>509</v>
      </c>
      <c r="P117" t="s">
        <v>33</v>
      </c>
      <c r="Q117" t="s">
        <v>32</v>
      </c>
    </row>
    <row r="118" spans="15:17" x14ac:dyDescent="0.3">
      <c r="O118" t="s">
        <v>514</v>
      </c>
      <c r="P118" t="s">
        <v>33</v>
      </c>
      <c r="Q118" t="s">
        <v>32</v>
      </c>
    </row>
    <row r="119" spans="15:17" x14ac:dyDescent="0.3">
      <c r="O119" t="s">
        <v>517</v>
      </c>
      <c r="P119" t="s">
        <v>33</v>
      </c>
      <c r="Q119" t="s">
        <v>32</v>
      </c>
    </row>
    <row r="120" spans="15:17" x14ac:dyDescent="0.3">
      <c r="O120" t="s">
        <v>522</v>
      </c>
      <c r="P120" t="s">
        <v>33</v>
      </c>
      <c r="Q120" t="s">
        <v>32</v>
      </c>
    </row>
    <row r="121" spans="15:17" x14ac:dyDescent="0.3">
      <c r="O121" t="s">
        <v>528</v>
      </c>
      <c r="P121" t="s">
        <v>33</v>
      </c>
      <c r="Q121" t="s">
        <v>32</v>
      </c>
    </row>
    <row r="122" spans="15:17" x14ac:dyDescent="0.3">
      <c r="O122" t="s">
        <v>533</v>
      </c>
      <c r="P122" t="s">
        <v>33</v>
      </c>
      <c r="Q122" t="s">
        <v>32</v>
      </c>
    </row>
    <row r="123" spans="15:17" x14ac:dyDescent="0.3">
      <c r="O123" t="s">
        <v>536</v>
      </c>
      <c r="P123" t="s">
        <v>33</v>
      </c>
      <c r="Q123" t="s">
        <v>32</v>
      </c>
    </row>
    <row r="124" spans="15:17" x14ac:dyDescent="0.3">
      <c r="O124" t="s">
        <v>542</v>
      </c>
      <c r="P124" t="s">
        <v>33</v>
      </c>
      <c r="Q124" t="s">
        <v>32</v>
      </c>
    </row>
    <row r="125" spans="15:17" x14ac:dyDescent="0.3">
      <c r="O125" t="s">
        <v>548</v>
      </c>
      <c r="P125" t="s">
        <v>33</v>
      </c>
      <c r="Q125" t="s">
        <v>32</v>
      </c>
    </row>
    <row r="126" spans="15:17" x14ac:dyDescent="0.3">
      <c r="O126" t="s">
        <v>553</v>
      </c>
      <c r="P126" t="s">
        <v>33</v>
      </c>
      <c r="Q126" t="s">
        <v>32</v>
      </c>
    </row>
    <row r="127" spans="15:17" x14ac:dyDescent="0.3">
      <c r="O127" t="s">
        <v>558</v>
      </c>
      <c r="P127" t="s">
        <v>33</v>
      </c>
      <c r="Q127" t="s">
        <v>32</v>
      </c>
    </row>
    <row r="128" spans="15:17" x14ac:dyDescent="0.3">
      <c r="O128" t="s">
        <v>564</v>
      </c>
      <c r="P128" t="s">
        <v>33</v>
      </c>
      <c r="Q128" t="s">
        <v>32</v>
      </c>
    </row>
    <row r="129" spans="15:17" x14ac:dyDescent="0.3">
      <c r="O129" t="s">
        <v>568</v>
      </c>
      <c r="P129" t="s">
        <v>33</v>
      </c>
      <c r="Q129" t="s">
        <v>572</v>
      </c>
    </row>
    <row r="130" spans="15:17" x14ac:dyDescent="0.3">
      <c r="O130" t="s">
        <v>574</v>
      </c>
      <c r="P130" t="s">
        <v>33</v>
      </c>
      <c r="Q130" t="s">
        <v>47</v>
      </c>
    </row>
    <row r="131" spans="15:17" x14ac:dyDescent="0.3">
      <c r="O131" t="s">
        <v>578</v>
      </c>
      <c r="P131" t="s">
        <v>33</v>
      </c>
      <c r="Q131" t="s">
        <v>47</v>
      </c>
    </row>
    <row r="132" spans="15:17" x14ac:dyDescent="0.3">
      <c r="O132" t="s">
        <v>580</v>
      </c>
      <c r="P132" t="s">
        <v>33</v>
      </c>
      <c r="Q132" t="s">
        <v>32</v>
      </c>
    </row>
    <row r="133" spans="15:17" x14ac:dyDescent="0.3">
      <c r="O133" t="s">
        <v>583</v>
      </c>
      <c r="P133" t="s">
        <v>33</v>
      </c>
      <c r="Q133" t="s">
        <v>32</v>
      </c>
    </row>
    <row r="134" spans="15:17" x14ac:dyDescent="0.3">
      <c r="O134" t="s">
        <v>587</v>
      </c>
      <c r="P134" t="s">
        <v>33</v>
      </c>
      <c r="Q134" t="s">
        <v>32</v>
      </c>
    </row>
    <row r="135" spans="15:17" x14ac:dyDescent="0.3">
      <c r="O135" t="s">
        <v>590</v>
      </c>
      <c r="P135" t="s">
        <v>33</v>
      </c>
      <c r="Q135" t="s">
        <v>32</v>
      </c>
    </row>
    <row r="136" spans="15:17" x14ac:dyDescent="0.3">
      <c r="O136" t="s">
        <v>594</v>
      </c>
      <c r="P136" t="s">
        <v>33</v>
      </c>
      <c r="Q136" t="s">
        <v>32</v>
      </c>
    </row>
    <row r="137" spans="15:17" x14ac:dyDescent="0.3">
      <c r="O137" t="s">
        <v>596</v>
      </c>
      <c r="P137" t="s">
        <v>33</v>
      </c>
      <c r="Q137" t="s">
        <v>32</v>
      </c>
    </row>
    <row r="138" spans="15:17" x14ac:dyDescent="0.3">
      <c r="O138" t="s">
        <v>602</v>
      </c>
      <c r="P138" t="s">
        <v>33</v>
      </c>
      <c r="Q138" t="s">
        <v>32</v>
      </c>
    </row>
    <row r="139" spans="15:17" x14ac:dyDescent="0.3">
      <c r="O139" t="s">
        <v>608</v>
      </c>
      <c r="P139" t="s">
        <v>33</v>
      </c>
      <c r="Q139" t="s">
        <v>32</v>
      </c>
    </row>
    <row r="140" spans="15:17" x14ac:dyDescent="0.3">
      <c r="O140" t="s">
        <v>612</v>
      </c>
      <c r="P140" t="s">
        <v>33</v>
      </c>
      <c r="Q140" t="s">
        <v>287</v>
      </c>
    </row>
    <row r="141" spans="15:17" x14ac:dyDescent="0.3">
      <c r="O141" t="s">
        <v>617</v>
      </c>
      <c r="P141" t="s">
        <v>33</v>
      </c>
      <c r="Q141" t="s">
        <v>32</v>
      </c>
    </row>
    <row r="142" spans="15:17" x14ac:dyDescent="0.3">
      <c r="O142" t="s">
        <v>623</v>
      </c>
      <c r="P142" t="s">
        <v>33</v>
      </c>
      <c r="Q142" t="s">
        <v>32</v>
      </c>
    </row>
    <row r="143" spans="15:17" x14ac:dyDescent="0.3">
      <c r="O143" t="s">
        <v>628</v>
      </c>
      <c r="P143" t="s">
        <v>33</v>
      </c>
      <c r="Q143" t="s">
        <v>32</v>
      </c>
    </row>
    <row r="144" spans="15:17" x14ac:dyDescent="0.3">
      <c r="O144" t="s">
        <v>631</v>
      </c>
      <c r="P144" t="s">
        <v>33</v>
      </c>
      <c r="Q144" t="s">
        <v>287</v>
      </c>
    </row>
    <row r="145" spans="15:17" x14ac:dyDescent="0.3">
      <c r="O145" t="s">
        <v>635</v>
      </c>
      <c r="P145" t="s">
        <v>33</v>
      </c>
      <c r="Q145" t="s">
        <v>32</v>
      </c>
    </row>
    <row r="146" spans="15:17" x14ac:dyDescent="0.3">
      <c r="O146" t="s">
        <v>640</v>
      </c>
      <c r="P146" t="s">
        <v>33</v>
      </c>
      <c r="Q146" t="s">
        <v>32</v>
      </c>
    </row>
    <row r="147" spans="15:17" x14ac:dyDescent="0.3">
      <c r="O147" t="s">
        <v>643</v>
      </c>
      <c r="P147" t="s">
        <v>33</v>
      </c>
      <c r="Q147" t="s">
        <v>32</v>
      </c>
    </row>
    <row r="148" spans="15:17" x14ac:dyDescent="0.3">
      <c r="O148" t="s">
        <v>648</v>
      </c>
      <c r="P148" t="s">
        <v>33</v>
      </c>
      <c r="Q148" t="s">
        <v>32</v>
      </c>
    </row>
    <row r="149" spans="15:17" x14ac:dyDescent="0.3">
      <c r="O149" t="s">
        <v>654</v>
      </c>
      <c r="P149" t="s">
        <v>33</v>
      </c>
      <c r="Q149" t="s">
        <v>32</v>
      </c>
    </row>
    <row r="150" spans="15:17" x14ac:dyDescent="0.3">
      <c r="O150" t="s">
        <v>659</v>
      </c>
      <c r="P150" t="s">
        <v>33</v>
      </c>
      <c r="Q150" t="s">
        <v>32</v>
      </c>
    </row>
    <row r="151" spans="15:17" x14ac:dyDescent="0.3">
      <c r="O151" t="s">
        <v>661</v>
      </c>
      <c r="P151" t="s">
        <v>33</v>
      </c>
      <c r="Q151" t="s">
        <v>665</v>
      </c>
    </row>
    <row r="152" spans="15:17" x14ac:dyDescent="0.3">
      <c r="O152" t="s">
        <v>667</v>
      </c>
      <c r="P152" t="s">
        <v>33</v>
      </c>
      <c r="Q152" t="s">
        <v>32</v>
      </c>
    </row>
    <row r="153" spans="15:17" x14ac:dyDescent="0.3">
      <c r="O153" t="s">
        <v>672</v>
      </c>
      <c r="P153" t="s">
        <v>33</v>
      </c>
      <c r="Q153" t="s">
        <v>32</v>
      </c>
    </row>
    <row r="154" spans="15:17" x14ac:dyDescent="0.3">
      <c r="O154" t="s">
        <v>678</v>
      </c>
      <c r="P154" t="s">
        <v>33</v>
      </c>
      <c r="Q154" t="s">
        <v>32</v>
      </c>
    </row>
    <row r="155" spans="15:17" x14ac:dyDescent="0.3">
      <c r="O155" t="s">
        <v>682</v>
      </c>
      <c r="P155" t="s">
        <v>33</v>
      </c>
      <c r="Q155" t="s">
        <v>32</v>
      </c>
    </row>
    <row r="156" spans="15:17" x14ac:dyDescent="0.3">
      <c r="O156" t="s">
        <v>688</v>
      </c>
      <c r="P156" t="s">
        <v>33</v>
      </c>
      <c r="Q156" t="s">
        <v>32</v>
      </c>
    </row>
    <row r="157" spans="15:17" x14ac:dyDescent="0.3">
      <c r="O157" t="s">
        <v>690</v>
      </c>
      <c r="P157" t="s">
        <v>33</v>
      </c>
      <c r="Q157" t="s">
        <v>32</v>
      </c>
    </row>
    <row r="158" spans="15:17" x14ac:dyDescent="0.3">
      <c r="O158" t="s">
        <v>694</v>
      </c>
      <c r="P158" t="s">
        <v>33</v>
      </c>
      <c r="Q158" t="s">
        <v>32</v>
      </c>
    </row>
    <row r="159" spans="15:17" x14ac:dyDescent="0.3">
      <c r="O159" t="s">
        <v>700</v>
      </c>
      <c r="P159" t="s">
        <v>33</v>
      </c>
      <c r="Q159" t="s">
        <v>47</v>
      </c>
    </row>
    <row r="160" spans="15:17" x14ac:dyDescent="0.3">
      <c r="O160" t="s">
        <v>704</v>
      </c>
      <c r="P160" t="s">
        <v>33</v>
      </c>
      <c r="Q160" t="s">
        <v>32</v>
      </c>
    </row>
    <row r="161" spans="15:17" x14ac:dyDescent="0.3">
      <c r="O161" t="s">
        <v>709</v>
      </c>
      <c r="P161" t="s">
        <v>33</v>
      </c>
      <c r="Q161" t="s">
        <v>32</v>
      </c>
    </row>
    <row r="162" spans="15:17" x14ac:dyDescent="0.3">
      <c r="O162" t="s">
        <v>715</v>
      </c>
      <c r="P162" t="s">
        <v>33</v>
      </c>
      <c r="Q162" t="s">
        <v>32</v>
      </c>
    </row>
    <row r="163" spans="15:17" x14ac:dyDescent="0.3">
      <c r="O163" t="s">
        <v>719</v>
      </c>
      <c r="P163" t="s">
        <v>33</v>
      </c>
      <c r="Q163" t="s">
        <v>32</v>
      </c>
    </row>
    <row r="164" spans="15:17" x14ac:dyDescent="0.3">
      <c r="O164" t="s">
        <v>722</v>
      </c>
      <c r="P164" t="s">
        <v>33</v>
      </c>
      <c r="Q164" t="s">
        <v>47</v>
      </c>
    </row>
    <row r="165" spans="15:17" x14ac:dyDescent="0.3">
      <c r="O165" t="s">
        <v>728</v>
      </c>
      <c r="P165" t="s">
        <v>33</v>
      </c>
      <c r="Q165" t="s">
        <v>32</v>
      </c>
    </row>
    <row r="166" spans="15:17" x14ac:dyDescent="0.3">
      <c r="O166" t="s">
        <v>734</v>
      </c>
      <c r="P166" t="s">
        <v>33</v>
      </c>
      <c r="Q166" t="s">
        <v>32</v>
      </c>
    </row>
    <row r="167" spans="15:17" x14ac:dyDescent="0.3">
      <c r="O167" t="s">
        <v>738</v>
      </c>
      <c r="P167" t="s">
        <v>33</v>
      </c>
      <c r="Q167" t="s">
        <v>32</v>
      </c>
    </row>
    <row r="168" spans="15:17" x14ac:dyDescent="0.3">
      <c r="O168" t="s">
        <v>741</v>
      </c>
      <c r="P168" t="s">
        <v>33</v>
      </c>
      <c r="Q168" t="s">
        <v>32</v>
      </c>
    </row>
    <row r="169" spans="15:17" x14ac:dyDescent="0.3">
      <c r="O169" t="s">
        <v>744</v>
      </c>
      <c r="P169" t="s">
        <v>33</v>
      </c>
      <c r="Q169" t="s">
        <v>32</v>
      </c>
    </row>
    <row r="170" spans="15:17" x14ac:dyDescent="0.3">
      <c r="O170" t="s">
        <v>748</v>
      </c>
      <c r="P170" t="s">
        <v>33</v>
      </c>
      <c r="Q170" t="s">
        <v>32</v>
      </c>
    </row>
    <row r="171" spans="15:17" x14ac:dyDescent="0.3">
      <c r="O171" t="s">
        <v>751</v>
      </c>
      <c r="P171" t="s">
        <v>33</v>
      </c>
      <c r="Q171" t="s">
        <v>32</v>
      </c>
    </row>
    <row r="172" spans="15:17" x14ac:dyDescent="0.3">
      <c r="O172" t="s">
        <v>756</v>
      </c>
      <c r="P172" t="s">
        <v>33</v>
      </c>
      <c r="Q172" t="s">
        <v>32</v>
      </c>
    </row>
    <row r="173" spans="15:17" x14ac:dyDescent="0.3">
      <c r="O173" t="s">
        <v>762</v>
      </c>
      <c r="P173" t="s">
        <v>33</v>
      </c>
      <c r="Q173" t="s">
        <v>32</v>
      </c>
    </row>
    <row r="174" spans="15:17" x14ac:dyDescent="0.3">
      <c r="O174" t="s">
        <v>767</v>
      </c>
      <c r="P174" t="s">
        <v>33</v>
      </c>
      <c r="Q174" t="s">
        <v>47</v>
      </c>
    </row>
    <row r="175" spans="15:17" x14ac:dyDescent="0.3">
      <c r="O175" t="s">
        <v>771</v>
      </c>
      <c r="P175" t="s">
        <v>33</v>
      </c>
      <c r="Q175" t="s">
        <v>32</v>
      </c>
    </row>
    <row r="176" spans="15:17" x14ac:dyDescent="0.3">
      <c r="O176" t="s">
        <v>774</v>
      </c>
      <c r="P176" t="s">
        <v>33</v>
      </c>
      <c r="Q176" t="s">
        <v>32</v>
      </c>
    </row>
    <row r="177" spans="15:17" x14ac:dyDescent="0.3">
      <c r="O177" t="s">
        <v>776</v>
      </c>
      <c r="P177" t="s">
        <v>33</v>
      </c>
      <c r="Q177" t="s">
        <v>32</v>
      </c>
    </row>
    <row r="178" spans="15:17" x14ac:dyDescent="0.3">
      <c r="O178" t="s">
        <v>778</v>
      </c>
      <c r="P178" t="s">
        <v>33</v>
      </c>
      <c r="Q178" t="s">
        <v>32</v>
      </c>
    </row>
    <row r="179" spans="15:17" x14ac:dyDescent="0.3">
      <c r="O179" t="s">
        <v>783</v>
      </c>
      <c r="P179" t="s">
        <v>33</v>
      </c>
      <c r="Q179" t="s">
        <v>32</v>
      </c>
    </row>
    <row r="180" spans="15:17" x14ac:dyDescent="0.3">
      <c r="O180" t="s">
        <v>788</v>
      </c>
      <c r="P180" t="s">
        <v>33</v>
      </c>
      <c r="Q180" t="s">
        <v>32</v>
      </c>
    </row>
    <row r="181" spans="15:17" x14ac:dyDescent="0.3">
      <c r="O181" t="s">
        <v>793</v>
      </c>
      <c r="P181" t="s">
        <v>33</v>
      </c>
      <c r="Q181" t="s">
        <v>32</v>
      </c>
    </row>
    <row r="182" spans="15:17" x14ac:dyDescent="0.3">
      <c r="O182" t="s">
        <v>798</v>
      </c>
      <c r="P182" t="s">
        <v>33</v>
      </c>
      <c r="Q182" t="s">
        <v>32</v>
      </c>
    </row>
    <row r="183" spans="15:17" x14ac:dyDescent="0.3">
      <c r="O183" t="s">
        <v>804</v>
      </c>
      <c r="P183" t="s">
        <v>33</v>
      </c>
      <c r="Q183" t="s">
        <v>32</v>
      </c>
    </row>
    <row r="184" spans="15:17" x14ac:dyDescent="0.3">
      <c r="O184" t="s">
        <v>808</v>
      </c>
      <c r="P184" t="s">
        <v>33</v>
      </c>
      <c r="Q184" t="s">
        <v>47</v>
      </c>
    </row>
    <row r="185" spans="15:17" x14ac:dyDescent="0.3">
      <c r="O185" t="s">
        <v>811</v>
      </c>
      <c r="P185" t="s">
        <v>33</v>
      </c>
      <c r="Q185" t="s">
        <v>32</v>
      </c>
    </row>
    <row r="186" spans="15:17" x14ac:dyDescent="0.3">
      <c r="O186" t="s">
        <v>816</v>
      </c>
      <c r="P186" t="s">
        <v>33</v>
      </c>
      <c r="Q186" t="s">
        <v>32</v>
      </c>
    </row>
    <row r="187" spans="15:17" x14ac:dyDescent="0.3">
      <c r="O187" t="s">
        <v>818</v>
      </c>
      <c r="P187" t="s">
        <v>33</v>
      </c>
      <c r="Q187" t="s">
        <v>47</v>
      </c>
    </row>
    <row r="188" spans="15:17" x14ac:dyDescent="0.3">
      <c r="O188" t="s">
        <v>822</v>
      </c>
      <c r="P188" t="s">
        <v>33</v>
      </c>
      <c r="Q188" t="s">
        <v>32</v>
      </c>
    </row>
    <row r="189" spans="15:17" x14ac:dyDescent="0.3">
      <c r="O189" t="s">
        <v>828</v>
      </c>
      <c r="P189" t="s">
        <v>33</v>
      </c>
      <c r="Q189" t="s">
        <v>32</v>
      </c>
    </row>
    <row r="190" spans="15:17" x14ac:dyDescent="0.3">
      <c r="O190" t="s">
        <v>832</v>
      </c>
      <c r="P190" t="s">
        <v>33</v>
      </c>
      <c r="Q190" t="s">
        <v>287</v>
      </c>
    </row>
    <row r="191" spans="15:17" x14ac:dyDescent="0.3">
      <c r="O191" t="s">
        <v>834</v>
      </c>
      <c r="P191" t="s">
        <v>33</v>
      </c>
      <c r="Q191" t="s">
        <v>32</v>
      </c>
    </row>
    <row r="192" spans="15:17" x14ac:dyDescent="0.3">
      <c r="O192" t="s">
        <v>838</v>
      </c>
      <c r="P192" t="s">
        <v>33</v>
      </c>
      <c r="Q192" t="s">
        <v>47</v>
      </c>
    </row>
    <row r="193" spans="15:17" x14ac:dyDescent="0.3">
      <c r="O193" t="s">
        <v>843</v>
      </c>
      <c r="P193" t="s">
        <v>33</v>
      </c>
      <c r="Q193" t="s">
        <v>32</v>
      </c>
    </row>
    <row r="194" spans="15:17" x14ac:dyDescent="0.3">
      <c r="O194" t="s">
        <v>847</v>
      </c>
      <c r="P194" t="s">
        <v>33</v>
      </c>
      <c r="Q194" t="s">
        <v>32</v>
      </c>
    </row>
    <row r="195" spans="15:17" x14ac:dyDescent="0.3">
      <c r="O195" t="s">
        <v>852</v>
      </c>
      <c r="P195" t="s">
        <v>33</v>
      </c>
      <c r="Q195" t="s">
        <v>32</v>
      </c>
    </row>
    <row r="196" spans="15:17" x14ac:dyDescent="0.3">
      <c r="O196" t="s">
        <v>855</v>
      </c>
      <c r="P196" t="s">
        <v>33</v>
      </c>
      <c r="Q196" t="s">
        <v>32</v>
      </c>
    </row>
    <row r="197" spans="15:17" x14ac:dyDescent="0.3">
      <c r="O197" t="s">
        <v>859</v>
      </c>
      <c r="P197" t="s">
        <v>33</v>
      </c>
      <c r="Q197" t="s">
        <v>32</v>
      </c>
    </row>
    <row r="198" spans="15:17" x14ac:dyDescent="0.3">
      <c r="O198" t="s">
        <v>863</v>
      </c>
      <c r="P198" t="s">
        <v>33</v>
      </c>
      <c r="Q198" t="s">
        <v>32</v>
      </c>
    </row>
    <row r="199" spans="15:17" x14ac:dyDescent="0.3">
      <c r="O199" t="s">
        <v>866</v>
      </c>
      <c r="P199" t="s">
        <v>33</v>
      </c>
      <c r="Q199" t="s">
        <v>32</v>
      </c>
    </row>
    <row r="200" spans="15:17" x14ac:dyDescent="0.3">
      <c r="O200" t="s">
        <v>870</v>
      </c>
      <c r="P200" t="s">
        <v>33</v>
      </c>
      <c r="Q200" t="s">
        <v>32</v>
      </c>
    </row>
    <row r="201" spans="15:17" x14ac:dyDescent="0.3">
      <c r="O201" t="s">
        <v>873</v>
      </c>
      <c r="P201" t="s">
        <v>33</v>
      </c>
      <c r="Q201" t="s">
        <v>32</v>
      </c>
    </row>
    <row r="202" spans="15:17" x14ac:dyDescent="0.3">
      <c r="O202" t="s">
        <v>879</v>
      </c>
      <c r="P202" t="s">
        <v>33</v>
      </c>
      <c r="Q202" t="s">
        <v>32</v>
      </c>
    </row>
    <row r="203" spans="15:17" x14ac:dyDescent="0.3">
      <c r="O203" t="s">
        <v>883</v>
      </c>
      <c r="P203" t="s">
        <v>33</v>
      </c>
      <c r="Q203" t="s">
        <v>32</v>
      </c>
    </row>
    <row r="204" spans="15:17" x14ac:dyDescent="0.3">
      <c r="O204" t="s">
        <v>887</v>
      </c>
      <c r="P204" t="s">
        <v>33</v>
      </c>
      <c r="Q204" t="s">
        <v>32</v>
      </c>
    </row>
    <row r="205" spans="15:17" x14ac:dyDescent="0.3">
      <c r="O205" t="s">
        <v>891</v>
      </c>
      <c r="P205" t="s">
        <v>33</v>
      </c>
      <c r="Q205" t="s">
        <v>32</v>
      </c>
    </row>
    <row r="206" spans="15:17" x14ac:dyDescent="0.3">
      <c r="O206" t="s">
        <v>895</v>
      </c>
      <c r="P206" t="s">
        <v>33</v>
      </c>
      <c r="Q206" t="s">
        <v>32</v>
      </c>
    </row>
    <row r="207" spans="15:17" x14ac:dyDescent="0.3">
      <c r="O207" t="s">
        <v>900</v>
      </c>
      <c r="P207" t="s">
        <v>33</v>
      </c>
      <c r="Q207" t="s">
        <v>32</v>
      </c>
    </row>
    <row r="208" spans="15:17" x14ac:dyDescent="0.3">
      <c r="O208" t="s">
        <v>905</v>
      </c>
      <c r="P208" t="s">
        <v>33</v>
      </c>
      <c r="Q208" t="s">
        <v>47</v>
      </c>
    </row>
    <row r="209" spans="15:17" x14ac:dyDescent="0.3">
      <c r="O209" t="s">
        <v>287</v>
      </c>
      <c r="P209" t="s">
        <v>33</v>
      </c>
      <c r="Q209" t="s">
        <v>287</v>
      </c>
    </row>
    <row r="210" spans="15:17" x14ac:dyDescent="0.3">
      <c r="O210" t="s">
        <v>910</v>
      </c>
      <c r="P210" t="s">
        <v>33</v>
      </c>
      <c r="Q210" t="s">
        <v>32</v>
      </c>
    </row>
    <row r="211" spans="15:17" x14ac:dyDescent="0.3">
      <c r="O211" t="s">
        <v>912</v>
      </c>
      <c r="P211" t="s">
        <v>33</v>
      </c>
      <c r="Q211" t="s">
        <v>32</v>
      </c>
    </row>
    <row r="212" spans="15:17" x14ac:dyDescent="0.3">
      <c r="O212" t="s">
        <v>918</v>
      </c>
      <c r="P212" t="s">
        <v>33</v>
      </c>
      <c r="Q212" t="s">
        <v>32</v>
      </c>
    </row>
    <row r="213" spans="15:17" x14ac:dyDescent="0.3">
      <c r="O213" t="s">
        <v>920</v>
      </c>
      <c r="P213" t="s">
        <v>33</v>
      </c>
      <c r="Q213" t="s">
        <v>32</v>
      </c>
    </row>
    <row r="214" spans="15:17" x14ac:dyDescent="0.3">
      <c r="O214" t="s">
        <v>924</v>
      </c>
      <c r="P214" t="s">
        <v>33</v>
      </c>
      <c r="Q214" t="s">
        <v>47</v>
      </c>
    </row>
    <row r="215" spans="15:17" x14ac:dyDescent="0.3">
      <c r="O215" t="s">
        <v>928</v>
      </c>
      <c r="P215" t="s">
        <v>33</v>
      </c>
      <c r="Q215" t="s">
        <v>32</v>
      </c>
    </row>
    <row r="216" spans="15:17" x14ac:dyDescent="0.3">
      <c r="O216" t="s">
        <v>932</v>
      </c>
      <c r="P216" t="s">
        <v>33</v>
      </c>
      <c r="Q216" t="s">
        <v>32</v>
      </c>
    </row>
    <row r="217" spans="15:17" x14ac:dyDescent="0.3">
      <c r="O217" t="s">
        <v>934</v>
      </c>
      <c r="P217" t="s">
        <v>33</v>
      </c>
      <c r="Q217" t="s">
        <v>32</v>
      </c>
    </row>
    <row r="218" spans="15:17" x14ac:dyDescent="0.3">
      <c r="O218" t="s">
        <v>936</v>
      </c>
      <c r="P218" t="s">
        <v>33</v>
      </c>
      <c r="Q218" t="s">
        <v>32</v>
      </c>
    </row>
    <row r="219" spans="15:17" x14ac:dyDescent="0.3">
      <c r="O219" t="s">
        <v>940</v>
      </c>
      <c r="P219" t="s">
        <v>33</v>
      </c>
      <c r="Q219" t="s">
        <v>32</v>
      </c>
    </row>
    <row r="220" spans="15:17" x14ac:dyDescent="0.3">
      <c r="O220" t="s">
        <v>946</v>
      </c>
      <c r="P220" t="s">
        <v>33</v>
      </c>
      <c r="Q220" t="s">
        <v>205</v>
      </c>
    </row>
    <row r="221" spans="15:17" x14ac:dyDescent="0.3">
      <c r="O221" t="s">
        <v>950</v>
      </c>
      <c r="P221" t="s">
        <v>33</v>
      </c>
      <c r="Q221" t="s">
        <v>32</v>
      </c>
    </row>
    <row r="222" spans="15:17" x14ac:dyDescent="0.3">
      <c r="O222" t="s">
        <v>952</v>
      </c>
      <c r="P222" t="s">
        <v>33</v>
      </c>
      <c r="Q222" t="s">
        <v>32</v>
      </c>
    </row>
    <row r="223" spans="15:17" x14ac:dyDescent="0.3">
      <c r="O223" t="s">
        <v>956</v>
      </c>
      <c r="P223" t="s">
        <v>33</v>
      </c>
      <c r="Q223" t="s">
        <v>32</v>
      </c>
    </row>
    <row r="224" spans="15:17" x14ac:dyDescent="0.3">
      <c r="O224" t="s">
        <v>959</v>
      </c>
      <c r="P224" t="s">
        <v>33</v>
      </c>
      <c r="Q224" t="s">
        <v>32</v>
      </c>
    </row>
    <row r="225" spans="15:17" x14ac:dyDescent="0.3">
      <c r="O225" t="s">
        <v>965</v>
      </c>
      <c r="P225" t="s">
        <v>33</v>
      </c>
      <c r="Q225" t="s">
        <v>32</v>
      </c>
    </row>
    <row r="226" spans="15:17" x14ac:dyDescent="0.3">
      <c r="O226" t="s">
        <v>970</v>
      </c>
      <c r="P226" t="s">
        <v>33</v>
      </c>
      <c r="Q226" t="s">
        <v>32</v>
      </c>
    </row>
    <row r="227" spans="15:17" x14ac:dyDescent="0.3">
      <c r="O227" t="s">
        <v>975</v>
      </c>
      <c r="P227" t="s">
        <v>33</v>
      </c>
      <c r="Q227" t="s">
        <v>32</v>
      </c>
    </row>
    <row r="228" spans="15:17" x14ac:dyDescent="0.3">
      <c r="O228" t="s">
        <v>981</v>
      </c>
      <c r="P228" t="s">
        <v>33</v>
      </c>
      <c r="Q228" t="s">
        <v>32</v>
      </c>
    </row>
    <row r="229" spans="15:17" x14ac:dyDescent="0.3">
      <c r="O229" t="s">
        <v>986</v>
      </c>
      <c r="P229" t="s">
        <v>33</v>
      </c>
      <c r="Q229" t="s">
        <v>32</v>
      </c>
    </row>
    <row r="230" spans="15:17" x14ac:dyDescent="0.3">
      <c r="O230" t="s">
        <v>988</v>
      </c>
      <c r="P230" t="s">
        <v>33</v>
      </c>
      <c r="Q230" t="s">
        <v>32</v>
      </c>
    </row>
    <row r="231" spans="15:17" x14ac:dyDescent="0.3">
      <c r="O231" t="s">
        <v>992</v>
      </c>
      <c r="P231" t="s">
        <v>33</v>
      </c>
      <c r="Q231" t="s">
        <v>32</v>
      </c>
    </row>
    <row r="232" spans="15:17" x14ac:dyDescent="0.3">
      <c r="O232" t="s">
        <v>997</v>
      </c>
      <c r="P232" t="s">
        <v>33</v>
      </c>
      <c r="Q232" t="s">
        <v>32</v>
      </c>
    </row>
    <row r="233" spans="15:17" x14ac:dyDescent="0.3">
      <c r="O233" t="s">
        <v>1001</v>
      </c>
      <c r="P233" t="s">
        <v>33</v>
      </c>
      <c r="Q233" t="s">
        <v>32</v>
      </c>
    </row>
    <row r="234" spans="15:17" x14ac:dyDescent="0.3">
      <c r="O234" t="s">
        <v>1005</v>
      </c>
      <c r="P234" t="s">
        <v>33</v>
      </c>
      <c r="Q234" t="s">
        <v>32</v>
      </c>
    </row>
    <row r="235" spans="15:17" x14ac:dyDescent="0.3">
      <c r="O235" t="s">
        <v>1010</v>
      </c>
      <c r="P235" t="s">
        <v>33</v>
      </c>
      <c r="Q235" t="s">
        <v>47</v>
      </c>
    </row>
    <row r="236" spans="15:17" x14ac:dyDescent="0.3">
      <c r="O236" t="s">
        <v>1014</v>
      </c>
      <c r="P236" t="s">
        <v>33</v>
      </c>
      <c r="Q236" t="s">
        <v>32</v>
      </c>
    </row>
    <row r="237" spans="15:17" x14ac:dyDescent="0.3">
      <c r="O237" t="s">
        <v>1018</v>
      </c>
      <c r="P237" t="s">
        <v>33</v>
      </c>
      <c r="Q237" t="s">
        <v>32</v>
      </c>
    </row>
    <row r="238" spans="15:17" x14ac:dyDescent="0.3">
      <c r="O238" t="s">
        <v>1020</v>
      </c>
      <c r="P238" t="s">
        <v>33</v>
      </c>
      <c r="Q238" t="s">
        <v>32</v>
      </c>
    </row>
    <row r="239" spans="15:17" x14ac:dyDescent="0.3">
      <c r="O239" t="s">
        <v>1024</v>
      </c>
      <c r="P239" t="s">
        <v>33</v>
      </c>
      <c r="Q239" t="s">
        <v>32</v>
      </c>
    </row>
    <row r="240" spans="15:17" x14ac:dyDescent="0.3">
      <c r="O240" t="s">
        <v>1027</v>
      </c>
      <c r="P240" t="s">
        <v>33</v>
      </c>
      <c r="Q240" t="s">
        <v>32</v>
      </c>
    </row>
    <row r="241" spans="15:17" x14ac:dyDescent="0.3">
      <c r="O241" t="s">
        <v>1031</v>
      </c>
      <c r="P241" t="s">
        <v>33</v>
      </c>
      <c r="Q241" t="s">
        <v>32</v>
      </c>
    </row>
    <row r="242" spans="15:17" x14ac:dyDescent="0.3">
      <c r="O242" t="s">
        <v>1036</v>
      </c>
      <c r="P242" t="s">
        <v>33</v>
      </c>
      <c r="Q242" t="s">
        <v>32</v>
      </c>
    </row>
    <row r="243" spans="15:17" x14ac:dyDescent="0.3">
      <c r="O243" t="s">
        <v>1041</v>
      </c>
      <c r="P243" t="s">
        <v>33</v>
      </c>
      <c r="Q243" t="s">
        <v>32</v>
      </c>
    </row>
    <row r="244" spans="15:17" x14ac:dyDescent="0.3">
      <c r="O244" t="s">
        <v>1047</v>
      </c>
      <c r="P244" t="s">
        <v>33</v>
      </c>
      <c r="Q244" t="s">
        <v>32</v>
      </c>
    </row>
    <row r="245" spans="15:17" x14ac:dyDescent="0.3">
      <c r="O245" t="s">
        <v>1051</v>
      </c>
      <c r="P245" t="s">
        <v>33</v>
      </c>
      <c r="Q245" t="s">
        <v>32</v>
      </c>
    </row>
    <row r="246" spans="15:17" x14ac:dyDescent="0.3">
      <c r="O246" t="s">
        <v>1054</v>
      </c>
      <c r="P246" t="s">
        <v>33</v>
      </c>
      <c r="Q246" t="s">
        <v>32</v>
      </c>
    </row>
    <row r="247" spans="15:17" x14ac:dyDescent="0.3">
      <c r="O247" t="s">
        <v>1058</v>
      </c>
      <c r="P247" t="s">
        <v>33</v>
      </c>
      <c r="Q247" t="s">
        <v>32</v>
      </c>
    </row>
    <row r="248" spans="15:17" x14ac:dyDescent="0.3">
      <c r="O248" t="s">
        <v>1060</v>
      </c>
      <c r="P248" t="s">
        <v>33</v>
      </c>
      <c r="Q248" t="s">
        <v>32</v>
      </c>
    </row>
    <row r="249" spans="15:17" x14ac:dyDescent="0.3">
      <c r="O249" t="s">
        <v>1063</v>
      </c>
      <c r="P249" t="s">
        <v>33</v>
      </c>
      <c r="Q249" t="s">
        <v>32</v>
      </c>
    </row>
    <row r="250" spans="15:17" x14ac:dyDescent="0.3">
      <c r="O250" t="s">
        <v>1067</v>
      </c>
      <c r="P250" t="s">
        <v>33</v>
      </c>
      <c r="Q250" t="s">
        <v>32</v>
      </c>
    </row>
    <row r="251" spans="15:17" x14ac:dyDescent="0.3">
      <c r="O251" t="s">
        <v>1070</v>
      </c>
      <c r="P251" t="s">
        <v>33</v>
      </c>
      <c r="Q251" t="s">
        <v>32</v>
      </c>
    </row>
    <row r="252" spans="15:17" x14ac:dyDescent="0.3">
      <c r="O252" t="s">
        <v>1073</v>
      </c>
      <c r="P252" t="s">
        <v>33</v>
      </c>
      <c r="Q252" t="s">
        <v>32</v>
      </c>
    </row>
    <row r="253" spans="15:17" x14ac:dyDescent="0.3">
      <c r="O253" t="s">
        <v>1077</v>
      </c>
      <c r="P253" t="s">
        <v>33</v>
      </c>
      <c r="Q253" t="s">
        <v>32</v>
      </c>
    </row>
    <row r="254" spans="15:17" x14ac:dyDescent="0.3">
      <c r="O254" t="s">
        <v>1080</v>
      </c>
      <c r="P254" t="s">
        <v>33</v>
      </c>
      <c r="Q254" t="s">
        <v>32</v>
      </c>
    </row>
    <row r="255" spans="15:17" x14ac:dyDescent="0.3">
      <c r="O255" t="s">
        <v>1085</v>
      </c>
      <c r="P255" t="s">
        <v>33</v>
      </c>
      <c r="Q255" t="s">
        <v>47</v>
      </c>
    </row>
    <row r="256" spans="15:17" x14ac:dyDescent="0.3">
      <c r="O256" t="s">
        <v>1090</v>
      </c>
      <c r="P256" t="s">
        <v>33</v>
      </c>
      <c r="Q256" t="s">
        <v>32</v>
      </c>
    </row>
    <row r="257" spans="15:17" x14ac:dyDescent="0.3">
      <c r="O257" t="s">
        <v>1095</v>
      </c>
      <c r="P257" t="s">
        <v>33</v>
      </c>
      <c r="Q257" t="s">
        <v>32</v>
      </c>
    </row>
    <row r="258" spans="15:17" x14ac:dyDescent="0.3">
      <c r="O258" t="s">
        <v>1099</v>
      </c>
      <c r="P258" t="s">
        <v>33</v>
      </c>
      <c r="Q258" t="s">
        <v>32</v>
      </c>
    </row>
    <row r="259" spans="15:17" x14ac:dyDescent="0.3">
      <c r="O259" t="s">
        <v>1105</v>
      </c>
      <c r="P259" t="s">
        <v>33</v>
      </c>
      <c r="Q259" t="s">
        <v>32</v>
      </c>
    </row>
    <row r="260" spans="15:17" x14ac:dyDescent="0.3">
      <c r="O260" t="s">
        <v>1107</v>
      </c>
      <c r="P260" t="s">
        <v>33</v>
      </c>
      <c r="Q260" t="s">
        <v>32</v>
      </c>
    </row>
    <row r="261" spans="15:17" x14ac:dyDescent="0.3">
      <c r="O261" t="s">
        <v>1111</v>
      </c>
      <c r="P261" t="s">
        <v>33</v>
      </c>
      <c r="Q261" t="s">
        <v>47</v>
      </c>
    </row>
    <row r="262" spans="15:17" x14ac:dyDescent="0.3">
      <c r="O262" t="s">
        <v>1116</v>
      </c>
      <c r="P262" t="s">
        <v>33</v>
      </c>
      <c r="Q262" t="s">
        <v>32</v>
      </c>
    </row>
    <row r="263" spans="15:17" x14ac:dyDescent="0.3">
      <c r="O263" t="s">
        <v>1119</v>
      </c>
      <c r="P263" t="s">
        <v>33</v>
      </c>
      <c r="Q263" t="s">
        <v>32</v>
      </c>
    </row>
    <row r="264" spans="15:17" x14ac:dyDescent="0.3">
      <c r="O264" t="s">
        <v>1124</v>
      </c>
      <c r="P264" t="s">
        <v>33</v>
      </c>
      <c r="Q264" t="s">
        <v>32</v>
      </c>
    </row>
    <row r="265" spans="15:17" x14ac:dyDescent="0.3">
      <c r="O265" t="s">
        <v>1127</v>
      </c>
      <c r="P265" t="s">
        <v>33</v>
      </c>
      <c r="Q265" t="s">
        <v>32</v>
      </c>
    </row>
    <row r="266" spans="15:17" x14ac:dyDescent="0.3">
      <c r="O266" t="s">
        <v>1131</v>
      </c>
      <c r="P266" t="s">
        <v>33</v>
      </c>
      <c r="Q266" t="s">
        <v>32</v>
      </c>
    </row>
    <row r="267" spans="15:17" x14ac:dyDescent="0.3">
      <c r="O267" t="s">
        <v>1135</v>
      </c>
      <c r="P267" t="s">
        <v>33</v>
      </c>
      <c r="Q267" t="s">
        <v>32</v>
      </c>
    </row>
    <row r="268" spans="15:17" x14ac:dyDescent="0.3">
      <c r="O268" t="s">
        <v>1140</v>
      </c>
      <c r="P268" t="s">
        <v>33</v>
      </c>
      <c r="Q268" t="s">
        <v>32</v>
      </c>
    </row>
    <row r="269" spans="15:17" x14ac:dyDescent="0.3">
      <c r="O269" t="s">
        <v>1144</v>
      </c>
      <c r="P269" t="s">
        <v>33</v>
      </c>
      <c r="Q269" t="s">
        <v>32</v>
      </c>
    </row>
    <row r="270" spans="15:17" x14ac:dyDescent="0.3">
      <c r="O270" t="s">
        <v>1148</v>
      </c>
      <c r="P270" t="s">
        <v>33</v>
      </c>
      <c r="Q270" t="s">
        <v>32</v>
      </c>
    </row>
    <row r="271" spans="15:17" x14ac:dyDescent="0.3">
      <c r="O271" t="s">
        <v>1154</v>
      </c>
      <c r="P271" t="s">
        <v>33</v>
      </c>
      <c r="Q271" t="s">
        <v>32</v>
      </c>
    </row>
    <row r="272" spans="15:17" x14ac:dyDescent="0.3">
      <c r="O272" t="s">
        <v>1159</v>
      </c>
      <c r="P272" t="s">
        <v>33</v>
      </c>
      <c r="Q272" t="s">
        <v>32</v>
      </c>
    </row>
    <row r="273" spans="15:17" x14ac:dyDescent="0.3">
      <c r="O273" t="s">
        <v>1161</v>
      </c>
      <c r="P273" t="s">
        <v>33</v>
      </c>
      <c r="Q273" t="s">
        <v>32</v>
      </c>
    </row>
    <row r="274" spans="15:17" x14ac:dyDescent="0.3">
      <c r="O274" t="s">
        <v>1165</v>
      </c>
      <c r="P274" t="s">
        <v>33</v>
      </c>
      <c r="Q274" t="s">
        <v>32</v>
      </c>
    </row>
    <row r="275" spans="15:17" x14ac:dyDescent="0.3">
      <c r="O275" t="s">
        <v>1170</v>
      </c>
      <c r="P275" t="s">
        <v>33</v>
      </c>
      <c r="Q275" t="s">
        <v>32</v>
      </c>
    </row>
    <row r="276" spans="15:17" x14ac:dyDescent="0.3">
      <c r="O276" t="s">
        <v>1175</v>
      </c>
      <c r="P276" t="s">
        <v>33</v>
      </c>
      <c r="Q276" t="s">
        <v>32</v>
      </c>
    </row>
    <row r="277" spans="15:17" x14ac:dyDescent="0.3">
      <c r="O277" t="s">
        <v>1179</v>
      </c>
      <c r="P277" t="s">
        <v>33</v>
      </c>
      <c r="Q277" t="s">
        <v>32</v>
      </c>
    </row>
    <row r="278" spans="15:17" x14ac:dyDescent="0.3">
      <c r="O278" t="s">
        <v>1184</v>
      </c>
      <c r="P278" t="s">
        <v>33</v>
      </c>
      <c r="Q278" t="s">
        <v>137</v>
      </c>
    </row>
    <row r="279" spans="15:17" x14ac:dyDescent="0.3">
      <c r="O279" t="s">
        <v>1187</v>
      </c>
      <c r="P279" t="s">
        <v>33</v>
      </c>
      <c r="Q279" t="s">
        <v>32</v>
      </c>
    </row>
    <row r="280" spans="15:17" x14ac:dyDescent="0.3">
      <c r="O280" t="s">
        <v>1191</v>
      </c>
      <c r="P280" t="s">
        <v>33</v>
      </c>
      <c r="Q280" t="s">
        <v>32</v>
      </c>
    </row>
    <row r="281" spans="15:17" x14ac:dyDescent="0.3">
      <c r="O281" t="s">
        <v>1194</v>
      </c>
      <c r="P281" t="s">
        <v>33</v>
      </c>
      <c r="Q281" t="s">
        <v>32</v>
      </c>
    </row>
    <row r="282" spans="15:17" x14ac:dyDescent="0.3">
      <c r="O282" t="s">
        <v>1199</v>
      </c>
      <c r="P282" t="s">
        <v>33</v>
      </c>
      <c r="Q282" t="s">
        <v>32</v>
      </c>
    </row>
    <row r="283" spans="15:17" x14ac:dyDescent="0.3">
      <c r="O283" t="s">
        <v>1202</v>
      </c>
      <c r="P283" t="s">
        <v>33</v>
      </c>
      <c r="Q283" t="s">
        <v>32</v>
      </c>
    </row>
    <row r="284" spans="15:17" x14ac:dyDescent="0.3">
      <c r="O284" t="s">
        <v>1205</v>
      </c>
      <c r="P284" t="s">
        <v>33</v>
      </c>
      <c r="Q284" t="s">
        <v>572</v>
      </c>
    </row>
    <row r="285" spans="15:17" x14ac:dyDescent="0.3">
      <c r="O285" t="s">
        <v>1209</v>
      </c>
      <c r="P285" t="s">
        <v>33</v>
      </c>
      <c r="Q285" t="s">
        <v>32</v>
      </c>
    </row>
    <row r="286" spans="15:17" x14ac:dyDescent="0.3">
      <c r="O286" t="s">
        <v>1214</v>
      </c>
      <c r="P286" t="s">
        <v>33</v>
      </c>
      <c r="Q286" t="s">
        <v>32</v>
      </c>
    </row>
    <row r="287" spans="15:17" x14ac:dyDescent="0.3">
      <c r="O287" t="s">
        <v>1218</v>
      </c>
      <c r="P287" t="s">
        <v>33</v>
      </c>
      <c r="Q287" t="s">
        <v>32</v>
      </c>
    </row>
    <row r="288" spans="15:17" x14ac:dyDescent="0.3">
      <c r="O288" t="s">
        <v>1220</v>
      </c>
      <c r="P288" t="s">
        <v>33</v>
      </c>
      <c r="Q288" s="4" t="s">
        <v>32</v>
      </c>
    </row>
    <row r="289" spans="15:17" x14ac:dyDescent="0.3">
      <c r="O289" t="s">
        <v>1225</v>
      </c>
      <c r="P289" t="s">
        <v>33</v>
      </c>
      <c r="Q289" t="s">
        <v>32</v>
      </c>
    </row>
    <row r="290" spans="15:17" x14ac:dyDescent="0.3">
      <c r="O290" t="s">
        <v>1229</v>
      </c>
      <c r="P290" t="s">
        <v>33</v>
      </c>
      <c r="Q290" t="s">
        <v>32</v>
      </c>
    </row>
    <row r="291" spans="15:17" x14ac:dyDescent="0.3">
      <c r="O291" t="s">
        <v>1233</v>
      </c>
      <c r="P291" t="s">
        <v>33</v>
      </c>
      <c r="Q291" t="s">
        <v>32</v>
      </c>
    </row>
    <row r="292" spans="15:17" x14ac:dyDescent="0.3">
      <c r="O292" t="s">
        <v>1237</v>
      </c>
      <c r="P292" t="s">
        <v>33</v>
      </c>
      <c r="Q292" t="s">
        <v>47</v>
      </c>
    </row>
    <row r="293" spans="15:17" x14ac:dyDescent="0.3">
      <c r="O293" t="s">
        <v>1239</v>
      </c>
      <c r="P293" t="s">
        <v>33</v>
      </c>
      <c r="Q293" t="s">
        <v>47</v>
      </c>
    </row>
    <row r="294" spans="15:17" x14ac:dyDescent="0.3">
      <c r="O294" t="s">
        <v>1243</v>
      </c>
      <c r="P294" t="s">
        <v>33</v>
      </c>
      <c r="Q294" t="s">
        <v>32</v>
      </c>
    </row>
    <row r="295" spans="15:17" x14ac:dyDescent="0.3">
      <c r="O295" t="s">
        <v>1247</v>
      </c>
      <c r="P295" t="s">
        <v>33</v>
      </c>
      <c r="Q295" t="s">
        <v>32</v>
      </c>
    </row>
    <row r="296" spans="15:17" x14ac:dyDescent="0.3">
      <c r="O296" t="s">
        <v>1251</v>
      </c>
      <c r="P296" t="s">
        <v>33</v>
      </c>
      <c r="Q296" t="s">
        <v>32</v>
      </c>
    </row>
    <row r="297" spans="15:17" x14ac:dyDescent="0.3">
      <c r="O297" t="s">
        <v>1253</v>
      </c>
      <c r="P297" t="s">
        <v>33</v>
      </c>
      <c r="Q297" t="s">
        <v>32</v>
      </c>
    </row>
    <row r="298" spans="15:17" x14ac:dyDescent="0.3">
      <c r="O298" t="s">
        <v>1258</v>
      </c>
      <c r="P298" t="s">
        <v>33</v>
      </c>
      <c r="Q298" t="s">
        <v>32</v>
      </c>
    </row>
    <row r="299" spans="15:17" x14ac:dyDescent="0.3">
      <c r="O299" t="s">
        <v>1263</v>
      </c>
      <c r="P299" t="s">
        <v>33</v>
      </c>
      <c r="Q299" t="s">
        <v>32</v>
      </c>
    </row>
    <row r="300" spans="15:17" x14ac:dyDescent="0.3">
      <c r="O300" t="s">
        <v>1267</v>
      </c>
      <c r="P300" t="s">
        <v>33</v>
      </c>
      <c r="Q300" t="s">
        <v>32</v>
      </c>
    </row>
    <row r="301" spans="15:17" x14ac:dyDescent="0.3">
      <c r="O301" t="s">
        <v>1273</v>
      </c>
      <c r="P301" t="s">
        <v>33</v>
      </c>
      <c r="Q301" t="s">
        <v>32</v>
      </c>
    </row>
    <row r="302" spans="15:17" x14ac:dyDescent="0.3">
      <c r="O302" t="s">
        <v>1277</v>
      </c>
      <c r="P302" t="s">
        <v>33</v>
      </c>
      <c r="Q302" t="s">
        <v>32</v>
      </c>
    </row>
    <row r="303" spans="15:17" x14ac:dyDescent="0.3">
      <c r="O303" t="s">
        <v>1282</v>
      </c>
      <c r="P303" t="s">
        <v>33</v>
      </c>
      <c r="Q303" t="s">
        <v>32</v>
      </c>
    </row>
    <row r="304" spans="15:17" x14ac:dyDescent="0.3">
      <c r="O304" t="s">
        <v>1285</v>
      </c>
      <c r="P304" t="s">
        <v>33</v>
      </c>
      <c r="Q304" t="s">
        <v>32</v>
      </c>
    </row>
    <row r="305" spans="15:17" x14ac:dyDescent="0.3">
      <c r="O305" t="s">
        <v>1290</v>
      </c>
      <c r="P305" t="s">
        <v>33</v>
      </c>
      <c r="Q305" t="s">
        <v>32</v>
      </c>
    </row>
    <row r="306" spans="15:17" x14ac:dyDescent="0.3">
      <c r="O306" t="s">
        <v>1296</v>
      </c>
      <c r="P306" t="s">
        <v>33</v>
      </c>
      <c r="Q306" t="s">
        <v>32</v>
      </c>
    </row>
    <row r="307" spans="15:17" x14ac:dyDescent="0.3">
      <c r="O307" t="s">
        <v>1300</v>
      </c>
      <c r="P307" t="s">
        <v>33</v>
      </c>
      <c r="Q307" t="s">
        <v>32</v>
      </c>
    </row>
    <row r="308" spans="15:17" x14ac:dyDescent="0.3">
      <c r="O308" t="s">
        <v>1304</v>
      </c>
      <c r="P308" t="s">
        <v>33</v>
      </c>
      <c r="Q308" t="s">
        <v>32</v>
      </c>
    </row>
    <row r="309" spans="15:17" x14ac:dyDescent="0.3">
      <c r="O309" t="s">
        <v>1309</v>
      </c>
      <c r="P309" t="s">
        <v>33</v>
      </c>
      <c r="Q309" t="s">
        <v>572</v>
      </c>
    </row>
    <row r="310" spans="15:17" x14ac:dyDescent="0.3">
      <c r="O310" t="s">
        <v>1315</v>
      </c>
      <c r="P310" t="s">
        <v>33</v>
      </c>
      <c r="Q310" t="s">
        <v>32</v>
      </c>
    </row>
    <row r="311" spans="15:17" x14ac:dyDescent="0.3">
      <c r="O311" t="s">
        <v>1320</v>
      </c>
      <c r="P311" t="s">
        <v>33</v>
      </c>
      <c r="Q311" t="s">
        <v>32</v>
      </c>
    </row>
    <row r="312" spans="15:17" x14ac:dyDescent="0.3">
      <c r="O312" t="s">
        <v>1324</v>
      </c>
      <c r="P312" t="s">
        <v>33</v>
      </c>
      <c r="Q312" t="s">
        <v>32</v>
      </c>
    </row>
    <row r="313" spans="15:17" x14ac:dyDescent="0.3">
      <c r="O313" t="s">
        <v>1329</v>
      </c>
      <c r="P313" t="s">
        <v>33</v>
      </c>
      <c r="Q313" t="s">
        <v>572</v>
      </c>
    </row>
    <row r="314" spans="15:17" x14ac:dyDescent="0.3">
      <c r="O314" t="s">
        <v>1332</v>
      </c>
      <c r="P314" t="s">
        <v>33</v>
      </c>
      <c r="Q314" t="s">
        <v>32</v>
      </c>
    </row>
    <row r="315" spans="15:17" x14ac:dyDescent="0.3">
      <c r="O315" t="s">
        <v>1334</v>
      </c>
      <c r="P315" t="s">
        <v>33</v>
      </c>
      <c r="Q315" t="s">
        <v>32</v>
      </c>
    </row>
    <row r="316" spans="15:17" x14ac:dyDescent="0.3">
      <c r="O316" t="s">
        <v>1338</v>
      </c>
      <c r="P316" t="s">
        <v>33</v>
      </c>
      <c r="Q316" t="s">
        <v>32</v>
      </c>
    </row>
    <row r="317" spans="15:17" x14ac:dyDescent="0.3">
      <c r="O317" t="s">
        <v>1343</v>
      </c>
      <c r="P317" t="s">
        <v>33</v>
      </c>
      <c r="Q317" t="s">
        <v>572</v>
      </c>
    </row>
    <row r="318" spans="15:17" x14ac:dyDescent="0.3">
      <c r="O318" t="s">
        <v>1347</v>
      </c>
      <c r="P318" t="s">
        <v>33</v>
      </c>
      <c r="Q318" t="s">
        <v>32</v>
      </c>
    </row>
    <row r="319" spans="15:17" x14ac:dyDescent="0.3">
      <c r="O319" t="s">
        <v>1350</v>
      </c>
      <c r="P319" t="s">
        <v>33</v>
      </c>
      <c r="Q319" t="s">
        <v>32</v>
      </c>
    </row>
    <row r="320" spans="15:17" x14ac:dyDescent="0.3">
      <c r="O320" t="s">
        <v>1355</v>
      </c>
      <c r="P320" t="s">
        <v>33</v>
      </c>
      <c r="Q320" t="s">
        <v>32</v>
      </c>
    </row>
    <row r="321" spans="15:17" x14ac:dyDescent="0.3">
      <c r="O321" t="s">
        <v>1358</v>
      </c>
      <c r="P321" t="s">
        <v>33</v>
      </c>
      <c r="Q321" t="s">
        <v>32</v>
      </c>
    </row>
    <row r="322" spans="15:17" x14ac:dyDescent="0.3">
      <c r="O322" t="s">
        <v>1361</v>
      </c>
      <c r="P322" t="s">
        <v>33</v>
      </c>
      <c r="Q322" t="s">
        <v>32</v>
      </c>
    </row>
    <row r="323" spans="15:17" x14ac:dyDescent="0.3">
      <c r="O323" t="s">
        <v>1366</v>
      </c>
      <c r="P323" t="s">
        <v>33</v>
      </c>
      <c r="Q323" t="s">
        <v>32</v>
      </c>
    </row>
    <row r="324" spans="15:17" x14ac:dyDescent="0.3">
      <c r="O324" t="s">
        <v>1369</v>
      </c>
      <c r="P324" t="s">
        <v>33</v>
      </c>
      <c r="Q324" t="s">
        <v>32</v>
      </c>
    </row>
    <row r="325" spans="15:17" x14ac:dyDescent="0.3">
      <c r="O325" t="s">
        <v>1372</v>
      </c>
      <c r="P325" t="s">
        <v>33</v>
      </c>
      <c r="Q325" t="s">
        <v>32</v>
      </c>
    </row>
    <row r="326" spans="15:17" x14ac:dyDescent="0.3">
      <c r="O326" t="s">
        <v>1378</v>
      </c>
      <c r="P326" t="s">
        <v>33</v>
      </c>
      <c r="Q326" t="s">
        <v>32</v>
      </c>
    </row>
    <row r="327" spans="15:17" x14ac:dyDescent="0.3">
      <c r="O327" t="s">
        <v>1382</v>
      </c>
      <c r="P327" t="s">
        <v>33</v>
      </c>
      <c r="Q327" t="s">
        <v>32</v>
      </c>
    </row>
    <row r="328" spans="15:17" x14ac:dyDescent="0.3">
      <c r="O328" t="s">
        <v>1387</v>
      </c>
      <c r="P328" t="s">
        <v>33</v>
      </c>
      <c r="Q328" t="s">
        <v>1390</v>
      </c>
    </row>
    <row r="329" spans="15:17" x14ac:dyDescent="0.3">
      <c r="O329" t="s">
        <v>1392</v>
      </c>
      <c r="P329" t="s">
        <v>33</v>
      </c>
      <c r="Q329" t="s">
        <v>32</v>
      </c>
    </row>
    <row r="330" spans="15:17" x14ac:dyDescent="0.3">
      <c r="O330" t="s">
        <v>1398</v>
      </c>
      <c r="P330" t="s">
        <v>33</v>
      </c>
      <c r="Q330" t="s">
        <v>32</v>
      </c>
    </row>
    <row r="331" spans="15:17" x14ac:dyDescent="0.3">
      <c r="O331" t="s">
        <v>1404</v>
      </c>
      <c r="P331" t="s">
        <v>33</v>
      </c>
      <c r="Q331" t="s">
        <v>32</v>
      </c>
    </row>
    <row r="332" spans="15:17" x14ac:dyDescent="0.3">
      <c r="O332" t="s">
        <v>1407</v>
      </c>
      <c r="P332" t="s">
        <v>33</v>
      </c>
      <c r="Q332" t="s">
        <v>32</v>
      </c>
    </row>
    <row r="333" spans="15:17" hidden="1" x14ac:dyDescent="0.3">
      <c r="O333" t="s">
        <v>1409</v>
      </c>
      <c r="P333" t="s">
        <v>1413</v>
      </c>
      <c r="Q333" t="s">
        <v>665</v>
      </c>
    </row>
    <row r="334" spans="15:17" x14ac:dyDescent="0.3">
      <c r="O334" t="s">
        <v>1415</v>
      </c>
      <c r="P334" t="s">
        <v>33</v>
      </c>
      <c r="Q334" t="s">
        <v>32</v>
      </c>
    </row>
    <row r="335" spans="15:17" x14ac:dyDescent="0.3">
      <c r="O335" t="s">
        <v>1420</v>
      </c>
      <c r="P335" t="s">
        <v>33</v>
      </c>
      <c r="Q335" t="s">
        <v>32</v>
      </c>
    </row>
    <row r="336" spans="15:17" x14ac:dyDescent="0.3">
      <c r="O336" t="s">
        <v>1425</v>
      </c>
      <c r="P336" t="s">
        <v>33</v>
      </c>
      <c r="Q336" t="s">
        <v>32</v>
      </c>
    </row>
    <row r="337" spans="15:17" x14ac:dyDescent="0.3">
      <c r="O337" t="s">
        <v>1427</v>
      </c>
      <c r="P337" t="s">
        <v>33</v>
      </c>
      <c r="Q337" t="s">
        <v>32</v>
      </c>
    </row>
    <row r="338" spans="15:17" x14ac:dyDescent="0.3">
      <c r="O338" t="s">
        <v>1433</v>
      </c>
      <c r="P338" t="s">
        <v>33</v>
      </c>
      <c r="Q338" t="s">
        <v>1390</v>
      </c>
    </row>
    <row r="339" spans="15:17" x14ac:dyDescent="0.3">
      <c r="O339" t="s">
        <v>1437</v>
      </c>
      <c r="P339" t="s">
        <v>33</v>
      </c>
      <c r="Q339" t="s">
        <v>32</v>
      </c>
    </row>
    <row r="340" spans="15:17" x14ac:dyDescent="0.3">
      <c r="O340" t="s">
        <v>1443</v>
      </c>
      <c r="P340" t="s">
        <v>33</v>
      </c>
      <c r="Q340" t="s">
        <v>32</v>
      </c>
    </row>
    <row r="341" spans="15:17" x14ac:dyDescent="0.3">
      <c r="O341" t="s">
        <v>1449</v>
      </c>
      <c r="P341" t="s">
        <v>33</v>
      </c>
      <c r="Q341" t="s">
        <v>32</v>
      </c>
    </row>
    <row r="342" spans="15:17" x14ac:dyDescent="0.3">
      <c r="O342" t="s">
        <v>1452</v>
      </c>
      <c r="P342" t="s">
        <v>33</v>
      </c>
      <c r="Q342" t="s">
        <v>32</v>
      </c>
    </row>
    <row r="343" spans="15:17" x14ac:dyDescent="0.3">
      <c r="O343" t="s">
        <v>1455</v>
      </c>
      <c r="P343" t="s">
        <v>33</v>
      </c>
      <c r="Q343" t="s">
        <v>32</v>
      </c>
    </row>
    <row r="344" spans="15:17" x14ac:dyDescent="0.3">
      <c r="O344" t="s">
        <v>1459</v>
      </c>
      <c r="P344" t="s">
        <v>33</v>
      </c>
      <c r="Q344" t="s">
        <v>32</v>
      </c>
    </row>
    <row r="345" spans="15:17" x14ac:dyDescent="0.3">
      <c r="O345" t="s">
        <v>1462</v>
      </c>
      <c r="P345" t="s">
        <v>33</v>
      </c>
      <c r="Q345" t="s">
        <v>32</v>
      </c>
    </row>
    <row r="346" spans="15:17" x14ac:dyDescent="0.3">
      <c r="O346" t="s">
        <v>1465</v>
      </c>
      <c r="P346" t="s">
        <v>33</v>
      </c>
      <c r="Q346" t="s">
        <v>32</v>
      </c>
    </row>
    <row r="347" spans="15:17" x14ac:dyDescent="0.3">
      <c r="O347" t="s">
        <v>1467</v>
      </c>
      <c r="P347" t="s">
        <v>33</v>
      </c>
      <c r="Q347" t="s">
        <v>32</v>
      </c>
    </row>
    <row r="348" spans="15:17" x14ac:dyDescent="0.3">
      <c r="O348" t="s">
        <v>1471</v>
      </c>
      <c r="P348" t="s">
        <v>33</v>
      </c>
      <c r="Q348" t="s">
        <v>32</v>
      </c>
    </row>
    <row r="349" spans="15:17" x14ac:dyDescent="0.3">
      <c r="O349" t="s">
        <v>1474</v>
      </c>
      <c r="P349" t="s">
        <v>33</v>
      </c>
      <c r="Q349" t="s">
        <v>47</v>
      </c>
    </row>
    <row r="350" spans="15:17" x14ac:dyDescent="0.3">
      <c r="O350" t="s">
        <v>1477</v>
      </c>
      <c r="P350" t="s">
        <v>33</v>
      </c>
      <c r="Q350" t="s">
        <v>32</v>
      </c>
    </row>
    <row r="351" spans="15:17" x14ac:dyDescent="0.3">
      <c r="O351" t="s">
        <v>1482</v>
      </c>
      <c r="P351" t="s">
        <v>33</v>
      </c>
      <c r="Q351" t="s">
        <v>32</v>
      </c>
    </row>
    <row r="352" spans="15:17" x14ac:dyDescent="0.3">
      <c r="O352" t="s">
        <v>1486</v>
      </c>
      <c r="P352" t="s">
        <v>33</v>
      </c>
      <c r="Q352" t="s">
        <v>32</v>
      </c>
    </row>
    <row r="353" spans="15:17" x14ac:dyDescent="0.3">
      <c r="O353" t="s">
        <v>1491</v>
      </c>
      <c r="P353" t="s">
        <v>33</v>
      </c>
      <c r="Q353" t="s">
        <v>32</v>
      </c>
    </row>
    <row r="354" spans="15:17" x14ac:dyDescent="0.3">
      <c r="O354" t="s">
        <v>1496</v>
      </c>
      <c r="P354" t="s">
        <v>33</v>
      </c>
      <c r="Q354" t="s">
        <v>32</v>
      </c>
    </row>
    <row r="355" spans="15:17" x14ac:dyDescent="0.3">
      <c r="O355" t="s">
        <v>1499</v>
      </c>
      <c r="P355" t="s">
        <v>33</v>
      </c>
      <c r="Q355" t="s">
        <v>32</v>
      </c>
    </row>
    <row r="356" spans="15:17" x14ac:dyDescent="0.3">
      <c r="O356" t="s">
        <v>1504</v>
      </c>
      <c r="P356" t="s">
        <v>33</v>
      </c>
      <c r="Q356" t="s">
        <v>32</v>
      </c>
    </row>
    <row r="357" spans="15:17" x14ac:dyDescent="0.3">
      <c r="O357" t="s">
        <v>1509</v>
      </c>
      <c r="P357" t="s">
        <v>33</v>
      </c>
      <c r="Q357" t="s">
        <v>47</v>
      </c>
    </row>
    <row r="358" spans="15:17" x14ac:dyDescent="0.3">
      <c r="O358" t="s">
        <v>1511</v>
      </c>
      <c r="P358" t="s">
        <v>33</v>
      </c>
      <c r="Q358" t="s">
        <v>32</v>
      </c>
    </row>
    <row r="359" spans="15:17" x14ac:dyDescent="0.3">
      <c r="O359" t="s">
        <v>1514</v>
      </c>
      <c r="P359" t="s">
        <v>33</v>
      </c>
      <c r="Q359" t="s">
        <v>32</v>
      </c>
    </row>
    <row r="360" spans="15:17" x14ac:dyDescent="0.3">
      <c r="O360" t="s">
        <v>1516</v>
      </c>
      <c r="P360" t="s">
        <v>33</v>
      </c>
      <c r="Q360" t="s">
        <v>32</v>
      </c>
    </row>
    <row r="361" spans="15:17" x14ac:dyDescent="0.3">
      <c r="O361" t="s">
        <v>1519</v>
      </c>
      <c r="P361" t="s">
        <v>33</v>
      </c>
      <c r="Q361" t="s">
        <v>32</v>
      </c>
    </row>
    <row r="362" spans="15:17" x14ac:dyDescent="0.3">
      <c r="O362" t="s">
        <v>1524</v>
      </c>
      <c r="P362" t="s">
        <v>33</v>
      </c>
      <c r="Q362" t="s">
        <v>32</v>
      </c>
    </row>
    <row r="363" spans="15:17" x14ac:dyDescent="0.3">
      <c r="O363" t="s">
        <v>1528</v>
      </c>
      <c r="P363" t="s">
        <v>33</v>
      </c>
      <c r="Q363" t="s">
        <v>32</v>
      </c>
    </row>
    <row r="364" spans="15:17" x14ac:dyDescent="0.3">
      <c r="O364" t="s">
        <v>1533</v>
      </c>
      <c r="P364" t="s">
        <v>33</v>
      </c>
      <c r="Q364" t="s">
        <v>32</v>
      </c>
    </row>
    <row r="365" spans="15:17" x14ac:dyDescent="0.3">
      <c r="O365" t="s">
        <v>1538</v>
      </c>
      <c r="P365" t="s">
        <v>33</v>
      </c>
      <c r="Q365" t="s">
        <v>32</v>
      </c>
    </row>
    <row r="366" spans="15:17" x14ac:dyDescent="0.3">
      <c r="O366" t="s">
        <v>1543</v>
      </c>
      <c r="P366" t="s">
        <v>33</v>
      </c>
      <c r="Q366" t="s">
        <v>32</v>
      </c>
    </row>
    <row r="367" spans="15:17" x14ac:dyDescent="0.3">
      <c r="O367" t="s">
        <v>1547</v>
      </c>
      <c r="P367" t="s">
        <v>33</v>
      </c>
      <c r="Q367" t="s">
        <v>32</v>
      </c>
    </row>
    <row r="368" spans="15:17" x14ac:dyDescent="0.3">
      <c r="O368" t="s">
        <v>1549</v>
      </c>
      <c r="P368" t="s">
        <v>33</v>
      </c>
      <c r="Q368" t="s">
        <v>32</v>
      </c>
    </row>
    <row r="369" spans="15:17" x14ac:dyDescent="0.3">
      <c r="O369" t="s">
        <v>1554</v>
      </c>
      <c r="P369" t="s">
        <v>33</v>
      </c>
      <c r="Q369" t="s">
        <v>32</v>
      </c>
    </row>
    <row r="370" spans="15:17" x14ac:dyDescent="0.3">
      <c r="O370" t="s">
        <v>1557</v>
      </c>
      <c r="P370" t="s">
        <v>33</v>
      </c>
      <c r="Q370" t="s">
        <v>32</v>
      </c>
    </row>
    <row r="371" spans="15:17" x14ac:dyDescent="0.3">
      <c r="O371" t="s">
        <v>1561</v>
      </c>
      <c r="P371" t="s">
        <v>33</v>
      </c>
      <c r="Q371" t="s">
        <v>32</v>
      </c>
    </row>
    <row r="372" spans="15:17" x14ac:dyDescent="0.3">
      <c r="O372" t="s">
        <v>1565</v>
      </c>
      <c r="P372" t="s">
        <v>33</v>
      </c>
      <c r="Q372" t="s">
        <v>32</v>
      </c>
    </row>
    <row r="373" spans="15:17" x14ac:dyDescent="0.3">
      <c r="O373" t="s">
        <v>1568</v>
      </c>
      <c r="P373" t="s">
        <v>33</v>
      </c>
      <c r="Q373" t="s">
        <v>32</v>
      </c>
    </row>
    <row r="374" spans="15:17" x14ac:dyDescent="0.3">
      <c r="O374" t="s">
        <v>1572</v>
      </c>
      <c r="P374" t="s">
        <v>33</v>
      </c>
      <c r="Q374" t="s">
        <v>32</v>
      </c>
    </row>
    <row r="375" spans="15:17" x14ac:dyDescent="0.3">
      <c r="O375" t="s">
        <v>1578</v>
      </c>
      <c r="P375" t="s">
        <v>33</v>
      </c>
      <c r="Q375" t="s">
        <v>32</v>
      </c>
    </row>
    <row r="376" spans="15:17" x14ac:dyDescent="0.3">
      <c r="O376" t="s">
        <v>1580</v>
      </c>
      <c r="P376" t="s">
        <v>33</v>
      </c>
      <c r="Q376" t="s">
        <v>32</v>
      </c>
    </row>
    <row r="377" spans="15:17" x14ac:dyDescent="0.3">
      <c r="O377" t="s">
        <v>1586</v>
      </c>
      <c r="P377" t="s">
        <v>33</v>
      </c>
      <c r="Q377" t="s">
        <v>32</v>
      </c>
    </row>
    <row r="378" spans="15:17" x14ac:dyDescent="0.3">
      <c r="O378" t="s">
        <v>1588</v>
      </c>
      <c r="P378" t="s">
        <v>33</v>
      </c>
      <c r="Q378" t="s">
        <v>32</v>
      </c>
    </row>
    <row r="379" spans="15:17" x14ac:dyDescent="0.3">
      <c r="O379" t="s">
        <v>1592</v>
      </c>
      <c r="P379" t="s">
        <v>33</v>
      </c>
      <c r="Q379" t="s">
        <v>32</v>
      </c>
    </row>
    <row r="380" spans="15:17" x14ac:dyDescent="0.3">
      <c r="O380" t="s">
        <v>1597</v>
      </c>
      <c r="P380" t="s">
        <v>33</v>
      </c>
      <c r="Q380" t="s">
        <v>32</v>
      </c>
    </row>
    <row r="381" spans="15:17" x14ac:dyDescent="0.3">
      <c r="O381" t="s">
        <v>1601</v>
      </c>
      <c r="P381" t="s">
        <v>33</v>
      </c>
      <c r="Q381" t="s">
        <v>32</v>
      </c>
    </row>
    <row r="382" spans="15:17" hidden="1" x14ac:dyDescent="0.3">
      <c r="O382" t="s">
        <v>1605</v>
      </c>
      <c r="P382" t="s">
        <v>1610</v>
      </c>
      <c r="Q382" t="s">
        <v>47</v>
      </c>
    </row>
    <row r="383" spans="15:17" x14ac:dyDescent="0.3">
      <c r="O383" t="s">
        <v>1612</v>
      </c>
      <c r="P383" t="s">
        <v>33</v>
      </c>
      <c r="Q383" t="s">
        <v>32</v>
      </c>
    </row>
    <row r="384" spans="15:17" x14ac:dyDescent="0.3">
      <c r="O384" t="s">
        <v>1616</v>
      </c>
      <c r="P384" t="s">
        <v>33</v>
      </c>
      <c r="Q384" t="s">
        <v>32</v>
      </c>
    </row>
    <row r="385" spans="15:17" x14ac:dyDescent="0.3">
      <c r="O385" t="s">
        <v>1618</v>
      </c>
      <c r="P385" t="s">
        <v>33</v>
      </c>
      <c r="Q385" t="s">
        <v>32</v>
      </c>
    </row>
    <row r="386" spans="15:17" x14ac:dyDescent="0.3">
      <c r="O386" t="s">
        <v>1621</v>
      </c>
      <c r="P386" t="s">
        <v>33</v>
      </c>
      <c r="Q386" t="s">
        <v>32</v>
      </c>
    </row>
    <row r="387" spans="15:17" x14ac:dyDescent="0.3">
      <c r="O387" t="s">
        <v>1626</v>
      </c>
      <c r="P387" t="s">
        <v>33</v>
      </c>
      <c r="Q387" t="s">
        <v>572</v>
      </c>
    </row>
    <row r="388" spans="15:17" x14ac:dyDescent="0.3">
      <c r="O388" t="s">
        <v>1630</v>
      </c>
      <c r="P388" t="s">
        <v>33</v>
      </c>
      <c r="Q388" t="s">
        <v>32</v>
      </c>
    </row>
    <row r="389" spans="15:17" x14ac:dyDescent="0.3">
      <c r="O389" t="s">
        <v>1634</v>
      </c>
      <c r="P389" t="s">
        <v>33</v>
      </c>
      <c r="Q389" t="s">
        <v>32</v>
      </c>
    </row>
    <row r="390" spans="15:17" x14ac:dyDescent="0.3">
      <c r="O390" t="s">
        <v>1638</v>
      </c>
      <c r="P390" t="s">
        <v>33</v>
      </c>
      <c r="Q390" t="s">
        <v>32</v>
      </c>
    </row>
    <row r="391" spans="15:17" x14ac:dyDescent="0.3">
      <c r="O391" t="s">
        <v>1640</v>
      </c>
      <c r="P391" t="s">
        <v>33</v>
      </c>
      <c r="Q391" t="s">
        <v>32</v>
      </c>
    </row>
    <row r="392" spans="15:17" x14ac:dyDescent="0.3">
      <c r="O392" t="s">
        <v>1645</v>
      </c>
      <c r="P392" t="s">
        <v>33</v>
      </c>
      <c r="Q392" t="s">
        <v>32</v>
      </c>
    </row>
    <row r="393" spans="15:17" x14ac:dyDescent="0.3">
      <c r="O393" t="s">
        <v>1649</v>
      </c>
      <c r="P393" t="s">
        <v>33</v>
      </c>
      <c r="Q393" t="s">
        <v>47</v>
      </c>
    </row>
    <row r="394" spans="15:17" x14ac:dyDescent="0.3">
      <c r="O394" t="s">
        <v>1654</v>
      </c>
      <c r="P394" t="s">
        <v>33</v>
      </c>
      <c r="Q394" t="s">
        <v>32</v>
      </c>
    </row>
    <row r="395" spans="15:17" x14ac:dyDescent="0.3">
      <c r="O395" t="s">
        <v>1659</v>
      </c>
      <c r="P395" t="s">
        <v>33</v>
      </c>
      <c r="Q395" t="s">
        <v>32</v>
      </c>
    </row>
    <row r="396" spans="15:17" x14ac:dyDescent="0.3">
      <c r="O396" t="s">
        <v>1664</v>
      </c>
      <c r="P396" t="s">
        <v>33</v>
      </c>
      <c r="Q396" t="s">
        <v>47</v>
      </c>
    </row>
    <row r="397" spans="15:17" x14ac:dyDescent="0.3">
      <c r="O397" t="s">
        <v>1669</v>
      </c>
      <c r="P397" t="s">
        <v>33</v>
      </c>
      <c r="Q397" t="s">
        <v>32</v>
      </c>
    </row>
    <row r="398" spans="15:17" x14ac:dyDescent="0.3">
      <c r="O398" t="s">
        <v>1673</v>
      </c>
      <c r="P398" t="s">
        <v>33</v>
      </c>
      <c r="Q398" t="s">
        <v>32</v>
      </c>
    </row>
    <row r="399" spans="15:17" x14ac:dyDescent="0.3">
      <c r="O399" t="s">
        <v>1677</v>
      </c>
      <c r="P399" t="s">
        <v>33</v>
      </c>
      <c r="Q399" t="s">
        <v>32</v>
      </c>
    </row>
    <row r="400" spans="15:17" x14ac:dyDescent="0.3">
      <c r="O400" t="s">
        <v>1681</v>
      </c>
      <c r="P400" t="s">
        <v>33</v>
      </c>
      <c r="Q400" t="s">
        <v>32</v>
      </c>
    </row>
    <row r="401" spans="15:17" x14ac:dyDescent="0.3">
      <c r="O401" t="s">
        <v>1684</v>
      </c>
      <c r="P401" t="s">
        <v>33</v>
      </c>
      <c r="Q401" t="s">
        <v>32</v>
      </c>
    </row>
    <row r="402" spans="15:17" x14ac:dyDescent="0.3">
      <c r="O402" t="s">
        <v>1688</v>
      </c>
      <c r="P402" t="s">
        <v>33</v>
      </c>
      <c r="Q402" t="s">
        <v>32</v>
      </c>
    </row>
    <row r="403" spans="15:17" x14ac:dyDescent="0.3">
      <c r="O403" t="s">
        <v>1691</v>
      </c>
      <c r="P403" t="s">
        <v>33</v>
      </c>
      <c r="Q403" t="s">
        <v>32</v>
      </c>
    </row>
    <row r="404" spans="15:17" x14ac:dyDescent="0.3">
      <c r="O404" t="s">
        <v>1694</v>
      </c>
      <c r="P404" t="s">
        <v>33</v>
      </c>
      <c r="Q404" t="s">
        <v>572</v>
      </c>
    </row>
    <row r="405" spans="15:17" x14ac:dyDescent="0.3">
      <c r="O405" t="s">
        <v>1697</v>
      </c>
      <c r="P405" t="s">
        <v>33</v>
      </c>
      <c r="Q405" t="s">
        <v>32</v>
      </c>
    </row>
    <row r="406" spans="15:17" x14ac:dyDescent="0.3">
      <c r="O406" t="s">
        <v>1700</v>
      </c>
      <c r="P406" t="s">
        <v>33</v>
      </c>
      <c r="Q406" t="s">
        <v>32</v>
      </c>
    </row>
    <row r="407" spans="15:17" x14ac:dyDescent="0.3">
      <c r="O407" t="s">
        <v>1706</v>
      </c>
      <c r="P407" t="s">
        <v>33</v>
      </c>
      <c r="Q407" t="s">
        <v>32</v>
      </c>
    </row>
    <row r="408" spans="15:17" x14ac:dyDescent="0.3">
      <c r="O408" t="s">
        <v>1709</v>
      </c>
      <c r="P408" t="s">
        <v>33</v>
      </c>
      <c r="Q408" t="s">
        <v>32</v>
      </c>
    </row>
    <row r="409" spans="15:17" x14ac:dyDescent="0.3">
      <c r="O409" t="s">
        <v>1712</v>
      </c>
      <c r="P409" t="s">
        <v>33</v>
      </c>
      <c r="Q409" t="s">
        <v>32</v>
      </c>
    </row>
    <row r="410" spans="15:17" x14ac:dyDescent="0.3">
      <c r="O410" t="s">
        <v>1715</v>
      </c>
      <c r="P410" t="s">
        <v>33</v>
      </c>
      <c r="Q410" t="s">
        <v>32</v>
      </c>
    </row>
    <row r="411" spans="15:17" x14ac:dyDescent="0.3">
      <c r="O411" t="s">
        <v>1719</v>
      </c>
      <c r="P411" t="s">
        <v>33</v>
      </c>
      <c r="Q411" t="s">
        <v>32</v>
      </c>
    </row>
    <row r="412" spans="15:17" x14ac:dyDescent="0.3">
      <c r="O412" t="s">
        <v>1722</v>
      </c>
      <c r="P412" t="s">
        <v>33</v>
      </c>
      <c r="Q412" t="s">
        <v>32</v>
      </c>
    </row>
    <row r="413" spans="15:17" x14ac:dyDescent="0.3">
      <c r="O413" t="s">
        <v>1727</v>
      </c>
      <c r="P413" t="s">
        <v>33</v>
      </c>
      <c r="Q413" t="s">
        <v>32</v>
      </c>
    </row>
    <row r="414" spans="15:17" x14ac:dyDescent="0.3">
      <c r="O414" t="s">
        <v>1730</v>
      </c>
      <c r="P414" t="s">
        <v>33</v>
      </c>
      <c r="Q414" t="s">
        <v>32</v>
      </c>
    </row>
    <row r="415" spans="15:17" x14ac:dyDescent="0.3">
      <c r="O415" t="s">
        <v>1735</v>
      </c>
      <c r="P415" t="s">
        <v>33</v>
      </c>
      <c r="Q415" t="s">
        <v>32</v>
      </c>
    </row>
    <row r="416" spans="15:17" x14ac:dyDescent="0.3">
      <c r="O416" t="s">
        <v>1738</v>
      </c>
      <c r="P416" t="s">
        <v>33</v>
      </c>
      <c r="Q416" t="s">
        <v>32</v>
      </c>
    </row>
    <row r="417" spans="15:17" x14ac:dyDescent="0.3">
      <c r="O417" t="s">
        <v>1744</v>
      </c>
      <c r="P417" t="s">
        <v>33</v>
      </c>
      <c r="Q417" t="s">
        <v>32</v>
      </c>
    </row>
    <row r="418" spans="15:17" x14ac:dyDescent="0.3">
      <c r="O418" t="s">
        <v>1746</v>
      </c>
      <c r="P418" t="s">
        <v>33</v>
      </c>
      <c r="Q418" t="s">
        <v>32</v>
      </c>
    </row>
    <row r="419" spans="15:17" x14ac:dyDescent="0.3">
      <c r="O419" t="s">
        <v>1750</v>
      </c>
      <c r="P419" t="s">
        <v>33</v>
      </c>
      <c r="Q419" t="s">
        <v>32</v>
      </c>
    </row>
    <row r="420" spans="15:17" x14ac:dyDescent="0.3">
      <c r="O420" t="s">
        <v>1754</v>
      </c>
      <c r="P420" t="s">
        <v>33</v>
      </c>
      <c r="Q420" t="s">
        <v>32</v>
      </c>
    </row>
    <row r="421" spans="15:17" x14ac:dyDescent="0.3">
      <c r="O421" t="s">
        <v>1759</v>
      </c>
      <c r="P421" t="s">
        <v>33</v>
      </c>
      <c r="Q421" t="s">
        <v>47</v>
      </c>
    </row>
    <row r="422" spans="15:17" x14ac:dyDescent="0.3">
      <c r="O422" t="s">
        <v>1764</v>
      </c>
      <c r="P422" t="s">
        <v>33</v>
      </c>
      <c r="Q422" t="s">
        <v>32</v>
      </c>
    </row>
    <row r="423" spans="15:17" x14ac:dyDescent="0.3">
      <c r="O423" t="s">
        <v>1767</v>
      </c>
      <c r="P423" t="s">
        <v>33</v>
      </c>
      <c r="Q423" t="s">
        <v>32</v>
      </c>
    </row>
    <row r="424" spans="15:17" x14ac:dyDescent="0.3">
      <c r="O424" t="s">
        <v>1773</v>
      </c>
      <c r="P424" t="s">
        <v>33</v>
      </c>
      <c r="Q424" t="s">
        <v>32</v>
      </c>
    </row>
    <row r="425" spans="15:17" x14ac:dyDescent="0.3">
      <c r="O425" t="s">
        <v>1776</v>
      </c>
      <c r="P425" t="s">
        <v>33</v>
      </c>
      <c r="Q425" t="s">
        <v>32</v>
      </c>
    </row>
    <row r="426" spans="15:17" x14ac:dyDescent="0.3">
      <c r="O426" t="s">
        <v>1782</v>
      </c>
      <c r="P426" t="s">
        <v>33</v>
      </c>
      <c r="Q426" t="s">
        <v>32</v>
      </c>
    </row>
    <row r="427" spans="15:17" x14ac:dyDescent="0.3">
      <c r="O427" t="s">
        <v>1787</v>
      </c>
      <c r="P427" t="s">
        <v>33</v>
      </c>
      <c r="Q427" t="s">
        <v>32</v>
      </c>
    </row>
    <row r="428" spans="15:17" x14ac:dyDescent="0.3">
      <c r="O428" t="s">
        <v>1793</v>
      </c>
      <c r="P428" t="s">
        <v>33</v>
      </c>
      <c r="Q428" t="s">
        <v>32</v>
      </c>
    </row>
    <row r="429" spans="15:17" x14ac:dyDescent="0.3">
      <c r="O429" t="s">
        <v>1798</v>
      </c>
      <c r="P429" t="s">
        <v>33</v>
      </c>
      <c r="Q429" t="s">
        <v>47</v>
      </c>
    </row>
    <row r="430" spans="15:17" x14ac:dyDescent="0.3">
      <c r="O430" t="s">
        <v>1804</v>
      </c>
      <c r="P430" t="s">
        <v>33</v>
      </c>
      <c r="Q430" t="s">
        <v>32</v>
      </c>
    </row>
    <row r="431" spans="15:17" x14ac:dyDescent="0.3">
      <c r="O431" t="s">
        <v>1808</v>
      </c>
      <c r="P431" t="s">
        <v>33</v>
      </c>
      <c r="Q431" t="s">
        <v>32</v>
      </c>
    </row>
    <row r="432" spans="15:17" x14ac:dyDescent="0.3">
      <c r="O432" t="s">
        <v>1811</v>
      </c>
      <c r="P432" t="s">
        <v>33</v>
      </c>
      <c r="Q432" t="s">
        <v>32</v>
      </c>
    </row>
    <row r="433" spans="15:17" x14ac:dyDescent="0.3">
      <c r="O433" t="s">
        <v>1814</v>
      </c>
      <c r="P433" t="s">
        <v>33</v>
      </c>
      <c r="Q433" t="s">
        <v>32</v>
      </c>
    </row>
    <row r="434" spans="15:17" x14ac:dyDescent="0.3">
      <c r="O434" t="s">
        <v>1819</v>
      </c>
      <c r="P434" t="s">
        <v>33</v>
      </c>
      <c r="Q434" t="s">
        <v>32</v>
      </c>
    </row>
    <row r="435" spans="15:17" x14ac:dyDescent="0.3">
      <c r="O435" t="s">
        <v>1822</v>
      </c>
      <c r="P435" t="s">
        <v>33</v>
      </c>
      <c r="Q435" t="s">
        <v>32</v>
      </c>
    </row>
    <row r="436" spans="15:17" x14ac:dyDescent="0.3">
      <c r="O436" t="s">
        <v>1825</v>
      </c>
      <c r="P436" t="s">
        <v>33</v>
      </c>
      <c r="Q436" t="s">
        <v>32</v>
      </c>
    </row>
    <row r="437" spans="15:17" x14ac:dyDescent="0.3">
      <c r="O437" t="s">
        <v>1827</v>
      </c>
      <c r="P437" t="s">
        <v>33</v>
      </c>
      <c r="Q437" t="s">
        <v>32</v>
      </c>
    </row>
    <row r="438" spans="15:17" x14ac:dyDescent="0.3">
      <c r="O438" t="s">
        <v>1829</v>
      </c>
      <c r="P438" t="s">
        <v>33</v>
      </c>
      <c r="Q438" t="s">
        <v>32</v>
      </c>
    </row>
    <row r="439" spans="15:17" x14ac:dyDescent="0.3">
      <c r="O439" t="s">
        <v>1832</v>
      </c>
      <c r="P439" t="s">
        <v>33</v>
      </c>
      <c r="Q439" t="s">
        <v>32</v>
      </c>
    </row>
    <row r="440" spans="15:17" x14ac:dyDescent="0.3">
      <c r="O440" t="s">
        <v>1835</v>
      </c>
      <c r="P440" t="s">
        <v>33</v>
      </c>
      <c r="Q440" t="s">
        <v>32</v>
      </c>
    </row>
    <row r="441" spans="15:17" x14ac:dyDescent="0.3">
      <c r="O441" t="s">
        <v>1840</v>
      </c>
      <c r="P441" t="s">
        <v>33</v>
      </c>
      <c r="Q441" t="s">
        <v>32</v>
      </c>
    </row>
    <row r="442" spans="15:17" x14ac:dyDescent="0.3">
      <c r="O442" t="s">
        <v>1843</v>
      </c>
      <c r="P442" t="s">
        <v>33</v>
      </c>
      <c r="Q442" t="s">
        <v>32</v>
      </c>
    </row>
    <row r="443" spans="15:17" x14ac:dyDescent="0.3">
      <c r="O443" t="s">
        <v>1845</v>
      </c>
      <c r="P443" t="s">
        <v>33</v>
      </c>
      <c r="Q443" t="s">
        <v>32</v>
      </c>
    </row>
    <row r="444" spans="15:17" x14ac:dyDescent="0.3">
      <c r="O444" t="s">
        <v>1849</v>
      </c>
      <c r="P444" t="s">
        <v>33</v>
      </c>
      <c r="Q444" t="s">
        <v>32</v>
      </c>
    </row>
    <row r="445" spans="15:17" x14ac:dyDescent="0.3">
      <c r="O445" t="s">
        <v>1852</v>
      </c>
      <c r="P445" t="s">
        <v>33</v>
      </c>
      <c r="Q445" t="s">
        <v>32</v>
      </c>
    </row>
    <row r="446" spans="15:17" x14ac:dyDescent="0.3">
      <c r="O446" t="s">
        <v>1855</v>
      </c>
      <c r="P446" t="s">
        <v>33</v>
      </c>
      <c r="Q446" t="s">
        <v>32</v>
      </c>
    </row>
    <row r="447" spans="15:17" x14ac:dyDescent="0.3">
      <c r="O447" t="s">
        <v>1859</v>
      </c>
      <c r="P447" t="s">
        <v>33</v>
      </c>
      <c r="Q447" t="s">
        <v>32</v>
      </c>
    </row>
    <row r="448" spans="15:17" x14ac:dyDescent="0.3">
      <c r="O448" t="s">
        <v>1862</v>
      </c>
      <c r="P448" t="s">
        <v>33</v>
      </c>
      <c r="Q448" t="s">
        <v>32</v>
      </c>
    </row>
    <row r="449" spans="15:17" x14ac:dyDescent="0.3">
      <c r="O449" t="s">
        <v>1864</v>
      </c>
      <c r="P449" t="s">
        <v>33</v>
      </c>
      <c r="Q449" t="s">
        <v>32</v>
      </c>
    </row>
    <row r="450" spans="15:17" x14ac:dyDescent="0.3">
      <c r="O450" t="s">
        <v>1866</v>
      </c>
      <c r="P450" t="s">
        <v>33</v>
      </c>
      <c r="Q450" t="s">
        <v>32</v>
      </c>
    </row>
    <row r="451" spans="15:17" x14ac:dyDescent="0.3">
      <c r="O451" t="s">
        <v>1869</v>
      </c>
      <c r="P451" t="s">
        <v>33</v>
      </c>
      <c r="Q451" t="s">
        <v>32</v>
      </c>
    </row>
    <row r="452" spans="15:17" x14ac:dyDescent="0.3">
      <c r="O452" t="s">
        <v>1873</v>
      </c>
      <c r="P452" t="s">
        <v>33</v>
      </c>
      <c r="Q452" t="s">
        <v>572</v>
      </c>
    </row>
    <row r="453" spans="15:17" x14ac:dyDescent="0.3">
      <c r="O453" t="s">
        <v>1877</v>
      </c>
      <c r="P453" t="s">
        <v>33</v>
      </c>
      <c r="Q453" t="s">
        <v>32</v>
      </c>
    </row>
    <row r="454" spans="15:17" x14ac:dyDescent="0.3">
      <c r="O454" t="s">
        <v>1881</v>
      </c>
      <c r="P454" t="s">
        <v>33</v>
      </c>
      <c r="Q454" t="s">
        <v>32</v>
      </c>
    </row>
    <row r="455" spans="15:17" x14ac:dyDescent="0.3">
      <c r="O455" t="s">
        <v>1883</v>
      </c>
      <c r="P455" t="s">
        <v>33</v>
      </c>
      <c r="Q455" t="s">
        <v>32</v>
      </c>
    </row>
    <row r="456" spans="15:17" x14ac:dyDescent="0.3">
      <c r="O456" t="s">
        <v>1888</v>
      </c>
      <c r="P456" t="s">
        <v>33</v>
      </c>
      <c r="Q456" t="s">
        <v>32</v>
      </c>
    </row>
    <row r="457" spans="15:17" x14ac:dyDescent="0.3">
      <c r="O457" t="s">
        <v>1892</v>
      </c>
      <c r="P457" t="s">
        <v>33</v>
      </c>
      <c r="Q457" t="s">
        <v>32</v>
      </c>
    </row>
    <row r="458" spans="15:17" x14ac:dyDescent="0.3">
      <c r="O458" t="s">
        <v>1895</v>
      </c>
      <c r="P458" t="s">
        <v>33</v>
      </c>
      <c r="Q458" t="s">
        <v>32</v>
      </c>
    </row>
    <row r="459" spans="15:17" x14ac:dyDescent="0.3">
      <c r="O459" t="s">
        <v>1899</v>
      </c>
      <c r="P459" t="s">
        <v>33</v>
      </c>
      <c r="Q459" t="s">
        <v>32</v>
      </c>
    </row>
    <row r="460" spans="15:17" x14ac:dyDescent="0.3">
      <c r="O460" t="s">
        <v>1904</v>
      </c>
      <c r="P460" t="s">
        <v>33</v>
      </c>
      <c r="Q460" t="s">
        <v>32</v>
      </c>
    </row>
    <row r="461" spans="15:17" x14ac:dyDescent="0.3">
      <c r="O461" t="s">
        <v>1907</v>
      </c>
      <c r="P461" t="s">
        <v>33</v>
      </c>
      <c r="Q461" t="s">
        <v>32</v>
      </c>
    </row>
    <row r="462" spans="15:17" x14ac:dyDescent="0.3">
      <c r="O462" t="s">
        <v>1910</v>
      </c>
      <c r="P462" t="s">
        <v>33</v>
      </c>
      <c r="Q462" t="s">
        <v>32</v>
      </c>
    </row>
    <row r="463" spans="15:17" x14ac:dyDescent="0.3">
      <c r="O463" t="s">
        <v>1915</v>
      </c>
      <c r="P463" t="s">
        <v>33</v>
      </c>
      <c r="Q463" t="s">
        <v>32</v>
      </c>
    </row>
    <row r="464" spans="15:17" x14ac:dyDescent="0.3">
      <c r="O464" t="s">
        <v>1919</v>
      </c>
      <c r="P464" t="s">
        <v>33</v>
      </c>
      <c r="Q464" t="s">
        <v>32</v>
      </c>
    </row>
    <row r="465" spans="15:17" x14ac:dyDescent="0.3">
      <c r="O465" t="s">
        <v>1923</v>
      </c>
      <c r="P465" t="s">
        <v>33</v>
      </c>
      <c r="Q465" t="s">
        <v>32</v>
      </c>
    </row>
    <row r="466" spans="15:17" x14ac:dyDescent="0.3">
      <c r="O466" t="s">
        <v>1928</v>
      </c>
      <c r="P466" t="s">
        <v>33</v>
      </c>
      <c r="Q466" t="s">
        <v>32</v>
      </c>
    </row>
    <row r="467" spans="15:17" x14ac:dyDescent="0.3">
      <c r="O467" t="s">
        <v>1932</v>
      </c>
      <c r="P467" t="s">
        <v>33</v>
      </c>
      <c r="Q467" t="s">
        <v>32</v>
      </c>
    </row>
    <row r="468" spans="15:17" x14ac:dyDescent="0.3">
      <c r="O468" t="s">
        <v>1936</v>
      </c>
      <c r="P468" t="s">
        <v>33</v>
      </c>
      <c r="Q468" t="s">
        <v>32</v>
      </c>
    </row>
    <row r="469" spans="15:17" x14ac:dyDescent="0.3">
      <c r="O469" t="s">
        <v>1939</v>
      </c>
      <c r="P469" t="s">
        <v>33</v>
      </c>
      <c r="Q469" t="s">
        <v>32</v>
      </c>
    </row>
    <row r="470" spans="15:17" x14ac:dyDescent="0.3">
      <c r="O470" t="s">
        <v>1942</v>
      </c>
      <c r="P470" t="s">
        <v>33</v>
      </c>
      <c r="Q470" t="s">
        <v>32</v>
      </c>
    </row>
    <row r="471" spans="15:17" x14ac:dyDescent="0.3">
      <c r="O471" t="s">
        <v>1947</v>
      </c>
      <c r="P471" t="s">
        <v>33</v>
      </c>
      <c r="Q471" t="s">
        <v>32</v>
      </c>
    </row>
    <row r="472" spans="15:17" x14ac:dyDescent="0.3">
      <c r="O472" t="s">
        <v>1952</v>
      </c>
      <c r="P472" t="s">
        <v>33</v>
      </c>
      <c r="Q472" t="s">
        <v>32</v>
      </c>
    </row>
    <row r="473" spans="15:17" x14ac:dyDescent="0.3">
      <c r="O473" t="s">
        <v>1956</v>
      </c>
      <c r="P473" t="s">
        <v>33</v>
      </c>
      <c r="Q473" t="s">
        <v>32</v>
      </c>
    </row>
    <row r="474" spans="15:17" x14ac:dyDescent="0.3">
      <c r="O474" t="s">
        <v>1960</v>
      </c>
      <c r="P474" t="s">
        <v>33</v>
      </c>
      <c r="Q474" t="s">
        <v>32</v>
      </c>
    </row>
    <row r="475" spans="15:17" x14ac:dyDescent="0.3">
      <c r="O475" t="s">
        <v>1965</v>
      </c>
      <c r="P475" t="s">
        <v>33</v>
      </c>
      <c r="Q475" t="s">
        <v>32</v>
      </c>
    </row>
    <row r="476" spans="15:17" x14ac:dyDescent="0.3">
      <c r="O476" t="s">
        <v>1968</v>
      </c>
      <c r="P476" t="s">
        <v>33</v>
      </c>
      <c r="Q476" t="s">
        <v>32</v>
      </c>
    </row>
    <row r="477" spans="15:17" x14ac:dyDescent="0.3">
      <c r="O477" t="s">
        <v>1974</v>
      </c>
      <c r="P477" t="s">
        <v>33</v>
      </c>
      <c r="Q477" t="s">
        <v>32</v>
      </c>
    </row>
    <row r="478" spans="15:17" x14ac:dyDescent="0.3">
      <c r="O478" t="s">
        <v>1978</v>
      </c>
      <c r="P478" t="s">
        <v>33</v>
      </c>
      <c r="Q478" t="s">
        <v>32</v>
      </c>
    </row>
    <row r="479" spans="15:17" x14ac:dyDescent="0.3">
      <c r="O479" t="s">
        <v>1982</v>
      </c>
      <c r="P479" t="s">
        <v>33</v>
      </c>
      <c r="Q479" t="s">
        <v>32</v>
      </c>
    </row>
    <row r="480" spans="15:17" hidden="1" x14ac:dyDescent="0.3">
      <c r="O480" t="s">
        <v>1984</v>
      </c>
      <c r="P480" t="s">
        <v>1988</v>
      </c>
      <c r="Q480" t="s">
        <v>32</v>
      </c>
    </row>
    <row r="481" spans="15:17" x14ac:dyDescent="0.3">
      <c r="O481" t="s">
        <v>1990</v>
      </c>
      <c r="P481" t="s">
        <v>33</v>
      </c>
      <c r="Q481" t="s">
        <v>32</v>
      </c>
    </row>
    <row r="482" spans="15:17" x14ac:dyDescent="0.3">
      <c r="O482" t="s">
        <v>1995</v>
      </c>
      <c r="P482" t="s">
        <v>33</v>
      </c>
      <c r="Q482" t="s">
        <v>32</v>
      </c>
    </row>
    <row r="483" spans="15:17" x14ac:dyDescent="0.3">
      <c r="O483" t="s">
        <v>1999</v>
      </c>
      <c r="P483" t="s">
        <v>33</v>
      </c>
      <c r="Q483" t="s">
        <v>32</v>
      </c>
    </row>
    <row r="484" spans="15:17" x14ac:dyDescent="0.3">
      <c r="O484" t="s">
        <v>2002</v>
      </c>
      <c r="P484" t="s">
        <v>33</v>
      </c>
      <c r="Q484" t="s">
        <v>32</v>
      </c>
    </row>
    <row r="485" spans="15:17" x14ac:dyDescent="0.3">
      <c r="O485" t="s">
        <v>2004</v>
      </c>
      <c r="P485" t="s">
        <v>33</v>
      </c>
      <c r="Q485" t="s">
        <v>32</v>
      </c>
    </row>
    <row r="486" spans="15:17" x14ac:dyDescent="0.3">
      <c r="O486" t="s">
        <v>2008</v>
      </c>
      <c r="P486" t="s">
        <v>33</v>
      </c>
      <c r="Q486" t="s">
        <v>32</v>
      </c>
    </row>
    <row r="487" spans="15:17" x14ac:dyDescent="0.3">
      <c r="O487" t="s">
        <v>2012</v>
      </c>
      <c r="P487" t="s">
        <v>33</v>
      </c>
      <c r="Q487" t="s">
        <v>32</v>
      </c>
    </row>
    <row r="488" spans="15:17" x14ac:dyDescent="0.3">
      <c r="O488" t="s">
        <v>2016</v>
      </c>
      <c r="P488" t="s">
        <v>33</v>
      </c>
      <c r="Q488" t="s">
        <v>32</v>
      </c>
    </row>
    <row r="489" spans="15:17" x14ac:dyDescent="0.3">
      <c r="O489" t="s">
        <v>2022</v>
      </c>
      <c r="P489" t="s">
        <v>33</v>
      </c>
      <c r="Q489" t="s">
        <v>32</v>
      </c>
    </row>
    <row r="490" spans="15:17" x14ac:dyDescent="0.3">
      <c r="O490" t="s">
        <v>2027</v>
      </c>
      <c r="P490" t="s">
        <v>33</v>
      </c>
      <c r="Q490" t="s">
        <v>572</v>
      </c>
    </row>
    <row r="491" spans="15:17" x14ac:dyDescent="0.3">
      <c r="O491" t="s">
        <v>2032</v>
      </c>
      <c r="P491" t="s">
        <v>33</v>
      </c>
      <c r="Q491" t="s">
        <v>32</v>
      </c>
    </row>
    <row r="492" spans="15:17" x14ac:dyDescent="0.3">
      <c r="O492" t="s">
        <v>2037</v>
      </c>
      <c r="P492" t="s">
        <v>33</v>
      </c>
      <c r="Q492" t="s">
        <v>32</v>
      </c>
    </row>
    <row r="493" spans="15:17" x14ac:dyDescent="0.3">
      <c r="O493" t="s">
        <v>2039</v>
      </c>
      <c r="P493" t="s">
        <v>33</v>
      </c>
      <c r="Q493" t="s">
        <v>32</v>
      </c>
    </row>
    <row r="494" spans="15:17" x14ac:dyDescent="0.3">
      <c r="O494" t="s">
        <v>2044</v>
      </c>
      <c r="P494" t="s">
        <v>33</v>
      </c>
      <c r="Q494" t="s">
        <v>287</v>
      </c>
    </row>
    <row r="495" spans="15:17" x14ac:dyDescent="0.3">
      <c r="O495" t="s">
        <v>2048</v>
      </c>
      <c r="P495" t="s">
        <v>33</v>
      </c>
      <c r="Q495" t="s">
        <v>32</v>
      </c>
    </row>
    <row r="496" spans="15:17" x14ac:dyDescent="0.3">
      <c r="O496" t="s">
        <v>2052</v>
      </c>
      <c r="P496" t="s">
        <v>33</v>
      </c>
      <c r="Q496" t="s">
        <v>32</v>
      </c>
    </row>
    <row r="497" spans="15:17" x14ac:dyDescent="0.3">
      <c r="O497" t="s">
        <v>2058</v>
      </c>
      <c r="P497" t="s">
        <v>33</v>
      </c>
      <c r="Q497" t="s">
        <v>1390</v>
      </c>
    </row>
    <row r="498" spans="15:17" hidden="1" x14ac:dyDescent="0.3">
      <c r="O498" t="s">
        <v>2063</v>
      </c>
      <c r="P498" t="s">
        <v>2067</v>
      </c>
      <c r="Q498" t="s">
        <v>1390</v>
      </c>
    </row>
    <row r="499" spans="15:17" x14ac:dyDescent="0.3">
      <c r="O499" t="s">
        <v>2069</v>
      </c>
      <c r="P499" t="s">
        <v>33</v>
      </c>
      <c r="Q499" t="s">
        <v>47</v>
      </c>
    </row>
    <row r="500" spans="15:17" x14ac:dyDescent="0.3">
      <c r="O500" t="s">
        <v>2072</v>
      </c>
      <c r="P500" t="s">
        <v>33</v>
      </c>
      <c r="Q500" t="s">
        <v>205</v>
      </c>
    </row>
    <row r="501" spans="15:17" x14ac:dyDescent="0.3">
      <c r="O501" t="s">
        <v>2077</v>
      </c>
      <c r="P501" t="s">
        <v>33</v>
      </c>
      <c r="Q501" t="s">
        <v>32</v>
      </c>
    </row>
    <row r="502" spans="15:17" x14ac:dyDescent="0.3">
      <c r="O502" t="s">
        <v>2080</v>
      </c>
      <c r="P502" t="s">
        <v>33</v>
      </c>
      <c r="Q502" t="s">
        <v>32</v>
      </c>
    </row>
    <row r="503" spans="15:17" x14ac:dyDescent="0.3">
      <c r="O503" t="s">
        <v>2083</v>
      </c>
      <c r="P503" t="s">
        <v>33</v>
      </c>
      <c r="Q503" t="s">
        <v>32</v>
      </c>
    </row>
    <row r="504" spans="15:17" x14ac:dyDescent="0.3">
      <c r="O504" t="s">
        <v>2085</v>
      </c>
      <c r="P504" t="s">
        <v>33</v>
      </c>
      <c r="Q504" t="s">
        <v>32</v>
      </c>
    </row>
    <row r="505" spans="15:17" x14ac:dyDescent="0.3">
      <c r="O505" t="s">
        <v>2089</v>
      </c>
      <c r="P505" t="s">
        <v>33</v>
      </c>
      <c r="Q505" t="s">
        <v>572</v>
      </c>
    </row>
    <row r="506" spans="15:17" x14ac:dyDescent="0.3">
      <c r="O506" t="s">
        <v>2092</v>
      </c>
      <c r="P506" t="s">
        <v>33</v>
      </c>
      <c r="Q506" t="s">
        <v>32</v>
      </c>
    </row>
    <row r="507" spans="15:17" x14ac:dyDescent="0.3">
      <c r="O507" t="s">
        <v>2094</v>
      </c>
      <c r="P507" t="s">
        <v>33</v>
      </c>
      <c r="Q507" t="s">
        <v>32</v>
      </c>
    </row>
    <row r="508" spans="15:17" x14ac:dyDescent="0.3">
      <c r="O508" t="s">
        <v>2097</v>
      </c>
      <c r="P508" t="s">
        <v>33</v>
      </c>
      <c r="Q508" t="s">
        <v>32</v>
      </c>
    </row>
    <row r="509" spans="15:17" x14ac:dyDescent="0.3">
      <c r="O509" t="s">
        <v>2101</v>
      </c>
      <c r="P509" t="s">
        <v>33</v>
      </c>
      <c r="Q509" t="s">
        <v>1390</v>
      </c>
    </row>
    <row r="510" spans="15:17" x14ac:dyDescent="0.3">
      <c r="O510" t="s">
        <v>2103</v>
      </c>
      <c r="P510" t="s">
        <v>33</v>
      </c>
      <c r="Q510" t="s">
        <v>32</v>
      </c>
    </row>
    <row r="511" spans="15:17" x14ac:dyDescent="0.3">
      <c r="O511" t="s">
        <v>2108</v>
      </c>
      <c r="P511" t="s">
        <v>33</v>
      </c>
      <c r="Q511" t="s">
        <v>32</v>
      </c>
    </row>
    <row r="512" spans="15:17" x14ac:dyDescent="0.3">
      <c r="O512" t="s">
        <v>2112</v>
      </c>
      <c r="P512" t="s">
        <v>33</v>
      </c>
      <c r="Q512" t="s">
        <v>2116</v>
      </c>
    </row>
    <row r="513" spans="15:17" x14ac:dyDescent="0.3">
      <c r="O513" t="s">
        <v>2118</v>
      </c>
      <c r="P513" t="s">
        <v>33</v>
      </c>
      <c r="Q513" t="s">
        <v>32</v>
      </c>
    </row>
    <row r="514" spans="15:17" x14ac:dyDescent="0.3">
      <c r="O514" t="s">
        <v>2122</v>
      </c>
      <c r="P514" t="s">
        <v>33</v>
      </c>
      <c r="Q514" t="s">
        <v>32</v>
      </c>
    </row>
    <row r="515" spans="15:17" x14ac:dyDescent="0.3">
      <c r="O515" t="s">
        <v>2126</v>
      </c>
      <c r="P515" t="s">
        <v>33</v>
      </c>
      <c r="Q515" t="s">
        <v>32</v>
      </c>
    </row>
    <row r="516" spans="15:17" x14ac:dyDescent="0.3">
      <c r="O516" t="s">
        <v>2129</v>
      </c>
      <c r="P516" t="s">
        <v>33</v>
      </c>
      <c r="Q516" t="s">
        <v>32</v>
      </c>
    </row>
    <row r="517" spans="15:17" x14ac:dyDescent="0.3">
      <c r="O517" t="s">
        <v>2134</v>
      </c>
      <c r="P517" t="s">
        <v>33</v>
      </c>
      <c r="Q517" t="s">
        <v>32</v>
      </c>
    </row>
    <row r="518" spans="15:17" x14ac:dyDescent="0.3">
      <c r="O518" t="s">
        <v>2136</v>
      </c>
      <c r="P518" t="s">
        <v>33</v>
      </c>
      <c r="Q518" t="s">
        <v>32</v>
      </c>
    </row>
    <row r="519" spans="15:17" x14ac:dyDescent="0.3">
      <c r="O519" t="s">
        <v>2140</v>
      </c>
      <c r="P519" t="s">
        <v>33</v>
      </c>
      <c r="Q519" t="s">
        <v>32</v>
      </c>
    </row>
    <row r="520" spans="15:17" x14ac:dyDescent="0.3">
      <c r="O520" t="s">
        <v>2143</v>
      </c>
      <c r="P520" t="s">
        <v>33</v>
      </c>
      <c r="Q520" t="s">
        <v>32</v>
      </c>
    </row>
    <row r="521" spans="15:17" x14ac:dyDescent="0.3">
      <c r="O521" t="s">
        <v>2146</v>
      </c>
      <c r="P521" t="s">
        <v>33</v>
      </c>
      <c r="Q521" t="s">
        <v>32</v>
      </c>
    </row>
    <row r="522" spans="15:17" x14ac:dyDescent="0.3">
      <c r="O522" t="s">
        <v>2150</v>
      </c>
      <c r="P522" t="s">
        <v>33</v>
      </c>
      <c r="Q522" t="s">
        <v>32</v>
      </c>
    </row>
    <row r="523" spans="15:17" x14ac:dyDescent="0.3">
      <c r="O523" t="s">
        <v>2154</v>
      </c>
      <c r="P523" t="s">
        <v>33</v>
      </c>
      <c r="Q523" t="s">
        <v>32</v>
      </c>
    </row>
    <row r="524" spans="15:17" x14ac:dyDescent="0.3">
      <c r="O524" t="s">
        <v>2158</v>
      </c>
      <c r="P524" t="s">
        <v>33</v>
      </c>
      <c r="Q524" t="s">
        <v>32</v>
      </c>
    </row>
    <row r="525" spans="15:17" x14ac:dyDescent="0.3">
      <c r="O525" t="s">
        <v>2163</v>
      </c>
      <c r="P525" t="s">
        <v>33</v>
      </c>
      <c r="Q525" t="s">
        <v>32</v>
      </c>
    </row>
    <row r="526" spans="15:17" x14ac:dyDescent="0.3">
      <c r="O526" t="s">
        <v>2167</v>
      </c>
      <c r="P526" t="s">
        <v>33</v>
      </c>
      <c r="Q526" t="s">
        <v>32</v>
      </c>
    </row>
    <row r="527" spans="15:17" x14ac:dyDescent="0.3">
      <c r="O527" t="s">
        <v>2170</v>
      </c>
      <c r="P527" t="s">
        <v>33</v>
      </c>
      <c r="Q527" t="s">
        <v>32</v>
      </c>
    </row>
    <row r="528" spans="15:17" x14ac:dyDescent="0.3">
      <c r="O528" t="s">
        <v>2173</v>
      </c>
      <c r="P528" t="s">
        <v>33</v>
      </c>
      <c r="Q528" t="s">
        <v>32</v>
      </c>
    </row>
    <row r="529" spans="15:17" x14ac:dyDescent="0.3">
      <c r="O529" t="s">
        <v>2175</v>
      </c>
      <c r="P529" t="s">
        <v>33</v>
      </c>
      <c r="Q529" t="s">
        <v>32</v>
      </c>
    </row>
    <row r="530" spans="15:17" x14ac:dyDescent="0.3">
      <c r="O530" t="s">
        <v>2178</v>
      </c>
      <c r="P530" t="s">
        <v>33</v>
      </c>
      <c r="Q530" t="s">
        <v>32</v>
      </c>
    </row>
    <row r="531" spans="15:17" x14ac:dyDescent="0.3">
      <c r="O531" t="s">
        <v>2182</v>
      </c>
      <c r="P531" t="s">
        <v>33</v>
      </c>
      <c r="Q531" t="s">
        <v>32</v>
      </c>
    </row>
    <row r="532" spans="15:17" x14ac:dyDescent="0.3">
      <c r="O532" t="s">
        <v>2185</v>
      </c>
      <c r="P532" t="s">
        <v>33</v>
      </c>
      <c r="Q532" t="s">
        <v>32</v>
      </c>
    </row>
    <row r="533" spans="15:17" x14ac:dyDescent="0.3">
      <c r="O533" t="s">
        <v>2189</v>
      </c>
      <c r="P533" t="s">
        <v>33</v>
      </c>
      <c r="Q533" t="s">
        <v>32</v>
      </c>
    </row>
    <row r="534" spans="15:17" x14ac:dyDescent="0.3">
      <c r="O534" t="s">
        <v>2191</v>
      </c>
      <c r="P534" t="s">
        <v>33</v>
      </c>
      <c r="Q534" t="s">
        <v>32</v>
      </c>
    </row>
    <row r="535" spans="15:17" x14ac:dyDescent="0.3">
      <c r="O535" t="s">
        <v>2195</v>
      </c>
      <c r="P535" t="s">
        <v>33</v>
      </c>
      <c r="Q535" t="s">
        <v>32</v>
      </c>
    </row>
    <row r="536" spans="15:17" x14ac:dyDescent="0.3">
      <c r="O536" t="s">
        <v>2199</v>
      </c>
      <c r="P536" t="s">
        <v>33</v>
      </c>
      <c r="Q536" t="s">
        <v>1390</v>
      </c>
    </row>
    <row r="537" spans="15:17" x14ac:dyDescent="0.3">
      <c r="O537" t="s">
        <v>2202</v>
      </c>
      <c r="P537" t="s">
        <v>33</v>
      </c>
      <c r="Q537" t="s">
        <v>32</v>
      </c>
    </row>
    <row r="538" spans="15:17" x14ac:dyDescent="0.3">
      <c r="O538" t="s">
        <v>2205</v>
      </c>
      <c r="P538" t="s">
        <v>33</v>
      </c>
      <c r="Q538" t="s">
        <v>32</v>
      </c>
    </row>
    <row r="539" spans="15:17" x14ac:dyDescent="0.3">
      <c r="O539" t="s">
        <v>2209</v>
      </c>
      <c r="P539" t="s">
        <v>33</v>
      </c>
      <c r="Q539" t="s">
        <v>32</v>
      </c>
    </row>
    <row r="540" spans="15:17" x14ac:dyDescent="0.3">
      <c r="O540" t="s">
        <v>2212</v>
      </c>
      <c r="P540" t="s">
        <v>33</v>
      </c>
      <c r="Q540" t="s">
        <v>32</v>
      </c>
    </row>
    <row r="541" spans="15:17" x14ac:dyDescent="0.3">
      <c r="O541" t="s">
        <v>2216</v>
      </c>
      <c r="P541" t="s">
        <v>33</v>
      </c>
      <c r="Q541" t="s">
        <v>32</v>
      </c>
    </row>
    <row r="542" spans="15:17" x14ac:dyDescent="0.3">
      <c r="O542" t="s">
        <v>2219</v>
      </c>
      <c r="P542" t="s">
        <v>33</v>
      </c>
      <c r="Q542" t="s">
        <v>32</v>
      </c>
    </row>
    <row r="543" spans="15:17" x14ac:dyDescent="0.3">
      <c r="O543" t="s">
        <v>2224</v>
      </c>
      <c r="P543" t="s">
        <v>33</v>
      </c>
      <c r="Q543" t="s">
        <v>32</v>
      </c>
    </row>
    <row r="544" spans="15:17" x14ac:dyDescent="0.3">
      <c r="O544" t="s">
        <v>2229</v>
      </c>
      <c r="P544" t="s">
        <v>33</v>
      </c>
      <c r="Q544" t="s">
        <v>32</v>
      </c>
    </row>
    <row r="545" spans="15:17" x14ac:dyDescent="0.3">
      <c r="O545" t="s">
        <v>2234</v>
      </c>
      <c r="P545" t="s">
        <v>33</v>
      </c>
      <c r="Q545" t="s">
        <v>32</v>
      </c>
    </row>
    <row r="546" spans="15:17" x14ac:dyDescent="0.3">
      <c r="O546" t="s">
        <v>2238</v>
      </c>
      <c r="P546" t="s">
        <v>33</v>
      </c>
      <c r="Q546" t="s">
        <v>32</v>
      </c>
    </row>
    <row r="547" spans="15:17" x14ac:dyDescent="0.3">
      <c r="O547" t="s">
        <v>2242</v>
      </c>
      <c r="P547" t="s">
        <v>33</v>
      </c>
      <c r="Q547" t="s">
        <v>32</v>
      </c>
    </row>
    <row r="548" spans="15:17" x14ac:dyDescent="0.3">
      <c r="O548" t="s">
        <v>2245</v>
      </c>
      <c r="P548" t="s">
        <v>33</v>
      </c>
      <c r="Q548" t="s">
        <v>32</v>
      </c>
    </row>
    <row r="549" spans="15:17" x14ac:dyDescent="0.3">
      <c r="O549" t="s">
        <v>2249</v>
      </c>
      <c r="P549" t="s">
        <v>33</v>
      </c>
      <c r="Q549" t="s">
        <v>47</v>
      </c>
    </row>
    <row r="550" spans="15:17" x14ac:dyDescent="0.3">
      <c r="O550" t="s">
        <v>2252</v>
      </c>
      <c r="P550" t="s">
        <v>33</v>
      </c>
      <c r="Q550" t="s">
        <v>32</v>
      </c>
    </row>
    <row r="551" spans="15:17" x14ac:dyDescent="0.3">
      <c r="O551" t="s">
        <v>2257</v>
      </c>
      <c r="P551" t="s">
        <v>33</v>
      </c>
      <c r="Q551" t="s">
        <v>32</v>
      </c>
    </row>
    <row r="552" spans="15:17" x14ac:dyDescent="0.3">
      <c r="O552" t="s">
        <v>2259</v>
      </c>
      <c r="P552" t="s">
        <v>33</v>
      </c>
      <c r="Q552" t="s">
        <v>32</v>
      </c>
    </row>
    <row r="553" spans="15:17" x14ac:dyDescent="0.3">
      <c r="O553" t="s">
        <v>2261</v>
      </c>
      <c r="P553" t="s">
        <v>33</v>
      </c>
      <c r="Q553" t="s">
        <v>32</v>
      </c>
    </row>
    <row r="554" spans="15:17" x14ac:dyDescent="0.3">
      <c r="O554" t="s">
        <v>2264</v>
      </c>
      <c r="P554" t="s">
        <v>33</v>
      </c>
      <c r="Q554" t="s">
        <v>32</v>
      </c>
    </row>
    <row r="555" spans="15:17" x14ac:dyDescent="0.3">
      <c r="O555" t="s">
        <v>2266</v>
      </c>
      <c r="P555" t="s">
        <v>33</v>
      </c>
      <c r="Q555" t="s">
        <v>32</v>
      </c>
    </row>
    <row r="556" spans="15:17" x14ac:dyDescent="0.3">
      <c r="O556" t="s">
        <v>2270</v>
      </c>
      <c r="P556" t="s">
        <v>33</v>
      </c>
      <c r="Q556" t="s">
        <v>32</v>
      </c>
    </row>
    <row r="557" spans="15:17" x14ac:dyDescent="0.3">
      <c r="O557" t="s">
        <v>2275</v>
      </c>
      <c r="P557" t="s">
        <v>33</v>
      </c>
      <c r="Q557" t="s">
        <v>32</v>
      </c>
    </row>
    <row r="558" spans="15:17" x14ac:dyDescent="0.3">
      <c r="O558" t="s">
        <v>2279</v>
      </c>
      <c r="P558" t="s">
        <v>33</v>
      </c>
      <c r="Q558" t="s">
        <v>32</v>
      </c>
    </row>
    <row r="559" spans="15:17" x14ac:dyDescent="0.3">
      <c r="O559" t="s">
        <v>2282</v>
      </c>
      <c r="P559" t="s">
        <v>33</v>
      </c>
      <c r="Q559" t="s">
        <v>32</v>
      </c>
    </row>
    <row r="560" spans="15:17" x14ac:dyDescent="0.3">
      <c r="O560" t="s">
        <v>2286</v>
      </c>
      <c r="P560" t="s">
        <v>33</v>
      </c>
      <c r="Q560" t="s">
        <v>32</v>
      </c>
    </row>
    <row r="561" spans="15:17" x14ac:dyDescent="0.3">
      <c r="O561" t="s">
        <v>2290</v>
      </c>
      <c r="P561" t="s">
        <v>33</v>
      </c>
      <c r="Q561" t="s">
        <v>32</v>
      </c>
    </row>
    <row r="562" spans="15:17" x14ac:dyDescent="0.3">
      <c r="O562" t="s">
        <v>2293</v>
      </c>
      <c r="P562" t="s">
        <v>33</v>
      </c>
      <c r="Q562" t="s">
        <v>32</v>
      </c>
    </row>
    <row r="563" spans="15:17" x14ac:dyDescent="0.3">
      <c r="O563" t="s">
        <v>2298</v>
      </c>
      <c r="P563" t="s">
        <v>33</v>
      </c>
      <c r="Q563" t="s">
        <v>32</v>
      </c>
    </row>
    <row r="564" spans="15:17" x14ac:dyDescent="0.3">
      <c r="O564" t="s">
        <v>2304</v>
      </c>
      <c r="P564" t="s">
        <v>33</v>
      </c>
      <c r="Q564" t="s">
        <v>572</v>
      </c>
    </row>
    <row r="565" spans="15:17" x14ac:dyDescent="0.3">
      <c r="O565" t="s">
        <v>2308</v>
      </c>
      <c r="P565" t="s">
        <v>33</v>
      </c>
      <c r="Q565" t="s">
        <v>32</v>
      </c>
    </row>
    <row r="566" spans="15:17" x14ac:dyDescent="0.3">
      <c r="O566" t="s">
        <v>2313</v>
      </c>
      <c r="P566" t="s">
        <v>33</v>
      </c>
      <c r="Q566" t="s">
        <v>32</v>
      </c>
    </row>
    <row r="567" spans="15:17" x14ac:dyDescent="0.3">
      <c r="O567" t="s">
        <v>2319</v>
      </c>
      <c r="P567" t="s">
        <v>33</v>
      </c>
      <c r="Q567" t="s">
        <v>32</v>
      </c>
    </row>
    <row r="568" spans="15:17" x14ac:dyDescent="0.3">
      <c r="O568" t="s">
        <v>2322</v>
      </c>
      <c r="P568" t="s">
        <v>33</v>
      </c>
      <c r="Q568" t="s">
        <v>1390</v>
      </c>
    </row>
    <row r="569" spans="15:17" x14ac:dyDescent="0.3">
      <c r="O569" t="s">
        <v>2327</v>
      </c>
      <c r="P569" t="s">
        <v>33</v>
      </c>
      <c r="Q569" t="s">
        <v>32</v>
      </c>
    </row>
    <row r="570" spans="15:17" x14ac:dyDescent="0.3">
      <c r="O570" t="s">
        <v>2329</v>
      </c>
      <c r="P570" t="s">
        <v>33</v>
      </c>
      <c r="Q570" t="s">
        <v>32</v>
      </c>
    </row>
    <row r="571" spans="15:17" x14ac:dyDescent="0.3">
      <c r="O571" t="s">
        <v>2333</v>
      </c>
      <c r="P571" t="s">
        <v>33</v>
      </c>
      <c r="Q571" t="s">
        <v>32</v>
      </c>
    </row>
    <row r="572" spans="15:17" x14ac:dyDescent="0.3">
      <c r="O572" t="s">
        <v>2338</v>
      </c>
      <c r="P572" t="s">
        <v>33</v>
      </c>
      <c r="Q572" t="s">
        <v>32</v>
      </c>
    </row>
    <row r="573" spans="15:17" x14ac:dyDescent="0.3">
      <c r="O573" t="s">
        <v>2342</v>
      </c>
      <c r="P573" t="s">
        <v>33</v>
      </c>
      <c r="Q573" t="s">
        <v>32</v>
      </c>
    </row>
    <row r="574" spans="15:17" x14ac:dyDescent="0.3">
      <c r="O574" t="s">
        <v>2346</v>
      </c>
      <c r="P574" t="s">
        <v>33</v>
      </c>
      <c r="Q574" t="s">
        <v>32</v>
      </c>
    </row>
    <row r="575" spans="15:17" x14ac:dyDescent="0.3">
      <c r="O575" t="s">
        <v>2350</v>
      </c>
      <c r="P575" t="s">
        <v>33</v>
      </c>
      <c r="Q575" t="s">
        <v>32</v>
      </c>
    </row>
    <row r="576" spans="15:17" x14ac:dyDescent="0.3">
      <c r="O576" t="s">
        <v>2354</v>
      </c>
      <c r="P576" t="s">
        <v>33</v>
      </c>
      <c r="Q576" t="s">
        <v>32</v>
      </c>
    </row>
    <row r="577" spans="15:17" x14ac:dyDescent="0.3">
      <c r="O577" t="s">
        <v>2359</v>
      </c>
      <c r="P577" t="s">
        <v>33</v>
      </c>
      <c r="Q577" t="s">
        <v>32</v>
      </c>
    </row>
    <row r="578" spans="15:17" x14ac:dyDescent="0.3">
      <c r="O578" t="s">
        <v>2361</v>
      </c>
      <c r="P578" t="s">
        <v>33</v>
      </c>
      <c r="Q578" t="s">
        <v>32</v>
      </c>
    </row>
    <row r="579" spans="15:17" x14ac:dyDescent="0.3">
      <c r="O579" t="s">
        <v>2363</v>
      </c>
      <c r="P579" t="s">
        <v>33</v>
      </c>
      <c r="Q579" t="s">
        <v>32</v>
      </c>
    </row>
    <row r="580" spans="15:17" x14ac:dyDescent="0.3">
      <c r="O580" t="s">
        <v>2365</v>
      </c>
      <c r="P580" t="s">
        <v>33</v>
      </c>
      <c r="Q580" t="s">
        <v>32</v>
      </c>
    </row>
    <row r="581" spans="15:17" x14ac:dyDescent="0.3">
      <c r="O581" t="s">
        <v>2369</v>
      </c>
      <c r="P581" t="s">
        <v>33</v>
      </c>
      <c r="Q581" t="s">
        <v>32</v>
      </c>
    </row>
    <row r="582" spans="15:17" x14ac:dyDescent="0.3">
      <c r="O582" t="s">
        <v>2373</v>
      </c>
      <c r="P582" t="s">
        <v>33</v>
      </c>
      <c r="Q582" t="s">
        <v>32</v>
      </c>
    </row>
    <row r="583" spans="15:17" x14ac:dyDescent="0.3">
      <c r="O583" t="s">
        <v>2376</v>
      </c>
      <c r="P583" t="s">
        <v>33</v>
      </c>
      <c r="Q583" t="s">
        <v>32</v>
      </c>
    </row>
    <row r="584" spans="15:17" x14ac:dyDescent="0.3">
      <c r="O584" t="s">
        <v>2380</v>
      </c>
      <c r="P584" t="s">
        <v>33</v>
      </c>
      <c r="Q584" t="s">
        <v>32</v>
      </c>
    </row>
    <row r="585" spans="15:17" x14ac:dyDescent="0.3">
      <c r="O585" t="s">
        <v>2383</v>
      </c>
      <c r="P585" t="s">
        <v>33</v>
      </c>
      <c r="Q585" t="s">
        <v>32</v>
      </c>
    </row>
    <row r="586" spans="15:17" x14ac:dyDescent="0.3">
      <c r="O586" t="s">
        <v>2386</v>
      </c>
      <c r="P586" t="s">
        <v>33</v>
      </c>
      <c r="Q586" t="s">
        <v>32</v>
      </c>
    </row>
    <row r="587" spans="15:17" x14ac:dyDescent="0.3">
      <c r="O587" t="s">
        <v>2390</v>
      </c>
      <c r="P587" t="s">
        <v>33</v>
      </c>
      <c r="Q587" t="s">
        <v>32</v>
      </c>
    </row>
    <row r="588" spans="15:17" x14ac:dyDescent="0.3">
      <c r="O588" t="s">
        <v>2393</v>
      </c>
      <c r="P588" t="s">
        <v>33</v>
      </c>
      <c r="Q588" t="s">
        <v>32</v>
      </c>
    </row>
    <row r="589" spans="15:17" x14ac:dyDescent="0.3">
      <c r="O589" t="s">
        <v>2398</v>
      </c>
      <c r="P589" t="s">
        <v>33</v>
      </c>
      <c r="Q589" t="s">
        <v>32</v>
      </c>
    </row>
    <row r="590" spans="15:17" x14ac:dyDescent="0.3">
      <c r="O590" t="s">
        <v>2400</v>
      </c>
      <c r="P590" t="s">
        <v>33</v>
      </c>
      <c r="Q590" t="s">
        <v>32</v>
      </c>
    </row>
    <row r="591" spans="15:17" x14ac:dyDescent="0.3">
      <c r="O591" t="s">
        <v>2403</v>
      </c>
      <c r="P591" t="s">
        <v>33</v>
      </c>
      <c r="Q591" t="s">
        <v>32</v>
      </c>
    </row>
    <row r="592" spans="15:17" x14ac:dyDescent="0.3">
      <c r="O592" t="s">
        <v>2408</v>
      </c>
      <c r="P592" t="s">
        <v>33</v>
      </c>
      <c r="Q592" t="s">
        <v>32</v>
      </c>
    </row>
    <row r="593" spans="15:17" x14ac:dyDescent="0.3">
      <c r="O593" t="s">
        <v>2411</v>
      </c>
      <c r="P593" t="s">
        <v>33</v>
      </c>
      <c r="Q593" t="s">
        <v>32</v>
      </c>
    </row>
    <row r="594" spans="15:17" x14ac:dyDescent="0.3">
      <c r="O594" t="s">
        <v>2414</v>
      </c>
      <c r="P594" t="s">
        <v>33</v>
      </c>
      <c r="Q594" t="s">
        <v>32</v>
      </c>
    </row>
    <row r="595" spans="15:17" x14ac:dyDescent="0.3">
      <c r="O595" t="s">
        <v>2417</v>
      </c>
      <c r="P595" t="s">
        <v>33</v>
      </c>
      <c r="Q595" t="s">
        <v>32</v>
      </c>
    </row>
    <row r="596" spans="15:17" x14ac:dyDescent="0.3">
      <c r="O596" t="s">
        <v>2421</v>
      </c>
      <c r="P596" t="s">
        <v>33</v>
      </c>
      <c r="Q596" t="s">
        <v>32</v>
      </c>
    </row>
    <row r="597" spans="15:17" x14ac:dyDescent="0.3">
      <c r="O597" t="s">
        <v>2426</v>
      </c>
      <c r="P597" t="s">
        <v>33</v>
      </c>
      <c r="Q597" t="s">
        <v>32</v>
      </c>
    </row>
    <row r="598" spans="15:17" x14ac:dyDescent="0.3">
      <c r="O598" t="s">
        <v>2429</v>
      </c>
      <c r="P598" t="s">
        <v>33</v>
      </c>
      <c r="Q598" t="s">
        <v>47</v>
      </c>
    </row>
    <row r="599" spans="15:17" x14ac:dyDescent="0.3">
      <c r="O599" t="s">
        <v>2432</v>
      </c>
      <c r="P599" t="s">
        <v>33</v>
      </c>
      <c r="Q599" t="s">
        <v>32</v>
      </c>
    </row>
    <row r="600" spans="15:17" x14ac:dyDescent="0.3">
      <c r="O600" t="s">
        <v>2435</v>
      </c>
      <c r="P600" t="s">
        <v>33</v>
      </c>
      <c r="Q600" t="s">
        <v>32</v>
      </c>
    </row>
    <row r="601" spans="15:17" x14ac:dyDescent="0.3">
      <c r="O601" t="s">
        <v>2438</v>
      </c>
      <c r="P601" t="s">
        <v>33</v>
      </c>
      <c r="Q601" t="s">
        <v>32</v>
      </c>
    </row>
    <row r="602" spans="15:17" x14ac:dyDescent="0.3">
      <c r="O602" t="s">
        <v>2442</v>
      </c>
      <c r="P602" t="s">
        <v>33</v>
      </c>
      <c r="Q602" t="s">
        <v>47</v>
      </c>
    </row>
    <row r="603" spans="15:17" x14ac:dyDescent="0.3">
      <c r="O603" t="s">
        <v>2447</v>
      </c>
      <c r="P603" t="s">
        <v>33</v>
      </c>
      <c r="Q603" t="s">
        <v>32</v>
      </c>
    </row>
    <row r="604" spans="15:17" x14ac:dyDescent="0.3">
      <c r="O604" t="s">
        <v>2451</v>
      </c>
      <c r="P604" t="s">
        <v>33</v>
      </c>
      <c r="Q604" t="s">
        <v>32</v>
      </c>
    </row>
    <row r="605" spans="15:17" x14ac:dyDescent="0.3">
      <c r="O605" t="s">
        <v>2456</v>
      </c>
      <c r="P605" t="s">
        <v>33</v>
      </c>
      <c r="Q605" t="s">
        <v>32</v>
      </c>
    </row>
    <row r="606" spans="15:17" x14ac:dyDescent="0.3">
      <c r="O606" t="s">
        <v>2461</v>
      </c>
      <c r="P606" t="s">
        <v>33</v>
      </c>
      <c r="Q606" t="s">
        <v>32</v>
      </c>
    </row>
    <row r="607" spans="15:17" x14ac:dyDescent="0.3">
      <c r="O607" t="s">
        <v>2465</v>
      </c>
      <c r="P607" t="s">
        <v>33</v>
      </c>
      <c r="Q607" t="s">
        <v>47</v>
      </c>
    </row>
    <row r="608" spans="15:17" x14ac:dyDescent="0.3">
      <c r="O608" t="s">
        <v>2468</v>
      </c>
      <c r="P608" t="s">
        <v>33</v>
      </c>
      <c r="Q608" t="s">
        <v>32</v>
      </c>
    </row>
    <row r="609" spans="15:17" x14ac:dyDescent="0.3">
      <c r="O609" t="s">
        <v>2470</v>
      </c>
      <c r="P609" t="s">
        <v>33</v>
      </c>
      <c r="Q609" t="s">
        <v>32</v>
      </c>
    </row>
    <row r="610" spans="15:17" x14ac:dyDescent="0.3">
      <c r="O610" t="s">
        <v>2475</v>
      </c>
      <c r="P610" t="s">
        <v>33</v>
      </c>
      <c r="Q610" t="s">
        <v>32</v>
      </c>
    </row>
    <row r="611" spans="15:17" x14ac:dyDescent="0.3">
      <c r="O611" t="s">
        <v>2479</v>
      </c>
      <c r="P611" t="s">
        <v>33</v>
      </c>
      <c r="Q611" t="s">
        <v>32</v>
      </c>
    </row>
    <row r="612" spans="15:17" x14ac:dyDescent="0.3">
      <c r="O612" t="s">
        <v>2483</v>
      </c>
      <c r="P612" t="s">
        <v>33</v>
      </c>
      <c r="Q612" t="s">
        <v>32</v>
      </c>
    </row>
    <row r="613" spans="15:17" x14ac:dyDescent="0.3">
      <c r="O613" t="s">
        <v>2487</v>
      </c>
      <c r="P613" t="s">
        <v>33</v>
      </c>
      <c r="Q613" t="s">
        <v>32</v>
      </c>
    </row>
    <row r="614" spans="15:17" x14ac:dyDescent="0.3">
      <c r="O614" t="s">
        <v>2491</v>
      </c>
      <c r="P614" t="s">
        <v>33</v>
      </c>
      <c r="Q614" t="s">
        <v>32</v>
      </c>
    </row>
    <row r="615" spans="15:17" x14ac:dyDescent="0.3">
      <c r="O615" t="s">
        <v>2495</v>
      </c>
      <c r="P615" t="s">
        <v>33</v>
      </c>
      <c r="Q615" t="s">
        <v>47</v>
      </c>
    </row>
    <row r="616" spans="15:17" x14ac:dyDescent="0.3">
      <c r="O616" t="s">
        <v>2501</v>
      </c>
      <c r="P616" t="s">
        <v>33</v>
      </c>
      <c r="Q616" t="s">
        <v>32</v>
      </c>
    </row>
    <row r="617" spans="15:17" x14ac:dyDescent="0.3">
      <c r="O617" t="s">
        <v>2506</v>
      </c>
      <c r="P617" t="s">
        <v>33</v>
      </c>
      <c r="Q617" t="s">
        <v>32</v>
      </c>
    </row>
    <row r="618" spans="15:17" x14ac:dyDescent="0.3">
      <c r="O618" t="s">
        <v>2511</v>
      </c>
      <c r="P618" t="s">
        <v>33</v>
      </c>
      <c r="Q618" t="s">
        <v>32</v>
      </c>
    </row>
    <row r="619" spans="15:17" x14ac:dyDescent="0.3">
      <c r="O619" t="s">
        <v>2515</v>
      </c>
      <c r="P619" t="s">
        <v>33</v>
      </c>
      <c r="Q619" t="s">
        <v>32</v>
      </c>
    </row>
    <row r="620" spans="15:17" x14ac:dyDescent="0.3">
      <c r="O620" t="s">
        <v>2518</v>
      </c>
      <c r="P620" t="s">
        <v>33</v>
      </c>
      <c r="Q620" t="s">
        <v>32</v>
      </c>
    </row>
    <row r="621" spans="15:17" x14ac:dyDescent="0.3">
      <c r="O621" t="s">
        <v>2521</v>
      </c>
      <c r="P621" t="s">
        <v>33</v>
      </c>
      <c r="Q621" t="s">
        <v>32</v>
      </c>
    </row>
    <row r="622" spans="15:17" x14ac:dyDescent="0.3">
      <c r="O622" t="s">
        <v>2523</v>
      </c>
      <c r="P622" t="s">
        <v>33</v>
      </c>
      <c r="Q622" t="s">
        <v>32</v>
      </c>
    </row>
    <row r="623" spans="15:17" x14ac:dyDescent="0.3">
      <c r="O623" t="s">
        <v>2529</v>
      </c>
      <c r="P623" t="s">
        <v>33</v>
      </c>
      <c r="Q623" t="s">
        <v>32</v>
      </c>
    </row>
    <row r="624" spans="15:17" x14ac:dyDescent="0.3">
      <c r="O624" t="s">
        <v>2531</v>
      </c>
      <c r="P624" t="s">
        <v>33</v>
      </c>
      <c r="Q624" t="s">
        <v>2536</v>
      </c>
    </row>
    <row r="625" spans="15:17" x14ac:dyDescent="0.3">
      <c r="O625" t="s">
        <v>2538</v>
      </c>
      <c r="P625" t="s">
        <v>33</v>
      </c>
      <c r="Q625" t="s">
        <v>32</v>
      </c>
    </row>
    <row r="626" spans="15:17" x14ac:dyDescent="0.3">
      <c r="O626" t="s">
        <v>2541</v>
      </c>
      <c r="P626" t="s">
        <v>33</v>
      </c>
      <c r="Q626" t="s">
        <v>32</v>
      </c>
    </row>
    <row r="627" spans="15:17" x14ac:dyDescent="0.3">
      <c r="O627" t="s">
        <v>2545</v>
      </c>
      <c r="P627" t="s">
        <v>33</v>
      </c>
      <c r="Q627" t="s">
        <v>32</v>
      </c>
    </row>
    <row r="628" spans="15:17" x14ac:dyDescent="0.3">
      <c r="O628" t="s">
        <v>2547</v>
      </c>
      <c r="P628" t="s">
        <v>33</v>
      </c>
      <c r="Q628" t="s">
        <v>32</v>
      </c>
    </row>
    <row r="629" spans="15:17" x14ac:dyDescent="0.3">
      <c r="O629" t="s">
        <v>2551</v>
      </c>
      <c r="P629" t="s">
        <v>33</v>
      </c>
      <c r="Q629" t="s">
        <v>32</v>
      </c>
    </row>
    <row r="630" spans="15:17" x14ac:dyDescent="0.3">
      <c r="O630" t="s">
        <v>2553</v>
      </c>
      <c r="P630" t="s">
        <v>33</v>
      </c>
      <c r="Q630" t="s">
        <v>32</v>
      </c>
    </row>
    <row r="631" spans="15:17" x14ac:dyDescent="0.3">
      <c r="O631" t="s">
        <v>2557</v>
      </c>
      <c r="P631" t="s">
        <v>33</v>
      </c>
      <c r="Q631" t="s">
        <v>32</v>
      </c>
    </row>
    <row r="632" spans="15:17" x14ac:dyDescent="0.3">
      <c r="O632" t="s">
        <v>2561</v>
      </c>
      <c r="P632" t="s">
        <v>33</v>
      </c>
      <c r="Q632" t="s">
        <v>47</v>
      </c>
    </row>
    <row r="633" spans="15:17" x14ac:dyDescent="0.3">
      <c r="O633" t="s">
        <v>2565</v>
      </c>
      <c r="P633" t="s">
        <v>33</v>
      </c>
      <c r="Q633" t="s">
        <v>32</v>
      </c>
    </row>
    <row r="634" spans="15:17" x14ac:dyDescent="0.3">
      <c r="O634" t="s">
        <v>2567</v>
      </c>
      <c r="P634" t="s">
        <v>33</v>
      </c>
      <c r="Q634" t="s">
        <v>32</v>
      </c>
    </row>
    <row r="635" spans="15:17" x14ac:dyDescent="0.3">
      <c r="O635" t="s">
        <v>2570</v>
      </c>
      <c r="P635" t="s">
        <v>33</v>
      </c>
      <c r="Q635" t="s">
        <v>32</v>
      </c>
    </row>
    <row r="636" spans="15:17" x14ac:dyDescent="0.3">
      <c r="O636" t="s">
        <v>2573</v>
      </c>
      <c r="P636" t="s">
        <v>33</v>
      </c>
      <c r="Q636" t="s">
        <v>32</v>
      </c>
    </row>
    <row r="637" spans="15:17" x14ac:dyDescent="0.3">
      <c r="O637" t="s">
        <v>2575</v>
      </c>
      <c r="P637" t="s">
        <v>33</v>
      </c>
      <c r="Q637" t="s">
        <v>32</v>
      </c>
    </row>
    <row r="638" spans="15:17" x14ac:dyDescent="0.3">
      <c r="O638" t="s">
        <v>2579</v>
      </c>
      <c r="P638" t="s">
        <v>33</v>
      </c>
      <c r="Q638" t="s">
        <v>32</v>
      </c>
    </row>
    <row r="639" spans="15:17" x14ac:dyDescent="0.3">
      <c r="O639" t="s">
        <v>2581</v>
      </c>
      <c r="P639" t="s">
        <v>33</v>
      </c>
      <c r="Q639" t="s">
        <v>32</v>
      </c>
    </row>
    <row r="640" spans="15:17" x14ac:dyDescent="0.3">
      <c r="O640" t="s">
        <v>2585</v>
      </c>
      <c r="P640" t="s">
        <v>33</v>
      </c>
      <c r="Q640" t="s">
        <v>32</v>
      </c>
    </row>
    <row r="641" spans="15:17" x14ac:dyDescent="0.3">
      <c r="O641" t="s">
        <v>2589</v>
      </c>
      <c r="P641" t="s">
        <v>33</v>
      </c>
      <c r="Q641" t="s">
        <v>32</v>
      </c>
    </row>
    <row r="642" spans="15:17" x14ac:dyDescent="0.3">
      <c r="O642" t="s">
        <v>2595</v>
      </c>
      <c r="P642" t="s">
        <v>33</v>
      </c>
      <c r="Q642" t="s">
        <v>32</v>
      </c>
    </row>
    <row r="643" spans="15:17" x14ac:dyDescent="0.3">
      <c r="O643" t="s">
        <v>2598</v>
      </c>
      <c r="P643" t="s">
        <v>33</v>
      </c>
      <c r="Q643" t="s">
        <v>32</v>
      </c>
    </row>
    <row r="644" spans="15:17" x14ac:dyDescent="0.3">
      <c r="O644" t="s">
        <v>2602</v>
      </c>
      <c r="P644" t="s">
        <v>33</v>
      </c>
      <c r="Q644" t="s">
        <v>32</v>
      </c>
    </row>
    <row r="645" spans="15:17" x14ac:dyDescent="0.3">
      <c r="O645" t="s">
        <v>2605</v>
      </c>
      <c r="P645" t="s">
        <v>33</v>
      </c>
      <c r="Q645" t="s">
        <v>32</v>
      </c>
    </row>
    <row r="646" spans="15:17" x14ac:dyDescent="0.3">
      <c r="O646" t="s">
        <v>2609</v>
      </c>
      <c r="P646" t="s">
        <v>33</v>
      </c>
      <c r="Q646" t="s">
        <v>32</v>
      </c>
    </row>
    <row r="647" spans="15:17" x14ac:dyDescent="0.3">
      <c r="O647" t="s">
        <v>2612</v>
      </c>
      <c r="P647" t="s">
        <v>33</v>
      </c>
      <c r="Q647" t="s">
        <v>32</v>
      </c>
    </row>
    <row r="648" spans="15:17" x14ac:dyDescent="0.3">
      <c r="O648" t="s">
        <v>2617</v>
      </c>
      <c r="P648" t="s">
        <v>33</v>
      </c>
      <c r="Q648" t="s">
        <v>32</v>
      </c>
    </row>
    <row r="649" spans="15:17" x14ac:dyDescent="0.3">
      <c r="O649" t="s">
        <v>2622</v>
      </c>
      <c r="P649" t="s">
        <v>33</v>
      </c>
      <c r="Q649" t="s">
        <v>32</v>
      </c>
    </row>
    <row r="650" spans="15:17" x14ac:dyDescent="0.3">
      <c r="O650" t="s">
        <v>2626</v>
      </c>
      <c r="P650" t="s">
        <v>33</v>
      </c>
      <c r="Q650" t="s">
        <v>32</v>
      </c>
    </row>
    <row r="651" spans="15:17" x14ac:dyDescent="0.3">
      <c r="O651" t="s">
        <v>2629</v>
      </c>
      <c r="P651" t="s">
        <v>33</v>
      </c>
      <c r="Q651" t="s">
        <v>32</v>
      </c>
    </row>
    <row r="652" spans="15:17" x14ac:dyDescent="0.3">
      <c r="O652" t="s">
        <v>2633</v>
      </c>
      <c r="P652" t="s">
        <v>33</v>
      </c>
      <c r="Q652" t="s">
        <v>32</v>
      </c>
    </row>
    <row r="653" spans="15:17" x14ac:dyDescent="0.3">
      <c r="O653" t="s">
        <v>2636</v>
      </c>
      <c r="P653" t="s">
        <v>33</v>
      </c>
      <c r="Q653" t="s">
        <v>32</v>
      </c>
    </row>
    <row r="654" spans="15:17" x14ac:dyDescent="0.3">
      <c r="O654" t="s">
        <v>2639</v>
      </c>
      <c r="P654" t="s">
        <v>33</v>
      </c>
      <c r="Q654" t="s">
        <v>32</v>
      </c>
    </row>
    <row r="655" spans="15:17" x14ac:dyDescent="0.3">
      <c r="O655" t="s">
        <v>2643</v>
      </c>
      <c r="P655" t="s">
        <v>33</v>
      </c>
      <c r="Q655" t="s">
        <v>47</v>
      </c>
    </row>
    <row r="656" spans="15:17" x14ac:dyDescent="0.3">
      <c r="O656" t="s">
        <v>2647</v>
      </c>
      <c r="P656" t="s">
        <v>33</v>
      </c>
      <c r="Q656" t="s">
        <v>32</v>
      </c>
    </row>
    <row r="657" spans="15:17" x14ac:dyDescent="0.3">
      <c r="O657" t="s">
        <v>2652</v>
      </c>
      <c r="P657" t="s">
        <v>33</v>
      </c>
      <c r="Q657" t="s">
        <v>32</v>
      </c>
    </row>
    <row r="658" spans="15:17" x14ac:dyDescent="0.3">
      <c r="O658" t="s">
        <v>2656</v>
      </c>
      <c r="P658" t="s">
        <v>33</v>
      </c>
      <c r="Q658" t="s">
        <v>32</v>
      </c>
    </row>
    <row r="659" spans="15:17" x14ac:dyDescent="0.3">
      <c r="O659" t="s">
        <v>2660</v>
      </c>
      <c r="P659" t="s">
        <v>33</v>
      </c>
      <c r="Q659" t="s">
        <v>32</v>
      </c>
    </row>
    <row r="660" spans="15:17" x14ac:dyDescent="0.3">
      <c r="O660" t="s">
        <v>2664</v>
      </c>
      <c r="P660" t="s">
        <v>33</v>
      </c>
      <c r="Q660" t="s">
        <v>1390</v>
      </c>
    </row>
    <row r="661" spans="15:17" x14ac:dyDescent="0.3">
      <c r="O661" t="s">
        <v>2669</v>
      </c>
      <c r="P661" t="s">
        <v>33</v>
      </c>
      <c r="Q661" t="s">
        <v>572</v>
      </c>
    </row>
    <row r="662" spans="15:17" x14ac:dyDescent="0.3">
      <c r="O662" t="s">
        <v>2671</v>
      </c>
      <c r="P662" t="s">
        <v>33</v>
      </c>
      <c r="Q662" t="s">
        <v>32</v>
      </c>
    </row>
    <row r="663" spans="15:17" x14ac:dyDescent="0.3">
      <c r="O663" t="s">
        <v>2673</v>
      </c>
      <c r="P663" t="s">
        <v>33</v>
      </c>
      <c r="Q663" t="s">
        <v>32</v>
      </c>
    </row>
    <row r="664" spans="15:17" x14ac:dyDescent="0.3">
      <c r="O664" t="s">
        <v>2678</v>
      </c>
      <c r="P664" t="s">
        <v>33</v>
      </c>
      <c r="Q664" t="s">
        <v>32</v>
      </c>
    </row>
    <row r="665" spans="15:17" x14ac:dyDescent="0.3">
      <c r="O665" t="s">
        <v>2683</v>
      </c>
      <c r="P665" t="s">
        <v>33</v>
      </c>
      <c r="Q665" t="s">
        <v>32</v>
      </c>
    </row>
    <row r="666" spans="15:17" x14ac:dyDescent="0.3">
      <c r="O666" t="s">
        <v>2686</v>
      </c>
      <c r="P666" t="s">
        <v>33</v>
      </c>
      <c r="Q666" t="s">
        <v>32</v>
      </c>
    </row>
    <row r="667" spans="15:17" x14ac:dyDescent="0.3">
      <c r="O667" t="s">
        <v>2690</v>
      </c>
      <c r="P667" t="s">
        <v>33</v>
      </c>
      <c r="Q667" t="s">
        <v>32</v>
      </c>
    </row>
    <row r="668" spans="15:17" x14ac:dyDescent="0.3">
      <c r="O668" t="s">
        <v>2693</v>
      </c>
      <c r="P668" t="s">
        <v>33</v>
      </c>
      <c r="Q668" t="s">
        <v>32</v>
      </c>
    </row>
    <row r="669" spans="15:17" x14ac:dyDescent="0.3">
      <c r="O669" t="s">
        <v>2696</v>
      </c>
      <c r="P669" t="s">
        <v>33</v>
      </c>
      <c r="Q669" t="s">
        <v>1390</v>
      </c>
    </row>
    <row r="670" spans="15:17" x14ac:dyDescent="0.3">
      <c r="O670" t="s">
        <v>2699</v>
      </c>
      <c r="P670" t="s">
        <v>33</v>
      </c>
      <c r="Q670" t="s">
        <v>287</v>
      </c>
    </row>
    <row r="671" spans="15:17" x14ac:dyDescent="0.3">
      <c r="O671" t="s">
        <v>2704</v>
      </c>
      <c r="P671" t="s">
        <v>33</v>
      </c>
      <c r="Q671" t="s">
        <v>47</v>
      </c>
    </row>
    <row r="672" spans="15:17" x14ac:dyDescent="0.3">
      <c r="O672" t="s">
        <v>2710</v>
      </c>
      <c r="P672" t="s">
        <v>33</v>
      </c>
      <c r="Q672" t="s">
        <v>205</v>
      </c>
    </row>
    <row r="673" spans="15:17" x14ac:dyDescent="0.3">
      <c r="O673" t="s">
        <v>2712</v>
      </c>
      <c r="P673" t="s">
        <v>33</v>
      </c>
      <c r="Q673" t="s">
        <v>32</v>
      </c>
    </row>
    <row r="674" spans="15:17" x14ac:dyDescent="0.3">
      <c r="O674" t="s">
        <v>2715</v>
      </c>
      <c r="P674" t="s">
        <v>33</v>
      </c>
      <c r="Q674" t="s">
        <v>32</v>
      </c>
    </row>
    <row r="675" spans="15:17" x14ac:dyDescent="0.3">
      <c r="O675" t="s">
        <v>2718</v>
      </c>
      <c r="P675" t="s">
        <v>33</v>
      </c>
      <c r="Q675" t="s">
        <v>47</v>
      </c>
    </row>
    <row r="676" spans="15:17" x14ac:dyDescent="0.3">
      <c r="O676" t="s">
        <v>2723</v>
      </c>
      <c r="P676" t="s">
        <v>33</v>
      </c>
      <c r="Q676" t="s">
        <v>572</v>
      </c>
    </row>
    <row r="677" spans="15:17" x14ac:dyDescent="0.3">
      <c r="O677" t="s">
        <v>2728</v>
      </c>
      <c r="P677" t="s">
        <v>33</v>
      </c>
      <c r="Q677" t="s">
        <v>32</v>
      </c>
    </row>
    <row r="678" spans="15:17" x14ac:dyDescent="0.3">
      <c r="O678" t="s">
        <v>2732</v>
      </c>
      <c r="P678" t="s">
        <v>33</v>
      </c>
      <c r="Q678" t="s">
        <v>2734</v>
      </c>
    </row>
    <row r="679" spans="15:17" x14ac:dyDescent="0.3">
      <c r="O679" t="s">
        <v>2736</v>
      </c>
      <c r="P679" t="s">
        <v>33</v>
      </c>
      <c r="Q679" t="s">
        <v>32</v>
      </c>
    </row>
    <row r="680" spans="15:17" x14ac:dyDescent="0.3">
      <c r="O680" t="s">
        <v>2739</v>
      </c>
      <c r="P680" t="s">
        <v>33</v>
      </c>
      <c r="Q680" t="s">
        <v>32</v>
      </c>
    </row>
    <row r="681" spans="15:17" x14ac:dyDescent="0.3">
      <c r="O681" t="s">
        <v>2742</v>
      </c>
      <c r="P681" t="s">
        <v>33</v>
      </c>
      <c r="Q681" t="s">
        <v>32</v>
      </c>
    </row>
    <row r="682" spans="15:17" hidden="1" x14ac:dyDescent="0.3">
      <c r="O682" t="s">
        <v>2745</v>
      </c>
      <c r="P682" t="s">
        <v>1413</v>
      </c>
      <c r="Q682" t="s">
        <v>665</v>
      </c>
    </row>
    <row r="683" spans="15:17" x14ac:dyDescent="0.3">
      <c r="O683" t="s">
        <v>2751</v>
      </c>
      <c r="P683" t="s">
        <v>33</v>
      </c>
      <c r="Q683" t="s">
        <v>32</v>
      </c>
    </row>
    <row r="684" spans="15:17" x14ac:dyDescent="0.3">
      <c r="O684" t="s">
        <v>2756</v>
      </c>
      <c r="P684" t="s">
        <v>33</v>
      </c>
      <c r="Q684" t="s">
        <v>1390</v>
      </c>
    </row>
    <row r="685" spans="15:17" x14ac:dyDescent="0.3">
      <c r="O685" t="s">
        <v>2759</v>
      </c>
      <c r="P685" t="s">
        <v>33</v>
      </c>
      <c r="Q685" t="s">
        <v>32</v>
      </c>
    </row>
    <row r="686" spans="15:17" x14ac:dyDescent="0.3">
      <c r="O686" t="s">
        <v>2763</v>
      </c>
      <c r="P686" t="s">
        <v>33</v>
      </c>
      <c r="Q686" t="s">
        <v>32</v>
      </c>
    </row>
    <row r="687" spans="15:17" x14ac:dyDescent="0.3">
      <c r="O687" t="s">
        <v>2767</v>
      </c>
      <c r="P687" t="s">
        <v>33</v>
      </c>
      <c r="Q687" t="s">
        <v>32</v>
      </c>
    </row>
    <row r="688" spans="15:17" x14ac:dyDescent="0.3">
      <c r="O688" t="s">
        <v>2771</v>
      </c>
      <c r="P688" t="s">
        <v>33</v>
      </c>
      <c r="Q688" t="s">
        <v>32</v>
      </c>
    </row>
    <row r="689" spans="15:17" x14ac:dyDescent="0.3">
      <c r="O689" t="s">
        <v>2774</v>
      </c>
      <c r="P689" t="s">
        <v>33</v>
      </c>
      <c r="Q689" t="s">
        <v>32</v>
      </c>
    </row>
    <row r="690" spans="15:17" x14ac:dyDescent="0.3">
      <c r="O690" t="s">
        <v>2777</v>
      </c>
      <c r="P690" t="s">
        <v>33</v>
      </c>
      <c r="Q690" t="s">
        <v>32</v>
      </c>
    </row>
    <row r="691" spans="15:17" x14ac:dyDescent="0.3">
      <c r="O691" t="s">
        <v>2782</v>
      </c>
      <c r="P691" t="s">
        <v>33</v>
      </c>
      <c r="Q691" t="s">
        <v>32</v>
      </c>
    </row>
    <row r="692" spans="15:17" x14ac:dyDescent="0.3">
      <c r="O692" t="s">
        <v>2785</v>
      </c>
      <c r="P692" t="s">
        <v>33</v>
      </c>
      <c r="Q692" t="s">
        <v>32</v>
      </c>
    </row>
    <row r="693" spans="15:17" x14ac:dyDescent="0.3">
      <c r="O693" t="s">
        <v>2787</v>
      </c>
      <c r="P693" t="s">
        <v>33</v>
      </c>
      <c r="Q693" t="s">
        <v>32</v>
      </c>
    </row>
    <row r="694" spans="15:17" x14ac:dyDescent="0.3">
      <c r="O694" t="s">
        <v>2793</v>
      </c>
      <c r="P694" t="s">
        <v>33</v>
      </c>
      <c r="Q694" t="s">
        <v>32</v>
      </c>
    </row>
    <row r="695" spans="15:17" x14ac:dyDescent="0.3">
      <c r="O695" t="s">
        <v>2795</v>
      </c>
      <c r="P695" t="s">
        <v>33</v>
      </c>
      <c r="Q695" t="s">
        <v>32</v>
      </c>
    </row>
    <row r="696" spans="15:17" x14ac:dyDescent="0.3">
      <c r="O696" t="s">
        <v>2797</v>
      </c>
      <c r="P696" t="s">
        <v>33</v>
      </c>
      <c r="Q696" t="s">
        <v>32</v>
      </c>
    </row>
    <row r="697" spans="15:17" x14ac:dyDescent="0.3">
      <c r="O697" t="s">
        <v>2801</v>
      </c>
      <c r="P697" t="s">
        <v>33</v>
      </c>
      <c r="Q697" t="s">
        <v>32</v>
      </c>
    </row>
    <row r="698" spans="15:17" x14ac:dyDescent="0.3">
      <c r="O698" t="s">
        <v>2805</v>
      </c>
      <c r="P698" t="s">
        <v>33</v>
      </c>
      <c r="Q698" t="s">
        <v>47</v>
      </c>
    </row>
    <row r="699" spans="15:17" x14ac:dyDescent="0.3">
      <c r="O699" t="s">
        <v>2807</v>
      </c>
      <c r="P699" t="s">
        <v>33</v>
      </c>
      <c r="Q699" t="s">
        <v>32</v>
      </c>
    </row>
    <row r="700" spans="15:17" x14ac:dyDescent="0.3">
      <c r="O700" t="s">
        <v>2811</v>
      </c>
      <c r="P700" t="s">
        <v>33</v>
      </c>
      <c r="Q700" t="s">
        <v>32</v>
      </c>
    </row>
    <row r="701" spans="15:17" x14ac:dyDescent="0.3">
      <c r="O701" t="s">
        <v>2814</v>
      </c>
      <c r="P701" t="s">
        <v>33</v>
      </c>
      <c r="Q701" t="s">
        <v>32</v>
      </c>
    </row>
    <row r="702" spans="15:17" x14ac:dyDescent="0.3">
      <c r="O702" t="s">
        <v>2819</v>
      </c>
      <c r="P702" t="s">
        <v>33</v>
      </c>
      <c r="Q702" t="s">
        <v>32</v>
      </c>
    </row>
    <row r="703" spans="15:17" x14ac:dyDescent="0.3">
      <c r="O703" t="s">
        <v>2822</v>
      </c>
      <c r="P703" t="s">
        <v>33</v>
      </c>
      <c r="Q703" t="s">
        <v>32</v>
      </c>
    </row>
    <row r="704" spans="15:17" x14ac:dyDescent="0.3">
      <c r="O704" t="s">
        <v>2826</v>
      </c>
      <c r="P704" t="s">
        <v>33</v>
      </c>
      <c r="Q704" t="s">
        <v>32</v>
      </c>
    </row>
    <row r="705" spans="15:17" x14ac:dyDescent="0.3">
      <c r="O705" t="s">
        <v>2830</v>
      </c>
      <c r="P705" t="s">
        <v>33</v>
      </c>
      <c r="Q705" t="s">
        <v>32</v>
      </c>
    </row>
    <row r="706" spans="15:17" x14ac:dyDescent="0.3">
      <c r="O706" t="s">
        <v>2833</v>
      </c>
      <c r="P706" t="s">
        <v>33</v>
      </c>
      <c r="Q706" t="s">
        <v>32</v>
      </c>
    </row>
    <row r="707" spans="15:17" x14ac:dyDescent="0.3">
      <c r="O707" t="s">
        <v>2837</v>
      </c>
      <c r="P707" t="s">
        <v>33</v>
      </c>
      <c r="Q707" t="s">
        <v>32</v>
      </c>
    </row>
    <row r="708" spans="15:17" x14ac:dyDescent="0.3">
      <c r="O708" t="s">
        <v>2841</v>
      </c>
      <c r="P708" t="s">
        <v>33</v>
      </c>
      <c r="Q708" t="s">
        <v>32</v>
      </c>
    </row>
    <row r="709" spans="15:17" x14ac:dyDescent="0.3">
      <c r="O709" t="s">
        <v>2845</v>
      </c>
      <c r="P709" t="s">
        <v>33</v>
      </c>
      <c r="Q709" t="s">
        <v>32</v>
      </c>
    </row>
    <row r="710" spans="15:17" x14ac:dyDescent="0.3">
      <c r="O710" t="s">
        <v>2847</v>
      </c>
      <c r="P710" t="s">
        <v>33</v>
      </c>
      <c r="Q710" t="s">
        <v>32</v>
      </c>
    </row>
    <row r="711" spans="15:17" x14ac:dyDescent="0.3">
      <c r="O711" t="s">
        <v>2851</v>
      </c>
      <c r="P711" t="s">
        <v>33</v>
      </c>
      <c r="Q711" t="s">
        <v>32</v>
      </c>
    </row>
    <row r="712" spans="15:17" x14ac:dyDescent="0.3">
      <c r="O712" t="s">
        <v>2856</v>
      </c>
      <c r="P712" t="s">
        <v>33</v>
      </c>
      <c r="Q712" t="s">
        <v>32</v>
      </c>
    </row>
    <row r="713" spans="15:17" x14ac:dyDescent="0.3">
      <c r="O713" t="s">
        <v>2859</v>
      </c>
      <c r="P713" t="s">
        <v>33</v>
      </c>
      <c r="Q713" t="s">
        <v>32</v>
      </c>
    </row>
    <row r="714" spans="15:17" x14ac:dyDescent="0.3">
      <c r="O714" t="s">
        <v>2861</v>
      </c>
      <c r="P714" t="s">
        <v>33</v>
      </c>
      <c r="Q714" t="s">
        <v>32</v>
      </c>
    </row>
    <row r="715" spans="15:17" x14ac:dyDescent="0.3">
      <c r="O715" t="s">
        <v>2864</v>
      </c>
      <c r="P715" t="s">
        <v>33</v>
      </c>
      <c r="Q715" t="s">
        <v>32</v>
      </c>
    </row>
    <row r="716" spans="15:17" x14ac:dyDescent="0.3">
      <c r="O716" t="s">
        <v>2866</v>
      </c>
      <c r="P716" t="s">
        <v>33</v>
      </c>
      <c r="Q716" t="s">
        <v>32</v>
      </c>
    </row>
    <row r="717" spans="15:17" x14ac:dyDescent="0.3">
      <c r="O717" t="s">
        <v>2870</v>
      </c>
      <c r="P717" t="s">
        <v>33</v>
      </c>
      <c r="Q717" t="s">
        <v>32</v>
      </c>
    </row>
    <row r="718" spans="15:17" x14ac:dyDescent="0.3">
      <c r="O718" t="s">
        <v>2872</v>
      </c>
      <c r="P718" t="s">
        <v>33</v>
      </c>
      <c r="Q718" t="s">
        <v>32</v>
      </c>
    </row>
    <row r="719" spans="15:17" x14ac:dyDescent="0.3">
      <c r="O719" t="s">
        <v>2874</v>
      </c>
      <c r="P719" t="s">
        <v>33</v>
      </c>
      <c r="Q719" t="s">
        <v>32</v>
      </c>
    </row>
    <row r="720" spans="15:17" x14ac:dyDescent="0.3">
      <c r="O720" t="s">
        <v>2879</v>
      </c>
      <c r="P720" t="s">
        <v>33</v>
      </c>
      <c r="Q720" t="s">
        <v>32</v>
      </c>
    </row>
    <row r="721" spans="15:17" x14ac:dyDescent="0.3">
      <c r="O721" t="s">
        <v>2881</v>
      </c>
      <c r="P721" t="s">
        <v>33</v>
      </c>
      <c r="Q721" t="s">
        <v>32</v>
      </c>
    </row>
    <row r="722" spans="15:17" x14ac:dyDescent="0.3">
      <c r="O722" t="s">
        <v>2884</v>
      </c>
      <c r="P722" t="s">
        <v>33</v>
      </c>
      <c r="Q722" t="s">
        <v>32</v>
      </c>
    </row>
    <row r="723" spans="15:17" x14ac:dyDescent="0.3">
      <c r="O723" t="s">
        <v>2890</v>
      </c>
      <c r="P723" t="s">
        <v>33</v>
      </c>
      <c r="Q723" t="s">
        <v>32</v>
      </c>
    </row>
    <row r="724" spans="15:17" x14ac:dyDescent="0.3">
      <c r="O724" t="s">
        <v>2894</v>
      </c>
      <c r="P724" t="s">
        <v>33</v>
      </c>
      <c r="Q724" t="s">
        <v>32</v>
      </c>
    </row>
    <row r="725" spans="15:17" x14ac:dyDescent="0.3">
      <c r="O725" t="s">
        <v>2899</v>
      </c>
      <c r="P725" t="s">
        <v>33</v>
      </c>
      <c r="Q725" t="s">
        <v>32</v>
      </c>
    </row>
    <row r="726" spans="15:17" x14ac:dyDescent="0.3">
      <c r="O726" t="s">
        <v>2903</v>
      </c>
      <c r="P726" t="s">
        <v>33</v>
      </c>
      <c r="Q726" t="s">
        <v>32</v>
      </c>
    </row>
    <row r="727" spans="15:17" x14ac:dyDescent="0.3">
      <c r="O727" t="s">
        <v>2906</v>
      </c>
      <c r="P727" t="s">
        <v>33</v>
      </c>
      <c r="Q727" t="s">
        <v>32</v>
      </c>
    </row>
    <row r="728" spans="15:17" x14ac:dyDescent="0.3">
      <c r="O728" t="s">
        <v>2908</v>
      </c>
      <c r="P728" t="s">
        <v>33</v>
      </c>
      <c r="Q728" t="s">
        <v>32</v>
      </c>
    </row>
    <row r="729" spans="15:17" x14ac:dyDescent="0.3">
      <c r="O729" t="s">
        <v>2911</v>
      </c>
      <c r="P729" t="s">
        <v>33</v>
      </c>
      <c r="Q729" t="s">
        <v>32</v>
      </c>
    </row>
    <row r="730" spans="15:17" x14ac:dyDescent="0.3">
      <c r="O730" t="s">
        <v>2914</v>
      </c>
      <c r="P730" t="s">
        <v>33</v>
      </c>
      <c r="Q730" t="s">
        <v>32</v>
      </c>
    </row>
    <row r="731" spans="15:17" x14ac:dyDescent="0.3">
      <c r="O731" t="s">
        <v>2919</v>
      </c>
      <c r="P731" t="s">
        <v>33</v>
      </c>
      <c r="Q731" t="s">
        <v>32</v>
      </c>
    </row>
    <row r="732" spans="15:17" x14ac:dyDescent="0.3">
      <c r="O732" t="s">
        <v>2922</v>
      </c>
      <c r="P732" t="s">
        <v>33</v>
      </c>
      <c r="Q732" t="s">
        <v>32</v>
      </c>
    </row>
    <row r="733" spans="15:17" x14ac:dyDescent="0.3">
      <c r="O733" t="s">
        <v>2925</v>
      </c>
      <c r="P733" t="s">
        <v>33</v>
      </c>
      <c r="Q733" t="s">
        <v>32</v>
      </c>
    </row>
    <row r="734" spans="15:17" x14ac:dyDescent="0.3">
      <c r="O734" t="s">
        <v>2929</v>
      </c>
      <c r="P734" t="s">
        <v>33</v>
      </c>
      <c r="Q734" t="s">
        <v>32</v>
      </c>
    </row>
    <row r="735" spans="15:17" x14ac:dyDescent="0.3">
      <c r="O735" t="s">
        <v>2932</v>
      </c>
      <c r="P735" t="s">
        <v>33</v>
      </c>
      <c r="Q735" t="s">
        <v>32</v>
      </c>
    </row>
    <row r="736" spans="15:17" x14ac:dyDescent="0.3">
      <c r="O736" t="s">
        <v>2934</v>
      </c>
      <c r="P736" t="s">
        <v>33</v>
      </c>
      <c r="Q736" t="s">
        <v>32</v>
      </c>
    </row>
    <row r="737" spans="15:17" x14ac:dyDescent="0.3">
      <c r="O737" t="s">
        <v>2938</v>
      </c>
      <c r="P737" t="s">
        <v>33</v>
      </c>
      <c r="Q737" t="s">
        <v>47</v>
      </c>
    </row>
    <row r="738" spans="15:17" x14ac:dyDescent="0.3">
      <c r="O738" t="s">
        <v>2941</v>
      </c>
      <c r="P738" t="s">
        <v>33</v>
      </c>
      <c r="Q738" t="s">
        <v>32</v>
      </c>
    </row>
    <row r="739" spans="15:17" x14ac:dyDescent="0.3">
      <c r="O739" t="s">
        <v>2945</v>
      </c>
      <c r="P739" t="s">
        <v>33</v>
      </c>
      <c r="Q739" t="s">
        <v>32</v>
      </c>
    </row>
    <row r="740" spans="15:17" x14ac:dyDescent="0.3">
      <c r="O740" t="s">
        <v>2951</v>
      </c>
      <c r="P740" t="s">
        <v>33</v>
      </c>
      <c r="Q740" t="s">
        <v>32</v>
      </c>
    </row>
    <row r="741" spans="15:17" x14ac:dyDescent="0.3">
      <c r="O741" t="s">
        <v>2955</v>
      </c>
      <c r="P741" t="s">
        <v>33</v>
      </c>
      <c r="Q741" t="s">
        <v>32</v>
      </c>
    </row>
    <row r="742" spans="15:17" x14ac:dyDescent="0.3">
      <c r="O742" t="s">
        <v>2958</v>
      </c>
      <c r="P742" t="s">
        <v>33</v>
      </c>
      <c r="Q742" t="s">
        <v>47</v>
      </c>
    </row>
    <row r="743" spans="15:17" x14ac:dyDescent="0.3">
      <c r="O743" t="s">
        <v>2962</v>
      </c>
      <c r="P743" t="s">
        <v>33</v>
      </c>
      <c r="Q743" t="s">
        <v>32</v>
      </c>
    </row>
    <row r="744" spans="15:17" x14ac:dyDescent="0.3">
      <c r="O744" t="s">
        <v>2966</v>
      </c>
      <c r="P744" t="s">
        <v>33</v>
      </c>
      <c r="Q744" t="s">
        <v>32</v>
      </c>
    </row>
    <row r="745" spans="15:17" x14ac:dyDescent="0.3">
      <c r="O745" t="s">
        <v>2971</v>
      </c>
      <c r="P745" t="s">
        <v>33</v>
      </c>
      <c r="Q745" t="s">
        <v>32</v>
      </c>
    </row>
    <row r="746" spans="15:17" x14ac:dyDescent="0.3">
      <c r="O746" t="s">
        <v>2976</v>
      </c>
      <c r="P746" t="s">
        <v>33</v>
      </c>
      <c r="Q746" t="s">
        <v>32</v>
      </c>
    </row>
    <row r="747" spans="15:17" x14ac:dyDescent="0.3">
      <c r="O747" t="s">
        <v>2980</v>
      </c>
      <c r="P747" t="s">
        <v>33</v>
      </c>
      <c r="Q747" t="s">
        <v>287</v>
      </c>
    </row>
    <row r="748" spans="15:17" x14ac:dyDescent="0.3">
      <c r="O748" t="s">
        <v>2983</v>
      </c>
      <c r="P748" t="s">
        <v>33</v>
      </c>
      <c r="Q748" t="s">
        <v>32</v>
      </c>
    </row>
    <row r="749" spans="15:17" x14ac:dyDescent="0.3">
      <c r="O749" t="s">
        <v>2988</v>
      </c>
      <c r="P749" t="s">
        <v>33</v>
      </c>
      <c r="Q749" t="s">
        <v>32</v>
      </c>
    </row>
    <row r="750" spans="15:17" x14ac:dyDescent="0.3">
      <c r="O750" t="s">
        <v>2990</v>
      </c>
      <c r="P750" t="s">
        <v>33</v>
      </c>
      <c r="Q750" t="s">
        <v>32</v>
      </c>
    </row>
    <row r="751" spans="15:17" x14ac:dyDescent="0.3">
      <c r="O751" t="s">
        <v>2995</v>
      </c>
      <c r="P751" t="s">
        <v>33</v>
      </c>
      <c r="Q751" t="s">
        <v>32</v>
      </c>
    </row>
    <row r="752" spans="15:17" x14ac:dyDescent="0.3">
      <c r="O752" t="s">
        <v>2999</v>
      </c>
      <c r="P752" t="s">
        <v>33</v>
      </c>
      <c r="Q752" t="s">
        <v>32</v>
      </c>
    </row>
    <row r="753" spans="15:17" x14ac:dyDescent="0.3">
      <c r="O753" t="s">
        <v>3002</v>
      </c>
      <c r="P753" t="s">
        <v>33</v>
      </c>
      <c r="Q753" t="s">
        <v>32</v>
      </c>
    </row>
    <row r="754" spans="15:17" x14ac:dyDescent="0.3">
      <c r="O754" t="s">
        <v>3005</v>
      </c>
      <c r="P754" t="s">
        <v>33</v>
      </c>
      <c r="Q754" t="s">
        <v>32</v>
      </c>
    </row>
    <row r="755" spans="15:17" x14ac:dyDescent="0.3">
      <c r="O755" t="s">
        <v>3011</v>
      </c>
      <c r="P755" t="s">
        <v>33</v>
      </c>
      <c r="Q755" t="s">
        <v>32</v>
      </c>
    </row>
    <row r="756" spans="15:17" x14ac:dyDescent="0.3">
      <c r="O756" t="s">
        <v>3016</v>
      </c>
      <c r="P756" t="s">
        <v>33</v>
      </c>
      <c r="Q756" t="s">
        <v>2536</v>
      </c>
    </row>
    <row r="757" spans="15:17" x14ac:dyDescent="0.3">
      <c r="O757" t="s">
        <v>3019</v>
      </c>
      <c r="P757" t="s">
        <v>33</v>
      </c>
      <c r="Q757" t="s">
        <v>32</v>
      </c>
    </row>
    <row r="758" spans="15:17" x14ac:dyDescent="0.3">
      <c r="O758" t="s">
        <v>3022</v>
      </c>
      <c r="P758" t="s">
        <v>33</v>
      </c>
      <c r="Q758" t="s">
        <v>32</v>
      </c>
    </row>
    <row r="759" spans="15:17" x14ac:dyDescent="0.3">
      <c r="O759" t="s">
        <v>3027</v>
      </c>
      <c r="P759" t="s">
        <v>33</v>
      </c>
      <c r="Q759" t="s">
        <v>47</v>
      </c>
    </row>
    <row r="760" spans="15:17" x14ac:dyDescent="0.3">
      <c r="O760" t="s">
        <v>3030</v>
      </c>
      <c r="P760" t="s">
        <v>33</v>
      </c>
      <c r="Q760" t="s">
        <v>47</v>
      </c>
    </row>
    <row r="761" spans="15:17" x14ac:dyDescent="0.3">
      <c r="O761" t="s">
        <v>3035</v>
      </c>
      <c r="P761" t="s">
        <v>33</v>
      </c>
      <c r="Q761" t="s">
        <v>32</v>
      </c>
    </row>
    <row r="762" spans="15:17" x14ac:dyDescent="0.3">
      <c r="O762" t="s">
        <v>3039</v>
      </c>
      <c r="P762" t="s">
        <v>33</v>
      </c>
      <c r="Q762" t="s">
        <v>32</v>
      </c>
    </row>
    <row r="763" spans="15:17" x14ac:dyDescent="0.3">
      <c r="O763" t="s">
        <v>3041</v>
      </c>
      <c r="P763" t="s">
        <v>33</v>
      </c>
      <c r="Q763" t="s">
        <v>32</v>
      </c>
    </row>
    <row r="764" spans="15:17" x14ac:dyDescent="0.3">
      <c r="O764" t="s">
        <v>3045</v>
      </c>
      <c r="P764" t="s">
        <v>33</v>
      </c>
      <c r="Q764" t="s">
        <v>47</v>
      </c>
    </row>
    <row r="765" spans="15:17" x14ac:dyDescent="0.3">
      <c r="O765" t="s">
        <v>3047</v>
      </c>
      <c r="P765" t="s">
        <v>33</v>
      </c>
      <c r="Q765" t="s">
        <v>32</v>
      </c>
    </row>
    <row r="766" spans="15:17" x14ac:dyDescent="0.3">
      <c r="O766" t="s">
        <v>3049</v>
      </c>
      <c r="P766" t="s">
        <v>33</v>
      </c>
      <c r="Q766" t="s">
        <v>32</v>
      </c>
    </row>
    <row r="767" spans="15:17" x14ac:dyDescent="0.3">
      <c r="O767" t="s">
        <v>3051</v>
      </c>
      <c r="P767" t="s">
        <v>33</v>
      </c>
      <c r="Q767" t="s">
        <v>32</v>
      </c>
    </row>
    <row r="768" spans="15:17" x14ac:dyDescent="0.3">
      <c r="O768" t="s">
        <v>3055</v>
      </c>
      <c r="P768" t="s">
        <v>33</v>
      </c>
      <c r="Q768" t="s">
        <v>32</v>
      </c>
    </row>
    <row r="769" spans="15:17" x14ac:dyDescent="0.3">
      <c r="O769" t="s">
        <v>3061</v>
      </c>
      <c r="P769" t="s">
        <v>33</v>
      </c>
      <c r="Q769" t="s">
        <v>32</v>
      </c>
    </row>
    <row r="770" spans="15:17" x14ac:dyDescent="0.3">
      <c r="O770" t="s">
        <v>3066</v>
      </c>
      <c r="P770" t="s">
        <v>33</v>
      </c>
      <c r="Q770" t="s">
        <v>47</v>
      </c>
    </row>
    <row r="771" spans="15:17" x14ac:dyDescent="0.3">
      <c r="O771" t="s">
        <v>3068</v>
      </c>
      <c r="P771" t="s">
        <v>33</v>
      </c>
      <c r="Q771" t="s">
        <v>32</v>
      </c>
    </row>
    <row r="772" spans="15:17" x14ac:dyDescent="0.3">
      <c r="O772" t="s">
        <v>3071</v>
      </c>
      <c r="P772" t="s">
        <v>33</v>
      </c>
      <c r="Q772" t="s">
        <v>572</v>
      </c>
    </row>
    <row r="773" spans="15:17" x14ac:dyDescent="0.3">
      <c r="O773" t="s">
        <v>3074</v>
      </c>
      <c r="P773" t="s">
        <v>33</v>
      </c>
      <c r="Q773" t="s">
        <v>47</v>
      </c>
    </row>
    <row r="774" spans="15:17" x14ac:dyDescent="0.3">
      <c r="O774" t="s">
        <v>3078</v>
      </c>
      <c r="P774" t="s">
        <v>33</v>
      </c>
      <c r="Q774" t="s">
        <v>32</v>
      </c>
    </row>
    <row r="775" spans="15:17" x14ac:dyDescent="0.3">
      <c r="O775" t="s">
        <v>3082</v>
      </c>
      <c r="P775" t="s">
        <v>33</v>
      </c>
      <c r="Q775" t="s">
        <v>32</v>
      </c>
    </row>
    <row r="776" spans="15:17" x14ac:dyDescent="0.3">
      <c r="O776" t="s">
        <v>3088</v>
      </c>
      <c r="P776" t="s">
        <v>33</v>
      </c>
      <c r="Q776" t="s">
        <v>32</v>
      </c>
    </row>
    <row r="777" spans="15:17" x14ac:dyDescent="0.3">
      <c r="O777" t="s">
        <v>3093</v>
      </c>
      <c r="P777" t="s">
        <v>33</v>
      </c>
      <c r="Q777" t="s">
        <v>32</v>
      </c>
    </row>
    <row r="778" spans="15:17" x14ac:dyDescent="0.3">
      <c r="O778" t="s">
        <v>3097</v>
      </c>
      <c r="P778" t="s">
        <v>33</v>
      </c>
      <c r="Q778" t="s">
        <v>32</v>
      </c>
    </row>
    <row r="779" spans="15:17" x14ac:dyDescent="0.3">
      <c r="O779" t="s">
        <v>3101</v>
      </c>
      <c r="P779" t="s">
        <v>33</v>
      </c>
      <c r="Q779" t="s">
        <v>32</v>
      </c>
    </row>
    <row r="780" spans="15:17" x14ac:dyDescent="0.3">
      <c r="O780" t="s">
        <v>3106</v>
      </c>
      <c r="P780" t="s">
        <v>33</v>
      </c>
      <c r="Q780" t="s">
        <v>32</v>
      </c>
    </row>
    <row r="781" spans="15:17" x14ac:dyDescent="0.3">
      <c r="O781" t="s">
        <v>3108</v>
      </c>
      <c r="P781" t="s">
        <v>33</v>
      </c>
      <c r="Q781" t="s">
        <v>572</v>
      </c>
    </row>
    <row r="782" spans="15:17" x14ac:dyDescent="0.3">
      <c r="O782" t="s">
        <v>3112</v>
      </c>
      <c r="P782" t="s">
        <v>33</v>
      </c>
      <c r="Q782" t="s">
        <v>32</v>
      </c>
    </row>
    <row r="783" spans="15:17" x14ac:dyDescent="0.3">
      <c r="O783" t="s">
        <v>3115</v>
      </c>
      <c r="P783" t="s">
        <v>33</v>
      </c>
      <c r="Q783" t="s">
        <v>47</v>
      </c>
    </row>
    <row r="784" spans="15:17" x14ac:dyDescent="0.3">
      <c r="O784" t="s">
        <v>3120</v>
      </c>
      <c r="P784" t="s">
        <v>33</v>
      </c>
      <c r="Q784" t="s">
        <v>572</v>
      </c>
    </row>
    <row r="785" spans="15:17" x14ac:dyDescent="0.3">
      <c r="O785" t="s">
        <v>3125</v>
      </c>
      <c r="P785" t="s">
        <v>33</v>
      </c>
      <c r="Q785" t="s">
        <v>32</v>
      </c>
    </row>
    <row r="786" spans="15:17" hidden="1" x14ac:dyDescent="0.3">
      <c r="O786" t="s">
        <v>3127</v>
      </c>
      <c r="P786" t="s">
        <v>3131</v>
      </c>
      <c r="Q786" t="s">
        <v>32</v>
      </c>
    </row>
    <row r="787" spans="15:17" x14ac:dyDescent="0.3">
      <c r="O787" t="s">
        <v>3133</v>
      </c>
      <c r="P787" t="s">
        <v>33</v>
      </c>
      <c r="Q787" t="s">
        <v>32</v>
      </c>
    </row>
    <row r="788" spans="15:17" x14ac:dyDescent="0.3">
      <c r="O788" t="s">
        <v>3138</v>
      </c>
      <c r="P788" t="s">
        <v>33</v>
      </c>
      <c r="Q788" t="s">
        <v>32</v>
      </c>
    </row>
    <row r="789" spans="15:17" x14ac:dyDescent="0.3">
      <c r="O789" t="s">
        <v>3143</v>
      </c>
      <c r="P789" t="s">
        <v>33</v>
      </c>
      <c r="Q789" t="s">
        <v>32</v>
      </c>
    </row>
    <row r="790" spans="15:17" x14ac:dyDescent="0.3">
      <c r="O790" t="s">
        <v>3147</v>
      </c>
      <c r="P790" t="s">
        <v>33</v>
      </c>
      <c r="Q790" t="s">
        <v>32</v>
      </c>
    </row>
    <row r="791" spans="15:17" x14ac:dyDescent="0.3">
      <c r="O791" t="s">
        <v>3152</v>
      </c>
      <c r="P791" t="s">
        <v>33</v>
      </c>
      <c r="Q791" t="s">
        <v>32</v>
      </c>
    </row>
    <row r="792" spans="15:17" x14ac:dyDescent="0.3">
      <c r="O792" t="s">
        <v>3155</v>
      </c>
      <c r="P792" t="s">
        <v>33</v>
      </c>
      <c r="Q792" t="s">
        <v>32</v>
      </c>
    </row>
    <row r="793" spans="15:17" x14ac:dyDescent="0.3">
      <c r="O793" t="s">
        <v>3158</v>
      </c>
      <c r="P793" t="s">
        <v>33</v>
      </c>
      <c r="Q793" t="s">
        <v>32</v>
      </c>
    </row>
    <row r="794" spans="15:17" x14ac:dyDescent="0.3">
      <c r="O794" t="s">
        <v>3163</v>
      </c>
      <c r="P794" t="s">
        <v>33</v>
      </c>
      <c r="Q794" t="s">
        <v>32</v>
      </c>
    </row>
    <row r="795" spans="15:17" x14ac:dyDescent="0.3">
      <c r="O795" t="s">
        <v>3168</v>
      </c>
      <c r="P795" t="s">
        <v>33</v>
      </c>
      <c r="Q795" t="s">
        <v>32</v>
      </c>
    </row>
    <row r="796" spans="15:17" x14ac:dyDescent="0.3">
      <c r="O796" t="s">
        <v>3172</v>
      </c>
      <c r="P796" t="s">
        <v>33</v>
      </c>
      <c r="Q796" t="s">
        <v>32</v>
      </c>
    </row>
    <row r="797" spans="15:17" x14ac:dyDescent="0.3">
      <c r="O797" t="s">
        <v>3176</v>
      </c>
      <c r="P797" t="s">
        <v>33</v>
      </c>
      <c r="Q797" t="s">
        <v>572</v>
      </c>
    </row>
    <row r="798" spans="15:17" x14ac:dyDescent="0.3">
      <c r="O798" t="s">
        <v>3179</v>
      </c>
      <c r="P798" t="s">
        <v>33</v>
      </c>
      <c r="Q798" t="s">
        <v>32</v>
      </c>
    </row>
    <row r="799" spans="15:17" x14ac:dyDescent="0.3">
      <c r="O799" t="s">
        <v>3184</v>
      </c>
      <c r="P799" t="s">
        <v>33</v>
      </c>
      <c r="Q799" t="s">
        <v>32</v>
      </c>
    </row>
    <row r="800" spans="15:17" x14ac:dyDescent="0.3">
      <c r="O800" t="s">
        <v>3186</v>
      </c>
      <c r="P800" t="s">
        <v>33</v>
      </c>
      <c r="Q800" t="s">
        <v>32</v>
      </c>
    </row>
    <row r="801" spans="15:17" x14ac:dyDescent="0.3">
      <c r="O801" t="s">
        <v>3190</v>
      </c>
      <c r="P801" t="s">
        <v>33</v>
      </c>
      <c r="Q801" t="s">
        <v>32</v>
      </c>
    </row>
    <row r="802" spans="15:17" x14ac:dyDescent="0.3">
      <c r="O802" t="s">
        <v>3194</v>
      </c>
      <c r="P802" t="s">
        <v>33</v>
      </c>
      <c r="Q802" t="s">
        <v>32</v>
      </c>
    </row>
    <row r="803" spans="15:17" x14ac:dyDescent="0.3">
      <c r="O803" t="s">
        <v>3197</v>
      </c>
      <c r="P803" t="s">
        <v>33</v>
      </c>
      <c r="Q803" t="s">
        <v>32</v>
      </c>
    </row>
    <row r="804" spans="15:17" x14ac:dyDescent="0.3">
      <c r="O804" t="s">
        <v>3202</v>
      </c>
      <c r="P804" t="s">
        <v>33</v>
      </c>
      <c r="Q804" t="s">
        <v>47</v>
      </c>
    </row>
    <row r="805" spans="15:17" x14ac:dyDescent="0.3">
      <c r="O805" t="s">
        <v>3207</v>
      </c>
      <c r="P805" t="s">
        <v>33</v>
      </c>
      <c r="Q805" t="s">
        <v>205</v>
      </c>
    </row>
    <row r="806" spans="15:17" x14ac:dyDescent="0.3">
      <c r="O806" t="s">
        <v>3209</v>
      </c>
      <c r="P806" t="s">
        <v>33</v>
      </c>
      <c r="Q806" t="s">
        <v>32</v>
      </c>
    </row>
    <row r="807" spans="15:17" x14ac:dyDescent="0.3">
      <c r="O807" t="s">
        <v>3214</v>
      </c>
      <c r="P807" t="s">
        <v>33</v>
      </c>
      <c r="Q807" t="s">
        <v>32</v>
      </c>
    </row>
    <row r="808" spans="15:17" x14ac:dyDescent="0.3">
      <c r="O808" t="s">
        <v>3218</v>
      </c>
      <c r="P808" t="s">
        <v>33</v>
      </c>
      <c r="Q808" t="s">
        <v>32</v>
      </c>
    </row>
    <row r="809" spans="15:17" x14ac:dyDescent="0.3">
      <c r="O809" t="s">
        <v>3222</v>
      </c>
      <c r="P809" t="s">
        <v>33</v>
      </c>
      <c r="Q809" t="s">
        <v>32</v>
      </c>
    </row>
    <row r="810" spans="15:17" x14ac:dyDescent="0.3">
      <c r="O810" t="s">
        <v>3224</v>
      </c>
      <c r="P810" t="s">
        <v>33</v>
      </c>
      <c r="Q810" t="s">
        <v>32</v>
      </c>
    </row>
    <row r="811" spans="15:17" x14ac:dyDescent="0.3">
      <c r="O811" t="s">
        <v>3228</v>
      </c>
      <c r="P811" t="s">
        <v>33</v>
      </c>
      <c r="Q811" t="s">
        <v>32</v>
      </c>
    </row>
    <row r="812" spans="15:17" x14ac:dyDescent="0.3">
      <c r="O812" t="s">
        <v>3231</v>
      </c>
      <c r="P812" t="s">
        <v>33</v>
      </c>
      <c r="Q812" t="s">
        <v>32</v>
      </c>
    </row>
    <row r="813" spans="15:17" x14ac:dyDescent="0.3">
      <c r="O813" t="s">
        <v>3233</v>
      </c>
      <c r="P813" t="s">
        <v>33</v>
      </c>
      <c r="Q813" t="s">
        <v>32</v>
      </c>
    </row>
    <row r="814" spans="15:17" x14ac:dyDescent="0.3">
      <c r="O814" t="s">
        <v>3235</v>
      </c>
      <c r="P814" t="s">
        <v>33</v>
      </c>
      <c r="Q814" t="s">
        <v>32</v>
      </c>
    </row>
    <row r="815" spans="15:17" x14ac:dyDescent="0.3">
      <c r="O815" t="s">
        <v>3239</v>
      </c>
      <c r="P815" t="s">
        <v>33</v>
      </c>
      <c r="Q815" t="s">
        <v>32</v>
      </c>
    </row>
    <row r="816" spans="15:17" x14ac:dyDescent="0.3">
      <c r="O816" t="s">
        <v>3244</v>
      </c>
      <c r="P816" t="s">
        <v>33</v>
      </c>
      <c r="Q816" t="s">
        <v>32</v>
      </c>
    </row>
    <row r="817" spans="15:17" x14ac:dyDescent="0.3">
      <c r="O817" t="s">
        <v>3248</v>
      </c>
      <c r="P817" t="s">
        <v>33</v>
      </c>
      <c r="Q817" t="s">
        <v>32</v>
      </c>
    </row>
    <row r="818" spans="15:17" x14ac:dyDescent="0.3">
      <c r="O818" t="s">
        <v>3250</v>
      </c>
      <c r="P818" t="s">
        <v>33</v>
      </c>
      <c r="Q818" t="s">
        <v>32</v>
      </c>
    </row>
    <row r="819" spans="15:17" x14ac:dyDescent="0.3">
      <c r="O819" t="s">
        <v>3253</v>
      </c>
      <c r="P819" t="s">
        <v>33</v>
      </c>
      <c r="Q819" t="s">
        <v>32</v>
      </c>
    </row>
    <row r="820" spans="15:17" x14ac:dyDescent="0.3">
      <c r="O820" t="s">
        <v>3256</v>
      </c>
      <c r="P820" t="s">
        <v>33</v>
      </c>
      <c r="Q820" t="s">
        <v>32</v>
      </c>
    </row>
    <row r="821" spans="15:17" x14ac:dyDescent="0.3">
      <c r="O821" t="s">
        <v>3260</v>
      </c>
      <c r="P821" t="s">
        <v>33</v>
      </c>
      <c r="Q821" t="s">
        <v>32</v>
      </c>
    </row>
    <row r="822" spans="15:17" x14ac:dyDescent="0.3">
      <c r="O822" t="s">
        <v>3263</v>
      </c>
      <c r="P822" t="s">
        <v>33</v>
      </c>
      <c r="Q822" t="s">
        <v>32</v>
      </c>
    </row>
    <row r="823" spans="15:17" x14ac:dyDescent="0.3">
      <c r="O823" t="s">
        <v>3268</v>
      </c>
      <c r="P823" t="s">
        <v>33</v>
      </c>
      <c r="Q823" t="s">
        <v>32</v>
      </c>
    </row>
    <row r="824" spans="15:17" x14ac:dyDescent="0.3">
      <c r="O824" t="s">
        <v>3272</v>
      </c>
      <c r="P824" t="s">
        <v>33</v>
      </c>
      <c r="Q824" t="s">
        <v>32</v>
      </c>
    </row>
    <row r="825" spans="15:17" x14ac:dyDescent="0.3">
      <c r="O825" t="s">
        <v>3275</v>
      </c>
      <c r="P825" t="s">
        <v>33</v>
      </c>
      <c r="Q825" t="s">
        <v>572</v>
      </c>
    </row>
    <row r="826" spans="15:17" x14ac:dyDescent="0.3">
      <c r="O826" t="s">
        <v>3277</v>
      </c>
      <c r="P826" t="s">
        <v>33</v>
      </c>
      <c r="Q826" t="s">
        <v>32</v>
      </c>
    </row>
    <row r="827" spans="15:17" x14ac:dyDescent="0.3">
      <c r="O827" t="s">
        <v>3281</v>
      </c>
      <c r="P827" t="s">
        <v>33</v>
      </c>
      <c r="Q827" t="s">
        <v>32</v>
      </c>
    </row>
    <row r="828" spans="15:17" x14ac:dyDescent="0.3">
      <c r="O828" t="s">
        <v>3284</v>
      </c>
      <c r="P828" t="s">
        <v>33</v>
      </c>
      <c r="Q828" t="s">
        <v>32</v>
      </c>
    </row>
    <row r="829" spans="15:17" x14ac:dyDescent="0.3">
      <c r="O829" t="s">
        <v>3287</v>
      </c>
      <c r="P829" t="s">
        <v>33</v>
      </c>
      <c r="Q829" t="s">
        <v>32</v>
      </c>
    </row>
    <row r="830" spans="15:17" x14ac:dyDescent="0.3">
      <c r="O830" t="s">
        <v>3291</v>
      </c>
      <c r="P830" t="s">
        <v>33</v>
      </c>
      <c r="Q830" t="s">
        <v>32</v>
      </c>
    </row>
    <row r="831" spans="15:17" x14ac:dyDescent="0.3">
      <c r="O831" t="s">
        <v>3293</v>
      </c>
      <c r="P831" t="s">
        <v>33</v>
      </c>
      <c r="Q831" t="s">
        <v>32</v>
      </c>
    </row>
    <row r="832" spans="15:17" x14ac:dyDescent="0.3">
      <c r="O832" t="s">
        <v>3298</v>
      </c>
      <c r="P832" t="s">
        <v>33</v>
      </c>
      <c r="Q832" t="s">
        <v>32</v>
      </c>
    </row>
    <row r="833" spans="15:17" x14ac:dyDescent="0.3">
      <c r="O833" t="s">
        <v>3301</v>
      </c>
      <c r="P833" t="s">
        <v>33</v>
      </c>
      <c r="Q833" t="s">
        <v>32</v>
      </c>
    </row>
    <row r="834" spans="15:17" x14ac:dyDescent="0.3">
      <c r="O834" t="s">
        <v>3305</v>
      </c>
      <c r="P834" t="s">
        <v>33</v>
      </c>
      <c r="Q834" t="s">
        <v>32</v>
      </c>
    </row>
    <row r="835" spans="15:17" x14ac:dyDescent="0.3">
      <c r="O835" t="s">
        <v>3308</v>
      </c>
      <c r="P835" t="s">
        <v>33</v>
      </c>
      <c r="Q835" t="s">
        <v>32</v>
      </c>
    </row>
    <row r="836" spans="15:17" x14ac:dyDescent="0.3">
      <c r="O836" t="s">
        <v>3312</v>
      </c>
      <c r="P836" t="s">
        <v>33</v>
      </c>
      <c r="Q836" t="s">
        <v>32</v>
      </c>
    </row>
    <row r="837" spans="15:17" x14ac:dyDescent="0.3">
      <c r="O837" t="s">
        <v>3317</v>
      </c>
      <c r="P837" t="s">
        <v>33</v>
      </c>
      <c r="Q837" t="s">
        <v>32</v>
      </c>
    </row>
    <row r="838" spans="15:17" x14ac:dyDescent="0.3">
      <c r="O838" t="s">
        <v>3323</v>
      </c>
      <c r="P838" t="s">
        <v>33</v>
      </c>
      <c r="Q838" t="s">
        <v>47</v>
      </c>
    </row>
    <row r="839" spans="15:17" x14ac:dyDescent="0.3">
      <c r="O839" t="s">
        <v>3327</v>
      </c>
      <c r="P839" t="s">
        <v>33</v>
      </c>
      <c r="Q839" t="s">
        <v>32</v>
      </c>
    </row>
    <row r="840" spans="15:17" x14ac:dyDescent="0.3">
      <c r="O840" t="s">
        <v>3330</v>
      </c>
      <c r="P840" t="s">
        <v>33</v>
      </c>
      <c r="Q840" t="s">
        <v>47</v>
      </c>
    </row>
    <row r="841" spans="15:17" x14ac:dyDescent="0.3">
      <c r="O841" t="s">
        <v>3335</v>
      </c>
      <c r="P841" t="s">
        <v>33</v>
      </c>
      <c r="Q841" t="s">
        <v>32</v>
      </c>
    </row>
    <row r="842" spans="15:17" x14ac:dyDescent="0.3">
      <c r="O842" t="s">
        <v>3339</v>
      </c>
      <c r="P842" t="s">
        <v>33</v>
      </c>
      <c r="Q842" t="s">
        <v>32</v>
      </c>
    </row>
    <row r="843" spans="15:17" x14ac:dyDescent="0.3">
      <c r="O843" t="s">
        <v>3344</v>
      </c>
      <c r="P843" t="s">
        <v>33</v>
      </c>
      <c r="Q843" t="s">
        <v>32</v>
      </c>
    </row>
    <row r="844" spans="15:17" x14ac:dyDescent="0.3">
      <c r="O844" t="s">
        <v>3347</v>
      </c>
      <c r="P844" t="s">
        <v>33</v>
      </c>
      <c r="Q844" t="s">
        <v>32</v>
      </c>
    </row>
    <row r="845" spans="15:17" x14ac:dyDescent="0.3">
      <c r="O845" t="s">
        <v>3351</v>
      </c>
      <c r="P845" t="s">
        <v>33</v>
      </c>
      <c r="Q845" t="s">
        <v>32</v>
      </c>
    </row>
    <row r="846" spans="15:17" x14ac:dyDescent="0.3">
      <c r="O846" t="s">
        <v>3354</v>
      </c>
      <c r="P846" t="s">
        <v>33</v>
      </c>
      <c r="Q846" t="s">
        <v>47</v>
      </c>
    </row>
    <row r="847" spans="15:17" x14ac:dyDescent="0.3">
      <c r="O847" t="s">
        <v>3358</v>
      </c>
      <c r="P847" t="s">
        <v>33</v>
      </c>
      <c r="Q847" t="s">
        <v>32</v>
      </c>
    </row>
    <row r="848" spans="15:17" x14ac:dyDescent="0.3">
      <c r="O848" t="s">
        <v>3360</v>
      </c>
      <c r="P848" t="s">
        <v>33</v>
      </c>
      <c r="Q848" t="s">
        <v>32</v>
      </c>
    </row>
    <row r="849" spans="15:17" x14ac:dyDescent="0.3">
      <c r="O849" t="s">
        <v>3362</v>
      </c>
      <c r="P849" t="s">
        <v>33</v>
      </c>
      <c r="Q849" t="s">
        <v>32</v>
      </c>
    </row>
    <row r="850" spans="15:17" x14ac:dyDescent="0.3">
      <c r="O850" t="s">
        <v>3365</v>
      </c>
      <c r="P850" t="s">
        <v>33</v>
      </c>
      <c r="Q850" t="s">
        <v>47</v>
      </c>
    </row>
    <row r="851" spans="15:17" x14ac:dyDescent="0.3">
      <c r="O851" t="s">
        <v>3368</v>
      </c>
      <c r="P851" t="s">
        <v>33</v>
      </c>
      <c r="Q851" t="s">
        <v>47</v>
      </c>
    </row>
    <row r="852" spans="15:17" x14ac:dyDescent="0.3">
      <c r="O852" t="s">
        <v>3371</v>
      </c>
      <c r="P852" t="s">
        <v>33</v>
      </c>
      <c r="Q852" t="s">
        <v>32</v>
      </c>
    </row>
    <row r="853" spans="15:17" x14ac:dyDescent="0.3">
      <c r="O853" t="s">
        <v>3375</v>
      </c>
      <c r="P853" t="s">
        <v>33</v>
      </c>
      <c r="Q853" t="s">
        <v>32</v>
      </c>
    </row>
    <row r="854" spans="15:17" x14ac:dyDescent="0.3">
      <c r="O854" t="s">
        <v>3381</v>
      </c>
      <c r="P854" t="s">
        <v>33</v>
      </c>
      <c r="Q854" t="s">
        <v>32</v>
      </c>
    </row>
    <row r="855" spans="15:17" x14ac:dyDescent="0.3">
      <c r="O855" t="s">
        <v>3385</v>
      </c>
      <c r="P855" t="s">
        <v>33</v>
      </c>
      <c r="Q855" t="s">
        <v>32</v>
      </c>
    </row>
    <row r="856" spans="15:17" x14ac:dyDescent="0.3">
      <c r="O856" t="s">
        <v>3388</v>
      </c>
      <c r="P856" t="s">
        <v>33</v>
      </c>
      <c r="Q856" t="s">
        <v>32</v>
      </c>
    </row>
    <row r="857" spans="15:17" x14ac:dyDescent="0.3">
      <c r="O857" t="s">
        <v>3392</v>
      </c>
      <c r="P857" t="s">
        <v>33</v>
      </c>
      <c r="Q857" t="s">
        <v>47</v>
      </c>
    </row>
    <row r="858" spans="15:17" x14ac:dyDescent="0.3">
      <c r="O858" t="s">
        <v>3395</v>
      </c>
      <c r="P858" t="s">
        <v>33</v>
      </c>
      <c r="Q858" t="s">
        <v>32</v>
      </c>
    </row>
    <row r="859" spans="15:17" hidden="1" x14ac:dyDescent="0.3">
      <c r="O859" t="s">
        <v>3400</v>
      </c>
      <c r="P859" t="s">
        <v>2067</v>
      </c>
      <c r="Q859" t="s">
        <v>1390</v>
      </c>
    </row>
    <row r="860" spans="15:17" x14ac:dyDescent="0.3">
      <c r="O860" t="s">
        <v>3405</v>
      </c>
      <c r="P860" t="s">
        <v>33</v>
      </c>
      <c r="Q860" t="s">
        <v>32</v>
      </c>
    </row>
    <row r="861" spans="15:17" x14ac:dyDescent="0.3">
      <c r="O861" t="s">
        <v>3408</v>
      </c>
      <c r="P861" t="s">
        <v>33</v>
      </c>
      <c r="Q861" t="s">
        <v>32</v>
      </c>
    </row>
    <row r="862" spans="15:17" x14ac:dyDescent="0.3">
      <c r="O862" t="s">
        <v>3411</v>
      </c>
      <c r="P862" t="s">
        <v>33</v>
      </c>
      <c r="Q862" t="s">
        <v>32</v>
      </c>
    </row>
    <row r="863" spans="15:17" x14ac:dyDescent="0.3">
      <c r="O863" t="s">
        <v>3415</v>
      </c>
      <c r="P863" t="s">
        <v>33</v>
      </c>
      <c r="Q863" t="s">
        <v>32</v>
      </c>
    </row>
    <row r="864" spans="15:17" x14ac:dyDescent="0.3">
      <c r="O864" t="s">
        <v>3418</v>
      </c>
      <c r="P864" t="s">
        <v>33</v>
      </c>
      <c r="Q864" t="s">
        <v>32</v>
      </c>
    </row>
    <row r="865" spans="15:17" x14ac:dyDescent="0.3">
      <c r="O865" t="s">
        <v>3420</v>
      </c>
      <c r="P865" t="s">
        <v>33</v>
      </c>
      <c r="Q865" t="s">
        <v>32</v>
      </c>
    </row>
    <row r="866" spans="15:17" x14ac:dyDescent="0.3">
      <c r="O866" t="s">
        <v>3425</v>
      </c>
      <c r="P866" t="s">
        <v>33</v>
      </c>
      <c r="Q866" t="s">
        <v>32</v>
      </c>
    </row>
    <row r="867" spans="15:17" x14ac:dyDescent="0.3">
      <c r="O867" t="s">
        <v>3429</v>
      </c>
      <c r="P867" t="s">
        <v>33</v>
      </c>
      <c r="Q867" t="s">
        <v>32</v>
      </c>
    </row>
    <row r="868" spans="15:17" x14ac:dyDescent="0.3">
      <c r="O868" t="s">
        <v>3434</v>
      </c>
      <c r="P868" t="s">
        <v>33</v>
      </c>
      <c r="Q868" t="s">
        <v>572</v>
      </c>
    </row>
    <row r="869" spans="15:17" x14ac:dyDescent="0.3">
      <c r="O869" t="s">
        <v>3436</v>
      </c>
      <c r="P869" t="s">
        <v>33</v>
      </c>
      <c r="Q869" t="s">
        <v>572</v>
      </c>
    </row>
    <row r="870" spans="15:17" x14ac:dyDescent="0.3">
      <c r="O870" t="s">
        <v>3438</v>
      </c>
      <c r="P870" t="s">
        <v>33</v>
      </c>
      <c r="Q870" t="s">
        <v>32</v>
      </c>
    </row>
    <row r="871" spans="15:17" x14ac:dyDescent="0.3">
      <c r="O871" t="s">
        <v>3441</v>
      </c>
      <c r="P871" t="s">
        <v>33</v>
      </c>
      <c r="Q871" t="s">
        <v>32</v>
      </c>
    </row>
    <row r="872" spans="15:17" x14ac:dyDescent="0.3">
      <c r="O872" t="s">
        <v>3444</v>
      </c>
      <c r="P872" t="s">
        <v>33</v>
      </c>
      <c r="Q872" t="s">
        <v>32</v>
      </c>
    </row>
    <row r="873" spans="15:17" x14ac:dyDescent="0.3">
      <c r="O873" t="s">
        <v>3447</v>
      </c>
      <c r="P873" t="s">
        <v>33</v>
      </c>
      <c r="Q873" t="s">
        <v>32</v>
      </c>
    </row>
    <row r="874" spans="15:17" x14ac:dyDescent="0.3">
      <c r="O874" t="s">
        <v>3450</v>
      </c>
      <c r="P874" t="s">
        <v>33</v>
      </c>
      <c r="Q874" t="s">
        <v>32</v>
      </c>
    </row>
    <row r="875" spans="15:17" x14ac:dyDescent="0.3">
      <c r="O875" t="s">
        <v>3452</v>
      </c>
      <c r="P875" t="s">
        <v>33</v>
      </c>
      <c r="Q875" t="s">
        <v>32</v>
      </c>
    </row>
    <row r="876" spans="15:17" x14ac:dyDescent="0.3">
      <c r="O876" t="s">
        <v>3454</v>
      </c>
      <c r="P876" t="s">
        <v>33</v>
      </c>
      <c r="Q876" t="s">
        <v>32</v>
      </c>
    </row>
    <row r="877" spans="15:17" x14ac:dyDescent="0.3">
      <c r="O877" t="s">
        <v>3457</v>
      </c>
      <c r="P877" t="s">
        <v>33</v>
      </c>
      <c r="Q877" t="s">
        <v>32</v>
      </c>
    </row>
    <row r="878" spans="15:17" x14ac:dyDescent="0.3">
      <c r="O878" t="s">
        <v>3461</v>
      </c>
      <c r="P878" t="s">
        <v>33</v>
      </c>
      <c r="Q878" t="s">
        <v>32</v>
      </c>
    </row>
    <row r="879" spans="15:17" x14ac:dyDescent="0.3">
      <c r="O879" t="s">
        <v>3465</v>
      </c>
      <c r="P879" t="s">
        <v>33</v>
      </c>
      <c r="Q879" t="s">
        <v>32</v>
      </c>
    </row>
    <row r="880" spans="15:17" x14ac:dyDescent="0.3">
      <c r="O880" t="s">
        <v>3467</v>
      </c>
      <c r="P880" t="s">
        <v>33</v>
      </c>
      <c r="Q880" t="s">
        <v>32</v>
      </c>
    </row>
    <row r="881" spans="15:17" x14ac:dyDescent="0.3">
      <c r="O881" t="s">
        <v>3471</v>
      </c>
      <c r="P881" t="s">
        <v>33</v>
      </c>
      <c r="Q881" t="s">
        <v>32</v>
      </c>
    </row>
    <row r="882" spans="15:17" x14ac:dyDescent="0.3">
      <c r="O882" t="s">
        <v>3474</v>
      </c>
      <c r="P882" t="s">
        <v>33</v>
      </c>
      <c r="Q882" t="s">
        <v>32</v>
      </c>
    </row>
    <row r="883" spans="15:17" x14ac:dyDescent="0.3">
      <c r="O883" t="s">
        <v>3477</v>
      </c>
      <c r="P883" t="s">
        <v>33</v>
      </c>
      <c r="Q883" t="s">
        <v>32</v>
      </c>
    </row>
    <row r="884" spans="15:17" x14ac:dyDescent="0.3">
      <c r="O884" t="s">
        <v>3479</v>
      </c>
      <c r="P884" t="s">
        <v>33</v>
      </c>
      <c r="Q884" t="s">
        <v>32</v>
      </c>
    </row>
    <row r="885" spans="15:17" x14ac:dyDescent="0.3">
      <c r="O885" t="s">
        <v>3485</v>
      </c>
      <c r="P885" t="s">
        <v>33</v>
      </c>
      <c r="Q885" t="s">
        <v>32</v>
      </c>
    </row>
    <row r="886" spans="15:17" x14ac:dyDescent="0.3">
      <c r="O886" t="s">
        <v>3489</v>
      </c>
      <c r="P886" t="s">
        <v>33</v>
      </c>
      <c r="Q886" t="s">
        <v>32</v>
      </c>
    </row>
    <row r="887" spans="15:17" x14ac:dyDescent="0.3">
      <c r="O887" t="s">
        <v>3493</v>
      </c>
      <c r="P887" t="s">
        <v>33</v>
      </c>
      <c r="Q887" t="s">
        <v>47</v>
      </c>
    </row>
    <row r="888" spans="15:17" x14ac:dyDescent="0.3">
      <c r="O888" t="s">
        <v>3499</v>
      </c>
      <c r="P888" t="s">
        <v>33</v>
      </c>
      <c r="Q888" t="s">
        <v>32</v>
      </c>
    </row>
    <row r="889" spans="15:17" x14ac:dyDescent="0.3">
      <c r="O889" t="s">
        <v>3501</v>
      </c>
      <c r="P889" t="s">
        <v>33</v>
      </c>
      <c r="Q889" t="s">
        <v>1390</v>
      </c>
    </row>
    <row r="890" spans="15:17" x14ac:dyDescent="0.3">
      <c r="O890" t="s">
        <v>3507</v>
      </c>
      <c r="P890" t="s">
        <v>33</v>
      </c>
      <c r="Q890" t="s">
        <v>32</v>
      </c>
    </row>
    <row r="891" spans="15:17" x14ac:dyDescent="0.3">
      <c r="O891" t="s">
        <v>3511</v>
      </c>
      <c r="P891" t="s">
        <v>33</v>
      </c>
      <c r="Q891" t="s">
        <v>32</v>
      </c>
    </row>
    <row r="892" spans="15:17" x14ac:dyDescent="0.3">
      <c r="O892" t="s">
        <v>3515</v>
      </c>
      <c r="P892" t="s">
        <v>33</v>
      </c>
      <c r="Q892" t="s">
        <v>572</v>
      </c>
    </row>
    <row r="893" spans="15:17" x14ac:dyDescent="0.3">
      <c r="O893" t="s">
        <v>3519</v>
      </c>
      <c r="P893" t="s">
        <v>33</v>
      </c>
      <c r="Q893" t="s">
        <v>32</v>
      </c>
    </row>
    <row r="894" spans="15:17" x14ac:dyDescent="0.3">
      <c r="O894" t="s">
        <v>3521</v>
      </c>
      <c r="P894" t="s">
        <v>33</v>
      </c>
      <c r="Q894" t="s">
        <v>32</v>
      </c>
    </row>
    <row r="895" spans="15:17" x14ac:dyDescent="0.3">
      <c r="O895" t="s">
        <v>3525</v>
      </c>
      <c r="P895" t="s">
        <v>33</v>
      </c>
      <c r="Q895" t="s">
        <v>32</v>
      </c>
    </row>
    <row r="896" spans="15:17" x14ac:dyDescent="0.3">
      <c r="O896" t="s">
        <v>3529</v>
      </c>
      <c r="P896" t="s">
        <v>33</v>
      </c>
      <c r="Q896" t="s">
        <v>32</v>
      </c>
    </row>
    <row r="897" spans="15:17" x14ac:dyDescent="0.3">
      <c r="O897" t="s">
        <v>3531</v>
      </c>
      <c r="P897" t="s">
        <v>33</v>
      </c>
      <c r="Q897" t="s">
        <v>32</v>
      </c>
    </row>
    <row r="898" spans="15:17" x14ac:dyDescent="0.3">
      <c r="O898" t="s">
        <v>3534</v>
      </c>
      <c r="P898" t="s">
        <v>33</v>
      </c>
      <c r="Q898" t="s">
        <v>32</v>
      </c>
    </row>
    <row r="899" spans="15:17" x14ac:dyDescent="0.3">
      <c r="O899" t="s">
        <v>3536</v>
      </c>
      <c r="P899" t="s">
        <v>33</v>
      </c>
      <c r="Q899" t="s">
        <v>32</v>
      </c>
    </row>
    <row r="900" spans="15:17" x14ac:dyDescent="0.3">
      <c r="O900" t="s">
        <v>3540</v>
      </c>
      <c r="P900" t="s">
        <v>33</v>
      </c>
      <c r="Q900" t="s">
        <v>32</v>
      </c>
    </row>
    <row r="901" spans="15:17" x14ac:dyDescent="0.3">
      <c r="O901" t="s">
        <v>3542</v>
      </c>
      <c r="P901" t="s">
        <v>33</v>
      </c>
      <c r="Q901" t="s">
        <v>32</v>
      </c>
    </row>
    <row r="902" spans="15:17" x14ac:dyDescent="0.3">
      <c r="O902" t="s">
        <v>3544</v>
      </c>
      <c r="P902" t="s">
        <v>33</v>
      </c>
      <c r="Q902" t="s">
        <v>32</v>
      </c>
    </row>
    <row r="903" spans="15:17" x14ac:dyDescent="0.3">
      <c r="O903" t="s">
        <v>3546</v>
      </c>
      <c r="P903" t="s">
        <v>33</v>
      </c>
      <c r="Q903" t="s">
        <v>32</v>
      </c>
    </row>
    <row r="904" spans="15:17" x14ac:dyDescent="0.3">
      <c r="O904" t="s">
        <v>3550</v>
      </c>
      <c r="P904" t="s">
        <v>33</v>
      </c>
      <c r="Q904" t="s">
        <v>32</v>
      </c>
    </row>
    <row r="905" spans="15:17" x14ac:dyDescent="0.3">
      <c r="O905" t="s">
        <v>3553</v>
      </c>
      <c r="P905" t="s">
        <v>33</v>
      </c>
      <c r="Q905" t="s">
        <v>32</v>
      </c>
    </row>
    <row r="906" spans="15:17" x14ac:dyDescent="0.3">
      <c r="O906" t="s">
        <v>3556</v>
      </c>
      <c r="P906" t="s">
        <v>33</v>
      </c>
      <c r="Q906" t="s">
        <v>32</v>
      </c>
    </row>
    <row r="907" spans="15:17" x14ac:dyDescent="0.3">
      <c r="O907" t="s">
        <v>3559</v>
      </c>
      <c r="P907" t="s">
        <v>33</v>
      </c>
      <c r="Q907" t="s">
        <v>32</v>
      </c>
    </row>
    <row r="908" spans="15:17" x14ac:dyDescent="0.3">
      <c r="O908" t="s">
        <v>3562</v>
      </c>
      <c r="P908" t="s">
        <v>33</v>
      </c>
      <c r="Q908" t="s">
        <v>32</v>
      </c>
    </row>
    <row r="909" spans="15:17" x14ac:dyDescent="0.3">
      <c r="O909" t="s">
        <v>3565</v>
      </c>
      <c r="P909" t="s">
        <v>33</v>
      </c>
      <c r="Q909" t="s">
        <v>32</v>
      </c>
    </row>
    <row r="910" spans="15:17" x14ac:dyDescent="0.3">
      <c r="O910" t="s">
        <v>3569</v>
      </c>
      <c r="P910" t="s">
        <v>33</v>
      </c>
      <c r="Q910" t="s">
        <v>32</v>
      </c>
    </row>
    <row r="911" spans="15:17" x14ac:dyDescent="0.3">
      <c r="O911" t="s">
        <v>3572</v>
      </c>
      <c r="P911" t="s">
        <v>33</v>
      </c>
      <c r="Q911" t="s">
        <v>32</v>
      </c>
    </row>
    <row r="912" spans="15:17" x14ac:dyDescent="0.3">
      <c r="O912" t="s">
        <v>3575</v>
      </c>
      <c r="P912" t="s">
        <v>33</v>
      </c>
      <c r="Q912" t="s">
        <v>32</v>
      </c>
    </row>
    <row r="913" spans="15:17" x14ac:dyDescent="0.3">
      <c r="O913" t="s">
        <v>3577</v>
      </c>
      <c r="P913" t="s">
        <v>33</v>
      </c>
      <c r="Q913" t="s">
        <v>32</v>
      </c>
    </row>
    <row r="914" spans="15:17" x14ac:dyDescent="0.3">
      <c r="O914" t="s">
        <v>3581</v>
      </c>
      <c r="P914" t="s">
        <v>33</v>
      </c>
      <c r="Q914" t="s">
        <v>32</v>
      </c>
    </row>
    <row r="915" spans="15:17" x14ac:dyDescent="0.3">
      <c r="O915" t="s">
        <v>3586</v>
      </c>
      <c r="P915" t="s">
        <v>33</v>
      </c>
      <c r="Q915" t="s">
        <v>32</v>
      </c>
    </row>
    <row r="916" spans="15:17" x14ac:dyDescent="0.3">
      <c r="O916" t="s">
        <v>3590</v>
      </c>
      <c r="P916" t="s">
        <v>33</v>
      </c>
      <c r="Q916" t="s">
        <v>32</v>
      </c>
    </row>
    <row r="917" spans="15:17" x14ac:dyDescent="0.3">
      <c r="O917" t="s">
        <v>3593</v>
      </c>
      <c r="P917" t="s">
        <v>33</v>
      </c>
      <c r="Q917" t="s">
        <v>32</v>
      </c>
    </row>
    <row r="918" spans="15:17" x14ac:dyDescent="0.3">
      <c r="O918" t="s">
        <v>3595</v>
      </c>
      <c r="P918" t="s">
        <v>33</v>
      </c>
      <c r="Q918" t="s">
        <v>32</v>
      </c>
    </row>
    <row r="919" spans="15:17" x14ac:dyDescent="0.3">
      <c r="O919" t="s">
        <v>3597</v>
      </c>
      <c r="P919" t="s">
        <v>33</v>
      </c>
      <c r="Q919" t="s">
        <v>32</v>
      </c>
    </row>
    <row r="920" spans="15:17" x14ac:dyDescent="0.3">
      <c r="O920" t="s">
        <v>3602</v>
      </c>
      <c r="P920" t="s">
        <v>33</v>
      </c>
      <c r="Q920" t="s">
        <v>32</v>
      </c>
    </row>
    <row r="921" spans="15:17" x14ac:dyDescent="0.3">
      <c r="O921" t="s">
        <v>3605</v>
      </c>
      <c r="P921" t="s">
        <v>33</v>
      </c>
      <c r="Q921" t="s">
        <v>32</v>
      </c>
    </row>
    <row r="922" spans="15:17" x14ac:dyDescent="0.3">
      <c r="O922" t="s">
        <v>3608</v>
      </c>
      <c r="P922" t="s">
        <v>33</v>
      </c>
      <c r="Q922" t="s">
        <v>32</v>
      </c>
    </row>
    <row r="923" spans="15:17" x14ac:dyDescent="0.3">
      <c r="O923" t="s">
        <v>3610</v>
      </c>
      <c r="P923" t="s">
        <v>33</v>
      </c>
      <c r="Q923" t="s">
        <v>47</v>
      </c>
    </row>
    <row r="924" spans="15:17" x14ac:dyDescent="0.3">
      <c r="O924" t="s">
        <v>3614</v>
      </c>
      <c r="P924" t="s">
        <v>33</v>
      </c>
      <c r="Q924" t="s">
        <v>32</v>
      </c>
    </row>
    <row r="925" spans="15:17" x14ac:dyDescent="0.3">
      <c r="O925" t="s">
        <v>3618</v>
      </c>
      <c r="P925" t="s">
        <v>33</v>
      </c>
      <c r="Q925" t="s">
        <v>32</v>
      </c>
    </row>
    <row r="926" spans="15:17" x14ac:dyDescent="0.3">
      <c r="O926" t="s">
        <v>3622</v>
      </c>
      <c r="P926" t="s">
        <v>33</v>
      </c>
      <c r="Q926" t="s">
        <v>32</v>
      </c>
    </row>
    <row r="927" spans="15:17" x14ac:dyDescent="0.3">
      <c r="O927" t="s">
        <v>3627</v>
      </c>
      <c r="P927" t="s">
        <v>33</v>
      </c>
      <c r="Q927" t="s">
        <v>32</v>
      </c>
    </row>
    <row r="928" spans="15:17" x14ac:dyDescent="0.3">
      <c r="O928" t="s">
        <v>3630</v>
      </c>
      <c r="P928" t="s">
        <v>33</v>
      </c>
      <c r="Q928" t="s">
        <v>32</v>
      </c>
    </row>
    <row r="929" spans="15:17" x14ac:dyDescent="0.3">
      <c r="O929" t="s">
        <v>3634</v>
      </c>
      <c r="P929" t="s">
        <v>33</v>
      </c>
      <c r="Q929" t="s">
        <v>32</v>
      </c>
    </row>
    <row r="930" spans="15:17" x14ac:dyDescent="0.3">
      <c r="O930" t="s">
        <v>3639</v>
      </c>
      <c r="P930" t="s">
        <v>33</v>
      </c>
      <c r="Q930" t="s">
        <v>572</v>
      </c>
    </row>
    <row r="931" spans="15:17" x14ac:dyDescent="0.3">
      <c r="O931" t="s">
        <v>3643</v>
      </c>
      <c r="P931" t="s">
        <v>33</v>
      </c>
      <c r="Q931" t="s">
        <v>32</v>
      </c>
    </row>
    <row r="932" spans="15:17" x14ac:dyDescent="0.3">
      <c r="O932" t="s">
        <v>3649</v>
      </c>
      <c r="P932" t="s">
        <v>33</v>
      </c>
      <c r="Q932" t="s">
        <v>32</v>
      </c>
    </row>
    <row r="933" spans="15:17" x14ac:dyDescent="0.3">
      <c r="O933" t="s">
        <v>3654</v>
      </c>
      <c r="P933" t="s">
        <v>33</v>
      </c>
      <c r="Q933" t="s">
        <v>32</v>
      </c>
    </row>
    <row r="934" spans="15:17" x14ac:dyDescent="0.3">
      <c r="O934" t="s">
        <v>3659</v>
      </c>
      <c r="P934" t="s">
        <v>33</v>
      </c>
      <c r="Q934" t="s">
        <v>32</v>
      </c>
    </row>
    <row r="935" spans="15:17" x14ac:dyDescent="0.3">
      <c r="O935" t="s">
        <v>3663</v>
      </c>
      <c r="P935" t="s">
        <v>33</v>
      </c>
      <c r="Q935" t="s">
        <v>32</v>
      </c>
    </row>
    <row r="936" spans="15:17" x14ac:dyDescent="0.3">
      <c r="O936" t="s">
        <v>3667</v>
      </c>
      <c r="P936" t="s">
        <v>33</v>
      </c>
      <c r="Q936" t="s">
        <v>32</v>
      </c>
    </row>
    <row r="937" spans="15:17" x14ac:dyDescent="0.3">
      <c r="O937" t="s">
        <v>3671</v>
      </c>
      <c r="P937" t="s">
        <v>33</v>
      </c>
      <c r="Q937" t="s">
        <v>32</v>
      </c>
    </row>
    <row r="938" spans="15:17" x14ac:dyDescent="0.3">
      <c r="O938" t="s">
        <v>3673</v>
      </c>
      <c r="P938" t="s">
        <v>33</v>
      </c>
      <c r="Q938" t="s">
        <v>32</v>
      </c>
    </row>
    <row r="939" spans="15:17" x14ac:dyDescent="0.3">
      <c r="O939" t="s">
        <v>3675</v>
      </c>
      <c r="P939" t="s">
        <v>33</v>
      </c>
      <c r="Q939" t="s">
        <v>32</v>
      </c>
    </row>
    <row r="940" spans="15:17" x14ac:dyDescent="0.3">
      <c r="O940" t="s">
        <v>3678</v>
      </c>
      <c r="P940" t="s">
        <v>33</v>
      </c>
      <c r="Q940" t="s">
        <v>205</v>
      </c>
    </row>
    <row r="941" spans="15:17" x14ac:dyDescent="0.3">
      <c r="O941" t="s">
        <v>3682</v>
      </c>
      <c r="P941" t="s">
        <v>33</v>
      </c>
      <c r="Q941" t="s">
        <v>32</v>
      </c>
    </row>
    <row r="942" spans="15:17" x14ac:dyDescent="0.3">
      <c r="O942" t="s">
        <v>3686</v>
      </c>
      <c r="P942" t="s">
        <v>33</v>
      </c>
      <c r="Q942" t="s">
        <v>32</v>
      </c>
    </row>
    <row r="943" spans="15:17" x14ac:dyDescent="0.3">
      <c r="O943" t="s">
        <v>3690</v>
      </c>
      <c r="P943" t="s">
        <v>33</v>
      </c>
      <c r="Q943" t="s">
        <v>572</v>
      </c>
    </row>
    <row r="944" spans="15:17" x14ac:dyDescent="0.3">
      <c r="O944" t="s">
        <v>3693</v>
      </c>
      <c r="P944" t="s">
        <v>33</v>
      </c>
      <c r="Q944" t="s">
        <v>32</v>
      </c>
    </row>
    <row r="945" spans="15:17" x14ac:dyDescent="0.3">
      <c r="O945" t="s">
        <v>3698</v>
      </c>
      <c r="P945" t="s">
        <v>33</v>
      </c>
      <c r="Q945" t="s">
        <v>32</v>
      </c>
    </row>
    <row r="946" spans="15:17" x14ac:dyDescent="0.3">
      <c r="O946" t="s">
        <v>3703</v>
      </c>
      <c r="P946" t="s">
        <v>33</v>
      </c>
      <c r="Q946" t="s">
        <v>32</v>
      </c>
    </row>
    <row r="947" spans="15:17" x14ac:dyDescent="0.3">
      <c r="O947" t="s">
        <v>3707</v>
      </c>
      <c r="P947" t="s">
        <v>33</v>
      </c>
      <c r="Q947" t="s">
        <v>32</v>
      </c>
    </row>
    <row r="948" spans="15:17" x14ac:dyDescent="0.3">
      <c r="O948" t="s">
        <v>3709</v>
      </c>
      <c r="P948" t="s">
        <v>33</v>
      </c>
      <c r="Q948" t="s">
        <v>32</v>
      </c>
    </row>
    <row r="949" spans="15:17" x14ac:dyDescent="0.3">
      <c r="O949" t="s">
        <v>3712</v>
      </c>
      <c r="P949" t="s">
        <v>33</v>
      </c>
      <c r="Q949" t="s">
        <v>572</v>
      </c>
    </row>
    <row r="950" spans="15:17" x14ac:dyDescent="0.3">
      <c r="O950" t="s">
        <v>3716</v>
      </c>
      <c r="P950" t="s">
        <v>33</v>
      </c>
      <c r="Q950" t="s">
        <v>47</v>
      </c>
    </row>
    <row r="951" spans="15:17" x14ac:dyDescent="0.3">
      <c r="O951" t="s">
        <v>3720</v>
      </c>
      <c r="P951" t="s">
        <v>33</v>
      </c>
      <c r="Q951" t="s">
        <v>32</v>
      </c>
    </row>
    <row r="952" spans="15:17" x14ac:dyDescent="0.3">
      <c r="O952" t="s">
        <v>3724</v>
      </c>
      <c r="P952" t="s">
        <v>33</v>
      </c>
      <c r="Q952" t="s">
        <v>32</v>
      </c>
    </row>
    <row r="953" spans="15:17" x14ac:dyDescent="0.3">
      <c r="O953" t="s">
        <v>3729</v>
      </c>
      <c r="P953" t="s">
        <v>33</v>
      </c>
      <c r="Q953" t="s">
        <v>32</v>
      </c>
    </row>
    <row r="954" spans="15:17" x14ac:dyDescent="0.3">
      <c r="O954" t="s">
        <v>3732</v>
      </c>
      <c r="P954" t="s">
        <v>33</v>
      </c>
      <c r="Q954" t="s">
        <v>32</v>
      </c>
    </row>
    <row r="955" spans="15:17" x14ac:dyDescent="0.3">
      <c r="O955" t="s">
        <v>3737</v>
      </c>
      <c r="P955" t="s">
        <v>33</v>
      </c>
      <c r="Q955" t="s">
        <v>32</v>
      </c>
    </row>
    <row r="956" spans="15:17" x14ac:dyDescent="0.3">
      <c r="O956" t="s">
        <v>3739</v>
      </c>
      <c r="P956" t="s">
        <v>33</v>
      </c>
      <c r="Q956" t="s">
        <v>32</v>
      </c>
    </row>
    <row r="957" spans="15:17" x14ac:dyDescent="0.3">
      <c r="O957" t="s">
        <v>3744</v>
      </c>
      <c r="P957" t="s">
        <v>33</v>
      </c>
      <c r="Q957" t="s">
        <v>32</v>
      </c>
    </row>
    <row r="958" spans="15:17" x14ac:dyDescent="0.3">
      <c r="O958" t="s">
        <v>3747</v>
      </c>
      <c r="P958" t="s">
        <v>33</v>
      </c>
      <c r="Q958" t="s">
        <v>32</v>
      </c>
    </row>
    <row r="959" spans="15:17" x14ac:dyDescent="0.3">
      <c r="O959" t="s">
        <v>3751</v>
      </c>
      <c r="P959" t="s">
        <v>33</v>
      </c>
      <c r="Q959" t="s">
        <v>32</v>
      </c>
    </row>
    <row r="960" spans="15:17" x14ac:dyDescent="0.3">
      <c r="O960" t="s">
        <v>3753</v>
      </c>
      <c r="P960" t="s">
        <v>33</v>
      </c>
      <c r="Q960" t="s">
        <v>32</v>
      </c>
    </row>
    <row r="961" spans="15:17" x14ac:dyDescent="0.3">
      <c r="O961" t="s">
        <v>3756</v>
      </c>
      <c r="P961" t="s">
        <v>33</v>
      </c>
      <c r="Q961" t="s">
        <v>32</v>
      </c>
    </row>
    <row r="962" spans="15:17" x14ac:dyDescent="0.3">
      <c r="O962" t="s">
        <v>3760</v>
      </c>
      <c r="P962" t="s">
        <v>33</v>
      </c>
      <c r="Q962" t="s">
        <v>1390</v>
      </c>
    </row>
    <row r="963" spans="15:17" x14ac:dyDescent="0.3">
      <c r="O963" t="s">
        <v>3764</v>
      </c>
      <c r="P963" t="s">
        <v>33</v>
      </c>
      <c r="Q963" t="s">
        <v>47</v>
      </c>
    </row>
    <row r="964" spans="15:17" x14ac:dyDescent="0.3">
      <c r="O964" t="s">
        <v>3769</v>
      </c>
      <c r="P964" t="s">
        <v>33</v>
      </c>
      <c r="Q964" t="s">
        <v>32</v>
      </c>
    </row>
    <row r="965" spans="15:17" x14ac:dyDescent="0.3">
      <c r="O965" t="s">
        <v>3773</v>
      </c>
      <c r="P965" t="s">
        <v>33</v>
      </c>
      <c r="Q965" t="s">
        <v>32</v>
      </c>
    </row>
    <row r="966" spans="15:17" x14ac:dyDescent="0.3">
      <c r="O966" t="s">
        <v>3778</v>
      </c>
      <c r="P966" t="s">
        <v>33</v>
      </c>
      <c r="Q966" t="s">
        <v>572</v>
      </c>
    </row>
    <row r="967" spans="15:17" x14ac:dyDescent="0.3">
      <c r="O967" t="s">
        <v>3782</v>
      </c>
      <c r="P967" t="s">
        <v>33</v>
      </c>
      <c r="Q967" t="s">
        <v>32</v>
      </c>
    </row>
    <row r="968" spans="15:17" x14ac:dyDescent="0.3">
      <c r="O968" t="s">
        <v>3785</v>
      </c>
      <c r="P968" t="s">
        <v>33</v>
      </c>
      <c r="Q968" t="s">
        <v>32</v>
      </c>
    </row>
    <row r="969" spans="15:17" x14ac:dyDescent="0.3">
      <c r="O969" t="s">
        <v>3787</v>
      </c>
      <c r="P969" t="s">
        <v>33</v>
      </c>
      <c r="Q969" t="s">
        <v>32</v>
      </c>
    </row>
    <row r="970" spans="15:17" x14ac:dyDescent="0.3">
      <c r="O970" t="s">
        <v>3792</v>
      </c>
      <c r="P970" t="s">
        <v>33</v>
      </c>
      <c r="Q970" t="s">
        <v>32</v>
      </c>
    </row>
    <row r="971" spans="15:17" x14ac:dyDescent="0.3">
      <c r="O971" t="s">
        <v>3795</v>
      </c>
      <c r="P971" t="s">
        <v>33</v>
      </c>
      <c r="Q971" t="s">
        <v>32</v>
      </c>
    </row>
    <row r="972" spans="15:17" x14ac:dyDescent="0.3">
      <c r="O972" t="s">
        <v>3798</v>
      </c>
      <c r="P972" t="s">
        <v>33</v>
      </c>
      <c r="Q972" t="s">
        <v>32</v>
      </c>
    </row>
    <row r="973" spans="15:17" x14ac:dyDescent="0.3">
      <c r="O973" t="s">
        <v>3802</v>
      </c>
      <c r="P973" t="s">
        <v>33</v>
      </c>
      <c r="Q973" t="s">
        <v>32</v>
      </c>
    </row>
    <row r="974" spans="15:17" x14ac:dyDescent="0.3">
      <c r="O974" t="s">
        <v>3804</v>
      </c>
      <c r="P974" t="s">
        <v>33</v>
      </c>
      <c r="Q974" t="s">
        <v>32</v>
      </c>
    </row>
    <row r="975" spans="15:17" x14ac:dyDescent="0.3">
      <c r="O975" t="s">
        <v>3807</v>
      </c>
      <c r="P975" t="s">
        <v>33</v>
      </c>
      <c r="Q975" t="s">
        <v>32</v>
      </c>
    </row>
    <row r="976" spans="15:17" x14ac:dyDescent="0.3">
      <c r="O976" t="s">
        <v>3809</v>
      </c>
      <c r="P976" t="s">
        <v>33</v>
      </c>
      <c r="Q976" t="s">
        <v>32</v>
      </c>
    </row>
    <row r="977" spans="15:17" x14ac:dyDescent="0.3">
      <c r="O977" t="s">
        <v>3813</v>
      </c>
      <c r="P977" t="s">
        <v>33</v>
      </c>
      <c r="Q977" t="s">
        <v>32</v>
      </c>
    </row>
    <row r="978" spans="15:17" x14ac:dyDescent="0.3">
      <c r="O978" t="s">
        <v>3816</v>
      </c>
      <c r="P978" t="s">
        <v>33</v>
      </c>
      <c r="Q978" t="s">
        <v>1390</v>
      </c>
    </row>
    <row r="979" spans="15:17" x14ac:dyDescent="0.3">
      <c r="O979" t="s">
        <v>3821</v>
      </c>
      <c r="P979" t="s">
        <v>33</v>
      </c>
      <c r="Q979" t="s">
        <v>32</v>
      </c>
    </row>
    <row r="980" spans="15:17" x14ac:dyDescent="0.3">
      <c r="O980" t="s">
        <v>3824</v>
      </c>
      <c r="P980" t="s">
        <v>33</v>
      </c>
      <c r="Q980" t="s">
        <v>32</v>
      </c>
    </row>
    <row r="981" spans="15:17" x14ac:dyDescent="0.3">
      <c r="O981" t="s">
        <v>3828</v>
      </c>
      <c r="P981" t="s">
        <v>33</v>
      </c>
      <c r="Q981" t="s">
        <v>32</v>
      </c>
    </row>
    <row r="982" spans="15:17" x14ac:dyDescent="0.3">
      <c r="O982" t="s">
        <v>3832</v>
      </c>
      <c r="P982" t="s">
        <v>33</v>
      </c>
      <c r="Q982" t="s">
        <v>32</v>
      </c>
    </row>
    <row r="983" spans="15:17" x14ac:dyDescent="0.3">
      <c r="O983" t="s">
        <v>3837</v>
      </c>
      <c r="P983" t="s">
        <v>33</v>
      </c>
      <c r="Q983" t="s">
        <v>32</v>
      </c>
    </row>
    <row r="984" spans="15:17" x14ac:dyDescent="0.3">
      <c r="O984" t="s">
        <v>3840</v>
      </c>
      <c r="P984" t="s">
        <v>33</v>
      </c>
      <c r="Q984" t="s">
        <v>32</v>
      </c>
    </row>
    <row r="985" spans="15:17" x14ac:dyDescent="0.3">
      <c r="O985" t="s">
        <v>3842</v>
      </c>
      <c r="P985" t="s">
        <v>33</v>
      </c>
      <c r="Q985" t="s">
        <v>1390</v>
      </c>
    </row>
    <row r="986" spans="15:17" x14ac:dyDescent="0.3">
      <c r="O986" t="s">
        <v>3846</v>
      </c>
      <c r="P986" t="s">
        <v>33</v>
      </c>
      <c r="Q986" t="s">
        <v>32</v>
      </c>
    </row>
    <row r="987" spans="15:17" x14ac:dyDescent="0.3">
      <c r="O987" t="s">
        <v>3848</v>
      </c>
      <c r="P987" t="s">
        <v>33</v>
      </c>
      <c r="Q987" t="s">
        <v>32</v>
      </c>
    </row>
    <row r="988" spans="15:17" x14ac:dyDescent="0.3">
      <c r="O988" t="s">
        <v>3850</v>
      </c>
      <c r="P988" t="s">
        <v>33</v>
      </c>
      <c r="Q988" t="s">
        <v>32</v>
      </c>
    </row>
    <row r="989" spans="15:17" x14ac:dyDescent="0.3">
      <c r="O989" t="s">
        <v>3856</v>
      </c>
      <c r="P989" t="s">
        <v>33</v>
      </c>
      <c r="Q989" t="s">
        <v>47</v>
      </c>
    </row>
    <row r="990" spans="15:17" x14ac:dyDescent="0.3">
      <c r="O990" t="s">
        <v>3859</v>
      </c>
      <c r="P990" t="s">
        <v>33</v>
      </c>
      <c r="Q990" t="s">
        <v>32</v>
      </c>
    </row>
    <row r="991" spans="15:17" x14ac:dyDescent="0.3">
      <c r="O991" t="s">
        <v>3861</v>
      </c>
      <c r="P991" t="s">
        <v>33</v>
      </c>
      <c r="Q991" t="s">
        <v>32</v>
      </c>
    </row>
    <row r="992" spans="15:17" x14ac:dyDescent="0.3">
      <c r="O992" t="s">
        <v>3866</v>
      </c>
      <c r="P992" t="s">
        <v>33</v>
      </c>
      <c r="Q992" t="s">
        <v>32</v>
      </c>
    </row>
    <row r="993" spans="15:17" x14ac:dyDescent="0.3">
      <c r="O993" t="s">
        <v>3868</v>
      </c>
      <c r="P993" t="s">
        <v>33</v>
      </c>
      <c r="Q993" t="s">
        <v>32</v>
      </c>
    </row>
    <row r="994" spans="15:17" x14ac:dyDescent="0.3">
      <c r="O994" t="s">
        <v>3871</v>
      </c>
      <c r="P994" t="s">
        <v>33</v>
      </c>
      <c r="Q994" t="s">
        <v>205</v>
      </c>
    </row>
    <row r="995" spans="15:17" x14ac:dyDescent="0.3">
      <c r="O995" t="s">
        <v>3875</v>
      </c>
      <c r="P995" t="s">
        <v>33</v>
      </c>
      <c r="Q995" t="s">
        <v>32</v>
      </c>
    </row>
    <row r="996" spans="15:17" x14ac:dyDescent="0.3">
      <c r="O996" t="s">
        <v>3878</v>
      </c>
      <c r="P996" t="s">
        <v>33</v>
      </c>
      <c r="Q996" t="s">
        <v>32</v>
      </c>
    </row>
    <row r="997" spans="15:17" x14ac:dyDescent="0.3">
      <c r="O997" t="s">
        <v>3882</v>
      </c>
      <c r="P997" t="s">
        <v>33</v>
      </c>
      <c r="Q997" t="s">
        <v>32</v>
      </c>
    </row>
    <row r="998" spans="15:17" x14ac:dyDescent="0.3">
      <c r="O998" t="s">
        <v>3886</v>
      </c>
      <c r="P998" t="s">
        <v>33</v>
      </c>
      <c r="Q998" t="s">
        <v>32</v>
      </c>
    </row>
    <row r="999" spans="15:17" x14ac:dyDescent="0.3">
      <c r="O999" t="s">
        <v>3889</v>
      </c>
      <c r="P999" t="s">
        <v>33</v>
      </c>
      <c r="Q999" t="s">
        <v>32</v>
      </c>
    </row>
    <row r="1000" spans="15:17" x14ac:dyDescent="0.3">
      <c r="O1000" t="s">
        <v>3891</v>
      </c>
      <c r="P1000" t="s">
        <v>33</v>
      </c>
      <c r="Q1000" t="s">
        <v>32</v>
      </c>
    </row>
    <row r="1001" spans="15:17" x14ac:dyDescent="0.3">
      <c r="O1001" t="s">
        <v>3894</v>
      </c>
      <c r="P1001" t="s">
        <v>33</v>
      </c>
      <c r="Q1001" t="s">
        <v>32</v>
      </c>
    </row>
    <row r="1002" spans="15:17" x14ac:dyDescent="0.3">
      <c r="O1002" t="s">
        <v>3898</v>
      </c>
      <c r="P1002" t="s">
        <v>33</v>
      </c>
      <c r="Q1002" t="s">
        <v>32</v>
      </c>
    </row>
    <row r="1003" spans="15:17" x14ac:dyDescent="0.3">
      <c r="O1003" t="s">
        <v>3901</v>
      </c>
      <c r="P1003" t="s">
        <v>33</v>
      </c>
      <c r="Q1003" t="s">
        <v>3904</v>
      </c>
    </row>
    <row r="1004" spans="15:17" x14ac:dyDescent="0.3">
      <c r="O1004" t="s">
        <v>3906</v>
      </c>
      <c r="P1004" t="s">
        <v>33</v>
      </c>
      <c r="Q1004" t="s">
        <v>205</v>
      </c>
    </row>
    <row r="1005" spans="15:17" x14ac:dyDescent="0.3">
      <c r="O1005" t="s">
        <v>3911</v>
      </c>
      <c r="P1005" t="s">
        <v>33</v>
      </c>
      <c r="Q1005" t="s">
        <v>32</v>
      </c>
    </row>
    <row r="1006" spans="15:17" x14ac:dyDescent="0.3">
      <c r="O1006" t="s">
        <v>3913</v>
      </c>
      <c r="P1006" t="s">
        <v>33</v>
      </c>
      <c r="Q1006" t="s">
        <v>32</v>
      </c>
    </row>
    <row r="1007" spans="15:17" x14ac:dyDescent="0.3">
      <c r="O1007" t="s">
        <v>3916</v>
      </c>
      <c r="P1007" t="s">
        <v>33</v>
      </c>
      <c r="Q1007" t="s">
        <v>32</v>
      </c>
    </row>
    <row r="1008" spans="15:17" x14ac:dyDescent="0.3">
      <c r="O1008" t="s">
        <v>3920</v>
      </c>
      <c r="P1008" t="s">
        <v>33</v>
      </c>
      <c r="Q1008" t="s">
        <v>32</v>
      </c>
    </row>
    <row r="1009" spans="15:17" x14ac:dyDescent="0.3">
      <c r="O1009" t="s">
        <v>3923</v>
      </c>
      <c r="P1009" t="s">
        <v>33</v>
      </c>
      <c r="Q1009" t="s">
        <v>32</v>
      </c>
    </row>
    <row r="1010" spans="15:17" x14ac:dyDescent="0.3">
      <c r="O1010" t="s">
        <v>3926</v>
      </c>
      <c r="P1010" t="s">
        <v>33</v>
      </c>
      <c r="Q1010" t="s">
        <v>1390</v>
      </c>
    </row>
    <row r="1011" spans="15:17" x14ac:dyDescent="0.3">
      <c r="O1011" t="s">
        <v>3930</v>
      </c>
      <c r="P1011" t="s">
        <v>33</v>
      </c>
      <c r="Q1011" t="s">
        <v>32</v>
      </c>
    </row>
    <row r="1012" spans="15:17" x14ac:dyDescent="0.3">
      <c r="O1012" t="s">
        <v>3933</v>
      </c>
      <c r="P1012" t="s">
        <v>33</v>
      </c>
      <c r="Q1012" t="s">
        <v>32</v>
      </c>
    </row>
    <row r="1013" spans="15:17" x14ac:dyDescent="0.3">
      <c r="O1013" t="s">
        <v>3936</v>
      </c>
      <c r="P1013" t="s">
        <v>33</v>
      </c>
      <c r="Q1013" t="s">
        <v>32</v>
      </c>
    </row>
    <row r="1014" spans="15:17" x14ac:dyDescent="0.3">
      <c r="O1014" t="s">
        <v>3939</v>
      </c>
      <c r="P1014" t="s">
        <v>33</v>
      </c>
      <c r="Q1014" t="s">
        <v>32</v>
      </c>
    </row>
    <row r="1015" spans="15:17" x14ac:dyDescent="0.3">
      <c r="O1015" t="s">
        <v>3942</v>
      </c>
      <c r="P1015" t="s">
        <v>33</v>
      </c>
      <c r="Q1015" t="s">
        <v>32</v>
      </c>
    </row>
    <row r="1016" spans="15:17" x14ac:dyDescent="0.3">
      <c r="O1016" t="s">
        <v>3947</v>
      </c>
      <c r="P1016" t="s">
        <v>33</v>
      </c>
      <c r="Q1016" t="s">
        <v>32</v>
      </c>
    </row>
    <row r="1017" spans="15:17" x14ac:dyDescent="0.3">
      <c r="O1017" t="s">
        <v>3950</v>
      </c>
      <c r="P1017" t="s">
        <v>33</v>
      </c>
      <c r="Q1017" t="s">
        <v>32</v>
      </c>
    </row>
    <row r="1018" spans="15:17" x14ac:dyDescent="0.3">
      <c r="O1018" t="s">
        <v>3955</v>
      </c>
      <c r="P1018" t="s">
        <v>33</v>
      </c>
      <c r="Q1018" t="s">
        <v>32</v>
      </c>
    </row>
    <row r="1019" spans="15:17" x14ac:dyDescent="0.3">
      <c r="O1019" t="s">
        <v>3958</v>
      </c>
      <c r="P1019" t="s">
        <v>33</v>
      </c>
      <c r="Q1019" t="s">
        <v>32</v>
      </c>
    </row>
    <row r="1020" spans="15:17" x14ac:dyDescent="0.3">
      <c r="O1020" t="s">
        <v>3960</v>
      </c>
      <c r="P1020" t="s">
        <v>33</v>
      </c>
      <c r="Q1020" t="s">
        <v>32</v>
      </c>
    </row>
    <row r="1021" spans="15:17" x14ac:dyDescent="0.3">
      <c r="O1021" t="s">
        <v>3963</v>
      </c>
      <c r="P1021" t="s">
        <v>33</v>
      </c>
      <c r="Q1021" t="s">
        <v>32</v>
      </c>
    </row>
    <row r="1022" spans="15:17" x14ac:dyDescent="0.3">
      <c r="O1022" t="s">
        <v>3965</v>
      </c>
      <c r="P1022" t="s">
        <v>33</v>
      </c>
      <c r="Q1022" t="s">
        <v>32</v>
      </c>
    </row>
    <row r="1023" spans="15:17" x14ac:dyDescent="0.3">
      <c r="O1023" t="s">
        <v>3969</v>
      </c>
      <c r="P1023" t="s">
        <v>33</v>
      </c>
      <c r="Q1023" t="s">
        <v>32</v>
      </c>
    </row>
    <row r="1024" spans="15:17" x14ac:dyDescent="0.3">
      <c r="O1024" t="s">
        <v>3971</v>
      </c>
      <c r="P1024" t="s">
        <v>33</v>
      </c>
      <c r="Q1024" t="s">
        <v>32</v>
      </c>
    </row>
    <row r="1025" spans="15:17" x14ac:dyDescent="0.3">
      <c r="O1025" t="s">
        <v>3975</v>
      </c>
      <c r="P1025" t="s">
        <v>33</v>
      </c>
      <c r="Q1025" t="s">
        <v>47</v>
      </c>
    </row>
    <row r="1026" spans="15:17" x14ac:dyDescent="0.3">
      <c r="O1026" t="s">
        <v>3980</v>
      </c>
      <c r="P1026" t="s">
        <v>33</v>
      </c>
      <c r="Q1026" t="s">
        <v>32</v>
      </c>
    </row>
    <row r="1027" spans="15:17" x14ac:dyDescent="0.3">
      <c r="O1027" t="s">
        <v>3982</v>
      </c>
      <c r="P1027" t="s">
        <v>33</v>
      </c>
      <c r="Q1027" t="s">
        <v>1390</v>
      </c>
    </row>
    <row r="1028" spans="15:17" x14ac:dyDescent="0.3">
      <c r="O1028" t="s">
        <v>3985</v>
      </c>
      <c r="P1028" t="s">
        <v>33</v>
      </c>
      <c r="Q1028" t="s">
        <v>32</v>
      </c>
    </row>
    <row r="1029" spans="15:17" x14ac:dyDescent="0.3">
      <c r="O1029" t="s">
        <v>3991</v>
      </c>
      <c r="P1029" t="s">
        <v>33</v>
      </c>
      <c r="Q1029" t="s">
        <v>32</v>
      </c>
    </row>
    <row r="1030" spans="15:17" x14ac:dyDescent="0.3">
      <c r="O1030" t="s">
        <v>3996</v>
      </c>
      <c r="P1030" t="s">
        <v>33</v>
      </c>
      <c r="Q1030" t="s">
        <v>32</v>
      </c>
    </row>
    <row r="1031" spans="15:17" x14ac:dyDescent="0.3">
      <c r="O1031" t="s">
        <v>3999</v>
      </c>
      <c r="P1031" t="s">
        <v>33</v>
      </c>
      <c r="Q1031" t="s">
        <v>32</v>
      </c>
    </row>
    <row r="1032" spans="15:17" x14ac:dyDescent="0.3">
      <c r="O1032" t="s">
        <v>4001</v>
      </c>
      <c r="P1032" t="s">
        <v>33</v>
      </c>
      <c r="Q1032" t="s">
        <v>32</v>
      </c>
    </row>
    <row r="1033" spans="15:17" x14ac:dyDescent="0.3">
      <c r="O1033" t="s">
        <v>4003</v>
      </c>
      <c r="P1033" t="s">
        <v>33</v>
      </c>
      <c r="Q1033" t="s">
        <v>32</v>
      </c>
    </row>
    <row r="1034" spans="15:17" x14ac:dyDescent="0.3">
      <c r="O1034" t="s">
        <v>4006</v>
      </c>
      <c r="P1034" t="s">
        <v>33</v>
      </c>
      <c r="Q1034" t="s">
        <v>32</v>
      </c>
    </row>
    <row r="1035" spans="15:17" x14ac:dyDescent="0.3">
      <c r="O1035" t="s">
        <v>4009</v>
      </c>
      <c r="P1035" t="s">
        <v>33</v>
      </c>
      <c r="Q1035" t="s">
        <v>32</v>
      </c>
    </row>
    <row r="1036" spans="15:17" x14ac:dyDescent="0.3">
      <c r="O1036" t="s">
        <v>4012</v>
      </c>
      <c r="P1036" t="s">
        <v>33</v>
      </c>
      <c r="Q1036" t="s">
        <v>572</v>
      </c>
    </row>
    <row r="1037" spans="15:17" x14ac:dyDescent="0.3">
      <c r="O1037" t="s">
        <v>4015</v>
      </c>
      <c r="P1037" t="s">
        <v>33</v>
      </c>
      <c r="Q1037" t="s">
        <v>32</v>
      </c>
    </row>
    <row r="1038" spans="15:17" x14ac:dyDescent="0.3">
      <c r="O1038" t="s">
        <v>4018</v>
      </c>
      <c r="P1038" t="s">
        <v>33</v>
      </c>
      <c r="Q1038" t="s">
        <v>32</v>
      </c>
    </row>
    <row r="1039" spans="15:17" x14ac:dyDescent="0.3">
      <c r="O1039" t="s">
        <v>4021</v>
      </c>
      <c r="P1039" t="s">
        <v>33</v>
      </c>
      <c r="Q1039" t="s">
        <v>32</v>
      </c>
    </row>
    <row r="1040" spans="15:17" x14ac:dyDescent="0.3">
      <c r="O1040" t="s">
        <v>4025</v>
      </c>
      <c r="P1040" t="s">
        <v>33</v>
      </c>
      <c r="Q1040" t="s">
        <v>32</v>
      </c>
    </row>
    <row r="1041" spans="15:17" x14ac:dyDescent="0.3">
      <c r="O1041" t="s">
        <v>4027</v>
      </c>
      <c r="P1041" t="s">
        <v>33</v>
      </c>
      <c r="Q1041" t="s">
        <v>32</v>
      </c>
    </row>
    <row r="1042" spans="15:17" x14ac:dyDescent="0.3">
      <c r="O1042" t="s">
        <v>4031</v>
      </c>
      <c r="P1042" t="s">
        <v>33</v>
      </c>
      <c r="Q1042" t="s">
        <v>32</v>
      </c>
    </row>
    <row r="1043" spans="15:17" x14ac:dyDescent="0.3">
      <c r="O1043" t="s">
        <v>4034</v>
      </c>
      <c r="P1043" t="s">
        <v>33</v>
      </c>
      <c r="Q1043" t="s">
        <v>32</v>
      </c>
    </row>
    <row r="1044" spans="15:17" x14ac:dyDescent="0.3">
      <c r="O1044" t="s">
        <v>4038</v>
      </c>
      <c r="P1044" t="s">
        <v>33</v>
      </c>
      <c r="Q1044" t="s">
        <v>32</v>
      </c>
    </row>
    <row r="1045" spans="15:17" x14ac:dyDescent="0.3">
      <c r="O1045" t="s">
        <v>4043</v>
      </c>
      <c r="P1045" t="s">
        <v>33</v>
      </c>
      <c r="Q1045" t="s">
        <v>32</v>
      </c>
    </row>
    <row r="1046" spans="15:17" x14ac:dyDescent="0.3">
      <c r="O1046" t="s">
        <v>4048</v>
      </c>
      <c r="P1046" t="s">
        <v>33</v>
      </c>
      <c r="Q1046" t="s">
        <v>32</v>
      </c>
    </row>
    <row r="1047" spans="15:17" x14ac:dyDescent="0.3">
      <c r="O1047" t="s">
        <v>4052</v>
      </c>
      <c r="P1047" t="s">
        <v>33</v>
      </c>
      <c r="Q1047" t="s">
        <v>47</v>
      </c>
    </row>
    <row r="1048" spans="15:17" x14ac:dyDescent="0.3">
      <c r="O1048" t="s">
        <v>4056</v>
      </c>
      <c r="P1048" t="s">
        <v>33</v>
      </c>
      <c r="Q1048" t="s">
        <v>32</v>
      </c>
    </row>
    <row r="1049" spans="15:17" x14ac:dyDescent="0.3">
      <c r="O1049" t="s">
        <v>4059</v>
      </c>
      <c r="P1049" t="s">
        <v>33</v>
      </c>
      <c r="Q1049" t="s">
        <v>32</v>
      </c>
    </row>
    <row r="1050" spans="15:17" x14ac:dyDescent="0.3">
      <c r="O1050" t="s">
        <v>4062</v>
      </c>
      <c r="P1050" t="s">
        <v>33</v>
      </c>
      <c r="Q1050" t="s">
        <v>4065</v>
      </c>
    </row>
    <row r="1051" spans="15:17" x14ac:dyDescent="0.3">
      <c r="O1051" t="s">
        <v>4067</v>
      </c>
      <c r="P1051" t="s">
        <v>33</v>
      </c>
      <c r="Q1051" t="s">
        <v>32</v>
      </c>
    </row>
    <row r="1052" spans="15:17" x14ac:dyDescent="0.3">
      <c r="O1052" t="s">
        <v>4070</v>
      </c>
      <c r="P1052" t="s">
        <v>33</v>
      </c>
      <c r="Q1052" t="s">
        <v>32</v>
      </c>
    </row>
    <row r="1053" spans="15:17" x14ac:dyDescent="0.3">
      <c r="O1053" t="s">
        <v>4072</v>
      </c>
      <c r="P1053" t="s">
        <v>33</v>
      </c>
      <c r="Q1053" t="s">
        <v>32</v>
      </c>
    </row>
    <row r="1054" spans="15:17" x14ac:dyDescent="0.3">
      <c r="O1054" t="s">
        <v>4075</v>
      </c>
      <c r="P1054" t="s">
        <v>33</v>
      </c>
      <c r="Q1054" t="s">
        <v>32</v>
      </c>
    </row>
    <row r="1055" spans="15:17" x14ac:dyDescent="0.3">
      <c r="O1055" t="s">
        <v>4079</v>
      </c>
      <c r="P1055" t="s">
        <v>33</v>
      </c>
      <c r="Q1055" t="s">
        <v>1390</v>
      </c>
    </row>
    <row r="1056" spans="15:17" x14ac:dyDescent="0.3">
      <c r="O1056" t="s">
        <v>4083</v>
      </c>
      <c r="P1056" t="s">
        <v>33</v>
      </c>
      <c r="Q1056" t="s">
        <v>32</v>
      </c>
    </row>
    <row r="1057" spans="15:17" x14ac:dyDescent="0.3">
      <c r="O1057" t="s">
        <v>4086</v>
      </c>
      <c r="P1057" t="s">
        <v>33</v>
      </c>
      <c r="Q1057" t="s">
        <v>32</v>
      </c>
    </row>
    <row r="1058" spans="15:17" x14ac:dyDescent="0.3">
      <c r="O1058" t="s">
        <v>4088</v>
      </c>
      <c r="P1058" t="s">
        <v>33</v>
      </c>
      <c r="Q1058" t="s">
        <v>32</v>
      </c>
    </row>
    <row r="1059" spans="15:17" x14ac:dyDescent="0.3">
      <c r="O1059" t="s">
        <v>4091</v>
      </c>
      <c r="P1059" t="s">
        <v>33</v>
      </c>
      <c r="Q1059" t="s">
        <v>32</v>
      </c>
    </row>
    <row r="1060" spans="15:17" x14ac:dyDescent="0.3">
      <c r="O1060" t="s">
        <v>4094</v>
      </c>
      <c r="P1060" t="s">
        <v>33</v>
      </c>
      <c r="Q1060" t="s">
        <v>32</v>
      </c>
    </row>
    <row r="1061" spans="15:17" x14ac:dyDescent="0.3">
      <c r="O1061" t="s">
        <v>4099</v>
      </c>
      <c r="P1061" t="s">
        <v>33</v>
      </c>
      <c r="Q1061" t="s">
        <v>32</v>
      </c>
    </row>
    <row r="1062" spans="15:17" x14ac:dyDescent="0.3">
      <c r="O1062" t="s">
        <v>4104</v>
      </c>
      <c r="P1062" t="s">
        <v>33</v>
      </c>
      <c r="Q1062" t="s">
        <v>47</v>
      </c>
    </row>
    <row r="1063" spans="15:17" x14ac:dyDescent="0.3">
      <c r="O1063" t="s">
        <v>4109</v>
      </c>
      <c r="P1063" t="s">
        <v>33</v>
      </c>
      <c r="Q1063" t="s">
        <v>32</v>
      </c>
    </row>
    <row r="1064" spans="15:17" x14ac:dyDescent="0.3">
      <c r="O1064" t="s">
        <v>4112</v>
      </c>
      <c r="P1064" t="s">
        <v>33</v>
      </c>
      <c r="Q1064" t="s">
        <v>32</v>
      </c>
    </row>
    <row r="1065" spans="15:17" x14ac:dyDescent="0.3">
      <c r="O1065" t="s">
        <v>4116</v>
      </c>
      <c r="P1065" t="s">
        <v>33</v>
      </c>
      <c r="Q1065" t="s">
        <v>32</v>
      </c>
    </row>
    <row r="1066" spans="15:17" x14ac:dyDescent="0.3">
      <c r="O1066" t="s">
        <v>4121</v>
      </c>
      <c r="P1066" t="s">
        <v>33</v>
      </c>
      <c r="Q1066" t="s">
        <v>32</v>
      </c>
    </row>
    <row r="1067" spans="15:17" x14ac:dyDescent="0.3">
      <c r="O1067" t="s">
        <v>4124</v>
      </c>
      <c r="P1067" t="s">
        <v>33</v>
      </c>
      <c r="Q1067" t="s">
        <v>572</v>
      </c>
    </row>
    <row r="1068" spans="15:17" x14ac:dyDescent="0.3">
      <c r="O1068" t="s">
        <v>4126</v>
      </c>
      <c r="P1068" t="s">
        <v>33</v>
      </c>
      <c r="Q1068" t="s">
        <v>1390</v>
      </c>
    </row>
    <row r="1069" spans="15:17" x14ac:dyDescent="0.3">
      <c r="O1069" t="s">
        <v>4130</v>
      </c>
      <c r="P1069" t="s">
        <v>33</v>
      </c>
      <c r="Q1069" t="s">
        <v>32</v>
      </c>
    </row>
    <row r="1070" spans="15:17" x14ac:dyDescent="0.3">
      <c r="O1070" t="s">
        <v>4134</v>
      </c>
      <c r="P1070" t="s">
        <v>33</v>
      </c>
      <c r="Q1070" t="s">
        <v>32</v>
      </c>
    </row>
    <row r="1071" spans="15:17" x14ac:dyDescent="0.3">
      <c r="O1071" t="s">
        <v>4138</v>
      </c>
      <c r="P1071" t="s">
        <v>33</v>
      </c>
      <c r="Q1071" t="s">
        <v>32</v>
      </c>
    </row>
    <row r="1072" spans="15:17" x14ac:dyDescent="0.3">
      <c r="O1072" t="s">
        <v>4143</v>
      </c>
      <c r="P1072" t="s">
        <v>33</v>
      </c>
      <c r="Q1072" t="s">
        <v>32</v>
      </c>
    </row>
    <row r="1073" spans="15:17" x14ac:dyDescent="0.3">
      <c r="O1073" t="s">
        <v>4149</v>
      </c>
      <c r="P1073" t="s">
        <v>33</v>
      </c>
      <c r="Q1073" t="s">
        <v>32</v>
      </c>
    </row>
    <row r="1074" spans="15:17" x14ac:dyDescent="0.3">
      <c r="O1074" t="s">
        <v>4152</v>
      </c>
      <c r="P1074" t="s">
        <v>33</v>
      </c>
      <c r="Q1074" t="s">
        <v>287</v>
      </c>
    </row>
    <row r="1075" spans="15:17" x14ac:dyDescent="0.3">
      <c r="O1075" t="s">
        <v>4156</v>
      </c>
      <c r="P1075" t="s">
        <v>33</v>
      </c>
      <c r="Q1075" t="s">
        <v>32</v>
      </c>
    </row>
    <row r="1076" spans="15:17" x14ac:dyDescent="0.3">
      <c r="O1076" t="s">
        <v>4160</v>
      </c>
      <c r="P1076" t="s">
        <v>33</v>
      </c>
      <c r="Q1076" t="s">
        <v>32</v>
      </c>
    </row>
    <row r="1077" spans="15:17" x14ac:dyDescent="0.3">
      <c r="O1077" t="s">
        <v>4162</v>
      </c>
      <c r="P1077" t="s">
        <v>33</v>
      </c>
      <c r="Q1077" t="s">
        <v>1390</v>
      </c>
    </row>
    <row r="1078" spans="15:17" x14ac:dyDescent="0.3">
      <c r="O1078" t="s">
        <v>4164</v>
      </c>
      <c r="P1078" t="s">
        <v>33</v>
      </c>
      <c r="Q1078" t="s">
        <v>32</v>
      </c>
    </row>
    <row r="1079" spans="15:17" x14ac:dyDescent="0.3">
      <c r="O1079" t="s">
        <v>4166</v>
      </c>
      <c r="P1079" t="s">
        <v>33</v>
      </c>
      <c r="Q1079" t="s">
        <v>32</v>
      </c>
    </row>
    <row r="1080" spans="15:17" hidden="1" x14ac:dyDescent="0.3">
      <c r="O1080" t="s">
        <v>4170</v>
      </c>
      <c r="P1080" t="s">
        <v>1413</v>
      </c>
      <c r="Q1080" t="s">
        <v>665</v>
      </c>
    </row>
    <row r="1081" spans="15:17" x14ac:dyDescent="0.3">
      <c r="O1081" t="s">
        <v>4174</v>
      </c>
      <c r="P1081" t="s">
        <v>33</v>
      </c>
      <c r="Q1081" t="s">
        <v>32</v>
      </c>
    </row>
    <row r="1082" spans="15:17" x14ac:dyDescent="0.3">
      <c r="O1082" t="s">
        <v>4179</v>
      </c>
      <c r="P1082" t="s">
        <v>33</v>
      </c>
      <c r="Q1082" t="s">
        <v>32</v>
      </c>
    </row>
    <row r="1083" spans="15:17" x14ac:dyDescent="0.3">
      <c r="O1083" t="s">
        <v>4182</v>
      </c>
      <c r="P1083" t="s">
        <v>33</v>
      </c>
      <c r="Q1083" t="s">
        <v>32</v>
      </c>
    </row>
    <row r="1084" spans="15:17" x14ac:dyDescent="0.3">
      <c r="O1084" t="s">
        <v>4187</v>
      </c>
      <c r="P1084" t="s">
        <v>33</v>
      </c>
      <c r="Q1084" t="s">
        <v>32</v>
      </c>
    </row>
    <row r="1085" spans="15:17" x14ac:dyDescent="0.3">
      <c r="O1085" t="s">
        <v>4191</v>
      </c>
      <c r="P1085" t="s">
        <v>33</v>
      </c>
      <c r="Q1085" t="s">
        <v>32</v>
      </c>
    </row>
    <row r="1086" spans="15:17" x14ac:dyDescent="0.3">
      <c r="O1086" t="s">
        <v>4197</v>
      </c>
      <c r="P1086" t="s">
        <v>33</v>
      </c>
      <c r="Q1086" t="s">
        <v>32</v>
      </c>
    </row>
    <row r="1087" spans="15:17" x14ac:dyDescent="0.3">
      <c r="O1087" t="s">
        <v>4201</v>
      </c>
      <c r="P1087" t="s">
        <v>33</v>
      </c>
      <c r="Q1087" t="s">
        <v>32</v>
      </c>
    </row>
    <row r="1088" spans="15:17" x14ac:dyDescent="0.3">
      <c r="O1088" t="s">
        <v>4204</v>
      </c>
      <c r="P1088" t="s">
        <v>33</v>
      </c>
      <c r="Q1088" t="s">
        <v>32</v>
      </c>
    </row>
    <row r="1089" spans="15:17" x14ac:dyDescent="0.3">
      <c r="O1089" t="s">
        <v>4206</v>
      </c>
      <c r="P1089" t="s">
        <v>33</v>
      </c>
      <c r="Q1089" t="s">
        <v>32</v>
      </c>
    </row>
    <row r="1090" spans="15:17" x14ac:dyDescent="0.3">
      <c r="O1090" t="s">
        <v>4208</v>
      </c>
      <c r="P1090" t="s">
        <v>33</v>
      </c>
      <c r="Q1090" t="s">
        <v>32</v>
      </c>
    </row>
    <row r="1091" spans="15:17" x14ac:dyDescent="0.3">
      <c r="O1091" t="s">
        <v>4212</v>
      </c>
      <c r="P1091" t="s">
        <v>33</v>
      </c>
      <c r="Q1091" t="s">
        <v>32</v>
      </c>
    </row>
    <row r="1092" spans="15:17" x14ac:dyDescent="0.3">
      <c r="O1092" t="s">
        <v>4215</v>
      </c>
      <c r="P1092" t="s">
        <v>33</v>
      </c>
      <c r="Q1092" t="s">
        <v>32</v>
      </c>
    </row>
    <row r="1093" spans="15:17" x14ac:dyDescent="0.3">
      <c r="O1093" t="s">
        <v>4222</v>
      </c>
      <c r="P1093" t="s">
        <v>33</v>
      </c>
      <c r="Q1093" t="s">
        <v>32</v>
      </c>
    </row>
    <row r="1094" spans="15:17" x14ac:dyDescent="0.3">
      <c r="O1094" t="s">
        <v>4226</v>
      </c>
      <c r="P1094" t="s">
        <v>33</v>
      </c>
      <c r="Q1094" t="s">
        <v>32</v>
      </c>
    </row>
    <row r="1095" spans="15:17" x14ac:dyDescent="0.3">
      <c r="O1095" t="s">
        <v>4228</v>
      </c>
      <c r="P1095" t="s">
        <v>33</v>
      </c>
      <c r="Q1095" t="s">
        <v>32</v>
      </c>
    </row>
    <row r="1096" spans="15:17" x14ac:dyDescent="0.3">
      <c r="O1096" t="s">
        <v>4232</v>
      </c>
      <c r="P1096" t="s">
        <v>33</v>
      </c>
      <c r="Q1096" t="s">
        <v>32</v>
      </c>
    </row>
    <row r="1097" spans="15:17" x14ac:dyDescent="0.3">
      <c r="O1097" t="s">
        <v>4237</v>
      </c>
      <c r="P1097" t="s">
        <v>33</v>
      </c>
      <c r="Q1097" t="s">
        <v>32</v>
      </c>
    </row>
    <row r="1098" spans="15:17" x14ac:dyDescent="0.3">
      <c r="O1098" t="s">
        <v>4239</v>
      </c>
      <c r="P1098" t="s">
        <v>33</v>
      </c>
      <c r="Q1098" t="s">
        <v>1390</v>
      </c>
    </row>
    <row r="1099" spans="15:17" x14ac:dyDescent="0.3">
      <c r="O1099" t="s">
        <v>4241</v>
      </c>
      <c r="P1099" t="s">
        <v>33</v>
      </c>
      <c r="Q1099" t="s">
        <v>32</v>
      </c>
    </row>
    <row r="1100" spans="15:17" x14ac:dyDescent="0.3">
      <c r="O1100" t="s">
        <v>4247</v>
      </c>
      <c r="P1100" t="s">
        <v>33</v>
      </c>
      <c r="Q1100" t="s">
        <v>32</v>
      </c>
    </row>
    <row r="1101" spans="15:17" x14ac:dyDescent="0.3">
      <c r="O1101" t="s">
        <v>4250</v>
      </c>
      <c r="P1101" t="s">
        <v>33</v>
      </c>
      <c r="Q1101" t="s">
        <v>32</v>
      </c>
    </row>
    <row r="1102" spans="15:17" x14ac:dyDescent="0.3">
      <c r="O1102" t="s">
        <v>4256</v>
      </c>
      <c r="P1102" t="s">
        <v>33</v>
      </c>
      <c r="Q1102" t="s">
        <v>32</v>
      </c>
    </row>
    <row r="1103" spans="15:17" x14ac:dyDescent="0.3">
      <c r="O1103" t="s">
        <v>4258</v>
      </c>
      <c r="P1103" t="s">
        <v>33</v>
      </c>
      <c r="Q1103" t="s">
        <v>32</v>
      </c>
    </row>
    <row r="1104" spans="15:17" x14ac:dyDescent="0.3">
      <c r="O1104" t="s">
        <v>4261</v>
      </c>
      <c r="P1104" t="s">
        <v>33</v>
      </c>
      <c r="Q1104" t="s">
        <v>47</v>
      </c>
    </row>
    <row r="1105" spans="15:17" x14ac:dyDescent="0.3">
      <c r="O1105" t="s">
        <v>4265</v>
      </c>
      <c r="P1105" t="s">
        <v>33</v>
      </c>
      <c r="Q1105" t="s">
        <v>47</v>
      </c>
    </row>
    <row r="1106" spans="15:17" x14ac:dyDescent="0.3">
      <c r="O1106" t="s">
        <v>4268</v>
      </c>
      <c r="P1106" t="s">
        <v>33</v>
      </c>
      <c r="Q1106" t="s">
        <v>32</v>
      </c>
    </row>
    <row r="1107" spans="15:17" x14ac:dyDescent="0.3">
      <c r="O1107" t="s">
        <v>4272</v>
      </c>
      <c r="P1107" t="s">
        <v>33</v>
      </c>
      <c r="Q1107" t="s">
        <v>32</v>
      </c>
    </row>
    <row r="1108" spans="15:17" x14ac:dyDescent="0.3">
      <c r="O1108" t="s">
        <v>4276</v>
      </c>
      <c r="P1108" t="s">
        <v>33</v>
      </c>
      <c r="Q1108" t="s">
        <v>32</v>
      </c>
    </row>
    <row r="1109" spans="15:17" x14ac:dyDescent="0.3">
      <c r="O1109" t="s">
        <v>4279</v>
      </c>
      <c r="P1109" t="s">
        <v>33</v>
      </c>
      <c r="Q1109" t="s">
        <v>47</v>
      </c>
    </row>
    <row r="1110" spans="15:17" x14ac:dyDescent="0.3">
      <c r="O1110" t="s">
        <v>4284</v>
      </c>
      <c r="P1110" t="s">
        <v>33</v>
      </c>
      <c r="Q1110" t="s">
        <v>32</v>
      </c>
    </row>
    <row r="1111" spans="15:17" x14ac:dyDescent="0.3">
      <c r="O1111" t="s">
        <v>4288</v>
      </c>
      <c r="P1111" t="s">
        <v>33</v>
      </c>
      <c r="Q1111" t="s">
        <v>32</v>
      </c>
    </row>
    <row r="1112" spans="15:17" x14ac:dyDescent="0.3">
      <c r="O1112" t="s">
        <v>4290</v>
      </c>
      <c r="P1112" t="s">
        <v>33</v>
      </c>
      <c r="Q1112" t="s">
        <v>32</v>
      </c>
    </row>
    <row r="1113" spans="15:17" x14ac:dyDescent="0.3">
      <c r="O1113" t="s">
        <v>4294</v>
      </c>
      <c r="P1113" t="s">
        <v>33</v>
      </c>
      <c r="Q1113" t="s">
        <v>32</v>
      </c>
    </row>
    <row r="1114" spans="15:17" x14ac:dyDescent="0.3">
      <c r="O1114" t="s">
        <v>4298</v>
      </c>
      <c r="P1114" t="s">
        <v>33</v>
      </c>
      <c r="Q1114" t="s">
        <v>32</v>
      </c>
    </row>
    <row r="1115" spans="15:17" x14ac:dyDescent="0.3">
      <c r="O1115" t="s">
        <v>4302</v>
      </c>
      <c r="P1115" t="s">
        <v>33</v>
      </c>
      <c r="Q1115" t="s">
        <v>47</v>
      </c>
    </row>
    <row r="1116" spans="15:17" x14ac:dyDescent="0.3">
      <c r="O1116" t="s">
        <v>4307</v>
      </c>
      <c r="P1116" t="s">
        <v>33</v>
      </c>
      <c r="Q1116" t="s">
        <v>32</v>
      </c>
    </row>
    <row r="1117" spans="15:17" x14ac:dyDescent="0.3">
      <c r="O1117" t="s">
        <v>4310</v>
      </c>
      <c r="P1117" t="s">
        <v>33</v>
      </c>
      <c r="Q1117" t="s">
        <v>32</v>
      </c>
    </row>
    <row r="1118" spans="15:17" x14ac:dyDescent="0.3">
      <c r="O1118" t="s">
        <v>4313</v>
      </c>
      <c r="P1118" t="s">
        <v>33</v>
      </c>
      <c r="Q1118" t="s">
        <v>47</v>
      </c>
    </row>
    <row r="1119" spans="15:17" x14ac:dyDescent="0.3">
      <c r="O1119" t="s">
        <v>4317</v>
      </c>
      <c r="P1119" t="s">
        <v>33</v>
      </c>
      <c r="Q1119" t="s">
        <v>32</v>
      </c>
    </row>
    <row r="1120" spans="15:17" hidden="1" x14ac:dyDescent="0.3">
      <c r="O1120" t="s">
        <v>4321</v>
      </c>
      <c r="P1120" t="s">
        <v>1413</v>
      </c>
      <c r="Q1120" t="s">
        <v>665</v>
      </c>
    </row>
    <row r="1121" spans="15:17" x14ac:dyDescent="0.3">
      <c r="O1121" t="s">
        <v>4325</v>
      </c>
      <c r="P1121" t="s">
        <v>33</v>
      </c>
      <c r="Q1121" t="s">
        <v>32</v>
      </c>
    </row>
    <row r="1122" spans="15:17" x14ac:dyDescent="0.3">
      <c r="O1122" t="s">
        <v>4329</v>
      </c>
      <c r="P1122" t="s">
        <v>33</v>
      </c>
      <c r="Q1122" t="s">
        <v>32</v>
      </c>
    </row>
    <row r="1123" spans="15:17" x14ac:dyDescent="0.3">
      <c r="O1123" t="s">
        <v>4334</v>
      </c>
      <c r="P1123" t="s">
        <v>33</v>
      </c>
      <c r="Q1123" t="s">
        <v>137</v>
      </c>
    </row>
    <row r="1124" spans="15:17" hidden="1" x14ac:dyDescent="0.3">
      <c r="O1124" t="s">
        <v>4339</v>
      </c>
      <c r="P1124" t="s">
        <v>2067</v>
      </c>
      <c r="Q1124" t="s">
        <v>1390</v>
      </c>
    </row>
    <row r="1125" spans="15:17" x14ac:dyDescent="0.3">
      <c r="O1125" t="s">
        <v>4342</v>
      </c>
      <c r="P1125" t="s">
        <v>33</v>
      </c>
      <c r="Q1125" t="s">
        <v>32</v>
      </c>
    </row>
    <row r="1126" spans="15:17" x14ac:dyDescent="0.3">
      <c r="O1126" t="s">
        <v>4345</v>
      </c>
      <c r="P1126" t="s">
        <v>33</v>
      </c>
      <c r="Q1126" t="s">
        <v>32</v>
      </c>
    </row>
    <row r="1127" spans="15:17" x14ac:dyDescent="0.3">
      <c r="O1127" t="s">
        <v>4348</v>
      </c>
      <c r="P1127" t="s">
        <v>33</v>
      </c>
      <c r="Q1127" t="s">
        <v>2734</v>
      </c>
    </row>
    <row r="1128" spans="15:17" x14ac:dyDescent="0.3">
      <c r="O1128" t="s">
        <v>4354</v>
      </c>
      <c r="P1128" t="s">
        <v>33</v>
      </c>
      <c r="Q1128" t="s">
        <v>32</v>
      </c>
    </row>
    <row r="1129" spans="15:17" x14ac:dyDescent="0.3">
      <c r="O1129" t="s">
        <v>4356</v>
      </c>
      <c r="P1129" t="s">
        <v>33</v>
      </c>
      <c r="Q1129" t="s">
        <v>32</v>
      </c>
    </row>
    <row r="1130" spans="15:17" x14ac:dyDescent="0.3">
      <c r="O1130" t="s">
        <v>4361</v>
      </c>
      <c r="P1130" t="s">
        <v>33</v>
      </c>
      <c r="Q1130" t="s">
        <v>32</v>
      </c>
    </row>
    <row r="1131" spans="15:17" x14ac:dyDescent="0.3">
      <c r="O1131" t="s">
        <v>4364</v>
      </c>
      <c r="P1131" t="s">
        <v>33</v>
      </c>
      <c r="Q1131" t="s">
        <v>32</v>
      </c>
    </row>
    <row r="1132" spans="15:17" x14ac:dyDescent="0.3">
      <c r="O1132" t="s">
        <v>4369</v>
      </c>
      <c r="P1132" t="s">
        <v>33</v>
      </c>
      <c r="Q1132" t="s">
        <v>32</v>
      </c>
    </row>
    <row r="1133" spans="15:17" x14ac:dyDescent="0.3">
      <c r="O1133" t="s">
        <v>4371</v>
      </c>
      <c r="P1133" t="s">
        <v>33</v>
      </c>
      <c r="Q1133" t="s">
        <v>32</v>
      </c>
    </row>
    <row r="1134" spans="15:17" x14ac:dyDescent="0.3">
      <c r="O1134" t="s">
        <v>4374</v>
      </c>
      <c r="P1134" t="s">
        <v>33</v>
      </c>
      <c r="Q1134" t="s">
        <v>32</v>
      </c>
    </row>
    <row r="1135" spans="15:17" x14ac:dyDescent="0.3">
      <c r="O1135" t="s">
        <v>4379</v>
      </c>
      <c r="P1135" t="s">
        <v>33</v>
      </c>
      <c r="Q1135" t="s">
        <v>32</v>
      </c>
    </row>
    <row r="1136" spans="15:17" x14ac:dyDescent="0.3">
      <c r="O1136" t="s">
        <v>4384</v>
      </c>
      <c r="P1136" t="s">
        <v>33</v>
      </c>
      <c r="Q1136" t="s">
        <v>1390</v>
      </c>
    </row>
    <row r="1137" spans="15:17" x14ac:dyDescent="0.3">
      <c r="O1137" t="s">
        <v>4386</v>
      </c>
      <c r="P1137" t="s">
        <v>33</v>
      </c>
      <c r="Q1137" t="s">
        <v>32</v>
      </c>
    </row>
    <row r="1138" spans="15:17" x14ac:dyDescent="0.3">
      <c r="O1138" t="s">
        <v>4389</v>
      </c>
      <c r="P1138" t="s">
        <v>33</v>
      </c>
      <c r="Q1138" t="s">
        <v>32</v>
      </c>
    </row>
    <row r="1139" spans="15:17" x14ac:dyDescent="0.3">
      <c r="O1139" t="s">
        <v>4391</v>
      </c>
      <c r="P1139" t="s">
        <v>33</v>
      </c>
      <c r="Q1139" t="s">
        <v>32</v>
      </c>
    </row>
    <row r="1140" spans="15:17" x14ac:dyDescent="0.3">
      <c r="O1140" t="s">
        <v>4393</v>
      </c>
      <c r="P1140" t="s">
        <v>33</v>
      </c>
      <c r="Q1140" t="s">
        <v>32</v>
      </c>
    </row>
    <row r="1141" spans="15:17" x14ac:dyDescent="0.3">
      <c r="O1141" t="s">
        <v>4395</v>
      </c>
      <c r="P1141" t="s">
        <v>33</v>
      </c>
      <c r="Q1141" t="s">
        <v>32</v>
      </c>
    </row>
    <row r="1142" spans="15:17" x14ac:dyDescent="0.3">
      <c r="O1142" t="s">
        <v>4400</v>
      </c>
      <c r="P1142" t="s">
        <v>33</v>
      </c>
      <c r="Q1142" t="s">
        <v>32</v>
      </c>
    </row>
    <row r="1143" spans="15:17" x14ac:dyDescent="0.3">
      <c r="O1143" t="s">
        <v>4404</v>
      </c>
      <c r="P1143" t="s">
        <v>33</v>
      </c>
      <c r="Q1143" t="s">
        <v>32</v>
      </c>
    </row>
    <row r="1144" spans="15:17" x14ac:dyDescent="0.3">
      <c r="O1144" t="s">
        <v>4407</v>
      </c>
      <c r="P1144" t="s">
        <v>33</v>
      </c>
      <c r="Q1144" t="s">
        <v>32</v>
      </c>
    </row>
    <row r="1145" spans="15:17" x14ac:dyDescent="0.3">
      <c r="O1145" t="s">
        <v>4411</v>
      </c>
      <c r="P1145" t="s">
        <v>33</v>
      </c>
      <c r="Q1145" t="s">
        <v>32</v>
      </c>
    </row>
    <row r="1146" spans="15:17" x14ac:dyDescent="0.3">
      <c r="O1146" t="s">
        <v>4417</v>
      </c>
      <c r="P1146" t="s">
        <v>33</v>
      </c>
      <c r="Q1146" t="s">
        <v>32</v>
      </c>
    </row>
    <row r="1147" spans="15:17" x14ac:dyDescent="0.3">
      <c r="O1147" t="s">
        <v>4420</v>
      </c>
      <c r="P1147" t="s">
        <v>33</v>
      </c>
      <c r="Q1147" t="s">
        <v>32</v>
      </c>
    </row>
    <row r="1148" spans="15:17" x14ac:dyDescent="0.3">
      <c r="O1148" t="s">
        <v>4425</v>
      </c>
      <c r="P1148" t="s">
        <v>33</v>
      </c>
      <c r="Q1148" t="s">
        <v>32</v>
      </c>
    </row>
    <row r="1149" spans="15:17" x14ac:dyDescent="0.3">
      <c r="O1149" t="s">
        <v>4427</v>
      </c>
      <c r="P1149" t="s">
        <v>33</v>
      </c>
      <c r="Q1149" t="s">
        <v>32</v>
      </c>
    </row>
    <row r="1150" spans="15:17" x14ac:dyDescent="0.3">
      <c r="O1150" t="s">
        <v>4430</v>
      </c>
      <c r="P1150" t="s">
        <v>33</v>
      </c>
      <c r="Q1150" t="s">
        <v>32</v>
      </c>
    </row>
    <row r="1151" spans="15:17" x14ac:dyDescent="0.3">
      <c r="O1151" t="s">
        <v>4432</v>
      </c>
      <c r="P1151" t="s">
        <v>33</v>
      </c>
      <c r="Q1151" t="s">
        <v>32</v>
      </c>
    </row>
    <row r="1152" spans="15:17" x14ac:dyDescent="0.3">
      <c r="O1152" t="s">
        <v>4434</v>
      </c>
      <c r="P1152" t="s">
        <v>33</v>
      </c>
      <c r="Q1152" t="s">
        <v>32</v>
      </c>
    </row>
    <row r="1153" spans="15:17" x14ac:dyDescent="0.3">
      <c r="O1153" t="s">
        <v>4437</v>
      </c>
      <c r="P1153" t="s">
        <v>33</v>
      </c>
      <c r="Q1153" t="s">
        <v>32</v>
      </c>
    </row>
    <row r="1154" spans="15:17" x14ac:dyDescent="0.3">
      <c r="O1154" t="s">
        <v>4439</v>
      </c>
      <c r="P1154" t="s">
        <v>33</v>
      </c>
      <c r="Q1154" t="s">
        <v>32</v>
      </c>
    </row>
    <row r="1155" spans="15:17" x14ac:dyDescent="0.3">
      <c r="O1155" t="s">
        <v>4441</v>
      </c>
      <c r="P1155" t="s">
        <v>33</v>
      </c>
      <c r="Q1155" t="s">
        <v>32</v>
      </c>
    </row>
    <row r="1156" spans="15:17" x14ac:dyDescent="0.3">
      <c r="O1156" t="s">
        <v>4444</v>
      </c>
      <c r="P1156" t="s">
        <v>33</v>
      </c>
      <c r="Q1156" t="s">
        <v>32</v>
      </c>
    </row>
    <row r="1157" spans="15:17" x14ac:dyDescent="0.3">
      <c r="O1157" t="s">
        <v>4446</v>
      </c>
      <c r="P1157" t="s">
        <v>33</v>
      </c>
      <c r="Q1157" t="s">
        <v>32</v>
      </c>
    </row>
    <row r="1158" spans="15:17" x14ac:dyDescent="0.3">
      <c r="O1158" t="s">
        <v>4449</v>
      </c>
      <c r="P1158" t="s">
        <v>33</v>
      </c>
      <c r="Q1158" t="s">
        <v>32</v>
      </c>
    </row>
    <row r="1159" spans="15:17" x14ac:dyDescent="0.3">
      <c r="O1159" t="s">
        <v>4453</v>
      </c>
      <c r="P1159" t="s">
        <v>33</v>
      </c>
      <c r="Q1159" t="s">
        <v>32</v>
      </c>
    </row>
    <row r="1160" spans="15:17" x14ac:dyDescent="0.3">
      <c r="O1160" t="s">
        <v>4456</v>
      </c>
      <c r="P1160" t="s">
        <v>33</v>
      </c>
      <c r="Q1160" t="s">
        <v>32</v>
      </c>
    </row>
    <row r="1161" spans="15:17" x14ac:dyDescent="0.3">
      <c r="O1161" t="s">
        <v>4460</v>
      </c>
      <c r="P1161" t="s">
        <v>33</v>
      </c>
      <c r="Q1161" t="s">
        <v>32</v>
      </c>
    </row>
    <row r="1162" spans="15:17" x14ac:dyDescent="0.3">
      <c r="O1162" t="s">
        <v>4462</v>
      </c>
      <c r="P1162" t="s">
        <v>33</v>
      </c>
      <c r="Q1162" t="s">
        <v>32</v>
      </c>
    </row>
    <row r="1163" spans="15:17" x14ac:dyDescent="0.3">
      <c r="O1163" t="s">
        <v>4465</v>
      </c>
      <c r="P1163" t="s">
        <v>33</v>
      </c>
      <c r="Q1163" t="s">
        <v>32</v>
      </c>
    </row>
    <row r="1164" spans="15:17" x14ac:dyDescent="0.3">
      <c r="O1164" t="s">
        <v>4468</v>
      </c>
      <c r="P1164" t="s">
        <v>33</v>
      </c>
      <c r="Q1164" t="s">
        <v>1390</v>
      </c>
    </row>
    <row r="1165" spans="15:17" x14ac:dyDescent="0.3">
      <c r="O1165" t="s">
        <v>4473</v>
      </c>
      <c r="P1165" t="s">
        <v>33</v>
      </c>
      <c r="Q1165" t="s">
        <v>32</v>
      </c>
    </row>
    <row r="1166" spans="15:17" x14ac:dyDescent="0.3">
      <c r="O1166" t="s">
        <v>4478</v>
      </c>
      <c r="P1166" t="s">
        <v>33</v>
      </c>
      <c r="Q1166" t="s">
        <v>32</v>
      </c>
    </row>
    <row r="1167" spans="15:17" x14ac:dyDescent="0.3">
      <c r="O1167" t="s">
        <v>4480</v>
      </c>
      <c r="P1167" t="s">
        <v>33</v>
      </c>
      <c r="Q1167" t="s">
        <v>32</v>
      </c>
    </row>
    <row r="1168" spans="15:17" x14ac:dyDescent="0.3">
      <c r="O1168" t="s">
        <v>4483</v>
      </c>
      <c r="P1168" t="s">
        <v>33</v>
      </c>
      <c r="Q1168" t="s">
        <v>32</v>
      </c>
    </row>
    <row r="1169" spans="15:17" x14ac:dyDescent="0.3">
      <c r="O1169" t="s">
        <v>4488</v>
      </c>
      <c r="P1169" t="s">
        <v>33</v>
      </c>
      <c r="Q1169" t="s">
        <v>32</v>
      </c>
    </row>
    <row r="1170" spans="15:17" x14ac:dyDescent="0.3">
      <c r="O1170" t="s">
        <v>4494</v>
      </c>
      <c r="P1170" t="s">
        <v>33</v>
      </c>
      <c r="Q1170" t="s">
        <v>32</v>
      </c>
    </row>
    <row r="1171" spans="15:17" x14ac:dyDescent="0.3">
      <c r="O1171" t="s">
        <v>4496</v>
      </c>
      <c r="P1171" t="s">
        <v>33</v>
      </c>
      <c r="Q1171" t="s">
        <v>32</v>
      </c>
    </row>
    <row r="1172" spans="15:17" x14ac:dyDescent="0.3">
      <c r="O1172" t="s">
        <v>4500</v>
      </c>
      <c r="P1172" t="s">
        <v>33</v>
      </c>
      <c r="Q1172" t="s">
        <v>32</v>
      </c>
    </row>
    <row r="1173" spans="15:17" x14ac:dyDescent="0.3">
      <c r="O1173" t="s">
        <v>4503</v>
      </c>
      <c r="P1173" t="s">
        <v>33</v>
      </c>
      <c r="Q1173" t="s">
        <v>32</v>
      </c>
    </row>
    <row r="1174" spans="15:17" x14ac:dyDescent="0.3">
      <c r="O1174" t="s">
        <v>4505</v>
      </c>
      <c r="P1174" t="s">
        <v>33</v>
      </c>
      <c r="Q1174" t="s">
        <v>32</v>
      </c>
    </row>
    <row r="1175" spans="15:17" x14ac:dyDescent="0.3">
      <c r="O1175" t="s">
        <v>4509</v>
      </c>
      <c r="P1175" t="s">
        <v>33</v>
      </c>
      <c r="Q1175" t="s">
        <v>47</v>
      </c>
    </row>
    <row r="1176" spans="15:17" x14ac:dyDescent="0.3">
      <c r="O1176" t="s">
        <v>4511</v>
      </c>
      <c r="P1176" t="s">
        <v>33</v>
      </c>
      <c r="Q1176" t="s">
        <v>32</v>
      </c>
    </row>
    <row r="1177" spans="15:17" x14ac:dyDescent="0.3">
      <c r="O1177" t="s">
        <v>4514</v>
      </c>
      <c r="P1177" t="s">
        <v>33</v>
      </c>
      <c r="Q1177" t="s">
        <v>47</v>
      </c>
    </row>
    <row r="1178" spans="15:17" x14ac:dyDescent="0.3">
      <c r="O1178" t="s">
        <v>4517</v>
      </c>
      <c r="P1178" t="s">
        <v>33</v>
      </c>
      <c r="Q1178" t="s">
        <v>32</v>
      </c>
    </row>
    <row r="1179" spans="15:17" x14ac:dyDescent="0.3">
      <c r="O1179" t="s">
        <v>4519</v>
      </c>
      <c r="P1179" t="s">
        <v>33</v>
      </c>
      <c r="Q1179" t="s">
        <v>32</v>
      </c>
    </row>
    <row r="1180" spans="15:17" x14ac:dyDescent="0.3">
      <c r="O1180" t="s">
        <v>4522</v>
      </c>
      <c r="P1180" t="s">
        <v>33</v>
      </c>
      <c r="Q1180" t="s">
        <v>32</v>
      </c>
    </row>
    <row r="1181" spans="15:17" hidden="1" x14ac:dyDescent="0.3">
      <c r="O1181" t="s">
        <v>4527</v>
      </c>
      <c r="P1181" t="s">
        <v>4531</v>
      </c>
      <c r="Q1181" t="s">
        <v>32</v>
      </c>
    </row>
    <row r="1182" spans="15:17" x14ac:dyDescent="0.3">
      <c r="O1182" t="s">
        <v>4533</v>
      </c>
      <c r="P1182" t="s">
        <v>33</v>
      </c>
      <c r="Q1182" t="s">
        <v>47</v>
      </c>
    </row>
    <row r="1183" spans="15:17" x14ac:dyDescent="0.3">
      <c r="O1183" t="s">
        <v>4535</v>
      </c>
      <c r="P1183" t="s">
        <v>33</v>
      </c>
      <c r="Q1183" t="s">
        <v>32</v>
      </c>
    </row>
    <row r="1184" spans="15:17" x14ac:dyDescent="0.3">
      <c r="O1184" t="s">
        <v>4539</v>
      </c>
      <c r="P1184" t="s">
        <v>33</v>
      </c>
      <c r="Q1184" t="s">
        <v>32</v>
      </c>
    </row>
    <row r="1185" spans="15:17" x14ac:dyDescent="0.3">
      <c r="O1185" t="s">
        <v>4543</v>
      </c>
      <c r="P1185" t="s">
        <v>33</v>
      </c>
      <c r="Q1185" t="s">
        <v>32</v>
      </c>
    </row>
    <row r="1186" spans="15:17" x14ac:dyDescent="0.3">
      <c r="O1186" t="s">
        <v>4545</v>
      </c>
      <c r="P1186" t="s">
        <v>33</v>
      </c>
      <c r="Q1186" t="s">
        <v>32</v>
      </c>
    </row>
    <row r="1187" spans="15:17" x14ac:dyDescent="0.3">
      <c r="O1187" t="s">
        <v>4549</v>
      </c>
      <c r="P1187" t="s">
        <v>33</v>
      </c>
      <c r="Q1187" t="s">
        <v>32</v>
      </c>
    </row>
    <row r="1188" spans="15:17" x14ac:dyDescent="0.3">
      <c r="O1188" t="s">
        <v>4554</v>
      </c>
      <c r="P1188" t="s">
        <v>33</v>
      </c>
      <c r="Q1188" t="s">
        <v>32</v>
      </c>
    </row>
    <row r="1189" spans="15:17" x14ac:dyDescent="0.3">
      <c r="O1189" t="s">
        <v>4557</v>
      </c>
      <c r="P1189" t="s">
        <v>33</v>
      </c>
      <c r="Q1189" t="s">
        <v>32</v>
      </c>
    </row>
    <row r="1190" spans="15:17" x14ac:dyDescent="0.3">
      <c r="O1190" t="s">
        <v>4562</v>
      </c>
      <c r="P1190" t="s">
        <v>33</v>
      </c>
      <c r="Q1190" t="s">
        <v>32</v>
      </c>
    </row>
    <row r="1191" spans="15:17" x14ac:dyDescent="0.3">
      <c r="O1191" t="s">
        <v>4567</v>
      </c>
      <c r="P1191" t="s">
        <v>33</v>
      </c>
      <c r="Q1191" t="s">
        <v>32</v>
      </c>
    </row>
    <row r="1192" spans="15:17" x14ac:dyDescent="0.3">
      <c r="O1192" t="s">
        <v>4569</v>
      </c>
      <c r="P1192" t="s">
        <v>33</v>
      </c>
      <c r="Q1192" t="s">
        <v>32</v>
      </c>
    </row>
    <row r="1193" spans="15:17" x14ac:dyDescent="0.3">
      <c r="O1193" t="s">
        <v>4571</v>
      </c>
      <c r="P1193" t="s">
        <v>33</v>
      </c>
      <c r="Q1193" t="s">
        <v>32</v>
      </c>
    </row>
    <row r="1194" spans="15:17" x14ac:dyDescent="0.3">
      <c r="O1194" t="s">
        <v>4573</v>
      </c>
      <c r="P1194" t="s">
        <v>33</v>
      </c>
      <c r="Q1194" t="s">
        <v>32</v>
      </c>
    </row>
    <row r="1195" spans="15:17" x14ac:dyDescent="0.3">
      <c r="O1195" t="s">
        <v>4578</v>
      </c>
      <c r="P1195" t="s">
        <v>33</v>
      </c>
      <c r="Q1195" t="s">
        <v>32</v>
      </c>
    </row>
    <row r="1196" spans="15:17" x14ac:dyDescent="0.3">
      <c r="O1196" t="s">
        <v>4584</v>
      </c>
      <c r="P1196" t="s">
        <v>33</v>
      </c>
      <c r="Q1196" t="s">
        <v>32</v>
      </c>
    </row>
    <row r="1197" spans="15:17" x14ac:dyDescent="0.3">
      <c r="O1197" t="s">
        <v>4589</v>
      </c>
      <c r="P1197" t="s">
        <v>33</v>
      </c>
      <c r="Q1197" t="s">
        <v>32</v>
      </c>
    </row>
    <row r="1198" spans="15:17" x14ac:dyDescent="0.3">
      <c r="O1198" t="s">
        <v>4591</v>
      </c>
      <c r="P1198" t="s">
        <v>33</v>
      </c>
      <c r="Q1198" t="s">
        <v>32</v>
      </c>
    </row>
    <row r="1199" spans="15:17" x14ac:dyDescent="0.3">
      <c r="O1199" t="s">
        <v>4597</v>
      </c>
      <c r="P1199" t="s">
        <v>33</v>
      </c>
      <c r="Q1199" t="s">
        <v>32</v>
      </c>
    </row>
    <row r="1200" spans="15:17" x14ac:dyDescent="0.3">
      <c r="O1200" t="s">
        <v>4601</v>
      </c>
      <c r="P1200" t="s">
        <v>33</v>
      </c>
      <c r="Q1200" t="s">
        <v>32</v>
      </c>
    </row>
    <row r="1201" spans="15:17" x14ac:dyDescent="0.3">
      <c r="O1201" t="s">
        <v>4605</v>
      </c>
      <c r="P1201" t="s">
        <v>33</v>
      </c>
      <c r="Q1201" t="s">
        <v>572</v>
      </c>
    </row>
    <row r="1202" spans="15:17" x14ac:dyDescent="0.3">
      <c r="O1202" t="s">
        <v>4608</v>
      </c>
      <c r="P1202" t="s">
        <v>33</v>
      </c>
      <c r="Q1202" t="s">
        <v>32</v>
      </c>
    </row>
    <row r="1203" spans="15:17" x14ac:dyDescent="0.3">
      <c r="O1203" t="s">
        <v>4610</v>
      </c>
      <c r="P1203" t="s">
        <v>33</v>
      </c>
      <c r="Q1203" t="s">
        <v>32</v>
      </c>
    </row>
    <row r="1204" spans="15:17" x14ac:dyDescent="0.3">
      <c r="O1204" t="s">
        <v>4614</v>
      </c>
      <c r="P1204" t="s">
        <v>33</v>
      </c>
      <c r="Q1204" t="s">
        <v>572</v>
      </c>
    </row>
    <row r="1205" spans="15:17" x14ac:dyDescent="0.3">
      <c r="O1205" t="s">
        <v>4619</v>
      </c>
      <c r="P1205" t="s">
        <v>33</v>
      </c>
      <c r="Q1205" t="s">
        <v>32</v>
      </c>
    </row>
    <row r="1206" spans="15:17" x14ac:dyDescent="0.3">
      <c r="O1206" t="s">
        <v>4623</v>
      </c>
      <c r="P1206" t="s">
        <v>33</v>
      </c>
      <c r="Q1206" t="s">
        <v>47</v>
      </c>
    </row>
    <row r="1207" spans="15:17" x14ac:dyDescent="0.3">
      <c r="O1207" t="s">
        <v>4626</v>
      </c>
      <c r="P1207" t="s">
        <v>33</v>
      </c>
      <c r="Q1207" t="s">
        <v>32</v>
      </c>
    </row>
    <row r="1208" spans="15:17" x14ac:dyDescent="0.3">
      <c r="O1208" t="s">
        <v>4629</v>
      </c>
      <c r="P1208" t="s">
        <v>33</v>
      </c>
      <c r="Q1208" t="s">
        <v>32</v>
      </c>
    </row>
    <row r="1209" spans="15:17" x14ac:dyDescent="0.3">
      <c r="O1209" t="s">
        <v>4634</v>
      </c>
      <c r="P1209" t="s">
        <v>33</v>
      </c>
      <c r="Q1209" t="s">
        <v>32</v>
      </c>
    </row>
    <row r="1210" spans="15:17" x14ac:dyDescent="0.3">
      <c r="O1210" t="s">
        <v>4637</v>
      </c>
      <c r="P1210" t="s">
        <v>33</v>
      </c>
      <c r="Q1210" t="s">
        <v>32</v>
      </c>
    </row>
    <row r="1211" spans="15:17" x14ac:dyDescent="0.3">
      <c r="O1211" t="s">
        <v>4639</v>
      </c>
      <c r="P1211" t="s">
        <v>33</v>
      </c>
      <c r="Q1211" t="s">
        <v>32</v>
      </c>
    </row>
    <row r="1212" spans="15:17" x14ac:dyDescent="0.3">
      <c r="O1212" t="s">
        <v>4641</v>
      </c>
      <c r="P1212" t="s">
        <v>33</v>
      </c>
      <c r="Q1212" t="s">
        <v>32</v>
      </c>
    </row>
    <row r="1213" spans="15:17" x14ac:dyDescent="0.3">
      <c r="O1213" t="s">
        <v>4646</v>
      </c>
      <c r="P1213" t="s">
        <v>33</v>
      </c>
      <c r="Q1213" t="s">
        <v>32</v>
      </c>
    </row>
    <row r="1214" spans="15:17" x14ac:dyDescent="0.3">
      <c r="O1214" t="s">
        <v>4651</v>
      </c>
      <c r="P1214" t="s">
        <v>33</v>
      </c>
      <c r="Q1214" t="s">
        <v>32</v>
      </c>
    </row>
    <row r="1215" spans="15:17" x14ac:dyDescent="0.3">
      <c r="O1215" t="s">
        <v>4653</v>
      </c>
      <c r="P1215" t="s">
        <v>33</v>
      </c>
      <c r="Q1215" t="s">
        <v>32</v>
      </c>
    </row>
    <row r="1216" spans="15:17" x14ac:dyDescent="0.3">
      <c r="O1216" t="s">
        <v>4657</v>
      </c>
      <c r="P1216" t="s">
        <v>33</v>
      </c>
      <c r="Q1216" t="s">
        <v>32</v>
      </c>
    </row>
    <row r="1217" spans="15:17" x14ac:dyDescent="0.3">
      <c r="O1217" t="s">
        <v>4661</v>
      </c>
      <c r="P1217" t="s">
        <v>33</v>
      </c>
      <c r="Q1217" t="s">
        <v>32</v>
      </c>
    </row>
    <row r="1218" spans="15:17" x14ac:dyDescent="0.3">
      <c r="O1218" t="s">
        <v>4665</v>
      </c>
      <c r="P1218" t="s">
        <v>33</v>
      </c>
      <c r="Q1218" t="s">
        <v>32</v>
      </c>
    </row>
    <row r="1219" spans="15:17" x14ac:dyDescent="0.3">
      <c r="O1219" t="s">
        <v>4670</v>
      </c>
      <c r="P1219" t="s">
        <v>33</v>
      </c>
      <c r="Q1219" t="s">
        <v>32</v>
      </c>
    </row>
    <row r="1220" spans="15:17" x14ac:dyDescent="0.3">
      <c r="O1220" t="s">
        <v>4673</v>
      </c>
      <c r="P1220" t="s">
        <v>33</v>
      </c>
      <c r="Q1220" t="s">
        <v>572</v>
      </c>
    </row>
    <row r="1221" spans="15:17" x14ac:dyDescent="0.3">
      <c r="O1221" t="s">
        <v>4677</v>
      </c>
      <c r="P1221" t="s">
        <v>33</v>
      </c>
      <c r="Q1221" t="s">
        <v>47</v>
      </c>
    </row>
    <row r="1222" spans="15:17" x14ac:dyDescent="0.3">
      <c r="O1222" t="s">
        <v>4680</v>
      </c>
      <c r="P1222" t="s">
        <v>33</v>
      </c>
      <c r="Q1222" t="s">
        <v>32</v>
      </c>
    </row>
    <row r="1223" spans="15:17" x14ac:dyDescent="0.3">
      <c r="O1223" t="s">
        <v>4683</v>
      </c>
      <c r="P1223" t="s">
        <v>33</v>
      </c>
      <c r="Q1223" t="s">
        <v>32</v>
      </c>
    </row>
    <row r="1224" spans="15:17" x14ac:dyDescent="0.3">
      <c r="O1224" t="s">
        <v>4687</v>
      </c>
      <c r="P1224" t="s">
        <v>33</v>
      </c>
      <c r="Q1224" t="s">
        <v>32</v>
      </c>
    </row>
    <row r="1225" spans="15:17" x14ac:dyDescent="0.3">
      <c r="O1225" t="s">
        <v>4690</v>
      </c>
      <c r="P1225" t="s">
        <v>33</v>
      </c>
      <c r="Q1225" t="s">
        <v>32</v>
      </c>
    </row>
    <row r="1226" spans="15:17" x14ac:dyDescent="0.3">
      <c r="O1226" t="s">
        <v>4694</v>
      </c>
      <c r="P1226" t="s">
        <v>33</v>
      </c>
      <c r="Q1226" t="s">
        <v>1390</v>
      </c>
    </row>
    <row r="1227" spans="15:17" x14ac:dyDescent="0.3">
      <c r="O1227" t="s">
        <v>4698</v>
      </c>
      <c r="P1227" t="s">
        <v>33</v>
      </c>
      <c r="Q1227" t="s">
        <v>32</v>
      </c>
    </row>
    <row r="1228" spans="15:17" x14ac:dyDescent="0.3">
      <c r="O1228" t="s">
        <v>4702</v>
      </c>
      <c r="P1228" t="s">
        <v>33</v>
      </c>
      <c r="Q1228" t="s">
        <v>32</v>
      </c>
    </row>
    <row r="1229" spans="15:17" x14ac:dyDescent="0.3">
      <c r="O1229" t="s">
        <v>4705</v>
      </c>
      <c r="P1229" t="s">
        <v>33</v>
      </c>
      <c r="Q1229" t="s">
        <v>32</v>
      </c>
    </row>
    <row r="1230" spans="15:17" x14ac:dyDescent="0.3">
      <c r="O1230" t="s">
        <v>4710</v>
      </c>
      <c r="P1230" t="s">
        <v>33</v>
      </c>
      <c r="Q1230" t="s">
        <v>32</v>
      </c>
    </row>
    <row r="1231" spans="15:17" x14ac:dyDescent="0.3">
      <c r="O1231" t="s">
        <v>4714</v>
      </c>
      <c r="P1231" t="s">
        <v>33</v>
      </c>
      <c r="Q1231" t="s">
        <v>32</v>
      </c>
    </row>
    <row r="1232" spans="15:17" x14ac:dyDescent="0.3">
      <c r="O1232" t="s">
        <v>4716</v>
      </c>
      <c r="P1232" t="s">
        <v>33</v>
      </c>
      <c r="Q1232" t="s">
        <v>1390</v>
      </c>
    </row>
    <row r="1233" spans="15:17" x14ac:dyDescent="0.3">
      <c r="O1233" t="s">
        <v>4721</v>
      </c>
      <c r="P1233" t="s">
        <v>33</v>
      </c>
      <c r="Q1233" t="s">
        <v>32</v>
      </c>
    </row>
    <row r="1234" spans="15:17" x14ac:dyDescent="0.3">
      <c r="O1234" t="s">
        <v>4724</v>
      </c>
      <c r="P1234" t="s">
        <v>33</v>
      </c>
      <c r="Q1234" t="s">
        <v>32</v>
      </c>
    </row>
    <row r="1235" spans="15:17" x14ac:dyDescent="0.3">
      <c r="O1235" t="s">
        <v>4726</v>
      </c>
      <c r="P1235" t="s">
        <v>33</v>
      </c>
      <c r="Q1235" t="s">
        <v>32</v>
      </c>
    </row>
    <row r="1236" spans="15:17" x14ac:dyDescent="0.3">
      <c r="O1236" t="s">
        <v>4730</v>
      </c>
      <c r="P1236" t="s">
        <v>33</v>
      </c>
      <c r="Q1236" t="s">
        <v>2536</v>
      </c>
    </row>
    <row r="1237" spans="15:17" x14ac:dyDescent="0.3">
      <c r="O1237" t="s">
        <v>4735</v>
      </c>
      <c r="P1237" t="s">
        <v>33</v>
      </c>
      <c r="Q1237" t="s">
        <v>32</v>
      </c>
    </row>
    <row r="1238" spans="15:17" x14ac:dyDescent="0.3">
      <c r="O1238" t="s">
        <v>4740</v>
      </c>
      <c r="P1238" t="s">
        <v>33</v>
      </c>
      <c r="Q1238" t="s">
        <v>32</v>
      </c>
    </row>
    <row r="1239" spans="15:17" x14ac:dyDescent="0.3">
      <c r="O1239" t="s">
        <v>4742</v>
      </c>
      <c r="P1239" t="s">
        <v>33</v>
      </c>
      <c r="Q1239" t="s">
        <v>32</v>
      </c>
    </row>
    <row r="1240" spans="15:17" x14ac:dyDescent="0.3">
      <c r="O1240" t="s">
        <v>4745</v>
      </c>
      <c r="P1240" t="s">
        <v>33</v>
      </c>
      <c r="Q1240" t="s">
        <v>32</v>
      </c>
    </row>
    <row r="1241" spans="15:17" hidden="1" x14ac:dyDescent="0.3">
      <c r="O1241" t="s">
        <v>4749</v>
      </c>
      <c r="P1241" t="s">
        <v>2067</v>
      </c>
      <c r="Q1241" t="s">
        <v>1390</v>
      </c>
    </row>
    <row r="1242" spans="15:17" x14ac:dyDescent="0.3">
      <c r="O1242" t="s">
        <v>4753</v>
      </c>
      <c r="P1242" t="s">
        <v>33</v>
      </c>
      <c r="Q1242" t="s">
        <v>32</v>
      </c>
    </row>
    <row r="1243" spans="15:17" x14ac:dyDescent="0.3">
      <c r="O1243" t="s">
        <v>4759</v>
      </c>
      <c r="P1243" t="s">
        <v>33</v>
      </c>
      <c r="Q1243" t="s">
        <v>47</v>
      </c>
    </row>
    <row r="1244" spans="15:17" x14ac:dyDescent="0.3">
      <c r="O1244" t="s">
        <v>4762</v>
      </c>
      <c r="P1244" t="s">
        <v>33</v>
      </c>
      <c r="Q1244" t="s">
        <v>32</v>
      </c>
    </row>
    <row r="1245" spans="15:17" x14ac:dyDescent="0.3">
      <c r="O1245" t="s">
        <v>4766</v>
      </c>
      <c r="P1245" t="s">
        <v>33</v>
      </c>
      <c r="Q1245" t="s">
        <v>32</v>
      </c>
    </row>
    <row r="1246" spans="15:17" x14ac:dyDescent="0.3">
      <c r="O1246" t="s">
        <v>4770</v>
      </c>
      <c r="P1246" t="s">
        <v>33</v>
      </c>
      <c r="Q1246" t="s">
        <v>47</v>
      </c>
    </row>
    <row r="1247" spans="15:17" x14ac:dyDescent="0.3">
      <c r="O1247" t="s">
        <v>4774</v>
      </c>
      <c r="P1247" t="s">
        <v>33</v>
      </c>
      <c r="Q1247" t="s">
        <v>32</v>
      </c>
    </row>
    <row r="1248" spans="15:17" x14ac:dyDescent="0.3">
      <c r="O1248" t="s">
        <v>4776</v>
      </c>
      <c r="P1248" t="s">
        <v>33</v>
      </c>
      <c r="Q1248" t="s">
        <v>32</v>
      </c>
    </row>
    <row r="1249" spans="15:17" x14ac:dyDescent="0.3">
      <c r="O1249" t="s">
        <v>4778</v>
      </c>
      <c r="P1249" t="s">
        <v>33</v>
      </c>
      <c r="Q1249" t="s">
        <v>47</v>
      </c>
    </row>
    <row r="1250" spans="15:17" x14ac:dyDescent="0.3">
      <c r="O1250" t="s">
        <v>4782</v>
      </c>
      <c r="P1250" t="s">
        <v>33</v>
      </c>
      <c r="Q1250" t="s">
        <v>32</v>
      </c>
    </row>
    <row r="1251" spans="15:17" x14ac:dyDescent="0.3">
      <c r="O1251" t="s">
        <v>4785</v>
      </c>
      <c r="P1251" t="s">
        <v>33</v>
      </c>
      <c r="Q1251" t="s">
        <v>572</v>
      </c>
    </row>
    <row r="1252" spans="15:17" x14ac:dyDescent="0.3">
      <c r="O1252" t="s">
        <v>4789</v>
      </c>
      <c r="P1252" t="s">
        <v>33</v>
      </c>
      <c r="Q1252" t="s">
        <v>32</v>
      </c>
    </row>
    <row r="1253" spans="15:17" x14ac:dyDescent="0.3">
      <c r="O1253" t="s">
        <v>4792</v>
      </c>
      <c r="P1253" t="s">
        <v>33</v>
      </c>
      <c r="Q1253" t="s">
        <v>47</v>
      </c>
    </row>
    <row r="1254" spans="15:17" x14ac:dyDescent="0.3">
      <c r="O1254" t="s">
        <v>4795</v>
      </c>
      <c r="P1254" t="s">
        <v>33</v>
      </c>
      <c r="Q1254" t="s">
        <v>1390</v>
      </c>
    </row>
    <row r="1255" spans="15:17" x14ac:dyDescent="0.3">
      <c r="O1255" t="s">
        <v>4800</v>
      </c>
      <c r="P1255" t="s">
        <v>33</v>
      </c>
      <c r="Q1255" t="s">
        <v>47</v>
      </c>
    </row>
    <row r="1256" spans="15:17" x14ac:dyDescent="0.3">
      <c r="O1256" t="s">
        <v>4803</v>
      </c>
      <c r="P1256" t="s">
        <v>33</v>
      </c>
      <c r="Q1256" t="s">
        <v>32</v>
      </c>
    </row>
    <row r="1257" spans="15:17" x14ac:dyDescent="0.3">
      <c r="O1257" t="s">
        <v>4808</v>
      </c>
      <c r="P1257" t="s">
        <v>33</v>
      </c>
      <c r="Q1257" t="s">
        <v>32</v>
      </c>
    </row>
    <row r="1258" spans="15:17" x14ac:dyDescent="0.3">
      <c r="O1258" t="s">
        <v>4812</v>
      </c>
      <c r="P1258" t="s">
        <v>33</v>
      </c>
      <c r="Q1258" t="s">
        <v>32</v>
      </c>
    </row>
    <row r="1259" spans="15:17" x14ac:dyDescent="0.3">
      <c r="O1259" t="s">
        <v>4815</v>
      </c>
      <c r="P1259" t="s">
        <v>33</v>
      </c>
      <c r="Q1259" t="s">
        <v>572</v>
      </c>
    </row>
    <row r="1260" spans="15:17" x14ac:dyDescent="0.3">
      <c r="O1260" t="s">
        <v>4819</v>
      </c>
      <c r="P1260" t="s">
        <v>33</v>
      </c>
      <c r="Q1260" t="s">
        <v>32</v>
      </c>
    </row>
    <row r="1261" spans="15:17" x14ac:dyDescent="0.3">
      <c r="O1261" t="s">
        <v>4823</v>
      </c>
      <c r="P1261" t="s">
        <v>33</v>
      </c>
      <c r="Q1261" t="s">
        <v>32</v>
      </c>
    </row>
    <row r="1262" spans="15:17" x14ac:dyDescent="0.3">
      <c r="O1262" t="s">
        <v>4825</v>
      </c>
      <c r="P1262" t="s">
        <v>33</v>
      </c>
      <c r="Q1262" t="s">
        <v>32</v>
      </c>
    </row>
    <row r="1263" spans="15:17" x14ac:dyDescent="0.3">
      <c r="O1263" t="s">
        <v>4831</v>
      </c>
      <c r="P1263" t="s">
        <v>33</v>
      </c>
      <c r="Q1263" t="s">
        <v>47</v>
      </c>
    </row>
    <row r="1264" spans="15:17" hidden="1" x14ac:dyDescent="0.3">
      <c r="O1264" t="s">
        <v>4834</v>
      </c>
      <c r="P1264" t="s">
        <v>1413</v>
      </c>
      <c r="Q1264" t="s">
        <v>2734</v>
      </c>
    </row>
    <row r="1265" spans="15:17" hidden="1" x14ac:dyDescent="0.3">
      <c r="O1265" t="s">
        <v>4839</v>
      </c>
      <c r="P1265" t="s">
        <v>4841</v>
      </c>
      <c r="Q1265" t="s">
        <v>1390</v>
      </c>
    </row>
    <row r="1266" spans="15:17" x14ac:dyDescent="0.3">
      <c r="O1266" t="s">
        <v>4843</v>
      </c>
      <c r="P1266" t="s">
        <v>33</v>
      </c>
      <c r="Q1266" t="s">
        <v>4846</v>
      </c>
    </row>
    <row r="1267" spans="15:17" x14ac:dyDescent="0.3">
      <c r="O1267" t="s">
        <v>4848</v>
      </c>
      <c r="P1267" t="s">
        <v>33</v>
      </c>
      <c r="Q1267" t="s">
        <v>32</v>
      </c>
    </row>
    <row r="1268" spans="15:17" hidden="1" x14ac:dyDescent="0.3">
      <c r="O1268" t="s">
        <v>4850</v>
      </c>
      <c r="P1268" t="s">
        <v>4856</v>
      </c>
      <c r="Q1268" t="s">
        <v>4855</v>
      </c>
    </row>
    <row r="1269" spans="15:17" x14ac:dyDescent="0.3">
      <c r="O1269" t="s">
        <v>4858</v>
      </c>
      <c r="P1269" t="s">
        <v>33</v>
      </c>
      <c r="Q1269" t="s">
        <v>32</v>
      </c>
    </row>
    <row r="1270" spans="15:17" x14ac:dyDescent="0.3">
      <c r="O1270" t="s">
        <v>4863</v>
      </c>
      <c r="P1270" t="s">
        <v>33</v>
      </c>
      <c r="Q1270" t="s">
        <v>32</v>
      </c>
    </row>
    <row r="1271" spans="15:17" x14ac:dyDescent="0.3">
      <c r="O1271" t="s">
        <v>4866</v>
      </c>
      <c r="P1271" t="s">
        <v>33</v>
      </c>
      <c r="Q1271" t="s">
        <v>32</v>
      </c>
    </row>
    <row r="1272" spans="15:17" x14ac:dyDescent="0.3">
      <c r="O1272" t="s">
        <v>4870</v>
      </c>
      <c r="P1272" t="s">
        <v>33</v>
      </c>
      <c r="Q1272" t="s">
        <v>32</v>
      </c>
    </row>
    <row r="1273" spans="15:17" x14ac:dyDescent="0.3">
      <c r="O1273" t="s">
        <v>4872</v>
      </c>
      <c r="P1273" t="s">
        <v>33</v>
      </c>
      <c r="Q1273" t="s">
        <v>47</v>
      </c>
    </row>
    <row r="1274" spans="15:17" x14ac:dyDescent="0.3">
      <c r="O1274" t="s">
        <v>4875</v>
      </c>
      <c r="P1274" t="s">
        <v>33</v>
      </c>
      <c r="Q1274" t="s">
        <v>32</v>
      </c>
    </row>
    <row r="1275" spans="15:17" hidden="1" x14ac:dyDescent="0.3">
      <c r="O1275" t="s">
        <v>4878</v>
      </c>
      <c r="P1275" t="s">
        <v>1413</v>
      </c>
      <c r="Q1275" t="s">
        <v>665</v>
      </c>
    </row>
    <row r="1276" spans="15:17" x14ac:dyDescent="0.3">
      <c r="O1276" t="s">
        <v>4881</v>
      </c>
      <c r="P1276" t="s">
        <v>33</v>
      </c>
      <c r="Q1276" t="s">
        <v>32</v>
      </c>
    </row>
    <row r="1277" spans="15:17" x14ac:dyDescent="0.3">
      <c r="O1277" t="s">
        <v>4884</v>
      </c>
      <c r="P1277" t="s">
        <v>33</v>
      </c>
      <c r="Q1277" t="s">
        <v>32</v>
      </c>
    </row>
    <row r="1278" spans="15:17" x14ac:dyDescent="0.3">
      <c r="O1278" t="s">
        <v>4887</v>
      </c>
      <c r="P1278" t="s">
        <v>33</v>
      </c>
      <c r="Q1278" t="s">
        <v>32</v>
      </c>
    </row>
    <row r="1279" spans="15:17" x14ac:dyDescent="0.3">
      <c r="O1279" t="s">
        <v>4892</v>
      </c>
      <c r="P1279" t="s">
        <v>33</v>
      </c>
      <c r="Q1279" t="s">
        <v>32</v>
      </c>
    </row>
    <row r="1280" spans="15:17" x14ac:dyDescent="0.3">
      <c r="O1280" t="s">
        <v>4895</v>
      </c>
      <c r="P1280" t="s">
        <v>33</v>
      </c>
      <c r="Q1280" t="s">
        <v>32</v>
      </c>
    </row>
    <row r="1281" spans="15:17" hidden="1" x14ac:dyDescent="0.3">
      <c r="O1281" t="s">
        <v>4898</v>
      </c>
      <c r="P1281" t="s">
        <v>1413</v>
      </c>
      <c r="Q1281" t="s">
        <v>2734</v>
      </c>
    </row>
    <row r="1282" spans="15:17" x14ac:dyDescent="0.3">
      <c r="O1282" t="s">
        <v>4903</v>
      </c>
      <c r="P1282" t="s">
        <v>33</v>
      </c>
      <c r="Q1282" t="s">
        <v>32</v>
      </c>
    </row>
    <row r="1283" spans="15:17" x14ac:dyDescent="0.3">
      <c r="O1283" t="s">
        <v>4905</v>
      </c>
      <c r="P1283" t="s">
        <v>33</v>
      </c>
      <c r="Q1283" t="s">
        <v>32</v>
      </c>
    </row>
    <row r="1284" spans="15:17" x14ac:dyDescent="0.3">
      <c r="O1284" t="s">
        <v>4908</v>
      </c>
      <c r="P1284" t="s">
        <v>33</v>
      </c>
      <c r="Q1284" t="s">
        <v>32</v>
      </c>
    </row>
    <row r="1285" spans="15:17" x14ac:dyDescent="0.3">
      <c r="O1285" t="s">
        <v>4911</v>
      </c>
      <c r="P1285" t="s">
        <v>33</v>
      </c>
      <c r="Q1285" t="s">
        <v>32</v>
      </c>
    </row>
    <row r="1286" spans="15:17" x14ac:dyDescent="0.3">
      <c r="O1286" t="s">
        <v>4914</v>
      </c>
      <c r="P1286" t="s">
        <v>33</v>
      </c>
      <c r="Q1286" t="s">
        <v>32</v>
      </c>
    </row>
    <row r="1287" spans="15:17" x14ac:dyDescent="0.3">
      <c r="O1287" t="s">
        <v>4919</v>
      </c>
      <c r="P1287" t="s">
        <v>33</v>
      </c>
      <c r="Q1287" t="s">
        <v>32</v>
      </c>
    </row>
    <row r="1288" spans="15:17" x14ac:dyDescent="0.3">
      <c r="O1288" t="s">
        <v>4924</v>
      </c>
      <c r="P1288" t="s">
        <v>33</v>
      </c>
      <c r="Q1288" t="s">
        <v>32</v>
      </c>
    </row>
    <row r="1289" spans="15:17" x14ac:dyDescent="0.3">
      <c r="O1289" t="s">
        <v>4926</v>
      </c>
      <c r="P1289" t="s">
        <v>33</v>
      </c>
      <c r="Q1289" t="s">
        <v>2536</v>
      </c>
    </row>
    <row r="1290" spans="15:17" x14ac:dyDescent="0.3">
      <c r="O1290" t="s">
        <v>4928</v>
      </c>
      <c r="P1290" t="s">
        <v>33</v>
      </c>
      <c r="Q1290" t="s">
        <v>32</v>
      </c>
    </row>
    <row r="1291" spans="15:17" x14ac:dyDescent="0.3">
      <c r="O1291" t="s">
        <v>4931</v>
      </c>
      <c r="P1291" t="s">
        <v>33</v>
      </c>
      <c r="Q1291" t="s">
        <v>32</v>
      </c>
    </row>
    <row r="1292" spans="15:17" x14ac:dyDescent="0.3">
      <c r="O1292" t="s">
        <v>4936</v>
      </c>
      <c r="P1292" t="s">
        <v>33</v>
      </c>
      <c r="Q1292" t="s">
        <v>32</v>
      </c>
    </row>
    <row r="1293" spans="15:17" x14ac:dyDescent="0.3">
      <c r="O1293" t="s">
        <v>4940</v>
      </c>
      <c r="P1293" t="s">
        <v>33</v>
      </c>
      <c r="Q1293" t="s">
        <v>32</v>
      </c>
    </row>
    <row r="1294" spans="15:17" x14ac:dyDescent="0.3">
      <c r="O1294" t="s">
        <v>4943</v>
      </c>
      <c r="P1294" t="s">
        <v>33</v>
      </c>
      <c r="Q1294" t="s">
        <v>32</v>
      </c>
    </row>
    <row r="1295" spans="15:17" x14ac:dyDescent="0.3">
      <c r="O1295" t="s">
        <v>4947</v>
      </c>
      <c r="P1295" t="s">
        <v>33</v>
      </c>
      <c r="Q1295" t="s">
        <v>32</v>
      </c>
    </row>
    <row r="1296" spans="15:17" x14ac:dyDescent="0.3">
      <c r="O1296" t="s">
        <v>4950</v>
      </c>
      <c r="P1296" t="s">
        <v>33</v>
      </c>
      <c r="Q1296" t="s">
        <v>32</v>
      </c>
    </row>
    <row r="1297" spans="15:17" x14ac:dyDescent="0.3">
      <c r="O1297" t="s">
        <v>4956</v>
      </c>
      <c r="P1297" t="s">
        <v>33</v>
      </c>
      <c r="Q1297" t="s">
        <v>32</v>
      </c>
    </row>
    <row r="1298" spans="15:17" x14ac:dyDescent="0.3">
      <c r="O1298" t="s">
        <v>4961</v>
      </c>
      <c r="P1298" t="s">
        <v>33</v>
      </c>
      <c r="Q1298" t="s">
        <v>32</v>
      </c>
    </row>
    <row r="1299" spans="15:17" x14ac:dyDescent="0.3">
      <c r="O1299" t="s">
        <v>4964</v>
      </c>
      <c r="P1299" t="s">
        <v>33</v>
      </c>
      <c r="Q1299" t="s">
        <v>32</v>
      </c>
    </row>
    <row r="1300" spans="15:17" x14ac:dyDescent="0.3">
      <c r="O1300" t="s">
        <v>4970</v>
      </c>
      <c r="P1300" t="s">
        <v>33</v>
      </c>
      <c r="Q1300" t="s">
        <v>32</v>
      </c>
    </row>
    <row r="1301" spans="15:17" x14ac:dyDescent="0.3">
      <c r="O1301" t="s">
        <v>4972</v>
      </c>
      <c r="P1301" t="s">
        <v>33</v>
      </c>
      <c r="Q1301" t="s">
        <v>32</v>
      </c>
    </row>
    <row r="1302" spans="15:17" x14ac:dyDescent="0.3">
      <c r="O1302" t="s">
        <v>4977</v>
      </c>
      <c r="P1302" t="s">
        <v>33</v>
      </c>
      <c r="Q1302" t="s">
        <v>32</v>
      </c>
    </row>
    <row r="1303" spans="15:17" x14ac:dyDescent="0.3">
      <c r="O1303" t="s">
        <v>4982</v>
      </c>
      <c r="P1303" t="s">
        <v>33</v>
      </c>
      <c r="Q1303" t="s">
        <v>32</v>
      </c>
    </row>
    <row r="1304" spans="15:17" x14ac:dyDescent="0.3">
      <c r="O1304" t="s">
        <v>4985</v>
      </c>
      <c r="P1304" t="s">
        <v>33</v>
      </c>
      <c r="Q1304" t="s">
        <v>32</v>
      </c>
    </row>
    <row r="1305" spans="15:17" x14ac:dyDescent="0.3">
      <c r="O1305" t="s">
        <v>4988</v>
      </c>
      <c r="P1305" t="s">
        <v>33</v>
      </c>
      <c r="Q1305" t="s">
        <v>32</v>
      </c>
    </row>
    <row r="1306" spans="15:17" x14ac:dyDescent="0.3">
      <c r="O1306" t="s">
        <v>4991</v>
      </c>
      <c r="P1306" t="s">
        <v>33</v>
      </c>
      <c r="Q1306" t="s">
        <v>32</v>
      </c>
    </row>
    <row r="1307" spans="15:17" x14ac:dyDescent="0.3">
      <c r="O1307" t="s">
        <v>4996</v>
      </c>
      <c r="P1307" t="s">
        <v>33</v>
      </c>
      <c r="Q1307" t="s">
        <v>47</v>
      </c>
    </row>
    <row r="1308" spans="15:17" x14ac:dyDescent="0.3">
      <c r="O1308" t="s">
        <v>4999</v>
      </c>
      <c r="P1308" t="s">
        <v>33</v>
      </c>
      <c r="Q1308" t="s">
        <v>32</v>
      </c>
    </row>
    <row r="1309" spans="15:17" x14ac:dyDescent="0.3">
      <c r="O1309" t="s">
        <v>5004</v>
      </c>
      <c r="P1309" t="s">
        <v>33</v>
      </c>
      <c r="Q1309" t="s">
        <v>32</v>
      </c>
    </row>
    <row r="1310" spans="15:17" x14ac:dyDescent="0.3">
      <c r="O1310" t="s">
        <v>5007</v>
      </c>
      <c r="P1310" t="s">
        <v>33</v>
      </c>
      <c r="Q1310" t="s">
        <v>32</v>
      </c>
    </row>
    <row r="1311" spans="15:17" x14ac:dyDescent="0.3">
      <c r="O1311" t="s">
        <v>5010</v>
      </c>
      <c r="P1311" t="s">
        <v>33</v>
      </c>
      <c r="Q1311" t="s">
        <v>32</v>
      </c>
    </row>
    <row r="1312" spans="15:17" x14ac:dyDescent="0.3">
      <c r="O1312" t="s">
        <v>5014</v>
      </c>
      <c r="P1312" t="s">
        <v>33</v>
      </c>
      <c r="Q1312" t="s">
        <v>32</v>
      </c>
    </row>
    <row r="1313" spans="15:17" x14ac:dyDescent="0.3">
      <c r="O1313" t="s">
        <v>5016</v>
      </c>
      <c r="P1313" t="s">
        <v>33</v>
      </c>
      <c r="Q1313" t="s">
        <v>32</v>
      </c>
    </row>
    <row r="1314" spans="15:17" x14ac:dyDescent="0.3">
      <c r="O1314" t="s">
        <v>5019</v>
      </c>
      <c r="P1314" t="s">
        <v>33</v>
      </c>
      <c r="Q1314" t="s">
        <v>32</v>
      </c>
    </row>
    <row r="1315" spans="15:17" x14ac:dyDescent="0.3">
      <c r="O1315" t="s">
        <v>5022</v>
      </c>
      <c r="P1315" t="s">
        <v>33</v>
      </c>
      <c r="Q1315" t="s">
        <v>32</v>
      </c>
    </row>
    <row r="1316" spans="15:17" x14ac:dyDescent="0.3">
      <c r="O1316" t="s">
        <v>5026</v>
      </c>
      <c r="P1316" t="s">
        <v>33</v>
      </c>
      <c r="Q1316" t="s">
        <v>32</v>
      </c>
    </row>
    <row r="1317" spans="15:17" x14ac:dyDescent="0.3">
      <c r="O1317" t="s">
        <v>5028</v>
      </c>
      <c r="P1317" t="s">
        <v>33</v>
      </c>
      <c r="Q1317" t="s">
        <v>47</v>
      </c>
    </row>
    <row r="1318" spans="15:17" x14ac:dyDescent="0.3">
      <c r="O1318" t="s">
        <v>5034</v>
      </c>
      <c r="P1318" t="s">
        <v>33</v>
      </c>
      <c r="Q1318" t="s">
        <v>32</v>
      </c>
    </row>
    <row r="1319" spans="15:17" x14ac:dyDescent="0.3">
      <c r="O1319" t="s">
        <v>5039</v>
      </c>
      <c r="P1319" t="s">
        <v>33</v>
      </c>
      <c r="Q1319" t="s">
        <v>32</v>
      </c>
    </row>
    <row r="1320" spans="15:17" x14ac:dyDescent="0.3">
      <c r="O1320" t="s">
        <v>5042</v>
      </c>
      <c r="P1320" t="s">
        <v>33</v>
      </c>
      <c r="Q1320" t="s">
        <v>32</v>
      </c>
    </row>
    <row r="1321" spans="15:17" x14ac:dyDescent="0.3">
      <c r="O1321" t="s">
        <v>5044</v>
      </c>
      <c r="P1321" t="s">
        <v>33</v>
      </c>
      <c r="Q1321" t="s">
        <v>32</v>
      </c>
    </row>
    <row r="1322" spans="15:17" x14ac:dyDescent="0.3">
      <c r="O1322" t="s">
        <v>5046</v>
      </c>
      <c r="P1322" t="s">
        <v>33</v>
      </c>
      <c r="Q1322" t="s">
        <v>32</v>
      </c>
    </row>
    <row r="1323" spans="15:17" x14ac:dyDescent="0.3">
      <c r="O1323" t="s">
        <v>5048</v>
      </c>
      <c r="P1323" t="s">
        <v>33</v>
      </c>
      <c r="Q1323" t="s">
        <v>32</v>
      </c>
    </row>
    <row r="1324" spans="15:17" x14ac:dyDescent="0.3">
      <c r="O1324" t="s">
        <v>5050</v>
      </c>
      <c r="P1324" t="s">
        <v>33</v>
      </c>
      <c r="Q1324" t="s">
        <v>32</v>
      </c>
    </row>
    <row r="1325" spans="15:17" x14ac:dyDescent="0.3">
      <c r="O1325" t="s">
        <v>5054</v>
      </c>
      <c r="P1325" t="s">
        <v>33</v>
      </c>
      <c r="Q1325" t="s">
        <v>32</v>
      </c>
    </row>
    <row r="1326" spans="15:17" x14ac:dyDescent="0.3">
      <c r="O1326" t="s">
        <v>5057</v>
      </c>
      <c r="P1326" t="s">
        <v>33</v>
      </c>
      <c r="Q1326" t="s">
        <v>32</v>
      </c>
    </row>
    <row r="1327" spans="15:17" x14ac:dyDescent="0.3">
      <c r="O1327" t="s">
        <v>5061</v>
      </c>
      <c r="P1327" t="s">
        <v>33</v>
      </c>
      <c r="Q1327" t="s">
        <v>32</v>
      </c>
    </row>
    <row r="1328" spans="15:17" x14ac:dyDescent="0.3">
      <c r="O1328" t="s">
        <v>5063</v>
      </c>
      <c r="P1328" t="s">
        <v>33</v>
      </c>
      <c r="Q1328" t="s">
        <v>32</v>
      </c>
    </row>
    <row r="1329" spans="15:17" x14ac:dyDescent="0.3">
      <c r="O1329" t="s">
        <v>5067</v>
      </c>
      <c r="P1329" t="s">
        <v>33</v>
      </c>
      <c r="Q1329" t="s">
        <v>32</v>
      </c>
    </row>
    <row r="1330" spans="15:17" x14ac:dyDescent="0.3">
      <c r="O1330" t="s">
        <v>5070</v>
      </c>
      <c r="P1330" t="s">
        <v>33</v>
      </c>
      <c r="Q1330" t="s">
        <v>32</v>
      </c>
    </row>
    <row r="1331" spans="15:17" hidden="1" x14ac:dyDescent="0.3">
      <c r="O1331" t="s">
        <v>5072</v>
      </c>
      <c r="P1331" t="s">
        <v>5076</v>
      </c>
      <c r="Q1331" t="s">
        <v>2734</v>
      </c>
    </row>
    <row r="1332" spans="15:17" x14ac:dyDescent="0.3">
      <c r="O1332" t="s">
        <v>5078</v>
      </c>
      <c r="P1332" t="s">
        <v>33</v>
      </c>
      <c r="Q1332" t="s">
        <v>32</v>
      </c>
    </row>
    <row r="1333" spans="15:17" x14ac:dyDescent="0.3">
      <c r="O1333" t="s">
        <v>5080</v>
      </c>
      <c r="P1333" t="s">
        <v>33</v>
      </c>
      <c r="Q1333" t="s">
        <v>32</v>
      </c>
    </row>
    <row r="1334" spans="15:17" x14ac:dyDescent="0.3">
      <c r="O1334" t="s">
        <v>5083</v>
      </c>
      <c r="P1334" t="s">
        <v>33</v>
      </c>
      <c r="Q1334" t="s">
        <v>2536</v>
      </c>
    </row>
    <row r="1335" spans="15:17" x14ac:dyDescent="0.3">
      <c r="O1335" t="s">
        <v>5086</v>
      </c>
      <c r="P1335" t="s">
        <v>33</v>
      </c>
      <c r="Q1335" t="s">
        <v>32</v>
      </c>
    </row>
    <row r="1336" spans="15:17" x14ac:dyDescent="0.3">
      <c r="O1336" t="s">
        <v>5088</v>
      </c>
      <c r="P1336" t="s">
        <v>33</v>
      </c>
      <c r="Q1336" t="s">
        <v>32</v>
      </c>
    </row>
    <row r="1337" spans="15:17" x14ac:dyDescent="0.3">
      <c r="O1337" t="s">
        <v>5092</v>
      </c>
      <c r="P1337" t="s">
        <v>33</v>
      </c>
      <c r="Q1337" t="s">
        <v>32</v>
      </c>
    </row>
    <row r="1338" spans="15:17" x14ac:dyDescent="0.3">
      <c r="O1338" t="s">
        <v>5094</v>
      </c>
      <c r="P1338" t="s">
        <v>33</v>
      </c>
      <c r="Q1338" t="s">
        <v>32</v>
      </c>
    </row>
    <row r="1339" spans="15:17" x14ac:dyDescent="0.3">
      <c r="O1339" t="s">
        <v>5097</v>
      </c>
      <c r="P1339" t="s">
        <v>33</v>
      </c>
      <c r="Q1339" t="s">
        <v>32</v>
      </c>
    </row>
    <row r="1340" spans="15:17" x14ac:dyDescent="0.3">
      <c r="O1340" t="s">
        <v>5100</v>
      </c>
      <c r="P1340" t="s">
        <v>33</v>
      </c>
      <c r="Q1340" t="s">
        <v>32</v>
      </c>
    </row>
    <row r="1341" spans="15:17" x14ac:dyDescent="0.3">
      <c r="O1341" t="s">
        <v>5103</v>
      </c>
      <c r="P1341" t="s">
        <v>33</v>
      </c>
      <c r="Q1341" t="s">
        <v>32</v>
      </c>
    </row>
    <row r="1342" spans="15:17" x14ac:dyDescent="0.3">
      <c r="O1342" t="s">
        <v>5108</v>
      </c>
      <c r="P1342" t="s">
        <v>33</v>
      </c>
      <c r="Q1342" t="s">
        <v>32</v>
      </c>
    </row>
    <row r="1343" spans="15:17" x14ac:dyDescent="0.3">
      <c r="O1343" t="s">
        <v>5110</v>
      </c>
      <c r="P1343" t="s">
        <v>33</v>
      </c>
      <c r="Q1343" t="s">
        <v>32</v>
      </c>
    </row>
    <row r="1344" spans="15:17" x14ac:dyDescent="0.3">
      <c r="O1344" t="s">
        <v>5113</v>
      </c>
      <c r="P1344" t="s">
        <v>33</v>
      </c>
      <c r="Q1344" t="s">
        <v>32</v>
      </c>
    </row>
    <row r="1345" spans="15:17" x14ac:dyDescent="0.3">
      <c r="O1345" t="s">
        <v>5115</v>
      </c>
      <c r="P1345" t="s">
        <v>33</v>
      </c>
      <c r="Q1345" t="s">
        <v>2116</v>
      </c>
    </row>
    <row r="1346" spans="15:17" x14ac:dyDescent="0.3">
      <c r="O1346" t="s">
        <v>5119</v>
      </c>
      <c r="P1346" t="s">
        <v>33</v>
      </c>
      <c r="Q1346" t="s">
        <v>32</v>
      </c>
    </row>
    <row r="1347" spans="15:17" x14ac:dyDescent="0.3">
      <c r="O1347" t="s">
        <v>5124</v>
      </c>
      <c r="P1347" t="s">
        <v>33</v>
      </c>
      <c r="Q1347" t="s">
        <v>32</v>
      </c>
    </row>
    <row r="1348" spans="15:17" x14ac:dyDescent="0.3">
      <c r="O1348" t="s">
        <v>5126</v>
      </c>
      <c r="P1348" t="s">
        <v>33</v>
      </c>
      <c r="Q1348" t="s">
        <v>32</v>
      </c>
    </row>
    <row r="1349" spans="15:17" x14ac:dyDescent="0.3">
      <c r="O1349" t="s">
        <v>5129</v>
      </c>
      <c r="P1349" t="s">
        <v>33</v>
      </c>
      <c r="Q1349" t="s">
        <v>32</v>
      </c>
    </row>
    <row r="1350" spans="15:17" x14ac:dyDescent="0.3">
      <c r="O1350" t="s">
        <v>5131</v>
      </c>
      <c r="P1350" t="s">
        <v>33</v>
      </c>
      <c r="Q1350" t="s">
        <v>32</v>
      </c>
    </row>
    <row r="1351" spans="15:17" x14ac:dyDescent="0.3">
      <c r="O1351" t="s">
        <v>5134</v>
      </c>
      <c r="P1351" t="s">
        <v>33</v>
      </c>
      <c r="Q1351" t="s">
        <v>32</v>
      </c>
    </row>
    <row r="1352" spans="15:17" x14ac:dyDescent="0.3">
      <c r="O1352" t="s">
        <v>5139</v>
      </c>
      <c r="P1352" t="s">
        <v>33</v>
      </c>
      <c r="Q1352" t="s">
        <v>32</v>
      </c>
    </row>
    <row r="1353" spans="15:17" x14ac:dyDescent="0.3">
      <c r="O1353" t="s">
        <v>5144</v>
      </c>
      <c r="P1353" t="s">
        <v>33</v>
      </c>
      <c r="Q1353" t="s">
        <v>32</v>
      </c>
    </row>
    <row r="1354" spans="15:17" x14ac:dyDescent="0.3">
      <c r="O1354" t="s">
        <v>5146</v>
      </c>
      <c r="P1354" t="s">
        <v>33</v>
      </c>
      <c r="Q1354" t="s">
        <v>32</v>
      </c>
    </row>
    <row r="1355" spans="15:17" x14ac:dyDescent="0.3">
      <c r="O1355" t="s">
        <v>5150</v>
      </c>
      <c r="P1355" t="s">
        <v>33</v>
      </c>
      <c r="Q1355" t="s">
        <v>32</v>
      </c>
    </row>
    <row r="1356" spans="15:17" x14ac:dyDescent="0.3">
      <c r="O1356" t="s">
        <v>5153</v>
      </c>
      <c r="P1356" t="s">
        <v>33</v>
      </c>
      <c r="Q1356" t="s">
        <v>2734</v>
      </c>
    </row>
    <row r="1357" spans="15:17" x14ac:dyDescent="0.3">
      <c r="O1357" t="s">
        <v>5156</v>
      </c>
      <c r="P1357" t="s">
        <v>33</v>
      </c>
      <c r="Q1357" t="s">
        <v>32</v>
      </c>
    </row>
    <row r="1358" spans="15:17" x14ac:dyDescent="0.3">
      <c r="O1358" t="s">
        <v>5159</v>
      </c>
      <c r="P1358" t="s">
        <v>33</v>
      </c>
      <c r="Q1358" t="s">
        <v>32</v>
      </c>
    </row>
    <row r="1359" spans="15:17" x14ac:dyDescent="0.3">
      <c r="O1359" t="s">
        <v>5161</v>
      </c>
      <c r="P1359" t="s">
        <v>33</v>
      </c>
      <c r="Q1359" t="s">
        <v>32</v>
      </c>
    </row>
    <row r="1360" spans="15:17" x14ac:dyDescent="0.3">
      <c r="O1360" t="s">
        <v>5165</v>
      </c>
      <c r="P1360" t="s">
        <v>33</v>
      </c>
      <c r="Q1360" t="s">
        <v>32</v>
      </c>
    </row>
    <row r="1361" spans="15:17" x14ac:dyDescent="0.3">
      <c r="O1361" t="s">
        <v>5167</v>
      </c>
      <c r="P1361" t="s">
        <v>33</v>
      </c>
      <c r="Q1361" t="s">
        <v>32</v>
      </c>
    </row>
    <row r="1362" spans="15:17" x14ac:dyDescent="0.3">
      <c r="O1362" t="s">
        <v>5170</v>
      </c>
      <c r="P1362" t="s">
        <v>33</v>
      </c>
      <c r="Q1362" t="s">
        <v>32</v>
      </c>
    </row>
    <row r="1363" spans="15:17" x14ac:dyDescent="0.3">
      <c r="O1363" t="s">
        <v>5174</v>
      </c>
      <c r="P1363" t="s">
        <v>33</v>
      </c>
      <c r="Q1363" t="s">
        <v>32</v>
      </c>
    </row>
    <row r="1364" spans="15:17" x14ac:dyDescent="0.3">
      <c r="O1364" t="s">
        <v>5176</v>
      </c>
      <c r="P1364" t="s">
        <v>33</v>
      </c>
      <c r="Q1364" t="s">
        <v>32</v>
      </c>
    </row>
    <row r="1365" spans="15:17" x14ac:dyDescent="0.3">
      <c r="O1365" t="s">
        <v>5181</v>
      </c>
      <c r="P1365" t="s">
        <v>33</v>
      </c>
      <c r="Q1365" t="s">
        <v>32</v>
      </c>
    </row>
    <row r="1366" spans="15:17" x14ac:dyDescent="0.3">
      <c r="O1366" t="s">
        <v>5184</v>
      </c>
      <c r="P1366" t="s">
        <v>33</v>
      </c>
      <c r="Q1366" t="s">
        <v>32</v>
      </c>
    </row>
    <row r="1367" spans="15:17" x14ac:dyDescent="0.3">
      <c r="O1367" t="s">
        <v>5186</v>
      </c>
      <c r="P1367" t="s">
        <v>33</v>
      </c>
      <c r="Q1367" t="s">
        <v>32</v>
      </c>
    </row>
    <row r="1368" spans="15:17" x14ac:dyDescent="0.3">
      <c r="O1368" t="s">
        <v>5190</v>
      </c>
      <c r="P1368" t="s">
        <v>33</v>
      </c>
      <c r="Q1368" t="s">
        <v>32</v>
      </c>
    </row>
    <row r="1369" spans="15:17" x14ac:dyDescent="0.3">
      <c r="O1369" t="s">
        <v>5192</v>
      </c>
      <c r="P1369" t="s">
        <v>33</v>
      </c>
      <c r="Q1369" t="s">
        <v>47</v>
      </c>
    </row>
    <row r="1370" spans="15:17" x14ac:dyDescent="0.3">
      <c r="O1370" t="s">
        <v>5195</v>
      </c>
      <c r="P1370" t="s">
        <v>33</v>
      </c>
      <c r="Q1370" t="s">
        <v>32</v>
      </c>
    </row>
    <row r="1371" spans="15:17" x14ac:dyDescent="0.3">
      <c r="O1371" t="s">
        <v>5200</v>
      </c>
      <c r="P1371" t="s">
        <v>33</v>
      </c>
      <c r="Q1371" t="s">
        <v>32</v>
      </c>
    </row>
    <row r="1372" spans="15:17" x14ac:dyDescent="0.3">
      <c r="O1372" t="s">
        <v>5202</v>
      </c>
      <c r="P1372" t="s">
        <v>33</v>
      </c>
      <c r="Q1372" t="s">
        <v>205</v>
      </c>
    </row>
    <row r="1373" spans="15:17" x14ac:dyDescent="0.3">
      <c r="O1373" t="s">
        <v>5206</v>
      </c>
      <c r="P1373" t="s">
        <v>33</v>
      </c>
      <c r="Q1373" t="s">
        <v>32</v>
      </c>
    </row>
    <row r="1374" spans="15:17" x14ac:dyDescent="0.3">
      <c r="O1374" t="s">
        <v>5208</v>
      </c>
      <c r="P1374" t="s">
        <v>33</v>
      </c>
      <c r="Q1374" t="s">
        <v>32</v>
      </c>
    </row>
    <row r="1375" spans="15:17" x14ac:dyDescent="0.3">
      <c r="O1375" t="s">
        <v>5214</v>
      </c>
      <c r="P1375" t="s">
        <v>33</v>
      </c>
      <c r="Q1375" t="s">
        <v>32</v>
      </c>
    </row>
    <row r="1376" spans="15:17" x14ac:dyDescent="0.3">
      <c r="O1376" t="s">
        <v>5220</v>
      </c>
      <c r="P1376" t="s">
        <v>33</v>
      </c>
      <c r="Q1376" t="s">
        <v>32</v>
      </c>
    </row>
    <row r="1377" spans="15:17" x14ac:dyDescent="0.3">
      <c r="O1377" t="s">
        <v>5223</v>
      </c>
      <c r="P1377" t="s">
        <v>33</v>
      </c>
      <c r="Q1377" t="s">
        <v>2116</v>
      </c>
    </row>
    <row r="1378" spans="15:17" x14ac:dyDescent="0.3">
      <c r="O1378" t="s">
        <v>5227</v>
      </c>
      <c r="P1378" t="s">
        <v>33</v>
      </c>
      <c r="Q1378" t="s">
        <v>1390</v>
      </c>
    </row>
    <row r="1379" spans="15:17" x14ac:dyDescent="0.3">
      <c r="O1379" t="s">
        <v>5232</v>
      </c>
      <c r="P1379" t="s">
        <v>33</v>
      </c>
      <c r="Q1379" t="s">
        <v>32</v>
      </c>
    </row>
    <row r="1380" spans="15:17" x14ac:dyDescent="0.3">
      <c r="O1380" t="s">
        <v>5237</v>
      </c>
      <c r="P1380" t="s">
        <v>33</v>
      </c>
      <c r="Q1380" t="s">
        <v>287</v>
      </c>
    </row>
    <row r="1381" spans="15:17" x14ac:dyDescent="0.3">
      <c r="O1381" t="s">
        <v>5241</v>
      </c>
      <c r="P1381" t="s">
        <v>33</v>
      </c>
      <c r="Q1381" t="s">
        <v>32</v>
      </c>
    </row>
    <row r="1382" spans="15:17" x14ac:dyDescent="0.3">
      <c r="O1382" t="s">
        <v>5244</v>
      </c>
      <c r="P1382" t="s">
        <v>33</v>
      </c>
      <c r="Q1382" t="s">
        <v>32</v>
      </c>
    </row>
    <row r="1383" spans="15:17" x14ac:dyDescent="0.3">
      <c r="O1383" t="s">
        <v>5247</v>
      </c>
      <c r="P1383" t="s">
        <v>33</v>
      </c>
      <c r="Q1383" t="s">
        <v>32</v>
      </c>
    </row>
    <row r="1384" spans="15:17" x14ac:dyDescent="0.3">
      <c r="O1384" t="s">
        <v>5250</v>
      </c>
      <c r="P1384" t="s">
        <v>33</v>
      </c>
      <c r="Q1384" t="s">
        <v>32</v>
      </c>
    </row>
    <row r="1385" spans="15:17" x14ac:dyDescent="0.3">
      <c r="O1385" t="s">
        <v>5254</v>
      </c>
      <c r="P1385" t="s">
        <v>33</v>
      </c>
      <c r="Q1385" t="s">
        <v>32</v>
      </c>
    </row>
    <row r="1386" spans="15:17" x14ac:dyDescent="0.3">
      <c r="O1386" t="s">
        <v>5257</v>
      </c>
      <c r="P1386" t="s">
        <v>33</v>
      </c>
      <c r="Q1386" t="s">
        <v>32</v>
      </c>
    </row>
    <row r="1387" spans="15:17" x14ac:dyDescent="0.3">
      <c r="O1387" t="s">
        <v>5261</v>
      </c>
      <c r="P1387" t="s">
        <v>33</v>
      </c>
      <c r="Q1387" t="s">
        <v>32</v>
      </c>
    </row>
    <row r="1388" spans="15:17" x14ac:dyDescent="0.3">
      <c r="O1388" t="s">
        <v>5266</v>
      </c>
      <c r="P1388" t="s">
        <v>33</v>
      </c>
      <c r="Q1388" t="s">
        <v>32</v>
      </c>
    </row>
    <row r="1389" spans="15:17" x14ac:dyDescent="0.3">
      <c r="O1389" t="s">
        <v>5268</v>
      </c>
      <c r="P1389" t="s">
        <v>33</v>
      </c>
      <c r="Q1389" t="s">
        <v>32</v>
      </c>
    </row>
    <row r="1390" spans="15:17" x14ac:dyDescent="0.3">
      <c r="O1390" t="s">
        <v>5272</v>
      </c>
      <c r="P1390" t="s">
        <v>33</v>
      </c>
      <c r="Q1390" t="s">
        <v>32</v>
      </c>
    </row>
    <row r="1391" spans="15:17" x14ac:dyDescent="0.3">
      <c r="O1391" t="s">
        <v>5275</v>
      </c>
      <c r="P1391" t="s">
        <v>33</v>
      </c>
      <c r="Q1391" t="s">
        <v>47</v>
      </c>
    </row>
    <row r="1392" spans="15:17" x14ac:dyDescent="0.3">
      <c r="O1392" t="s">
        <v>5280</v>
      </c>
      <c r="P1392" t="s">
        <v>33</v>
      </c>
      <c r="Q1392" t="s">
        <v>32</v>
      </c>
    </row>
    <row r="1393" spans="15:17" x14ac:dyDescent="0.3">
      <c r="O1393" t="s">
        <v>5283</v>
      </c>
      <c r="P1393" t="s">
        <v>33</v>
      </c>
      <c r="Q1393" t="s">
        <v>32</v>
      </c>
    </row>
    <row r="1394" spans="15:17" x14ac:dyDescent="0.3">
      <c r="O1394" t="s">
        <v>5287</v>
      </c>
      <c r="P1394" t="s">
        <v>33</v>
      </c>
      <c r="Q1394" t="s">
        <v>32</v>
      </c>
    </row>
    <row r="1395" spans="15:17" x14ac:dyDescent="0.3">
      <c r="O1395" t="s">
        <v>5291</v>
      </c>
      <c r="P1395" t="s">
        <v>33</v>
      </c>
      <c r="Q1395" t="s">
        <v>47</v>
      </c>
    </row>
    <row r="1396" spans="15:17" x14ac:dyDescent="0.3">
      <c r="O1396" t="s">
        <v>5294</v>
      </c>
      <c r="P1396" t="s">
        <v>33</v>
      </c>
      <c r="Q1396" t="s">
        <v>32</v>
      </c>
    </row>
    <row r="1397" spans="15:17" x14ac:dyDescent="0.3">
      <c r="O1397" t="s">
        <v>5299</v>
      </c>
      <c r="P1397" t="s">
        <v>33</v>
      </c>
      <c r="Q1397" t="s">
        <v>47</v>
      </c>
    </row>
    <row r="1398" spans="15:17" x14ac:dyDescent="0.3">
      <c r="O1398" t="s">
        <v>5303</v>
      </c>
      <c r="P1398" t="s">
        <v>33</v>
      </c>
      <c r="Q1398" t="s">
        <v>32</v>
      </c>
    </row>
    <row r="1399" spans="15:17" x14ac:dyDescent="0.3">
      <c r="O1399" t="s">
        <v>5306</v>
      </c>
      <c r="P1399" t="s">
        <v>33</v>
      </c>
      <c r="Q1399" t="s">
        <v>32</v>
      </c>
    </row>
    <row r="1400" spans="15:17" x14ac:dyDescent="0.3">
      <c r="O1400" t="s">
        <v>5311</v>
      </c>
      <c r="P1400" t="s">
        <v>33</v>
      </c>
      <c r="Q1400" t="s">
        <v>32</v>
      </c>
    </row>
    <row r="1401" spans="15:17" x14ac:dyDescent="0.3">
      <c r="O1401" t="s">
        <v>5316</v>
      </c>
      <c r="P1401" t="s">
        <v>33</v>
      </c>
      <c r="Q1401" t="s">
        <v>32</v>
      </c>
    </row>
    <row r="1402" spans="15:17" x14ac:dyDescent="0.3">
      <c r="O1402" t="s">
        <v>5320</v>
      </c>
      <c r="P1402" t="s">
        <v>33</v>
      </c>
      <c r="Q1402" t="s">
        <v>32</v>
      </c>
    </row>
    <row r="1403" spans="15:17" x14ac:dyDescent="0.3">
      <c r="O1403" t="s">
        <v>5322</v>
      </c>
      <c r="P1403" t="s">
        <v>33</v>
      </c>
      <c r="Q1403" t="s">
        <v>32</v>
      </c>
    </row>
    <row r="1404" spans="15:17" x14ac:dyDescent="0.3">
      <c r="O1404" t="s">
        <v>5327</v>
      </c>
      <c r="P1404" t="s">
        <v>33</v>
      </c>
      <c r="Q1404" t="s">
        <v>47</v>
      </c>
    </row>
    <row r="1405" spans="15:17" x14ac:dyDescent="0.3">
      <c r="O1405" t="s">
        <v>5331</v>
      </c>
      <c r="P1405" t="s">
        <v>33</v>
      </c>
      <c r="Q1405" t="s">
        <v>32</v>
      </c>
    </row>
    <row r="1406" spans="15:17" x14ac:dyDescent="0.3">
      <c r="O1406" t="s">
        <v>5334</v>
      </c>
      <c r="P1406" t="s">
        <v>33</v>
      </c>
      <c r="Q1406" t="s">
        <v>47</v>
      </c>
    </row>
    <row r="1407" spans="15:17" x14ac:dyDescent="0.3">
      <c r="O1407" t="s">
        <v>5337</v>
      </c>
      <c r="P1407" t="s">
        <v>33</v>
      </c>
      <c r="Q1407" t="s">
        <v>32</v>
      </c>
    </row>
    <row r="1408" spans="15:17" x14ac:dyDescent="0.3">
      <c r="O1408" t="s">
        <v>5341</v>
      </c>
      <c r="P1408" t="s">
        <v>33</v>
      </c>
      <c r="Q1408" t="s">
        <v>32</v>
      </c>
    </row>
    <row r="1409" spans="15:17" x14ac:dyDescent="0.3">
      <c r="O1409" t="s">
        <v>5343</v>
      </c>
      <c r="P1409" t="s">
        <v>33</v>
      </c>
      <c r="Q1409" t="s">
        <v>32</v>
      </c>
    </row>
    <row r="1410" spans="15:17" x14ac:dyDescent="0.3">
      <c r="O1410" t="s">
        <v>5348</v>
      </c>
      <c r="P1410" t="s">
        <v>33</v>
      </c>
      <c r="Q1410" t="s">
        <v>32</v>
      </c>
    </row>
    <row r="1411" spans="15:17" x14ac:dyDescent="0.3">
      <c r="O1411" t="s">
        <v>5350</v>
      </c>
      <c r="P1411" t="s">
        <v>33</v>
      </c>
      <c r="Q1411" t="s">
        <v>32</v>
      </c>
    </row>
    <row r="1412" spans="15:17" x14ac:dyDescent="0.3">
      <c r="O1412" t="s">
        <v>5354</v>
      </c>
      <c r="P1412" t="s">
        <v>33</v>
      </c>
      <c r="Q1412" t="s">
        <v>32</v>
      </c>
    </row>
    <row r="1413" spans="15:17" x14ac:dyDescent="0.3">
      <c r="O1413" t="s">
        <v>5356</v>
      </c>
      <c r="P1413" t="s">
        <v>33</v>
      </c>
      <c r="Q1413" t="s">
        <v>47</v>
      </c>
    </row>
    <row r="1414" spans="15:17" x14ac:dyDescent="0.3">
      <c r="O1414" t="s">
        <v>5360</v>
      </c>
      <c r="P1414" t="s">
        <v>33</v>
      </c>
      <c r="Q1414" t="s">
        <v>32</v>
      </c>
    </row>
    <row r="1415" spans="15:17" x14ac:dyDescent="0.3">
      <c r="O1415" t="s">
        <v>5364</v>
      </c>
      <c r="P1415" t="s">
        <v>33</v>
      </c>
      <c r="Q1415" t="s">
        <v>32</v>
      </c>
    </row>
    <row r="1416" spans="15:17" x14ac:dyDescent="0.3">
      <c r="O1416" t="s">
        <v>5366</v>
      </c>
      <c r="P1416" t="s">
        <v>33</v>
      </c>
      <c r="Q1416" t="s">
        <v>5371</v>
      </c>
    </row>
    <row r="1417" spans="15:17" x14ac:dyDescent="0.3">
      <c r="O1417" t="s">
        <v>5373</v>
      </c>
      <c r="P1417" t="s">
        <v>33</v>
      </c>
      <c r="Q1417" t="s">
        <v>32</v>
      </c>
    </row>
    <row r="1418" spans="15:17" x14ac:dyDescent="0.3">
      <c r="O1418" t="s">
        <v>5376</v>
      </c>
      <c r="P1418" t="s">
        <v>33</v>
      </c>
      <c r="Q1418" t="s">
        <v>32</v>
      </c>
    </row>
    <row r="1419" spans="15:17" x14ac:dyDescent="0.3">
      <c r="O1419" t="s">
        <v>5379</v>
      </c>
      <c r="P1419" t="s">
        <v>33</v>
      </c>
      <c r="Q1419" t="s">
        <v>32</v>
      </c>
    </row>
    <row r="1420" spans="15:17" x14ac:dyDescent="0.3">
      <c r="O1420" t="s">
        <v>5383</v>
      </c>
      <c r="P1420" t="s">
        <v>33</v>
      </c>
      <c r="Q1420" t="s">
        <v>32</v>
      </c>
    </row>
    <row r="1421" spans="15:17" x14ac:dyDescent="0.3">
      <c r="O1421" t="s">
        <v>5385</v>
      </c>
      <c r="P1421" t="s">
        <v>33</v>
      </c>
      <c r="Q1421" t="s">
        <v>32</v>
      </c>
    </row>
    <row r="1422" spans="15:17" x14ac:dyDescent="0.3">
      <c r="O1422" t="s">
        <v>5389</v>
      </c>
      <c r="P1422" t="s">
        <v>33</v>
      </c>
      <c r="Q1422" t="s">
        <v>32</v>
      </c>
    </row>
    <row r="1423" spans="15:17" x14ac:dyDescent="0.3">
      <c r="O1423" t="s">
        <v>5395</v>
      </c>
      <c r="P1423" t="s">
        <v>33</v>
      </c>
      <c r="Q1423" t="s">
        <v>32</v>
      </c>
    </row>
    <row r="1424" spans="15:17" x14ac:dyDescent="0.3">
      <c r="O1424" t="s">
        <v>5397</v>
      </c>
      <c r="P1424" t="s">
        <v>33</v>
      </c>
      <c r="Q1424" t="s">
        <v>32</v>
      </c>
    </row>
    <row r="1425" spans="15:17" x14ac:dyDescent="0.3">
      <c r="O1425" t="s">
        <v>5399</v>
      </c>
      <c r="P1425" t="s">
        <v>33</v>
      </c>
      <c r="Q1425" t="s">
        <v>32</v>
      </c>
    </row>
    <row r="1426" spans="15:17" x14ac:dyDescent="0.3">
      <c r="O1426" t="s">
        <v>5401</v>
      </c>
      <c r="P1426" t="s">
        <v>33</v>
      </c>
      <c r="Q1426" t="s">
        <v>5403</v>
      </c>
    </row>
    <row r="1427" spans="15:17" x14ac:dyDescent="0.3">
      <c r="O1427" t="s">
        <v>5405</v>
      </c>
      <c r="P1427" t="s">
        <v>33</v>
      </c>
      <c r="Q1427" t="s">
        <v>1390</v>
      </c>
    </row>
    <row r="1428" spans="15:17" x14ac:dyDescent="0.3">
      <c r="O1428" t="s">
        <v>5408</v>
      </c>
      <c r="P1428" t="s">
        <v>33</v>
      </c>
      <c r="Q1428" t="s">
        <v>32</v>
      </c>
    </row>
    <row r="1429" spans="15:17" x14ac:dyDescent="0.3">
      <c r="O1429" t="s">
        <v>5413</v>
      </c>
      <c r="P1429" t="s">
        <v>33</v>
      </c>
      <c r="Q1429" t="s">
        <v>32</v>
      </c>
    </row>
    <row r="1430" spans="15:17" x14ac:dyDescent="0.3">
      <c r="O1430" t="s">
        <v>5417</v>
      </c>
      <c r="P1430" t="s">
        <v>33</v>
      </c>
      <c r="Q1430" t="s">
        <v>32</v>
      </c>
    </row>
    <row r="1431" spans="15:17" x14ac:dyDescent="0.3">
      <c r="O1431" t="s">
        <v>5422</v>
      </c>
      <c r="P1431" t="s">
        <v>33</v>
      </c>
      <c r="Q1431" t="s">
        <v>32</v>
      </c>
    </row>
    <row r="1432" spans="15:17" x14ac:dyDescent="0.3">
      <c r="O1432" t="s">
        <v>5424</v>
      </c>
      <c r="P1432" t="s">
        <v>33</v>
      </c>
      <c r="Q1432" t="s">
        <v>32</v>
      </c>
    </row>
    <row r="1433" spans="15:17" x14ac:dyDescent="0.3">
      <c r="O1433" t="s">
        <v>5427</v>
      </c>
      <c r="P1433" t="s">
        <v>33</v>
      </c>
      <c r="Q1433" t="s">
        <v>32</v>
      </c>
    </row>
    <row r="1434" spans="15:17" x14ac:dyDescent="0.3">
      <c r="O1434" t="s">
        <v>5432</v>
      </c>
      <c r="P1434" t="s">
        <v>33</v>
      </c>
      <c r="Q1434" t="s">
        <v>32</v>
      </c>
    </row>
    <row r="1435" spans="15:17" hidden="1" x14ac:dyDescent="0.3">
      <c r="O1435" t="s">
        <v>5435</v>
      </c>
      <c r="P1435" t="s">
        <v>5440</v>
      </c>
      <c r="Q1435" t="s">
        <v>2116</v>
      </c>
    </row>
    <row r="1436" spans="15:17" x14ac:dyDescent="0.3">
      <c r="O1436" t="s">
        <v>5442</v>
      </c>
      <c r="P1436" t="s">
        <v>33</v>
      </c>
      <c r="Q1436" t="s">
        <v>32</v>
      </c>
    </row>
    <row r="1437" spans="15:17" x14ac:dyDescent="0.3">
      <c r="O1437" t="s">
        <v>5448</v>
      </c>
      <c r="P1437" t="s">
        <v>33</v>
      </c>
      <c r="Q1437" t="s">
        <v>32</v>
      </c>
    </row>
    <row r="1438" spans="15:17" x14ac:dyDescent="0.3">
      <c r="O1438" t="s">
        <v>5451</v>
      </c>
      <c r="P1438" t="s">
        <v>33</v>
      </c>
      <c r="Q1438" t="s">
        <v>32</v>
      </c>
    </row>
    <row r="1439" spans="15:17" x14ac:dyDescent="0.3">
      <c r="O1439" t="s">
        <v>5456</v>
      </c>
      <c r="P1439" t="s">
        <v>33</v>
      </c>
      <c r="Q1439" t="s">
        <v>32</v>
      </c>
    </row>
    <row r="1440" spans="15:17" x14ac:dyDescent="0.3">
      <c r="O1440" t="s">
        <v>5458</v>
      </c>
      <c r="P1440" t="s">
        <v>33</v>
      </c>
      <c r="Q1440" t="s">
        <v>47</v>
      </c>
    </row>
    <row r="1441" spans="15:17" x14ac:dyDescent="0.3">
      <c r="O1441" t="s">
        <v>5463</v>
      </c>
      <c r="P1441" t="s">
        <v>33</v>
      </c>
      <c r="Q1441" t="s">
        <v>32</v>
      </c>
    </row>
    <row r="1442" spans="15:17" x14ac:dyDescent="0.3">
      <c r="O1442" t="s">
        <v>5465</v>
      </c>
      <c r="P1442" t="s">
        <v>33</v>
      </c>
      <c r="Q1442" t="s">
        <v>32</v>
      </c>
    </row>
    <row r="1443" spans="15:17" x14ac:dyDescent="0.3">
      <c r="O1443" t="s">
        <v>5467</v>
      </c>
      <c r="P1443" t="s">
        <v>33</v>
      </c>
      <c r="Q1443" t="s">
        <v>32</v>
      </c>
    </row>
    <row r="1444" spans="15:17" x14ac:dyDescent="0.3">
      <c r="O1444" t="s">
        <v>5470</v>
      </c>
      <c r="P1444" t="s">
        <v>33</v>
      </c>
      <c r="Q1444" t="s">
        <v>5475</v>
      </c>
    </row>
    <row r="1445" spans="15:17" x14ac:dyDescent="0.3">
      <c r="O1445" t="s">
        <v>5477</v>
      </c>
      <c r="P1445" t="s">
        <v>33</v>
      </c>
      <c r="Q1445" t="s">
        <v>32</v>
      </c>
    </row>
    <row r="1446" spans="15:17" x14ac:dyDescent="0.3">
      <c r="O1446" t="s">
        <v>5482</v>
      </c>
      <c r="P1446" t="s">
        <v>33</v>
      </c>
      <c r="Q1446" t="s">
        <v>32</v>
      </c>
    </row>
    <row r="1447" spans="15:17" x14ac:dyDescent="0.3">
      <c r="O1447" t="s">
        <v>5487</v>
      </c>
      <c r="P1447" t="s">
        <v>33</v>
      </c>
      <c r="Q1447" t="s">
        <v>572</v>
      </c>
    </row>
    <row r="1448" spans="15:17" x14ac:dyDescent="0.3">
      <c r="O1448" t="s">
        <v>5490</v>
      </c>
      <c r="P1448" t="s">
        <v>33</v>
      </c>
      <c r="Q1448" t="s">
        <v>32</v>
      </c>
    </row>
    <row r="1449" spans="15:17" x14ac:dyDescent="0.3">
      <c r="O1449" t="s">
        <v>5494</v>
      </c>
      <c r="P1449" t="s">
        <v>33</v>
      </c>
      <c r="Q1449" t="s">
        <v>32</v>
      </c>
    </row>
    <row r="1450" spans="15:17" x14ac:dyDescent="0.3">
      <c r="O1450" t="s">
        <v>5499</v>
      </c>
      <c r="P1450" t="s">
        <v>33</v>
      </c>
      <c r="Q1450" t="s">
        <v>32</v>
      </c>
    </row>
    <row r="1451" spans="15:17" x14ac:dyDescent="0.3">
      <c r="O1451" t="s">
        <v>5502</v>
      </c>
      <c r="P1451" t="s">
        <v>33</v>
      </c>
      <c r="Q1451" t="s">
        <v>32</v>
      </c>
    </row>
    <row r="1452" spans="15:17" x14ac:dyDescent="0.3">
      <c r="O1452" t="s">
        <v>5506</v>
      </c>
      <c r="P1452" t="s">
        <v>33</v>
      </c>
      <c r="Q1452" t="s">
        <v>32</v>
      </c>
    </row>
    <row r="1453" spans="15:17" x14ac:dyDescent="0.3">
      <c r="O1453" t="s">
        <v>5508</v>
      </c>
      <c r="P1453" t="s">
        <v>33</v>
      </c>
      <c r="Q1453" t="s">
        <v>32</v>
      </c>
    </row>
    <row r="1454" spans="15:17" x14ac:dyDescent="0.3">
      <c r="O1454" t="s">
        <v>5512</v>
      </c>
      <c r="P1454" t="s">
        <v>33</v>
      </c>
      <c r="Q1454" t="s">
        <v>47</v>
      </c>
    </row>
    <row r="1455" spans="15:17" x14ac:dyDescent="0.3">
      <c r="O1455" t="s">
        <v>5516</v>
      </c>
      <c r="P1455" t="s">
        <v>33</v>
      </c>
      <c r="Q1455" t="s">
        <v>32</v>
      </c>
    </row>
    <row r="1456" spans="15:17" x14ac:dyDescent="0.3">
      <c r="O1456" t="s">
        <v>5520</v>
      </c>
      <c r="P1456" t="s">
        <v>33</v>
      </c>
      <c r="Q1456" t="s">
        <v>32</v>
      </c>
    </row>
    <row r="1457" spans="15:17" x14ac:dyDescent="0.3">
      <c r="O1457" t="s">
        <v>5522</v>
      </c>
      <c r="P1457" t="s">
        <v>33</v>
      </c>
      <c r="Q1457" t="s">
        <v>32</v>
      </c>
    </row>
    <row r="1458" spans="15:17" x14ac:dyDescent="0.3">
      <c r="O1458" t="s">
        <v>5526</v>
      </c>
      <c r="P1458" t="s">
        <v>33</v>
      </c>
      <c r="Q1458" t="s">
        <v>205</v>
      </c>
    </row>
    <row r="1459" spans="15:17" x14ac:dyDescent="0.3">
      <c r="O1459" t="s">
        <v>5528</v>
      </c>
      <c r="P1459" t="s">
        <v>33</v>
      </c>
      <c r="Q1459" t="s">
        <v>32</v>
      </c>
    </row>
    <row r="1460" spans="15:17" x14ac:dyDescent="0.3">
      <c r="O1460" t="s">
        <v>5530</v>
      </c>
      <c r="P1460" t="s">
        <v>33</v>
      </c>
      <c r="Q1460" t="s">
        <v>572</v>
      </c>
    </row>
    <row r="1461" spans="15:17" x14ac:dyDescent="0.3">
      <c r="O1461" t="s">
        <v>5534</v>
      </c>
      <c r="P1461" t="s">
        <v>33</v>
      </c>
      <c r="Q1461" t="s">
        <v>32</v>
      </c>
    </row>
    <row r="1462" spans="15:17" x14ac:dyDescent="0.3">
      <c r="O1462" t="s">
        <v>5538</v>
      </c>
      <c r="P1462" t="s">
        <v>33</v>
      </c>
      <c r="Q1462" t="s">
        <v>32</v>
      </c>
    </row>
    <row r="1463" spans="15:17" x14ac:dyDescent="0.3">
      <c r="O1463" t="s">
        <v>5540</v>
      </c>
      <c r="P1463" t="s">
        <v>33</v>
      </c>
      <c r="Q1463" t="s">
        <v>32</v>
      </c>
    </row>
    <row r="1464" spans="15:17" x14ac:dyDescent="0.3">
      <c r="O1464" t="s">
        <v>5543</v>
      </c>
      <c r="P1464" t="s">
        <v>33</v>
      </c>
      <c r="Q1464" t="s">
        <v>32</v>
      </c>
    </row>
    <row r="1465" spans="15:17" x14ac:dyDescent="0.3">
      <c r="O1465" t="s">
        <v>5545</v>
      </c>
      <c r="P1465" t="s">
        <v>33</v>
      </c>
      <c r="Q1465" t="s">
        <v>32</v>
      </c>
    </row>
    <row r="1466" spans="15:17" x14ac:dyDescent="0.3">
      <c r="O1466" t="s">
        <v>5548</v>
      </c>
      <c r="P1466" t="s">
        <v>33</v>
      </c>
      <c r="Q1466" t="s">
        <v>32</v>
      </c>
    </row>
    <row r="1467" spans="15:17" x14ac:dyDescent="0.3">
      <c r="O1467" t="s">
        <v>5551</v>
      </c>
      <c r="P1467" t="s">
        <v>33</v>
      </c>
      <c r="Q1467" t="s">
        <v>32</v>
      </c>
    </row>
    <row r="1468" spans="15:17" x14ac:dyDescent="0.3">
      <c r="O1468" t="s">
        <v>5554</v>
      </c>
      <c r="P1468" t="s">
        <v>33</v>
      </c>
      <c r="Q1468" t="s">
        <v>32</v>
      </c>
    </row>
    <row r="1469" spans="15:17" x14ac:dyDescent="0.3">
      <c r="O1469" t="s">
        <v>5558</v>
      </c>
      <c r="P1469" t="s">
        <v>33</v>
      </c>
      <c r="Q1469" t="s">
        <v>32</v>
      </c>
    </row>
    <row r="1470" spans="15:17" x14ac:dyDescent="0.3">
      <c r="O1470" t="s">
        <v>5563</v>
      </c>
      <c r="P1470" t="s">
        <v>33</v>
      </c>
      <c r="Q1470" t="s">
        <v>32</v>
      </c>
    </row>
    <row r="1471" spans="15:17" x14ac:dyDescent="0.3">
      <c r="O1471" t="s">
        <v>5566</v>
      </c>
      <c r="P1471" t="s">
        <v>33</v>
      </c>
      <c r="Q1471" t="s">
        <v>1390</v>
      </c>
    </row>
    <row r="1472" spans="15:17" x14ac:dyDescent="0.3">
      <c r="O1472" t="s">
        <v>5570</v>
      </c>
      <c r="P1472" t="s">
        <v>33</v>
      </c>
      <c r="Q1472" t="s">
        <v>32</v>
      </c>
    </row>
    <row r="1473" spans="15:17" x14ac:dyDescent="0.3">
      <c r="O1473" t="s">
        <v>5574</v>
      </c>
      <c r="P1473" t="s">
        <v>33</v>
      </c>
      <c r="Q1473" t="s">
        <v>32</v>
      </c>
    </row>
    <row r="1474" spans="15:17" x14ac:dyDescent="0.3">
      <c r="O1474" t="s">
        <v>5577</v>
      </c>
      <c r="P1474" t="s">
        <v>33</v>
      </c>
      <c r="Q1474" t="s">
        <v>1390</v>
      </c>
    </row>
    <row r="1475" spans="15:17" x14ac:dyDescent="0.3">
      <c r="O1475" t="s">
        <v>5579</v>
      </c>
      <c r="P1475" t="s">
        <v>33</v>
      </c>
      <c r="Q1475" t="s">
        <v>2116</v>
      </c>
    </row>
    <row r="1476" spans="15:17" x14ac:dyDescent="0.3">
      <c r="O1476" t="s">
        <v>5583</v>
      </c>
      <c r="P1476" t="s">
        <v>33</v>
      </c>
      <c r="Q1476" t="s">
        <v>5586</v>
      </c>
    </row>
    <row r="1477" spans="15:17" x14ac:dyDescent="0.3">
      <c r="O1477" t="s">
        <v>5588</v>
      </c>
      <c r="P1477" t="s">
        <v>33</v>
      </c>
      <c r="Q1477" t="s">
        <v>32</v>
      </c>
    </row>
    <row r="1478" spans="15:17" x14ac:dyDescent="0.3">
      <c r="O1478" t="s">
        <v>5592</v>
      </c>
      <c r="P1478" t="s">
        <v>33</v>
      </c>
      <c r="Q1478" t="s">
        <v>32</v>
      </c>
    </row>
    <row r="1479" spans="15:17" x14ac:dyDescent="0.3">
      <c r="O1479" t="s">
        <v>5595</v>
      </c>
      <c r="P1479" t="s">
        <v>33</v>
      </c>
      <c r="Q1479" t="s">
        <v>4846</v>
      </c>
    </row>
    <row r="1480" spans="15:17" x14ac:dyDescent="0.3">
      <c r="O1480" t="s">
        <v>5599</v>
      </c>
      <c r="P1480" t="s">
        <v>33</v>
      </c>
      <c r="Q1480" t="s">
        <v>32</v>
      </c>
    </row>
    <row r="1481" spans="15:17" x14ac:dyDescent="0.3">
      <c r="O1481" t="s">
        <v>5603</v>
      </c>
      <c r="P1481" t="s">
        <v>33</v>
      </c>
      <c r="Q1481" t="s">
        <v>32</v>
      </c>
    </row>
    <row r="1482" spans="15:17" x14ac:dyDescent="0.3">
      <c r="O1482" t="s">
        <v>5606</v>
      </c>
      <c r="P1482" t="s">
        <v>33</v>
      </c>
      <c r="Q1482" t="s">
        <v>32</v>
      </c>
    </row>
    <row r="1483" spans="15:17" x14ac:dyDescent="0.3">
      <c r="O1483" t="s">
        <v>5609</v>
      </c>
      <c r="P1483" t="s">
        <v>33</v>
      </c>
      <c r="Q1483" t="s">
        <v>32</v>
      </c>
    </row>
    <row r="1484" spans="15:17" x14ac:dyDescent="0.3">
      <c r="O1484" t="s">
        <v>5612</v>
      </c>
      <c r="P1484" t="s">
        <v>33</v>
      </c>
      <c r="Q1484" t="s">
        <v>32</v>
      </c>
    </row>
    <row r="1485" spans="15:17" x14ac:dyDescent="0.3">
      <c r="O1485" t="s">
        <v>5614</v>
      </c>
      <c r="P1485" t="s">
        <v>33</v>
      </c>
      <c r="Q1485" t="s">
        <v>32</v>
      </c>
    </row>
    <row r="1486" spans="15:17" x14ac:dyDescent="0.3">
      <c r="O1486" t="s">
        <v>5616</v>
      </c>
      <c r="P1486" t="s">
        <v>33</v>
      </c>
      <c r="Q1486" t="s">
        <v>32</v>
      </c>
    </row>
    <row r="1487" spans="15:17" x14ac:dyDescent="0.3">
      <c r="O1487" t="s">
        <v>5619</v>
      </c>
      <c r="P1487" t="s">
        <v>33</v>
      </c>
      <c r="Q1487" t="s">
        <v>32</v>
      </c>
    </row>
    <row r="1488" spans="15:17" x14ac:dyDescent="0.3">
      <c r="O1488" t="s">
        <v>5622</v>
      </c>
      <c r="P1488" t="s">
        <v>33</v>
      </c>
      <c r="Q1488" t="s">
        <v>47</v>
      </c>
    </row>
    <row r="1489" spans="15:17" x14ac:dyDescent="0.3">
      <c r="O1489" t="s">
        <v>5626</v>
      </c>
      <c r="P1489" t="s">
        <v>33</v>
      </c>
      <c r="Q1489" t="s">
        <v>32</v>
      </c>
    </row>
    <row r="1490" spans="15:17" x14ac:dyDescent="0.3">
      <c r="O1490" t="s">
        <v>5628</v>
      </c>
      <c r="P1490" t="s">
        <v>33</v>
      </c>
      <c r="Q1490" t="s">
        <v>32</v>
      </c>
    </row>
    <row r="1491" spans="15:17" x14ac:dyDescent="0.3">
      <c r="O1491" t="s">
        <v>5630</v>
      </c>
      <c r="P1491" t="s">
        <v>33</v>
      </c>
      <c r="Q1491" t="s">
        <v>47</v>
      </c>
    </row>
    <row r="1492" spans="15:17" x14ac:dyDescent="0.3">
      <c r="O1492" t="s">
        <v>5634</v>
      </c>
      <c r="P1492" t="s">
        <v>33</v>
      </c>
      <c r="Q1492" t="s">
        <v>32</v>
      </c>
    </row>
    <row r="1493" spans="15:17" x14ac:dyDescent="0.3">
      <c r="O1493" t="s">
        <v>5636</v>
      </c>
      <c r="P1493" t="s">
        <v>33</v>
      </c>
      <c r="Q1493" t="s">
        <v>32</v>
      </c>
    </row>
    <row r="1494" spans="15:17" x14ac:dyDescent="0.3">
      <c r="O1494" t="s">
        <v>5639</v>
      </c>
      <c r="P1494" t="s">
        <v>33</v>
      </c>
      <c r="Q1494" t="s">
        <v>32</v>
      </c>
    </row>
    <row r="1495" spans="15:17" x14ac:dyDescent="0.3">
      <c r="O1495" t="s">
        <v>5643</v>
      </c>
      <c r="P1495" t="s">
        <v>33</v>
      </c>
      <c r="Q1495" t="s">
        <v>32</v>
      </c>
    </row>
    <row r="1496" spans="15:17" x14ac:dyDescent="0.3">
      <c r="O1496" t="s">
        <v>5645</v>
      </c>
      <c r="P1496" t="s">
        <v>33</v>
      </c>
      <c r="Q1496" t="s">
        <v>32</v>
      </c>
    </row>
    <row r="1497" spans="15:17" x14ac:dyDescent="0.3">
      <c r="O1497" t="s">
        <v>5649</v>
      </c>
      <c r="P1497" t="s">
        <v>33</v>
      </c>
      <c r="Q1497" t="s">
        <v>32</v>
      </c>
    </row>
    <row r="1498" spans="15:17" x14ac:dyDescent="0.3">
      <c r="O1498" t="s">
        <v>5651</v>
      </c>
      <c r="P1498" t="s">
        <v>33</v>
      </c>
      <c r="Q1498" t="s">
        <v>32</v>
      </c>
    </row>
    <row r="1499" spans="15:17" x14ac:dyDescent="0.3">
      <c r="O1499" t="s">
        <v>5655</v>
      </c>
      <c r="P1499" t="s">
        <v>33</v>
      </c>
      <c r="Q1499" t="s">
        <v>32</v>
      </c>
    </row>
    <row r="1500" spans="15:17" x14ac:dyDescent="0.3">
      <c r="O1500" t="s">
        <v>5658</v>
      </c>
      <c r="P1500" t="s">
        <v>33</v>
      </c>
      <c r="Q1500" t="s">
        <v>32</v>
      </c>
    </row>
    <row r="1501" spans="15:17" x14ac:dyDescent="0.3">
      <c r="O1501" t="s">
        <v>5661</v>
      </c>
      <c r="P1501" t="s">
        <v>33</v>
      </c>
      <c r="Q1501" t="s">
        <v>32</v>
      </c>
    </row>
    <row r="1502" spans="15:17" x14ac:dyDescent="0.3">
      <c r="O1502" t="s">
        <v>5663</v>
      </c>
      <c r="P1502" t="s">
        <v>33</v>
      </c>
      <c r="Q1502" t="s">
        <v>32</v>
      </c>
    </row>
    <row r="1503" spans="15:17" x14ac:dyDescent="0.3">
      <c r="O1503" t="s">
        <v>5665</v>
      </c>
      <c r="P1503" t="s">
        <v>33</v>
      </c>
      <c r="Q1503" t="s">
        <v>32</v>
      </c>
    </row>
    <row r="1504" spans="15:17" x14ac:dyDescent="0.3">
      <c r="O1504" t="s">
        <v>5670</v>
      </c>
      <c r="P1504" t="s">
        <v>33</v>
      </c>
      <c r="Q1504" t="s">
        <v>32</v>
      </c>
    </row>
    <row r="1505" spans="15:17" x14ac:dyDescent="0.3">
      <c r="O1505" t="s">
        <v>5673</v>
      </c>
      <c r="P1505" t="s">
        <v>33</v>
      </c>
      <c r="Q1505" t="s">
        <v>32</v>
      </c>
    </row>
    <row r="1506" spans="15:17" x14ac:dyDescent="0.3">
      <c r="O1506" t="s">
        <v>5675</v>
      </c>
      <c r="P1506" t="s">
        <v>33</v>
      </c>
      <c r="Q1506" t="s">
        <v>32</v>
      </c>
    </row>
    <row r="1507" spans="15:17" x14ac:dyDescent="0.3">
      <c r="O1507" t="s">
        <v>5677</v>
      </c>
      <c r="P1507" t="s">
        <v>33</v>
      </c>
      <c r="Q1507" t="s">
        <v>32</v>
      </c>
    </row>
    <row r="1508" spans="15:17" x14ac:dyDescent="0.3">
      <c r="O1508" t="s">
        <v>5679</v>
      </c>
      <c r="P1508" t="s">
        <v>33</v>
      </c>
      <c r="Q1508" t="s">
        <v>32</v>
      </c>
    </row>
    <row r="1509" spans="15:17" x14ac:dyDescent="0.3">
      <c r="O1509" t="s">
        <v>5681</v>
      </c>
      <c r="P1509" t="s">
        <v>33</v>
      </c>
      <c r="Q1509" t="s">
        <v>32</v>
      </c>
    </row>
    <row r="1510" spans="15:17" x14ac:dyDescent="0.3">
      <c r="O1510" t="s">
        <v>5684</v>
      </c>
      <c r="P1510" t="s">
        <v>33</v>
      </c>
      <c r="Q1510" t="s">
        <v>32</v>
      </c>
    </row>
    <row r="1511" spans="15:17" x14ac:dyDescent="0.3">
      <c r="O1511" t="s">
        <v>5686</v>
      </c>
      <c r="P1511" t="s">
        <v>33</v>
      </c>
      <c r="Q1511" t="s">
        <v>32</v>
      </c>
    </row>
    <row r="1512" spans="15:17" x14ac:dyDescent="0.3">
      <c r="O1512" t="s">
        <v>5689</v>
      </c>
      <c r="P1512" t="s">
        <v>33</v>
      </c>
      <c r="Q1512" t="s">
        <v>32</v>
      </c>
    </row>
    <row r="1513" spans="15:17" x14ac:dyDescent="0.3">
      <c r="O1513" t="s">
        <v>5691</v>
      </c>
      <c r="P1513" t="s">
        <v>33</v>
      </c>
      <c r="Q1513" t="s">
        <v>32</v>
      </c>
    </row>
    <row r="1514" spans="15:17" x14ac:dyDescent="0.3">
      <c r="O1514" t="s">
        <v>5693</v>
      </c>
      <c r="P1514" t="s">
        <v>33</v>
      </c>
      <c r="Q1514" t="s">
        <v>5694</v>
      </c>
    </row>
    <row r="1515" spans="15:17" x14ac:dyDescent="0.3">
      <c r="O1515" t="s">
        <v>5696</v>
      </c>
      <c r="P1515" t="s">
        <v>33</v>
      </c>
      <c r="Q1515" t="s">
        <v>32</v>
      </c>
    </row>
    <row r="1516" spans="15:17" x14ac:dyDescent="0.3">
      <c r="O1516" t="s">
        <v>5700</v>
      </c>
      <c r="P1516" t="s">
        <v>33</v>
      </c>
      <c r="Q1516" t="s">
        <v>32</v>
      </c>
    </row>
    <row r="1517" spans="15:17" x14ac:dyDescent="0.3">
      <c r="O1517" t="s">
        <v>5704</v>
      </c>
      <c r="P1517" t="s">
        <v>33</v>
      </c>
      <c r="Q1517" t="s">
        <v>32</v>
      </c>
    </row>
    <row r="1518" spans="15:17" x14ac:dyDescent="0.3">
      <c r="O1518" t="s">
        <v>5707</v>
      </c>
      <c r="P1518" t="s">
        <v>33</v>
      </c>
      <c r="Q1518" t="s">
        <v>32</v>
      </c>
    </row>
    <row r="1519" spans="15:17" x14ac:dyDescent="0.3">
      <c r="O1519" t="s">
        <v>5709</v>
      </c>
      <c r="P1519" t="s">
        <v>33</v>
      </c>
      <c r="Q1519" t="s">
        <v>32</v>
      </c>
    </row>
    <row r="1520" spans="15:17" x14ac:dyDescent="0.3">
      <c r="O1520" t="s">
        <v>5711</v>
      </c>
      <c r="P1520" t="s">
        <v>33</v>
      </c>
      <c r="Q1520" t="s">
        <v>32</v>
      </c>
    </row>
    <row r="1521" spans="15:17" x14ac:dyDescent="0.3">
      <c r="O1521" t="s">
        <v>5715</v>
      </c>
      <c r="P1521" t="s">
        <v>33</v>
      </c>
      <c r="Q1521" t="s">
        <v>32</v>
      </c>
    </row>
    <row r="1522" spans="15:17" x14ac:dyDescent="0.3">
      <c r="O1522" t="s">
        <v>5717</v>
      </c>
      <c r="P1522" t="s">
        <v>33</v>
      </c>
      <c r="Q1522" t="s">
        <v>572</v>
      </c>
    </row>
    <row r="1523" spans="15:17" x14ac:dyDescent="0.3">
      <c r="O1523" t="s">
        <v>5721</v>
      </c>
      <c r="P1523" t="s">
        <v>33</v>
      </c>
      <c r="Q1523" t="s">
        <v>32</v>
      </c>
    </row>
    <row r="1524" spans="15:17" x14ac:dyDescent="0.3">
      <c r="O1524" t="s">
        <v>5724</v>
      </c>
      <c r="P1524" t="s">
        <v>33</v>
      </c>
      <c r="Q1524" t="s">
        <v>32</v>
      </c>
    </row>
    <row r="1525" spans="15:17" x14ac:dyDescent="0.3">
      <c r="O1525" t="s">
        <v>5726</v>
      </c>
      <c r="P1525" t="s">
        <v>33</v>
      </c>
      <c r="Q1525" t="s">
        <v>32</v>
      </c>
    </row>
    <row r="1526" spans="15:17" x14ac:dyDescent="0.3">
      <c r="O1526" t="s">
        <v>5730</v>
      </c>
      <c r="P1526" t="s">
        <v>33</v>
      </c>
      <c r="Q1526" t="s">
        <v>32</v>
      </c>
    </row>
    <row r="1527" spans="15:17" x14ac:dyDescent="0.3">
      <c r="O1527" t="s">
        <v>5735</v>
      </c>
      <c r="P1527" t="s">
        <v>33</v>
      </c>
      <c r="Q1527" t="s">
        <v>32</v>
      </c>
    </row>
    <row r="1528" spans="15:17" x14ac:dyDescent="0.3">
      <c r="O1528" t="s">
        <v>5741</v>
      </c>
      <c r="P1528" t="s">
        <v>33</v>
      </c>
      <c r="Q1528" t="s">
        <v>32</v>
      </c>
    </row>
    <row r="1529" spans="15:17" x14ac:dyDescent="0.3">
      <c r="O1529" t="s">
        <v>5745</v>
      </c>
      <c r="P1529" t="s">
        <v>33</v>
      </c>
      <c r="Q1529" t="s">
        <v>32</v>
      </c>
    </row>
    <row r="1530" spans="15:17" x14ac:dyDescent="0.3">
      <c r="O1530" t="s">
        <v>5747</v>
      </c>
      <c r="P1530" t="s">
        <v>33</v>
      </c>
      <c r="Q1530" t="s">
        <v>287</v>
      </c>
    </row>
    <row r="1531" spans="15:17" x14ac:dyDescent="0.3">
      <c r="O1531" t="s">
        <v>5751</v>
      </c>
      <c r="P1531" t="s">
        <v>33</v>
      </c>
      <c r="Q1531" t="s">
        <v>32</v>
      </c>
    </row>
    <row r="1532" spans="15:17" x14ac:dyDescent="0.3">
      <c r="O1532" t="s">
        <v>5754</v>
      </c>
      <c r="P1532" t="s">
        <v>33</v>
      </c>
      <c r="Q1532" t="s">
        <v>32</v>
      </c>
    </row>
    <row r="1533" spans="15:17" x14ac:dyDescent="0.3">
      <c r="O1533" t="s">
        <v>5757</v>
      </c>
      <c r="P1533" t="s">
        <v>33</v>
      </c>
      <c r="Q1533" t="s">
        <v>32</v>
      </c>
    </row>
    <row r="1534" spans="15:17" x14ac:dyDescent="0.3">
      <c r="O1534" t="s">
        <v>5761</v>
      </c>
      <c r="P1534" t="s">
        <v>33</v>
      </c>
      <c r="Q1534" t="s">
        <v>32</v>
      </c>
    </row>
    <row r="1535" spans="15:17" x14ac:dyDescent="0.3">
      <c r="O1535" t="s">
        <v>5764</v>
      </c>
      <c r="P1535" t="s">
        <v>33</v>
      </c>
      <c r="Q1535" t="s">
        <v>32</v>
      </c>
    </row>
    <row r="1536" spans="15:17" x14ac:dyDescent="0.3">
      <c r="O1536" t="s">
        <v>5767</v>
      </c>
      <c r="P1536" t="s">
        <v>33</v>
      </c>
      <c r="Q1536" t="s">
        <v>32</v>
      </c>
    </row>
    <row r="1537" spans="15:17" x14ac:dyDescent="0.3">
      <c r="O1537" t="s">
        <v>5770</v>
      </c>
      <c r="P1537" t="s">
        <v>33</v>
      </c>
      <c r="Q1537" t="s">
        <v>32</v>
      </c>
    </row>
    <row r="1538" spans="15:17" x14ac:dyDescent="0.3">
      <c r="O1538" t="s">
        <v>5775</v>
      </c>
      <c r="P1538" t="s">
        <v>33</v>
      </c>
      <c r="Q1538" t="s">
        <v>32</v>
      </c>
    </row>
    <row r="1539" spans="15:17" x14ac:dyDescent="0.3">
      <c r="O1539" t="s">
        <v>5778</v>
      </c>
      <c r="P1539" t="s">
        <v>33</v>
      </c>
      <c r="Q1539" t="s">
        <v>2536</v>
      </c>
    </row>
    <row r="1540" spans="15:17" x14ac:dyDescent="0.3">
      <c r="O1540" t="s">
        <v>5782</v>
      </c>
      <c r="P1540" t="s">
        <v>33</v>
      </c>
      <c r="Q1540" t="s">
        <v>205</v>
      </c>
    </row>
    <row r="1541" spans="15:17" x14ac:dyDescent="0.3">
      <c r="O1541" t="s">
        <v>5785</v>
      </c>
      <c r="P1541" t="s">
        <v>33</v>
      </c>
      <c r="Q1541" t="s">
        <v>32</v>
      </c>
    </row>
    <row r="1542" spans="15:17" x14ac:dyDescent="0.3">
      <c r="O1542" t="s">
        <v>5788</v>
      </c>
      <c r="P1542" t="s">
        <v>33</v>
      </c>
      <c r="Q1542" t="s">
        <v>32</v>
      </c>
    </row>
    <row r="1543" spans="15:17" x14ac:dyDescent="0.3">
      <c r="O1543" t="s">
        <v>5792</v>
      </c>
      <c r="P1543" t="s">
        <v>33</v>
      </c>
      <c r="Q1543" t="s">
        <v>32</v>
      </c>
    </row>
    <row r="1544" spans="15:17" x14ac:dyDescent="0.3">
      <c r="O1544" t="s">
        <v>5795</v>
      </c>
      <c r="P1544" t="s">
        <v>33</v>
      </c>
      <c r="Q1544" t="s">
        <v>32</v>
      </c>
    </row>
    <row r="1545" spans="15:17" x14ac:dyDescent="0.3">
      <c r="O1545" t="s">
        <v>5799</v>
      </c>
      <c r="P1545" t="s">
        <v>33</v>
      </c>
      <c r="Q1545" t="s">
        <v>32</v>
      </c>
    </row>
    <row r="1546" spans="15:17" x14ac:dyDescent="0.3">
      <c r="O1546" t="s">
        <v>5802</v>
      </c>
      <c r="P1546" t="s">
        <v>33</v>
      </c>
      <c r="Q1546" t="s">
        <v>47</v>
      </c>
    </row>
    <row r="1547" spans="15:17" x14ac:dyDescent="0.3">
      <c r="O1547" t="s">
        <v>5806</v>
      </c>
      <c r="P1547" t="s">
        <v>33</v>
      </c>
      <c r="Q1547" t="s">
        <v>47</v>
      </c>
    </row>
    <row r="1548" spans="15:17" x14ac:dyDescent="0.3">
      <c r="O1548" t="s">
        <v>5812</v>
      </c>
      <c r="P1548" t="s">
        <v>33</v>
      </c>
      <c r="Q1548" t="s">
        <v>32</v>
      </c>
    </row>
    <row r="1549" spans="15:17" x14ac:dyDescent="0.3">
      <c r="O1549" t="s">
        <v>5815</v>
      </c>
      <c r="P1549" t="s">
        <v>33</v>
      </c>
      <c r="Q1549" t="s">
        <v>47</v>
      </c>
    </row>
    <row r="1550" spans="15:17" x14ac:dyDescent="0.3">
      <c r="O1550" t="s">
        <v>5819</v>
      </c>
      <c r="P1550" t="s">
        <v>33</v>
      </c>
      <c r="Q1550" t="s">
        <v>32</v>
      </c>
    </row>
    <row r="1551" spans="15:17" x14ac:dyDescent="0.3">
      <c r="O1551" t="s">
        <v>5823</v>
      </c>
      <c r="P1551" t="s">
        <v>33</v>
      </c>
      <c r="Q1551" t="s">
        <v>32</v>
      </c>
    </row>
    <row r="1552" spans="15:17" x14ac:dyDescent="0.3">
      <c r="O1552" t="s">
        <v>5827</v>
      </c>
      <c r="P1552" t="s">
        <v>33</v>
      </c>
      <c r="Q1552" t="s">
        <v>32</v>
      </c>
    </row>
    <row r="1553" spans="15:17" x14ac:dyDescent="0.3">
      <c r="O1553" t="s">
        <v>5829</v>
      </c>
      <c r="P1553" t="s">
        <v>33</v>
      </c>
      <c r="Q1553" t="s">
        <v>32</v>
      </c>
    </row>
    <row r="1554" spans="15:17" x14ac:dyDescent="0.3">
      <c r="O1554" t="s">
        <v>5833</v>
      </c>
      <c r="P1554" t="s">
        <v>33</v>
      </c>
      <c r="Q1554" t="s">
        <v>32</v>
      </c>
    </row>
    <row r="1555" spans="15:17" x14ac:dyDescent="0.3">
      <c r="O1555" t="s">
        <v>5836</v>
      </c>
      <c r="P1555" t="s">
        <v>33</v>
      </c>
      <c r="Q1555" t="s">
        <v>32</v>
      </c>
    </row>
    <row r="1556" spans="15:17" x14ac:dyDescent="0.3">
      <c r="O1556" t="s">
        <v>5838</v>
      </c>
      <c r="P1556" t="s">
        <v>33</v>
      </c>
      <c r="Q1556" t="s">
        <v>32</v>
      </c>
    </row>
    <row r="1557" spans="15:17" x14ac:dyDescent="0.3">
      <c r="O1557" t="s">
        <v>5841</v>
      </c>
      <c r="P1557" t="s">
        <v>33</v>
      </c>
      <c r="Q1557" t="s">
        <v>32</v>
      </c>
    </row>
    <row r="1558" spans="15:17" x14ac:dyDescent="0.3">
      <c r="O1558" t="s">
        <v>5845</v>
      </c>
      <c r="P1558" t="s">
        <v>33</v>
      </c>
      <c r="Q1558" t="s">
        <v>32</v>
      </c>
    </row>
    <row r="1559" spans="15:17" x14ac:dyDescent="0.3">
      <c r="O1559" t="s">
        <v>5848</v>
      </c>
      <c r="P1559" t="s">
        <v>33</v>
      </c>
      <c r="Q1559" t="s">
        <v>32</v>
      </c>
    </row>
    <row r="1560" spans="15:17" x14ac:dyDescent="0.3">
      <c r="O1560" t="s">
        <v>5851</v>
      </c>
      <c r="P1560" t="s">
        <v>33</v>
      </c>
      <c r="Q1560" t="s">
        <v>32</v>
      </c>
    </row>
    <row r="1561" spans="15:17" x14ac:dyDescent="0.3">
      <c r="O1561" t="s">
        <v>5855</v>
      </c>
      <c r="P1561" t="s">
        <v>33</v>
      </c>
      <c r="Q1561" t="s">
        <v>32</v>
      </c>
    </row>
    <row r="1562" spans="15:17" x14ac:dyDescent="0.3">
      <c r="O1562" t="s">
        <v>5859</v>
      </c>
      <c r="P1562" t="s">
        <v>33</v>
      </c>
      <c r="Q1562" t="s">
        <v>32</v>
      </c>
    </row>
    <row r="1563" spans="15:17" x14ac:dyDescent="0.3">
      <c r="O1563" t="s">
        <v>5862</v>
      </c>
      <c r="P1563" t="s">
        <v>33</v>
      </c>
      <c r="Q1563" t="s">
        <v>32</v>
      </c>
    </row>
    <row r="1564" spans="15:17" x14ac:dyDescent="0.3">
      <c r="O1564" t="s">
        <v>5866</v>
      </c>
      <c r="P1564" t="s">
        <v>33</v>
      </c>
      <c r="Q1564" t="s">
        <v>32</v>
      </c>
    </row>
    <row r="1565" spans="15:17" x14ac:dyDescent="0.3">
      <c r="O1565" t="s">
        <v>5869</v>
      </c>
      <c r="P1565" t="s">
        <v>33</v>
      </c>
      <c r="Q1565" t="s">
        <v>32</v>
      </c>
    </row>
    <row r="1566" spans="15:17" x14ac:dyDescent="0.3">
      <c r="O1566" t="s">
        <v>5873</v>
      </c>
      <c r="P1566" t="s">
        <v>33</v>
      </c>
      <c r="Q1566" t="s">
        <v>32</v>
      </c>
    </row>
    <row r="1567" spans="15:17" x14ac:dyDescent="0.3">
      <c r="O1567" t="s">
        <v>5876</v>
      </c>
      <c r="P1567" t="s">
        <v>33</v>
      </c>
      <c r="Q1567" t="s">
        <v>32</v>
      </c>
    </row>
    <row r="1568" spans="15:17" x14ac:dyDescent="0.3">
      <c r="O1568" t="s">
        <v>5881</v>
      </c>
      <c r="P1568" t="s">
        <v>33</v>
      </c>
      <c r="Q1568" t="s">
        <v>32</v>
      </c>
    </row>
    <row r="1569" spans="15:17" x14ac:dyDescent="0.3">
      <c r="O1569" t="s">
        <v>5884</v>
      </c>
      <c r="P1569" t="s">
        <v>33</v>
      </c>
      <c r="Q1569" t="s">
        <v>32</v>
      </c>
    </row>
    <row r="1570" spans="15:17" x14ac:dyDescent="0.3">
      <c r="O1570" t="s">
        <v>5886</v>
      </c>
      <c r="P1570" t="s">
        <v>33</v>
      </c>
      <c r="Q1570" t="s">
        <v>32</v>
      </c>
    </row>
    <row r="1571" spans="15:17" x14ac:dyDescent="0.3">
      <c r="O1571" t="s">
        <v>5889</v>
      </c>
      <c r="P1571" t="s">
        <v>33</v>
      </c>
      <c r="Q1571" t="s">
        <v>32</v>
      </c>
    </row>
    <row r="1572" spans="15:17" x14ac:dyDescent="0.3">
      <c r="O1572" t="s">
        <v>5894</v>
      </c>
      <c r="P1572" t="s">
        <v>33</v>
      </c>
      <c r="Q1572" t="s">
        <v>32</v>
      </c>
    </row>
    <row r="1573" spans="15:17" x14ac:dyDescent="0.3">
      <c r="O1573" t="s">
        <v>5898</v>
      </c>
      <c r="P1573" t="s">
        <v>33</v>
      </c>
      <c r="Q1573" t="s">
        <v>32</v>
      </c>
    </row>
    <row r="1574" spans="15:17" x14ac:dyDescent="0.3">
      <c r="O1574" t="s">
        <v>5900</v>
      </c>
      <c r="P1574" t="s">
        <v>33</v>
      </c>
      <c r="Q1574" t="s">
        <v>32</v>
      </c>
    </row>
    <row r="1575" spans="15:17" x14ac:dyDescent="0.3">
      <c r="O1575" t="s">
        <v>5905</v>
      </c>
      <c r="P1575" t="s">
        <v>33</v>
      </c>
      <c r="Q1575" t="s">
        <v>32</v>
      </c>
    </row>
    <row r="1576" spans="15:17" x14ac:dyDescent="0.3">
      <c r="O1576" t="s">
        <v>5908</v>
      </c>
      <c r="P1576" t="s">
        <v>33</v>
      </c>
      <c r="Q1576" t="s">
        <v>32</v>
      </c>
    </row>
    <row r="1577" spans="15:17" x14ac:dyDescent="0.3">
      <c r="O1577" t="s">
        <v>5913</v>
      </c>
      <c r="P1577" t="s">
        <v>33</v>
      </c>
      <c r="Q1577" t="s">
        <v>32</v>
      </c>
    </row>
    <row r="1578" spans="15:17" x14ac:dyDescent="0.3">
      <c r="O1578" t="s">
        <v>5918</v>
      </c>
      <c r="P1578" t="s">
        <v>33</v>
      </c>
      <c r="Q1578" t="s">
        <v>32</v>
      </c>
    </row>
    <row r="1579" spans="15:17" x14ac:dyDescent="0.3">
      <c r="O1579" t="s">
        <v>5922</v>
      </c>
      <c r="P1579" t="s">
        <v>33</v>
      </c>
      <c r="Q1579" t="s">
        <v>32</v>
      </c>
    </row>
    <row r="1580" spans="15:17" x14ac:dyDescent="0.3">
      <c r="O1580" t="s">
        <v>5927</v>
      </c>
      <c r="P1580" t="s">
        <v>33</v>
      </c>
      <c r="Q1580" t="s">
        <v>32</v>
      </c>
    </row>
    <row r="1581" spans="15:17" x14ac:dyDescent="0.3">
      <c r="O1581" t="s">
        <v>5929</v>
      </c>
      <c r="P1581" t="s">
        <v>33</v>
      </c>
      <c r="Q1581" t="s">
        <v>32</v>
      </c>
    </row>
    <row r="1582" spans="15:17" x14ac:dyDescent="0.3">
      <c r="O1582" t="s">
        <v>5932</v>
      </c>
      <c r="P1582" t="s">
        <v>33</v>
      </c>
      <c r="Q1582" t="s">
        <v>32</v>
      </c>
    </row>
    <row r="1583" spans="15:17" x14ac:dyDescent="0.3">
      <c r="O1583" t="s">
        <v>5934</v>
      </c>
      <c r="P1583" t="s">
        <v>33</v>
      </c>
      <c r="Q1583" t="s">
        <v>32</v>
      </c>
    </row>
    <row r="1584" spans="15:17" x14ac:dyDescent="0.3">
      <c r="O1584" t="s">
        <v>5936</v>
      </c>
      <c r="P1584" t="s">
        <v>33</v>
      </c>
      <c r="Q1584" t="s">
        <v>32</v>
      </c>
    </row>
    <row r="1585" spans="15:17" x14ac:dyDescent="0.3">
      <c r="O1585" t="s">
        <v>5940</v>
      </c>
      <c r="P1585" t="s">
        <v>33</v>
      </c>
      <c r="Q1585" t="s">
        <v>32</v>
      </c>
    </row>
    <row r="1586" spans="15:17" x14ac:dyDescent="0.3">
      <c r="O1586" t="s">
        <v>5944</v>
      </c>
      <c r="P1586" t="s">
        <v>33</v>
      </c>
      <c r="Q1586" t="s">
        <v>32</v>
      </c>
    </row>
    <row r="1587" spans="15:17" x14ac:dyDescent="0.3">
      <c r="O1587" t="s">
        <v>5947</v>
      </c>
      <c r="P1587" t="s">
        <v>33</v>
      </c>
      <c r="Q1587" t="s">
        <v>32</v>
      </c>
    </row>
    <row r="1588" spans="15:17" x14ac:dyDescent="0.3">
      <c r="O1588" t="s">
        <v>5950</v>
      </c>
      <c r="P1588" t="s">
        <v>33</v>
      </c>
      <c r="Q1588" t="s">
        <v>32</v>
      </c>
    </row>
    <row r="1589" spans="15:17" x14ac:dyDescent="0.3">
      <c r="O1589" t="s">
        <v>5955</v>
      </c>
      <c r="P1589" t="s">
        <v>33</v>
      </c>
      <c r="Q1589" t="s">
        <v>32</v>
      </c>
    </row>
    <row r="1590" spans="15:17" x14ac:dyDescent="0.3">
      <c r="O1590" t="s">
        <v>5959</v>
      </c>
      <c r="P1590" t="s">
        <v>33</v>
      </c>
      <c r="Q1590" t="s">
        <v>32</v>
      </c>
    </row>
    <row r="1591" spans="15:17" x14ac:dyDescent="0.3">
      <c r="O1591" t="s">
        <v>5964</v>
      </c>
      <c r="P1591" t="s">
        <v>33</v>
      </c>
      <c r="Q1591" t="s">
        <v>32</v>
      </c>
    </row>
    <row r="1592" spans="15:17" x14ac:dyDescent="0.3">
      <c r="O1592" t="s">
        <v>5966</v>
      </c>
      <c r="P1592" t="s">
        <v>33</v>
      </c>
      <c r="Q1592" t="s">
        <v>32</v>
      </c>
    </row>
    <row r="1593" spans="15:17" x14ac:dyDescent="0.3">
      <c r="O1593" t="s">
        <v>5970</v>
      </c>
      <c r="P1593" t="s">
        <v>33</v>
      </c>
      <c r="Q1593" t="s">
        <v>32</v>
      </c>
    </row>
    <row r="1594" spans="15:17" x14ac:dyDescent="0.3">
      <c r="O1594" t="s">
        <v>5974</v>
      </c>
      <c r="P1594" t="s">
        <v>33</v>
      </c>
      <c r="Q1594" t="s">
        <v>32</v>
      </c>
    </row>
    <row r="1595" spans="15:17" x14ac:dyDescent="0.3">
      <c r="O1595" t="s">
        <v>5976</v>
      </c>
      <c r="P1595" t="s">
        <v>33</v>
      </c>
      <c r="Q1595" t="s">
        <v>32</v>
      </c>
    </row>
    <row r="1596" spans="15:17" x14ac:dyDescent="0.3">
      <c r="O1596" t="s">
        <v>5978</v>
      </c>
      <c r="P1596" t="s">
        <v>33</v>
      </c>
      <c r="Q1596" t="s">
        <v>32</v>
      </c>
    </row>
    <row r="1597" spans="15:17" x14ac:dyDescent="0.3">
      <c r="O1597" t="s">
        <v>5981</v>
      </c>
      <c r="P1597" t="s">
        <v>33</v>
      </c>
      <c r="Q1597" t="s">
        <v>32</v>
      </c>
    </row>
    <row r="1598" spans="15:17" x14ac:dyDescent="0.3">
      <c r="O1598" t="s">
        <v>5983</v>
      </c>
      <c r="P1598" t="s">
        <v>33</v>
      </c>
      <c r="Q1598" t="s">
        <v>205</v>
      </c>
    </row>
    <row r="1599" spans="15:17" x14ac:dyDescent="0.3">
      <c r="O1599" t="s">
        <v>5989</v>
      </c>
      <c r="P1599" t="s">
        <v>33</v>
      </c>
      <c r="Q1599" t="s">
        <v>32</v>
      </c>
    </row>
    <row r="1600" spans="15:17" x14ac:dyDescent="0.3">
      <c r="O1600" t="s">
        <v>5993</v>
      </c>
      <c r="P1600" t="s">
        <v>33</v>
      </c>
      <c r="Q1600" t="s">
        <v>32</v>
      </c>
    </row>
    <row r="1601" spans="15:17" x14ac:dyDescent="0.3">
      <c r="O1601" t="s">
        <v>5996</v>
      </c>
      <c r="P1601" t="s">
        <v>33</v>
      </c>
      <c r="Q1601" t="s">
        <v>32</v>
      </c>
    </row>
    <row r="1602" spans="15:17" x14ac:dyDescent="0.3">
      <c r="O1602" t="s">
        <v>6000</v>
      </c>
      <c r="P1602" t="s">
        <v>33</v>
      </c>
      <c r="Q1602" t="s">
        <v>32</v>
      </c>
    </row>
    <row r="1603" spans="15:17" x14ac:dyDescent="0.3">
      <c r="O1603" t="s">
        <v>6004</v>
      </c>
      <c r="P1603" t="s">
        <v>33</v>
      </c>
      <c r="Q1603" t="s">
        <v>32</v>
      </c>
    </row>
    <row r="1604" spans="15:17" x14ac:dyDescent="0.3">
      <c r="O1604" t="s">
        <v>6009</v>
      </c>
      <c r="P1604" t="s">
        <v>33</v>
      </c>
      <c r="Q1604" t="s">
        <v>32</v>
      </c>
    </row>
    <row r="1605" spans="15:17" x14ac:dyDescent="0.3">
      <c r="O1605" t="s">
        <v>6015</v>
      </c>
      <c r="P1605" t="s">
        <v>33</v>
      </c>
      <c r="Q1605" t="s">
        <v>32</v>
      </c>
    </row>
    <row r="1606" spans="15:17" x14ac:dyDescent="0.3">
      <c r="O1606" t="s">
        <v>6018</v>
      </c>
      <c r="P1606" t="s">
        <v>33</v>
      </c>
      <c r="Q1606" t="s">
        <v>32</v>
      </c>
    </row>
    <row r="1607" spans="15:17" x14ac:dyDescent="0.3">
      <c r="O1607" t="s">
        <v>6021</v>
      </c>
      <c r="P1607" t="s">
        <v>33</v>
      </c>
      <c r="Q1607" t="s">
        <v>32</v>
      </c>
    </row>
    <row r="1608" spans="15:17" x14ac:dyDescent="0.3">
      <c r="O1608" t="s">
        <v>6023</v>
      </c>
      <c r="P1608" t="s">
        <v>33</v>
      </c>
      <c r="Q1608" t="s">
        <v>32</v>
      </c>
    </row>
    <row r="1609" spans="15:17" x14ac:dyDescent="0.3">
      <c r="O1609" t="s">
        <v>6026</v>
      </c>
      <c r="P1609" t="s">
        <v>33</v>
      </c>
      <c r="Q1609" t="s">
        <v>32</v>
      </c>
    </row>
    <row r="1610" spans="15:17" x14ac:dyDescent="0.3">
      <c r="O1610" t="s">
        <v>6032</v>
      </c>
      <c r="P1610" t="s">
        <v>33</v>
      </c>
      <c r="Q1610" t="s">
        <v>32</v>
      </c>
    </row>
    <row r="1611" spans="15:17" x14ac:dyDescent="0.3">
      <c r="O1611" t="s">
        <v>6036</v>
      </c>
      <c r="P1611" t="s">
        <v>33</v>
      </c>
      <c r="Q1611" t="s">
        <v>32</v>
      </c>
    </row>
    <row r="1612" spans="15:17" x14ac:dyDescent="0.3">
      <c r="O1612" t="s">
        <v>6041</v>
      </c>
      <c r="P1612" t="s">
        <v>33</v>
      </c>
      <c r="Q1612" t="s">
        <v>32</v>
      </c>
    </row>
    <row r="1613" spans="15:17" x14ac:dyDescent="0.3">
      <c r="O1613" t="s">
        <v>6045</v>
      </c>
      <c r="P1613" t="s">
        <v>33</v>
      </c>
      <c r="Q1613" t="s">
        <v>32</v>
      </c>
    </row>
    <row r="1614" spans="15:17" x14ac:dyDescent="0.3">
      <c r="O1614" t="s">
        <v>6048</v>
      </c>
      <c r="P1614" t="s">
        <v>33</v>
      </c>
      <c r="Q1614" t="s">
        <v>47</v>
      </c>
    </row>
    <row r="1615" spans="15:17" x14ac:dyDescent="0.3">
      <c r="O1615" t="s">
        <v>6050</v>
      </c>
      <c r="P1615" t="s">
        <v>33</v>
      </c>
      <c r="Q1615" t="s">
        <v>32</v>
      </c>
    </row>
    <row r="1616" spans="15:17" x14ac:dyDescent="0.3">
      <c r="O1616" t="s">
        <v>6052</v>
      </c>
      <c r="P1616" t="s">
        <v>33</v>
      </c>
      <c r="Q1616" t="s">
        <v>32</v>
      </c>
    </row>
    <row r="1617" spans="15:17" x14ac:dyDescent="0.3">
      <c r="O1617" t="s">
        <v>6056</v>
      </c>
      <c r="P1617" t="s">
        <v>33</v>
      </c>
      <c r="Q1617" t="s">
        <v>32</v>
      </c>
    </row>
    <row r="1618" spans="15:17" x14ac:dyDescent="0.3">
      <c r="O1618" t="s">
        <v>6058</v>
      </c>
      <c r="P1618" t="s">
        <v>33</v>
      </c>
      <c r="Q1618" t="s">
        <v>6060</v>
      </c>
    </row>
    <row r="1619" spans="15:17" x14ac:dyDescent="0.3">
      <c r="O1619" t="s">
        <v>6062</v>
      </c>
      <c r="P1619" t="s">
        <v>33</v>
      </c>
      <c r="Q1619" t="s">
        <v>32</v>
      </c>
    </row>
    <row r="1620" spans="15:17" x14ac:dyDescent="0.3">
      <c r="O1620" t="s">
        <v>6066</v>
      </c>
      <c r="P1620" t="s">
        <v>33</v>
      </c>
      <c r="Q1620" t="s">
        <v>32</v>
      </c>
    </row>
    <row r="1621" spans="15:17" x14ac:dyDescent="0.3">
      <c r="O1621" t="s">
        <v>6069</v>
      </c>
      <c r="P1621" t="s">
        <v>33</v>
      </c>
      <c r="Q1621" t="s">
        <v>1390</v>
      </c>
    </row>
    <row r="1622" spans="15:17" x14ac:dyDescent="0.3">
      <c r="O1622" t="s">
        <v>6073</v>
      </c>
      <c r="P1622" t="s">
        <v>33</v>
      </c>
      <c r="Q1622" t="s">
        <v>47</v>
      </c>
    </row>
    <row r="1623" spans="15:17" hidden="1" x14ac:dyDescent="0.3">
      <c r="O1623" t="s">
        <v>6077</v>
      </c>
      <c r="P1623" t="s">
        <v>1413</v>
      </c>
      <c r="Q1623" t="s">
        <v>665</v>
      </c>
    </row>
    <row r="1624" spans="15:17" x14ac:dyDescent="0.3">
      <c r="O1624" t="s">
        <v>6082</v>
      </c>
      <c r="P1624" t="s">
        <v>33</v>
      </c>
      <c r="Q1624" t="s">
        <v>32</v>
      </c>
    </row>
    <row r="1625" spans="15:17" x14ac:dyDescent="0.3">
      <c r="O1625" t="s">
        <v>6087</v>
      </c>
      <c r="P1625" t="s">
        <v>33</v>
      </c>
      <c r="Q1625" t="s">
        <v>32</v>
      </c>
    </row>
    <row r="1626" spans="15:17" hidden="1" x14ac:dyDescent="0.3">
      <c r="O1626" t="s">
        <v>6090</v>
      </c>
      <c r="P1626" t="s">
        <v>1413</v>
      </c>
      <c r="Q1626" t="s">
        <v>665</v>
      </c>
    </row>
    <row r="1627" spans="15:17" x14ac:dyDescent="0.3">
      <c r="O1627" t="s">
        <v>6094</v>
      </c>
      <c r="P1627" t="s">
        <v>33</v>
      </c>
      <c r="Q1627" t="s">
        <v>32</v>
      </c>
    </row>
    <row r="1628" spans="15:17" x14ac:dyDescent="0.3">
      <c r="O1628" t="s">
        <v>6097</v>
      </c>
      <c r="P1628" t="s">
        <v>33</v>
      </c>
      <c r="Q1628" t="s">
        <v>32</v>
      </c>
    </row>
    <row r="1629" spans="15:17" x14ac:dyDescent="0.3">
      <c r="O1629" t="s">
        <v>6102</v>
      </c>
      <c r="P1629" t="s">
        <v>33</v>
      </c>
      <c r="Q1629" t="s">
        <v>32</v>
      </c>
    </row>
    <row r="1630" spans="15:17" x14ac:dyDescent="0.3">
      <c r="O1630" t="s">
        <v>6106</v>
      </c>
      <c r="P1630" t="s">
        <v>33</v>
      </c>
      <c r="Q1630" t="s">
        <v>32</v>
      </c>
    </row>
    <row r="1631" spans="15:17" x14ac:dyDescent="0.3">
      <c r="O1631" t="s">
        <v>6109</v>
      </c>
      <c r="P1631" t="s">
        <v>33</v>
      </c>
      <c r="Q1631" t="s">
        <v>47</v>
      </c>
    </row>
    <row r="1632" spans="15:17" x14ac:dyDescent="0.3">
      <c r="O1632" t="s">
        <v>6113</v>
      </c>
      <c r="P1632" t="s">
        <v>33</v>
      </c>
      <c r="Q1632" t="s">
        <v>32</v>
      </c>
    </row>
    <row r="1633" spans="15:17" x14ac:dyDescent="0.3">
      <c r="O1633" t="s">
        <v>6115</v>
      </c>
      <c r="P1633" t="s">
        <v>33</v>
      </c>
      <c r="Q1633" t="s">
        <v>572</v>
      </c>
    </row>
    <row r="1634" spans="15:17" x14ac:dyDescent="0.3">
      <c r="O1634" t="s">
        <v>6117</v>
      </c>
      <c r="P1634" t="s">
        <v>33</v>
      </c>
      <c r="Q1634" t="s">
        <v>32</v>
      </c>
    </row>
    <row r="1635" spans="15:17" x14ac:dyDescent="0.3">
      <c r="O1635" t="s">
        <v>6120</v>
      </c>
      <c r="P1635" t="s">
        <v>33</v>
      </c>
      <c r="Q1635" t="s">
        <v>47</v>
      </c>
    </row>
    <row r="1636" spans="15:17" x14ac:dyDescent="0.3">
      <c r="O1636" t="s">
        <v>6123</v>
      </c>
      <c r="P1636" t="s">
        <v>33</v>
      </c>
      <c r="Q1636" t="s">
        <v>32</v>
      </c>
    </row>
    <row r="1637" spans="15:17" x14ac:dyDescent="0.3">
      <c r="O1637" t="s">
        <v>6125</v>
      </c>
      <c r="P1637" t="s">
        <v>33</v>
      </c>
      <c r="Q1637" t="s">
        <v>6128</v>
      </c>
    </row>
    <row r="1638" spans="15:17" x14ac:dyDescent="0.3">
      <c r="O1638" t="s">
        <v>6130</v>
      </c>
      <c r="P1638" t="s">
        <v>33</v>
      </c>
      <c r="Q1638" t="s">
        <v>32</v>
      </c>
    </row>
    <row r="1639" spans="15:17" x14ac:dyDescent="0.3">
      <c r="O1639" t="s">
        <v>6135</v>
      </c>
      <c r="P1639" t="s">
        <v>33</v>
      </c>
      <c r="Q1639" t="s">
        <v>32</v>
      </c>
    </row>
    <row r="1640" spans="15:17" x14ac:dyDescent="0.3">
      <c r="O1640" t="s">
        <v>6138</v>
      </c>
      <c r="P1640" t="s">
        <v>33</v>
      </c>
      <c r="Q1640" t="s">
        <v>32</v>
      </c>
    </row>
    <row r="1641" spans="15:17" x14ac:dyDescent="0.3">
      <c r="O1641" t="s">
        <v>6142</v>
      </c>
      <c r="P1641" t="s">
        <v>33</v>
      </c>
      <c r="Q1641" t="s">
        <v>32</v>
      </c>
    </row>
    <row r="1642" spans="15:17" x14ac:dyDescent="0.3">
      <c r="O1642" t="s">
        <v>6145</v>
      </c>
      <c r="P1642" t="s">
        <v>33</v>
      </c>
      <c r="Q1642" t="s">
        <v>32</v>
      </c>
    </row>
    <row r="1643" spans="15:17" x14ac:dyDescent="0.3">
      <c r="O1643" t="s">
        <v>6148</v>
      </c>
      <c r="P1643" t="s">
        <v>33</v>
      </c>
      <c r="Q1643" t="s">
        <v>32</v>
      </c>
    </row>
    <row r="1644" spans="15:17" x14ac:dyDescent="0.3">
      <c r="O1644" t="s">
        <v>6150</v>
      </c>
      <c r="P1644" t="s">
        <v>33</v>
      </c>
      <c r="Q1644" t="s">
        <v>32</v>
      </c>
    </row>
    <row r="1645" spans="15:17" x14ac:dyDescent="0.3">
      <c r="O1645" t="s">
        <v>6153</v>
      </c>
      <c r="P1645" t="s">
        <v>33</v>
      </c>
      <c r="Q1645" t="s">
        <v>32</v>
      </c>
    </row>
    <row r="1646" spans="15:17" x14ac:dyDescent="0.3">
      <c r="O1646" t="s">
        <v>6156</v>
      </c>
      <c r="P1646" t="s">
        <v>33</v>
      </c>
      <c r="Q1646" t="s">
        <v>572</v>
      </c>
    </row>
    <row r="1647" spans="15:17" x14ac:dyDescent="0.3">
      <c r="O1647" t="s">
        <v>6159</v>
      </c>
      <c r="P1647" t="s">
        <v>33</v>
      </c>
      <c r="Q1647" t="s">
        <v>32</v>
      </c>
    </row>
    <row r="1648" spans="15:17" x14ac:dyDescent="0.3">
      <c r="O1648" t="s">
        <v>6162</v>
      </c>
      <c r="P1648" t="s">
        <v>33</v>
      </c>
      <c r="Q1648" t="s">
        <v>32</v>
      </c>
    </row>
    <row r="1649" spans="15:17" x14ac:dyDescent="0.3">
      <c r="O1649" t="s">
        <v>6165</v>
      </c>
      <c r="P1649" t="s">
        <v>33</v>
      </c>
      <c r="Q1649" t="s">
        <v>32</v>
      </c>
    </row>
    <row r="1650" spans="15:17" x14ac:dyDescent="0.3">
      <c r="O1650" t="s">
        <v>6169</v>
      </c>
      <c r="P1650" t="s">
        <v>33</v>
      </c>
      <c r="Q1650" t="s">
        <v>32</v>
      </c>
    </row>
    <row r="1651" spans="15:17" x14ac:dyDescent="0.3">
      <c r="O1651" t="s">
        <v>6171</v>
      </c>
      <c r="P1651" t="s">
        <v>33</v>
      </c>
      <c r="Q1651" t="s">
        <v>572</v>
      </c>
    </row>
    <row r="1652" spans="15:17" x14ac:dyDescent="0.3">
      <c r="O1652" t="s">
        <v>6174</v>
      </c>
      <c r="P1652" t="s">
        <v>33</v>
      </c>
      <c r="Q1652" t="s">
        <v>32</v>
      </c>
    </row>
    <row r="1653" spans="15:17" x14ac:dyDescent="0.3">
      <c r="O1653" t="s">
        <v>6176</v>
      </c>
      <c r="P1653" t="s">
        <v>33</v>
      </c>
      <c r="Q1653" t="s">
        <v>32</v>
      </c>
    </row>
    <row r="1654" spans="15:17" x14ac:dyDescent="0.3">
      <c r="O1654" t="s">
        <v>6179</v>
      </c>
      <c r="P1654" t="s">
        <v>33</v>
      </c>
      <c r="Q1654" t="s">
        <v>32</v>
      </c>
    </row>
    <row r="1655" spans="15:17" x14ac:dyDescent="0.3">
      <c r="O1655" t="s">
        <v>6181</v>
      </c>
      <c r="P1655" t="s">
        <v>33</v>
      </c>
      <c r="Q1655" t="s">
        <v>47</v>
      </c>
    </row>
    <row r="1656" spans="15:17" x14ac:dyDescent="0.3">
      <c r="O1656" t="s">
        <v>6184</v>
      </c>
      <c r="P1656" t="s">
        <v>33</v>
      </c>
      <c r="Q1656" t="s">
        <v>32</v>
      </c>
    </row>
    <row r="1657" spans="15:17" x14ac:dyDescent="0.3">
      <c r="O1657" t="s">
        <v>6189</v>
      </c>
      <c r="P1657" t="s">
        <v>33</v>
      </c>
      <c r="Q1657" t="s">
        <v>205</v>
      </c>
    </row>
    <row r="1658" spans="15:17" x14ac:dyDescent="0.3">
      <c r="O1658" t="s">
        <v>6193</v>
      </c>
      <c r="P1658" t="s">
        <v>33</v>
      </c>
      <c r="Q1658" t="s">
        <v>572</v>
      </c>
    </row>
    <row r="1659" spans="15:17" x14ac:dyDescent="0.3">
      <c r="O1659" t="s">
        <v>6195</v>
      </c>
      <c r="P1659" t="s">
        <v>33</v>
      </c>
      <c r="Q1659" t="s">
        <v>32</v>
      </c>
    </row>
    <row r="1660" spans="15:17" x14ac:dyDescent="0.3">
      <c r="O1660" t="s">
        <v>6200</v>
      </c>
      <c r="P1660" t="s">
        <v>33</v>
      </c>
      <c r="Q1660" t="s">
        <v>32</v>
      </c>
    </row>
    <row r="1661" spans="15:17" x14ac:dyDescent="0.3">
      <c r="O1661" t="s">
        <v>6204</v>
      </c>
      <c r="P1661" t="s">
        <v>33</v>
      </c>
      <c r="Q1661" t="s">
        <v>32</v>
      </c>
    </row>
    <row r="1662" spans="15:17" x14ac:dyDescent="0.3">
      <c r="O1662" t="s">
        <v>6207</v>
      </c>
      <c r="P1662" t="s">
        <v>33</v>
      </c>
      <c r="Q1662" t="s">
        <v>47</v>
      </c>
    </row>
    <row r="1663" spans="15:17" x14ac:dyDescent="0.3">
      <c r="O1663" t="s">
        <v>6211</v>
      </c>
      <c r="P1663" t="s">
        <v>33</v>
      </c>
      <c r="Q1663" t="s">
        <v>572</v>
      </c>
    </row>
    <row r="1664" spans="15:17" x14ac:dyDescent="0.3">
      <c r="O1664" t="s">
        <v>6215</v>
      </c>
      <c r="P1664" t="s">
        <v>33</v>
      </c>
      <c r="Q1664" t="s">
        <v>32</v>
      </c>
    </row>
    <row r="1665" spans="15:17" x14ac:dyDescent="0.3">
      <c r="O1665" t="s">
        <v>6218</v>
      </c>
      <c r="P1665" t="s">
        <v>33</v>
      </c>
      <c r="Q1665" t="s">
        <v>32</v>
      </c>
    </row>
    <row r="1666" spans="15:17" x14ac:dyDescent="0.3">
      <c r="O1666" t="s">
        <v>6221</v>
      </c>
      <c r="P1666" t="s">
        <v>33</v>
      </c>
      <c r="Q1666" t="s">
        <v>1390</v>
      </c>
    </row>
    <row r="1667" spans="15:17" x14ac:dyDescent="0.3">
      <c r="O1667" t="s">
        <v>6225</v>
      </c>
      <c r="P1667" t="s">
        <v>33</v>
      </c>
      <c r="Q1667" t="s">
        <v>32</v>
      </c>
    </row>
    <row r="1668" spans="15:17" x14ac:dyDescent="0.3">
      <c r="O1668" t="s">
        <v>6228</v>
      </c>
      <c r="P1668" t="s">
        <v>33</v>
      </c>
      <c r="Q1668" t="s">
        <v>32</v>
      </c>
    </row>
    <row r="1669" spans="15:17" x14ac:dyDescent="0.3">
      <c r="O1669" t="s">
        <v>6230</v>
      </c>
      <c r="P1669" t="s">
        <v>33</v>
      </c>
      <c r="Q1669" t="s">
        <v>32</v>
      </c>
    </row>
    <row r="1670" spans="15:17" x14ac:dyDescent="0.3">
      <c r="O1670" t="s">
        <v>6234</v>
      </c>
      <c r="P1670" t="s">
        <v>33</v>
      </c>
      <c r="Q1670" t="s">
        <v>32</v>
      </c>
    </row>
    <row r="1671" spans="15:17" x14ac:dyDescent="0.3">
      <c r="O1671" t="s">
        <v>6239</v>
      </c>
      <c r="P1671" t="s">
        <v>33</v>
      </c>
      <c r="Q1671" t="s">
        <v>32</v>
      </c>
    </row>
    <row r="1672" spans="15:17" x14ac:dyDescent="0.3">
      <c r="O1672" t="s">
        <v>6244</v>
      </c>
      <c r="P1672" t="s">
        <v>33</v>
      </c>
      <c r="Q1672" t="s">
        <v>1390</v>
      </c>
    </row>
    <row r="1673" spans="15:17" x14ac:dyDescent="0.3">
      <c r="O1673" t="s">
        <v>6249</v>
      </c>
      <c r="P1673" t="s">
        <v>33</v>
      </c>
      <c r="Q1673" t="s">
        <v>32</v>
      </c>
    </row>
    <row r="1674" spans="15:17" x14ac:dyDescent="0.3">
      <c r="O1674" t="s">
        <v>6252</v>
      </c>
      <c r="P1674" t="s">
        <v>33</v>
      </c>
      <c r="Q1674" t="s">
        <v>205</v>
      </c>
    </row>
    <row r="1675" spans="15:17" x14ac:dyDescent="0.3">
      <c r="O1675" t="s">
        <v>6256</v>
      </c>
      <c r="P1675" t="s">
        <v>33</v>
      </c>
      <c r="Q1675" t="s">
        <v>32</v>
      </c>
    </row>
    <row r="1676" spans="15:17" x14ac:dyDescent="0.3">
      <c r="O1676" t="s">
        <v>6259</v>
      </c>
      <c r="P1676" t="s">
        <v>33</v>
      </c>
      <c r="Q1676" t="s">
        <v>32</v>
      </c>
    </row>
    <row r="1677" spans="15:17" x14ac:dyDescent="0.3">
      <c r="O1677" t="s">
        <v>6264</v>
      </c>
      <c r="P1677" t="s">
        <v>33</v>
      </c>
      <c r="Q1677" t="s">
        <v>32</v>
      </c>
    </row>
    <row r="1678" spans="15:17" x14ac:dyDescent="0.3">
      <c r="O1678" t="s">
        <v>6266</v>
      </c>
      <c r="P1678" t="s">
        <v>33</v>
      </c>
      <c r="Q1678" t="s">
        <v>32</v>
      </c>
    </row>
    <row r="1679" spans="15:17" x14ac:dyDescent="0.3">
      <c r="O1679" t="s">
        <v>6269</v>
      </c>
      <c r="P1679" t="s">
        <v>33</v>
      </c>
      <c r="Q1679" t="s">
        <v>32</v>
      </c>
    </row>
    <row r="1680" spans="15:17" x14ac:dyDescent="0.3">
      <c r="O1680" t="s">
        <v>6272</v>
      </c>
      <c r="P1680" t="s">
        <v>33</v>
      </c>
      <c r="Q1680" t="s">
        <v>32</v>
      </c>
    </row>
    <row r="1681" spans="15:17" x14ac:dyDescent="0.3">
      <c r="O1681" t="s">
        <v>6277</v>
      </c>
      <c r="P1681" t="s">
        <v>33</v>
      </c>
      <c r="Q1681" t="s">
        <v>47</v>
      </c>
    </row>
    <row r="1682" spans="15:17" x14ac:dyDescent="0.3">
      <c r="O1682" t="s">
        <v>6282</v>
      </c>
      <c r="P1682" t="s">
        <v>33</v>
      </c>
      <c r="Q1682" t="s">
        <v>32</v>
      </c>
    </row>
    <row r="1683" spans="15:17" x14ac:dyDescent="0.3">
      <c r="O1683" t="s">
        <v>6286</v>
      </c>
      <c r="P1683" t="s">
        <v>33</v>
      </c>
      <c r="Q1683" t="s">
        <v>1390</v>
      </c>
    </row>
    <row r="1684" spans="15:17" x14ac:dyDescent="0.3">
      <c r="O1684" t="s">
        <v>6289</v>
      </c>
      <c r="P1684" t="s">
        <v>33</v>
      </c>
      <c r="Q1684" t="s">
        <v>47</v>
      </c>
    </row>
    <row r="1685" spans="15:17" x14ac:dyDescent="0.3">
      <c r="O1685" t="s">
        <v>6294</v>
      </c>
      <c r="P1685" t="s">
        <v>33</v>
      </c>
      <c r="Q1685" t="s">
        <v>32</v>
      </c>
    </row>
    <row r="1686" spans="15:17" x14ac:dyDescent="0.3">
      <c r="O1686" t="s">
        <v>6297</v>
      </c>
      <c r="P1686" t="s">
        <v>33</v>
      </c>
      <c r="Q1686" t="s">
        <v>32</v>
      </c>
    </row>
    <row r="1687" spans="15:17" x14ac:dyDescent="0.3">
      <c r="O1687" t="s">
        <v>6301</v>
      </c>
      <c r="P1687" t="s">
        <v>33</v>
      </c>
      <c r="Q1687" t="s">
        <v>32</v>
      </c>
    </row>
    <row r="1688" spans="15:17" x14ac:dyDescent="0.3">
      <c r="O1688" t="s">
        <v>6304</v>
      </c>
      <c r="P1688" t="s">
        <v>33</v>
      </c>
      <c r="Q1688" t="s">
        <v>47</v>
      </c>
    </row>
    <row r="1689" spans="15:17" x14ac:dyDescent="0.3">
      <c r="O1689" t="s">
        <v>6308</v>
      </c>
      <c r="P1689" t="s">
        <v>33</v>
      </c>
      <c r="Q1689" t="s">
        <v>47</v>
      </c>
    </row>
    <row r="1690" spans="15:17" x14ac:dyDescent="0.3">
      <c r="O1690" t="s">
        <v>6314</v>
      </c>
      <c r="P1690" t="s">
        <v>33</v>
      </c>
      <c r="Q1690" t="s">
        <v>32</v>
      </c>
    </row>
    <row r="1691" spans="15:17" x14ac:dyDescent="0.3">
      <c r="O1691" t="s">
        <v>6316</v>
      </c>
      <c r="P1691" t="s">
        <v>33</v>
      </c>
      <c r="Q1691" t="s">
        <v>32</v>
      </c>
    </row>
    <row r="1692" spans="15:17" x14ac:dyDescent="0.3">
      <c r="O1692" t="s">
        <v>6319</v>
      </c>
      <c r="P1692" t="s">
        <v>33</v>
      </c>
      <c r="Q1692" t="s">
        <v>32</v>
      </c>
    </row>
    <row r="1693" spans="15:17" x14ac:dyDescent="0.3">
      <c r="O1693" t="s">
        <v>6323</v>
      </c>
      <c r="P1693" t="s">
        <v>33</v>
      </c>
      <c r="Q1693" t="s">
        <v>32</v>
      </c>
    </row>
    <row r="1694" spans="15:17" x14ac:dyDescent="0.3">
      <c r="O1694" t="s">
        <v>6326</v>
      </c>
      <c r="P1694" t="s">
        <v>33</v>
      </c>
      <c r="Q1694" t="s">
        <v>32</v>
      </c>
    </row>
    <row r="1695" spans="15:17" x14ac:dyDescent="0.3">
      <c r="O1695" t="s">
        <v>6331</v>
      </c>
      <c r="P1695" t="s">
        <v>33</v>
      </c>
      <c r="Q1695" t="s">
        <v>32</v>
      </c>
    </row>
    <row r="1696" spans="15:17" x14ac:dyDescent="0.3">
      <c r="O1696" t="s">
        <v>6335</v>
      </c>
      <c r="P1696" t="s">
        <v>33</v>
      </c>
      <c r="Q1696" t="s">
        <v>47</v>
      </c>
    </row>
    <row r="1697" spans="15:17" x14ac:dyDescent="0.3">
      <c r="O1697" t="s">
        <v>6340</v>
      </c>
      <c r="P1697" t="s">
        <v>33</v>
      </c>
      <c r="Q1697" t="s">
        <v>32</v>
      </c>
    </row>
    <row r="1698" spans="15:17" x14ac:dyDescent="0.3">
      <c r="O1698" t="s">
        <v>6343</v>
      </c>
      <c r="P1698" t="s">
        <v>33</v>
      </c>
      <c r="Q1698" t="s">
        <v>572</v>
      </c>
    </row>
    <row r="1699" spans="15:17" x14ac:dyDescent="0.3">
      <c r="O1699" t="s">
        <v>6345</v>
      </c>
      <c r="P1699" t="s">
        <v>33</v>
      </c>
      <c r="Q1699" t="s">
        <v>32</v>
      </c>
    </row>
    <row r="1700" spans="15:17" x14ac:dyDescent="0.3">
      <c r="O1700" t="s">
        <v>6348</v>
      </c>
      <c r="P1700" t="s">
        <v>33</v>
      </c>
      <c r="Q1700" t="s">
        <v>47</v>
      </c>
    </row>
    <row r="1701" spans="15:17" x14ac:dyDescent="0.3">
      <c r="O1701" t="s">
        <v>6350</v>
      </c>
      <c r="P1701" t="s">
        <v>33</v>
      </c>
      <c r="Q1701" t="s">
        <v>287</v>
      </c>
    </row>
    <row r="1702" spans="15:17" x14ac:dyDescent="0.3">
      <c r="O1702" t="s">
        <v>6352</v>
      </c>
      <c r="P1702" t="s">
        <v>33</v>
      </c>
      <c r="Q1702" t="s">
        <v>47</v>
      </c>
    </row>
    <row r="1703" spans="15:17" x14ac:dyDescent="0.3">
      <c r="O1703" t="s">
        <v>6355</v>
      </c>
      <c r="P1703" t="s">
        <v>33</v>
      </c>
      <c r="Q1703" t="s">
        <v>32</v>
      </c>
    </row>
    <row r="1704" spans="15:17" x14ac:dyDescent="0.3">
      <c r="O1704" t="s">
        <v>6359</v>
      </c>
      <c r="P1704" t="s">
        <v>33</v>
      </c>
      <c r="Q1704" t="s">
        <v>32</v>
      </c>
    </row>
    <row r="1705" spans="15:17" x14ac:dyDescent="0.3">
      <c r="O1705" t="s">
        <v>6362</v>
      </c>
      <c r="P1705" t="s">
        <v>33</v>
      </c>
      <c r="Q1705" t="s">
        <v>32</v>
      </c>
    </row>
    <row r="1706" spans="15:17" x14ac:dyDescent="0.3">
      <c r="O1706" t="s">
        <v>6366</v>
      </c>
      <c r="P1706" t="s">
        <v>33</v>
      </c>
      <c r="Q1706" t="s">
        <v>32</v>
      </c>
    </row>
    <row r="1707" spans="15:17" x14ac:dyDescent="0.3">
      <c r="O1707" t="s">
        <v>6369</v>
      </c>
      <c r="P1707" t="s">
        <v>33</v>
      </c>
      <c r="Q1707" t="s">
        <v>32</v>
      </c>
    </row>
    <row r="1708" spans="15:17" x14ac:dyDescent="0.3">
      <c r="O1708" t="s">
        <v>6371</v>
      </c>
      <c r="P1708" t="s">
        <v>33</v>
      </c>
      <c r="Q1708" t="s">
        <v>32</v>
      </c>
    </row>
    <row r="1709" spans="15:17" x14ac:dyDescent="0.3">
      <c r="O1709" t="s">
        <v>6374</v>
      </c>
      <c r="P1709" t="s">
        <v>33</v>
      </c>
      <c r="Q1709" t="s">
        <v>47</v>
      </c>
    </row>
    <row r="1710" spans="15:17" x14ac:dyDescent="0.3">
      <c r="O1710" t="s">
        <v>6378</v>
      </c>
      <c r="P1710" t="s">
        <v>33</v>
      </c>
      <c r="Q1710" t="s">
        <v>32</v>
      </c>
    </row>
    <row r="1711" spans="15:17" x14ac:dyDescent="0.3">
      <c r="O1711" t="s">
        <v>6380</v>
      </c>
      <c r="P1711" t="s">
        <v>33</v>
      </c>
      <c r="Q1711" t="s">
        <v>32</v>
      </c>
    </row>
    <row r="1712" spans="15:17" x14ac:dyDescent="0.3">
      <c r="O1712" t="s">
        <v>6383</v>
      </c>
      <c r="P1712" t="s">
        <v>33</v>
      </c>
      <c r="Q1712" t="s">
        <v>32</v>
      </c>
    </row>
    <row r="1713" spans="15:17" x14ac:dyDescent="0.3">
      <c r="O1713" t="s">
        <v>6385</v>
      </c>
      <c r="P1713" t="s">
        <v>33</v>
      </c>
      <c r="Q1713" t="s">
        <v>205</v>
      </c>
    </row>
    <row r="1714" spans="15:17" x14ac:dyDescent="0.3">
      <c r="O1714" t="s">
        <v>6388</v>
      </c>
      <c r="P1714" t="s">
        <v>33</v>
      </c>
      <c r="Q1714" t="s">
        <v>32</v>
      </c>
    </row>
    <row r="1715" spans="15:17" x14ac:dyDescent="0.3">
      <c r="O1715" t="s">
        <v>6391</v>
      </c>
      <c r="P1715" t="s">
        <v>33</v>
      </c>
      <c r="Q1715" t="s">
        <v>32</v>
      </c>
    </row>
    <row r="1716" spans="15:17" x14ac:dyDescent="0.3">
      <c r="O1716" t="s">
        <v>6394</v>
      </c>
      <c r="P1716" t="s">
        <v>33</v>
      </c>
      <c r="Q1716" t="s">
        <v>32</v>
      </c>
    </row>
    <row r="1717" spans="15:17" x14ac:dyDescent="0.3">
      <c r="O1717" t="s">
        <v>6397</v>
      </c>
      <c r="P1717" t="s">
        <v>33</v>
      </c>
      <c r="Q1717" t="s">
        <v>32</v>
      </c>
    </row>
    <row r="1718" spans="15:17" x14ac:dyDescent="0.3">
      <c r="O1718" t="s">
        <v>6401</v>
      </c>
      <c r="P1718" t="s">
        <v>33</v>
      </c>
      <c r="Q1718" t="s">
        <v>32</v>
      </c>
    </row>
    <row r="1719" spans="15:17" x14ac:dyDescent="0.3">
      <c r="O1719" t="s">
        <v>6406</v>
      </c>
      <c r="P1719" t="s">
        <v>33</v>
      </c>
      <c r="Q1719" t="s">
        <v>32</v>
      </c>
    </row>
    <row r="1720" spans="15:17" x14ac:dyDescent="0.3">
      <c r="O1720" t="s">
        <v>6408</v>
      </c>
      <c r="P1720" t="s">
        <v>33</v>
      </c>
      <c r="Q1720" t="s">
        <v>32</v>
      </c>
    </row>
    <row r="1721" spans="15:17" x14ac:dyDescent="0.3">
      <c r="O1721" t="s">
        <v>6410</v>
      </c>
      <c r="P1721" t="s">
        <v>33</v>
      </c>
      <c r="Q1721" t="s">
        <v>32</v>
      </c>
    </row>
    <row r="1722" spans="15:17" x14ac:dyDescent="0.3">
      <c r="O1722" t="s">
        <v>6413</v>
      </c>
      <c r="P1722" t="s">
        <v>33</v>
      </c>
      <c r="Q1722" t="s">
        <v>32</v>
      </c>
    </row>
    <row r="1723" spans="15:17" x14ac:dyDescent="0.3">
      <c r="O1723" t="s">
        <v>6415</v>
      </c>
      <c r="P1723" t="s">
        <v>33</v>
      </c>
      <c r="Q1723" t="s">
        <v>32</v>
      </c>
    </row>
    <row r="1724" spans="15:17" x14ac:dyDescent="0.3">
      <c r="O1724" t="s">
        <v>6417</v>
      </c>
      <c r="P1724" t="s">
        <v>33</v>
      </c>
      <c r="Q1724" t="s">
        <v>32</v>
      </c>
    </row>
    <row r="1725" spans="15:17" x14ac:dyDescent="0.3">
      <c r="O1725" t="s">
        <v>6422</v>
      </c>
      <c r="P1725" t="s">
        <v>33</v>
      </c>
      <c r="Q1725" t="s">
        <v>32</v>
      </c>
    </row>
    <row r="1726" spans="15:17" x14ac:dyDescent="0.3">
      <c r="O1726" t="s">
        <v>6427</v>
      </c>
      <c r="P1726" t="s">
        <v>33</v>
      </c>
      <c r="Q1726" t="s">
        <v>32</v>
      </c>
    </row>
    <row r="1727" spans="15:17" x14ac:dyDescent="0.3">
      <c r="O1727" t="s">
        <v>6431</v>
      </c>
      <c r="P1727" t="s">
        <v>33</v>
      </c>
      <c r="Q1727" t="s">
        <v>47</v>
      </c>
    </row>
    <row r="1728" spans="15:17" x14ac:dyDescent="0.3">
      <c r="O1728" t="s">
        <v>6433</v>
      </c>
      <c r="P1728" t="s">
        <v>33</v>
      </c>
      <c r="Q1728" t="s">
        <v>32</v>
      </c>
    </row>
    <row r="1729" spans="15:17" x14ac:dyDescent="0.3">
      <c r="O1729" t="s">
        <v>6436</v>
      </c>
      <c r="P1729" t="s">
        <v>33</v>
      </c>
      <c r="Q1729" t="s">
        <v>32</v>
      </c>
    </row>
    <row r="1730" spans="15:17" x14ac:dyDescent="0.3">
      <c r="O1730" t="s">
        <v>6439</v>
      </c>
      <c r="P1730" t="s">
        <v>33</v>
      </c>
      <c r="Q1730" t="s">
        <v>32</v>
      </c>
    </row>
    <row r="1731" spans="15:17" x14ac:dyDescent="0.3">
      <c r="O1731" t="s">
        <v>6441</v>
      </c>
      <c r="P1731" t="s">
        <v>33</v>
      </c>
      <c r="Q1731" t="s">
        <v>32</v>
      </c>
    </row>
    <row r="1732" spans="15:17" x14ac:dyDescent="0.3">
      <c r="O1732" t="s">
        <v>6445</v>
      </c>
      <c r="P1732" t="s">
        <v>33</v>
      </c>
      <c r="Q1732" t="s">
        <v>32</v>
      </c>
    </row>
    <row r="1733" spans="15:17" x14ac:dyDescent="0.3">
      <c r="O1733" t="s">
        <v>6449</v>
      </c>
      <c r="P1733" t="s">
        <v>33</v>
      </c>
      <c r="Q1733" t="s">
        <v>32</v>
      </c>
    </row>
    <row r="1734" spans="15:17" x14ac:dyDescent="0.3">
      <c r="O1734" t="s">
        <v>6451</v>
      </c>
      <c r="P1734" t="s">
        <v>33</v>
      </c>
      <c r="Q1734" t="s">
        <v>32</v>
      </c>
    </row>
    <row r="1735" spans="15:17" x14ac:dyDescent="0.3">
      <c r="O1735" t="s">
        <v>6455</v>
      </c>
      <c r="P1735" t="s">
        <v>33</v>
      </c>
      <c r="Q1735" t="s">
        <v>32</v>
      </c>
    </row>
    <row r="1736" spans="15:17" x14ac:dyDescent="0.3">
      <c r="O1736" t="s">
        <v>6458</v>
      </c>
      <c r="P1736" t="s">
        <v>33</v>
      </c>
      <c r="Q1736" t="s">
        <v>1390</v>
      </c>
    </row>
    <row r="1737" spans="15:17" x14ac:dyDescent="0.3">
      <c r="O1737" t="s">
        <v>6463</v>
      </c>
      <c r="P1737" t="s">
        <v>33</v>
      </c>
      <c r="Q1737" t="s">
        <v>32</v>
      </c>
    </row>
    <row r="1738" spans="15:17" x14ac:dyDescent="0.3">
      <c r="O1738" t="s">
        <v>6467</v>
      </c>
      <c r="P1738" t="s">
        <v>33</v>
      </c>
      <c r="Q1738" t="s">
        <v>32</v>
      </c>
    </row>
    <row r="1739" spans="15:17" x14ac:dyDescent="0.3">
      <c r="O1739" t="s">
        <v>6469</v>
      </c>
      <c r="P1739" t="s">
        <v>33</v>
      </c>
      <c r="Q1739" t="s">
        <v>205</v>
      </c>
    </row>
    <row r="1740" spans="15:17" x14ac:dyDescent="0.3">
      <c r="O1740" t="s">
        <v>6473</v>
      </c>
      <c r="P1740" t="s">
        <v>33</v>
      </c>
      <c r="Q1740" t="s">
        <v>32</v>
      </c>
    </row>
    <row r="1741" spans="15:17" x14ac:dyDescent="0.3">
      <c r="O1741" t="s">
        <v>6476</v>
      </c>
      <c r="P1741" t="s">
        <v>33</v>
      </c>
      <c r="Q1741" t="s">
        <v>32</v>
      </c>
    </row>
    <row r="1742" spans="15:17" x14ac:dyDescent="0.3">
      <c r="O1742" t="s">
        <v>6478</v>
      </c>
      <c r="P1742" t="s">
        <v>33</v>
      </c>
      <c r="Q1742" t="s">
        <v>32</v>
      </c>
    </row>
    <row r="1743" spans="15:17" x14ac:dyDescent="0.3">
      <c r="O1743" t="s">
        <v>6484</v>
      </c>
      <c r="P1743" t="s">
        <v>33</v>
      </c>
      <c r="Q1743" t="s">
        <v>32</v>
      </c>
    </row>
    <row r="1744" spans="15:17" x14ac:dyDescent="0.3">
      <c r="O1744" t="s">
        <v>6487</v>
      </c>
      <c r="P1744" t="s">
        <v>33</v>
      </c>
      <c r="Q1744" t="s">
        <v>47</v>
      </c>
    </row>
    <row r="1745" spans="15:17" hidden="1" x14ac:dyDescent="0.3">
      <c r="O1745" t="s">
        <v>6491</v>
      </c>
      <c r="P1745" t="s">
        <v>6495</v>
      </c>
      <c r="Q1745" t="s">
        <v>32</v>
      </c>
    </row>
    <row r="1746" spans="15:17" x14ac:dyDescent="0.3">
      <c r="O1746" t="s">
        <v>6497</v>
      </c>
      <c r="P1746" t="s">
        <v>33</v>
      </c>
      <c r="Q1746" t="s">
        <v>32</v>
      </c>
    </row>
    <row r="1747" spans="15:17" x14ac:dyDescent="0.3">
      <c r="O1747" t="s">
        <v>6500</v>
      </c>
      <c r="P1747" t="s">
        <v>33</v>
      </c>
      <c r="Q1747" t="s">
        <v>32</v>
      </c>
    </row>
    <row r="1748" spans="15:17" x14ac:dyDescent="0.3">
      <c r="O1748" t="s">
        <v>6502</v>
      </c>
      <c r="P1748" t="s">
        <v>33</v>
      </c>
      <c r="Q1748" t="s">
        <v>32</v>
      </c>
    </row>
    <row r="1749" spans="15:17" x14ac:dyDescent="0.3">
      <c r="O1749" t="s">
        <v>6506</v>
      </c>
      <c r="P1749" t="s">
        <v>33</v>
      </c>
      <c r="Q1749" t="s">
        <v>32</v>
      </c>
    </row>
    <row r="1750" spans="15:17" x14ac:dyDescent="0.3">
      <c r="O1750" t="s">
        <v>6508</v>
      </c>
      <c r="P1750" t="s">
        <v>33</v>
      </c>
      <c r="Q1750" t="s">
        <v>1390</v>
      </c>
    </row>
    <row r="1751" spans="15:17" x14ac:dyDescent="0.3">
      <c r="O1751" t="s">
        <v>6510</v>
      </c>
      <c r="P1751" t="s">
        <v>33</v>
      </c>
      <c r="Q1751" t="s">
        <v>32</v>
      </c>
    </row>
    <row r="1752" spans="15:17" x14ac:dyDescent="0.3">
      <c r="O1752" t="s">
        <v>6514</v>
      </c>
      <c r="P1752" t="s">
        <v>33</v>
      </c>
      <c r="Q1752" t="s">
        <v>32</v>
      </c>
    </row>
    <row r="1753" spans="15:17" x14ac:dyDescent="0.3">
      <c r="O1753" t="s">
        <v>6517</v>
      </c>
      <c r="P1753" t="s">
        <v>33</v>
      </c>
      <c r="Q1753" t="s">
        <v>32</v>
      </c>
    </row>
    <row r="1754" spans="15:17" x14ac:dyDescent="0.3">
      <c r="O1754" t="s">
        <v>6521</v>
      </c>
      <c r="P1754" t="s">
        <v>33</v>
      </c>
      <c r="Q1754" t="s">
        <v>32</v>
      </c>
    </row>
    <row r="1755" spans="15:17" x14ac:dyDescent="0.3">
      <c r="O1755" t="s">
        <v>6523</v>
      </c>
      <c r="P1755" t="s">
        <v>33</v>
      </c>
      <c r="Q1755" t="s">
        <v>32</v>
      </c>
    </row>
    <row r="1756" spans="15:17" x14ac:dyDescent="0.3">
      <c r="O1756" t="s">
        <v>6526</v>
      </c>
      <c r="P1756" t="s">
        <v>33</v>
      </c>
      <c r="Q1756" t="s">
        <v>32</v>
      </c>
    </row>
    <row r="1757" spans="15:17" x14ac:dyDescent="0.3">
      <c r="O1757" t="s">
        <v>6528</v>
      </c>
      <c r="P1757" t="s">
        <v>33</v>
      </c>
      <c r="Q1757" t="s">
        <v>32</v>
      </c>
    </row>
    <row r="1758" spans="15:17" x14ac:dyDescent="0.3">
      <c r="O1758" t="s">
        <v>6532</v>
      </c>
      <c r="P1758" t="s">
        <v>33</v>
      </c>
      <c r="Q1758" t="s">
        <v>32</v>
      </c>
    </row>
    <row r="1759" spans="15:17" x14ac:dyDescent="0.3">
      <c r="O1759" t="s">
        <v>6534</v>
      </c>
      <c r="P1759" t="s">
        <v>33</v>
      </c>
      <c r="Q1759" t="s">
        <v>32</v>
      </c>
    </row>
    <row r="1760" spans="15:17" x14ac:dyDescent="0.3">
      <c r="O1760" t="s">
        <v>6538</v>
      </c>
      <c r="P1760" t="s">
        <v>33</v>
      </c>
      <c r="Q1760" t="s">
        <v>32</v>
      </c>
    </row>
    <row r="1761" spans="15:17" x14ac:dyDescent="0.3">
      <c r="O1761" t="s">
        <v>6544</v>
      </c>
      <c r="P1761" t="s">
        <v>33</v>
      </c>
      <c r="Q1761" t="s">
        <v>32</v>
      </c>
    </row>
    <row r="1762" spans="15:17" x14ac:dyDescent="0.3">
      <c r="O1762" t="s">
        <v>6547</v>
      </c>
      <c r="P1762" t="s">
        <v>33</v>
      </c>
      <c r="Q1762" t="s">
        <v>32</v>
      </c>
    </row>
    <row r="1763" spans="15:17" x14ac:dyDescent="0.3">
      <c r="O1763" t="s">
        <v>6550</v>
      </c>
      <c r="P1763" t="s">
        <v>33</v>
      </c>
      <c r="Q1763" t="s">
        <v>32</v>
      </c>
    </row>
    <row r="1764" spans="15:17" x14ac:dyDescent="0.3">
      <c r="O1764" t="s">
        <v>6553</v>
      </c>
      <c r="P1764" t="s">
        <v>33</v>
      </c>
      <c r="Q1764" t="s">
        <v>47</v>
      </c>
    </row>
    <row r="1765" spans="15:17" x14ac:dyDescent="0.3">
      <c r="O1765" t="s">
        <v>6556</v>
      </c>
      <c r="P1765" t="s">
        <v>33</v>
      </c>
      <c r="Q1765" t="s">
        <v>47</v>
      </c>
    </row>
    <row r="1766" spans="15:17" x14ac:dyDescent="0.3">
      <c r="O1766" t="s">
        <v>6560</v>
      </c>
      <c r="P1766" t="s">
        <v>33</v>
      </c>
      <c r="Q1766" t="s">
        <v>32</v>
      </c>
    </row>
    <row r="1767" spans="15:17" x14ac:dyDescent="0.3">
      <c r="O1767" t="s">
        <v>6564</v>
      </c>
      <c r="P1767" t="s">
        <v>33</v>
      </c>
      <c r="Q1767" t="s">
        <v>32</v>
      </c>
    </row>
    <row r="1768" spans="15:17" x14ac:dyDescent="0.3">
      <c r="O1768" t="s">
        <v>6567</v>
      </c>
      <c r="P1768" t="s">
        <v>33</v>
      </c>
      <c r="Q1768" t="s">
        <v>32</v>
      </c>
    </row>
    <row r="1769" spans="15:17" x14ac:dyDescent="0.3">
      <c r="O1769" t="s">
        <v>6570</v>
      </c>
      <c r="P1769" t="s">
        <v>33</v>
      </c>
      <c r="Q1769" t="s">
        <v>32</v>
      </c>
    </row>
    <row r="1770" spans="15:17" x14ac:dyDescent="0.3">
      <c r="O1770" t="s">
        <v>6573</v>
      </c>
      <c r="P1770" t="s">
        <v>33</v>
      </c>
      <c r="Q1770" t="s">
        <v>32</v>
      </c>
    </row>
    <row r="1771" spans="15:17" x14ac:dyDescent="0.3">
      <c r="O1771" t="s">
        <v>6575</v>
      </c>
      <c r="P1771" t="s">
        <v>33</v>
      </c>
      <c r="Q1771" t="s">
        <v>572</v>
      </c>
    </row>
    <row r="1772" spans="15:17" x14ac:dyDescent="0.3">
      <c r="O1772" t="s">
        <v>6579</v>
      </c>
      <c r="P1772" t="s">
        <v>33</v>
      </c>
      <c r="Q1772" t="s">
        <v>32</v>
      </c>
    </row>
    <row r="1773" spans="15:17" x14ac:dyDescent="0.3">
      <c r="O1773" t="s">
        <v>6583</v>
      </c>
      <c r="P1773" t="s">
        <v>33</v>
      </c>
      <c r="Q1773" t="s">
        <v>32</v>
      </c>
    </row>
    <row r="1774" spans="15:17" x14ac:dyDescent="0.3">
      <c r="O1774" t="s">
        <v>6586</v>
      </c>
      <c r="P1774" t="s">
        <v>33</v>
      </c>
      <c r="Q1774" t="s">
        <v>32</v>
      </c>
    </row>
    <row r="1775" spans="15:17" x14ac:dyDescent="0.3">
      <c r="O1775" t="s">
        <v>6588</v>
      </c>
      <c r="P1775" t="s">
        <v>33</v>
      </c>
      <c r="Q1775" t="s">
        <v>32</v>
      </c>
    </row>
    <row r="1776" spans="15:17" x14ac:dyDescent="0.3">
      <c r="O1776" t="s">
        <v>6592</v>
      </c>
      <c r="P1776" t="s">
        <v>33</v>
      </c>
      <c r="Q1776" t="s">
        <v>32</v>
      </c>
    </row>
    <row r="1777" spans="15:17" x14ac:dyDescent="0.3">
      <c r="O1777" t="s">
        <v>6595</v>
      </c>
      <c r="P1777" t="s">
        <v>33</v>
      </c>
      <c r="Q1777" t="s">
        <v>32</v>
      </c>
    </row>
    <row r="1778" spans="15:17" x14ac:dyDescent="0.3">
      <c r="O1778" t="s">
        <v>6598</v>
      </c>
      <c r="P1778" t="s">
        <v>33</v>
      </c>
      <c r="Q1778" t="s">
        <v>32</v>
      </c>
    </row>
    <row r="1779" spans="15:17" x14ac:dyDescent="0.3">
      <c r="O1779" t="s">
        <v>6601</v>
      </c>
      <c r="P1779" t="s">
        <v>33</v>
      </c>
      <c r="Q1779" t="s">
        <v>32</v>
      </c>
    </row>
    <row r="1780" spans="15:17" x14ac:dyDescent="0.3">
      <c r="O1780" t="s">
        <v>6603</v>
      </c>
      <c r="P1780" t="s">
        <v>33</v>
      </c>
      <c r="Q1780" t="s">
        <v>32</v>
      </c>
    </row>
    <row r="1781" spans="15:17" x14ac:dyDescent="0.3">
      <c r="O1781" t="s">
        <v>6606</v>
      </c>
      <c r="P1781" t="s">
        <v>33</v>
      </c>
      <c r="Q1781" t="s">
        <v>32</v>
      </c>
    </row>
    <row r="1782" spans="15:17" x14ac:dyDescent="0.3">
      <c r="O1782" t="s">
        <v>6608</v>
      </c>
      <c r="P1782" t="s">
        <v>33</v>
      </c>
      <c r="Q1782" t="s">
        <v>32</v>
      </c>
    </row>
    <row r="1783" spans="15:17" x14ac:dyDescent="0.3">
      <c r="O1783" t="s">
        <v>6610</v>
      </c>
      <c r="P1783" t="s">
        <v>33</v>
      </c>
      <c r="Q1783" t="s">
        <v>32</v>
      </c>
    </row>
    <row r="1784" spans="15:17" x14ac:dyDescent="0.3">
      <c r="O1784" t="s">
        <v>6613</v>
      </c>
      <c r="P1784" t="s">
        <v>33</v>
      </c>
      <c r="Q1784" t="s">
        <v>665</v>
      </c>
    </row>
    <row r="1785" spans="15:17" x14ac:dyDescent="0.3">
      <c r="O1785" t="s">
        <v>6616</v>
      </c>
      <c r="P1785" t="s">
        <v>33</v>
      </c>
      <c r="Q1785" t="s">
        <v>32</v>
      </c>
    </row>
    <row r="1786" spans="15:17" x14ac:dyDescent="0.3">
      <c r="O1786" t="s">
        <v>6619</v>
      </c>
      <c r="P1786" t="s">
        <v>33</v>
      </c>
      <c r="Q1786" t="s">
        <v>32</v>
      </c>
    </row>
    <row r="1787" spans="15:17" x14ac:dyDescent="0.3">
      <c r="O1787" t="s">
        <v>6621</v>
      </c>
      <c r="P1787" t="s">
        <v>33</v>
      </c>
      <c r="Q1787" t="s">
        <v>32</v>
      </c>
    </row>
    <row r="1788" spans="15:17" x14ac:dyDescent="0.3">
      <c r="O1788" t="s">
        <v>6625</v>
      </c>
      <c r="P1788" t="s">
        <v>33</v>
      </c>
      <c r="Q1788" t="s">
        <v>32</v>
      </c>
    </row>
    <row r="1789" spans="15:17" x14ac:dyDescent="0.3">
      <c r="O1789" t="s">
        <v>6629</v>
      </c>
      <c r="P1789" t="s">
        <v>33</v>
      </c>
      <c r="Q1789" t="s">
        <v>32</v>
      </c>
    </row>
    <row r="1790" spans="15:17" x14ac:dyDescent="0.3">
      <c r="O1790" t="s">
        <v>6633</v>
      </c>
      <c r="P1790" t="s">
        <v>33</v>
      </c>
      <c r="Q1790" t="s">
        <v>32</v>
      </c>
    </row>
    <row r="1791" spans="15:17" x14ac:dyDescent="0.3">
      <c r="O1791" t="s">
        <v>6636</v>
      </c>
      <c r="P1791" t="s">
        <v>33</v>
      </c>
      <c r="Q1791" t="s">
        <v>32</v>
      </c>
    </row>
    <row r="1792" spans="15:17" x14ac:dyDescent="0.3">
      <c r="O1792" t="s">
        <v>6638</v>
      </c>
      <c r="P1792" t="s">
        <v>33</v>
      </c>
      <c r="Q1792" t="s">
        <v>1390</v>
      </c>
    </row>
    <row r="1793" spans="15:17" x14ac:dyDescent="0.3">
      <c r="O1793" t="s">
        <v>6641</v>
      </c>
      <c r="P1793" t="s">
        <v>33</v>
      </c>
      <c r="Q1793" t="s">
        <v>32</v>
      </c>
    </row>
    <row r="1794" spans="15:17" x14ac:dyDescent="0.3">
      <c r="O1794" t="s">
        <v>6645</v>
      </c>
      <c r="P1794" t="s">
        <v>33</v>
      </c>
      <c r="Q1794" t="s">
        <v>32</v>
      </c>
    </row>
    <row r="1795" spans="15:17" x14ac:dyDescent="0.3">
      <c r="O1795" t="s">
        <v>6648</v>
      </c>
      <c r="P1795" t="s">
        <v>33</v>
      </c>
      <c r="Q1795" t="s">
        <v>5694</v>
      </c>
    </row>
    <row r="1796" spans="15:17" x14ac:dyDescent="0.3">
      <c r="O1796" t="s">
        <v>6650</v>
      </c>
      <c r="P1796" t="s">
        <v>33</v>
      </c>
      <c r="Q1796" t="s">
        <v>32</v>
      </c>
    </row>
    <row r="1797" spans="15:17" x14ac:dyDescent="0.3">
      <c r="O1797" t="s">
        <v>6653</v>
      </c>
      <c r="P1797" t="s">
        <v>33</v>
      </c>
      <c r="Q1797" t="s">
        <v>32</v>
      </c>
    </row>
    <row r="1798" spans="15:17" x14ac:dyDescent="0.3">
      <c r="O1798" t="s">
        <v>6658</v>
      </c>
      <c r="P1798" t="s">
        <v>33</v>
      </c>
      <c r="Q1798" t="s">
        <v>32</v>
      </c>
    </row>
    <row r="1799" spans="15:17" x14ac:dyDescent="0.3">
      <c r="O1799" t="s">
        <v>6661</v>
      </c>
      <c r="P1799" t="s">
        <v>33</v>
      </c>
      <c r="Q1799" t="s">
        <v>32</v>
      </c>
    </row>
    <row r="1800" spans="15:17" x14ac:dyDescent="0.3">
      <c r="O1800" t="s">
        <v>6664</v>
      </c>
      <c r="P1800" t="s">
        <v>33</v>
      </c>
      <c r="Q1800" t="s">
        <v>32</v>
      </c>
    </row>
    <row r="1801" spans="15:17" x14ac:dyDescent="0.3">
      <c r="O1801" t="s">
        <v>6666</v>
      </c>
      <c r="P1801" t="s">
        <v>33</v>
      </c>
      <c r="Q1801" t="s">
        <v>32</v>
      </c>
    </row>
    <row r="1802" spans="15:17" x14ac:dyDescent="0.3">
      <c r="O1802" t="s">
        <v>6670</v>
      </c>
      <c r="P1802" t="s">
        <v>33</v>
      </c>
      <c r="Q1802" t="s">
        <v>47</v>
      </c>
    </row>
    <row r="1803" spans="15:17" x14ac:dyDescent="0.3">
      <c r="O1803" t="s">
        <v>6676</v>
      </c>
      <c r="P1803" t="s">
        <v>33</v>
      </c>
      <c r="Q1803" t="s">
        <v>32</v>
      </c>
    </row>
    <row r="1804" spans="15:17" x14ac:dyDescent="0.3">
      <c r="O1804" t="s">
        <v>6682</v>
      </c>
      <c r="P1804" t="s">
        <v>33</v>
      </c>
      <c r="Q1804" t="s">
        <v>1390</v>
      </c>
    </row>
    <row r="1805" spans="15:17" x14ac:dyDescent="0.3">
      <c r="O1805" t="s">
        <v>6685</v>
      </c>
      <c r="P1805" t="s">
        <v>33</v>
      </c>
      <c r="Q1805" t="s">
        <v>32</v>
      </c>
    </row>
    <row r="1806" spans="15:17" x14ac:dyDescent="0.3">
      <c r="O1806" t="s">
        <v>6689</v>
      </c>
      <c r="P1806" t="s">
        <v>33</v>
      </c>
      <c r="Q1806" t="s">
        <v>47</v>
      </c>
    </row>
    <row r="1807" spans="15:17" x14ac:dyDescent="0.3">
      <c r="O1807" t="s">
        <v>6693</v>
      </c>
      <c r="P1807" t="s">
        <v>33</v>
      </c>
      <c r="Q1807" t="s">
        <v>205</v>
      </c>
    </row>
    <row r="1808" spans="15:17" x14ac:dyDescent="0.3">
      <c r="O1808" t="s">
        <v>6698</v>
      </c>
      <c r="P1808" t="s">
        <v>33</v>
      </c>
      <c r="Q1808" t="s">
        <v>2116</v>
      </c>
    </row>
    <row r="1809" spans="15:17" x14ac:dyDescent="0.3">
      <c r="O1809" t="s">
        <v>6704</v>
      </c>
      <c r="P1809" t="s">
        <v>33</v>
      </c>
      <c r="Q1809" t="s">
        <v>47</v>
      </c>
    </row>
    <row r="1810" spans="15:17" x14ac:dyDescent="0.3">
      <c r="O1810" t="s">
        <v>6709</v>
      </c>
      <c r="P1810" t="s">
        <v>33</v>
      </c>
      <c r="Q1810" t="s">
        <v>32</v>
      </c>
    </row>
    <row r="1811" spans="15:17" x14ac:dyDescent="0.3">
      <c r="O1811" t="s">
        <v>6713</v>
      </c>
      <c r="P1811" t="s">
        <v>33</v>
      </c>
      <c r="Q1811" t="s">
        <v>32</v>
      </c>
    </row>
    <row r="1812" spans="15:17" x14ac:dyDescent="0.3">
      <c r="O1812" t="s">
        <v>6715</v>
      </c>
      <c r="P1812" t="s">
        <v>33</v>
      </c>
      <c r="Q1812" t="s">
        <v>287</v>
      </c>
    </row>
    <row r="1813" spans="15:17" x14ac:dyDescent="0.3">
      <c r="O1813" t="s">
        <v>6719</v>
      </c>
      <c r="P1813" t="s">
        <v>33</v>
      </c>
      <c r="Q1813" t="s">
        <v>32</v>
      </c>
    </row>
    <row r="1814" spans="15:17" x14ac:dyDescent="0.3">
      <c r="O1814" t="s">
        <v>6721</v>
      </c>
      <c r="P1814" t="s">
        <v>33</v>
      </c>
      <c r="Q1814" t="s">
        <v>32</v>
      </c>
    </row>
    <row r="1815" spans="15:17" x14ac:dyDescent="0.3">
      <c r="O1815" t="s">
        <v>6725</v>
      </c>
      <c r="P1815" t="s">
        <v>33</v>
      </c>
      <c r="Q1815" t="s">
        <v>32</v>
      </c>
    </row>
    <row r="1816" spans="15:17" x14ac:dyDescent="0.3">
      <c r="O1816" t="s">
        <v>6728</v>
      </c>
      <c r="P1816" t="s">
        <v>33</v>
      </c>
      <c r="Q1816" t="s">
        <v>32</v>
      </c>
    </row>
    <row r="1817" spans="15:17" x14ac:dyDescent="0.3">
      <c r="O1817" t="s">
        <v>6733</v>
      </c>
      <c r="P1817" t="s">
        <v>33</v>
      </c>
      <c r="Q1817" t="s">
        <v>47</v>
      </c>
    </row>
    <row r="1818" spans="15:17" x14ac:dyDescent="0.3">
      <c r="O1818" t="s">
        <v>6736</v>
      </c>
      <c r="P1818" t="s">
        <v>33</v>
      </c>
      <c r="Q1818" t="s">
        <v>32</v>
      </c>
    </row>
    <row r="1819" spans="15:17" x14ac:dyDescent="0.3">
      <c r="O1819" t="s">
        <v>6738</v>
      </c>
      <c r="P1819" t="s">
        <v>33</v>
      </c>
      <c r="Q1819" t="s">
        <v>32</v>
      </c>
    </row>
    <row r="1820" spans="15:17" x14ac:dyDescent="0.3">
      <c r="O1820" t="s">
        <v>6741</v>
      </c>
      <c r="P1820" t="s">
        <v>33</v>
      </c>
      <c r="Q1820" t="s">
        <v>32</v>
      </c>
    </row>
    <row r="1821" spans="15:17" x14ac:dyDescent="0.3">
      <c r="O1821" t="s">
        <v>6743</v>
      </c>
      <c r="P1821" t="s">
        <v>33</v>
      </c>
      <c r="Q1821" t="s">
        <v>32</v>
      </c>
    </row>
    <row r="1822" spans="15:17" x14ac:dyDescent="0.3">
      <c r="O1822" t="s">
        <v>6747</v>
      </c>
      <c r="P1822" t="s">
        <v>33</v>
      </c>
      <c r="Q1822" t="s">
        <v>32</v>
      </c>
    </row>
    <row r="1823" spans="15:17" x14ac:dyDescent="0.3">
      <c r="O1823" t="s">
        <v>6750</v>
      </c>
      <c r="P1823" t="s">
        <v>33</v>
      </c>
      <c r="Q1823" t="s">
        <v>32</v>
      </c>
    </row>
    <row r="1824" spans="15:17" x14ac:dyDescent="0.3">
      <c r="O1824" t="s">
        <v>6753</v>
      </c>
      <c r="P1824" t="s">
        <v>33</v>
      </c>
      <c r="Q1824" t="s">
        <v>32</v>
      </c>
    </row>
    <row r="1825" spans="15:17" x14ac:dyDescent="0.3">
      <c r="O1825" t="s">
        <v>6756</v>
      </c>
      <c r="P1825" t="s">
        <v>33</v>
      </c>
      <c r="Q1825" t="s">
        <v>32</v>
      </c>
    </row>
    <row r="1826" spans="15:17" x14ac:dyDescent="0.3">
      <c r="O1826" t="s">
        <v>6761</v>
      </c>
      <c r="P1826" t="s">
        <v>33</v>
      </c>
      <c r="Q1826" t="s">
        <v>572</v>
      </c>
    </row>
    <row r="1827" spans="15:17" x14ac:dyDescent="0.3">
      <c r="O1827" t="s">
        <v>6767</v>
      </c>
      <c r="P1827" t="s">
        <v>33</v>
      </c>
      <c r="Q1827" t="s">
        <v>32</v>
      </c>
    </row>
    <row r="1828" spans="15:17" x14ac:dyDescent="0.3">
      <c r="O1828" t="s">
        <v>6770</v>
      </c>
      <c r="P1828" t="s">
        <v>33</v>
      </c>
      <c r="Q1828" t="s">
        <v>32</v>
      </c>
    </row>
    <row r="1829" spans="15:17" hidden="1" x14ac:dyDescent="0.3">
      <c r="O1829" t="s">
        <v>6773</v>
      </c>
      <c r="P1829" t="s">
        <v>6776</v>
      </c>
      <c r="Q1829" t="s">
        <v>47</v>
      </c>
    </row>
    <row r="1830" spans="15:17" x14ac:dyDescent="0.3">
      <c r="O1830" t="s">
        <v>6778</v>
      </c>
      <c r="P1830" t="s">
        <v>33</v>
      </c>
      <c r="Q1830" t="s">
        <v>32</v>
      </c>
    </row>
    <row r="1831" spans="15:17" x14ac:dyDescent="0.3">
      <c r="O1831" t="s">
        <v>6782</v>
      </c>
      <c r="P1831" t="s">
        <v>33</v>
      </c>
      <c r="Q1831" t="s">
        <v>32</v>
      </c>
    </row>
    <row r="1832" spans="15:17" x14ac:dyDescent="0.3">
      <c r="O1832" t="s">
        <v>6787</v>
      </c>
      <c r="P1832" t="s">
        <v>33</v>
      </c>
      <c r="Q1832" t="s">
        <v>32</v>
      </c>
    </row>
    <row r="1833" spans="15:17" x14ac:dyDescent="0.3">
      <c r="O1833" t="s">
        <v>6790</v>
      </c>
      <c r="P1833" t="s">
        <v>33</v>
      </c>
      <c r="Q1833" t="s">
        <v>32</v>
      </c>
    </row>
    <row r="1834" spans="15:17" x14ac:dyDescent="0.3">
      <c r="O1834" t="s">
        <v>6794</v>
      </c>
      <c r="P1834" t="s">
        <v>33</v>
      </c>
      <c r="Q1834" t="s">
        <v>32</v>
      </c>
    </row>
    <row r="1835" spans="15:17" x14ac:dyDescent="0.3">
      <c r="O1835" t="s">
        <v>6799</v>
      </c>
      <c r="P1835" t="s">
        <v>33</v>
      </c>
      <c r="Q1835" t="s">
        <v>32</v>
      </c>
    </row>
    <row r="1836" spans="15:17" x14ac:dyDescent="0.3">
      <c r="O1836" t="s">
        <v>6804</v>
      </c>
      <c r="P1836" t="s">
        <v>33</v>
      </c>
      <c r="Q1836" t="s">
        <v>32</v>
      </c>
    </row>
    <row r="1837" spans="15:17" x14ac:dyDescent="0.3">
      <c r="O1837" t="s">
        <v>6807</v>
      </c>
      <c r="P1837" t="s">
        <v>33</v>
      </c>
      <c r="Q1837" t="s">
        <v>47</v>
      </c>
    </row>
    <row r="1838" spans="15:17" x14ac:dyDescent="0.3">
      <c r="O1838" t="s">
        <v>6810</v>
      </c>
      <c r="P1838" t="s">
        <v>33</v>
      </c>
      <c r="Q1838" t="s">
        <v>32</v>
      </c>
    </row>
    <row r="1839" spans="15:17" x14ac:dyDescent="0.3">
      <c r="O1839" t="s">
        <v>6812</v>
      </c>
      <c r="P1839" t="s">
        <v>33</v>
      </c>
      <c r="Q1839" t="s">
        <v>32</v>
      </c>
    </row>
    <row r="1840" spans="15:17" x14ac:dyDescent="0.3">
      <c r="O1840" t="s">
        <v>6816</v>
      </c>
      <c r="P1840" t="s">
        <v>33</v>
      </c>
      <c r="Q1840" t="s">
        <v>32</v>
      </c>
    </row>
    <row r="1841" spans="15:17" x14ac:dyDescent="0.3">
      <c r="O1841" t="s">
        <v>6819</v>
      </c>
      <c r="P1841" t="s">
        <v>33</v>
      </c>
      <c r="Q1841" t="s">
        <v>32</v>
      </c>
    </row>
    <row r="1842" spans="15:17" x14ac:dyDescent="0.3">
      <c r="O1842" t="s">
        <v>6821</v>
      </c>
      <c r="P1842" t="s">
        <v>33</v>
      </c>
      <c r="Q1842" t="s">
        <v>32</v>
      </c>
    </row>
    <row r="1843" spans="15:17" x14ac:dyDescent="0.3">
      <c r="O1843" t="s">
        <v>6823</v>
      </c>
      <c r="P1843" t="s">
        <v>33</v>
      </c>
      <c r="Q1843" t="s">
        <v>6826</v>
      </c>
    </row>
    <row r="1844" spans="15:17" x14ac:dyDescent="0.3">
      <c r="O1844" t="s">
        <v>6828</v>
      </c>
      <c r="P1844" t="s">
        <v>33</v>
      </c>
      <c r="Q1844" t="s">
        <v>32</v>
      </c>
    </row>
    <row r="1845" spans="15:17" x14ac:dyDescent="0.3">
      <c r="O1845" t="s">
        <v>6832</v>
      </c>
      <c r="P1845" t="s">
        <v>33</v>
      </c>
      <c r="Q1845" t="s">
        <v>32</v>
      </c>
    </row>
    <row r="1846" spans="15:17" x14ac:dyDescent="0.3">
      <c r="O1846" t="s">
        <v>6834</v>
      </c>
      <c r="P1846" t="s">
        <v>33</v>
      </c>
      <c r="Q1846" t="s">
        <v>47</v>
      </c>
    </row>
    <row r="1847" spans="15:17" x14ac:dyDescent="0.3">
      <c r="O1847" t="s">
        <v>6836</v>
      </c>
      <c r="P1847" t="s">
        <v>33</v>
      </c>
      <c r="Q1847" t="s">
        <v>32</v>
      </c>
    </row>
    <row r="1848" spans="15:17" x14ac:dyDescent="0.3">
      <c r="O1848" t="s">
        <v>6840</v>
      </c>
      <c r="P1848" t="s">
        <v>33</v>
      </c>
      <c r="Q1848" t="s">
        <v>32</v>
      </c>
    </row>
    <row r="1849" spans="15:17" x14ac:dyDescent="0.3">
      <c r="O1849" t="s">
        <v>6842</v>
      </c>
      <c r="P1849" t="s">
        <v>33</v>
      </c>
      <c r="Q1849" t="s">
        <v>32</v>
      </c>
    </row>
    <row r="1850" spans="15:17" x14ac:dyDescent="0.3">
      <c r="O1850" t="s">
        <v>6844</v>
      </c>
      <c r="P1850" t="s">
        <v>33</v>
      </c>
      <c r="Q1850" t="s">
        <v>32</v>
      </c>
    </row>
    <row r="1851" spans="15:17" x14ac:dyDescent="0.3">
      <c r="O1851" t="s">
        <v>6850</v>
      </c>
      <c r="P1851" t="s">
        <v>33</v>
      </c>
      <c r="Q1851" t="s">
        <v>32</v>
      </c>
    </row>
    <row r="1852" spans="15:17" x14ac:dyDescent="0.3">
      <c r="O1852" t="s">
        <v>6855</v>
      </c>
      <c r="P1852" t="s">
        <v>33</v>
      </c>
      <c r="Q1852" t="s">
        <v>32</v>
      </c>
    </row>
    <row r="1853" spans="15:17" x14ac:dyDescent="0.3">
      <c r="O1853" t="s">
        <v>6859</v>
      </c>
      <c r="P1853" t="s">
        <v>33</v>
      </c>
      <c r="Q1853" t="s">
        <v>32</v>
      </c>
    </row>
    <row r="1854" spans="15:17" x14ac:dyDescent="0.3">
      <c r="O1854" t="s">
        <v>6862</v>
      </c>
      <c r="P1854" t="s">
        <v>33</v>
      </c>
      <c r="Q1854" t="s">
        <v>32</v>
      </c>
    </row>
    <row r="1855" spans="15:17" x14ac:dyDescent="0.3">
      <c r="O1855" t="s">
        <v>6865</v>
      </c>
      <c r="P1855" t="s">
        <v>33</v>
      </c>
      <c r="Q1855" t="s">
        <v>32</v>
      </c>
    </row>
    <row r="1856" spans="15:17" x14ac:dyDescent="0.3">
      <c r="O1856" t="s">
        <v>6871</v>
      </c>
      <c r="P1856" t="s">
        <v>33</v>
      </c>
      <c r="Q1856" t="s">
        <v>32</v>
      </c>
    </row>
    <row r="1857" spans="15:17" x14ac:dyDescent="0.3">
      <c r="O1857" t="s">
        <v>6874</v>
      </c>
      <c r="P1857" t="s">
        <v>33</v>
      </c>
      <c r="Q1857" t="s">
        <v>32</v>
      </c>
    </row>
    <row r="1858" spans="15:17" x14ac:dyDescent="0.3">
      <c r="O1858" t="s">
        <v>6878</v>
      </c>
      <c r="P1858" t="s">
        <v>33</v>
      </c>
      <c r="Q1858" t="s">
        <v>32</v>
      </c>
    </row>
    <row r="1859" spans="15:17" x14ac:dyDescent="0.3">
      <c r="O1859" t="s">
        <v>6881</v>
      </c>
      <c r="P1859" t="s">
        <v>33</v>
      </c>
      <c r="Q1859" t="s">
        <v>137</v>
      </c>
    </row>
    <row r="1860" spans="15:17" x14ac:dyDescent="0.3">
      <c r="O1860" t="s">
        <v>6884</v>
      </c>
      <c r="P1860" t="s">
        <v>33</v>
      </c>
      <c r="Q1860" t="s">
        <v>32</v>
      </c>
    </row>
    <row r="1861" spans="15:17" x14ac:dyDescent="0.3">
      <c r="O1861" t="s">
        <v>6887</v>
      </c>
      <c r="P1861" t="s">
        <v>33</v>
      </c>
      <c r="Q1861" t="s">
        <v>32</v>
      </c>
    </row>
    <row r="1862" spans="15:17" x14ac:dyDescent="0.3">
      <c r="O1862" t="s">
        <v>6890</v>
      </c>
      <c r="P1862" t="s">
        <v>33</v>
      </c>
      <c r="Q1862" t="s">
        <v>205</v>
      </c>
    </row>
    <row r="1863" spans="15:17" x14ac:dyDescent="0.3">
      <c r="O1863" t="s">
        <v>6895</v>
      </c>
      <c r="P1863" t="s">
        <v>33</v>
      </c>
      <c r="Q1863" t="s">
        <v>32</v>
      </c>
    </row>
    <row r="1864" spans="15:17" x14ac:dyDescent="0.3">
      <c r="O1864" t="s">
        <v>6898</v>
      </c>
      <c r="P1864" t="s">
        <v>33</v>
      </c>
      <c r="Q1864" t="s">
        <v>205</v>
      </c>
    </row>
    <row r="1865" spans="15:17" x14ac:dyDescent="0.3">
      <c r="O1865" t="s">
        <v>6901</v>
      </c>
      <c r="P1865" t="s">
        <v>33</v>
      </c>
      <c r="Q1865" t="s">
        <v>32</v>
      </c>
    </row>
    <row r="1866" spans="15:17" x14ac:dyDescent="0.3">
      <c r="O1866" t="s">
        <v>6904</v>
      </c>
      <c r="P1866" t="s">
        <v>33</v>
      </c>
      <c r="Q1866" t="s">
        <v>47</v>
      </c>
    </row>
    <row r="1867" spans="15:17" x14ac:dyDescent="0.3">
      <c r="O1867" t="s">
        <v>6908</v>
      </c>
      <c r="P1867" t="s">
        <v>33</v>
      </c>
      <c r="Q1867" t="s">
        <v>6060</v>
      </c>
    </row>
    <row r="1868" spans="15:17" x14ac:dyDescent="0.3">
      <c r="O1868" t="s">
        <v>6913</v>
      </c>
      <c r="P1868" t="s">
        <v>33</v>
      </c>
      <c r="Q1868" t="s">
        <v>32</v>
      </c>
    </row>
    <row r="1869" spans="15:17" hidden="1" x14ac:dyDescent="0.3">
      <c r="O1869" t="s">
        <v>6917</v>
      </c>
      <c r="P1869" t="s">
        <v>2067</v>
      </c>
      <c r="Q1869" t="s">
        <v>1390</v>
      </c>
    </row>
    <row r="1870" spans="15:17" x14ac:dyDescent="0.3">
      <c r="O1870" t="s">
        <v>6923</v>
      </c>
      <c r="P1870" t="s">
        <v>33</v>
      </c>
      <c r="Q1870" t="s">
        <v>32</v>
      </c>
    </row>
    <row r="1871" spans="15:17" x14ac:dyDescent="0.3">
      <c r="O1871" t="s">
        <v>6927</v>
      </c>
      <c r="P1871" t="s">
        <v>33</v>
      </c>
      <c r="Q1871" t="s">
        <v>32</v>
      </c>
    </row>
    <row r="1872" spans="15:17" hidden="1" x14ac:dyDescent="0.3">
      <c r="O1872" t="s">
        <v>6929</v>
      </c>
      <c r="P1872" t="s">
        <v>5076</v>
      </c>
      <c r="Q1872" t="s">
        <v>665</v>
      </c>
    </row>
    <row r="1873" spans="15:17" x14ac:dyDescent="0.3">
      <c r="O1873" t="s">
        <v>6934</v>
      </c>
      <c r="P1873" t="s">
        <v>33</v>
      </c>
      <c r="Q1873" t="s">
        <v>32</v>
      </c>
    </row>
    <row r="1874" spans="15:17" x14ac:dyDescent="0.3">
      <c r="O1874" t="s">
        <v>6936</v>
      </c>
      <c r="P1874" t="s">
        <v>33</v>
      </c>
      <c r="Q1874" t="s">
        <v>1390</v>
      </c>
    </row>
    <row r="1875" spans="15:17" x14ac:dyDescent="0.3">
      <c r="O1875" t="s">
        <v>6938</v>
      </c>
      <c r="P1875" t="s">
        <v>33</v>
      </c>
      <c r="Q1875" t="s">
        <v>32</v>
      </c>
    </row>
    <row r="1876" spans="15:17" x14ac:dyDescent="0.3">
      <c r="O1876" t="s">
        <v>6940</v>
      </c>
      <c r="P1876" t="s">
        <v>33</v>
      </c>
      <c r="Q1876" t="s">
        <v>32</v>
      </c>
    </row>
    <row r="1877" spans="15:17" x14ac:dyDescent="0.3">
      <c r="O1877" t="s">
        <v>6942</v>
      </c>
      <c r="P1877" t="s">
        <v>33</v>
      </c>
      <c r="Q1877" t="s">
        <v>32</v>
      </c>
    </row>
    <row r="1878" spans="15:17" x14ac:dyDescent="0.3">
      <c r="O1878" t="s">
        <v>6945</v>
      </c>
      <c r="P1878" t="s">
        <v>33</v>
      </c>
      <c r="Q1878" t="s">
        <v>32</v>
      </c>
    </row>
    <row r="1879" spans="15:17" x14ac:dyDescent="0.3">
      <c r="O1879" t="s">
        <v>6947</v>
      </c>
      <c r="P1879" t="s">
        <v>33</v>
      </c>
      <c r="Q1879" t="s">
        <v>32</v>
      </c>
    </row>
    <row r="1880" spans="15:17" x14ac:dyDescent="0.3">
      <c r="O1880" t="s">
        <v>6949</v>
      </c>
      <c r="P1880" t="s">
        <v>33</v>
      </c>
      <c r="Q1880" t="s">
        <v>32</v>
      </c>
    </row>
    <row r="1881" spans="15:17" x14ac:dyDescent="0.3">
      <c r="O1881" t="s">
        <v>6951</v>
      </c>
      <c r="P1881" t="s">
        <v>33</v>
      </c>
      <c r="Q1881" t="s">
        <v>32</v>
      </c>
    </row>
    <row r="1882" spans="15:17" x14ac:dyDescent="0.3">
      <c r="O1882" t="s">
        <v>6955</v>
      </c>
      <c r="P1882" t="s">
        <v>33</v>
      </c>
      <c r="Q1882" t="s">
        <v>32</v>
      </c>
    </row>
    <row r="1883" spans="15:17" x14ac:dyDescent="0.3">
      <c r="O1883" t="s">
        <v>6958</v>
      </c>
      <c r="P1883" t="s">
        <v>33</v>
      </c>
      <c r="Q1883" t="s">
        <v>32</v>
      </c>
    </row>
    <row r="1884" spans="15:17" x14ac:dyDescent="0.3">
      <c r="O1884" t="s">
        <v>6961</v>
      </c>
      <c r="P1884" t="s">
        <v>33</v>
      </c>
      <c r="Q1884" t="s">
        <v>32</v>
      </c>
    </row>
    <row r="1885" spans="15:17" x14ac:dyDescent="0.3">
      <c r="O1885" t="s">
        <v>6963</v>
      </c>
      <c r="P1885" t="s">
        <v>33</v>
      </c>
      <c r="Q1885" t="s">
        <v>32</v>
      </c>
    </row>
    <row r="1886" spans="15:17" x14ac:dyDescent="0.3">
      <c r="O1886" t="s">
        <v>6965</v>
      </c>
      <c r="P1886" t="s">
        <v>33</v>
      </c>
      <c r="Q1886" t="s">
        <v>32</v>
      </c>
    </row>
    <row r="1887" spans="15:17" x14ac:dyDescent="0.3">
      <c r="O1887" t="s">
        <v>6969</v>
      </c>
      <c r="P1887" t="s">
        <v>33</v>
      </c>
      <c r="Q1887" t="s">
        <v>572</v>
      </c>
    </row>
    <row r="1888" spans="15:17" x14ac:dyDescent="0.3">
      <c r="O1888" t="s">
        <v>6973</v>
      </c>
      <c r="P1888" t="s">
        <v>33</v>
      </c>
      <c r="Q1888" t="s">
        <v>32</v>
      </c>
    </row>
    <row r="1889" spans="15:17" x14ac:dyDescent="0.3">
      <c r="O1889" t="s">
        <v>6975</v>
      </c>
      <c r="P1889" t="s">
        <v>33</v>
      </c>
      <c r="Q1889" t="s">
        <v>32</v>
      </c>
    </row>
    <row r="1890" spans="15:17" x14ac:dyDescent="0.3">
      <c r="O1890" t="s">
        <v>6978</v>
      </c>
      <c r="P1890" t="s">
        <v>33</v>
      </c>
      <c r="Q1890" t="s">
        <v>32</v>
      </c>
    </row>
    <row r="1891" spans="15:17" x14ac:dyDescent="0.3">
      <c r="O1891" t="s">
        <v>6980</v>
      </c>
      <c r="P1891" t="s">
        <v>33</v>
      </c>
      <c r="Q1891" t="s">
        <v>32</v>
      </c>
    </row>
    <row r="1892" spans="15:17" x14ac:dyDescent="0.3">
      <c r="O1892" t="s">
        <v>6982</v>
      </c>
      <c r="P1892" t="s">
        <v>33</v>
      </c>
      <c r="Q1892" t="s">
        <v>32</v>
      </c>
    </row>
    <row r="1893" spans="15:17" x14ac:dyDescent="0.3">
      <c r="O1893" t="s">
        <v>6985</v>
      </c>
      <c r="P1893" t="s">
        <v>33</v>
      </c>
      <c r="Q1893" t="s">
        <v>32</v>
      </c>
    </row>
    <row r="1894" spans="15:17" x14ac:dyDescent="0.3">
      <c r="O1894" t="s">
        <v>6991</v>
      </c>
      <c r="P1894" t="s">
        <v>33</v>
      </c>
      <c r="Q1894" t="s">
        <v>32</v>
      </c>
    </row>
    <row r="1895" spans="15:17" x14ac:dyDescent="0.3">
      <c r="O1895" t="s">
        <v>6994</v>
      </c>
      <c r="P1895" t="s">
        <v>33</v>
      </c>
      <c r="Q1895" t="s">
        <v>32</v>
      </c>
    </row>
    <row r="1896" spans="15:17" x14ac:dyDescent="0.3">
      <c r="O1896" t="s">
        <v>6997</v>
      </c>
      <c r="P1896" t="s">
        <v>33</v>
      </c>
      <c r="Q1896" t="s">
        <v>32</v>
      </c>
    </row>
    <row r="1897" spans="15:17" x14ac:dyDescent="0.3">
      <c r="O1897" t="s">
        <v>7000</v>
      </c>
      <c r="P1897" t="s">
        <v>33</v>
      </c>
      <c r="Q1897" t="s">
        <v>32</v>
      </c>
    </row>
    <row r="1898" spans="15:17" x14ac:dyDescent="0.3">
      <c r="O1898" t="s">
        <v>7003</v>
      </c>
      <c r="P1898" t="s">
        <v>33</v>
      </c>
      <c r="Q1898" t="s">
        <v>32</v>
      </c>
    </row>
    <row r="1899" spans="15:17" x14ac:dyDescent="0.3">
      <c r="O1899" t="s">
        <v>7005</v>
      </c>
      <c r="P1899" t="s">
        <v>33</v>
      </c>
      <c r="Q1899" t="s">
        <v>32</v>
      </c>
    </row>
    <row r="1900" spans="15:17" x14ac:dyDescent="0.3">
      <c r="O1900" t="s">
        <v>7009</v>
      </c>
      <c r="P1900" t="s">
        <v>33</v>
      </c>
      <c r="Q1900" t="s">
        <v>47</v>
      </c>
    </row>
    <row r="1901" spans="15:17" x14ac:dyDescent="0.3">
      <c r="O1901" t="s">
        <v>7015</v>
      </c>
      <c r="P1901" t="s">
        <v>33</v>
      </c>
      <c r="Q1901" t="s">
        <v>47</v>
      </c>
    </row>
    <row r="1902" spans="15:17" x14ac:dyDescent="0.3">
      <c r="O1902" t="s">
        <v>7018</v>
      </c>
      <c r="P1902" t="s">
        <v>33</v>
      </c>
      <c r="Q1902" t="s">
        <v>32</v>
      </c>
    </row>
    <row r="1903" spans="15:17" hidden="1" x14ac:dyDescent="0.3">
      <c r="O1903" t="s">
        <v>7020</v>
      </c>
      <c r="P1903" t="s">
        <v>5440</v>
      </c>
      <c r="Q1903" t="s">
        <v>2116</v>
      </c>
    </row>
    <row r="1904" spans="15:17" x14ac:dyDescent="0.3">
      <c r="O1904" t="s">
        <v>7022</v>
      </c>
      <c r="P1904" t="s">
        <v>33</v>
      </c>
      <c r="Q1904" t="s">
        <v>32</v>
      </c>
    </row>
    <row r="1905" spans="15:17" x14ac:dyDescent="0.3">
      <c r="O1905" t="s">
        <v>7025</v>
      </c>
      <c r="P1905" t="s">
        <v>33</v>
      </c>
      <c r="Q1905" t="s">
        <v>32</v>
      </c>
    </row>
    <row r="1906" spans="15:17" x14ac:dyDescent="0.3">
      <c r="O1906" t="s">
        <v>7027</v>
      </c>
      <c r="P1906" t="s">
        <v>33</v>
      </c>
      <c r="Q1906" t="s">
        <v>32</v>
      </c>
    </row>
    <row r="1907" spans="15:17" x14ac:dyDescent="0.3">
      <c r="O1907" t="s">
        <v>7030</v>
      </c>
      <c r="P1907" t="s">
        <v>33</v>
      </c>
      <c r="Q1907" t="s">
        <v>32</v>
      </c>
    </row>
    <row r="1908" spans="15:17" x14ac:dyDescent="0.3">
      <c r="O1908" t="s">
        <v>7033</v>
      </c>
      <c r="P1908" t="s">
        <v>33</v>
      </c>
      <c r="Q1908" t="s">
        <v>32</v>
      </c>
    </row>
    <row r="1909" spans="15:17" x14ac:dyDescent="0.3">
      <c r="O1909" t="s">
        <v>7036</v>
      </c>
      <c r="P1909" t="s">
        <v>33</v>
      </c>
      <c r="Q1909" t="s">
        <v>32</v>
      </c>
    </row>
    <row r="1910" spans="15:17" x14ac:dyDescent="0.3">
      <c r="O1910" t="s">
        <v>7040</v>
      </c>
      <c r="P1910" t="s">
        <v>33</v>
      </c>
      <c r="Q1910" t="s">
        <v>32</v>
      </c>
    </row>
    <row r="1911" spans="15:17" x14ac:dyDescent="0.3">
      <c r="O1911" t="s">
        <v>7042</v>
      </c>
      <c r="P1911" t="s">
        <v>33</v>
      </c>
      <c r="Q1911" t="s">
        <v>32</v>
      </c>
    </row>
    <row r="1912" spans="15:17" x14ac:dyDescent="0.3">
      <c r="O1912" t="s">
        <v>7044</v>
      </c>
      <c r="P1912" t="s">
        <v>33</v>
      </c>
      <c r="Q1912" t="s">
        <v>32</v>
      </c>
    </row>
    <row r="1913" spans="15:17" x14ac:dyDescent="0.3">
      <c r="O1913" t="s">
        <v>7047</v>
      </c>
      <c r="P1913" t="s">
        <v>33</v>
      </c>
      <c r="Q1913" t="s">
        <v>32</v>
      </c>
    </row>
    <row r="1914" spans="15:17" x14ac:dyDescent="0.3">
      <c r="O1914" t="s">
        <v>7051</v>
      </c>
      <c r="P1914" t="s">
        <v>33</v>
      </c>
      <c r="Q1914" t="s">
        <v>32</v>
      </c>
    </row>
    <row r="1915" spans="15:17" x14ac:dyDescent="0.3">
      <c r="O1915" t="s">
        <v>7055</v>
      </c>
      <c r="P1915" t="s">
        <v>33</v>
      </c>
      <c r="Q1915" t="s">
        <v>47</v>
      </c>
    </row>
    <row r="1916" spans="15:17" x14ac:dyDescent="0.3">
      <c r="O1916" t="s">
        <v>7060</v>
      </c>
      <c r="P1916" t="s">
        <v>33</v>
      </c>
      <c r="Q1916" t="s">
        <v>32</v>
      </c>
    </row>
    <row r="1917" spans="15:17" x14ac:dyDescent="0.3">
      <c r="O1917" t="s">
        <v>7063</v>
      </c>
      <c r="P1917" t="s">
        <v>33</v>
      </c>
      <c r="Q1917" t="s">
        <v>32</v>
      </c>
    </row>
    <row r="1918" spans="15:17" x14ac:dyDescent="0.3">
      <c r="O1918" t="s">
        <v>7068</v>
      </c>
      <c r="P1918" t="s">
        <v>33</v>
      </c>
      <c r="Q1918" t="s">
        <v>5586</v>
      </c>
    </row>
    <row r="1919" spans="15:17" x14ac:dyDescent="0.3">
      <c r="O1919" t="s">
        <v>7070</v>
      </c>
      <c r="P1919" t="s">
        <v>33</v>
      </c>
      <c r="Q1919" t="s">
        <v>32</v>
      </c>
    </row>
    <row r="1920" spans="15:17" x14ac:dyDescent="0.3">
      <c r="O1920" t="s">
        <v>7075</v>
      </c>
      <c r="P1920" t="s">
        <v>33</v>
      </c>
      <c r="Q1920" t="s">
        <v>32</v>
      </c>
    </row>
    <row r="1921" spans="15:17" x14ac:dyDescent="0.3">
      <c r="O1921" t="s">
        <v>7078</v>
      </c>
      <c r="P1921" t="s">
        <v>33</v>
      </c>
      <c r="Q1921" t="s">
        <v>32</v>
      </c>
    </row>
    <row r="1922" spans="15:17" x14ac:dyDescent="0.3">
      <c r="O1922" t="s">
        <v>7082</v>
      </c>
      <c r="P1922" t="s">
        <v>33</v>
      </c>
      <c r="Q1922" t="s">
        <v>47</v>
      </c>
    </row>
    <row r="1923" spans="15:17" x14ac:dyDescent="0.3">
      <c r="O1923" t="s">
        <v>7086</v>
      </c>
      <c r="P1923" t="s">
        <v>33</v>
      </c>
      <c r="Q1923" t="s">
        <v>32</v>
      </c>
    </row>
    <row r="1924" spans="15:17" hidden="1" x14ac:dyDescent="0.3">
      <c r="O1924" t="s">
        <v>7088</v>
      </c>
      <c r="P1924" t="s">
        <v>2067</v>
      </c>
      <c r="Q1924" t="s">
        <v>1390</v>
      </c>
    </row>
    <row r="1925" spans="15:17" x14ac:dyDescent="0.3">
      <c r="O1925" t="s">
        <v>7093</v>
      </c>
      <c r="P1925" t="s">
        <v>33</v>
      </c>
      <c r="Q1925" t="s">
        <v>47</v>
      </c>
    </row>
    <row r="1926" spans="15:17" x14ac:dyDescent="0.3">
      <c r="O1926" t="s">
        <v>7098</v>
      </c>
      <c r="P1926" t="s">
        <v>33</v>
      </c>
      <c r="Q1926" t="s">
        <v>32</v>
      </c>
    </row>
    <row r="1927" spans="15:17" x14ac:dyDescent="0.3">
      <c r="O1927" t="s">
        <v>7104</v>
      </c>
      <c r="P1927" t="s">
        <v>33</v>
      </c>
      <c r="Q1927" t="s">
        <v>32</v>
      </c>
    </row>
    <row r="1928" spans="15:17" x14ac:dyDescent="0.3">
      <c r="O1928" t="s">
        <v>7109</v>
      </c>
      <c r="P1928" t="s">
        <v>33</v>
      </c>
      <c r="Q1928" t="s">
        <v>32</v>
      </c>
    </row>
    <row r="1929" spans="15:17" x14ac:dyDescent="0.3">
      <c r="O1929" t="s">
        <v>7115</v>
      </c>
      <c r="P1929" t="s">
        <v>33</v>
      </c>
      <c r="Q1929" t="s">
        <v>287</v>
      </c>
    </row>
    <row r="1930" spans="15:17" x14ac:dyDescent="0.3">
      <c r="O1930" t="s">
        <v>7119</v>
      </c>
      <c r="P1930" t="s">
        <v>33</v>
      </c>
      <c r="Q1930" t="s">
        <v>32</v>
      </c>
    </row>
    <row r="1931" spans="15:17" x14ac:dyDescent="0.3">
      <c r="O1931" t="s">
        <v>7122</v>
      </c>
      <c r="P1931" t="s">
        <v>33</v>
      </c>
      <c r="Q1931" t="s">
        <v>32</v>
      </c>
    </row>
    <row r="1932" spans="15:17" x14ac:dyDescent="0.3">
      <c r="O1932" t="s">
        <v>7124</v>
      </c>
      <c r="P1932" t="s">
        <v>33</v>
      </c>
      <c r="Q1932" t="s">
        <v>32</v>
      </c>
    </row>
    <row r="1933" spans="15:17" x14ac:dyDescent="0.3">
      <c r="O1933" t="s">
        <v>7126</v>
      </c>
      <c r="P1933" t="s">
        <v>33</v>
      </c>
      <c r="Q1933" t="s">
        <v>32</v>
      </c>
    </row>
    <row r="1934" spans="15:17" x14ac:dyDescent="0.3">
      <c r="O1934" t="s">
        <v>7129</v>
      </c>
      <c r="P1934" t="s">
        <v>33</v>
      </c>
      <c r="Q1934" t="s">
        <v>32</v>
      </c>
    </row>
    <row r="1935" spans="15:17" x14ac:dyDescent="0.3">
      <c r="O1935" t="s">
        <v>7131</v>
      </c>
      <c r="P1935" t="s">
        <v>33</v>
      </c>
      <c r="Q1935" t="s">
        <v>32</v>
      </c>
    </row>
    <row r="1936" spans="15:17" x14ac:dyDescent="0.3">
      <c r="O1936" t="s">
        <v>7134</v>
      </c>
      <c r="P1936" t="s">
        <v>33</v>
      </c>
      <c r="Q1936" t="s">
        <v>32</v>
      </c>
    </row>
    <row r="1937" spans="15:17" x14ac:dyDescent="0.3">
      <c r="O1937" t="s">
        <v>7138</v>
      </c>
      <c r="P1937" t="s">
        <v>33</v>
      </c>
      <c r="Q1937" t="s">
        <v>32</v>
      </c>
    </row>
    <row r="1938" spans="15:17" x14ac:dyDescent="0.3">
      <c r="O1938" t="s">
        <v>7143</v>
      </c>
      <c r="P1938" t="s">
        <v>33</v>
      </c>
      <c r="Q1938" t="s">
        <v>32</v>
      </c>
    </row>
    <row r="1939" spans="15:17" x14ac:dyDescent="0.3">
      <c r="O1939" t="s">
        <v>7146</v>
      </c>
      <c r="P1939" t="s">
        <v>33</v>
      </c>
      <c r="Q1939" t="s">
        <v>32</v>
      </c>
    </row>
    <row r="1940" spans="15:17" x14ac:dyDescent="0.3">
      <c r="O1940" t="s">
        <v>7149</v>
      </c>
      <c r="P1940" t="s">
        <v>33</v>
      </c>
      <c r="Q1940" t="s">
        <v>32</v>
      </c>
    </row>
    <row r="1941" spans="15:17" x14ac:dyDescent="0.3">
      <c r="O1941" t="s">
        <v>7154</v>
      </c>
      <c r="P1941" t="s">
        <v>33</v>
      </c>
      <c r="Q1941" t="s">
        <v>47</v>
      </c>
    </row>
    <row r="1942" spans="15:17" x14ac:dyDescent="0.3">
      <c r="O1942" t="s">
        <v>7157</v>
      </c>
      <c r="P1942" t="s">
        <v>33</v>
      </c>
      <c r="Q1942" t="s">
        <v>32</v>
      </c>
    </row>
    <row r="1943" spans="15:17" x14ac:dyDescent="0.3">
      <c r="O1943" t="s">
        <v>7159</v>
      </c>
      <c r="P1943" t="s">
        <v>33</v>
      </c>
      <c r="Q1943" t="s">
        <v>32</v>
      </c>
    </row>
    <row r="1944" spans="15:17" x14ac:dyDescent="0.3">
      <c r="O1944" t="s">
        <v>7161</v>
      </c>
      <c r="P1944" t="s">
        <v>33</v>
      </c>
      <c r="Q1944" t="s">
        <v>47</v>
      </c>
    </row>
    <row r="1945" spans="15:17" x14ac:dyDescent="0.3">
      <c r="O1945" t="s">
        <v>7164</v>
      </c>
      <c r="P1945" t="s">
        <v>33</v>
      </c>
      <c r="Q1945" t="s">
        <v>32</v>
      </c>
    </row>
    <row r="1946" spans="15:17" x14ac:dyDescent="0.3">
      <c r="O1946" t="s">
        <v>7168</v>
      </c>
      <c r="P1946" t="s">
        <v>33</v>
      </c>
      <c r="Q1946" t="s">
        <v>32</v>
      </c>
    </row>
    <row r="1947" spans="15:17" x14ac:dyDescent="0.3">
      <c r="O1947" t="s">
        <v>7173</v>
      </c>
      <c r="P1947" t="s">
        <v>33</v>
      </c>
      <c r="Q1947" t="s">
        <v>32</v>
      </c>
    </row>
    <row r="1948" spans="15:17" x14ac:dyDescent="0.3">
      <c r="O1948" t="s">
        <v>7177</v>
      </c>
      <c r="P1948" t="s">
        <v>33</v>
      </c>
      <c r="Q1948" t="s">
        <v>32</v>
      </c>
    </row>
    <row r="1949" spans="15:17" x14ac:dyDescent="0.3">
      <c r="O1949" t="s">
        <v>7180</v>
      </c>
      <c r="P1949" t="s">
        <v>33</v>
      </c>
      <c r="Q1949" t="s">
        <v>32</v>
      </c>
    </row>
    <row r="1950" spans="15:17" x14ac:dyDescent="0.3">
      <c r="O1950" t="s">
        <v>7182</v>
      </c>
      <c r="P1950" t="s">
        <v>33</v>
      </c>
      <c r="Q1950" t="s">
        <v>32</v>
      </c>
    </row>
    <row r="1951" spans="15:17" x14ac:dyDescent="0.3">
      <c r="O1951" t="s">
        <v>7185</v>
      </c>
      <c r="P1951" t="s">
        <v>33</v>
      </c>
      <c r="Q1951" t="s">
        <v>32</v>
      </c>
    </row>
    <row r="1952" spans="15:17" x14ac:dyDescent="0.3">
      <c r="O1952" t="s">
        <v>7189</v>
      </c>
      <c r="P1952" t="s">
        <v>33</v>
      </c>
      <c r="Q1952" t="s">
        <v>47</v>
      </c>
    </row>
    <row r="1953" spans="15:17" x14ac:dyDescent="0.3">
      <c r="O1953" t="s">
        <v>7191</v>
      </c>
      <c r="P1953" t="s">
        <v>33</v>
      </c>
      <c r="Q1953" t="s">
        <v>205</v>
      </c>
    </row>
    <row r="1954" spans="15:17" x14ac:dyDescent="0.3">
      <c r="O1954" t="s">
        <v>7196</v>
      </c>
      <c r="P1954" t="s">
        <v>33</v>
      </c>
      <c r="Q1954" t="s">
        <v>32</v>
      </c>
    </row>
    <row r="1955" spans="15:17" x14ac:dyDescent="0.3">
      <c r="O1955" t="s">
        <v>7198</v>
      </c>
      <c r="P1955" t="s">
        <v>33</v>
      </c>
      <c r="Q1955" t="s">
        <v>572</v>
      </c>
    </row>
    <row r="1956" spans="15:17" x14ac:dyDescent="0.3">
      <c r="O1956" t="s">
        <v>7201</v>
      </c>
      <c r="P1956" t="s">
        <v>33</v>
      </c>
      <c r="Q1956" t="s">
        <v>32</v>
      </c>
    </row>
    <row r="1957" spans="15:17" x14ac:dyDescent="0.3">
      <c r="O1957" t="s">
        <v>7203</v>
      </c>
      <c r="P1957" t="s">
        <v>33</v>
      </c>
      <c r="Q1957" t="s">
        <v>32</v>
      </c>
    </row>
    <row r="1958" spans="15:17" x14ac:dyDescent="0.3">
      <c r="O1958" t="s">
        <v>7206</v>
      </c>
      <c r="P1958" t="s">
        <v>33</v>
      </c>
      <c r="Q1958" t="s">
        <v>32</v>
      </c>
    </row>
    <row r="1959" spans="15:17" x14ac:dyDescent="0.3">
      <c r="O1959" t="s">
        <v>7209</v>
      </c>
      <c r="P1959" t="s">
        <v>33</v>
      </c>
      <c r="Q1959" t="s">
        <v>32</v>
      </c>
    </row>
    <row r="1960" spans="15:17" x14ac:dyDescent="0.3">
      <c r="O1960" t="s">
        <v>7215</v>
      </c>
      <c r="P1960" t="s">
        <v>33</v>
      </c>
      <c r="Q1960" t="s">
        <v>32</v>
      </c>
    </row>
    <row r="1961" spans="15:17" x14ac:dyDescent="0.3">
      <c r="O1961" t="s">
        <v>7217</v>
      </c>
      <c r="P1961" t="s">
        <v>33</v>
      </c>
      <c r="Q1961" t="s">
        <v>1390</v>
      </c>
    </row>
    <row r="1962" spans="15:17" hidden="1" x14ac:dyDescent="0.3">
      <c r="O1962" t="s">
        <v>7220</v>
      </c>
      <c r="P1962" t="s">
        <v>7223</v>
      </c>
      <c r="Q1962" t="s">
        <v>7222</v>
      </c>
    </row>
    <row r="1963" spans="15:17" hidden="1" x14ac:dyDescent="0.3">
      <c r="O1963" t="s">
        <v>7225</v>
      </c>
      <c r="P1963" t="s">
        <v>2067</v>
      </c>
      <c r="Q1963" t="s">
        <v>1390</v>
      </c>
    </row>
    <row r="1964" spans="15:17" x14ac:dyDescent="0.3">
      <c r="O1964" t="s">
        <v>7228</v>
      </c>
      <c r="P1964" t="s">
        <v>33</v>
      </c>
      <c r="Q1964" t="s">
        <v>32</v>
      </c>
    </row>
    <row r="1965" spans="15:17" x14ac:dyDescent="0.3">
      <c r="O1965" t="s">
        <v>7231</v>
      </c>
      <c r="P1965" t="s">
        <v>33</v>
      </c>
      <c r="Q1965" t="s">
        <v>32</v>
      </c>
    </row>
    <row r="1966" spans="15:17" x14ac:dyDescent="0.3">
      <c r="O1966" t="s">
        <v>7234</v>
      </c>
      <c r="P1966" t="s">
        <v>33</v>
      </c>
      <c r="Q1966" t="s">
        <v>47</v>
      </c>
    </row>
    <row r="1967" spans="15:17" x14ac:dyDescent="0.3">
      <c r="O1967" t="s">
        <v>7239</v>
      </c>
      <c r="P1967" t="s">
        <v>33</v>
      </c>
      <c r="Q1967" t="s">
        <v>32</v>
      </c>
    </row>
    <row r="1968" spans="15:17" hidden="1" x14ac:dyDescent="0.3">
      <c r="O1968" t="s">
        <v>7242</v>
      </c>
      <c r="P1968" t="s">
        <v>2067</v>
      </c>
      <c r="Q1968" t="s">
        <v>1390</v>
      </c>
    </row>
    <row r="1969" spans="15:17" x14ac:dyDescent="0.3">
      <c r="O1969" t="s">
        <v>7248</v>
      </c>
      <c r="P1969" t="s">
        <v>33</v>
      </c>
      <c r="Q1969" t="s">
        <v>32</v>
      </c>
    </row>
    <row r="1970" spans="15:17" x14ac:dyDescent="0.3">
      <c r="O1970" t="s">
        <v>7251</v>
      </c>
      <c r="P1970" t="s">
        <v>33</v>
      </c>
      <c r="Q1970" t="s">
        <v>32</v>
      </c>
    </row>
    <row r="1971" spans="15:17" x14ac:dyDescent="0.3">
      <c r="O1971" t="s">
        <v>7253</v>
      </c>
      <c r="P1971" t="s">
        <v>33</v>
      </c>
      <c r="Q1971" t="s">
        <v>32</v>
      </c>
    </row>
    <row r="1972" spans="15:17" x14ac:dyDescent="0.3">
      <c r="O1972" t="s">
        <v>7255</v>
      </c>
      <c r="P1972" t="s">
        <v>33</v>
      </c>
      <c r="Q1972" t="s">
        <v>32</v>
      </c>
    </row>
    <row r="1973" spans="15:17" x14ac:dyDescent="0.3">
      <c r="O1973" t="s">
        <v>7257</v>
      </c>
      <c r="P1973" t="s">
        <v>33</v>
      </c>
      <c r="Q1973" t="s">
        <v>32</v>
      </c>
    </row>
    <row r="1974" spans="15:17" x14ac:dyDescent="0.3">
      <c r="O1974" t="s">
        <v>7261</v>
      </c>
      <c r="P1974" t="s">
        <v>33</v>
      </c>
      <c r="Q1974" t="s">
        <v>32</v>
      </c>
    </row>
    <row r="1975" spans="15:17" x14ac:dyDescent="0.3">
      <c r="O1975" t="s">
        <v>7265</v>
      </c>
      <c r="P1975" t="s">
        <v>33</v>
      </c>
      <c r="Q1975" t="s">
        <v>32</v>
      </c>
    </row>
    <row r="1976" spans="15:17" x14ac:dyDescent="0.3">
      <c r="O1976" t="s">
        <v>7268</v>
      </c>
      <c r="P1976" t="s">
        <v>33</v>
      </c>
      <c r="Q1976" t="s">
        <v>32</v>
      </c>
    </row>
    <row r="1977" spans="15:17" x14ac:dyDescent="0.3">
      <c r="O1977" t="s">
        <v>7270</v>
      </c>
      <c r="P1977" t="s">
        <v>33</v>
      </c>
      <c r="Q1977" t="s">
        <v>32</v>
      </c>
    </row>
    <row r="1978" spans="15:17" x14ac:dyDescent="0.3">
      <c r="O1978" t="s">
        <v>7274</v>
      </c>
      <c r="P1978" t="s">
        <v>33</v>
      </c>
      <c r="Q1978" t="s">
        <v>32</v>
      </c>
    </row>
    <row r="1979" spans="15:17" x14ac:dyDescent="0.3">
      <c r="O1979" t="s">
        <v>7277</v>
      </c>
      <c r="P1979" t="s">
        <v>33</v>
      </c>
      <c r="Q1979" t="s">
        <v>32</v>
      </c>
    </row>
    <row r="1980" spans="15:17" x14ac:dyDescent="0.3">
      <c r="O1980" t="s">
        <v>7279</v>
      </c>
      <c r="P1980" t="s">
        <v>33</v>
      </c>
      <c r="Q1980" t="s">
        <v>572</v>
      </c>
    </row>
    <row r="1981" spans="15:17" x14ac:dyDescent="0.3">
      <c r="O1981" t="s">
        <v>7281</v>
      </c>
      <c r="P1981" t="s">
        <v>33</v>
      </c>
      <c r="Q1981" t="s">
        <v>1390</v>
      </c>
    </row>
    <row r="1982" spans="15:17" x14ac:dyDescent="0.3">
      <c r="O1982" t="s">
        <v>7285</v>
      </c>
      <c r="P1982" t="s">
        <v>33</v>
      </c>
      <c r="Q1982" t="s">
        <v>32</v>
      </c>
    </row>
    <row r="1983" spans="15:17" x14ac:dyDescent="0.3">
      <c r="O1983" t="s">
        <v>7288</v>
      </c>
      <c r="P1983" t="s">
        <v>33</v>
      </c>
      <c r="Q1983" t="s">
        <v>32</v>
      </c>
    </row>
    <row r="1984" spans="15:17" x14ac:dyDescent="0.3">
      <c r="O1984" t="s">
        <v>7293</v>
      </c>
      <c r="P1984" t="s">
        <v>33</v>
      </c>
      <c r="Q1984" t="s">
        <v>32</v>
      </c>
    </row>
    <row r="1985" spans="15:17" x14ac:dyDescent="0.3">
      <c r="O1985" t="s">
        <v>7295</v>
      </c>
      <c r="P1985" t="s">
        <v>33</v>
      </c>
      <c r="Q1985" t="s">
        <v>32</v>
      </c>
    </row>
    <row r="1986" spans="15:17" x14ac:dyDescent="0.3">
      <c r="O1986" t="s">
        <v>7298</v>
      </c>
      <c r="P1986" t="s">
        <v>33</v>
      </c>
      <c r="Q1986" t="s">
        <v>32</v>
      </c>
    </row>
    <row r="1987" spans="15:17" x14ac:dyDescent="0.3">
      <c r="O1987" t="s">
        <v>7300</v>
      </c>
      <c r="P1987" t="s">
        <v>33</v>
      </c>
      <c r="Q1987" t="s">
        <v>1390</v>
      </c>
    </row>
    <row r="1988" spans="15:17" x14ac:dyDescent="0.3">
      <c r="O1988" t="s">
        <v>7303</v>
      </c>
      <c r="P1988" t="s">
        <v>33</v>
      </c>
      <c r="Q1988" t="s">
        <v>32</v>
      </c>
    </row>
    <row r="1989" spans="15:17" x14ac:dyDescent="0.3">
      <c r="O1989" t="s">
        <v>7309</v>
      </c>
      <c r="P1989" t="s">
        <v>33</v>
      </c>
      <c r="Q1989" t="s">
        <v>32</v>
      </c>
    </row>
    <row r="1990" spans="15:17" x14ac:dyDescent="0.3">
      <c r="O1990" t="s">
        <v>7311</v>
      </c>
      <c r="P1990" t="s">
        <v>33</v>
      </c>
      <c r="Q1990" t="s">
        <v>32</v>
      </c>
    </row>
    <row r="1991" spans="15:17" x14ac:dyDescent="0.3">
      <c r="O1991" t="s">
        <v>7315</v>
      </c>
      <c r="P1991" t="s">
        <v>33</v>
      </c>
      <c r="Q1991" t="s">
        <v>205</v>
      </c>
    </row>
    <row r="1992" spans="15:17" x14ac:dyDescent="0.3">
      <c r="O1992" t="s">
        <v>7317</v>
      </c>
      <c r="P1992" t="s">
        <v>33</v>
      </c>
      <c r="Q1992" t="s">
        <v>32</v>
      </c>
    </row>
    <row r="1993" spans="15:17" x14ac:dyDescent="0.3">
      <c r="O1993" t="s">
        <v>7319</v>
      </c>
      <c r="P1993" t="s">
        <v>33</v>
      </c>
      <c r="Q1993" t="s">
        <v>32</v>
      </c>
    </row>
    <row r="1994" spans="15:17" x14ac:dyDescent="0.3">
      <c r="O1994" t="s">
        <v>7321</v>
      </c>
      <c r="P1994" t="s">
        <v>33</v>
      </c>
      <c r="Q1994" t="s">
        <v>32</v>
      </c>
    </row>
    <row r="1995" spans="15:17" x14ac:dyDescent="0.3">
      <c r="O1995" t="s">
        <v>7324</v>
      </c>
      <c r="P1995" t="s">
        <v>33</v>
      </c>
      <c r="Q1995" t="s">
        <v>32</v>
      </c>
    </row>
    <row r="1996" spans="15:17" x14ac:dyDescent="0.3">
      <c r="O1996" t="s">
        <v>7328</v>
      </c>
      <c r="P1996" t="s">
        <v>33</v>
      </c>
      <c r="Q1996" t="s">
        <v>32</v>
      </c>
    </row>
    <row r="1997" spans="15:17" x14ac:dyDescent="0.3">
      <c r="O1997" t="s">
        <v>7330</v>
      </c>
      <c r="P1997" t="s">
        <v>33</v>
      </c>
      <c r="Q1997" t="s">
        <v>32</v>
      </c>
    </row>
    <row r="1998" spans="15:17" x14ac:dyDescent="0.3">
      <c r="O1998" t="s">
        <v>7334</v>
      </c>
      <c r="P1998" t="s">
        <v>33</v>
      </c>
      <c r="Q1998" t="s">
        <v>32</v>
      </c>
    </row>
    <row r="1999" spans="15:17" x14ac:dyDescent="0.3">
      <c r="O1999" t="s">
        <v>7336</v>
      </c>
      <c r="P1999" t="s">
        <v>33</v>
      </c>
      <c r="Q1999" t="s">
        <v>32</v>
      </c>
    </row>
    <row r="2000" spans="15:17" x14ac:dyDescent="0.3">
      <c r="O2000" t="s">
        <v>7339</v>
      </c>
      <c r="P2000" t="s">
        <v>33</v>
      </c>
      <c r="Q2000" t="s">
        <v>32</v>
      </c>
    </row>
    <row r="2001" spans="15:17" x14ac:dyDescent="0.3">
      <c r="O2001" t="s">
        <v>7345</v>
      </c>
      <c r="P2001" t="s">
        <v>33</v>
      </c>
      <c r="Q2001" t="s">
        <v>32</v>
      </c>
    </row>
    <row r="2002" spans="15:17" x14ac:dyDescent="0.3">
      <c r="O2002" t="s">
        <v>7351</v>
      </c>
      <c r="P2002" t="s">
        <v>33</v>
      </c>
      <c r="Q2002" t="s">
        <v>32</v>
      </c>
    </row>
    <row r="2003" spans="15:17" x14ac:dyDescent="0.3">
      <c r="O2003" t="s">
        <v>7354</v>
      </c>
      <c r="P2003" t="s">
        <v>33</v>
      </c>
      <c r="Q2003" t="s">
        <v>32</v>
      </c>
    </row>
    <row r="2004" spans="15:17" x14ac:dyDescent="0.3">
      <c r="O2004" t="s">
        <v>7357</v>
      </c>
      <c r="P2004" t="s">
        <v>33</v>
      </c>
      <c r="Q2004" t="s">
        <v>32</v>
      </c>
    </row>
    <row r="2005" spans="15:17" x14ac:dyDescent="0.3">
      <c r="O2005" t="s">
        <v>7359</v>
      </c>
      <c r="P2005" t="s">
        <v>33</v>
      </c>
      <c r="Q2005" t="s">
        <v>32</v>
      </c>
    </row>
    <row r="2006" spans="15:17" x14ac:dyDescent="0.3">
      <c r="O2006" t="s">
        <v>7362</v>
      </c>
      <c r="P2006" t="s">
        <v>33</v>
      </c>
      <c r="Q2006" t="s">
        <v>32</v>
      </c>
    </row>
    <row r="2007" spans="15:17" x14ac:dyDescent="0.3">
      <c r="O2007" t="s">
        <v>7365</v>
      </c>
      <c r="P2007" t="s">
        <v>33</v>
      </c>
      <c r="Q2007" t="s">
        <v>32</v>
      </c>
    </row>
    <row r="2008" spans="15:17" x14ac:dyDescent="0.3">
      <c r="O2008" t="s">
        <v>7367</v>
      </c>
      <c r="P2008" t="s">
        <v>33</v>
      </c>
      <c r="Q2008" t="s">
        <v>32</v>
      </c>
    </row>
    <row r="2009" spans="15:17" x14ac:dyDescent="0.3">
      <c r="O2009" t="s">
        <v>7369</v>
      </c>
      <c r="P2009" t="s">
        <v>33</v>
      </c>
      <c r="Q2009" t="s">
        <v>32</v>
      </c>
    </row>
    <row r="2010" spans="15:17" x14ac:dyDescent="0.3">
      <c r="O2010" t="s">
        <v>7373</v>
      </c>
      <c r="P2010" t="s">
        <v>33</v>
      </c>
      <c r="Q2010" t="s">
        <v>32</v>
      </c>
    </row>
    <row r="2011" spans="15:17" x14ac:dyDescent="0.3">
      <c r="O2011" t="s">
        <v>7377</v>
      </c>
      <c r="P2011" t="s">
        <v>33</v>
      </c>
      <c r="Q2011" t="s">
        <v>32</v>
      </c>
    </row>
    <row r="2012" spans="15:17" x14ac:dyDescent="0.3">
      <c r="O2012" t="s">
        <v>7381</v>
      </c>
      <c r="P2012" t="s">
        <v>33</v>
      </c>
      <c r="Q2012" t="s">
        <v>32</v>
      </c>
    </row>
    <row r="2013" spans="15:17" x14ac:dyDescent="0.3">
      <c r="O2013" t="s">
        <v>7385</v>
      </c>
      <c r="P2013" t="s">
        <v>33</v>
      </c>
      <c r="Q2013" t="s">
        <v>32</v>
      </c>
    </row>
    <row r="2014" spans="15:17" x14ac:dyDescent="0.3">
      <c r="O2014" t="s">
        <v>7388</v>
      </c>
      <c r="P2014" t="s">
        <v>33</v>
      </c>
      <c r="Q2014" t="s">
        <v>32</v>
      </c>
    </row>
    <row r="2015" spans="15:17" x14ac:dyDescent="0.3">
      <c r="O2015" t="s">
        <v>7390</v>
      </c>
      <c r="P2015" t="s">
        <v>33</v>
      </c>
      <c r="Q2015" t="s">
        <v>32</v>
      </c>
    </row>
    <row r="2016" spans="15:17" x14ac:dyDescent="0.3">
      <c r="O2016" t="s">
        <v>7392</v>
      </c>
      <c r="P2016" t="s">
        <v>33</v>
      </c>
      <c r="Q2016" t="s">
        <v>47</v>
      </c>
    </row>
    <row r="2017" spans="15:17" x14ac:dyDescent="0.3">
      <c r="O2017" t="s">
        <v>7396</v>
      </c>
      <c r="P2017" t="s">
        <v>33</v>
      </c>
      <c r="Q2017" t="s">
        <v>32</v>
      </c>
    </row>
    <row r="2018" spans="15:17" x14ac:dyDescent="0.3">
      <c r="O2018" t="s">
        <v>7399</v>
      </c>
      <c r="P2018" t="s">
        <v>33</v>
      </c>
      <c r="Q2018" t="s">
        <v>32</v>
      </c>
    </row>
    <row r="2019" spans="15:17" x14ac:dyDescent="0.3">
      <c r="O2019" t="s">
        <v>7402</v>
      </c>
      <c r="P2019" t="s">
        <v>33</v>
      </c>
      <c r="Q2019" t="s">
        <v>32</v>
      </c>
    </row>
    <row r="2020" spans="15:17" x14ac:dyDescent="0.3">
      <c r="O2020" t="s">
        <v>7405</v>
      </c>
      <c r="P2020" t="s">
        <v>33</v>
      </c>
      <c r="Q2020" t="s">
        <v>32</v>
      </c>
    </row>
    <row r="2021" spans="15:17" x14ac:dyDescent="0.3">
      <c r="O2021" t="s">
        <v>7408</v>
      </c>
      <c r="P2021" t="s">
        <v>33</v>
      </c>
      <c r="Q2021" t="s">
        <v>47</v>
      </c>
    </row>
    <row r="2022" spans="15:17" x14ac:dyDescent="0.3">
      <c r="O2022" t="s">
        <v>7411</v>
      </c>
      <c r="P2022" t="s">
        <v>33</v>
      </c>
      <c r="Q2022" t="s">
        <v>32</v>
      </c>
    </row>
    <row r="2023" spans="15:17" x14ac:dyDescent="0.3">
      <c r="O2023" t="s">
        <v>7416</v>
      </c>
      <c r="P2023" t="s">
        <v>33</v>
      </c>
      <c r="Q2023" t="s">
        <v>32</v>
      </c>
    </row>
    <row r="2024" spans="15:17" x14ac:dyDescent="0.3">
      <c r="O2024" t="s">
        <v>7421</v>
      </c>
      <c r="P2024" t="s">
        <v>33</v>
      </c>
      <c r="Q2024" t="s">
        <v>32</v>
      </c>
    </row>
    <row r="2025" spans="15:17" x14ac:dyDescent="0.3">
      <c r="O2025" t="s">
        <v>7425</v>
      </c>
      <c r="P2025" t="s">
        <v>33</v>
      </c>
      <c r="Q2025" t="s">
        <v>32</v>
      </c>
    </row>
    <row r="2026" spans="15:17" x14ac:dyDescent="0.3">
      <c r="O2026" t="s">
        <v>7430</v>
      </c>
      <c r="P2026" t="s">
        <v>33</v>
      </c>
      <c r="Q2026" t="s">
        <v>32</v>
      </c>
    </row>
    <row r="2027" spans="15:17" x14ac:dyDescent="0.3">
      <c r="O2027" t="s">
        <v>7433</v>
      </c>
      <c r="P2027" t="s">
        <v>33</v>
      </c>
      <c r="Q2027" t="s">
        <v>32</v>
      </c>
    </row>
    <row r="2028" spans="15:17" x14ac:dyDescent="0.3">
      <c r="O2028" t="s">
        <v>7435</v>
      </c>
      <c r="P2028" t="s">
        <v>33</v>
      </c>
      <c r="Q2028" t="s">
        <v>32</v>
      </c>
    </row>
    <row r="2029" spans="15:17" x14ac:dyDescent="0.3">
      <c r="O2029" t="s">
        <v>7439</v>
      </c>
      <c r="P2029" t="s">
        <v>33</v>
      </c>
      <c r="Q2029" t="s">
        <v>32</v>
      </c>
    </row>
    <row r="2030" spans="15:17" x14ac:dyDescent="0.3">
      <c r="O2030" t="s">
        <v>7441</v>
      </c>
      <c r="P2030" t="s">
        <v>33</v>
      </c>
      <c r="Q2030" t="s">
        <v>32</v>
      </c>
    </row>
    <row r="2031" spans="15:17" x14ac:dyDescent="0.3">
      <c r="O2031" t="s">
        <v>7445</v>
      </c>
      <c r="P2031" t="s">
        <v>33</v>
      </c>
      <c r="Q2031" t="s">
        <v>32</v>
      </c>
    </row>
    <row r="2032" spans="15:17" x14ac:dyDescent="0.3">
      <c r="O2032" t="s">
        <v>7448</v>
      </c>
      <c r="P2032" t="s">
        <v>33</v>
      </c>
      <c r="Q2032" t="s">
        <v>32</v>
      </c>
    </row>
    <row r="2033" spans="15:17" x14ac:dyDescent="0.3">
      <c r="O2033" t="s">
        <v>7451</v>
      </c>
      <c r="P2033" t="s">
        <v>33</v>
      </c>
      <c r="Q2033" t="s">
        <v>32</v>
      </c>
    </row>
    <row r="2034" spans="15:17" x14ac:dyDescent="0.3">
      <c r="O2034" t="s">
        <v>7453</v>
      </c>
      <c r="P2034" t="s">
        <v>33</v>
      </c>
      <c r="Q2034" t="s">
        <v>32</v>
      </c>
    </row>
    <row r="2035" spans="15:17" x14ac:dyDescent="0.3">
      <c r="O2035" t="s">
        <v>7459</v>
      </c>
      <c r="P2035" t="s">
        <v>33</v>
      </c>
      <c r="Q2035" t="s">
        <v>32</v>
      </c>
    </row>
    <row r="2036" spans="15:17" x14ac:dyDescent="0.3">
      <c r="O2036" t="s">
        <v>7462</v>
      </c>
      <c r="P2036" t="s">
        <v>33</v>
      </c>
      <c r="Q2036" t="s">
        <v>32</v>
      </c>
    </row>
    <row r="2037" spans="15:17" x14ac:dyDescent="0.3">
      <c r="O2037" t="s">
        <v>7466</v>
      </c>
      <c r="P2037" t="s">
        <v>33</v>
      </c>
      <c r="Q2037" t="s">
        <v>1390</v>
      </c>
    </row>
    <row r="2038" spans="15:17" x14ac:dyDescent="0.3">
      <c r="O2038" t="s">
        <v>7470</v>
      </c>
      <c r="P2038" t="s">
        <v>33</v>
      </c>
      <c r="Q2038" t="s">
        <v>32</v>
      </c>
    </row>
    <row r="2039" spans="15:17" x14ac:dyDescent="0.3">
      <c r="O2039" t="s">
        <v>7472</v>
      </c>
      <c r="P2039" t="s">
        <v>33</v>
      </c>
      <c r="Q2039" t="s">
        <v>32</v>
      </c>
    </row>
    <row r="2040" spans="15:17" x14ac:dyDescent="0.3">
      <c r="O2040" t="s">
        <v>7475</v>
      </c>
      <c r="P2040" t="s">
        <v>33</v>
      </c>
      <c r="Q2040" t="s">
        <v>32</v>
      </c>
    </row>
    <row r="2041" spans="15:17" x14ac:dyDescent="0.3">
      <c r="O2041" t="s">
        <v>7478</v>
      </c>
      <c r="P2041" t="s">
        <v>33</v>
      </c>
      <c r="Q2041" t="s">
        <v>32</v>
      </c>
    </row>
    <row r="2042" spans="15:17" x14ac:dyDescent="0.3">
      <c r="O2042" t="s">
        <v>7483</v>
      </c>
      <c r="P2042" t="s">
        <v>33</v>
      </c>
      <c r="Q2042" t="s">
        <v>32</v>
      </c>
    </row>
    <row r="2043" spans="15:17" x14ac:dyDescent="0.3">
      <c r="O2043" t="s">
        <v>7486</v>
      </c>
      <c r="P2043" t="s">
        <v>33</v>
      </c>
      <c r="Q2043" t="s">
        <v>32</v>
      </c>
    </row>
    <row r="2044" spans="15:17" x14ac:dyDescent="0.3">
      <c r="O2044" t="s">
        <v>7489</v>
      </c>
      <c r="P2044" t="s">
        <v>33</v>
      </c>
      <c r="Q2044" t="s">
        <v>32</v>
      </c>
    </row>
    <row r="2045" spans="15:17" x14ac:dyDescent="0.3">
      <c r="O2045" t="s">
        <v>7492</v>
      </c>
      <c r="P2045" t="s">
        <v>33</v>
      </c>
      <c r="Q2045" t="s">
        <v>32</v>
      </c>
    </row>
    <row r="2046" spans="15:17" x14ac:dyDescent="0.3">
      <c r="O2046" t="s">
        <v>7497</v>
      </c>
      <c r="P2046" t="s">
        <v>33</v>
      </c>
      <c r="Q2046" t="s">
        <v>32</v>
      </c>
    </row>
    <row r="2047" spans="15:17" x14ac:dyDescent="0.3">
      <c r="O2047" t="s">
        <v>7502</v>
      </c>
      <c r="P2047" t="s">
        <v>33</v>
      </c>
      <c r="Q2047" t="s">
        <v>32</v>
      </c>
    </row>
    <row r="2048" spans="15:17" x14ac:dyDescent="0.3">
      <c r="O2048" t="s">
        <v>7505</v>
      </c>
      <c r="P2048" t="s">
        <v>33</v>
      </c>
      <c r="Q2048" t="s">
        <v>32</v>
      </c>
    </row>
    <row r="2049" spans="15:17" x14ac:dyDescent="0.3">
      <c r="O2049" t="s">
        <v>7509</v>
      </c>
      <c r="P2049" t="s">
        <v>33</v>
      </c>
      <c r="Q2049" t="s">
        <v>32</v>
      </c>
    </row>
    <row r="2050" spans="15:17" x14ac:dyDescent="0.3">
      <c r="O2050" t="s">
        <v>7513</v>
      </c>
      <c r="P2050" t="s">
        <v>33</v>
      </c>
      <c r="Q2050" t="s">
        <v>47</v>
      </c>
    </row>
    <row r="2051" spans="15:17" x14ac:dyDescent="0.3">
      <c r="O2051" t="s">
        <v>7515</v>
      </c>
      <c r="P2051" t="s">
        <v>33</v>
      </c>
      <c r="Q2051" t="s">
        <v>2116</v>
      </c>
    </row>
    <row r="2052" spans="15:17" x14ac:dyDescent="0.3">
      <c r="O2052" t="s">
        <v>7520</v>
      </c>
      <c r="P2052" t="s">
        <v>33</v>
      </c>
      <c r="Q2052" t="s">
        <v>32</v>
      </c>
    </row>
    <row r="2053" spans="15:17" x14ac:dyDescent="0.3">
      <c r="O2053" t="s">
        <v>7522</v>
      </c>
      <c r="P2053" t="s">
        <v>33</v>
      </c>
      <c r="Q2053" t="s">
        <v>47</v>
      </c>
    </row>
    <row r="2054" spans="15:17" x14ac:dyDescent="0.3">
      <c r="O2054" t="s">
        <v>7524</v>
      </c>
      <c r="P2054" t="s">
        <v>33</v>
      </c>
      <c r="Q2054" t="s">
        <v>32</v>
      </c>
    </row>
    <row r="2055" spans="15:17" x14ac:dyDescent="0.3">
      <c r="O2055" t="s">
        <v>7526</v>
      </c>
      <c r="P2055" t="s">
        <v>33</v>
      </c>
      <c r="Q2055" t="s">
        <v>32</v>
      </c>
    </row>
    <row r="2056" spans="15:17" x14ac:dyDescent="0.3">
      <c r="O2056" t="s">
        <v>7530</v>
      </c>
      <c r="P2056" t="s">
        <v>33</v>
      </c>
      <c r="Q2056" t="s">
        <v>32</v>
      </c>
    </row>
    <row r="2057" spans="15:17" x14ac:dyDescent="0.3">
      <c r="O2057" t="s">
        <v>7532</v>
      </c>
      <c r="P2057" t="s">
        <v>33</v>
      </c>
      <c r="Q2057" t="s">
        <v>47</v>
      </c>
    </row>
    <row r="2058" spans="15:17" x14ac:dyDescent="0.3">
      <c r="O2058" t="s">
        <v>7536</v>
      </c>
      <c r="P2058" t="s">
        <v>33</v>
      </c>
      <c r="Q2058" t="s">
        <v>32</v>
      </c>
    </row>
    <row r="2059" spans="15:17" x14ac:dyDescent="0.3">
      <c r="O2059" t="s">
        <v>7540</v>
      </c>
      <c r="P2059" t="s">
        <v>33</v>
      </c>
      <c r="Q2059" t="s">
        <v>287</v>
      </c>
    </row>
    <row r="2060" spans="15:17" x14ac:dyDescent="0.3">
      <c r="O2060" t="s">
        <v>7546</v>
      </c>
      <c r="P2060" t="s">
        <v>33</v>
      </c>
      <c r="Q2060" t="s">
        <v>32</v>
      </c>
    </row>
    <row r="2061" spans="15:17" x14ac:dyDescent="0.3">
      <c r="O2061" t="s">
        <v>7550</v>
      </c>
      <c r="P2061" t="s">
        <v>33</v>
      </c>
      <c r="Q2061" t="s">
        <v>7553</v>
      </c>
    </row>
    <row r="2062" spans="15:17" x14ac:dyDescent="0.3">
      <c r="O2062" t="s">
        <v>7555</v>
      </c>
      <c r="P2062" t="s">
        <v>33</v>
      </c>
      <c r="Q2062" t="s">
        <v>32</v>
      </c>
    </row>
    <row r="2063" spans="15:17" x14ac:dyDescent="0.3">
      <c r="O2063" t="s">
        <v>7558</v>
      </c>
      <c r="P2063" t="s">
        <v>33</v>
      </c>
      <c r="Q2063" t="s">
        <v>287</v>
      </c>
    </row>
    <row r="2064" spans="15:17" x14ac:dyDescent="0.3">
      <c r="O2064" t="s">
        <v>7560</v>
      </c>
      <c r="P2064" t="s">
        <v>33</v>
      </c>
      <c r="Q2064" t="s">
        <v>32</v>
      </c>
    </row>
    <row r="2065" spans="15:17" x14ac:dyDescent="0.3">
      <c r="O2065" t="s">
        <v>7563</v>
      </c>
      <c r="P2065" t="s">
        <v>33</v>
      </c>
      <c r="Q2065" t="s">
        <v>32</v>
      </c>
    </row>
    <row r="2066" spans="15:17" x14ac:dyDescent="0.3">
      <c r="O2066" t="s">
        <v>7566</v>
      </c>
      <c r="P2066" t="s">
        <v>33</v>
      </c>
      <c r="Q2066" t="s">
        <v>32</v>
      </c>
    </row>
    <row r="2067" spans="15:17" x14ac:dyDescent="0.3">
      <c r="O2067" t="s">
        <v>7569</v>
      </c>
      <c r="P2067" t="s">
        <v>33</v>
      </c>
      <c r="Q2067" t="s">
        <v>32</v>
      </c>
    </row>
    <row r="2068" spans="15:17" x14ac:dyDescent="0.3">
      <c r="O2068" t="s">
        <v>7571</v>
      </c>
      <c r="P2068" t="s">
        <v>33</v>
      </c>
      <c r="Q2068" t="s">
        <v>32</v>
      </c>
    </row>
    <row r="2069" spans="15:17" x14ac:dyDescent="0.3">
      <c r="O2069" t="s">
        <v>7575</v>
      </c>
      <c r="P2069" t="s">
        <v>33</v>
      </c>
      <c r="Q2069" t="s">
        <v>32</v>
      </c>
    </row>
    <row r="2070" spans="15:17" x14ac:dyDescent="0.3">
      <c r="O2070" t="s">
        <v>7579</v>
      </c>
      <c r="P2070" t="s">
        <v>33</v>
      </c>
      <c r="Q2070" t="s">
        <v>32</v>
      </c>
    </row>
    <row r="2071" spans="15:17" x14ac:dyDescent="0.3">
      <c r="O2071" t="s">
        <v>7585</v>
      </c>
      <c r="P2071" t="s">
        <v>33</v>
      </c>
      <c r="Q2071" t="s">
        <v>32</v>
      </c>
    </row>
    <row r="2072" spans="15:17" x14ac:dyDescent="0.3">
      <c r="O2072" t="s">
        <v>7588</v>
      </c>
      <c r="P2072" t="s">
        <v>33</v>
      </c>
      <c r="Q2072" t="s">
        <v>32</v>
      </c>
    </row>
    <row r="2073" spans="15:17" x14ac:dyDescent="0.3">
      <c r="O2073" t="s">
        <v>7591</v>
      </c>
      <c r="P2073" t="s">
        <v>33</v>
      </c>
      <c r="Q2073" t="s">
        <v>32</v>
      </c>
    </row>
    <row r="2074" spans="15:17" x14ac:dyDescent="0.3">
      <c r="O2074" t="s">
        <v>7593</v>
      </c>
      <c r="P2074" t="s">
        <v>33</v>
      </c>
      <c r="Q2074" t="s">
        <v>32</v>
      </c>
    </row>
    <row r="2075" spans="15:17" x14ac:dyDescent="0.3">
      <c r="O2075" t="s">
        <v>7597</v>
      </c>
      <c r="P2075" t="s">
        <v>33</v>
      </c>
      <c r="Q2075" t="s">
        <v>32</v>
      </c>
    </row>
    <row r="2076" spans="15:17" x14ac:dyDescent="0.3">
      <c r="O2076" t="s">
        <v>7600</v>
      </c>
      <c r="P2076" t="s">
        <v>33</v>
      </c>
      <c r="Q2076" t="s">
        <v>32</v>
      </c>
    </row>
    <row r="2077" spans="15:17" x14ac:dyDescent="0.3">
      <c r="O2077" t="s">
        <v>7603</v>
      </c>
      <c r="P2077" t="s">
        <v>33</v>
      </c>
      <c r="Q2077" t="s">
        <v>32</v>
      </c>
    </row>
    <row r="2078" spans="15:17" x14ac:dyDescent="0.3">
      <c r="O2078" t="s">
        <v>7605</v>
      </c>
      <c r="P2078" t="s">
        <v>33</v>
      </c>
      <c r="Q2078" t="s">
        <v>32</v>
      </c>
    </row>
    <row r="2079" spans="15:17" x14ac:dyDescent="0.3">
      <c r="O2079" t="s">
        <v>7607</v>
      </c>
      <c r="P2079" t="s">
        <v>33</v>
      </c>
      <c r="Q2079" t="s">
        <v>1390</v>
      </c>
    </row>
    <row r="2080" spans="15:17" x14ac:dyDescent="0.3">
      <c r="O2080" t="s">
        <v>7610</v>
      </c>
      <c r="P2080" t="s">
        <v>33</v>
      </c>
      <c r="Q2080" t="s">
        <v>32</v>
      </c>
    </row>
    <row r="2081" spans="15:17" x14ac:dyDescent="0.3">
      <c r="O2081" t="s">
        <v>7612</v>
      </c>
      <c r="P2081" t="s">
        <v>33</v>
      </c>
      <c r="Q2081" t="s">
        <v>32</v>
      </c>
    </row>
    <row r="2082" spans="15:17" x14ac:dyDescent="0.3">
      <c r="O2082" t="s">
        <v>7615</v>
      </c>
      <c r="P2082" t="s">
        <v>33</v>
      </c>
      <c r="Q2082" t="s">
        <v>32</v>
      </c>
    </row>
    <row r="2083" spans="15:17" hidden="1" x14ac:dyDescent="0.3">
      <c r="O2083" t="s">
        <v>7618</v>
      </c>
      <c r="P2083" t="s">
        <v>5076</v>
      </c>
      <c r="Q2083" t="s">
        <v>2734</v>
      </c>
    </row>
    <row r="2084" spans="15:17" x14ac:dyDescent="0.3">
      <c r="O2084" t="s">
        <v>7624</v>
      </c>
      <c r="P2084" t="s">
        <v>33</v>
      </c>
      <c r="Q2084" t="s">
        <v>32</v>
      </c>
    </row>
    <row r="2085" spans="15:17" hidden="1" x14ac:dyDescent="0.3">
      <c r="O2085" t="s">
        <v>7627</v>
      </c>
      <c r="P2085" t="s">
        <v>7630</v>
      </c>
      <c r="Q2085" t="s">
        <v>32</v>
      </c>
    </row>
    <row r="2086" spans="15:17" x14ac:dyDescent="0.3">
      <c r="O2086" t="s">
        <v>7632</v>
      </c>
      <c r="P2086" t="s">
        <v>33</v>
      </c>
      <c r="Q2086" t="s">
        <v>32</v>
      </c>
    </row>
    <row r="2087" spans="15:17" x14ac:dyDescent="0.3">
      <c r="O2087" t="s">
        <v>7634</v>
      </c>
      <c r="P2087" t="s">
        <v>33</v>
      </c>
      <c r="Q2087" t="s">
        <v>32</v>
      </c>
    </row>
    <row r="2088" spans="15:17" x14ac:dyDescent="0.3">
      <c r="O2088" t="s">
        <v>7639</v>
      </c>
      <c r="P2088" t="s">
        <v>33</v>
      </c>
      <c r="Q2088" t="s">
        <v>32</v>
      </c>
    </row>
    <row r="2089" spans="15:17" x14ac:dyDescent="0.3">
      <c r="O2089" t="s">
        <v>7643</v>
      </c>
      <c r="P2089" t="s">
        <v>33</v>
      </c>
      <c r="Q2089" t="s">
        <v>32</v>
      </c>
    </row>
    <row r="2090" spans="15:17" x14ac:dyDescent="0.3">
      <c r="O2090" t="s">
        <v>7648</v>
      </c>
      <c r="P2090" t="s">
        <v>33</v>
      </c>
      <c r="Q2090" t="s">
        <v>32</v>
      </c>
    </row>
    <row r="2091" spans="15:17" x14ac:dyDescent="0.3">
      <c r="O2091" t="s">
        <v>7652</v>
      </c>
      <c r="P2091" t="s">
        <v>33</v>
      </c>
      <c r="Q2091" t="s">
        <v>32</v>
      </c>
    </row>
    <row r="2092" spans="15:17" x14ac:dyDescent="0.3">
      <c r="O2092" t="s">
        <v>7654</v>
      </c>
      <c r="P2092" t="s">
        <v>33</v>
      </c>
      <c r="Q2092" t="s">
        <v>32</v>
      </c>
    </row>
    <row r="2093" spans="15:17" x14ac:dyDescent="0.3">
      <c r="O2093" t="s">
        <v>7657</v>
      </c>
      <c r="P2093" t="s">
        <v>33</v>
      </c>
      <c r="Q2093" t="s">
        <v>32</v>
      </c>
    </row>
    <row r="2094" spans="15:17" x14ac:dyDescent="0.3">
      <c r="O2094" t="s">
        <v>7660</v>
      </c>
      <c r="P2094" t="s">
        <v>33</v>
      </c>
      <c r="Q2094" t="s">
        <v>32</v>
      </c>
    </row>
    <row r="2095" spans="15:17" x14ac:dyDescent="0.3">
      <c r="O2095" t="s">
        <v>7664</v>
      </c>
      <c r="P2095" t="s">
        <v>33</v>
      </c>
      <c r="Q2095" t="s">
        <v>1390</v>
      </c>
    </row>
    <row r="2096" spans="15:17" x14ac:dyDescent="0.3">
      <c r="O2096" t="s">
        <v>7668</v>
      </c>
      <c r="P2096" t="s">
        <v>33</v>
      </c>
      <c r="Q2096" t="s">
        <v>32</v>
      </c>
    </row>
    <row r="2097" spans="15:17" x14ac:dyDescent="0.3">
      <c r="O2097" t="s">
        <v>7671</v>
      </c>
      <c r="P2097" t="s">
        <v>33</v>
      </c>
      <c r="Q2097" t="s">
        <v>32</v>
      </c>
    </row>
    <row r="2098" spans="15:17" x14ac:dyDescent="0.3">
      <c r="O2098" t="s">
        <v>7673</v>
      </c>
      <c r="P2098" t="s">
        <v>33</v>
      </c>
      <c r="Q2098" t="s">
        <v>32</v>
      </c>
    </row>
    <row r="2099" spans="15:17" x14ac:dyDescent="0.3">
      <c r="O2099" t="s">
        <v>7675</v>
      </c>
      <c r="P2099" t="s">
        <v>33</v>
      </c>
      <c r="Q2099" t="s">
        <v>32</v>
      </c>
    </row>
    <row r="2100" spans="15:17" x14ac:dyDescent="0.3">
      <c r="O2100" t="s">
        <v>7681</v>
      </c>
      <c r="P2100" t="s">
        <v>33</v>
      </c>
      <c r="Q2100" t="s">
        <v>47</v>
      </c>
    </row>
    <row r="2101" spans="15:17" x14ac:dyDescent="0.3">
      <c r="O2101" t="s">
        <v>7683</v>
      </c>
      <c r="P2101" t="s">
        <v>33</v>
      </c>
      <c r="Q2101" t="s">
        <v>32</v>
      </c>
    </row>
    <row r="2102" spans="15:17" x14ac:dyDescent="0.3">
      <c r="O2102" t="s">
        <v>7685</v>
      </c>
      <c r="P2102" t="s">
        <v>33</v>
      </c>
      <c r="Q2102" t="s">
        <v>32</v>
      </c>
    </row>
    <row r="2103" spans="15:17" x14ac:dyDescent="0.3">
      <c r="O2103" t="s">
        <v>7687</v>
      </c>
      <c r="P2103" t="s">
        <v>33</v>
      </c>
      <c r="Q2103" t="s">
        <v>32</v>
      </c>
    </row>
    <row r="2104" spans="15:17" x14ac:dyDescent="0.3">
      <c r="O2104" t="s">
        <v>7691</v>
      </c>
      <c r="P2104" t="s">
        <v>33</v>
      </c>
      <c r="Q2104" t="s">
        <v>32</v>
      </c>
    </row>
    <row r="2105" spans="15:17" x14ac:dyDescent="0.3">
      <c r="O2105" t="s">
        <v>7695</v>
      </c>
      <c r="P2105" t="s">
        <v>33</v>
      </c>
      <c r="Q2105" t="s">
        <v>47</v>
      </c>
    </row>
    <row r="2106" spans="15:17" x14ac:dyDescent="0.3">
      <c r="O2106" t="s">
        <v>7697</v>
      </c>
      <c r="P2106" t="s">
        <v>33</v>
      </c>
      <c r="Q2106" t="s">
        <v>32</v>
      </c>
    </row>
    <row r="2107" spans="15:17" x14ac:dyDescent="0.3">
      <c r="O2107" t="s">
        <v>7702</v>
      </c>
      <c r="P2107" t="s">
        <v>33</v>
      </c>
      <c r="Q2107" t="s">
        <v>47</v>
      </c>
    </row>
    <row r="2108" spans="15:17" x14ac:dyDescent="0.3">
      <c r="O2108" t="s">
        <v>7705</v>
      </c>
      <c r="P2108" t="s">
        <v>33</v>
      </c>
      <c r="Q2108" t="s">
        <v>47</v>
      </c>
    </row>
    <row r="2109" spans="15:17" x14ac:dyDescent="0.3">
      <c r="O2109" t="s">
        <v>7709</v>
      </c>
      <c r="P2109" t="s">
        <v>33</v>
      </c>
      <c r="Q2109" t="s">
        <v>32</v>
      </c>
    </row>
    <row r="2110" spans="15:17" x14ac:dyDescent="0.3">
      <c r="O2110" t="s">
        <v>7711</v>
      </c>
      <c r="P2110" t="s">
        <v>33</v>
      </c>
      <c r="Q2110" t="s">
        <v>32</v>
      </c>
    </row>
    <row r="2111" spans="15:17" x14ac:dyDescent="0.3">
      <c r="O2111" t="s">
        <v>7714</v>
      </c>
      <c r="P2111" t="s">
        <v>33</v>
      </c>
      <c r="Q2111" t="s">
        <v>287</v>
      </c>
    </row>
    <row r="2112" spans="15:17" x14ac:dyDescent="0.3">
      <c r="O2112" t="s">
        <v>7718</v>
      </c>
      <c r="P2112" t="s">
        <v>33</v>
      </c>
      <c r="Q2112" t="s">
        <v>32</v>
      </c>
    </row>
    <row r="2113" spans="15:17" x14ac:dyDescent="0.3">
      <c r="O2113" t="s">
        <v>7721</v>
      </c>
      <c r="P2113" t="s">
        <v>33</v>
      </c>
      <c r="Q2113" t="s">
        <v>32</v>
      </c>
    </row>
    <row r="2114" spans="15:17" x14ac:dyDescent="0.3">
      <c r="O2114" t="s">
        <v>7724</v>
      </c>
      <c r="P2114" t="s">
        <v>33</v>
      </c>
      <c r="Q2114" t="s">
        <v>32</v>
      </c>
    </row>
    <row r="2115" spans="15:17" x14ac:dyDescent="0.3">
      <c r="O2115" t="s">
        <v>7727</v>
      </c>
      <c r="P2115" t="s">
        <v>33</v>
      </c>
      <c r="Q2115" t="s">
        <v>32</v>
      </c>
    </row>
    <row r="2116" spans="15:17" x14ac:dyDescent="0.3">
      <c r="O2116" t="s">
        <v>7730</v>
      </c>
      <c r="P2116" t="s">
        <v>33</v>
      </c>
      <c r="Q2116" t="s">
        <v>32</v>
      </c>
    </row>
    <row r="2117" spans="15:17" x14ac:dyDescent="0.3">
      <c r="O2117" t="s">
        <v>7733</v>
      </c>
      <c r="P2117" t="s">
        <v>33</v>
      </c>
      <c r="Q2117" t="s">
        <v>572</v>
      </c>
    </row>
    <row r="2118" spans="15:17" x14ac:dyDescent="0.3">
      <c r="O2118" t="s">
        <v>7739</v>
      </c>
      <c r="P2118" t="s">
        <v>33</v>
      </c>
      <c r="Q2118" t="s">
        <v>572</v>
      </c>
    </row>
    <row r="2119" spans="15:17" x14ac:dyDescent="0.3">
      <c r="O2119" t="s">
        <v>7743</v>
      </c>
      <c r="P2119" t="s">
        <v>33</v>
      </c>
      <c r="Q2119" t="s">
        <v>32</v>
      </c>
    </row>
    <row r="2120" spans="15:17" x14ac:dyDescent="0.3">
      <c r="O2120" t="s">
        <v>7745</v>
      </c>
      <c r="P2120" t="s">
        <v>33</v>
      </c>
      <c r="Q2120" t="s">
        <v>32</v>
      </c>
    </row>
    <row r="2121" spans="15:17" x14ac:dyDescent="0.3">
      <c r="O2121" t="s">
        <v>7748</v>
      </c>
      <c r="P2121" t="s">
        <v>33</v>
      </c>
      <c r="Q2121" t="s">
        <v>32</v>
      </c>
    </row>
    <row r="2122" spans="15:17" x14ac:dyDescent="0.3">
      <c r="O2122" t="s">
        <v>7753</v>
      </c>
      <c r="P2122" t="s">
        <v>33</v>
      </c>
      <c r="Q2122" t="s">
        <v>32</v>
      </c>
    </row>
    <row r="2123" spans="15:17" x14ac:dyDescent="0.3">
      <c r="O2123" t="s">
        <v>7756</v>
      </c>
      <c r="P2123" t="s">
        <v>33</v>
      </c>
      <c r="Q2123" t="s">
        <v>32</v>
      </c>
    </row>
    <row r="2124" spans="15:17" x14ac:dyDescent="0.3">
      <c r="O2124" t="s">
        <v>7761</v>
      </c>
      <c r="P2124" t="s">
        <v>33</v>
      </c>
      <c r="Q2124" t="s">
        <v>32</v>
      </c>
    </row>
    <row r="2125" spans="15:17" x14ac:dyDescent="0.3">
      <c r="O2125" t="s">
        <v>7766</v>
      </c>
      <c r="P2125" t="s">
        <v>33</v>
      </c>
      <c r="Q2125" t="s">
        <v>7768</v>
      </c>
    </row>
    <row r="2126" spans="15:17" x14ac:dyDescent="0.3">
      <c r="O2126" t="s">
        <v>7770</v>
      </c>
      <c r="P2126" t="s">
        <v>33</v>
      </c>
      <c r="Q2126" t="s">
        <v>205</v>
      </c>
    </row>
    <row r="2127" spans="15:17" x14ac:dyDescent="0.3">
      <c r="O2127" t="s">
        <v>7774</v>
      </c>
      <c r="P2127" t="s">
        <v>33</v>
      </c>
      <c r="Q2127" t="s">
        <v>32</v>
      </c>
    </row>
    <row r="2128" spans="15:17" x14ac:dyDescent="0.3">
      <c r="O2128" t="s">
        <v>7777</v>
      </c>
      <c r="P2128" t="s">
        <v>33</v>
      </c>
      <c r="Q2128" t="s">
        <v>47</v>
      </c>
    </row>
    <row r="2129" spans="15:17" x14ac:dyDescent="0.3">
      <c r="O2129" t="s">
        <v>7781</v>
      </c>
      <c r="P2129" t="s">
        <v>33</v>
      </c>
      <c r="Q2129" t="s">
        <v>7783</v>
      </c>
    </row>
    <row r="2130" spans="15:17" x14ac:dyDescent="0.3">
      <c r="O2130" t="s">
        <v>7785</v>
      </c>
      <c r="P2130" t="s">
        <v>33</v>
      </c>
      <c r="Q2130" t="s">
        <v>47</v>
      </c>
    </row>
    <row r="2131" spans="15:17" x14ac:dyDescent="0.3">
      <c r="O2131" t="s">
        <v>7787</v>
      </c>
      <c r="P2131" t="s">
        <v>33</v>
      </c>
      <c r="Q2131" t="s">
        <v>32</v>
      </c>
    </row>
    <row r="2132" spans="15:17" x14ac:dyDescent="0.3">
      <c r="O2132" t="s">
        <v>7789</v>
      </c>
      <c r="P2132" t="s">
        <v>33</v>
      </c>
      <c r="Q2132" t="s">
        <v>32</v>
      </c>
    </row>
    <row r="2133" spans="15:17" x14ac:dyDescent="0.3">
      <c r="O2133" t="s">
        <v>7791</v>
      </c>
      <c r="P2133" t="s">
        <v>33</v>
      </c>
      <c r="Q2133" t="s">
        <v>205</v>
      </c>
    </row>
    <row r="2134" spans="15:17" x14ac:dyDescent="0.3">
      <c r="O2134" t="s">
        <v>7796</v>
      </c>
      <c r="P2134" t="s">
        <v>33</v>
      </c>
      <c r="Q2134" t="s">
        <v>32</v>
      </c>
    </row>
    <row r="2135" spans="15:17" x14ac:dyDescent="0.3">
      <c r="O2135" t="s">
        <v>7800</v>
      </c>
      <c r="P2135" t="s">
        <v>33</v>
      </c>
      <c r="Q2135" t="s">
        <v>32</v>
      </c>
    </row>
    <row r="2136" spans="15:17" x14ac:dyDescent="0.3">
      <c r="O2136" t="s">
        <v>7803</v>
      </c>
      <c r="P2136" t="s">
        <v>33</v>
      </c>
      <c r="Q2136" t="s">
        <v>32</v>
      </c>
    </row>
    <row r="2137" spans="15:17" x14ac:dyDescent="0.3">
      <c r="O2137" t="s">
        <v>7806</v>
      </c>
      <c r="P2137" t="s">
        <v>33</v>
      </c>
      <c r="Q2137" t="s">
        <v>32</v>
      </c>
    </row>
    <row r="2138" spans="15:17" x14ac:dyDescent="0.3">
      <c r="O2138" t="s">
        <v>7812</v>
      </c>
      <c r="P2138" t="s">
        <v>33</v>
      </c>
      <c r="Q2138" t="s">
        <v>32</v>
      </c>
    </row>
    <row r="2139" spans="15:17" x14ac:dyDescent="0.3">
      <c r="O2139" t="s">
        <v>7816</v>
      </c>
      <c r="P2139" t="s">
        <v>33</v>
      </c>
      <c r="Q2139" t="s">
        <v>32</v>
      </c>
    </row>
    <row r="2140" spans="15:17" x14ac:dyDescent="0.3">
      <c r="O2140" t="s">
        <v>7819</v>
      </c>
      <c r="P2140" t="s">
        <v>33</v>
      </c>
      <c r="Q2140" t="s">
        <v>32</v>
      </c>
    </row>
    <row r="2141" spans="15:17" x14ac:dyDescent="0.3">
      <c r="O2141" t="s">
        <v>7822</v>
      </c>
      <c r="P2141" t="s">
        <v>33</v>
      </c>
      <c r="Q2141" t="s">
        <v>32</v>
      </c>
    </row>
    <row r="2142" spans="15:17" hidden="1" x14ac:dyDescent="0.3">
      <c r="O2142" t="s">
        <v>7825</v>
      </c>
      <c r="P2142" t="s">
        <v>5440</v>
      </c>
      <c r="Q2142" t="s">
        <v>2116</v>
      </c>
    </row>
    <row r="2143" spans="15:17" hidden="1" x14ac:dyDescent="0.3">
      <c r="O2143" t="s">
        <v>7827</v>
      </c>
      <c r="P2143" t="s">
        <v>2067</v>
      </c>
      <c r="Q2143" t="s">
        <v>1390</v>
      </c>
    </row>
    <row r="2144" spans="15:17" x14ac:dyDescent="0.3">
      <c r="O2144" t="s">
        <v>7830</v>
      </c>
      <c r="P2144" t="s">
        <v>33</v>
      </c>
      <c r="Q2144" t="s">
        <v>32</v>
      </c>
    </row>
    <row r="2145" spans="15:17" x14ac:dyDescent="0.3">
      <c r="O2145" t="s">
        <v>7835</v>
      </c>
      <c r="P2145" t="s">
        <v>33</v>
      </c>
      <c r="Q2145" t="s">
        <v>287</v>
      </c>
    </row>
    <row r="2146" spans="15:17" x14ac:dyDescent="0.3">
      <c r="O2146" t="s">
        <v>7837</v>
      </c>
      <c r="P2146" t="s">
        <v>33</v>
      </c>
      <c r="Q2146" t="s">
        <v>32</v>
      </c>
    </row>
    <row r="2147" spans="15:17" x14ac:dyDescent="0.3">
      <c r="O2147" t="s">
        <v>7842</v>
      </c>
      <c r="P2147" t="s">
        <v>33</v>
      </c>
      <c r="Q2147" t="s">
        <v>32</v>
      </c>
    </row>
    <row r="2148" spans="15:17" x14ac:dyDescent="0.3">
      <c r="O2148" t="s">
        <v>7845</v>
      </c>
      <c r="P2148" t="s">
        <v>33</v>
      </c>
      <c r="Q2148" t="s">
        <v>32</v>
      </c>
    </row>
    <row r="2149" spans="15:17" x14ac:dyDescent="0.3">
      <c r="O2149" t="s">
        <v>7847</v>
      </c>
      <c r="P2149" t="s">
        <v>33</v>
      </c>
      <c r="Q2149" t="s">
        <v>287</v>
      </c>
    </row>
    <row r="2150" spans="15:17" x14ac:dyDescent="0.3">
      <c r="O2150" t="s">
        <v>7851</v>
      </c>
      <c r="P2150" t="s">
        <v>33</v>
      </c>
      <c r="Q2150" t="s">
        <v>32</v>
      </c>
    </row>
    <row r="2151" spans="15:17" x14ac:dyDescent="0.3">
      <c r="O2151" t="s">
        <v>7853</v>
      </c>
      <c r="P2151" t="s">
        <v>33</v>
      </c>
      <c r="Q2151" t="s">
        <v>32</v>
      </c>
    </row>
    <row r="2152" spans="15:17" x14ac:dyDescent="0.3">
      <c r="O2152" t="s">
        <v>7858</v>
      </c>
      <c r="P2152" t="s">
        <v>33</v>
      </c>
      <c r="Q2152" t="s">
        <v>32</v>
      </c>
    </row>
    <row r="2153" spans="15:17" hidden="1" x14ac:dyDescent="0.3">
      <c r="O2153" t="s">
        <v>7861</v>
      </c>
      <c r="P2153" t="s">
        <v>5440</v>
      </c>
      <c r="Q2153" t="s">
        <v>2116</v>
      </c>
    </row>
    <row r="2154" spans="15:17" x14ac:dyDescent="0.3">
      <c r="O2154" t="s">
        <v>7865</v>
      </c>
      <c r="P2154" t="s">
        <v>33</v>
      </c>
      <c r="Q2154" t="s">
        <v>32</v>
      </c>
    </row>
    <row r="2155" spans="15:17" x14ac:dyDescent="0.3">
      <c r="O2155" t="s">
        <v>7869</v>
      </c>
      <c r="P2155" t="s">
        <v>33</v>
      </c>
      <c r="Q2155" t="s">
        <v>32</v>
      </c>
    </row>
    <row r="2156" spans="15:17" hidden="1" x14ac:dyDescent="0.3">
      <c r="O2156" t="s">
        <v>7872</v>
      </c>
      <c r="P2156" t="s">
        <v>2067</v>
      </c>
      <c r="Q2156" t="s">
        <v>1390</v>
      </c>
    </row>
    <row r="2157" spans="15:17" x14ac:dyDescent="0.3">
      <c r="O2157" t="s">
        <v>7877</v>
      </c>
      <c r="P2157" t="s">
        <v>33</v>
      </c>
      <c r="Q2157" t="s">
        <v>32</v>
      </c>
    </row>
    <row r="2158" spans="15:17" x14ac:dyDescent="0.3">
      <c r="O2158" t="s">
        <v>7880</v>
      </c>
      <c r="P2158" t="s">
        <v>33</v>
      </c>
      <c r="Q2158" t="s">
        <v>32</v>
      </c>
    </row>
    <row r="2159" spans="15:17" x14ac:dyDescent="0.3">
      <c r="O2159" t="s">
        <v>7884</v>
      </c>
      <c r="P2159" t="s">
        <v>33</v>
      </c>
      <c r="Q2159" t="s">
        <v>32</v>
      </c>
    </row>
    <row r="2160" spans="15:17" hidden="1" x14ac:dyDescent="0.3">
      <c r="O2160" t="s">
        <v>7887</v>
      </c>
      <c r="P2160" t="s">
        <v>1413</v>
      </c>
      <c r="Q2160" t="s">
        <v>665</v>
      </c>
    </row>
    <row r="2161" spans="15:17" hidden="1" x14ac:dyDescent="0.3">
      <c r="O2161" t="s">
        <v>7890</v>
      </c>
      <c r="P2161" t="s">
        <v>7892</v>
      </c>
      <c r="Q2161" t="s">
        <v>572</v>
      </c>
    </row>
    <row r="2162" spans="15:17" x14ac:dyDescent="0.3">
      <c r="O2162" t="s">
        <v>7894</v>
      </c>
      <c r="P2162" t="s">
        <v>33</v>
      </c>
      <c r="Q2162" t="s">
        <v>32</v>
      </c>
    </row>
    <row r="2163" spans="15:17" x14ac:dyDescent="0.3">
      <c r="O2163" t="s">
        <v>7897</v>
      </c>
      <c r="P2163" t="s">
        <v>33</v>
      </c>
      <c r="Q2163" t="s">
        <v>32</v>
      </c>
    </row>
    <row r="2164" spans="15:17" x14ac:dyDescent="0.3">
      <c r="O2164" t="s">
        <v>7899</v>
      </c>
      <c r="P2164" t="s">
        <v>33</v>
      </c>
      <c r="Q2164" t="s">
        <v>32</v>
      </c>
    </row>
    <row r="2165" spans="15:17" x14ac:dyDescent="0.3">
      <c r="O2165" t="s">
        <v>7901</v>
      </c>
      <c r="P2165" t="s">
        <v>33</v>
      </c>
      <c r="Q2165" t="s">
        <v>32</v>
      </c>
    </row>
    <row r="2166" spans="15:17" x14ac:dyDescent="0.3">
      <c r="O2166" t="s">
        <v>7905</v>
      </c>
      <c r="P2166" t="s">
        <v>33</v>
      </c>
      <c r="Q2166" t="s">
        <v>32</v>
      </c>
    </row>
    <row r="2167" spans="15:17" x14ac:dyDescent="0.3">
      <c r="O2167" t="s">
        <v>7908</v>
      </c>
      <c r="P2167" t="s">
        <v>33</v>
      </c>
      <c r="Q2167" t="s">
        <v>32</v>
      </c>
    </row>
    <row r="2168" spans="15:17" x14ac:dyDescent="0.3">
      <c r="O2168" t="s">
        <v>7910</v>
      </c>
      <c r="P2168" t="s">
        <v>33</v>
      </c>
      <c r="Q2168" t="s">
        <v>32</v>
      </c>
    </row>
    <row r="2169" spans="15:17" x14ac:dyDescent="0.3">
      <c r="O2169" t="s">
        <v>7913</v>
      </c>
      <c r="P2169" t="s">
        <v>33</v>
      </c>
      <c r="Q2169" t="s">
        <v>32</v>
      </c>
    </row>
    <row r="2170" spans="15:17" x14ac:dyDescent="0.3">
      <c r="O2170" t="s">
        <v>7915</v>
      </c>
      <c r="P2170" t="s">
        <v>33</v>
      </c>
      <c r="Q2170" t="s">
        <v>32</v>
      </c>
    </row>
    <row r="2171" spans="15:17" x14ac:dyDescent="0.3">
      <c r="O2171" t="s">
        <v>7920</v>
      </c>
      <c r="P2171" t="s">
        <v>33</v>
      </c>
      <c r="Q2171" t="s">
        <v>32</v>
      </c>
    </row>
    <row r="2172" spans="15:17" x14ac:dyDescent="0.3">
      <c r="O2172" t="s">
        <v>7924</v>
      </c>
      <c r="P2172" t="s">
        <v>33</v>
      </c>
      <c r="Q2172" t="s">
        <v>32</v>
      </c>
    </row>
    <row r="2173" spans="15:17" x14ac:dyDescent="0.3">
      <c r="O2173" t="s">
        <v>7928</v>
      </c>
      <c r="P2173" t="s">
        <v>33</v>
      </c>
      <c r="Q2173" t="s">
        <v>5475</v>
      </c>
    </row>
    <row r="2174" spans="15:17" x14ac:dyDescent="0.3">
      <c r="O2174" t="s">
        <v>7931</v>
      </c>
      <c r="P2174" t="s">
        <v>33</v>
      </c>
      <c r="Q2174" t="s">
        <v>47</v>
      </c>
    </row>
    <row r="2175" spans="15:17" x14ac:dyDescent="0.3">
      <c r="O2175" t="s">
        <v>7934</v>
      </c>
      <c r="P2175" t="s">
        <v>33</v>
      </c>
      <c r="Q2175" t="s">
        <v>32</v>
      </c>
    </row>
    <row r="2176" spans="15:17" hidden="1" x14ac:dyDescent="0.3">
      <c r="O2176" t="s">
        <v>7936</v>
      </c>
      <c r="P2176" t="s">
        <v>5440</v>
      </c>
      <c r="Q2176" t="s">
        <v>2116</v>
      </c>
    </row>
    <row r="2177" spans="15:17" x14ac:dyDescent="0.3">
      <c r="O2177" t="s">
        <v>7941</v>
      </c>
      <c r="P2177" t="s">
        <v>33</v>
      </c>
      <c r="Q2177" t="s">
        <v>47</v>
      </c>
    </row>
    <row r="2178" spans="15:17" x14ac:dyDescent="0.3">
      <c r="O2178" t="s">
        <v>7943</v>
      </c>
      <c r="P2178" t="s">
        <v>33</v>
      </c>
      <c r="Q2178" t="s">
        <v>32</v>
      </c>
    </row>
    <row r="2179" spans="15:17" x14ac:dyDescent="0.3">
      <c r="O2179" t="s">
        <v>7948</v>
      </c>
      <c r="P2179" t="s">
        <v>33</v>
      </c>
      <c r="Q2179" t="s">
        <v>32</v>
      </c>
    </row>
    <row r="2180" spans="15:17" x14ac:dyDescent="0.3">
      <c r="O2180" t="s">
        <v>7951</v>
      </c>
      <c r="P2180" t="s">
        <v>33</v>
      </c>
      <c r="Q2180" t="s">
        <v>32</v>
      </c>
    </row>
    <row r="2181" spans="15:17" x14ac:dyDescent="0.3">
      <c r="O2181" t="s">
        <v>7956</v>
      </c>
      <c r="P2181" t="s">
        <v>33</v>
      </c>
      <c r="Q2181" t="s">
        <v>32</v>
      </c>
    </row>
    <row r="2182" spans="15:17" x14ac:dyDescent="0.3">
      <c r="O2182" t="s">
        <v>7959</v>
      </c>
      <c r="P2182" t="s">
        <v>33</v>
      </c>
      <c r="Q2182" t="s">
        <v>32</v>
      </c>
    </row>
    <row r="2183" spans="15:17" x14ac:dyDescent="0.3">
      <c r="O2183" t="s">
        <v>7965</v>
      </c>
      <c r="P2183" t="s">
        <v>33</v>
      </c>
      <c r="Q2183" t="s">
        <v>1390</v>
      </c>
    </row>
    <row r="2184" spans="15:17" x14ac:dyDescent="0.3">
      <c r="O2184" t="s">
        <v>7968</v>
      </c>
      <c r="P2184" t="s">
        <v>33</v>
      </c>
      <c r="Q2184" t="s">
        <v>32</v>
      </c>
    </row>
    <row r="2185" spans="15:17" x14ac:dyDescent="0.3">
      <c r="O2185" t="s">
        <v>7971</v>
      </c>
      <c r="P2185" t="s">
        <v>33</v>
      </c>
      <c r="Q2185" t="s">
        <v>32</v>
      </c>
    </row>
    <row r="2186" spans="15:17" x14ac:dyDescent="0.3">
      <c r="O2186" t="s">
        <v>7973</v>
      </c>
      <c r="P2186" t="s">
        <v>33</v>
      </c>
      <c r="Q2186" t="s">
        <v>205</v>
      </c>
    </row>
    <row r="2187" spans="15:17" x14ac:dyDescent="0.3">
      <c r="O2187" t="s">
        <v>7977</v>
      </c>
      <c r="P2187" t="s">
        <v>33</v>
      </c>
      <c r="Q2187" t="s">
        <v>32</v>
      </c>
    </row>
    <row r="2188" spans="15:17" x14ac:dyDescent="0.3">
      <c r="O2188" t="s">
        <v>7979</v>
      </c>
      <c r="P2188" t="s">
        <v>33</v>
      </c>
      <c r="Q2188" t="s">
        <v>32</v>
      </c>
    </row>
    <row r="2189" spans="15:17" x14ac:dyDescent="0.3">
      <c r="O2189" t="s">
        <v>7982</v>
      </c>
      <c r="P2189" t="s">
        <v>33</v>
      </c>
      <c r="Q2189" t="s">
        <v>32</v>
      </c>
    </row>
    <row r="2190" spans="15:17" x14ac:dyDescent="0.3">
      <c r="O2190" t="s">
        <v>7985</v>
      </c>
      <c r="P2190" t="s">
        <v>33</v>
      </c>
      <c r="Q2190" t="s">
        <v>32</v>
      </c>
    </row>
    <row r="2191" spans="15:17" x14ac:dyDescent="0.3">
      <c r="O2191" t="s">
        <v>7988</v>
      </c>
      <c r="P2191" t="s">
        <v>33</v>
      </c>
      <c r="Q2191" t="s">
        <v>32</v>
      </c>
    </row>
    <row r="2192" spans="15:17" x14ac:dyDescent="0.3">
      <c r="O2192" t="s">
        <v>7990</v>
      </c>
      <c r="P2192" t="s">
        <v>33</v>
      </c>
      <c r="Q2192" t="s">
        <v>32</v>
      </c>
    </row>
    <row r="2193" spans="15:17" x14ac:dyDescent="0.3">
      <c r="O2193" t="s">
        <v>7995</v>
      </c>
      <c r="P2193" t="s">
        <v>33</v>
      </c>
      <c r="Q2193" t="s">
        <v>32</v>
      </c>
    </row>
    <row r="2194" spans="15:17" x14ac:dyDescent="0.3">
      <c r="O2194" t="s">
        <v>7999</v>
      </c>
      <c r="P2194" t="s">
        <v>33</v>
      </c>
      <c r="Q2194" t="s">
        <v>32</v>
      </c>
    </row>
    <row r="2195" spans="15:17" x14ac:dyDescent="0.3">
      <c r="O2195" t="s">
        <v>8001</v>
      </c>
      <c r="P2195" t="s">
        <v>33</v>
      </c>
      <c r="Q2195" t="s">
        <v>32</v>
      </c>
    </row>
    <row r="2196" spans="15:17" x14ac:dyDescent="0.3">
      <c r="O2196" t="s">
        <v>8004</v>
      </c>
      <c r="P2196" t="s">
        <v>33</v>
      </c>
      <c r="Q2196" t="s">
        <v>32</v>
      </c>
    </row>
    <row r="2197" spans="15:17" x14ac:dyDescent="0.3">
      <c r="O2197" t="s">
        <v>8007</v>
      </c>
      <c r="P2197" t="s">
        <v>33</v>
      </c>
      <c r="Q2197" t="s">
        <v>32</v>
      </c>
    </row>
    <row r="2198" spans="15:17" x14ac:dyDescent="0.3">
      <c r="O2198" t="s">
        <v>8010</v>
      </c>
      <c r="P2198" t="s">
        <v>33</v>
      </c>
      <c r="Q2198" t="s">
        <v>32</v>
      </c>
    </row>
    <row r="2199" spans="15:17" x14ac:dyDescent="0.3">
      <c r="O2199" t="s">
        <v>8013</v>
      </c>
      <c r="P2199" t="s">
        <v>33</v>
      </c>
      <c r="Q2199" t="s">
        <v>32</v>
      </c>
    </row>
    <row r="2200" spans="15:17" x14ac:dyDescent="0.3">
      <c r="O2200" t="s">
        <v>8016</v>
      </c>
      <c r="P2200" t="s">
        <v>33</v>
      </c>
      <c r="Q2200" t="s">
        <v>32</v>
      </c>
    </row>
    <row r="2201" spans="15:17" x14ac:dyDescent="0.3">
      <c r="O2201" t="s">
        <v>8019</v>
      </c>
      <c r="P2201" t="s">
        <v>33</v>
      </c>
      <c r="Q2201" t="s">
        <v>32</v>
      </c>
    </row>
    <row r="2202" spans="15:17" x14ac:dyDescent="0.3">
      <c r="O2202" t="s">
        <v>8021</v>
      </c>
      <c r="P2202" t="s">
        <v>33</v>
      </c>
      <c r="Q2202" t="s">
        <v>32</v>
      </c>
    </row>
    <row r="2203" spans="15:17" x14ac:dyDescent="0.3">
      <c r="O2203" t="s">
        <v>8025</v>
      </c>
      <c r="P2203" t="s">
        <v>33</v>
      </c>
      <c r="Q2203" t="s">
        <v>32</v>
      </c>
    </row>
    <row r="2204" spans="15:17" x14ac:dyDescent="0.3">
      <c r="O2204" t="s">
        <v>8028</v>
      </c>
      <c r="P2204" t="s">
        <v>33</v>
      </c>
      <c r="Q2204" t="s">
        <v>32</v>
      </c>
    </row>
    <row r="2205" spans="15:17" x14ac:dyDescent="0.3">
      <c r="O2205" t="s">
        <v>8031</v>
      </c>
      <c r="P2205" t="s">
        <v>33</v>
      </c>
      <c r="Q2205" t="s">
        <v>32</v>
      </c>
    </row>
    <row r="2206" spans="15:17" x14ac:dyDescent="0.3">
      <c r="O2206" t="s">
        <v>8033</v>
      </c>
      <c r="P2206" t="s">
        <v>33</v>
      </c>
      <c r="Q2206" t="s">
        <v>32</v>
      </c>
    </row>
    <row r="2207" spans="15:17" x14ac:dyDescent="0.3">
      <c r="O2207" t="s">
        <v>8037</v>
      </c>
      <c r="P2207" t="s">
        <v>33</v>
      </c>
      <c r="Q2207" t="s">
        <v>32</v>
      </c>
    </row>
    <row r="2208" spans="15:17" x14ac:dyDescent="0.3">
      <c r="O2208" t="s">
        <v>8039</v>
      </c>
      <c r="P2208" t="s">
        <v>33</v>
      </c>
      <c r="Q2208" t="s">
        <v>32</v>
      </c>
    </row>
    <row r="2209" spans="15:17" x14ac:dyDescent="0.3">
      <c r="O2209" t="s">
        <v>8044</v>
      </c>
      <c r="P2209" t="s">
        <v>33</v>
      </c>
      <c r="Q2209" t="s">
        <v>47</v>
      </c>
    </row>
    <row r="2210" spans="15:17" x14ac:dyDescent="0.3">
      <c r="O2210" t="s">
        <v>8046</v>
      </c>
      <c r="P2210" t="s">
        <v>33</v>
      </c>
      <c r="Q2210" t="s">
        <v>32</v>
      </c>
    </row>
    <row r="2211" spans="15:17" x14ac:dyDescent="0.3">
      <c r="O2211" t="s">
        <v>8048</v>
      </c>
      <c r="P2211" t="s">
        <v>33</v>
      </c>
      <c r="Q2211" t="s">
        <v>32</v>
      </c>
    </row>
    <row r="2212" spans="15:17" x14ac:dyDescent="0.3">
      <c r="O2212" t="s">
        <v>8050</v>
      </c>
      <c r="P2212" t="s">
        <v>33</v>
      </c>
      <c r="Q2212" t="s">
        <v>32</v>
      </c>
    </row>
    <row r="2213" spans="15:17" x14ac:dyDescent="0.3">
      <c r="O2213" t="s">
        <v>8053</v>
      </c>
      <c r="P2213" t="s">
        <v>33</v>
      </c>
      <c r="Q2213" t="s">
        <v>32</v>
      </c>
    </row>
    <row r="2214" spans="15:17" x14ac:dyDescent="0.3">
      <c r="O2214" t="s">
        <v>8058</v>
      </c>
      <c r="P2214" t="s">
        <v>33</v>
      </c>
      <c r="Q2214" t="s">
        <v>32</v>
      </c>
    </row>
    <row r="2215" spans="15:17" x14ac:dyDescent="0.3">
      <c r="O2215" t="s">
        <v>8062</v>
      </c>
      <c r="P2215" t="s">
        <v>33</v>
      </c>
      <c r="Q2215" t="s">
        <v>32</v>
      </c>
    </row>
    <row r="2216" spans="15:17" x14ac:dyDescent="0.3">
      <c r="O2216" t="s">
        <v>8068</v>
      </c>
      <c r="P2216" t="s">
        <v>33</v>
      </c>
      <c r="Q2216" t="s">
        <v>32</v>
      </c>
    </row>
    <row r="2217" spans="15:17" x14ac:dyDescent="0.3">
      <c r="O2217" t="s">
        <v>8070</v>
      </c>
      <c r="P2217" t="s">
        <v>33</v>
      </c>
      <c r="Q2217" t="s">
        <v>32</v>
      </c>
    </row>
    <row r="2218" spans="15:17" x14ac:dyDescent="0.3">
      <c r="O2218" t="s">
        <v>8074</v>
      </c>
      <c r="P2218" t="s">
        <v>33</v>
      </c>
      <c r="Q2218" t="s">
        <v>32</v>
      </c>
    </row>
    <row r="2219" spans="15:17" x14ac:dyDescent="0.3">
      <c r="O2219" t="s">
        <v>8078</v>
      </c>
      <c r="P2219" t="s">
        <v>33</v>
      </c>
      <c r="Q2219" t="s">
        <v>32</v>
      </c>
    </row>
    <row r="2220" spans="15:17" x14ac:dyDescent="0.3">
      <c r="O2220" t="s">
        <v>8082</v>
      </c>
      <c r="P2220" t="s">
        <v>33</v>
      </c>
      <c r="Q2220" t="s">
        <v>32</v>
      </c>
    </row>
    <row r="2221" spans="15:17" x14ac:dyDescent="0.3">
      <c r="O2221" t="s">
        <v>8085</v>
      </c>
      <c r="P2221" t="s">
        <v>33</v>
      </c>
      <c r="Q2221" t="s">
        <v>32</v>
      </c>
    </row>
    <row r="2222" spans="15:17" x14ac:dyDescent="0.3">
      <c r="O2222" t="s">
        <v>8089</v>
      </c>
      <c r="P2222" t="s">
        <v>33</v>
      </c>
      <c r="Q2222" t="s">
        <v>32</v>
      </c>
    </row>
    <row r="2223" spans="15:17" x14ac:dyDescent="0.3">
      <c r="O2223" t="s">
        <v>8094</v>
      </c>
      <c r="P2223" t="s">
        <v>33</v>
      </c>
      <c r="Q2223" t="s">
        <v>32</v>
      </c>
    </row>
    <row r="2224" spans="15:17" x14ac:dyDescent="0.3">
      <c r="O2224" t="s">
        <v>8097</v>
      </c>
      <c r="P2224" t="s">
        <v>33</v>
      </c>
      <c r="Q2224" t="s">
        <v>32</v>
      </c>
    </row>
    <row r="2225" spans="15:17" x14ac:dyDescent="0.3">
      <c r="O2225" t="s">
        <v>8099</v>
      </c>
      <c r="P2225" t="s">
        <v>33</v>
      </c>
      <c r="Q2225" t="s">
        <v>32</v>
      </c>
    </row>
    <row r="2226" spans="15:17" x14ac:dyDescent="0.3">
      <c r="O2226" t="s">
        <v>8101</v>
      </c>
      <c r="P2226" t="s">
        <v>33</v>
      </c>
      <c r="Q2226" t="s">
        <v>32</v>
      </c>
    </row>
    <row r="2227" spans="15:17" x14ac:dyDescent="0.3">
      <c r="O2227" t="s">
        <v>8107</v>
      </c>
      <c r="P2227" t="s">
        <v>33</v>
      </c>
      <c r="Q2227" t="s">
        <v>32</v>
      </c>
    </row>
    <row r="2228" spans="15:17" x14ac:dyDescent="0.3">
      <c r="O2228" t="s">
        <v>8110</v>
      </c>
      <c r="P2228" t="s">
        <v>33</v>
      </c>
      <c r="Q2228" t="s">
        <v>32</v>
      </c>
    </row>
    <row r="2229" spans="15:17" x14ac:dyDescent="0.3">
      <c r="O2229" t="s">
        <v>8115</v>
      </c>
      <c r="P2229" t="s">
        <v>33</v>
      </c>
      <c r="Q2229" t="s">
        <v>32</v>
      </c>
    </row>
    <row r="2230" spans="15:17" x14ac:dyDescent="0.3">
      <c r="O2230" t="s">
        <v>8117</v>
      </c>
      <c r="P2230" t="s">
        <v>33</v>
      </c>
      <c r="Q2230" t="s">
        <v>47</v>
      </c>
    </row>
    <row r="2231" spans="15:17" x14ac:dyDescent="0.3">
      <c r="O2231" t="s">
        <v>8119</v>
      </c>
      <c r="P2231" t="s">
        <v>33</v>
      </c>
      <c r="Q2231" t="s">
        <v>205</v>
      </c>
    </row>
    <row r="2232" spans="15:17" x14ac:dyDescent="0.3">
      <c r="O2232" t="s">
        <v>8122</v>
      </c>
      <c r="P2232" t="s">
        <v>33</v>
      </c>
      <c r="Q2232" t="s">
        <v>32</v>
      </c>
    </row>
    <row r="2233" spans="15:17" x14ac:dyDescent="0.3">
      <c r="O2233" t="s">
        <v>8124</v>
      </c>
      <c r="P2233" t="s">
        <v>33</v>
      </c>
      <c r="Q2233" t="s">
        <v>32</v>
      </c>
    </row>
    <row r="2234" spans="15:17" x14ac:dyDescent="0.3">
      <c r="O2234" t="s">
        <v>8129</v>
      </c>
      <c r="P2234" t="s">
        <v>33</v>
      </c>
      <c r="Q2234" t="s">
        <v>32</v>
      </c>
    </row>
    <row r="2235" spans="15:17" x14ac:dyDescent="0.3">
      <c r="O2235" t="s">
        <v>8132</v>
      </c>
      <c r="P2235" t="s">
        <v>33</v>
      </c>
      <c r="Q2235" t="s">
        <v>32</v>
      </c>
    </row>
    <row r="2236" spans="15:17" x14ac:dyDescent="0.3">
      <c r="O2236" t="s">
        <v>8138</v>
      </c>
      <c r="P2236" t="s">
        <v>33</v>
      </c>
      <c r="Q2236" t="s">
        <v>32</v>
      </c>
    </row>
    <row r="2237" spans="15:17" x14ac:dyDescent="0.3">
      <c r="O2237" t="s">
        <v>8140</v>
      </c>
      <c r="P2237" t="s">
        <v>33</v>
      </c>
      <c r="Q2237" t="s">
        <v>32</v>
      </c>
    </row>
    <row r="2238" spans="15:17" x14ac:dyDescent="0.3">
      <c r="O2238" t="s">
        <v>8143</v>
      </c>
      <c r="P2238" t="s">
        <v>33</v>
      </c>
      <c r="Q2238" t="s">
        <v>32</v>
      </c>
    </row>
    <row r="2239" spans="15:17" x14ac:dyDescent="0.3">
      <c r="O2239" t="s">
        <v>8148</v>
      </c>
      <c r="P2239" t="s">
        <v>33</v>
      </c>
      <c r="Q2239" t="s">
        <v>205</v>
      </c>
    </row>
    <row r="2240" spans="15:17" x14ac:dyDescent="0.3">
      <c r="O2240" t="s">
        <v>8153</v>
      </c>
      <c r="P2240" t="s">
        <v>33</v>
      </c>
      <c r="Q2240" t="s">
        <v>32</v>
      </c>
    </row>
    <row r="2241" spans="15:17" x14ac:dyDescent="0.3">
      <c r="O2241" t="s">
        <v>8158</v>
      </c>
      <c r="P2241" t="s">
        <v>33</v>
      </c>
      <c r="Q2241" t="s">
        <v>32</v>
      </c>
    </row>
    <row r="2242" spans="15:17" x14ac:dyDescent="0.3">
      <c r="O2242" t="s">
        <v>8163</v>
      </c>
      <c r="P2242" t="s">
        <v>33</v>
      </c>
      <c r="Q2242" t="s">
        <v>572</v>
      </c>
    </row>
    <row r="2243" spans="15:17" x14ac:dyDescent="0.3">
      <c r="O2243" t="s">
        <v>8167</v>
      </c>
      <c r="P2243" t="s">
        <v>33</v>
      </c>
      <c r="Q2243" t="s">
        <v>32</v>
      </c>
    </row>
    <row r="2244" spans="15:17" x14ac:dyDescent="0.3">
      <c r="O2244" t="s">
        <v>8169</v>
      </c>
      <c r="P2244" t="s">
        <v>33</v>
      </c>
      <c r="Q2244" t="s">
        <v>32</v>
      </c>
    </row>
    <row r="2245" spans="15:17" hidden="1" x14ac:dyDescent="0.3">
      <c r="O2245" t="s">
        <v>8171</v>
      </c>
      <c r="P2245" t="s">
        <v>8174</v>
      </c>
      <c r="Q2245" t="s">
        <v>7768</v>
      </c>
    </row>
    <row r="2246" spans="15:17" x14ac:dyDescent="0.3">
      <c r="O2246" t="s">
        <v>8176</v>
      </c>
      <c r="P2246" t="s">
        <v>33</v>
      </c>
      <c r="Q2246" t="s">
        <v>47</v>
      </c>
    </row>
    <row r="2247" spans="15:17" x14ac:dyDescent="0.3">
      <c r="O2247" t="s">
        <v>8178</v>
      </c>
      <c r="P2247" t="s">
        <v>33</v>
      </c>
      <c r="Q2247" t="s">
        <v>32</v>
      </c>
    </row>
    <row r="2248" spans="15:17" x14ac:dyDescent="0.3">
      <c r="O2248" t="s">
        <v>8183</v>
      </c>
      <c r="P2248" t="s">
        <v>33</v>
      </c>
      <c r="Q2248" t="s">
        <v>47</v>
      </c>
    </row>
    <row r="2249" spans="15:17" x14ac:dyDescent="0.3">
      <c r="O2249" t="s">
        <v>8186</v>
      </c>
      <c r="P2249" t="s">
        <v>33</v>
      </c>
      <c r="Q2249" t="s">
        <v>8189</v>
      </c>
    </row>
    <row r="2250" spans="15:17" x14ac:dyDescent="0.3">
      <c r="O2250" t="s">
        <v>8191</v>
      </c>
      <c r="P2250" t="s">
        <v>33</v>
      </c>
      <c r="Q2250" t="s">
        <v>32</v>
      </c>
    </row>
    <row r="2251" spans="15:17" x14ac:dyDescent="0.3">
      <c r="O2251" t="s">
        <v>8193</v>
      </c>
      <c r="P2251" t="s">
        <v>33</v>
      </c>
      <c r="Q2251" t="s">
        <v>287</v>
      </c>
    </row>
    <row r="2252" spans="15:17" hidden="1" x14ac:dyDescent="0.3">
      <c r="O2252" t="s">
        <v>8197</v>
      </c>
      <c r="P2252" t="s">
        <v>7892</v>
      </c>
      <c r="Q2252" t="s">
        <v>572</v>
      </c>
    </row>
    <row r="2253" spans="15:17" x14ac:dyDescent="0.3">
      <c r="O2253" t="s">
        <v>8203</v>
      </c>
      <c r="P2253" t="s">
        <v>33</v>
      </c>
      <c r="Q2253" t="s">
        <v>32</v>
      </c>
    </row>
    <row r="2254" spans="15:17" x14ac:dyDescent="0.3">
      <c r="O2254" t="s">
        <v>8206</v>
      </c>
      <c r="P2254" t="s">
        <v>33</v>
      </c>
      <c r="Q2254" t="s">
        <v>32</v>
      </c>
    </row>
    <row r="2255" spans="15:17" x14ac:dyDescent="0.3">
      <c r="O2255" t="s">
        <v>8208</v>
      </c>
      <c r="P2255" t="s">
        <v>33</v>
      </c>
      <c r="Q2255" t="s">
        <v>2536</v>
      </c>
    </row>
    <row r="2256" spans="15:17" x14ac:dyDescent="0.3">
      <c r="O2256" t="s">
        <v>8212</v>
      </c>
      <c r="P2256" t="s">
        <v>33</v>
      </c>
      <c r="Q2256" t="s">
        <v>1390</v>
      </c>
    </row>
    <row r="2257" spans="15:17" x14ac:dyDescent="0.3">
      <c r="O2257" t="s">
        <v>8216</v>
      </c>
      <c r="P2257" t="s">
        <v>33</v>
      </c>
      <c r="Q2257" t="s">
        <v>32</v>
      </c>
    </row>
    <row r="2258" spans="15:17" x14ac:dyDescent="0.3">
      <c r="O2258" t="s">
        <v>8218</v>
      </c>
      <c r="P2258" t="s">
        <v>33</v>
      </c>
      <c r="Q2258" t="s">
        <v>32</v>
      </c>
    </row>
    <row r="2259" spans="15:17" x14ac:dyDescent="0.3">
      <c r="O2259" t="s">
        <v>8223</v>
      </c>
      <c r="P2259" t="s">
        <v>33</v>
      </c>
      <c r="Q2259" t="s">
        <v>32</v>
      </c>
    </row>
    <row r="2260" spans="15:17" x14ac:dyDescent="0.3">
      <c r="O2260" t="s">
        <v>8226</v>
      </c>
      <c r="P2260" t="s">
        <v>33</v>
      </c>
      <c r="Q2260" t="s">
        <v>47</v>
      </c>
    </row>
    <row r="2261" spans="15:17" x14ac:dyDescent="0.3">
      <c r="O2261" t="s">
        <v>8230</v>
      </c>
      <c r="P2261" t="s">
        <v>33</v>
      </c>
      <c r="Q2261" t="s">
        <v>1390</v>
      </c>
    </row>
    <row r="2262" spans="15:17" x14ac:dyDescent="0.3">
      <c r="O2262" t="s">
        <v>8234</v>
      </c>
      <c r="P2262" t="s">
        <v>33</v>
      </c>
      <c r="Q2262" t="s">
        <v>32</v>
      </c>
    </row>
    <row r="2263" spans="15:17" x14ac:dyDescent="0.3">
      <c r="O2263" t="s">
        <v>8238</v>
      </c>
      <c r="P2263" t="s">
        <v>33</v>
      </c>
      <c r="Q2263" t="s">
        <v>32</v>
      </c>
    </row>
    <row r="2264" spans="15:17" x14ac:dyDescent="0.3">
      <c r="O2264" t="s">
        <v>8244</v>
      </c>
      <c r="P2264" t="s">
        <v>33</v>
      </c>
      <c r="Q2264" t="s">
        <v>32</v>
      </c>
    </row>
    <row r="2265" spans="15:17" x14ac:dyDescent="0.3">
      <c r="O2265" t="s">
        <v>8248</v>
      </c>
      <c r="P2265" t="s">
        <v>33</v>
      </c>
      <c r="Q2265" t="s">
        <v>32</v>
      </c>
    </row>
    <row r="2266" spans="15:17" x14ac:dyDescent="0.3">
      <c r="O2266" t="s">
        <v>8251</v>
      </c>
      <c r="P2266" t="s">
        <v>33</v>
      </c>
      <c r="Q2266" t="s">
        <v>32</v>
      </c>
    </row>
    <row r="2267" spans="15:17" x14ac:dyDescent="0.3">
      <c r="O2267" t="s">
        <v>8257</v>
      </c>
      <c r="P2267" t="s">
        <v>33</v>
      </c>
      <c r="Q2267" t="s">
        <v>32</v>
      </c>
    </row>
    <row r="2268" spans="15:17" x14ac:dyDescent="0.3">
      <c r="O2268" t="s">
        <v>8260</v>
      </c>
      <c r="P2268" t="s">
        <v>33</v>
      </c>
      <c r="Q2268" t="s">
        <v>32</v>
      </c>
    </row>
    <row r="2269" spans="15:17" x14ac:dyDescent="0.3">
      <c r="O2269" t="s">
        <v>8262</v>
      </c>
      <c r="P2269" t="s">
        <v>33</v>
      </c>
      <c r="Q2269" t="s">
        <v>32</v>
      </c>
    </row>
    <row r="2270" spans="15:17" x14ac:dyDescent="0.3">
      <c r="O2270" t="s">
        <v>8265</v>
      </c>
      <c r="P2270" t="s">
        <v>33</v>
      </c>
      <c r="Q2270" t="s">
        <v>32</v>
      </c>
    </row>
    <row r="2271" spans="15:17" x14ac:dyDescent="0.3">
      <c r="O2271" t="s">
        <v>8269</v>
      </c>
      <c r="P2271" t="s">
        <v>33</v>
      </c>
      <c r="Q2271" t="s">
        <v>32</v>
      </c>
    </row>
    <row r="2272" spans="15:17" x14ac:dyDescent="0.3">
      <c r="O2272" t="s">
        <v>8272</v>
      </c>
      <c r="P2272" t="s">
        <v>33</v>
      </c>
      <c r="Q2272" t="s">
        <v>32</v>
      </c>
    </row>
    <row r="2273" spans="15:17" x14ac:dyDescent="0.3">
      <c r="O2273" t="s">
        <v>8275</v>
      </c>
      <c r="P2273" t="s">
        <v>33</v>
      </c>
      <c r="Q2273" t="s">
        <v>32</v>
      </c>
    </row>
    <row r="2274" spans="15:17" x14ac:dyDescent="0.3">
      <c r="O2274" t="s">
        <v>8277</v>
      </c>
      <c r="P2274" t="s">
        <v>33</v>
      </c>
      <c r="Q2274" t="s">
        <v>47</v>
      </c>
    </row>
    <row r="2275" spans="15:17" x14ac:dyDescent="0.3">
      <c r="O2275" t="s">
        <v>8279</v>
      </c>
      <c r="P2275" t="s">
        <v>33</v>
      </c>
      <c r="Q2275" t="s">
        <v>205</v>
      </c>
    </row>
    <row r="2276" spans="15:17" x14ac:dyDescent="0.3">
      <c r="O2276" t="s">
        <v>8283</v>
      </c>
      <c r="P2276" t="s">
        <v>33</v>
      </c>
      <c r="Q2276" t="s">
        <v>32</v>
      </c>
    </row>
    <row r="2277" spans="15:17" x14ac:dyDescent="0.3">
      <c r="O2277" t="s">
        <v>8285</v>
      </c>
      <c r="P2277" t="s">
        <v>33</v>
      </c>
      <c r="Q2277" t="s">
        <v>32</v>
      </c>
    </row>
    <row r="2278" spans="15:17" x14ac:dyDescent="0.3">
      <c r="O2278" t="s">
        <v>8289</v>
      </c>
      <c r="P2278" t="s">
        <v>33</v>
      </c>
      <c r="Q2278" t="s">
        <v>32</v>
      </c>
    </row>
    <row r="2279" spans="15:17" x14ac:dyDescent="0.3">
      <c r="O2279" t="s">
        <v>8293</v>
      </c>
      <c r="P2279" t="s">
        <v>33</v>
      </c>
      <c r="Q2279" t="s">
        <v>32</v>
      </c>
    </row>
    <row r="2280" spans="15:17" x14ac:dyDescent="0.3">
      <c r="O2280" t="s">
        <v>8296</v>
      </c>
      <c r="P2280" t="s">
        <v>33</v>
      </c>
      <c r="Q2280" t="s">
        <v>32</v>
      </c>
    </row>
    <row r="2281" spans="15:17" x14ac:dyDescent="0.3">
      <c r="O2281" t="s">
        <v>8298</v>
      </c>
      <c r="P2281" t="s">
        <v>33</v>
      </c>
      <c r="Q2281" t="s">
        <v>32</v>
      </c>
    </row>
    <row r="2282" spans="15:17" x14ac:dyDescent="0.3">
      <c r="O2282" t="s">
        <v>8303</v>
      </c>
      <c r="P2282" t="s">
        <v>33</v>
      </c>
      <c r="Q2282" t="s">
        <v>32</v>
      </c>
    </row>
    <row r="2283" spans="15:17" x14ac:dyDescent="0.3">
      <c r="O2283" t="s">
        <v>8307</v>
      </c>
      <c r="P2283" t="s">
        <v>33</v>
      </c>
      <c r="Q2283" t="s">
        <v>32</v>
      </c>
    </row>
    <row r="2284" spans="15:17" x14ac:dyDescent="0.3">
      <c r="O2284" t="s">
        <v>8309</v>
      </c>
      <c r="P2284" t="s">
        <v>33</v>
      </c>
      <c r="Q2284" t="s">
        <v>47</v>
      </c>
    </row>
    <row r="2285" spans="15:17" x14ac:dyDescent="0.3">
      <c r="O2285" t="s">
        <v>8311</v>
      </c>
      <c r="P2285" t="s">
        <v>33</v>
      </c>
      <c r="Q2285" t="s">
        <v>32</v>
      </c>
    </row>
    <row r="2286" spans="15:17" x14ac:dyDescent="0.3">
      <c r="O2286" t="s">
        <v>8314</v>
      </c>
      <c r="P2286" t="s">
        <v>33</v>
      </c>
      <c r="Q2286" t="s">
        <v>32</v>
      </c>
    </row>
    <row r="2287" spans="15:17" x14ac:dyDescent="0.3">
      <c r="O2287" t="s">
        <v>8318</v>
      </c>
      <c r="P2287" t="s">
        <v>33</v>
      </c>
      <c r="Q2287" t="s">
        <v>32</v>
      </c>
    </row>
    <row r="2288" spans="15:17" x14ac:dyDescent="0.3">
      <c r="O2288" t="s">
        <v>8323</v>
      </c>
      <c r="P2288" t="s">
        <v>33</v>
      </c>
      <c r="Q2288" t="s">
        <v>32</v>
      </c>
    </row>
    <row r="2289" spans="15:17" x14ac:dyDescent="0.3">
      <c r="O2289" t="s">
        <v>8325</v>
      </c>
      <c r="P2289" t="s">
        <v>33</v>
      </c>
      <c r="Q2289" t="s">
        <v>32</v>
      </c>
    </row>
    <row r="2290" spans="15:17" x14ac:dyDescent="0.3">
      <c r="O2290" t="s">
        <v>8331</v>
      </c>
      <c r="P2290" t="s">
        <v>33</v>
      </c>
      <c r="Q2290" t="s">
        <v>32</v>
      </c>
    </row>
    <row r="2291" spans="15:17" x14ac:dyDescent="0.3">
      <c r="O2291" t="s">
        <v>8335</v>
      </c>
      <c r="P2291" t="s">
        <v>33</v>
      </c>
      <c r="Q2291" t="s">
        <v>32</v>
      </c>
    </row>
    <row r="2292" spans="15:17" x14ac:dyDescent="0.3">
      <c r="O2292" t="s">
        <v>8337</v>
      </c>
      <c r="P2292" t="s">
        <v>33</v>
      </c>
      <c r="Q2292" t="s">
        <v>47</v>
      </c>
    </row>
    <row r="2293" spans="15:17" x14ac:dyDescent="0.3">
      <c r="O2293" t="s">
        <v>8340</v>
      </c>
      <c r="P2293" t="s">
        <v>33</v>
      </c>
      <c r="Q2293" t="s">
        <v>572</v>
      </c>
    </row>
    <row r="2294" spans="15:17" x14ac:dyDescent="0.3">
      <c r="O2294" t="s">
        <v>8343</v>
      </c>
      <c r="P2294" t="s">
        <v>33</v>
      </c>
      <c r="Q2294" t="s">
        <v>47</v>
      </c>
    </row>
    <row r="2295" spans="15:17" x14ac:dyDescent="0.3">
      <c r="O2295" t="s">
        <v>8347</v>
      </c>
      <c r="P2295" t="s">
        <v>33</v>
      </c>
      <c r="Q2295" t="s">
        <v>32</v>
      </c>
    </row>
    <row r="2296" spans="15:17" x14ac:dyDescent="0.3">
      <c r="O2296" t="s">
        <v>8350</v>
      </c>
      <c r="P2296" t="s">
        <v>33</v>
      </c>
      <c r="Q2296" t="s">
        <v>32</v>
      </c>
    </row>
    <row r="2297" spans="15:17" x14ac:dyDescent="0.3">
      <c r="O2297" t="s">
        <v>8354</v>
      </c>
      <c r="P2297" t="s">
        <v>33</v>
      </c>
      <c r="Q2297" t="s">
        <v>5586</v>
      </c>
    </row>
    <row r="2298" spans="15:17" x14ac:dyDescent="0.3">
      <c r="O2298" t="s">
        <v>8359</v>
      </c>
      <c r="P2298" t="s">
        <v>33</v>
      </c>
      <c r="Q2298" t="s">
        <v>1390</v>
      </c>
    </row>
    <row r="2299" spans="15:17" x14ac:dyDescent="0.3">
      <c r="O2299" t="s">
        <v>8362</v>
      </c>
      <c r="P2299" t="s">
        <v>33</v>
      </c>
      <c r="Q2299" t="s">
        <v>1390</v>
      </c>
    </row>
    <row r="2300" spans="15:17" x14ac:dyDescent="0.3">
      <c r="O2300" t="s">
        <v>8365</v>
      </c>
      <c r="P2300" t="s">
        <v>33</v>
      </c>
      <c r="Q2300" t="s">
        <v>32</v>
      </c>
    </row>
    <row r="2301" spans="15:17" x14ac:dyDescent="0.3">
      <c r="O2301" t="s">
        <v>8371</v>
      </c>
      <c r="P2301" t="s">
        <v>33</v>
      </c>
      <c r="Q2301" t="s">
        <v>32</v>
      </c>
    </row>
    <row r="2302" spans="15:17" x14ac:dyDescent="0.3">
      <c r="O2302" t="s">
        <v>8374</v>
      </c>
      <c r="P2302" t="s">
        <v>33</v>
      </c>
      <c r="Q2302" t="s">
        <v>32</v>
      </c>
    </row>
    <row r="2303" spans="15:17" x14ac:dyDescent="0.3">
      <c r="O2303" t="s">
        <v>8378</v>
      </c>
      <c r="P2303" t="s">
        <v>33</v>
      </c>
      <c r="Q2303" t="s">
        <v>32</v>
      </c>
    </row>
    <row r="2304" spans="15:17" x14ac:dyDescent="0.3">
      <c r="O2304" t="s">
        <v>8381</v>
      </c>
      <c r="P2304" t="s">
        <v>33</v>
      </c>
      <c r="Q2304" t="s">
        <v>32</v>
      </c>
    </row>
    <row r="2305" spans="15:17" x14ac:dyDescent="0.3">
      <c r="O2305" t="s">
        <v>8383</v>
      </c>
      <c r="P2305" t="s">
        <v>33</v>
      </c>
      <c r="Q2305" t="s">
        <v>47</v>
      </c>
    </row>
    <row r="2306" spans="15:17" x14ac:dyDescent="0.3">
      <c r="O2306" t="s">
        <v>8387</v>
      </c>
      <c r="P2306" t="s">
        <v>33</v>
      </c>
      <c r="Q2306" t="s">
        <v>32</v>
      </c>
    </row>
    <row r="2307" spans="15:17" x14ac:dyDescent="0.3">
      <c r="O2307" t="s">
        <v>8392</v>
      </c>
      <c r="P2307" t="s">
        <v>33</v>
      </c>
      <c r="Q2307" t="s">
        <v>32</v>
      </c>
    </row>
    <row r="2308" spans="15:17" x14ac:dyDescent="0.3">
      <c r="O2308" t="s">
        <v>8395</v>
      </c>
      <c r="P2308" t="s">
        <v>33</v>
      </c>
      <c r="Q2308" t="s">
        <v>32</v>
      </c>
    </row>
    <row r="2309" spans="15:17" x14ac:dyDescent="0.3">
      <c r="O2309" t="s">
        <v>8397</v>
      </c>
      <c r="P2309" t="s">
        <v>33</v>
      </c>
      <c r="Q2309" t="s">
        <v>32</v>
      </c>
    </row>
    <row r="2310" spans="15:17" x14ac:dyDescent="0.3">
      <c r="O2310" t="s">
        <v>8400</v>
      </c>
      <c r="P2310" t="s">
        <v>33</v>
      </c>
      <c r="Q2310" t="s">
        <v>32</v>
      </c>
    </row>
    <row r="2311" spans="15:17" x14ac:dyDescent="0.3">
      <c r="O2311" t="s">
        <v>8405</v>
      </c>
      <c r="P2311" t="s">
        <v>33</v>
      </c>
      <c r="Q2311" t="s">
        <v>32</v>
      </c>
    </row>
    <row r="2312" spans="15:17" x14ac:dyDescent="0.3">
      <c r="O2312" t="s">
        <v>8409</v>
      </c>
      <c r="P2312" t="s">
        <v>33</v>
      </c>
      <c r="Q2312" t="s">
        <v>32</v>
      </c>
    </row>
    <row r="2313" spans="15:17" x14ac:dyDescent="0.3">
      <c r="O2313" t="s">
        <v>8411</v>
      </c>
      <c r="P2313" t="s">
        <v>33</v>
      </c>
      <c r="Q2313" t="s">
        <v>32</v>
      </c>
    </row>
    <row r="2314" spans="15:17" x14ac:dyDescent="0.3">
      <c r="O2314" t="s">
        <v>8415</v>
      </c>
      <c r="P2314" t="s">
        <v>33</v>
      </c>
      <c r="Q2314" t="s">
        <v>1390</v>
      </c>
    </row>
    <row r="2315" spans="15:17" x14ac:dyDescent="0.3">
      <c r="O2315" t="s">
        <v>8418</v>
      </c>
      <c r="P2315" t="s">
        <v>33</v>
      </c>
      <c r="Q2315" t="s">
        <v>32</v>
      </c>
    </row>
    <row r="2316" spans="15:17" x14ac:dyDescent="0.3">
      <c r="O2316" t="s">
        <v>8421</v>
      </c>
      <c r="P2316" t="s">
        <v>33</v>
      </c>
      <c r="Q2316" t="s">
        <v>32</v>
      </c>
    </row>
    <row r="2317" spans="15:17" x14ac:dyDescent="0.3">
      <c r="O2317" t="s">
        <v>8423</v>
      </c>
      <c r="P2317" t="s">
        <v>33</v>
      </c>
      <c r="Q2317" t="s">
        <v>32</v>
      </c>
    </row>
    <row r="2318" spans="15:17" x14ac:dyDescent="0.3">
      <c r="O2318" t="s">
        <v>8425</v>
      </c>
      <c r="P2318" t="s">
        <v>33</v>
      </c>
      <c r="Q2318" t="s">
        <v>32</v>
      </c>
    </row>
    <row r="2319" spans="15:17" x14ac:dyDescent="0.3">
      <c r="O2319" t="s">
        <v>8431</v>
      </c>
      <c r="P2319" t="s">
        <v>33</v>
      </c>
      <c r="Q2319" t="s">
        <v>32</v>
      </c>
    </row>
    <row r="2320" spans="15:17" hidden="1" x14ac:dyDescent="0.3">
      <c r="O2320" t="s">
        <v>8434</v>
      </c>
      <c r="P2320" t="s">
        <v>1988</v>
      </c>
      <c r="Q2320" t="s">
        <v>2536</v>
      </c>
    </row>
    <row r="2321" spans="15:17" x14ac:dyDescent="0.3">
      <c r="O2321" t="s">
        <v>8439</v>
      </c>
      <c r="P2321" t="s">
        <v>33</v>
      </c>
      <c r="Q2321" t="s">
        <v>32</v>
      </c>
    </row>
    <row r="2322" spans="15:17" x14ac:dyDescent="0.3">
      <c r="O2322" t="s">
        <v>8441</v>
      </c>
      <c r="P2322" t="s">
        <v>33</v>
      </c>
      <c r="Q2322" t="s">
        <v>32</v>
      </c>
    </row>
    <row r="2323" spans="15:17" x14ac:dyDescent="0.3">
      <c r="O2323" t="s">
        <v>8444</v>
      </c>
      <c r="P2323" t="s">
        <v>33</v>
      </c>
      <c r="Q2323" t="s">
        <v>32</v>
      </c>
    </row>
    <row r="2324" spans="15:17" x14ac:dyDescent="0.3">
      <c r="O2324" t="s">
        <v>8447</v>
      </c>
      <c r="P2324" t="s">
        <v>33</v>
      </c>
      <c r="Q2324" t="s">
        <v>32</v>
      </c>
    </row>
    <row r="2325" spans="15:17" x14ac:dyDescent="0.3">
      <c r="O2325" t="s">
        <v>8449</v>
      </c>
      <c r="P2325" t="s">
        <v>33</v>
      </c>
      <c r="Q2325" t="s">
        <v>32</v>
      </c>
    </row>
    <row r="2326" spans="15:17" x14ac:dyDescent="0.3">
      <c r="O2326" t="s">
        <v>8455</v>
      </c>
      <c r="P2326" t="s">
        <v>33</v>
      </c>
      <c r="Q2326" t="s">
        <v>47</v>
      </c>
    </row>
    <row r="2327" spans="15:17" x14ac:dyDescent="0.3">
      <c r="O2327" t="s">
        <v>8459</v>
      </c>
      <c r="P2327" t="s">
        <v>33</v>
      </c>
      <c r="Q2327" t="s">
        <v>32</v>
      </c>
    </row>
    <row r="2328" spans="15:17" x14ac:dyDescent="0.3">
      <c r="O2328" t="s">
        <v>8462</v>
      </c>
      <c r="P2328" t="s">
        <v>33</v>
      </c>
      <c r="Q2328" t="s">
        <v>2536</v>
      </c>
    </row>
    <row r="2329" spans="15:17" x14ac:dyDescent="0.3">
      <c r="O2329" t="s">
        <v>8464</v>
      </c>
      <c r="P2329" t="s">
        <v>33</v>
      </c>
      <c r="Q2329" t="s">
        <v>32</v>
      </c>
    </row>
    <row r="2330" spans="15:17" x14ac:dyDescent="0.3">
      <c r="O2330" t="s">
        <v>8468</v>
      </c>
      <c r="P2330" t="s">
        <v>33</v>
      </c>
      <c r="Q2330" t="s">
        <v>32</v>
      </c>
    </row>
    <row r="2331" spans="15:17" x14ac:dyDescent="0.3">
      <c r="O2331" t="s">
        <v>8472</v>
      </c>
      <c r="P2331" t="s">
        <v>33</v>
      </c>
      <c r="Q2331" t="s">
        <v>32</v>
      </c>
    </row>
    <row r="2332" spans="15:17" x14ac:dyDescent="0.3">
      <c r="O2332" t="s">
        <v>8475</v>
      </c>
      <c r="P2332" t="s">
        <v>33</v>
      </c>
      <c r="Q2332" t="s">
        <v>32</v>
      </c>
    </row>
    <row r="2333" spans="15:17" x14ac:dyDescent="0.3">
      <c r="O2333" t="s">
        <v>8478</v>
      </c>
      <c r="P2333" t="s">
        <v>33</v>
      </c>
      <c r="Q2333" t="s">
        <v>32</v>
      </c>
    </row>
    <row r="2334" spans="15:17" x14ac:dyDescent="0.3">
      <c r="O2334" t="s">
        <v>8481</v>
      </c>
      <c r="P2334" t="s">
        <v>33</v>
      </c>
      <c r="Q2334" t="s">
        <v>32</v>
      </c>
    </row>
    <row r="2335" spans="15:17" x14ac:dyDescent="0.3">
      <c r="O2335" t="s">
        <v>8485</v>
      </c>
      <c r="P2335" t="s">
        <v>33</v>
      </c>
      <c r="Q2335" t="s">
        <v>32</v>
      </c>
    </row>
    <row r="2336" spans="15:17" x14ac:dyDescent="0.3">
      <c r="O2336" t="s">
        <v>8490</v>
      </c>
      <c r="P2336" t="s">
        <v>33</v>
      </c>
      <c r="Q2336" t="s">
        <v>32</v>
      </c>
    </row>
    <row r="2337" spans="15:17" x14ac:dyDescent="0.3">
      <c r="O2337" t="s">
        <v>8492</v>
      </c>
      <c r="P2337" t="s">
        <v>33</v>
      </c>
      <c r="Q2337" t="s">
        <v>32</v>
      </c>
    </row>
    <row r="2338" spans="15:17" x14ac:dyDescent="0.3">
      <c r="O2338" t="s">
        <v>8494</v>
      </c>
      <c r="P2338" t="s">
        <v>33</v>
      </c>
      <c r="Q2338" t="s">
        <v>572</v>
      </c>
    </row>
    <row r="2339" spans="15:17" x14ac:dyDescent="0.3">
      <c r="O2339" t="s">
        <v>8498</v>
      </c>
      <c r="P2339" t="s">
        <v>33</v>
      </c>
      <c r="Q2339" t="s">
        <v>32</v>
      </c>
    </row>
    <row r="2340" spans="15:17" x14ac:dyDescent="0.3">
      <c r="O2340" t="s">
        <v>8501</v>
      </c>
      <c r="P2340" t="s">
        <v>33</v>
      </c>
      <c r="Q2340" t="s">
        <v>32</v>
      </c>
    </row>
    <row r="2341" spans="15:17" x14ac:dyDescent="0.3">
      <c r="O2341" t="s">
        <v>8503</v>
      </c>
      <c r="P2341" t="s">
        <v>33</v>
      </c>
      <c r="Q2341" t="s">
        <v>32</v>
      </c>
    </row>
    <row r="2342" spans="15:17" x14ac:dyDescent="0.3">
      <c r="O2342" t="s">
        <v>8507</v>
      </c>
      <c r="P2342" t="s">
        <v>33</v>
      </c>
      <c r="Q2342" t="s">
        <v>47</v>
      </c>
    </row>
    <row r="2343" spans="15:17" x14ac:dyDescent="0.3">
      <c r="O2343" t="s">
        <v>8510</v>
      </c>
      <c r="P2343" t="s">
        <v>33</v>
      </c>
      <c r="Q2343" t="s">
        <v>32</v>
      </c>
    </row>
    <row r="2344" spans="15:17" x14ac:dyDescent="0.3">
      <c r="O2344" t="s">
        <v>8514</v>
      </c>
      <c r="P2344" t="s">
        <v>33</v>
      </c>
      <c r="Q2344" t="s">
        <v>32</v>
      </c>
    </row>
    <row r="2345" spans="15:17" x14ac:dyDescent="0.3">
      <c r="O2345" t="s">
        <v>8517</v>
      </c>
      <c r="P2345" t="s">
        <v>33</v>
      </c>
      <c r="Q2345" t="s">
        <v>32</v>
      </c>
    </row>
    <row r="2346" spans="15:17" x14ac:dyDescent="0.3">
      <c r="O2346" t="s">
        <v>8520</v>
      </c>
      <c r="P2346" t="s">
        <v>33</v>
      </c>
      <c r="Q2346" t="s">
        <v>47</v>
      </c>
    </row>
    <row r="2347" spans="15:17" x14ac:dyDescent="0.3">
      <c r="O2347" t="s">
        <v>8524</v>
      </c>
      <c r="P2347" t="s">
        <v>33</v>
      </c>
      <c r="Q2347" t="s">
        <v>47</v>
      </c>
    </row>
    <row r="2348" spans="15:17" x14ac:dyDescent="0.3">
      <c r="O2348" t="s">
        <v>8527</v>
      </c>
      <c r="P2348" t="s">
        <v>33</v>
      </c>
      <c r="Q2348" t="s">
        <v>32</v>
      </c>
    </row>
    <row r="2349" spans="15:17" x14ac:dyDescent="0.3">
      <c r="O2349" t="s">
        <v>8530</v>
      </c>
      <c r="P2349" t="s">
        <v>33</v>
      </c>
      <c r="Q2349" t="s">
        <v>47</v>
      </c>
    </row>
    <row r="2350" spans="15:17" x14ac:dyDescent="0.3">
      <c r="O2350" t="s">
        <v>8534</v>
      </c>
      <c r="P2350" t="s">
        <v>33</v>
      </c>
      <c r="Q2350" t="s">
        <v>1390</v>
      </c>
    </row>
    <row r="2351" spans="15:17" x14ac:dyDescent="0.3">
      <c r="O2351" t="s">
        <v>8539</v>
      </c>
      <c r="P2351" t="s">
        <v>33</v>
      </c>
      <c r="Q2351" t="s">
        <v>32</v>
      </c>
    </row>
    <row r="2352" spans="15:17" x14ac:dyDescent="0.3">
      <c r="O2352" t="s">
        <v>8543</v>
      </c>
      <c r="P2352" t="s">
        <v>33</v>
      </c>
      <c r="Q2352" t="s">
        <v>32</v>
      </c>
    </row>
    <row r="2353" spans="15:17" x14ac:dyDescent="0.3">
      <c r="O2353" t="s">
        <v>8546</v>
      </c>
      <c r="P2353" t="s">
        <v>33</v>
      </c>
      <c r="Q2353" t="s">
        <v>32</v>
      </c>
    </row>
    <row r="2354" spans="15:17" x14ac:dyDescent="0.3">
      <c r="O2354" t="s">
        <v>8549</v>
      </c>
      <c r="P2354" t="s">
        <v>33</v>
      </c>
      <c r="Q2354" t="s">
        <v>32</v>
      </c>
    </row>
    <row r="2355" spans="15:17" hidden="1" x14ac:dyDescent="0.3">
      <c r="O2355" t="s">
        <v>8552</v>
      </c>
      <c r="P2355" t="s">
        <v>2067</v>
      </c>
      <c r="Q2355" t="s">
        <v>1390</v>
      </c>
    </row>
    <row r="2356" spans="15:17" x14ac:dyDescent="0.3">
      <c r="O2356" t="s">
        <v>8558</v>
      </c>
      <c r="P2356" t="s">
        <v>33</v>
      </c>
      <c r="Q2356" t="s">
        <v>205</v>
      </c>
    </row>
    <row r="2357" spans="15:17" x14ac:dyDescent="0.3">
      <c r="O2357" t="s">
        <v>8561</v>
      </c>
      <c r="P2357" t="s">
        <v>33</v>
      </c>
      <c r="Q2357" t="s">
        <v>32</v>
      </c>
    </row>
    <row r="2358" spans="15:17" x14ac:dyDescent="0.3">
      <c r="O2358" t="s">
        <v>8563</v>
      </c>
      <c r="P2358" t="s">
        <v>33</v>
      </c>
      <c r="Q2358" t="s">
        <v>32</v>
      </c>
    </row>
    <row r="2359" spans="15:17" x14ac:dyDescent="0.3">
      <c r="O2359" t="s">
        <v>8565</v>
      </c>
      <c r="P2359" t="s">
        <v>33</v>
      </c>
      <c r="Q2359" t="s">
        <v>32</v>
      </c>
    </row>
    <row r="2360" spans="15:17" x14ac:dyDescent="0.3">
      <c r="O2360" t="s">
        <v>8567</v>
      </c>
      <c r="P2360" t="s">
        <v>33</v>
      </c>
      <c r="Q2360" t="s">
        <v>32</v>
      </c>
    </row>
    <row r="2361" spans="15:17" x14ac:dyDescent="0.3">
      <c r="O2361" t="s">
        <v>8569</v>
      </c>
      <c r="P2361" t="s">
        <v>33</v>
      </c>
      <c r="Q2361" t="s">
        <v>32</v>
      </c>
    </row>
    <row r="2362" spans="15:17" hidden="1" x14ac:dyDescent="0.3">
      <c r="O2362" t="s">
        <v>8572</v>
      </c>
      <c r="P2362" t="s">
        <v>1413</v>
      </c>
      <c r="Q2362" t="s">
        <v>8576</v>
      </c>
    </row>
    <row r="2363" spans="15:17" x14ac:dyDescent="0.3">
      <c r="O2363" t="s">
        <v>8578</v>
      </c>
      <c r="P2363" t="s">
        <v>33</v>
      </c>
      <c r="Q2363" t="s">
        <v>32</v>
      </c>
    </row>
    <row r="2364" spans="15:17" x14ac:dyDescent="0.3">
      <c r="O2364" t="s">
        <v>8581</v>
      </c>
      <c r="P2364" t="s">
        <v>33</v>
      </c>
      <c r="Q2364" t="s">
        <v>47</v>
      </c>
    </row>
    <row r="2365" spans="15:17" x14ac:dyDescent="0.3">
      <c r="O2365" t="s">
        <v>8583</v>
      </c>
      <c r="P2365" t="s">
        <v>33</v>
      </c>
      <c r="Q2365" t="s">
        <v>32</v>
      </c>
    </row>
    <row r="2366" spans="15:17" x14ac:dyDescent="0.3">
      <c r="O2366" t="s">
        <v>8586</v>
      </c>
      <c r="P2366" t="s">
        <v>33</v>
      </c>
      <c r="Q2366" t="s">
        <v>32</v>
      </c>
    </row>
    <row r="2367" spans="15:17" x14ac:dyDescent="0.3">
      <c r="O2367" t="s">
        <v>8589</v>
      </c>
      <c r="P2367" t="s">
        <v>33</v>
      </c>
      <c r="Q2367" t="s">
        <v>32</v>
      </c>
    </row>
    <row r="2368" spans="15:17" x14ac:dyDescent="0.3">
      <c r="O2368" t="s">
        <v>8592</v>
      </c>
      <c r="P2368" t="s">
        <v>33</v>
      </c>
      <c r="Q2368" t="s">
        <v>47</v>
      </c>
    </row>
    <row r="2369" spans="15:17" x14ac:dyDescent="0.3">
      <c r="O2369" t="s">
        <v>8596</v>
      </c>
      <c r="P2369" t="s">
        <v>33</v>
      </c>
      <c r="Q2369" t="s">
        <v>32</v>
      </c>
    </row>
    <row r="2370" spans="15:17" x14ac:dyDescent="0.3">
      <c r="O2370" t="s">
        <v>8598</v>
      </c>
      <c r="P2370" t="s">
        <v>33</v>
      </c>
      <c r="Q2370" t="s">
        <v>32</v>
      </c>
    </row>
    <row r="2371" spans="15:17" x14ac:dyDescent="0.3">
      <c r="O2371" t="s">
        <v>8600</v>
      </c>
      <c r="P2371" t="s">
        <v>33</v>
      </c>
      <c r="Q2371" t="s">
        <v>205</v>
      </c>
    </row>
    <row r="2372" spans="15:17" x14ac:dyDescent="0.3">
      <c r="O2372" t="s">
        <v>8605</v>
      </c>
      <c r="P2372" t="s">
        <v>33</v>
      </c>
      <c r="Q2372" t="s">
        <v>32</v>
      </c>
    </row>
    <row r="2373" spans="15:17" x14ac:dyDescent="0.3">
      <c r="O2373" t="s">
        <v>8607</v>
      </c>
      <c r="P2373" t="s">
        <v>33</v>
      </c>
      <c r="Q2373" t="s">
        <v>32</v>
      </c>
    </row>
    <row r="2374" spans="15:17" x14ac:dyDescent="0.3">
      <c r="O2374" t="s">
        <v>8612</v>
      </c>
      <c r="P2374" t="s">
        <v>33</v>
      </c>
      <c r="Q2374" t="s">
        <v>47</v>
      </c>
    </row>
    <row r="2375" spans="15:17" x14ac:dyDescent="0.3">
      <c r="O2375" t="s">
        <v>8615</v>
      </c>
      <c r="P2375" t="s">
        <v>33</v>
      </c>
      <c r="Q2375" t="s">
        <v>32</v>
      </c>
    </row>
    <row r="2376" spans="15:17" x14ac:dyDescent="0.3">
      <c r="O2376" t="s">
        <v>8618</v>
      </c>
      <c r="P2376" t="s">
        <v>33</v>
      </c>
      <c r="Q2376" t="s">
        <v>32</v>
      </c>
    </row>
    <row r="2377" spans="15:17" x14ac:dyDescent="0.3">
      <c r="O2377" t="s">
        <v>8621</v>
      </c>
      <c r="P2377" t="s">
        <v>33</v>
      </c>
      <c r="Q2377" t="s">
        <v>32</v>
      </c>
    </row>
    <row r="2378" spans="15:17" x14ac:dyDescent="0.3">
      <c r="O2378" t="s">
        <v>8624</v>
      </c>
      <c r="P2378" t="s">
        <v>33</v>
      </c>
      <c r="Q2378" t="s">
        <v>47</v>
      </c>
    </row>
    <row r="2379" spans="15:17" x14ac:dyDescent="0.3">
      <c r="O2379" t="s">
        <v>8628</v>
      </c>
      <c r="P2379" t="s">
        <v>33</v>
      </c>
      <c r="Q2379" t="s">
        <v>32</v>
      </c>
    </row>
    <row r="2380" spans="15:17" x14ac:dyDescent="0.3">
      <c r="O2380" t="s">
        <v>8631</v>
      </c>
      <c r="P2380" t="s">
        <v>33</v>
      </c>
      <c r="Q2380" t="s">
        <v>32</v>
      </c>
    </row>
    <row r="2381" spans="15:17" x14ac:dyDescent="0.3">
      <c r="O2381" t="s">
        <v>8634</v>
      </c>
      <c r="P2381" t="s">
        <v>33</v>
      </c>
      <c r="Q2381" t="s">
        <v>32</v>
      </c>
    </row>
    <row r="2382" spans="15:17" x14ac:dyDescent="0.3">
      <c r="O2382" t="s">
        <v>8636</v>
      </c>
      <c r="P2382" t="s">
        <v>33</v>
      </c>
      <c r="Q2382" t="s">
        <v>32</v>
      </c>
    </row>
    <row r="2383" spans="15:17" x14ac:dyDescent="0.3">
      <c r="O2383" t="s">
        <v>8641</v>
      </c>
      <c r="P2383" t="s">
        <v>33</v>
      </c>
      <c r="Q2383" t="s">
        <v>32</v>
      </c>
    </row>
    <row r="2384" spans="15:17" x14ac:dyDescent="0.3">
      <c r="O2384" t="s">
        <v>8644</v>
      </c>
      <c r="P2384" t="s">
        <v>33</v>
      </c>
      <c r="Q2384" t="s">
        <v>32</v>
      </c>
    </row>
    <row r="2385" spans="15:17" x14ac:dyDescent="0.3">
      <c r="O2385" t="s">
        <v>8648</v>
      </c>
      <c r="P2385" t="s">
        <v>33</v>
      </c>
      <c r="Q2385" t="s">
        <v>32</v>
      </c>
    </row>
    <row r="2386" spans="15:17" x14ac:dyDescent="0.3">
      <c r="O2386" t="s">
        <v>8650</v>
      </c>
      <c r="P2386" t="s">
        <v>33</v>
      </c>
      <c r="Q2386" t="s">
        <v>32</v>
      </c>
    </row>
    <row r="2387" spans="15:17" x14ac:dyDescent="0.3">
      <c r="O2387" t="s">
        <v>8652</v>
      </c>
      <c r="P2387" t="s">
        <v>33</v>
      </c>
      <c r="Q2387" t="s">
        <v>32</v>
      </c>
    </row>
    <row r="2388" spans="15:17" x14ac:dyDescent="0.3">
      <c r="O2388" t="s">
        <v>8656</v>
      </c>
      <c r="P2388" t="s">
        <v>33</v>
      </c>
      <c r="Q2388" t="s">
        <v>32</v>
      </c>
    </row>
    <row r="2389" spans="15:17" x14ac:dyDescent="0.3">
      <c r="O2389" t="s">
        <v>8658</v>
      </c>
      <c r="P2389" t="s">
        <v>33</v>
      </c>
      <c r="Q2389" t="s">
        <v>32</v>
      </c>
    </row>
    <row r="2390" spans="15:17" x14ac:dyDescent="0.3">
      <c r="O2390" t="s">
        <v>8661</v>
      </c>
      <c r="P2390" t="s">
        <v>33</v>
      </c>
      <c r="Q2390" t="s">
        <v>47</v>
      </c>
    </row>
    <row r="2391" spans="15:17" x14ac:dyDescent="0.3">
      <c r="O2391" t="s">
        <v>8664</v>
      </c>
      <c r="P2391" t="s">
        <v>33</v>
      </c>
      <c r="Q2391" t="s">
        <v>32</v>
      </c>
    </row>
    <row r="2392" spans="15:17" x14ac:dyDescent="0.3">
      <c r="O2392" t="s">
        <v>8666</v>
      </c>
      <c r="P2392" t="s">
        <v>33</v>
      </c>
      <c r="Q2392" t="s">
        <v>32</v>
      </c>
    </row>
    <row r="2393" spans="15:17" x14ac:dyDescent="0.3">
      <c r="O2393" t="s">
        <v>8669</v>
      </c>
      <c r="P2393" t="s">
        <v>33</v>
      </c>
      <c r="Q2393" t="s">
        <v>47</v>
      </c>
    </row>
    <row r="2394" spans="15:17" x14ac:dyDescent="0.3">
      <c r="O2394" t="s">
        <v>8673</v>
      </c>
      <c r="P2394" t="s">
        <v>33</v>
      </c>
      <c r="Q2394" t="s">
        <v>32</v>
      </c>
    </row>
    <row r="2395" spans="15:17" x14ac:dyDescent="0.3">
      <c r="O2395" t="s">
        <v>8676</v>
      </c>
      <c r="P2395" t="s">
        <v>33</v>
      </c>
      <c r="Q2395" t="s">
        <v>32</v>
      </c>
    </row>
    <row r="2396" spans="15:17" x14ac:dyDescent="0.3">
      <c r="O2396" t="s">
        <v>8678</v>
      </c>
      <c r="P2396" t="s">
        <v>33</v>
      </c>
      <c r="Q2396" t="s">
        <v>32</v>
      </c>
    </row>
    <row r="2397" spans="15:17" x14ac:dyDescent="0.3">
      <c r="O2397" t="s">
        <v>8682</v>
      </c>
      <c r="P2397" t="s">
        <v>33</v>
      </c>
      <c r="Q2397" t="s">
        <v>32</v>
      </c>
    </row>
    <row r="2398" spans="15:17" x14ac:dyDescent="0.3">
      <c r="O2398" t="s">
        <v>8684</v>
      </c>
      <c r="P2398" t="s">
        <v>33</v>
      </c>
      <c r="Q2398" t="s">
        <v>32</v>
      </c>
    </row>
    <row r="2399" spans="15:17" x14ac:dyDescent="0.3">
      <c r="O2399" t="s">
        <v>8687</v>
      </c>
      <c r="P2399" t="s">
        <v>33</v>
      </c>
      <c r="Q2399" t="s">
        <v>32</v>
      </c>
    </row>
    <row r="2400" spans="15:17" x14ac:dyDescent="0.3">
      <c r="O2400" t="s">
        <v>8690</v>
      </c>
      <c r="P2400" t="s">
        <v>33</v>
      </c>
      <c r="Q2400" t="s">
        <v>32</v>
      </c>
    </row>
    <row r="2401" spans="15:17" x14ac:dyDescent="0.3">
      <c r="O2401" t="s">
        <v>8692</v>
      </c>
      <c r="P2401" t="s">
        <v>33</v>
      </c>
      <c r="Q2401" t="s">
        <v>32</v>
      </c>
    </row>
    <row r="2402" spans="15:17" x14ac:dyDescent="0.3">
      <c r="O2402" t="s">
        <v>8696</v>
      </c>
      <c r="P2402" t="s">
        <v>33</v>
      </c>
      <c r="Q2402" t="s">
        <v>572</v>
      </c>
    </row>
    <row r="2403" spans="15:17" x14ac:dyDescent="0.3">
      <c r="O2403" t="s">
        <v>8699</v>
      </c>
      <c r="P2403" t="s">
        <v>33</v>
      </c>
      <c r="Q2403" t="s">
        <v>32</v>
      </c>
    </row>
    <row r="2404" spans="15:17" x14ac:dyDescent="0.3">
      <c r="O2404" t="s">
        <v>8702</v>
      </c>
      <c r="P2404" t="s">
        <v>33</v>
      </c>
      <c r="Q2404" t="s">
        <v>47</v>
      </c>
    </row>
    <row r="2405" spans="15:17" x14ac:dyDescent="0.3">
      <c r="O2405" t="s">
        <v>8705</v>
      </c>
      <c r="P2405" t="s">
        <v>33</v>
      </c>
      <c r="Q2405" t="s">
        <v>32</v>
      </c>
    </row>
    <row r="2406" spans="15:17" x14ac:dyDescent="0.3">
      <c r="O2406" t="s">
        <v>8709</v>
      </c>
      <c r="P2406" t="s">
        <v>33</v>
      </c>
      <c r="Q2406" t="s">
        <v>32</v>
      </c>
    </row>
    <row r="2407" spans="15:17" x14ac:dyDescent="0.3">
      <c r="O2407" t="s">
        <v>8712</v>
      </c>
      <c r="P2407" t="s">
        <v>33</v>
      </c>
      <c r="Q2407" t="s">
        <v>32</v>
      </c>
    </row>
    <row r="2408" spans="15:17" x14ac:dyDescent="0.3">
      <c r="O2408" t="s">
        <v>8715</v>
      </c>
      <c r="P2408" t="s">
        <v>33</v>
      </c>
      <c r="Q2408" t="s">
        <v>32</v>
      </c>
    </row>
    <row r="2409" spans="15:17" x14ac:dyDescent="0.3">
      <c r="O2409" t="s">
        <v>8718</v>
      </c>
      <c r="P2409" t="s">
        <v>33</v>
      </c>
      <c r="Q2409" t="s">
        <v>32</v>
      </c>
    </row>
    <row r="2410" spans="15:17" x14ac:dyDescent="0.3">
      <c r="O2410" t="s">
        <v>8721</v>
      </c>
      <c r="P2410" t="s">
        <v>33</v>
      </c>
      <c r="Q2410" t="s">
        <v>32</v>
      </c>
    </row>
    <row r="2411" spans="15:17" x14ac:dyDescent="0.3">
      <c r="O2411" t="s">
        <v>8727</v>
      </c>
      <c r="P2411" t="s">
        <v>33</v>
      </c>
      <c r="Q2411" t="s">
        <v>32</v>
      </c>
    </row>
    <row r="2412" spans="15:17" x14ac:dyDescent="0.3">
      <c r="O2412" t="s">
        <v>8731</v>
      </c>
      <c r="P2412" t="s">
        <v>33</v>
      </c>
      <c r="Q2412" t="s">
        <v>47</v>
      </c>
    </row>
    <row r="2413" spans="15:17" x14ac:dyDescent="0.3">
      <c r="O2413" t="s">
        <v>8733</v>
      </c>
      <c r="P2413" t="s">
        <v>33</v>
      </c>
      <c r="Q2413" t="s">
        <v>32</v>
      </c>
    </row>
    <row r="2414" spans="15:17" x14ac:dyDescent="0.3">
      <c r="O2414" t="s">
        <v>8739</v>
      </c>
      <c r="P2414" t="s">
        <v>33</v>
      </c>
      <c r="Q2414" t="s">
        <v>47</v>
      </c>
    </row>
    <row r="2415" spans="15:17" x14ac:dyDescent="0.3">
      <c r="O2415" t="s">
        <v>8742</v>
      </c>
      <c r="P2415" t="s">
        <v>33</v>
      </c>
      <c r="Q2415" t="s">
        <v>32</v>
      </c>
    </row>
    <row r="2416" spans="15:17" x14ac:dyDescent="0.3">
      <c r="O2416" t="s">
        <v>8746</v>
      </c>
      <c r="P2416" t="s">
        <v>33</v>
      </c>
      <c r="Q2416" t="s">
        <v>32</v>
      </c>
    </row>
    <row r="2417" spans="15:17" x14ac:dyDescent="0.3">
      <c r="O2417" t="s">
        <v>8749</v>
      </c>
      <c r="P2417" t="s">
        <v>33</v>
      </c>
      <c r="Q2417" t="s">
        <v>32</v>
      </c>
    </row>
    <row r="2418" spans="15:17" x14ac:dyDescent="0.3">
      <c r="O2418" t="s">
        <v>8753</v>
      </c>
      <c r="P2418" t="s">
        <v>33</v>
      </c>
      <c r="Q2418" t="s">
        <v>32</v>
      </c>
    </row>
    <row r="2419" spans="15:17" x14ac:dyDescent="0.3">
      <c r="O2419" t="s">
        <v>8756</v>
      </c>
      <c r="P2419" t="s">
        <v>33</v>
      </c>
      <c r="Q2419" t="s">
        <v>32</v>
      </c>
    </row>
    <row r="2420" spans="15:17" x14ac:dyDescent="0.3">
      <c r="O2420" t="s">
        <v>8760</v>
      </c>
      <c r="P2420" t="s">
        <v>33</v>
      </c>
      <c r="Q2420" t="s">
        <v>32</v>
      </c>
    </row>
    <row r="2421" spans="15:17" x14ac:dyDescent="0.3">
      <c r="O2421" t="s">
        <v>8762</v>
      </c>
      <c r="P2421" t="s">
        <v>33</v>
      </c>
      <c r="Q2421" t="s">
        <v>32</v>
      </c>
    </row>
    <row r="2422" spans="15:17" x14ac:dyDescent="0.3">
      <c r="O2422" t="s">
        <v>8766</v>
      </c>
      <c r="P2422" t="s">
        <v>33</v>
      </c>
      <c r="Q2422" t="s">
        <v>32</v>
      </c>
    </row>
    <row r="2423" spans="15:17" x14ac:dyDescent="0.3">
      <c r="O2423" t="s">
        <v>8769</v>
      </c>
      <c r="P2423" t="s">
        <v>33</v>
      </c>
      <c r="Q2423" t="s">
        <v>32</v>
      </c>
    </row>
    <row r="2424" spans="15:17" x14ac:dyDescent="0.3">
      <c r="O2424" t="s">
        <v>8772</v>
      </c>
      <c r="P2424" t="s">
        <v>33</v>
      </c>
      <c r="Q2424" t="s">
        <v>287</v>
      </c>
    </row>
    <row r="2425" spans="15:17" x14ac:dyDescent="0.3">
      <c r="O2425" t="s">
        <v>8775</v>
      </c>
      <c r="P2425" t="s">
        <v>33</v>
      </c>
      <c r="Q2425" t="s">
        <v>32</v>
      </c>
    </row>
    <row r="2426" spans="15:17" x14ac:dyDescent="0.3">
      <c r="O2426" t="s">
        <v>8779</v>
      </c>
      <c r="P2426" t="s">
        <v>33</v>
      </c>
      <c r="Q2426" t="s">
        <v>32</v>
      </c>
    </row>
    <row r="2427" spans="15:17" x14ac:dyDescent="0.3">
      <c r="O2427" t="s">
        <v>8782</v>
      </c>
      <c r="P2427" t="s">
        <v>33</v>
      </c>
      <c r="Q2427" t="s">
        <v>205</v>
      </c>
    </row>
    <row r="2428" spans="15:17" x14ac:dyDescent="0.3">
      <c r="O2428" t="s">
        <v>8787</v>
      </c>
      <c r="P2428" t="s">
        <v>33</v>
      </c>
      <c r="Q2428" t="s">
        <v>32</v>
      </c>
    </row>
    <row r="2429" spans="15:17" x14ac:dyDescent="0.3">
      <c r="O2429" t="s">
        <v>8789</v>
      </c>
      <c r="P2429" t="s">
        <v>33</v>
      </c>
      <c r="Q2429" t="s">
        <v>32</v>
      </c>
    </row>
    <row r="2430" spans="15:17" x14ac:dyDescent="0.3">
      <c r="O2430" t="s">
        <v>8793</v>
      </c>
      <c r="P2430" t="s">
        <v>33</v>
      </c>
      <c r="Q2430" t="s">
        <v>32</v>
      </c>
    </row>
    <row r="2431" spans="15:17" x14ac:dyDescent="0.3">
      <c r="O2431" t="s">
        <v>8795</v>
      </c>
      <c r="P2431" t="s">
        <v>33</v>
      </c>
      <c r="Q2431" t="s">
        <v>47</v>
      </c>
    </row>
    <row r="2432" spans="15:17" x14ac:dyDescent="0.3">
      <c r="O2432" t="s">
        <v>8799</v>
      </c>
      <c r="P2432" t="s">
        <v>33</v>
      </c>
      <c r="Q2432" t="s">
        <v>32</v>
      </c>
    </row>
    <row r="2433" spans="15:17" x14ac:dyDescent="0.3">
      <c r="O2433" t="s">
        <v>8802</v>
      </c>
      <c r="P2433" t="s">
        <v>33</v>
      </c>
      <c r="Q2433" t="s">
        <v>32</v>
      </c>
    </row>
    <row r="2434" spans="15:17" x14ac:dyDescent="0.3">
      <c r="O2434" t="s">
        <v>8808</v>
      </c>
      <c r="P2434" t="s">
        <v>33</v>
      </c>
      <c r="Q2434" t="s">
        <v>32</v>
      </c>
    </row>
    <row r="2435" spans="15:17" x14ac:dyDescent="0.3">
      <c r="O2435" t="s">
        <v>8813</v>
      </c>
      <c r="P2435" t="s">
        <v>33</v>
      </c>
      <c r="Q2435" t="s">
        <v>32</v>
      </c>
    </row>
    <row r="2436" spans="15:17" x14ac:dyDescent="0.3">
      <c r="O2436" t="s">
        <v>8816</v>
      </c>
      <c r="P2436" t="s">
        <v>33</v>
      </c>
      <c r="Q2436" t="s">
        <v>32</v>
      </c>
    </row>
    <row r="2437" spans="15:17" x14ac:dyDescent="0.3">
      <c r="O2437" t="s">
        <v>8819</v>
      </c>
      <c r="P2437" t="s">
        <v>33</v>
      </c>
      <c r="Q2437" t="s">
        <v>32</v>
      </c>
    </row>
    <row r="2438" spans="15:17" x14ac:dyDescent="0.3">
      <c r="O2438" t="s">
        <v>8823</v>
      </c>
      <c r="P2438" t="s">
        <v>33</v>
      </c>
      <c r="Q2438" t="s">
        <v>32</v>
      </c>
    </row>
    <row r="2439" spans="15:17" x14ac:dyDescent="0.3">
      <c r="O2439" t="s">
        <v>8826</v>
      </c>
      <c r="P2439" t="s">
        <v>33</v>
      </c>
      <c r="Q2439" t="s">
        <v>32</v>
      </c>
    </row>
    <row r="2440" spans="15:17" x14ac:dyDescent="0.3">
      <c r="O2440" t="s">
        <v>8828</v>
      </c>
      <c r="P2440" t="s">
        <v>33</v>
      </c>
      <c r="Q2440" t="s">
        <v>32</v>
      </c>
    </row>
    <row r="2441" spans="15:17" x14ac:dyDescent="0.3">
      <c r="O2441" t="s">
        <v>8832</v>
      </c>
      <c r="P2441" t="s">
        <v>33</v>
      </c>
      <c r="Q2441" t="s">
        <v>32</v>
      </c>
    </row>
    <row r="2442" spans="15:17" x14ac:dyDescent="0.3">
      <c r="O2442" t="s">
        <v>8835</v>
      </c>
      <c r="P2442" t="s">
        <v>33</v>
      </c>
      <c r="Q2442" t="s">
        <v>205</v>
      </c>
    </row>
    <row r="2443" spans="15:17" x14ac:dyDescent="0.3">
      <c r="O2443" t="s">
        <v>8840</v>
      </c>
      <c r="P2443" t="s">
        <v>33</v>
      </c>
      <c r="Q2443" t="s">
        <v>32</v>
      </c>
    </row>
    <row r="2444" spans="15:17" x14ac:dyDescent="0.3">
      <c r="O2444" t="s">
        <v>8843</v>
      </c>
      <c r="P2444" t="s">
        <v>33</v>
      </c>
      <c r="Q2444" t="s">
        <v>32</v>
      </c>
    </row>
    <row r="2445" spans="15:17" x14ac:dyDescent="0.3">
      <c r="O2445" t="s">
        <v>8846</v>
      </c>
      <c r="P2445" t="s">
        <v>33</v>
      </c>
      <c r="Q2445" t="s">
        <v>32</v>
      </c>
    </row>
    <row r="2446" spans="15:17" x14ac:dyDescent="0.3">
      <c r="O2446" t="s">
        <v>8849</v>
      </c>
      <c r="P2446" t="s">
        <v>33</v>
      </c>
      <c r="Q2446" t="s">
        <v>47</v>
      </c>
    </row>
    <row r="2447" spans="15:17" x14ac:dyDescent="0.3">
      <c r="O2447" t="s">
        <v>8851</v>
      </c>
      <c r="P2447" t="s">
        <v>33</v>
      </c>
      <c r="Q2447" t="s">
        <v>32</v>
      </c>
    </row>
    <row r="2448" spans="15:17" x14ac:dyDescent="0.3">
      <c r="O2448" t="s">
        <v>8853</v>
      </c>
      <c r="P2448" t="s">
        <v>33</v>
      </c>
      <c r="Q2448" t="s">
        <v>32</v>
      </c>
    </row>
    <row r="2449" spans="15:17" x14ac:dyDescent="0.3">
      <c r="O2449" t="s">
        <v>8855</v>
      </c>
      <c r="P2449" t="s">
        <v>33</v>
      </c>
      <c r="Q2449" t="s">
        <v>32</v>
      </c>
    </row>
    <row r="2450" spans="15:17" x14ac:dyDescent="0.3">
      <c r="O2450" t="s">
        <v>8859</v>
      </c>
      <c r="P2450" t="s">
        <v>33</v>
      </c>
      <c r="Q2450" t="s">
        <v>32</v>
      </c>
    </row>
    <row r="2451" spans="15:17" x14ac:dyDescent="0.3">
      <c r="O2451" t="s">
        <v>8863</v>
      </c>
      <c r="P2451" t="s">
        <v>33</v>
      </c>
      <c r="Q2451" t="s">
        <v>32</v>
      </c>
    </row>
    <row r="2452" spans="15:17" x14ac:dyDescent="0.3">
      <c r="O2452" t="s">
        <v>8867</v>
      </c>
      <c r="P2452" t="s">
        <v>33</v>
      </c>
      <c r="Q2452" t="s">
        <v>32</v>
      </c>
    </row>
    <row r="2453" spans="15:17" x14ac:dyDescent="0.3">
      <c r="O2453" t="s">
        <v>8872</v>
      </c>
      <c r="P2453" t="s">
        <v>33</v>
      </c>
      <c r="Q2453" t="s">
        <v>32</v>
      </c>
    </row>
    <row r="2454" spans="15:17" x14ac:dyDescent="0.3">
      <c r="O2454" t="s">
        <v>8875</v>
      </c>
      <c r="P2454" t="s">
        <v>33</v>
      </c>
      <c r="Q2454" t="s">
        <v>47</v>
      </c>
    </row>
    <row r="2455" spans="15:17" x14ac:dyDescent="0.3">
      <c r="O2455" t="s">
        <v>8877</v>
      </c>
      <c r="P2455" t="s">
        <v>33</v>
      </c>
      <c r="Q2455" t="s">
        <v>32</v>
      </c>
    </row>
    <row r="2456" spans="15:17" x14ac:dyDescent="0.3">
      <c r="O2456" t="s">
        <v>8880</v>
      </c>
      <c r="P2456" t="s">
        <v>33</v>
      </c>
      <c r="Q2456" t="s">
        <v>47</v>
      </c>
    </row>
    <row r="2457" spans="15:17" x14ac:dyDescent="0.3">
      <c r="O2457" t="s">
        <v>8886</v>
      </c>
      <c r="P2457" t="s">
        <v>33</v>
      </c>
      <c r="Q2457" t="s">
        <v>32</v>
      </c>
    </row>
    <row r="2458" spans="15:17" x14ac:dyDescent="0.3">
      <c r="O2458" t="s">
        <v>8891</v>
      </c>
      <c r="P2458" t="s">
        <v>33</v>
      </c>
      <c r="Q2458" t="s">
        <v>32</v>
      </c>
    </row>
    <row r="2459" spans="15:17" x14ac:dyDescent="0.3">
      <c r="O2459" t="s">
        <v>8894</v>
      </c>
      <c r="P2459" t="s">
        <v>33</v>
      </c>
      <c r="Q2459" t="s">
        <v>32</v>
      </c>
    </row>
    <row r="2460" spans="15:17" x14ac:dyDescent="0.3">
      <c r="O2460" t="s">
        <v>8897</v>
      </c>
      <c r="P2460" t="s">
        <v>33</v>
      </c>
      <c r="Q2460" t="s">
        <v>32</v>
      </c>
    </row>
    <row r="2461" spans="15:17" x14ac:dyDescent="0.3">
      <c r="O2461" t="s">
        <v>8899</v>
      </c>
      <c r="P2461" t="s">
        <v>33</v>
      </c>
      <c r="Q2461" t="s">
        <v>32</v>
      </c>
    </row>
    <row r="2462" spans="15:17" x14ac:dyDescent="0.3">
      <c r="O2462" t="s">
        <v>8902</v>
      </c>
      <c r="P2462" t="s">
        <v>33</v>
      </c>
      <c r="Q2462" t="s">
        <v>32</v>
      </c>
    </row>
    <row r="2463" spans="15:17" x14ac:dyDescent="0.3">
      <c r="O2463" t="s">
        <v>8906</v>
      </c>
      <c r="P2463" t="s">
        <v>33</v>
      </c>
      <c r="Q2463" t="s">
        <v>1390</v>
      </c>
    </row>
    <row r="2464" spans="15:17" x14ac:dyDescent="0.3">
      <c r="O2464" t="s">
        <v>8910</v>
      </c>
      <c r="P2464" t="s">
        <v>33</v>
      </c>
      <c r="Q2464" t="s">
        <v>1390</v>
      </c>
    </row>
    <row r="2465" spans="15:17" x14ac:dyDescent="0.3">
      <c r="O2465" t="s">
        <v>8913</v>
      </c>
      <c r="P2465" t="s">
        <v>33</v>
      </c>
      <c r="Q2465" t="s">
        <v>32</v>
      </c>
    </row>
    <row r="2466" spans="15:17" x14ac:dyDescent="0.3">
      <c r="O2466" t="s">
        <v>8916</v>
      </c>
      <c r="P2466" t="s">
        <v>33</v>
      </c>
      <c r="Q2466" t="s">
        <v>32</v>
      </c>
    </row>
    <row r="2467" spans="15:17" x14ac:dyDescent="0.3">
      <c r="O2467" t="s">
        <v>8919</v>
      </c>
      <c r="P2467" t="s">
        <v>33</v>
      </c>
      <c r="Q2467" t="s">
        <v>1390</v>
      </c>
    </row>
    <row r="2468" spans="15:17" x14ac:dyDescent="0.3">
      <c r="O2468" t="s">
        <v>8921</v>
      </c>
      <c r="P2468" t="s">
        <v>33</v>
      </c>
      <c r="Q2468" t="s">
        <v>32</v>
      </c>
    </row>
    <row r="2469" spans="15:17" x14ac:dyDescent="0.3">
      <c r="O2469" t="s">
        <v>8923</v>
      </c>
      <c r="P2469" t="s">
        <v>33</v>
      </c>
      <c r="Q2469" t="s">
        <v>47</v>
      </c>
    </row>
    <row r="2470" spans="15:17" x14ac:dyDescent="0.3">
      <c r="O2470" t="s">
        <v>8926</v>
      </c>
      <c r="P2470" t="s">
        <v>33</v>
      </c>
      <c r="Q2470" t="s">
        <v>2536</v>
      </c>
    </row>
    <row r="2471" spans="15:17" x14ac:dyDescent="0.3">
      <c r="O2471" t="s">
        <v>8931</v>
      </c>
      <c r="P2471" t="s">
        <v>33</v>
      </c>
      <c r="Q2471" t="s">
        <v>32</v>
      </c>
    </row>
    <row r="2472" spans="15:17" x14ac:dyDescent="0.3">
      <c r="O2472" t="s">
        <v>8935</v>
      </c>
      <c r="P2472" t="s">
        <v>33</v>
      </c>
      <c r="Q2472" t="s">
        <v>32</v>
      </c>
    </row>
    <row r="2473" spans="15:17" x14ac:dyDescent="0.3">
      <c r="O2473" t="s">
        <v>8938</v>
      </c>
      <c r="P2473" t="s">
        <v>33</v>
      </c>
      <c r="Q2473" t="s">
        <v>32</v>
      </c>
    </row>
    <row r="2474" spans="15:17" hidden="1" x14ac:dyDescent="0.3">
      <c r="O2474" t="s">
        <v>8940</v>
      </c>
      <c r="P2474" t="s">
        <v>7892</v>
      </c>
      <c r="Q2474" t="s">
        <v>572</v>
      </c>
    </row>
    <row r="2475" spans="15:17" hidden="1" x14ac:dyDescent="0.3">
      <c r="O2475" t="s">
        <v>8946</v>
      </c>
      <c r="P2475" t="s">
        <v>2067</v>
      </c>
      <c r="Q2475" t="s">
        <v>1390</v>
      </c>
    </row>
    <row r="2476" spans="15:17" x14ac:dyDescent="0.3">
      <c r="O2476" t="s">
        <v>8949</v>
      </c>
      <c r="P2476" t="s">
        <v>33</v>
      </c>
      <c r="Q2476" t="s">
        <v>32</v>
      </c>
    </row>
    <row r="2477" spans="15:17" hidden="1" x14ac:dyDescent="0.3">
      <c r="O2477" t="s">
        <v>8951</v>
      </c>
      <c r="P2477" t="s">
        <v>1413</v>
      </c>
      <c r="Q2477" t="s">
        <v>8576</v>
      </c>
    </row>
    <row r="2478" spans="15:17" x14ac:dyDescent="0.3">
      <c r="O2478" t="s">
        <v>8955</v>
      </c>
      <c r="P2478" t="s">
        <v>33</v>
      </c>
      <c r="Q2478" t="s">
        <v>47</v>
      </c>
    </row>
    <row r="2479" spans="15:17" hidden="1" x14ac:dyDescent="0.3">
      <c r="O2479" t="s">
        <v>8958</v>
      </c>
      <c r="P2479" t="s">
        <v>8964</v>
      </c>
      <c r="Q2479" t="s">
        <v>8963</v>
      </c>
    </row>
    <row r="2480" spans="15:17" x14ac:dyDescent="0.3">
      <c r="O2480" t="s">
        <v>8966</v>
      </c>
      <c r="P2480" t="s">
        <v>33</v>
      </c>
      <c r="Q2480" t="s">
        <v>32</v>
      </c>
    </row>
    <row r="2481" spans="15:17" x14ac:dyDescent="0.3">
      <c r="O2481" t="s">
        <v>8969</v>
      </c>
      <c r="P2481" t="s">
        <v>33</v>
      </c>
      <c r="Q2481" t="s">
        <v>32</v>
      </c>
    </row>
    <row r="2482" spans="15:17" x14ac:dyDescent="0.3">
      <c r="O2482" t="s">
        <v>8972</v>
      </c>
      <c r="P2482" t="s">
        <v>33</v>
      </c>
      <c r="Q2482" t="s">
        <v>572</v>
      </c>
    </row>
    <row r="2483" spans="15:17" x14ac:dyDescent="0.3">
      <c r="O2483" t="s">
        <v>8976</v>
      </c>
      <c r="P2483" t="s">
        <v>33</v>
      </c>
      <c r="Q2483" t="s">
        <v>32</v>
      </c>
    </row>
    <row r="2484" spans="15:17" x14ac:dyDescent="0.3">
      <c r="O2484" t="s">
        <v>8980</v>
      </c>
      <c r="P2484" t="s">
        <v>33</v>
      </c>
      <c r="Q2484" t="s">
        <v>32</v>
      </c>
    </row>
    <row r="2485" spans="15:17" x14ac:dyDescent="0.3">
      <c r="O2485" t="s">
        <v>8982</v>
      </c>
      <c r="P2485" t="s">
        <v>33</v>
      </c>
      <c r="Q2485" t="s">
        <v>32</v>
      </c>
    </row>
    <row r="2486" spans="15:17" x14ac:dyDescent="0.3">
      <c r="O2486" t="s">
        <v>8985</v>
      </c>
      <c r="P2486" t="s">
        <v>33</v>
      </c>
      <c r="Q2486" t="s">
        <v>32</v>
      </c>
    </row>
    <row r="2487" spans="15:17" hidden="1" x14ac:dyDescent="0.3">
      <c r="O2487" t="s">
        <v>8987</v>
      </c>
      <c r="P2487" t="s">
        <v>2067</v>
      </c>
      <c r="Q2487" t="s">
        <v>1390</v>
      </c>
    </row>
    <row r="2488" spans="15:17" x14ac:dyDescent="0.3">
      <c r="O2488" t="s">
        <v>8991</v>
      </c>
      <c r="P2488" t="s">
        <v>33</v>
      </c>
      <c r="Q2488" t="s">
        <v>32</v>
      </c>
    </row>
    <row r="2489" spans="15:17" x14ac:dyDescent="0.3">
      <c r="O2489" t="s">
        <v>8993</v>
      </c>
      <c r="P2489" t="s">
        <v>33</v>
      </c>
      <c r="Q2489" t="s">
        <v>5403</v>
      </c>
    </row>
    <row r="2490" spans="15:17" x14ac:dyDescent="0.3">
      <c r="O2490" t="s">
        <v>8998</v>
      </c>
      <c r="P2490" t="s">
        <v>33</v>
      </c>
      <c r="Q2490" t="s">
        <v>47</v>
      </c>
    </row>
    <row r="2491" spans="15:17" x14ac:dyDescent="0.3">
      <c r="O2491" t="s">
        <v>9003</v>
      </c>
      <c r="P2491" t="s">
        <v>33</v>
      </c>
      <c r="Q2491" t="s">
        <v>32</v>
      </c>
    </row>
    <row r="2492" spans="15:17" x14ac:dyDescent="0.3">
      <c r="O2492" t="s">
        <v>9006</v>
      </c>
      <c r="P2492" t="s">
        <v>33</v>
      </c>
      <c r="Q2492" t="s">
        <v>32</v>
      </c>
    </row>
    <row r="2493" spans="15:17" x14ac:dyDescent="0.3">
      <c r="O2493" t="s">
        <v>9008</v>
      </c>
      <c r="P2493" t="s">
        <v>33</v>
      </c>
      <c r="Q2493" t="s">
        <v>287</v>
      </c>
    </row>
    <row r="2494" spans="15:17" x14ac:dyDescent="0.3">
      <c r="O2494" t="s">
        <v>9012</v>
      </c>
      <c r="P2494" t="s">
        <v>33</v>
      </c>
      <c r="Q2494" t="s">
        <v>32</v>
      </c>
    </row>
    <row r="2495" spans="15:17" x14ac:dyDescent="0.3">
      <c r="O2495" t="s">
        <v>9014</v>
      </c>
      <c r="P2495" t="s">
        <v>33</v>
      </c>
      <c r="Q2495" t="s">
        <v>32</v>
      </c>
    </row>
    <row r="2496" spans="15:17" x14ac:dyDescent="0.3">
      <c r="O2496" t="s">
        <v>9017</v>
      </c>
      <c r="P2496" t="s">
        <v>33</v>
      </c>
      <c r="Q2496" t="s">
        <v>32</v>
      </c>
    </row>
    <row r="2497" spans="15:17" x14ac:dyDescent="0.3">
      <c r="O2497" t="s">
        <v>9020</v>
      </c>
      <c r="P2497" t="s">
        <v>33</v>
      </c>
      <c r="Q2497" t="s">
        <v>32</v>
      </c>
    </row>
    <row r="2498" spans="15:17" x14ac:dyDescent="0.3">
      <c r="O2498" t="s">
        <v>9022</v>
      </c>
      <c r="P2498" t="s">
        <v>33</v>
      </c>
      <c r="Q2498" t="s">
        <v>47</v>
      </c>
    </row>
    <row r="2499" spans="15:17" x14ac:dyDescent="0.3">
      <c r="O2499" t="s">
        <v>9026</v>
      </c>
      <c r="P2499" t="s">
        <v>33</v>
      </c>
      <c r="Q2499" t="s">
        <v>32</v>
      </c>
    </row>
    <row r="2500" spans="15:17" x14ac:dyDescent="0.3">
      <c r="O2500" t="s">
        <v>9029</v>
      </c>
      <c r="P2500" t="s">
        <v>33</v>
      </c>
      <c r="Q2500" t="s">
        <v>32</v>
      </c>
    </row>
    <row r="2501" spans="15:17" x14ac:dyDescent="0.3">
      <c r="O2501" t="s">
        <v>9033</v>
      </c>
      <c r="P2501" t="s">
        <v>33</v>
      </c>
      <c r="Q2501" t="s">
        <v>32</v>
      </c>
    </row>
    <row r="2502" spans="15:17" x14ac:dyDescent="0.3">
      <c r="O2502" t="s">
        <v>9035</v>
      </c>
      <c r="P2502" t="s">
        <v>33</v>
      </c>
      <c r="Q2502" t="s">
        <v>47</v>
      </c>
    </row>
    <row r="2503" spans="15:17" x14ac:dyDescent="0.3">
      <c r="O2503" t="s">
        <v>9038</v>
      </c>
      <c r="P2503" t="s">
        <v>33</v>
      </c>
      <c r="Q2503" t="s">
        <v>32</v>
      </c>
    </row>
    <row r="2504" spans="15:17" x14ac:dyDescent="0.3">
      <c r="O2504" t="s">
        <v>9041</v>
      </c>
      <c r="P2504" t="s">
        <v>33</v>
      </c>
      <c r="Q2504" t="s">
        <v>32</v>
      </c>
    </row>
    <row r="2505" spans="15:17" x14ac:dyDescent="0.3">
      <c r="O2505" t="s">
        <v>9044</v>
      </c>
      <c r="P2505" t="s">
        <v>33</v>
      </c>
      <c r="Q2505" t="s">
        <v>32</v>
      </c>
    </row>
    <row r="2506" spans="15:17" x14ac:dyDescent="0.3">
      <c r="O2506" t="s">
        <v>9048</v>
      </c>
      <c r="P2506" t="s">
        <v>33</v>
      </c>
      <c r="Q2506" t="s">
        <v>32</v>
      </c>
    </row>
    <row r="2507" spans="15:17" x14ac:dyDescent="0.3">
      <c r="O2507" t="s">
        <v>9051</v>
      </c>
      <c r="P2507" t="s">
        <v>33</v>
      </c>
      <c r="Q2507" t="s">
        <v>47</v>
      </c>
    </row>
    <row r="2508" spans="15:17" x14ac:dyDescent="0.3">
      <c r="O2508" t="s">
        <v>9053</v>
      </c>
      <c r="P2508" t="s">
        <v>33</v>
      </c>
      <c r="Q2508" t="s">
        <v>32</v>
      </c>
    </row>
    <row r="2509" spans="15:17" x14ac:dyDescent="0.3">
      <c r="O2509" t="s">
        <v>9055</v>
      </c>
      <c r="P2509" t="s">
        <v>33</v>
      </c>
      <c r="Q2509" t="s">
        <v>32</v>
      </c>
    </row>
    <row r="2510" spans="15:17" x14ac:dyDescent="0.3">
      <c r="O2510" t="s">
        <v>9057</v>
      </c>
      <c r="P2510" t="s">
        <v>33</v>
      </c>
      <c r="Q2510" t="s">
        <v>32</v>
      </c>
    </row>
    <row r="2511" spans="15:17" x14ac:dyDescent="0.3">
      <c r="O2511" t="s">
        <v>9061</v>
      </c>
      <c r="P2511" t="s">
        <v>33</v>
      </c>
      <c r="Q2511" t="s">
        <v>32</v>
      </c>
    </row>
    <row r="2512" spans="15:17" x14ac:dyDescent="0.3">
      <c r="O2512" t="s">
        <v>9065</v>
      </c>
      <c r="P2512" t="s">
        <v>33</v>
      </c>
      <c r="Q2512" t="s">
        <v>6060</v>
      </c>
    </row>
    <row r="2513" spans="15:17" x14ac:dyDescent="0.3">
      <c r="O2513" t="s">
        <v>9069</v>
      </c>
      <c r="P2513" t="s">
        <v>33</v>
      </c>
      <c r="Q2513" t="s">
        <v>32</v>
      </c>
    </row>
    <row r="2514" spans="15:17" x14ac:dyDescent="0.3">
      <c r="O2514" t="s">
        <v>9073</v>
      </c>
      <c r="P2514" t="s">
        <v>33</v>
      </c>
      <c r="Q2514" t="s">
        <v>32</v>
      </c>
    </row>
    <row r="2515" spans="15:17" x14ac:dyDescent="0.3">
      <c r="O2515" t="s">
        <v>9075</v>
      </c>
      <c r="P2515" t="s">
        <v>33</v>
      </c>
      <c r="Q2515" t="s">
        <v>32</v>
      </c>
    </row>
    <row r="2516" spans="15:17" x14ac:dyDescent="0.3">
      <c r="O2516" t="s">
        <v>9080</v>
      </c>
      <c r="P2516" t="s">
        <v>33</v>
      </c>
      <c r="Q2516" t="s">
        <v>32</v>
      </c>
    </row>
    <row r="2517" spans="15:17" x14ac:dyDescent="0.3">
      <c r="O2517" t="s">
        <v>9083</v>
      </c>
      <c r="P2517" t="s">
        <v>33</v>
      </c>
      <c r="Q2517" t="s">
        <v>32</v>
      </c>
    </row>
    <row r="2518" spans="15:17" x14ac:dyDescent="0.3">
      <c r="O2518" t="s">
        <v>9086</v>
      </c>
      <c r="P2518" t="s">
        <v>33</v>
      </c>
      <c r="Q2518" t="s">
        <v>32</v>
      </c>
    </row>
    <row r="2519" spans="15:17" x14ac:dyDescent="0.3">
      <c r="O2519" t="s">
        <v>9090</v>
      </c>
      <c r="P2519" t="s">
        <v>33</v>
      </c>
      <c r="Q2519" t="s">
        <v>32</v>
      </c>
    </row>
    <row r="2520" spans="15:17" x14ac:dyDescent="0.3">
      <c r="O2520" t="s">
        <v>9094</v>
      </c>
      <c r="P2520" t="s">
        <v>33</v>
      </c>
      <c r="Q2520" t="s">
        <v>32</v>
      </c>
    </row>
    <row r="2521" spans="15:17" x14ac:dyDescent="0.3">
      <c r="O2521" t="s">
        <v>9099</v>
      </c>
      <c r="P2521" t="s">
        <v>33</v>
      </c>
      <c r="Q2521" t="s">
        <v>32</v>
      </c>
    </row>
    <row r="2522" spans="15:17" x14ac:dyDescent="0.3">
      <c r="O2522" t="s">
        <v>9102</v>
      </c>
      <c r="P2522" t="s">
        <v>33</v>
      </c>
      <c r="Q2522" t="s">
        <v>1390</v>
      </c>
    </row>
    <row r="2523" spans="15:17" x14ac:dyDescent="0.3">
      <c r="O2523" t="s">
        <v>9105</v>
      </c>
      <c r="P2523" t="s">
        <v>33</v>
      </c>
      <c r="Q2523" t="s">
        <v>32</v>
      </c>
    </row>
    <row r="2524" spans="15:17" x14ac:dyDescent="0.3">
      <c r="O2524" t="s">
        <v>9111</v>
      </c>
      <c r="P2524" t="s">
        <v>33</v>
      </c>
      <c r="Q2524" t="s">
        <v>1390</v>
      </c>
    </row>
    <row r="2525" spans="15:17" x14ac:dyDescent="0.3">
      <c r="O2525" t="s">
        <v>9115</v>
      </c>
      <c r="P2525" t="s">
        <v>33</v>
      </c>
      <c r="Q2525" t="s">
        <v>9118</v>
      </c>
    </row>
    <row r="2526" spans="15:17" x14ac:dyDescent="0.3">
      <c r="O2526" t="s">
        <v>9120</v>
      </c>
      <c r="P2526" t="s">
        <v>33</v>
      </c>
      <c r="Q2526" t="s">
        <v>47</v>
      </c>
    </row>
    <row r="2527" spans="15:17" x14ac:dyDescent="0.3">
      <c r="O2527" t="s">
        <v>9124</v>
      </c>
      <c r="P2527" t="s">
        <v>33</v>
      </c>
      <c r="Q2527" t="s">
        <v>1390</v>
      </c>
    </row>
    <row r="2528" spans="15:17" x14ac:dyDescent="0.3">
      <c r="O2528" t="s">
        <v>9128</v>
      </c>
      <c r="P2528" t="s">
        <v>33</v>
      </c>
      <c r="Q2528" t="s">
        <v>32</v>
      </c>
    </row>
    <row r="2529" spans="15:17" x14ac:dyDescent="0.3">
      <c r="O2529" t="s">
        <v>9130</v>
      </c>
      <c r="P2529" t="s">
        <v>33</v>
      </c>
      <c r="Q2529" t="s">
        <v>32</v>
      </c>
    </row>
    <row r="2530" spans="15:17" x14ac:dyDescent="0.3">
      <c r="O2530" t="s">
        <v>9134</v>
      </c>
      <c r="P2530" t="s">
        <v>33</v>
      </c>
      <c r="Q2530" t="s">
        <v>32</v>
      </c>
    </row>
    <row r="2531" spans="15:17" x14ac:dyDescent="0.3">
      <c r="O2531" t="s">
        <v>9136</v>
      </c>
      <c r="P2531" t="s">
        <v>33</v>
      </c>
      <c r="Q2531" t="s">
        <v>32</v>
      </c>
    </row>
    <row r="2532" spans="15:17" x14ac:dyDescent="0.3">
      <c r="O2532" t="s">
        <v>9138</v>
      </c>
      <c r="P2532" t="s">
        <v>33</v>
      </c>
      <c r="Q2532" t="s">
        <v>32</v>
      </c>
    </row>
    <row r="2533" spans="15:17" x14ac:dyDescent="0.3">
      <c r="O2533" t="s">
        <v>9141</v>
      </c>
      <c r="P2533" t="s">
        <v>33</v>
      </c>
      <c r="Q2533" t="s">
        <v>32</v>
      </c>
    </row>
    <row r="2534" spans="15:17" x14ac:dyDescent="0.3">
      <c r="O2534" t="s">
        <v>9143</v>
      </c>
      <c r="P2534" t="s">
        <v>33</v>
      </c>
      <c r="Q2534" t="s">
        <v>32</v>
      </c>
    </row>
    <row r="2535" spans="15:17" x14ac:dyDescent="0.3">
      <c r="O2535" t="s">
        <v>9145</v>
      </c>
      <c r="P2535" t="s">
        <v>33</v>
      </c>
      <c r="Q2535" t="s">
        <v>47</v>
      </c>
    </row>
    <row r="2536" spans="15:17" x14ac:dyDescent="0.3">
      <c r="O2536" t="s">
        <v>9149</v>
      </c>
      <c r="P2536" t="s">
        <v>33</v>
      </c>
      <c r="Q2536" t="s">
        <v>47</v>
      </c>
    </row>
    <row r="2537" spans="15:17" hidden="1" x14ac:dyDescent="0.3">
      <c r="O2537" t="s">
        <v>9151</v>
      </c>
      <c r="P2537" t="s">
        <v>7892</v>
      </c>
      <c r="Q2537" t="s">
        <v>572</v>
      </c>
    </row>
    <row r="2538" spans="15:17" hidden="1" x14ac:dyDescent="0.3">
      <c r="O2538" t="s">
        <v>9154</v>
      </c>
      <c r="P2538" t="s">
        <v>1988</v>
      </c>
      <c r="Q2538" t="s">
        <v>2536</v>
      </c>
    </row>
    <row r="2539" spans="15:17" x14ac:dyDescent="0.3">
      <c r="O2539" t="s">
        <v>9159</v>
      </c>
      <c r="P2539" t="s">
        <v>33</v>
      </c>
      <c r="Q2539" t="s">
        <v>32</v>
      </c>
    </row>
    <row r="2540" spans="15:17" x14ac:dyDescent="0.3">
      <c r="O2540" t="s">
        <v>9161</v>
      </c>
      <c r="P2540" t="s">
        <v>33</v>
      </c>
      <c r="Q2540" t="s">
        <v>4846</v>
      </c>
    </row>
    <row r="2541" spans="15:17" x14ac:dyDescent="0.3">
      <c r="O2541" t="s">
        <v>9164</v>
      </c>
      <c r="P2541" t="s">
        <v>33</v>
      </c>
      <c r="Q2541" t="s">
        <v>32</v>
      </c>
    </row>
    <row r="2542" spans="15:17" x14ac:dyDescent="0.3">
      <c r="O2542" t="s">
        <v>9168</v>
      </c>
      <c r="P2542" t="s">
        <v>33</v>
      </c>
      <c r="Q2542" t="s">
        <v>32</v>
      </c>
    </row>
    <row r="2543" spans="15:17" x14ac:dyDescent="0.3">
      <c r="O2543" t="s">
        <v>9170</v>
      </c>
      <c r="P2543" t="s">
        <v>33</v>
      </c>
      <c r="Q2543" t="s">
        <v>32</v>
      </c>
    </row>
    <row r="2544" spans="15:17" x14ac:dyDescent="0.3">
      <c r="O2544" t="s">
        <v>9172</v>
      </c>
      <c r="P2544" t="s">
        <v>33</v>
      </c>
      <c r="Q2544" t="s">
        <v>32</v>
      </c>
    </row>
    <row r="2545" spans="15:17" x14ac:dyDescent="0.3">
      <c r="O2545" t="s">
        <v>9175</v>
      </c>
      <c r="P2545" t="s">
        <v>33</v>
      </c>
      <c r="Q2545" t="s">
        <v>32</v>
      </c>
    </row>
    <row r="2546" spans="15:17" x14ac:dyDescent="0.3">
      <c r="O2546" t="s">
        <v>9180</v>
      </c>
      <c r="P2546" t="s">
        <v>33</v>
      </c>
      <c r="Q2546" t="s">
        <v>32</v>
      </c>
    </row>
    <row r="2547" spans="15:17" x14ac:dyDescent="0.3">
      <c r="O2547" t="s">
        <v>9183</v>
      </c>
      <c r="P2547" t="s">
        <v>33</v>
      </c>
      <c r="Q2547" t="s">
        <v>32</v>
      </c>
    </row>
    <row r="2548" spans="15:17" x14ac:dyDescent="0.3">
      <c r="O2548" t="s">
        <v>9186</v>
      </c>
      <c r="P2548" t="s">
        <v>33</v>
      </c>
      <c r="Q2548" t="s">
        <v>32</v>
      </c>
    </row>
    <row r="2549" spans="15:17" x14ac:dyDescent="0.3">
      <c r="O2549" t="s">
        <v>9191</v>
      </c>
      <c r="P2549" t="s">
        <v>33</v>
      </c>
      <c r="Q2549" t="s">
        <v>32</v>
      </c>
    </row>
    <row r="2550" spans="15:17" x14ac:dyDescent="0.3">
      <c r="O2550" t="s">
        <v>9194</v>
      </c>
      <c r="P2550" t="s">
        <v>33</v>
      </c>
      <c r="Q2550" t="s">
        <v>32</v>
      </c>
    </row>
    <row r="2551" spans="15:17" x14ac:dyDescent="0.3">
      <c r="O2551" t="s">
        <v>9196</v>
      </c>
      <c r="P2551" t="s">
        <v>33</v>
      </c>
      <c r="Q2551" t="s">
        <v>32</v>
      </c>
    </row>
    <row r="2552" spans="15:17" x14ac:dyDescent="0.3">
      <c r="O2552" t="s">
        <v>9199</v>
      </c>
      <c r="P2552" t="s">
        <v>33</v>
      </c>
      <c r="Q2552" t="s">
        <v>32</v>
      </c>
    </row>
    <row r="2553" spans="15:17" x14ac:dyDescent="0.3">
      <c r="O2553" t="s">
        <v>9203</v>
      </c>
      <c r="P2553" t="s">
        <v>33</v>
      </c>
      <c r="Q2553" t="s">
        <v>32</v>
      </c>
    </row>
    <row r="2554" spans="15:17" x14ac:dyDescent="0.3">
      <c r="O2554" t="s">
        <v>9206</v>
      </c>
      <c r="P2554" t="s">
        <v>33</v>
      </c>
      <c r="Q2554" t="s">
        <v>32</v>
      </c>
    </row>
    <row r="2555" spans="15:17" x14ac:dyDescent="0.3">
      <c r="O2555" t="s">
        <v>9209</v>
      </c>
      <c r="P2555" t="s">
        <v>33</v>
      </c>
      <c r="Q2555" t="s">
        <v>32</v>
      </c>
    </row>
    <row r="2556" spans="15:17" x14ac:dyDescent="0.3">
      <c r="O2556" t="s">
        <v>9212</v>
      </c>
      <c r="P2556" t="s">
        <v>33</v>
      </c>
      <c r="Q2556" t="s">
        <v>32</v>
      </c>
    </row>
    <row r="2557" spans="15:17" x14ac:dyDescent="0.3">
      <c r="O2557" t="s">
        <v>9214</v>
      </c>
      <c r="P2557" t="s">
        <v>33</v>
      </c>
      <c r="Q2557" t="s">
        <v>32</v>
      </c>
    </row>
    <row r="2558" spans="15:17" x14ac:dyDescent="0.3">
      <c r="O2558" t="s">
        <v>9217</v>
      </c>
      <c r="P2558" t="s">
        <v>33</v>
      </c>
      <c r="Q2558" t="s">
        <v>32</v>
      </c>
    </row>
    <row r="2559" spans="15:17" x14ac:dyDescent="0.3">
      <c r="O2559" t="s">
        <v>9219</v>
      </c>
      <c r="P2559" t="s">
        <v>33</v>
      </c>
      <c r="Q2559" t="s">
        <v>32</v>
      </c>
    </row>
    <row r="2560" spans="15:17" x14ac:dyDescent="0.3">
      <c r="O2560" t="s">
        <v>9223</v>
      </c>
      <c r="P2560" t="s">
        <v>33</v>
      </c>
      <c r="Q2560" t="s">
        <v>32</v>
      </c>
    </row>
    <row r="2561" spans="15:17" x14ac:dyDescent="0.3">
      <c r="O2561" t="s">
        <v>9227</v>
      </c>
      <c r="P2561" t="s">
        <v>33</v>
      </c>
      <c r="Q2561" t="s">
        <v>32</v>
      </c>
    </row>
    <row r="2562" spans="15:17" x14ac:dyDescent="0.3">
      <c r="O2562" t="s">
        <v>9232</v>
      </c>
      <c r="P2562" t="s">
        <v>33</v>
      </c>
      <c r="Q2562" t="s">
        <v>32</v>
      </c>
    </row>
    <row r="2563" spans="15:17" x14ac:dyDescent="0.3">
      <c r="O2563" t="s">
        <v>9237</v>
      </c>
      <c r="P2563" t="s">
        <v>33</v>
      </c>
      <c r="Q2563" t="s">
        <v>32</v>
      </c>
    </row>
    <row r="2564" spans="15:17" x14ac:dyDescent="0.3">
      <c r="O2564" t="s">
        <v>9239</v>
      </c>
      <c r="P2564" t="s">
        <v>33</v>
      </c>
      <c r="Q2564" t="s">
        <v>47</v>
      </c>
    </row>
    <row r="2565" spans="15:17" x14ac:dyDescent="0.3">
      <c r="O2565" t="s">
        <v>9245</v>
      </c>
      <c r="P2565" t="s">
        <v>33</v>
      </c>
      <c r="Q2565" t="s">
        <v>32</v>
      </c>
    </row>
    <row r="2566" spans="15:17" x14ac:dyDescent="0.3">
      <c r="O2566" t="s">
        <v>9248</v>
      </c>
      <c r="P2566" t="s">
        <v>33</v>
      </c>
      <c r="Q2566" t="s">
        <v>32</v>
      </c>
    </row>
    <row r="2567" spans="15:17" x14ac:dyDescent="0.3">
      <c r="O2567" t="s">
        <v>9251</v>
      </c>
      <c r="P2567" t="s">
        <v>33</v>
      </c>
      <c r="Q2567" t="s">
        <v>32</v>
      </c>
    </row>
    <row r="2568" spans="15:17" x14ac:dyDescent="0.3">
      <c r="O2568" t="s">
        <v>9256</v>
      </c>
      <c r="P2568" t="s">
        <v>33</v>
      </c>
      <c r="Q2568" t="s">
        <v>32</v>
      </c>
    </row>
    <row r="2569" spans="15:17" hidden="1" x14ac:dyDescent="0.3">
      <c r="O2569" t="s">
        <v>9259</v>
      </c>
      <c r="P2569" t="s">
        <v>5440</v>
      </c>
      <c r="Q2569" t="s">
        <v>32</v>
      </c>
    </row>
    <row r="2570" spans="15:17" x14ac:dyDescent="0.3">
      <c r="O2570" t="s">
        <v>9264</v>
      </c>
      <c r="P2570" t="s">
        <v>33</v>
      </c>
      <c r="Q2570" t="s">
        <v>32</v>
      </c>
    </row>
    <row r="2571" spans="15:17" x14ac:dyDescent="0.3">
      <c r="O2571" t="s">
        <v>9267</v>
      </c>
      <c r="P2571" t="s">
        <v>33</v>
      </c>
      <c r="Q2571" t="s">
        <v>32</v>
      </c>
    </row>
    <row r="2572" spans="15:17" x14ac:dyDescent="0.3">
      <c r="O2572" t="s">
        <v>9270</v>
      </c>
      <c r="P2572" t="s">
        <v>33</v>
      </c>
      <c r="Q2572" t="s">
        <v>5586</v>
      </c>
    </row>
    <row r="2573" spans="15:17" x14ac:dyDescent="0.3">
      <c r="O2573" t="s">
        <v>9273</v>
      </c>
      <c r="P2573" t="s">
        <v>33</v>
      </c>
      <c r="Q2573" t="s">
        <v>205</v>
      </c>
    </row>
    <row r="2574" spans="15:17" x14ac:dyDescent="0.3">
      <c r="O2574" t="s">
        <v>9275</v>
      </c>
      <c r="P2574" t="s">
        <v>33</v>
      </c>
      <c r="Q2574" t="s">
        <v>32</v>
      </c>
    </row>
    <row r="2575" spans="15:17" x14ac:dyDescent="0.3">
      <c r="O2575" t="s">
        <v>9278</v>
      </c>
      <c r="P2575" t="s">
        <v>33</v>
      </c>
      <c r="Q2575" t="s">
        <v>1390</v>
      </c>
    </row>
    <row r="2576" spans="15:17" x14ac:dyDescent="0.3">
      <c r="O2576" t="s">
        <v>9280</v>
      </c>
      <c r="P2576" t="s">
        <v>33</v>
      </c>
      <c r="Q2576" t="s">
        <v>32</v>
      </c>
    </row>
    <row r="2577" spans="15:17" x14ac:dyDescent="0.3">
      <c r="O2577" t="s">
        <v>9283</v>
      </c>
      <c r="P2577" t="s">
        <v>33</v>
      </c>
      <c r="Q2577" t="s">
        <v>32</v>
      </c>
    </row>
    <row r="2578" spans="15:17" x14ac:dyDescent="0.3">
      <c r="O2578" t="s">
        <v>9286</v>
      </c>
      <c r="P2578" t="s">
        <v>33</v>
      </c>
      <c r="Q2578" t="s">
        <v>32</v>
      </c>
    </row>
    <row r="2579" spans="15:17" x14ac:dyDescent="0.3">
      <c r="O2579" t="s">
        <v>9289</v>
      </c>
      <c r="P2579" t="s">
        <v>33</v>
      </c>
      <c r="Q2579" t="s">
        <v>47</v>
      </c>
    </row>
    <row r="2580" spans="15:17" x14ac:dyDescent="0.3">
      <c r="O2580" t="s">
        <v>9292</v>
      </c>
      <c r="P2580" t="s">
        <v>33</v>
      </c>
      <c r="Q2580" t="s">
        <v>32</v>
      </c>
    </row>
    <row r="2581" spans="15:17" hidden="1" x14ac:dyDescent="0.3">
      <c r="O2581" t="s">
        <v>9297</v>
      </c>
      <c r="P2581" t="s">
        <v>2067</v>
      </c>
      <c r="Q2581" t="s">
        <v>1390</v>
      </c>
    </row>
    <row r="2582" spans="15:17" x14ac:dyDescent="0.3">
      <c r="O2582" t="s">
        <v>9301</v>
      </c>
      <c r="P2582" t="s">
        <v>33</v>
      </c>
      <c r="Q2582" t="s">
        <v>32</v>
      </c>
    </row>
    <row r="2583" spans="15:17" x14ac:dyDescent="0.3">
      <c r="O2583" t="s">
        <v>9304</v>
      </c>
      <c r="P2583" t="s">
        <v>33</v>
      </c>
      <c r="Q2583" t="s">
        <v>32</v>
      </c>
    </row>
    <row r="2584" spans="15:17" hidden="1" x14ac:dyDescent="0.3">
      <c r="O2584" t="s">
        <v>9307</v>
      </c>
      <c r="P2584" t="s">
        <v>2067</v>
      </c>
      <c r="Q2584" t="s">
        <v>1390</v>
      </c>
    </row>
    <row r="2585" spans="15:17" x14ac:dyDescent="0.3">
      <c r="O2585" t="s">
        <v>9312</v>
      </c>
      <c r="P2585" t="s">
        <v>33</v>
      </c>
      <c r="Q2585" t="s">
        <v>32</v>
      </c>
    </row>
    <row r="2586" spans="15:17" x14ac:dyDescent="0.3">
      <c r="O2586" t="s">
        <v>9316</v>
      </c>
      <c r="P2586" t="s">
        <v>33</v>
      </c>
      <c r="Q2586" t="s">
        <v>32</v>
      </c>
    </row>
    <row r="2587" spans="15:17" x14ac:dyDescent="0.3">
      <c r="O2587" t="s">
        <v>9319</v>
      </c>
      <c r="P2587" t="s">
        <v>33</v>
      </c>
      <c r="Q2587" t="s">
        <v>572</v>
      </c>
    </row>
    <row r="2588" spans="15:17" x14ac:dyDescent="0.3">
      <c r="O2588" t="s">
        <v>9321</v>
      </c>
      <c r="P2588" t="s">
        <v>33</v>
      </c>
      <c r="Q2588" t="s">
        <v>32</v>
      </c>
    </row>
    <row r="2589" spans="15:17" x14ac:dyDescent="0.3">
      <c r="O2589" t="s">
        <v>9325</v>
      </c>
      <c r="P2589" t="s">
        <v>33</v>
      </c>
      <c r="Q2589" t="s">
        <v>32</v>
      </c>
    </row>
    <row r="2590" spans="15:17" x14ac:dyDescent="0.3">
      <c r="O2590" t="s">
        <v>9330</v>
      </c>
      <c r="P2590" t="s">
        <v>33</v>
      </c>
      <c r="Q2590" t="s">
        <v>32</v>
      </c>
    </row>
    <row r="2591" spans="15:17" x14ac:dyDescent="0.3">
      <c r="O2591" t="s">
        <v>9332</v>
      </c>
      <c r="P2591" t="s">
        <v>33</v>
      </c>
      <c r="Q2591" t="s">
        <v>47</v>
      </c>
    </row>
    <row r="2592" spans="15:17" x14ac:dyDescent="0.3">
      <c r="O2592" t="s">
        <v>9334</v>
      </c>
      <c r="P2592" t="s">
        <v>33</v>
      </c>
      <c r="Q2592" t="s">
        <v>32</v>
      </c>
    </row>
    <row r="2593" spans="15:17" x14ac:dyDescent="0.3">
      <c r="O2593" t="s">
        <v>9336</v>
      </c>
      <c r="P2593" t="s">
        <v>33</v>
      </c>
      <c r="Q2593" t="s">
        <v>47</v>
      </c>
    </row>
    <row r="2594" spans="15:17" hidden="1" x14ac:dyDescent="0.3">
      <c r="O2594" t="s">
        <v>9340</v>
      </c>
      <c r="P2594" t="s">
        <v>9344</v>
      </c>
      <c r="Q2594" t="s">
        <v>32</v>
      </c>
    </row>
    <row r="2595" spans="15:17" x14ac:dyDescent="0.3">
      <c r="O2595" t="s">
        <v>9346</v>
      </c>
      <c r="P2595" t="s">
        <v>33</v>
      </c>
      <c r="Q2595" t="s">
        <v>32</v>
      </c>
    </row>
    <row r="2596" spans="15:17" x14ac:dyDescent="0.3">
      <c r="O2596" t="s">
        <v>9349</v>
      </c>
      <c r="P2596" t="s">
        <v>33</v>
      </c>
      <c r="Q2596" t="s">
        <v>4846</v>
      </c>
    </row>
    <row r="2597" spans="15:17" x14ac:dyDescent="0.3">
      <c r="O2597" t="s">
        <v>9354</v>
      </c>
      <c r="P2597" t="s">
        <v>33</v>
      </c>
      <c r="Q2597" t="s">
        <v>287</v>
      </c>
    </row>
    <row r="2598" spans="15:17" x14ac:dyDescent="0.3">
      <c r="O2598" t="s">
        <v>9359</v>
      </c>
      <c r="P2598" t="s">
        <v>33</v>
      </c>
      <c r="Q2598" t="s">
        <v>1390</v>
      </c>
    </row>
    <row r="2599" spans="15:17" x14ac:dyDescent="0.3">
      <c r="O2599" t="s">
        <v>9364</v>
      </c>
      <c r="P2599" t="s">
        <v>33</v>
      </c>
      <c r="Q2599" t="s">
        <v>32</v>
      </c>
    </row>
    <row r="2600" spans="15:17" x14ac:dyDescent="0.3">
      <c r="O2600" t="s">
        <v>9366</v>
      </c>
      <c r="P2600" t="s">
        <v>33</v>
      </c>
      <c r="Q2600" t="s">
        <v>32</v>
      </c>
    </row>
    <row r="2601" spans="15:17" x14ac:dyDescent="0.3">
      <c r="O2601" t="s">
        <v>9370</v>
      </c>
      <c r="P2601" t="s">
        <v>33</v>
      </c>
      <c r="Q2601" t="s">
        <v>32</v>
      </c>
    </row>
    <row r="2602" spans="15:17" x14ac:dyDescent="0.3">
      <c r="O2602" t="s">
        <v>9372</v>
      </c>
      <c r="P2602" t="s">
        <v>33</v>
      </c>
      <c r="Q2602" t="s">
        <v>32</v>
      </c>
    </row>
    <row r="2603" spans="15:17" x14ac:dyDescent="0.3">
      <c r="O2603" t="s">
        <v>9375</v>
      </c>
      <c r="P2603" t="s">
        <v>33</v>
      </c>
      <c r="Q2603" t="s">
        <v>32</v>
      </c>
    </row>
    <row r="2604" spans="15:17" x14ac:dyDescent="0.3">
      <c r="O2604" t="s">
        <v>9377</v>
      </c>
      <c r="P2604" t="s">
        <v>33</v>
      </c>
      <c r="Q2604" t="s">
        <v>32</v>
      </c>
    </row>
    <row r="2605" spans="15:17" x14ac:dyDescent="0.3">
      <c r="O2605" t="s">
        <v>9382</v>
      </c>
      <c r="P2605" t="s">
        <v>33</v>
      </c>
      <c r="Q2605" t="s">
        <v>32</v>
      </c>
    </row>
    <row r="2606" spans="15:17" x14ac:dyDescent="0.3">
      <c r="O2606" t="s">
        <v>9384</v>
      </c>
      <c r="P2606" t="s">
        <v>33</v>
      </c>
      <c r="Q2606" t="s">
        <v>47</v>
      </c>
    </row>
    <row r="2607" spans="15:17" x14ac:dyDescent="0.3">
      <c r="O2607" t="s">
        <v>9390</v>
      </c>
      <c r="P2607" t="s">
        <v>33</v>
      </c>
      <c r="Q2607" t="s">
        <v>5403</v>
      </c>
    </row>
    <row r="2608" spans="15:17" x14ac:dyDescent="0.3">
      <c r="O2608" t="s">
        <v>9393</v>
      </c>
      <c r="P2608" t="s">
        <v>33</v>
      </c>
      <c r="Q2608" t="s">
        <v>32</v>
      </c>
    </row>
    <row r="2609" spans="15:17" x14ac:dyDescent="0.3">
      <c r="O2609" t="s">
        <v>9395</v>
      </c>
      <c r="P2609" t="s">
        <v>33</v>
      </c>
      <c r="Q2609" t="s">
        <v>32</v>
      </c>
    </row>
    <row r="2610" spans="15:17" x14ac:dyDescent="0.3">
      <c r="O2610" t="s">
        <v>9399</v>
      </c>
      <c r="P2610" t="s">
        <v>33</v>
      </c>
      <c r="Q2610" t="s">
        <v>32</v>
      </c>
    </row>
    <row r="2611" spans="15:17" x14ac:dyDescent="0.3">
      <c r="O2611" t="s">
        <v>9402</v>
      </c>
      <c r="P2611" t="s">
        <v>33</v>
      </c>
      <c r="Q2611" t="s">
        <v>32</v>
      </c>
    </row>
    <row r="2612" spans="15:17" x14ac:dyDescent="0.3">
      <c r="O2612" t="s">
        <v>9405</v>
      </c>
      <c r="P2612" t="s">
        <v>33</v>
      </c>
      <c r="Q2612" t="s">
        <v>205</v>
      </c>
    </row>
    <row r="2613" spans="15:17" x14ac:dyDescent="0.3">
      <c r="O2613" t="s">
        <v>9409</v>
      </c>
      <c r="P2613" t="s">
        <v>33</v>
      </c>
      <c r="Q2613" t="s">
        <v>32</v>
      </c>
    </row>
    <row r="2614" spans="15:17" hidden="1" x14ac:dyDescent="0.3">
      <c r="O2614" t="s">
        <v>9413</v>
      </c>
      <c r="P2614" t="s">
        <v>9417</v>
      </c>
      <c r="Q2614" t="s">
        <v>4846</v>
      </c>
    </row>
    <row r="2615" spans="15:17" x14ac:dyDescent="0.3">
      <c r="O2615" t="s">
        <v>9419</v>
      </c>
      <c r="P2615" t="s">
        <v>33</v>
      </c>
      <c r="Q2615" t="s">
        <v>205</v>
      </c>
    </row>
    <row r="2616" spans="15:17" x14ac:dyDescent="0.3">
      <c r="O2616" t="s">
        <v>9422</v>
      </c>
      <c r="P2616" t="s">
        <v>33</v>
      </c>
      <c r="Q2616" t="s">
        <v>32</v>
      </c>
    </row>
    <row r="2617" spans="15:17" x14ac:dyDescent="0.3">
      <c r="O2617" t="s">
        <v>9426</v>
      </c>
      <c r="P2617" t="s">
        <v>33</v>
      </c>
      <c r="Q2617" t="s">
        <v>32</v>
      </c>
    </row>
    <row r="2618" spans="15:17" x14ac:dyDescent="0.3">
      <c r="O2618" t="s">
        <v>9429</v>
      </c>
      <c r="P2618" t="s">
        <v>33</v>
      </c>
      <c r="Q2618" t="s">
        <v>32</v>
      </c>
    </row>
    <row r="2619" spans="15:17" hidden="1" x14ac:dyDescent="0.3">
      <c r="O2619" t="s">
        <v>9431</v>
      </c>
      <c r="P2619" t="s">
        <v>2067</v>
      </c>
      <c r="Q2619" t="s">
        <v>1390</v>
      </c>
    </row>
    <row r="2620" spans="15:17" x14ac:dyDescent="0.3">
      <c r="O2620" t="s">
        <v>9435</v>
      </c>
      <c r="P2620" t="s">
        <v>33</v>
      </c>
      <c r="Q2620" t="s">
        <v>32</v>
      </c>
    </row>
    <row r="2621" spans="15:17" x14ac:dyDescent="0.3">
      <c r="O2621" t="s">
        <v>9438</v>
      </c>
      <c r="P2621" t="s">
        <v>33</v>
      </c>
      <c r="Q2621" t="s">
        <v>32</v>
      </c>
    </row>
    <row r="2622" spans="15:17" x14ac:dyDescent="0.3">
      <c r="O2622" t="s">
        <v>9440</v>
      </c>
      <c r="P2622" t="s">
        <v>33</v>
      </c>
      <c r="Q2622" t="s">
        <v>32</v>
      </c>
    </row>
    <row r="2623" spans="15:17" x14ac:dyDescent="0.3">
      <c r="O2623" t="s">
        <v>9442</v>
      </c>
      <c r="P2623" t="s">
        <v>33</v>
      </c>
      <c r="Q2623" t="s">
        <v>32</v>
      </c>
    </row>
    <row r="2624" spans="15:17" x14ac:dyDescent="0.3">
      <c r="O2624" t="s">
        <v>9445</v>
      </c>
      <c r="P2624" t="s">
        <v>33</v>
      </c>
      <c r="Q2624" t="s">
        <v>32</v>
      </c>
    </row>
    <row r="2625" spans="15:17" x14ac:dyDescent="0.3">
      <c r="O2625" t="s">
        <v>9447</v>
      </c>
      <c r="P2625" t="s">
        <v>33</v>
      </c>
      <c r="Q2625" t="s">
        <v>32</v>
      </c>
    </row>
    <row r="2626" spans="15:17" x14ac:dyDescent="0.3">
      <c r="O2626" t="s">
        <v>9451</v>
      </c>
      <c r="P2626" t="s">
        <v>33</v>
      </c>
      <c r="Q2626" t="s">
        <v>32</v>
      </c>
    </row>
    <row r="2627" spans="15:17" x14ac:dyDescent="0.3">
      <c r="O2627" t="s">
        <v>9453</v>
      </c>
      <c r="P2627" t="s">
        <v>33</v>
      </c>
      <c r="Q2627" t="s">
        <v>32</v>
      </c>
    </row>
    <row r="2628" spans="15:17" x14ac:dyDescent="0.3">
      <c r="O2628" t="s">
        <v>9459</v>
      </c>
      <c r="P2628" t="s">
        <v>33</v>
      </c>
      <c r="Q2628" t="s">
        <v>32</v>
      </c>
    </row>
    <row r="2629" spans="15:17" x14ac:dyDescent="0.3">
      <c r="O2629" t="s">
        <v>9462</v>
      </c>
      <c r="P2629" t="s">
        <v>33</v>
      </c>
      <c r="Q2629" t="s">
        <v>32</v>
      </c>
    </row>
    <row r="2630" spans="15:17" x14ac:dyDescent="0.3">
      <c r="O2630" t="s">
        <v>9465</v>
      </c>
      <c r="P2630" t="s">
        <v>33</v>
      </c>
      <c r="Q2630" t="s">
        <v>32</v>
      </c>
    </row>
    <row r="2631" spans="15:17" x14ac:dyDescent="0.3">
      <c r="O2631" t="s">
        <v>9468</v>
      </c>
      <c r="P2631" t="s">
        <v>33</v>
      </c>
      <c r="Q2631" t="s">
        <v>32</v>
      </c>
    </row>
    <row r="2632" spans="15:17" x14ac:dyDescent="0.3">
      <c r="O2632" t="s">
        <v>9470</v>
      </c>
      <c r="P2632" t="s">
        <v>33</v>
      </c>
      <c r="Q2632" t="s">
        <v>32</v>
      </c>
    </row>
    <row r="2633" spans="15:17" x14ac:dyDescent="0.3">
      <c r="O2633" t="s">
        <v>9473</v>
      </c>
      <c r="P2633" t="s">
        <v>33</v>
      </c>
      <c r="Q2633" t="s">
        <v>47</v>
      </c>
    </row>
    <row r="2634" spans="15:17" x14ac:dyDescent="0.3">
      <c r="O2634" t="s">
        <v>9477</v>
      </c>
      <c r="P2634" t="s">
        <v>33</v>
      </c>
      <c r="Q2634" t="s">
        <v>47</v>
      </c>
    </row>
    <row r="2635" spans="15:17" x14ac:dyDescent="0.3">
      <c r="O2635" t="s">
        <v>9479</v>
      </c>
      <c r="P2635" t="s">
        <v>33</v>
      </c>
      <c r="Q2635" t="s">
        <v>32</v>
      </c>
    </row>
    <row r="2636" spans="15:17" x14ac:dyDescent="0.3">
      <c r="O2636" t="s">
        <v>9485</v>
      </c>
      <c r="P2636" t="s">
        <v>33</v>
      </c>
      <c r="Q2636" t="s">
        <v>32</v>
      </c>
    </row>
    <row r="2637" spans="15:17" x14ac:dyDescent="0.3">
      <c r="O2637" t="s">
        <v>9490</v>
      </c>
      <c r="P2637" t="s">
        <v>33</v>
      </c>
      <c r="Q2637" t="s">
        <v>32</v>
      </c>
    </row>
    <row r="2638" spans="15:17" x14ac:dyDescent="0.3">
      <c r="O2638" t="s">
        <v>9492</v>
      </c>
      <c r="P2638" t="s">
        <v>33</v>
      </c>
      <c r="Q2638" t="s">
        <v>32</v>
      </c>
    </row>
    <row r="2639" spans="15:17" x14ac:dyDescent="0.3">
      <c r="O2639" t="s">
        <v>9495</v>
      </c>
      <c r="P2639" t="s">
        <v>33</v>
      </c>
      <c r="Q2639" t="s">
        <v>32</v>
      </c>
    </row>
    <row r="2640" spans="15:17" x14ac:dyDescent="0.3">
      <c r="O2640" t="s">
        <v>9498</v>
      </c>
      <c r="P2640" t="s">
        <v>33</v>
      </c>
      <c r="Q2640" t="s">
        <v>32</v>
      </c>
    </row>
    <row r="2641" spans="15:17" x14ac:dyDescent="0.3">
      <c r="O2641" t="s">
        <v>9502</v>
      </c>
      <c r="P2641" t="s">
        <v>33</v>
      </c>
      <c r="Q2641" t="s">
        <v>32</v>
      </c>
    </row>
    <row r="2642" spans="15:17" x14ac:dyDescent="0.3">
      <c r="O2642" t="s">
        <v>9504</v>
      </c>
      <c r="P2642" t="s">
        <v>33</v>
      </c>
      <c r="Q2642" t="s">
        <v>32</v>
      </c>
    </row>
    <row r="2643" spans="15:17" x14ac:dyDescent="0.3">
      <c r="O2643" t="s">
        <v>9508</v>
      </c>
      <c r="P2643" t="s">
        <v>33</v>
      </c>
      <c r="Q2643" t="s">
        <v>32</v>
      </c>
    </row>
    <row r="2644" spans="15:17" x14ac:dyDescent="0.3">
      <c r="O2644" t="s">
        <v>9510</v>
      </c>
      <c r="P2644" t="s">
        <v>33</v>
      </c>
      <c r="Q2644" t="s">
        <v>32</v>
      </c>
    </row>
    <row r="2645" spans="15:17" x14ac:dyDescent="0.3">
      <c r="O2645" t="s">
        <v>9516</v>
      </c>
      <c r="P2645" t="s">
        <v>33</v>
      </c>
      <c r="Q2645" t="s">
        <v>32</v>
      </c>
    </row>
    <row r="2646" spans="15:17" x14ac:dyDescent="0.3">
      <c r="O2646" t="s">
        <v>9520</v>
      </c>
      <c r="P2646" t="s">
        <v>33</v>
      </c>
      <c r="Q2646" t="s">
        <v>32</v>
      </c>
    </row>
    <row r="2647" spans="15:17" x14ac:dyDescent="0.3">
      <c r="O2647" t="s">
        <v>9522</v>
      </c>
      <c r="P2647" t="s">
        <v>33</v>
      </c>
      <c r="Q2647" t="s">
        <v>32</v>
      </c>
    </row>
    <row r="2648" spans="15:17" x14ac:dyDescent="0.3">
      <c r="O2648" t="s">
        <v>9525</v>
      </c>
      <c r="P2648" t="s">
        <v>33</v>
      </c>
      <c r="Q2648" t="s">
        <v>32</v>
      </c>
    </row>
    <row r="2649" spans="15:17" x14ac:dyDescent="0.3">
      <c r="O2649" t="s">
        <v>9529</v>
      </c>
      <c r="P2649" t="s">
        <v>33</v>
      </c>
      <c r="Q2649" t="s">
        <v>47</v>
      </c>
    </row>
    <row r="2650" spans="15:17" x14ac:dyDescent="0.3">
      <c r="O2650" t="s">
        <v>9533</v>
      </c>
      <c r="P2650" t="s">
        <v>33</v>
      </c>
      <c r="Q2650" t="s">
        <v>32</v>
      </c>
    </row>
    <row r="2651" spans="15:17" x14ac:dyDescent="0.3">
      <c r="O2651" t="s">
        <v>9535</v>
      </c>
      <c r="P2651" t="s">
        <v>33</v>
      </c>
      <c r="Q2651" t="s">
        <v>32</v>
      </c>
    </row>
    <row r="2652" spans="15:17" x14ac:dyDescent="0.3">
      <c r="O2652" t="s">
        <v>9540</v>
      </c>
      <c r="P2652" t="s">
        <v>33</v>
      </c>
      <c r="Q2652" t="s">
        <v>32</v>
      </c>
    </row>
    <row r="2653" spans="15:17" x14ac:dyDescent="0.3">
      <c r="O2653" t="s">
        <v>9544</v>
      </c>
      <c r="P2653" t="s">
        <v>33</v>
      </c>
      <c r="Q2653" t="s">
        <v>32</v>
      </c>
    </row>
    <row r="2654" spans="15:17" x14ac:dyDescent="0.3">
      <c r="O2654" t="s">
        <v>9546</v>
      </c>
      <c r="P2654" t="s">
        <v>33</v>
      </c>
      <c r="Q2654" t="s">
        <v>32</v>
      </c>
    </row>
    <row r="2655" spans="15:17" x14ac:dyDescent="0.3">
      <c r="O2655" t="s">
        <v>9549</v>
      </c>
      <c r="P2655" t="s">
        <v>33</v>
      </c>
      <c r="Q2655" t="s">
        <v>32</v>
      </c>
    </row>
    <row r="2656" spans="15:17" x14ac:dyDescent="0.3">
      <c r="O2656" t="s">
        <v>9551</v>
      </c>
      <c r="P2656" t="s">
        <v>33</v>
      </c>
      <c r="Q2656" t="s">
        <v>32</v>
      </c>
    </row>
    <row r="2657" spans="15:17" x14ac:dyDescent="0.3">
      <c r="O2657" t="s">
        <v>9553</v>
      </c>
      <c r="P2657" t="s">
        <v>33</v>
      </c>
      <c r="Q2657" t="s">
        <v>32</v>
      </c>
    </row>
    <row r="2658" spans="15:17" x14ac:dyDescent="0.3">
      <c r="O2658" t="s">
        <v>9555</v>
      </c>
      <c r="P2658" t="s">
        <v>33</v>
      </c>
      <c r="Q2658" t="s">
        <v>32</v>
      </c>
    </row>
    <row r="2659" spans="15:17" hidden="1" x14ac:dyDescent="0.3">
      <c r="O2659" t="s">
        <v>9557</v>
      </c>
      <c r="P2659" t="s">
        <v>7892</v>
      </c>
      <c r="Q2659" s="4" t="s">
        <v>572</v>
      </c>
    </row>
    <row r="2660" spans="15:17" x14ac:dyDescent="0.3">
      <c r="O2660" t="s">
        <v>9561</v>
      </c>
      <c r="P2660" t="s">
        <v>33</v>
      </c>
      <c r="Q2660" t="s">
        <v>32</v>
      </c>
    </row>
    <row r="2661" spans="15:17" x14ac:dyDescent="0.3">
      <c r="O2661" t="s">
        <v>9564</v>
      </c>
      <c r="P2661" t="s">
        <v>33</v>
      </c>
      <c r="Q2661" t="s">
        <v>47</v>
      </c>
    </row>
    <row r="2662" spans="15:17" hidden="1" x14ac:dyDescent="0.3">
      <c r="O2662" t="s">
        <v>9567</v>
      </c>
      <c r="P2662" t="s">
        <v>1413</v>
      </c>
      <c r="Q2662" t="s">
        <v>665</v>
      </c>
    </row>
    <row r="2663" spans="15:17" x14ac:dyDescent="0.3">
      <c r="O2663" t="s">
        <v>9570</v>
      </c>
      <c r="P2663" t="s">
        <v>33</v>
      </c>
      <c r="Q2663" t="s">
        <v>32</v>
      </c>
    </row>
    <row r="2664" spans="15:17" x14ac:dyDescent="0.3">
      <c r="O2664" t="s">
        <v>9573</v>
      </c>
      <c r="P2664" t="s">
        <v>33</v>
      </c>
      <c r="Q2664" t="s">
        <v>32</v>
      </c>
    </row>
    <row r="2665" spans="15:17" x14ac:dyDescent="0.3">
      <c r="O2665" t="s">
        <v>9579</v>
      </c>
      <c r="P2665" t="s">
        <v>33</v>
      </c>
      <c r="Q2665" t="s">
        <v>32</v>
      </c>
    </row>
    <row r="2666" spans="15:17" x14ac:dyDescent="0.3">
      <c r="O2666" t="s">
        <v>9584</v>
      </c>
      <c r="P2666" t="s">
        <v>33</v>
      </c>
      <c r="Q2666" t="s">
        <v>32</v>
      </c>
    </row>
    <row r="2667" spans="15:17" x14ac:dyDescent="0.3">
      <c r="O2667" t="s">
        <v>9588</v>
      </c>
      <c r="P2667" t="s">
        <v>33</v>
      </c>
      <c r="Q2667" t="s">
        <v>287</v>
      </c>
    </row>
    <row r="2668" spans="15:17" x14ac:dyDescent="0.3">
      <c r="O2668" t="s">
        <v>9591</v>
      </c>
      <c r="P2668" t="s">
        <v>33</v>
      </c>
      <c r="Q2668" t="s">
        <v>32</v>
      </c>
    </row>
    <row r="2669" spans="15:17" x14ac:dyDescent="0.3">
      <c r="O2669" t="s">
        <v>9593</v>
      </c>
      <c r="P2669" t="s">
        <v>33</v>
      </c>
      <c r="Q2669" t="s">
        <v>32</v>
      </c>
    </row>
    <row r="2670" spans="15:17" x14ac:dyDescent="0.3">
      <c r="O2670" t="s">
        <v>9596</v>
      </c>
      <c r="P2670" t="s">
        <v>33</v>
      </c>
      <c r="Q2670" t="s">
        <v>32</v>
      </c>
    </row>
    <row r="2671" spans="15:17" x14ac:dyDescent="0.3">
      <c r="O2671" t="s">
        <v>9599</v>
      </c>
      <c r="P2671" t="s">
        <v>33</v>
      </c>
      <c r="Q2671" t="s">
        <v>32</v>
      </c>
    </row>
    <row r="2672" spans="15:17" x14ac:dyDescent="0.3">
      <c r="O2672" t="s">
        <v>9603</v>
      </c>
      <c r="P2672" t="s">
        <v>33</v>
      </c>
      <c r="Q2672" t="s">
        <v>32</v>
      </c>
    </row>
    <row r="2673" spans="15:17" x14ac:dyDescent="0.3">
      <c r="O2673" t="s">
        <v>9605</v>
      </c>
      <c r="P2673" t="s">
        <v>33</v>
      </c>
      <c r="Q2673" t="s">
        <v>287</v>
      </c>
    </row>
    <row r="2674" spans="15:17" x14ac:dyDescent="0.3">
      <c r="O2674" t="s">
        <v>9610</v>
      </c>
      <c r="P2674" t="s">
        <v>33</v>
      </c>
      <c r="Q2674" t="s">
        <v>32</v>
      </c>
    </row>
    <row r="2675" spans="15:17" x14ac:dyDescent="0.3">
      <c r="O2675" t="s">
        <v>9613</v>
      </c>
      <c r="P2675" t="s">
        <v>33</v>
      </c>
      <c r="Q2675" t="s">
        <v>47</v>
      </c>
    </row>
    <row r="2676" spans="15:17" hidden="1" x14ac:dyDescent="0.3">
      <c r="O2676" t="s">
        <v>3773</v>
      </c>
      <c r="P2676" t="s">
        <v>9417</v>
      </c>
      <c r="Q2676" t="s">
        <v>4846</v>
      </c>
    </row>
    <row r="2677" spans="15:17" x14ac:dyDescent="0.3">
      <c r="O2677" t="s">
        <v>9620</v>
      </c>
      <c r="P2677" t="s">
        <v>33</v>
      </c>
      <c r="Q2677" t="s">
        <v>3904</v>
      </c>
    </row>
    <row r="2678" spans="15:17" x14ac:dyDescent="0.3">
      <c r="O2678" t="s">
        <v>9623</v>
      </c>
      <c r="P2678" t="s">
        <v>33</v>
      </c>
      <c r="Q2678" t="s">
        <v>32</v>
      </c>
    </row>
    <row r="2679" spans="15:17" hidden="1" x14ac:dyDescent="0.3">
      <c r="O2679" t="s">
        <v>9626</v>
      </c>
      <c r="P2679" t="s">
        <v>6776</v>
      </c>
      <c r="Q2679" t="s">
        <v>6060</v>
      </c>
    </row>
    <row r="2680" spans="15:17" x14ac:dyDescent="0.3">
      <c r="O2680" t="s">
        <v>9632</v>
      </c>
      <c r="P2680" t="s">
        <v>33</v>
      </c>
      <c r="Q2680" t="s">
        <v>32</v>
      </c>
    </row>
    <row r="2681" spans="15:17" x14ac:dyDescent="0.3">
      <c r="O2681" t="s">
        <v>9637</v>
      </c>
      <c r="P2681" t="s">
        <v>33</v>
      </c>
      <c r="Q2681" t="s">
        <v>47</v>
      </c>
    </row>
    <row r="2682" spans="15:17" hidden="1" x14ac:dyDescent="0.3">
      <c r="O2682" t="s">
        <v>9642</v>
      </c>
      <c r="P2682" t="s">
        <v>5076</v>
      </c>
      <c r="Q2682" t="s">
        <v>2734</v>
      </c>
    </row>
    <row r="2683" spans="15:17" x14ac:dyDescent="0.3">
      <c r="O2683" t="s">
        <v>9644</v>
      </c>
      <c r="P2683" t="s">
        <v>33</v>
      </c>
      <c r="Q2683" t="s">
        <v>32</v>
      </c>
    </row>
    <row r="2684" spans="15:17" x14ac:dyDescent="0.3">
      <c r="O2684" t="s">
        <v>9650</v>
      </c>
      <c r="P2684" t="s">
        <v>33</v>
      </c>
      <c r="Q2684" t="s">
        <v>32</v>
      </c>
    </row>
    <row r="2685" spans="15:17" x14ac:dyDescent="0.3">
      <c r="O2685" t="s">
        <v>9654</v>
      </c>
      <c r="P2685" t="s">
        <v>33</v>
      </c>
      <c r="Q2685" t="s">
        <v>5586</v>
      </c>
    </row>
    <row r="2686" spans="15:17" x14ac:dyDescent="0.3">
      <c r="O2686" t="s">
        <v>9657</v>
      </c>
      <c r="P2686" t="s">
        <v>33</v>
      </c>
      <c r="Q2686" t="s">
        <v>32</v>
      </c>
    </row>
    <row r="2687" spans="15:17" x14ac:dyDescent="0.3">
      <c r="O2687" t="s">
        <v>9661</v>
      </c>
      <c r="P2687" t="s">
        <v>33</v>
      </c>
      <c r="Q2687" t="s">
        <v>32</v>
      </c>
    </row>
    <row r="2688" spans="15:17" x14ac:dyDescent="0.3">
      <c r="O2688" t="s">
        <v>9664</v>
      </c>
      <c r="P2688" t="s">
        <v>33</v>
      </c>
      <c r="Q2688" t="s">
        <v>287</v>
      </c>
    </row>
    <row r="2689" spans="15:17" x14ac:dyDescent="0.3">
      <c r="O2689" t="s">
        <v>9666</v>
      </c>
      <c r="P2689" t="s">
        <v>33</v>
      </c>
      <c r="Q2689" t="s">
        <v>32</v>
      </c>
    </row>
    <row r="2690" spans="15:17" x14ac:dyDescent="0.3">
      <c r="O2690" t="s">
        <v>9668</v>
      </c>
      <c r="P2690" t="s">
        <v>33</v>
      </c>
      <c r="Q2690" t="s">
        <v>572</v>
      </c>
    </row>
    <row r="2691" spans="15:17" hidden="1" x14ac:dyDescent="0.3">
      <c r="O2691" t="s">
        <v>9671</v>
      </c>
      <c r="P2691" t="s">
        <v>9676</v>
      </c>
      <c r="Q2691" t="s">
        <v>7553</v>
      </c>
    </row>
    <row r="2692" spans="15:17" x14ac:dyDescent="0.3">
      <c r="O2692" t="s">
        <v>9678</v>
      </c>
      <c r="P2692" t="s">
        <v>33</v>
      </c>
      <c r="Q2692" t="s">
        <v>32</v>
      </c>
    </row>
    <row r="2693" spans="15:17" hidden="1" x14ac:dyDescent="0.3">
      <c r="O2693" t="s">
        <v>9681</v>
      </c>
      <c r="P2693" t="s">
        <v>1413</v>
      </c>
      <c r="Q2693" t="s">
        <v>665</v>
      </c>
    </row>
    <row r="2694" spans="15:17" x14ac:dyDescent="0.3">
      <c r="O2694" t="s">
        <v>9686</v>
      </c>
      <c r="P2694" t="s">
        <v>33</v>
      </c>
      <c r="Q2694" t="s">
        <v>9689</v>
      </c>
    </row>
    <row r="2695" spans="15:17" x14ac:dyDescent="0.3">
      <c r="O2695" t="s">
        <v>9691</v>
      </c>
      <c r="P2695" t="s">
        <v>33</v>
      </c>
      <c r="Q2695" t="s">
        <v>32</v>
      </c>
    </row>
    <row r="2696" spans="15:17" x14ac:dyDescent="0.3">
      <c r="O2696" t="s">
        <v>9696</v>
      </c>
      <c r="P2696" t="s">
        <v>33</v>
      </c>
      <c r="Q2696" t="s">
        <v>32</v>
      </c>
    </row>
    <row r="2697" spans="15:17" x14ac:dyDescent="0.3">
      <c r="O2697" t="s">
        <v>9699</v>
      </c>
      <c r="P2697" t="s">
        <v>33</v>
      </c>
      <c r="Q2697" t="s">
        <v>47</v>
      </c>
    </row>
    <row r="2698" spans="15:17" x14ac:dyDescent="0.3">
      <c r="O2698" t="s">
        <v>9701</v>
      </c>
      <c r="P2698" t="s">
        <v>33</v>
      </c>
      <c r="Q2698" t="s">
        <v>32</v>
      </c>
    </row>
    <row r="2699" spans="15:17" hidden="1" x14ac:dyDescent="0.3">
      <c r="O2699" t="s">
        <v>9704</v>
      </c>
      <c r="P2699" t="s">
        <v>5440</v>
      </c>
      <c r="Q2699" t="s">
        <v>2116</v>
      </c>
    </row>
    <row r="2700" spans="15:17" x14ac:dyDescent="0.3">
      <c r="O2700" t="s">
        <v>9710</v>
      </c>
      <c r="P2700" t="s">
        <v>33</v>
      </c>
      <c r="Q2700" t="s">
        <v>32</v>
      </c>
    </row>
    <row r="2701" spans="15:17" x14ac:dyDescent="0.3">
      <c r="O2701" t="s">
        <v>9714</v>
      </c>
      <c r="P2701" t="s">
        <v>33</v>
      </c>
      <c r="Q2701" t="s">
        <v>32</v>
      </c>
    </row>
    <row r="2702" spans="15:17" x14ac:dyDescent="0.3">
      <c r="O2702" t="s">
        <v>9717</v>
      </c>
      <c r="P2702" t="s">
        <v>33</v>
      </c>
      <c r="Q2702" t="s">
        <v>32</v>
      </c>
    </row>
    <row r="2703" spans="15:17" x14ac:dyDescent="0.3">
      <c r="O2703" t="s">
        <v>9721</v>
      </c>
      <c r="P2703" t="s">
        <v>33</v>
      </c>
      <c r="Q2703" t="s">
        <v>32</v>
      </c>
    </row>
    <row r="2704" spans="15:17" x14ac:dyDescent="0.3">
      <c r="O2704" t="s">
        <v>9724</v>
      </c>
      <c r="P2704" t="s">
        <v>33</v>
      </c>
      <c r="Q2704" t="s">
        <v>32</v>
      </c>
    </row>
    <row r="2705" spans="15:17" x14ac:dyDescent="0.3">
      <c r="O2705" t="s">
        <v>9726</v>
      </c>
      <c r="P2705" t="s">
        <v>33</v>
      </c>
      <c r="Q2705" t="s">
        <v>32</v>
      </c>
    </row>
    <row r="2706" spans="15:17" x14ac:dyDescent="0.3">
      <c r="O2706" t="s">
        <v>9729</v>
      </c>
      <c r="P2706" t="s">
        <v>33</v>
      </c>
      <c r="Q2706" t="s">
        <v>32</v>
      </c>
    </row>
    <row r="2707" spans="15:17" x14ac:dyDescent="0.3">
      <c r="O2707" t="s">
        <v>9732</v>
      </c>
      <c r="P2707" t="s">
        <v>33</v>
      </c>
      <c r="Q2707" t="s">
        <v>32</v>
      </c>
    </row>
    <row r="2708" spans="15:17" x14ac:dyDescent="0.3">
      <c r="O2708" t="s">
        <v>9735</v>
      </c>
      <c r="P2708" t="s">
        <v>33</v>
      </c>
      <c r="Q2708" t="s">
        <v>32</v>
      </c>
    </row>
    <row r="2709" spans="15:17" x14ac:dyDescent="0.3">
      <c r="O2709" t="s">
        <v>9738</v>
      </c>
      <c r="P2709" t="s">
        <v>33</v>
      </c>
      <c r="Q2709" t="s">
        <v>32</v>
      </c>
    </row>
    <row r="2710" spans="15:17" x14ac:dyDescent="0.3">
      <c r="O2710" t="s">
        <v>9741</v>
      </c>
      <c r="P2710" t="s">
        <v>33</v>
      </c>
      <c r="Q2710" t="s">
        <v>32</v>
      </c>
    </row>
    <row r="2711" spans="15:17" x14ac:dyDescent="0.3">
      <c r="O2711" t="s">
        <v>9744</v>
      </c>
      <c r="P2711" t="s">
        <v>33</v>
      </c>
      <c r="Q2711" t="s">
        <v>47</v>
      </c>
    </row>
    <row r="2712" spans="15:17" x14ac:dyDescent="0.3">
      <c r="O2712" t="s">
        <v>9747</v>
      </c>
      <c r="P2712" t="s">
        <v>33</v>
      </c>
      <c r="Q2712" t="s">
        <v>32</v>
      </c>
    </row>
    <row r="2713" spans="15:17" x14ac:dyDescent="0.3">
      <c r="O2713" t="s">
        <v>9750</v>
      </c>
      <c r="P2713" t="s">
        <v>33</v>
      </c>
      <c r="Q2713" t="s">
        <v>205</v>
      </c>
    </row>
    <row r="2714" spans="15:17" x14ac:dyDescent="0.3">
      <c r="O2714" t="s">
        <v>9754</v>
      </c>
      <c r="P2714" t="s">
        <v>33</v>
      </c>
      <c r="Q2714" t="s">
        <v>32</v>
      </c>
    </row>
    <row r="2715" spans="15:17" x14ac:dyDescent="0.3">
      <c r="O2715" t="s">
        <v>9757</v>
      </c>
      <c r="P2715" t="s">
        <v>33</v>
      </c>
      <c r="Q2715" t="s">
        <v>32</v>
      </c>
    </row>
    <row r="2716" spans="15:17" x14ac:dyDescent="0.3">
      <c r="O2716" t="s">
        <v>9760</v>
      </c>
      <c r="P2716" t="s">
        <v>33</v>
      </c>
      <c r="Q2716" t="s">
        <v>32</v>
      </c>
    </row>
    <row r="2717" spans="15:17" x14ac:dyDescent="0.3">
      <c r="O2717" t="s">
        <v>9764</v>
      </c>
      <c r="P2717" t="s">
        <v>33</v>
      </c>
      <c r="Q2717" t="s">
        <v>32</v>
      </c>
    </row>
    <row r="2718" spans="15:17" x14ac:dyDescent="0.3">
      <c r="O2718" t="s">
        <v>9768</v>
      </c>
      <c r="P2718" t="s">
        <v>33</v>
      </c>
      <c r="Q2718" t="s">
        <v>47</v>
      </c>
    </row>
    <row r="2719" spans="15:17" x14ac:dyDescent="0.3">
      <c r="O2719" t="s">
        <v>9773</v>
      </c>
      <c r="P2719" t="s">
        <v>33</v>
      </c>
      <c r="Q2719" t="s">
        <v>32</v>
      </c>
    </row>
    <row r="2720" spans="15:17" x14ac:dyDescent="0.3">
      <c r="O2720" t="s">
        <v>9776</v>
      </c>
      <c r="P2720" t="s">
        <v>33</v>
      </c>
      <c r="Q2720" t="s">
        <v>32</v>
      </c>
    </row>
    <row r="2721" spans="15:17" x14ac:dyDescent="0.3">
      <c r="O2721" t="s">
        <v>9778</v>
      </c>
      <c r="P2721" t="s">
        <v>33</v>
      </c>
      <c r="Q2721" t="s">
        <v>47</v>
      </c>
    </row>
    <row r="2722" spans="15:17" x14ac:dyDescent="0.3">
      <c r="O2722" t="s">
        <v>9783</v>
      </c>
      <c r="P2722" t="s">
        <v>33</v>
      </c>
      <c r="Q2722" t="s">
        <v>32</v>
      </c>
    </row>
    <row r="2723" spans="15:17" x14ac:dyDescent="0.3">
      <c r="O2723" t="s">
        <v>9786</v>
      </c>
      <c r="P2723" t="s">
        <v>33</v>
      </c>
      <c r="Q2723" t="s">
        <v>32</v>
      </c>
    </row>
    <row r="2724" spans="15:17" x14ac:dyDescent="0.3">
      <c r="O2724" t="s">
        <v>9789</v>
      </c>
      <c r="P2724" t="s">
        <v>33</v>
      </c>
      <c r="Q2724" t="s">
        <v>47</v>
      </c>
    </row>
    <row r="2725" spans="15:17" x14ac:dyDescent="0.3">
      <c r="O2725" t="s">
        <v>9792</v>
      </c>
      <c r="P2725" t="s">
        <v>33</v>
      </c>
      <c r="Q2725" t="s">
        <v>32</v>
      </c>
    </row>
    <row r="2726" spans="15:17" x14ac:dyDescent="0.3">
      <c r="O2726" t="s">
        <v>9794</v>
      </c>
      <c r="P2726" t="s">
        <v>33</v>
      </c>
      <c r="Q2726" t="s">
        <v>32</v>
      </c>
    </row>
    <row r="2727" spans="15:17" x14ac:dyDescent="0.3">
      <c r="O2727" t="s">
        <v>9797</v>
      </c>
      <c r="P2727" t="s">
        <v>33</v>
      </c>
      <c r="Q2727" t="s">
        <v>205</v>
      </c>
    </row>
    <row r="2728" spans="15:17" x14ac:dyDescent="0.3">
      <c r="O2728" t="s">
        <v>9801</v>
      </c>
      <c r="P2728" t="s">
        <v>33</v>
      </c>
      <c r="Q2728" t="s">
        <v>32</v>
      </c>
    </row>
    <row r="2729" spans="15:17" x14ac:dyDescent="0.3">
      <c r="O2729" t="s">
        <v>9804</v>
      </c>
      <c r="P2729" t="s">
        <v>33</v>
      </c>
      <c r="Q2729" t="s">
        <v>205</v>
      </c>
    </row>
    <row r="2730" spans="15:17" x14ac:dyDescent="0.3">
      <c r="O2730" t="s">
        <v>9809</v>
      </c>
      <c r="P2730" t="s">
        <v>33</v>
      </c>
      <c r="Q2730" t="s">
        <v>47</v>
      </c>
    </row>
    <row r="2731" spans="15:17" x14ac:dyDescent="0.3">
      <c r="O2731" t="s">
        <v>9811</v>
      </c>
      <c r="P2731" t="s">
        <v>33</v>
      </c>
      <c r="Q2731" t="s">
        <v>47</v>
      </c>
    </row>
    <row r="2732" spans="15:17" x14ac:dyDescent="0.3">
      <c r="O2732" t="s">
        <v>9814</v>
      </c>
      <c r="P2732" t="s">
        <v>33</v>
      </c>
      <c r="Q2732" t="s">
        <v>32</v>
      </c>
    </row>
    <row r="2733" spans="15:17" x14ac:dyDescent="0.3">
      <c r="O2733" t="s">
        <v>9816</v>
      </c>
      <c r="P2733" t="s">
        <v>33</v>
      </c>
      <c r="Q2733" t="s">
        <v>32</v>
      </c>
    </row>
    <row r="2734" spans="15:17" x14ac:dyDescent="0.3">
      <c r="O2734" t="s">
        <v>9819</v>
      </c>
      <c r="P2734" t="s">
        <v>33</v>
      </c>
      <c r="Q2734" t="s">
        <v>32</v>
      </c>
    </row>
    <row r="2735" spans="15:17" x14ac:dyDescent="0.3">
      <c r="O2735" t="s">
        <v>9821</v>
      </c>
      <c r="P2735" t="s">
        <v>33</v>
      </c>
      <c r="Q2735" t="s">
        <v>32</v>
      </c>
    </row>
    <row r="2736" spans="15:17" x14ac:dyDescent="0.3">
      <c r="O2736" t="s">
        <v>9826</v>
      </c>
      <c r="P2736" t="s">
        <v>33</v>
      </c>
      <c r="Q2736" t="s">
        <v>32</v>
      </c>
    </row>
    <row r="2737" spans="15:17" x14ac:dyDescent="0.3">
      <c r="O2737" t="s">
        <v>9832</v>
      </c>
      <c r="P2737" t="s">
        <v>33</v>
      </c>
      <c r="Q2737" t="s">
        <v>32</v>
      </c>
    </row>
    <row r="2738" spans="15:17" x14ac:dyDescent="0.3">
      <c r="O2738" t="s">
        <v>9836</v>
      </c>
      <c r="P2738" t="s">
        <v>33</v>
      </c>
      <c r="Q2738" t="s">
        <v>287</v>
      </c>
    </row>
    <row r="2739" spans="15:17" hidden="1" x14ac:dyDescent="0.3">
      <c r="O2739" t="s">
        <v>9842</v>
      </c>
      <c r="P2739" t="s">
        <v>9847</v>
      </c>
      <c r="Q2739" t="s">
        <v>4855</v>
      </c>
    </row>
    <row r="2740" spans="15:17" x14ac:dyDescent="0.3">
      <c r="O2740" t="s">
        <v>9849</v>
      </c>
      <c r="P2740" t="s">
        <v>33</v>
      </c>
      <c r="Q2740" t="s">
        <v>47</v>
      </c>
    </row>
    <row r="2741" spans="15:17" x14ac:dyDescent="0.3">
      <c r="O2741" t="s">
        <v>9851</v>
      </c>
      <c r="P2741" t="s">
        <v>33</v>
      </c>
      <c r="Q2741" t="s">
        <v>47</v>
      </c>
    </row>
    <row r="2742" spans="15:17" x14ac:dyDescent="0.3">
      <c r="O2742" t="s">
        <v>9855</v>
      </c>
      <c r="P2742" t="s">
        <v>33</v>
      </c>
      <c r="Q2742" t="s">
        <v>32</v>
      </c>
    </row>
    <row r="2743" spans="15:17" x14ac:dyDescent="0.3">
      <c r="O2743" t="s">
        <v>9859</v>
      </c>
      <c r="P2743" t="s">
        <v>33</v>
      </c>
      <c r="Q2743" t="s">
        <v>47</v>
      </c>
    </row>
    <row r="2744" spans="15:17" x14ac:dyDescent="0.3">
      <c r="O2744" t="s">
        <v>9864</v>
      </c>
      <c r="P2744" t="s">
        <v>33</v>
      </c>
      <c r="Q2744" t="s">
        <v>32</v>
      </c>
    </row>
    <row r="2745" spans="15:17" x14ac:dyDescent="0.3">
      <c r="O2745" t="s">
        <v>9867</v>
      </c>
      <c r="P2745" t="s">
        <v>33</v>
      </c>
      <c r="Q2745" t="s">
        <v>32</v>
      </c>
    </row>
    <row r="2746" spans="15:17" x14ac:dyDescent="0.3">
      <c r="O2746" t="s">
        <v>9871</v>
      </c>
      <c r="P2746" t="s">
        <v>33</v>
      </c>
      <c r="Q2746" t="s">
        <v>32</v>
      </c>
    </row>
    <row r="2747" spans="15:17" x14ac:dyDescent="0.3">
      <c r="O2747" t="s">
        <v>9875</v>
      </c>
      <c r="P2747" t="s">
        <v>33</v>
      </c>
      <c r="Q2747" t="s">
        <v>32</v>
      </c>
    </row>
    <row r="2748" spans="15:17" hidden="1" x14ac:dyDescent="0.3">
      <c r="O2748" t="s">
        <v>9878</v>
      </c>
      <c r="P2748" t="s">
        <v>1988</v>
      </c>
      <c r="Q2748" t="s">
        <v>7783</v>
      </c>
    </row>
    <row r="2749" spans="15:17" x14ac:dyDescent="0.3">
      <c r="O2749" t="s">
        <v>9882</v>
      </c>
      <c r="P2749" t="s">
        <v>33</v>
      </c>
      <c r="Q2749" t="s">
        <v>32</v>
      </c>
    </row>
    <row r="2750" spans="15:17" x14ac:dyDescent="0.3">
      <c r="O2750" t="s">
        <v>9884</v>
      </c>
      <c r="P2750" t="s">
        <v>33</v>
      </c>
      <c r="Q2750" t="s">
        <v>32</v>
      </c>
    </row>
    <row r="2751" spans="15:17" x14ac:dyDescent="0.3">
      <c r="O2751" t="s">
        <v>9888</v>
      </c>
      <c r="P2751" t="s">
        <v>33</v>
      </c>
      <c r="Q2751" t="s">
        <v>32</v>
      </c>
    </row>
    <row r="2752" spans="15:17" x14ac:dyDescent="0.3">
      <c r="O2752" t="s">
        <v>9890</v>
      </c>
      <c r="P2752" t="s">
        <v>33</v>
      </c>
      <c r="Q2752" t="s">
        <v>32</v>
      </c>
    </row>
    <row r="2753" spans="15:17" x14ac:dyDescent="0.3">
      <c r="O2753" t="s">
        <v>9893</v>
      </c>
      <c r="P2753" t="s">
        <v>33</v>
      </c>
      <c r="Q2753" t="s">
        <v>1390</v>
      </c>
    </row>
    <row r="2754" spans="15:17" x14ac:dyDescent="0.3">
      <c r="O2754" t="s">
        <v>9896</v>
      </c>
      <c r="P2754" t="s">
        <v>33</v>
      </c>
      <c r="Q2754" t="s">
        <v>32</v>
      </c>
    </row>
    <row r="2755" spans="15:17" x14ac:dyDescent="0.3">
      <c r="O2755" t="s">
        <v>9898</v>
      </c>
      <c r="P2755" t="s">
        <v>33</v>
      </c>
      <c r="Q2755" t="s">
        <v>32</v>
      </c>
    </row>
    <row r="2756" spans="15:17" x14ac:dyDescent="0.3">
      <c r="O2756" t="s">
        <v>9900</v>
      </c>
      <c r="P2756" t="s">
        <v>33</v>
      </c>
      <c r="Q2756" t="s">
        <v>47</v>
      </c>
    </row>
    <row r="2757" spans="15:17" x14ac:dyDescent="0.3">
      <c r="O2757" t="s">
        <v>9902</v>
      </c>
      <c r="P2757" t="s">
        <v>33</v>
      </c>
      <c r="Q2757" t="s">
        <v>32</v>
      </c>
    </row>
    <row r="2758" spans="15:17" x14ac:dyDescent="0.3">
      <c r="O2758" t="s">
        <v>9904</v>
      </c>
      <c r="P2758" t="s">
        <v>33</v>
      </c>
      <c r="Q2758" t="s">
        <v>32</v>
      </c>
    </row>
    <row r="2759" spans="15:17" x14ac:dyDescent="0.3">
      <c r="O2759" t="s">
        <v>9906</v>
      </c>
      <c r="P2759" t="s">
        <v>33</v>
      </c>
      <c r="Q2759" t="s">
        <v>32</v>
      </c>
    </row>
    <row r="2760" spans="15:17" x14ac:dyDescent="0.3">
      <c r="O2760" t="s">
        <v>9908</v>
      </c>
      <c r="P2760" t="s">
        <v>33</v>
      </c>
      <c r="Q2760" t="s">
        <v>32</v>
      </c>
    </row>
    <row r="2761" spans="15:17" x14ac:dyDescent="0.3">
      <c r="O2761" t="s">
        <v>9911</v>
      </c>
      <c r="P2761" t="s">
        <v>33</v>
      </c>
      <c r="Q2761" t="s">
        <v>32</v>
      </c>
    </row>
    <row r="2762" spans="15:17" x14ac:dyDescent="0.3">
      <c r="O2762" t="s">
        <v>9914</v>
      </c>
      <c r="P2762" t="s">
        <v>33</v>
      </c>
      <c r="Q2762" t="s">
        <v>572</v>
      </c>
    </row>
    <row r="2763" spans="15:17" x14ac:dyDescent="0.3">
      <c r="O2763" t="s">
        <v>9917</v>
      </c>
      <c r="P2763" t="s">
        <v>33</v>
      </c>
      <c r="Q2763" t="s">
        <v>32</v>
      </c>
    </row>
    <row r="2764" spans="15:17" x14ac:dyDescent="0.3">
      <c r="O2764" t="s">
        <v>9920</v>
      </c>
      <c r="P2764" t="s">
        <v>33</v>
      </c>
      <c r="Q2764" t="s">
        <v>47</v>
      </c>
    </row>
    <row r="2765" spans="15:17" x14ac:dyDescent="0.3">
      <c r="O2765" t="s">
        <v>9925</v>
      </c>
      <c r="P2765" t="s">
        <v>33</v>
      </c>
      <c r="Q2765" t="s">
        <v>47</v>
      </c>
    </row>
    <row r="2766" spans="15:17" x14ac:dyDescent="0.3">
      <c r="O2766" t="s">
        <v>9927</v>
      </c>
      <c r="P2766" t="s">
        <v>33</v>
      </c>
      <c r="Q2766" t="s">
        <v>32</v>
      </c>
    </row>
    <row r="2767" spans="15:17" x14ac:dyDescent="0.3">
      <c r="O2767" t="s">
        <v>9932</v>
      </c>
      <c r="P2767" t="s">
        <v>33</v>
      </c>
      <c r="Q2767" t="s">
        <v>287</v>
      </c>
    </row>
    <row r="2768" spans="15:17" x14ac:dyDescent="0.3">
      <c r="O2768" t="s">
        <v>9936</v>
      </c>
      <c r="P2768" t="s">
        <v>33</v>
      </c>
      <c r="Q2768" t="s">
        <v>32</v>
      </c>
    </row>
    <row r="2769" spans="15:17" x14ac:dyDescent="0.3">
      <c r="O2769" t="s">
        <v>9939</v>
      </c>
      <c r="P2769" t="s">
        <v>33</v>
      </c>
      <c r="Q2769" t="s">
        <v>32</v>
      </c>
    </row>
    <row r="2770" spans="15:17" x14ac:dyDescent="0.3">
      <c r="O2770" t="s">
        <v>9941</v>
      </c>
      <c r="P2770" t="s">
        <v>33</v>
      </c>
      <c r="Q2770" t="s">
        <v>32</v>
      </c>
    </row>
    <row r="2771" spans="15:17" x14ac:dyDescent="0.3">
      <c r="O2771" t="s">
        <v>9944</v>
      </c>
      <c r="P2771" t="s">
        <v>33</v>
      </c>
      <c r="Q2771" t="s">
        <v>205</v>
      </c>
    </row>
    <row r="2772" spans="15:17" x14ac:dyDescent="0.3">
      <c r="O2772" t="s">
        <v>9947</v>
      </c>
      <c r="P2772" t="s">
        <v>33</v>
      </c>
      <c r="Q2772" t="s">
        <v>32</v>
      </c>
    </row>
    <row r="2773" spans="15:17" x14ac:dyDescent="0.3">
      <c r="O2773" t="s">
        <v>9952</v>
      </c>
      <c r="P2773" t="s">
        <v>33</v>
      </c>
      <c r="Q2773" t="s">
        <v>47</v>
      </c>
    </row>
    <row r="2774" spans="15:17" x14ac:dyDescent="0.3">
      <c r="O2774" t="s">
        <v>9956</v>
      </c>
      <c r="P2774" t="s">
        <v>33</v>
      </c>
      <c r="Q2774" t="s">
        <v>32</v>
      </c>
    </row>
    <row r="2775" spans="15:17" x14ac:dyDescent="0.3">
      <c r="O2775" t="s">
        <v>9959</v>
      </c>
      <c r="P2775" t="s">
        <v>33</v>
      </c>
      <c r="Q2775" t="s">
        <v>32</v>
      </c>
    </row>
    <row r="2776" spans="15:17" x14ac:dyDescent="0.3">
      <c r="O2776" t="s">
        <v>9961</v>
      </c>
      <c r="P2776" t="s">
        <v>33</v>
      </c>
      <c r="Q2776" t="s">
        <v>32</v>
      </c>
    </row>
    <row r="2777" spans="15:17" x14ac:dyDescent="0.3">
      <c r="O2777" t="s">
        <v>9965</v>
      </c>
      <c r="P2777" t="s">
        <v>33</v>
      </c>
      <c r="Q2777" t="s">
        <v>32</v>
      </c>
    </row>
    <row r="2778" spans="15:17" x14ac:dyDescent="0.3">
      <c r="O2778" t="s">
        <v>9968</v>
      </c>
      <c r="P2778" t="s">
        <v>33</v>
      </c>
      <c r="Q2778" t="s">
        <v>32</v>
      </c>
    </row>
    <row r="2779" spans="15:17" x14ac:dyDescent="0.3">
      <c r="O2779" t="s">
        <v>9971</v>
      </c>
      <c r="P2779" t="s">
        <v>33</v>
      </c>
      <c r="Q2779" t="s">
        <v>32</v>
      </c>
    </row>
    <row r="2780" spans="15:17" x14ac:dyDescent="0.3">
      <c r="O2780" t="s">
        <v>9973</v>
      </c>
      <c r="P2780" t="s">
        <v>33</v>
      </c>
      <c r="Q2780" t="s">
        <v>32</v>
      </c>
    </row>
    <row r="2781" spans="15:17" x14ac:dyDescent="0.3">
      <c r="O2781" t="s">
        <v>9976</v>
      </c>
      <c r="P2781" t="s">
        <v>33</v>
      </c>
      <c r="Q2781" t="s">
        <v>32</v>
      </c>
    </row>
    <row r="2782" spans="15:17" x14ac:dyDescent="0.3">
      <c r="O2782" t="s">
        <v>9979</v>
      </c>
      <c r="P2782" t="s">
        <v>33</v>
      </c>
      <c r="Q2782" t="s">
        <v>32</v>
      </c>
    </row>
    <row r="2783" spans="15:17" x14ac:dyDescent="0.3">
      <c r="O2783" t="s">
        <v>9981</v>
      </c>
      <c r="P2783" t="s">
        <v>33</v>
      </c>
      <c r="Q2783" t="s">
        <v>32</v>
      </c>
    </row>
    <row r="2784" spans="15:17" x14ac:dyDescent="0.3">
      <c r="O2784" t="s">
        <v>9984</v>
      </c>
      <c r="P2784" t="s">
        <v>33</v>
      </c>
      <c r="Q2784" t="s">
        <v>32</v>
      </c>
    </row>
    <row r="2785" spans="15:17" x14ac:dyDescent="0.3">
      <c r="O2785" t="s">
        <v>9989</v>
      </c>
      <c r="P2785" t="s">
        <v>33</v>
      </c>
      <c r="Q2785" t="s">
        <v>32</v>
      </c>
    </row>
    <row r="2786" spans="15:17" x14ac:dyDescent="0.3">
      <c r="O2786" t="s">
        <v>9992</v>
      </c>
      <c r="P2786" t="s">
        <v>33</v>
      </c>
      <c r="Q2786" t="s">
        <v>32</v>
      </c>
    </row>
    <row r="2787" spans="15:17" x14ac:dyDescent="0.3">
      <c r="O2787" t="s">
        <v>9995</v>
      </c>
      <c r="P2787" t="s">
        <v>33</v>
      </c>
      <c r="Q2787" t="s">
        <v>32</v>
      </c>
    </row>
    <row r="2788" spans="15:17" x14ac:dyDescent="0.3">
      <c r="O2788" t="s">
        <v>9998</v>
      </c>
      <c r="P2788" t="s">
        <v>33</v>
      </c>
      <c r="Q2788" t="s">
        <v>32</v>
      </c>
    </row>
    <row r="2789" spans="15:17" x14ac:dyDescent="0.3">
      <c r="O2789" t="s">
        <v>10000</v>
      </c>
      <c r="P2789" t="s">
        <v>33</v>
      </c>
      <c r="Q2789" t="s">
        <v>32</v>
      </c>
    </row>
    <row r="2790" spans="15:17" x14ac:dyDescent="0.3">
      <c r="O2790" t="s">
        <v>10003</v>
      </c>
      <c r="P2790" t="s">
        <v>33</v>
      </c>
      <c r="Q2790" t="s">
        <v>32</v>
      </c>
    </row>
    <row r="2791" spans="15:17" x14ac:dyDescent="0.3">
      <c r="O2791" t="s">
        <v>10005</v>
      </c>
      <c r="P2791" t="s">
        <v>33</v>
      </c>
      <c r="Q2791" t="s">
        <v>32</v>
      </c>
    </row>
    <row r="2792" spans="15:17" x14ac:dyDescent="0.3">
      <c r="O2792" t="s">
        <v>10007</v>
      </c>
      <c r="P2792" t="s">
        <v>33</v>
      </c>
      <c r="Q2792" t="s">
        <v>47</v>
      </c>
    </row>
    <row r="2793" spans="15:17" x14ac:dyDescent="0.3">
      <c r="O2793" t="s">
        <v>10012</v>
      </c>
      <c r="P2793" t="s">
        <v>33</v>
      </c>
      <c r="Q2793" t="s">
        <v>32</v>
      </c>
    </row>
    <row r="2794" spans="15:17" x14ac:dyDescent="0.3">
      <c r="O2794" t="s">
        <v>10015</v>
      </c>
      <c r="P2794" t="s">
        <v>33</v>
      </c>
      <c r="Q2794" t="s">
        <v>32</v>
      </c>
    </row>
    <row r="2795" spans="15:17" x14ac:dyDescent="0.3">
      <c r="O2795" t="s">
        <v>10018</v>
      </c>
      <c r="P2795" t="s">
        <v>33</v>
      </c>
      <c r="Q2795" t="s">
        <v>32</v>
      </c>
    </row>
    <row r="2796" spans="15:17" x14ac:dyDescent="0.3">
      <c r="O2796" t="s">
        <v>10021</v>
      </c>
      <c r="P2796" t="s">
        <v>33</v>
      </c>
      <c r="Q2796" t="s">
        <v>32</v>
      </c>
    </row>
    <row r="2797" spans="15:17" x14ac:dyDescent="0.3">
      <c r="O2797" t="s">
        <v>10025</v>
      </c>
      <c r="P2797" t="s">
        <v>33</v>
      </c>
      <c r="Q2797" t="s">
        <v>32</v>
      </c>
    </row>
    <row r="2798" spans="15:17" x14ac:dyDescent="0.3">
      <c r="O2798" t="s">
        <v>10029</v>
      </c>
      <c r="P2798" t="s">
        <v>33</v>
      </c>
      <c r="Q2798" t="s">
        <v>32</v>
      </c>
    </row>
    <row r="2799" spans="15:17" x14ac:dyDescent="0.3">
      <c r="O2799" t="s">
        <v>10033</v>
      </c>
      <c r="P2799" t="s">
        <v>33</v>
      </c>
      <c r="Q2799" t="s">
        <v>32</v>
      </c>
    </row>
    <row r="2800" spans="15:17" x14ac:dyDescent="0.3">
      <c r="O2800" t="s">
        <v>10036</v>
      </c>
      <c r="P2800" t="s">
        <v>33</v>
      </c>
      <c r="Q2800" t="s">
        <v>32</v>
      </c>
    </row>
    <row r="2801" spans="15:17" x14ac:dyDescent="0.3">
      <c r="O2801" t="s">
        <v>10038</v>
      </c>
      <c r="P2801" t="s">
        <v>33</v>
      </c>
      <c r="Q2801" t="s">
        <v>32</v>
      </c>
    </row>
    <row r="2802" spans="15:17" x14ac:dyDescent="0.3">
      <c r="O2802" t="s">
        <v>10042</v>
      </c>
      <c r="P2802" t="s">
        <v>33</v>
      </c>
      <c r="Q2802" t="s">
        <v>32</v>
      </c>
    </row>
    <row r="2803" spans="15:17" x14ac:dyDescent="0.3">
      <c r="O2803" t="s">
        <v>10048</v>
      </c>
      <c r="P2803" t="s">
        <v>33</v>
      </c>
      <c r="Q2803" t="s">
        <v>32</v>
      </c>
    </row>
    <row r="2804" spans="15:17" x14ac:dyDescent="0.3">
      <c r="O2804" t="s">
        <v>10051</v>
      </c>
      <c r="P2804" t="s">
        <v>33</v>
      </c>
      <c r="Q2804" t="s">
        <v>47</v>
      </c>
    </row>
    <row r="2805" spans="15:17" x14ac:dyDescent="0.3">
      <c r="O2805" t="s">
        <v>10053</v>
      </c>
      <c r="P2805" t="s">
        <v>33</v>
      </c>
      <c r="Q2805" t="s">
        <v>32</v>
      </c>
    </row>
    <row r="2806" spans="15:17" x14ac:dyDescent="0.3">
      <c r="O2806" t="s">
        <v>10055</v>
      </c>
      <c r="P2806" t="s">
        <v>33</v>
      </c>
      <c r="Q2806" t="s">
        <v>32</v>
      </c>
    </row>
    <row r="2807" spans="15:17" x14ac:dyDescent="0.3">
      <c r="O2807" t="s">
        <v>10058</v>
      </c>
      <c r="P2807" t="s">
        <v>33</v>
      </c>
      <c r="Q2807" t="s">
        <v>32</v>
      </c>
    </row>
    <row r="2808" spans="15:17" x14ac:dyDescent="0.3">
      <c r="O2808" t="s">
        <v>10061</v>
      </c>
      <c r="P2808" t="s">
        <v>33</v>
      </c>
      <c r="Q2808" t="s">
        <v>32</v>
      </c>
    </row>
    <row r="2809" spans="15:17" x14ac:dyDescent="0.3">
      <c r="O2809" t="s">
        <v>10067</v>
      </c>
      <c r="P2809" t="s">
        <v>33</v>
      </c>
      <c r="Q2809" t="s">
        <v>32</v>
      </c>
    </row>
    <row r="2810" spans="15:17" x14ac:dyDescent="0.3">
      <c r="O2810" t="s">
        <v>10069</v>
      </c>
      <c r="P2810" t="s">
        <v>33</v>
      </c>
      <c r="Q2810" t="s">
        <v>32</v>
      </c>
    </row>
    <row r="2811" spans="15:17" x14ac:dyDescent="0.3">
      <c r="O2811" t="s">
        <v>10071</v>
      </c>
      <c r="P2811" t="s">
        <v>33</v>
      </c>
      <c r="Q2811" t="s">
        <v>572</v>
      </c>
    </row>
    <row r="2812" spans="15:17" x14ac:dyDescent="0.3">
      <c r="O2812" t="s">
        <v>10074</v>
      </c>
      <c r="P2812" t="s">
        <v>33</v>
      </c>
      <c r="Q2812" t="s">
        <v>32</v>
      </c>
    </row>
    <row r="2813" spans="15:17" x14ac:dyDescent="0.3">
      <c r="O2813" t="s">
        <v>10076</v>
      </c>
      <c r="P2813" t="s">
        <v>33</v>
      </c>
      <c r="Q2813" t="s">
        <v>32</v>
      </c>
    </row>
    <row r="2814" spans="15:17" x14ac:dyDescent="0.3">
      <c r="O2814" t="s">
        <v>10078</v>
      </c>
      <c r="P2814" t="s">
        <v>33</v>
      </c>
      <c r="Q2814" t="s">
        <v>32</v>
      </c>
    </row>
    <row r="2815" spans="15:17" x14ac:dyDescent="0.3">
      <c r="O2815" t="s">
        <v>10080</v>
      </c>
      <c r="P2815" t="s">
        <v>33</v>
      </c>
      <c r="Q2815" t="s">
        <v>32</v>
      </c>
    </row>
    <row r="2816" spans="15:17" x14ac:dyDescent="0.3">
      <c r="O2816" t="s">
        <v>10084</v>
      </c>
      <c r="P2816" t="s">
        <v>33</v>
      </c>
      <c r="Q2816" t="s">
        <v>47</v>
      </c>
    </row>
    <row r="2817" spans="15:17" x14ac:dyDescent="0.3">
      <c r="O2817" t="s">
        <v>10086</v>
      </c>
      <c r="P2817" t="s">
        <v>33</v>
      </c>
      <c r="Q2817" t="s">
        <v>32</v>
      </c>
    </row>
    <row r="2818" spans="15:17" x14ac:dyDescent="0.3">
      <c r="O2818" t="s">
        <v>10088</v>
      </c>
      <c r="P2818" t="s">
        <v>33</v>
      </c>
      <c r="Q2818" t="s">
        <v>32</v>
      </c>
    </row>
    <row r="2819" spans="15:17" x14ac:dyDescent="0.3">
      <c r="O2819" t="s">
        <v>10091</v>
      </c>
      <c r="P2819" t="s">
        <v>33</v>
      </c>
      <c r="Q2819" t="s">
        <v>32</v>
      </c>
    </row>
    <row r="2820" spans="15:17" x14ac:dyDescent="0.3">
      <c r="O2820" t="s">
        <v>10095</v>
      </c>
      <c r="P2820" t="s">
        <v>33</v>
      </c>
      <c r="Q2820" t="s">
        <v>32</v>
      </c>
    </row>
    <row r="2821" spans="15:17" x14ac:dyDescent="0.3">
      <c r="O2821" t="s">
        <v>10098</v>
      </c>
      <c r="P2821" t="s">
        <v>33</v>
      </c>
      <c r="Q2821" t="s">
        <v>32</v>
      </c>
    </row>
    <row r="2822" spans="15:17" x14ac:dyDescent="0.3">
      <c r="O2822" t="s">
        <v>10103</v>
      </c>
      <c r="P2822" t="s">
        <v>33</v>
      </c>
      <c r="Q2822" t="s">
        <v>32</v>
      </c>
    </row>
    <row r="2823" spans="15:17" hidden="1" x14ac:dyDescent="0.3">
      <c r="O2823" t="s">
        <v>10106</v>
      </c>
      <c r="P2823" t="s">
        <v>2067</v>
      </c>
      <c r="Q2823" t="s">
        <v>205</v>
      </c>
    </row>
    <row r="2824" spans="15:17" x14ac:dyDescent="0.3">
      <c r="O2824" t="s">
        <v>10112</v>
      </c>
      <c r="P2824" t="s">
        <v>33</v>
      </c>
      <c r="Q2824" t="s">
        <v>1390</v>
      </c>
    </row>
    <row r="2825" spans="15:17" x14ac:dyDescent="0.3">
      <c r="O2825" t="s">
        <v>10115</v>
      </c>
      <c r="P2825" t="s">
        <v>33</v>
      </c>
      <c r="Q2825" t="s">
        <v>32</v>
      </c>
    </row>
    <row r="2826" spans="15:17" x14ac:dyDescent="0.3">
      <c r="O2826" t="s">
        <v>10118</v>
      </c>
      <c r="P2826" t="s">
        <v>33</v>
      </c>
      <c r="Q2826" t="s">
        <v>32</v>
      </c>
    </row>
    <row r="2827" spans="15:17" x14ac:dyDescent="0.3">
      <c r="O2827" t="s">
        <v>10121</v>
      </c>
      <c r="P2827" t="s">
        <v>33</v>
      </c>
      <c r="Q2827" t="s">
        <v>32</v>
      </c>
    </row>
    <row r="2828" spans="15:17" x14ac:dyDescent="0.3">
      <c r="O2828" t="s">
        <v>10125</v>
      </c>
      <c r="P2828" t="s">
        <v>33</v>
      </c>
      <c r="Q2828" t="s">
        <v>32</v>
      </c>
    </row>
    <row r="2829" spans="15:17" x14ac:dyDescent="0.3">
      <c r="O2829" t="s">
        <v>10128</v>
      </c>
      <c r="P2829" t="s">
        <v>33</v>
      </c>
      <c r="Q2829" t="s">
        <v>32</v>
      </c>
    </row>
    <row r="2830" spans="15:17" x14ac:dyDescent="0.3">
      <c r="O2830" t="s">
        <v>10132</v>
      </c>
      <c r="P2830" t="s">
        <v>33</v>
      </c>
      <c r="Q2830" t="s">
        <v>32</v>
      </c>
    </row>
    <row r="2831" spans="15:17" x14ac:dyDescent="0.3">
      <c r="O2831" t="s">
        <v>10135</v>
      </c>
      <c r="P2831" t="s">
        <v>33</v>
      </c>
      <c r="Q2831" t="s">
        <v>32</v>
      </c>
    </row>
    <row r="2832" spans="15:17" hidden="1" x14ac:dyDescent="0.3">
      <c r="O2832" t="s">
        <v>10139</v>
      </c>
      <c r="P2832" t="s">
        <v>6776</v>
      </c>
      <c r="Q2832" t="s">
        <v>6060</v>
      </c>
    </row>
    <row r="2833" spans="15:17" x14ac:dyDescent="0.3">
      <c r="O2833" t="s">
        <v>10145</v>
      </c>
      <c r="P2833" t="s">
        <v>33</v>
      </c>
      <c r="Q2833" t="s">
        <v>32</v>
      </c>
    </row>
    <row r="2834" spans="15:17" x14ac:dyDescent="0.3">
      <c r="O2834" t="s">
        <v>10148</v>
      </c>
      <c r="P2834" t="s">
        <v>33</v>
      </c>
      <c r="Q2834" t="s">
        <v>47</v>
      </c>
    </row>
    <row r="2835" spans="15:17" x14ac:dyDescent="0.3">
      <c r="O2835" t="s">
        <v>10151</v>
      </c>
      <c r="P2835" t="s">
        <v>33</v>
      </c>
      <c r="Q2835" t="s">
        <v>32</v>
      </c>
    </row>
    <row r="2836" spans="15:17" x14ac:dyDescent="0.3">
      <c r="O2836" t="s">
        <v>10154</v>
      </c>
      <c r="P2836" t="s">
        <v>33</v>
      </c>
      <c r="Q2836" t="s">
        <v>572</v>
      </c>
    </row>
    <row r="2837" spans="15:17" x14ac:dyDescent="0.3">
      <c r="O2837" t="s">
        <v>10156</v>
      </c>
      <c r="P2837" t="s">
        <v>33</v>
      </c>
      <c r="Q2837" t="s">
        <v>47</v>
      </c>
    </row>
    <row r="2838" spans="15:17" x14ac:dyDescent="0.3">
      <c r="O2838" t="s">
        <v>10159</v>
      </c>
      <c r="P2838" t="s">
        <v>33</v>
      </c>
      <c r="Q2838" t="s">
        <v>32</v>
      </c>
    </row>
    <row r="2839" spans="15:17" x14ac:dyDescent="0.3">
      <c r="O2839" t="s">
        <v>10163</v>
      </c>
      <c r="P2839" t="s">
        <v>33</v>
      </c>
      <c r="Q2839" t="s">
        <v>572</v>
      </c>
    </row>
    <row r="2840" spans="15:17" x14ac:dyDescent="0.3">
      <c r="O2840" t="s">
        <v>10166</v>
      </c>
      <c r="P2840" t="s">
        <v>33</v>
      </c>
      <c r="Q2840" t="s">
        <v>32</v>
      </c>
    </row>
    <row r="2841" spans="15:17" x14ac:dyDescent="0.3">
      <c r="O2841" t="s">
        <v>10169</v>
      </c>
      <c r="P2841" t="s">
        <v>33</v>
      </c>
      <c r="Q2841" t="s">
        <v>32</v>
      </c>
    </row>
    <row r="2842" spans="15:17" x14ac:dyDescent="0.3">
      <c r="O2842" t="s">
        <v>10172</v>
      </c>
      <c r="P2842" t="s">
        <v>33</v>
      </c>
      <c r="Q2842" t="s">
        <v>32</v>
      </c>
    </row>
    <row r="2843" spans="15:17" x14ac:dyDescent="0.3">
      <c r="O2843" t="s">
        <v>10178</v>
      </c>
      <c r="P2843" t="s">
        <v>33</v>
      </c>
      <c r="Q2843" t="s">
        <v>32</v>
      </c>
    </row>
    <row r="2844" spans="15:17" x14ac:dyDescent="0.3">
      <c r="O2844" t="s">
        <v>10181</v>
      </c>
      <c r="P2844" t="s">
        <v>33</v>
      </c>
      <c r="Q2844" t="s">
        <v>32</v>
      </c>
    </row>
    <row r="2845" spans="15:17" x14ac:dyDescent="0.3">
      <c r="O2845" t="s">
        <v>10186</v>
      </c>
      <c r="P2845" t="s">
        <v>33</v>
      </c>
      <c r="Q2845" t="s">
        <v>32</v>
      </c>
    </row>
    <row r="2846" spans="15:17" x14ac:dyDescent="0.3">
      <c r="O2846" t="s">
        <v>10190</v>
      </c>
      <c r="P2846" t="s">
        <v>33</v>
      </c>
      <c r="Q2846" t="s">
        <v>205</v>
      </c>
    </row>
    <row r="2847" spans="15:17" x14ac:dyDescent="0.3">
      <c r="O2847" t="s">
        <v>10192</v>
      </c>
      <c r="P2847" t="s">
        <v>33</v>
      </c>
      <c r="Q2847" t="s">
        <v>32</v>
      </c>
    </row>
    <row r="2848" spans="15:17" x14ac:dyDescent="0.3">
      <c r="O2848" t="s">
        <v>10195</v>
      </c>
      <c r="P2848" t="s">
        <v>33</v>
      </c>
      <c r="Q2848" t="s">
        <v>47</v>
      </c>
    </row>
    <row r="2849" spans="15:17" x14ac:dyDescent="0.3">
      <c r="O2849" t="s">
        <v>10197</v>
      </c>
      <c r="P2849" t="s">
        <v>33</v>
      </c>
      <c r="Q2849" t="s">
        <v>32</v>
      </c>
    </row>
    <row r="2850" spans="15:17" x14ac:dyDescent="0.3">
      <c r="O2850" t="s">
        <v>10199</v>
      </c>
      <c r="P2850" t="s">
        <v>33</v>
      </c>
      <c r="Q2850" t="s">
        <v>1390</v>
      </c>
    </row>
    <row r="2851" spans="15:17" x14ac:dyDescent="0.3">
      <c r="O2851" t="s">
        <v>10201</v>
      </c>
      <c r="P2851" t="s">
        <v>33</v>
      </c>
      <c r="Q2851" t="s">
        <v>32</v>
      </c>
    </row>
    <row r="2852" spans="15:17" x14ac:dyDescent="0.3">
      <c r="O2852" t="s">
        <v>10205</v>
      </c>
      <c r="P2852" t="s">
        <v>33</v>
      </c>
      <c r="Q2852" t="s">
        <v>32</v>
      </c>
    </row>
    <row r="2853" spans="15:17" x14ac:dyDescent="0.3">
      <c r="O2853" t="s">
        <v>10209</v>
      </c>
      <c r="P2853" t="s">
        <v>33</v>
      </c>
      <c r="Q2853" t="s">
        <v>205</v>
      </c>
    </row>
    <row r="2854" spans="15:17" x14ac:dyDescent="0.3">
      <c r="O2854" t="s">
        <v>10212</v>
      </c>
      <c r="P2854" t="s">
        <v>33</v>
      </c>
      <c r="Q2854" t="s">
        <v>32</v>
      </c>
    </row>
    <row r="2855" spans="15:17" x14ac:dyDescent="0.3">
      <c r="O2855" t="s">
        <v>10215</v>
      </c>
      <c r="P2855" t="s">
        <v>33</v>
      </c>
      <c r="Q2855" t="s">
        <v>2734</v>
      </c>
    </row>
    <row r="2856" spans="15:17" x14ac:dyDescent="0.3">
      <c r="O2856" t="s">
        <v>10219</v>
      </c>
      <c r="P2856" t="s">
        <v>33</v>
      </c>
      <c r="Q2856" t="s">
        <v>47</v>
      </c>
    </row>
    <row r="2857" spans="15:17" x14ac:dyDescent="0.3">
      <c r="O2857" t="s">
        <v>10221</v>
      </c>
      <c r="P2857" t="s">
        <v>33</v>
      </c>
      <c r="Q2857" t="s">
        <v>32</v>
      </c>
    </row>
    <row r="2858" spans="15:17" hidden="1" x14ac:dyDescent="0.3">
      <c r="O2858" t="s">
        <v>10225</v>
      </c>
      <c r="P2858" t="s">
        <v>5076</v>
      </c>
      <c r="Q2858" t="s">
        <v>2734</v>
      </c>
    </row>
    <row r="2859" spans="15:17" x14ac:dyDescent="0.3">
      <c r="O2859" t="s">
        <v>10228</v>
      </c>
      <c r="P2859" t="s">
        <v>33</v>
      </c>
      <c r="Q2859" t="s">
        <v>32</v>
      </c>
    </row>
    <row r="2860" spans="15:17" hidden="1" x14ac:dyDescent="0.3">
      <c r="O2860" t="s">
        <v>10232</v>
      </c>
      <c r="P2860" t="s">
        <v>2067</v>
      </c>
      <c r="Q2860" t="s">
        <v>1390</v>
      </c>
    </row>
    <row r="2861" spans="15:17" x14ac:dyDescent="0.3">
      <c r="O2861" t="s">
        <v>10236</v>
      </c>
      <c r="P2861" t="s">
        <v>33</v>
      </c>
      <c r="Q2861" t="s">
        <v>32</v>
      </c>
    </row>
    <row r="2862" spans="15:17" x14ac:dyDescent="0.3">
      <c r="O2862" t="s">
        <v>10241</v>
      </c>
      <c r="P2862" t="s">
        <v>33</v>
      </c>
      <c r="Q2862" t="s">
        <v>32</v>
      </c>
    </row>
    <row r="2863" spans="15:17" x14ac:dyDescent="0.3">
      <c r="O2863" t="s">
        <v>10246</v>
      </c>
      <c r="P2863" t="s">
        <v>33</v>
      </c>
      <c r="Q2863" t="s">
        <v>47</v>
      </c>
    </row>
    <row r="2864" spans="15:17" x14ac:dyDescent="0.3">
      <c r="O2864" t="s">
        <v>10250</v>
      </c>
      <c r="P2864" t="s">
        <v>33</v>
      </c>
      <c r="Q2864" t="s">
        <v>47</v>
      </c>
    </row>
    <row r="2865" spans="15:17" x14ac:dyDescent="0.3">
      <c r="O2865" t="s">
        <v>10254</v>
      </c>
      <c r="P2865" t="s">
        <v>33</v>
      </c>
      <c r="Q2865" t="s">
        <v>32</v>
      </c>
    </row>
    <row r="2866" spans="15:17" x14ac:dyDescent="0.3">
      <c r="O2866" t="s">
        <v>10257</v>
      </c>
      <c r="P2866" t="s">
        <v>33</v>
      </c>
      <c r="Q2866" t="s">
        <v>32</v>
      </c>
    </row>
    <row r="2867" spans="15:17" hidden="1" x14ac:dyDescent="0.3">
      <c r="O2867" t="s">
        <v>10260</v>
      </c>
      <c r="P2867" t="s">
        <v>1988</v>
      </c>
      <c r="Q2867" t="s">
        <v>7783</v>
      </c>
    </row>
    <row r="2868" spans="15:17" x14ac:dyDescent="0.3">
      <c r="O2868" t="s">
        <v>10266</v>
      </c>
      <c r="P2868" t="s">
        <v>33</v>
      </c>
      <c r="Q2868" t="s">
        <v>32</v>
      </c>
    </row>
    <row r="2869" spans="15:17" x14ac:dyDescent="0.3">
      <c r="O2869" t="s">
        <v>10270</v>
      </c>
      <c r="P2869" t="s">
        <v>33</v>
      </c>
      <c r="Q2869" t="s">
        <v>32</v>
      </c>
    </row>
    <row r="2870" spans="15:17" x14ac:dyDescent="0.3">
      <c r="O2870" t="s">
        <v>10273</v>
      </c>
      <c r="P2870" t="s">
        <v>33</v>
      </c>
      <c r="Q2870" t="s">
        <v>32</v>
      </c>
    </row>
    <row r="2871" spans="15:17" x14ac:dyDescent="0.3">
      <c r="O2871" t="s">
        <v>10276</v>
      </c>
      <c r="P2871" t="s">
        <v>33</v>
      </c>
      <c r="Q2871" t="s">
        <v>32</v>
      </c>
    </row>
    <row r="2872" spans="15:17" x14ac:dyDescent="0.3">
      <c r="O2872" t="s">
        <v>10279</v>
      </c>
      <c r="P2872" t="s">
        <v>33</v>
      </c>
      <c r="Q2872" t="s">
        <v>32</v>
      </c>
    </row>
    <row r="2873" spans="15:17" x14ac:dyDescent="0.3">
      <c r="O2873" t="s">
        <v>10284</v>
      </c>
      <c r="P2873" t="s">
        <v>33</v>
      </c>
      <c r="Q2873" t="s">
        <v>2536</v>
      </c>
    </row>
    <row r="2874" spans="15:17" x14ac:dyDescent="0.3">
      <c r="O2874" t="s">
        <v>10289</v>
      </c>
      <c r="P2874" t="s">
        <v>33</v>
      </c>
      <c r="Q2874" t="s">
        <v>32</v>
      </c>
    </row>
    <row r="2875" spans="15:17" hidden="1" x14ac:dyDescent="0.3">
      <c r="O2875" t="s">
        <v>10292</v>
      </c>
      <c r="P2875" t="s">
        <v>10298</v>
      </c>
      <c r="Q2875" t="s">
        <v>10297</v>
      </c>
    </row>
    <row r="2876" spans="15:17" hidden="1" x14ac:dyDescent="0.3">
      <c r="O2876" t="s">
        <v>10300</v>
      </c>
      <c r="P2876" t="s">
        <v>9417</v>
      </c>
      <c r="Q2876" t="s">
        <v>4846</v>
      </c>
    </row>
    <row r="2877" spans="15:17" x14ac:dyDescent="0.3">
      <c r="O2877" t="s">
        <v>10304</v>
      </c>
      <c r="P2877" t="s">
        <v>33</v>
      </c>
      <c r="Q2877" t="s">
        <v>32</v>
      </c>
    </row>
    <row r="2878" spans="15:17" x14ac:dyDescent="0.3">
      <c r="O2878" t="s">
        <v>10309</v>
      </c>
      <c r="P2878" t="s">
        <v>33</v>
      </c>
      <c r="Q2878" t="s">
        <v>32</v>
      </c>
    </row>
    <row r="2879" spans="15:17" x14ac:dyDescent="0.3">
      <c r="O2879" t="s">
        <v>10311</v>
      </c>
      <c r="P2879" t="s">
        <v>33</v>
      </c>
      <c r="Q2879" t="s">
        <v>47</v>
      </c>
    </row>
    <row r="2880" spans="15:17" hidden="1" x14ac:dyDescent="0.3">
      <c r="O2880" t="s">
        <v>10314</v>
      </c>
      <c r="P2880" t="s">
        <v>2067</v>
      </c>
      <c r="Q2880" t="s">
        <v>1390</v>
      </c>
    </row>
    <row r="2881" spans="15:17" x14ac:dyDescent="0.3">
      <c r="O2881" t="s">
        <v>10318</v>
      </c>
      <c r="P2881" t="s">
        <v>33</v>
      </c>
      <c r="Q2881" t="s">
        <v>32</v>
      </c>
    </row>
    <row r="2882" spans="15:17" x14ac:dyDescent="0.3">
      <c r="O2882" t="s">
        <v>10321</v>
      </c>
      <c r="P2882" t="s">
        <v>33</v>
      </c>
      <c r="Q2882" t="s">
        <v>32</v>
      </c>
    </row>
    <row r="2883" spans="15:17" x14ac:dyDescent="0.3">
      <c r="O2883" t="s">
        <v>10326</v>
      </c>
      <c r="P2883" t="s">
        <v>33</v>
      </c>
      <c r="Q2883" t="s">
        <v>47</v>
      </c>
    </row>
    <row r="2884" spans="15:17" x14ac:dyDescent="0.3">
      <c r="O2884" t="s">
        <v>10328</v>
      </c>
      <c r="P2884" t="s">
        <v>33</v>
      </c>
      <c r="Q2884" t="s">
        <v>4855</v>
      </c>
    </row>
    <row r="2885" spans="15:17" x14ac:dyDescent="0.3">
      <c r="O2885" t="s">
        <v>10333</v>
      </c>
      <c r="P2885" t="s">
        <v>33</v>
      </c>
      <c r="Q2885" t="s">
        <v>5403</v>
      </c>
    </row>
    <row r="2886" spans="15:17" hidden="1" x14ac:dyDescent="0.3">
      <c r="O2886" t="s">
        <v>10335</v>
      </c>
      <c r="P2886" t="s">
        <v>9847</v>
      </c>
      <c r="Q2886" t="s">
        <v>4855</v>
      </c>
    </row>
    <row r="2887" spans="15:17" x14ac:dyDescent="0.3">
      <c r="O2887" t="s">
        <v>10340</v>
      </c>
      <c r="P2887" t="s">
        <v>33</v>
      </c>
      <c r="Q2887" t="s">
        <v>47</v>
      </c>
    </row>
    <row r="2888" spans="15:17" x14ac:dyDescent="0.3">
      <c r="O2888" t="s">
        <v>10343</v>
      </c>
      <c r="P2888" t="s">
        <v>33</v>
      </c>
      <c r="Q2888" t="s">
        <v>32</v>
      </c>
    </row>
    <row r="2889" spans="15:17" x14ac:dyDescent="0.3">
      <c r="O2889" t="s">
        <v>10347</v>
      </c>
      <c r="P2889" t="s">
        <v>33</v>
      </c>
      <c r="Q2889" t="s">
        <v>32</v>
      </c>
    </row>
    <row r="2890" spans="15:17" x14ac:dyDescent="0.3">
      <c r="O2890" t="s">
        <v>10350</v>
      </c>
      <c r="P2890" t="s">
        <v>33</v>
      </c>
      <c r="Q2890" t="s">
        <v>32</v>
      </c>
    </row>
    <row r="2891" spans="15:17" x14ac:dyDescent="0.3">
      <c r="O2891" t="s">
        <v>10353</v>
      </c>
      <c r="P2891" t="s">
        <v>33</v>
      </c>
      <c r="Q2891" t="s">
        <v>47</v>
      </c>
    </row>
    <row r="2892" spans="15:17" x14ac:dyDescent="0.3">
      <c r="O2892" t="s">
        <v>10357</v>
      </c>
      <c r="P2892" t="s">
        <v>33</v>
      </c>
      <c r="Q2892" t="s">
        <v>32</v>
      </c>
    </row>
    <row r="2893" spans="15:17" x14ac:dyDescent="0.3">
      <c r="O2893" t="s">
        <v>10359</v>
      </c>
      <c r="P2893" t="s">
        <v>33</v>
      </c>
      <c r="Q2893" t="s">
        <v>32</v>
      </c>
    </row>
    <row r="2894" spans="15:17" x14ac:dyDescent="0.3">
      <c r="O2894" t="s">
        <v>10362</v>
      </c>
      <c r="P2894" t="s">
        <v>33</v>
      </c>
      <c r="Q2894" t="s">
        <v>32</v>
      </c>
    </row>
    <row r="2895" spans="15:17" x14ac:dyDescent="0.3">
      <c r="O2895" t="s">
        <v>10367</v>
      </c>
      <c r="P2895" t="s">
        <v>33</v>
      </c>
      <c r="Q2895" t="s">
        <v>32</v>
      </c>
    </row>
    <row r="2896" spans="15:17" x14ac:dyDescent="0.3">
      <c r="O2896" t="s">
        <v>10371</v>
      </c>
      <c r="P2896" t="s">
        <v>33</v>
      </c>
      <c r="Q2896" t="s">
        <v>32</v>
      </c>
    </row>
    <row r="2897" spans="15:17" x14ac:dyDescent="0.3">
      <c r="O2897" t="s">
        <v>10374</v>
      </c>
      <c r="P2897" t="s">
        <v>33</v>
      </c>
      <c r="Q2897" t="s">
        <v>32</v>
      </c>
    </row>
    <row r="2898" spans="15:17" x14ac:dyDescent="0.3">
      <c r="O2898" t="s">
        <v>10377</v>
      </c>
      <c r="P2898" t="s">
        <v>33</v>
      </c>
      <c r="Q2898" t="s">
        <v>32</v>
      </c>
    </row>
    <row r="2899" spans="15:17" x14ac:dyDescent="0.3">
      <c r="O2899" t="s">
        <v>10379</v>
      </c>
      <c r="P2899" t="s">
        <v>33</v>
      </c>
      <c r="Q2899" t="s">
        <v>32</v>
      </c>
    </row>
    <row r="2900" spans="15:17" x14ac:dyDescent="0.3">
      <c r="O2900" t="s">
        <v>10381</v>
      </c>
      <c r="P2900" t="s">
        <v>33</v>
      </c>
      <c r="Q2900" t="s">
        <v>32</v>
      </c>
    </row>
    <row r="2901" spans="15:17" x14ac:dyDescent="0.3">
      <c r="O2901" t="s">
        <v>10384</v>
      </c>
      <c r="P2901" t="s">
        <v>33</v>
      </c>
      <c r="Q2901" t="s">
        <v>32</v>
      </c>
    </row>
    <row r="2902" spans="15:17" x14ac:dyDescent="0.3">
      <c r="O2902" t="s">
        <v>10386</v>
      </c>
      <c r="P2902" t="s">
        <v>33</v>
      </c>
      <c r="Q2902" t="s">
        <v>47</v>
      </c>
    </row>
    <row r="2903" spans="15:17" x14ac:dyDescent="0.3">
      <c r="O2903" t="s">
        <v>10389</v>
      </c>
      <c r="P2903" t="s">
        <v>33</v>
      </c>
      <c r="Q2903" t="s">
        <v>32</v>
      </c>
    </row>
    <row r="2904" spans="15:17" x14ac:dyDescent="0.3">
      <c r="O2904" t="s">
        <v>10394</v>
      </c>
      <c r="P2904" t="s">
        <v>33</v>
      </c>
      <c r="Q2904" t="s">
        <v>32</v>
      </c>
    </row>
    <row r="2905" spans="15:17" x14ac:dyDescent="0.3">
      <c r="O2905" t="s">
        <v>10397</v>
      </c>
      <c r="P2905" t="s">
        <v>33</v>
      </c>
      <c r="Q2905" t="s">
        <v>32</v>
      </c>
    </row>
    <row r="2906" spans="15:17" x14ac:dyDescent="0.3">
      <c r="O2906" t="s">
        <v>10401</v>
      </c>
      <c r="P2906" t="s">
        <v>33</v>
      </c>
      <c r="Q2906" t="s">
        <v>32</v>
      </c>
    </row>
    <row r="2907" spans="15:17" x14ac:dyDescent="0.3">
      <c r="O2907" t="s">
        <v>10404</v>
      </c>
      <c r="P2907" t="s">
        <v>33</v>
      </c>
      <c r="Q2907" t="s">
        <v>32</v>
      </c>
    </row>
    <row r="2908" spans="15:17" x14ac:dyDescent="0.3">
      <c r="O2908" t="s">
        <v>10406</v>
      </c>
      <c r="P2908" t="s">
        <v>33</v>
      </c>
      <c r="Q2908" t="s">
        <v>32</v>
      </c>
    </row>
    <row r="2909" spans="15:17" x14ac:dyDescent="0.3">
      <c r="O2909" t="s">
        <v>10408</v>
      </c>
      <c r="P2909" t="s">
        <v>33</v>
      </c>
      <c r="Q2909" t="s">
        <v>32</v>
      </c>
    </row>
    <row r="2910" spans="15:17" hidden="1" x14ac:dyDescent="0.3">
      <c r="O2910" t="s">
        <v>10412</v>
      </c>
      <c r="P2910" t="s">
        <v>8964</v>
      </c>
      <c r="Q2910" t="s">
        <v>8963</v>
      </c>
    </row>
    <row r="2911" spans="15:17" x14ac:dyDescent="0.3">
      <c r="O2911" t="s">
        <v>10417</v>
      </c>
      <c r="P2911" t="s">
        <v>33</v>
      </c>
      <c r="Q2911" t="s">
        <v>6060</v>
      </c>
    </row>
    <row r="2912" spans="15:17" x14ac:dyDescent="0.3">
      <c r="O2912" t="s">
        <v>10421</v>
      </c>
      <c r="P2912" t="s">
        <v>33</v>
      </c>
      <c r="Q2912" t="s">
        <v>47</v>
      </c>
    </row>
    <row r="2913" spans="15:17" x14ac:dyDescent="0.3">
      <c r="O2913" t="s">
        <v>10424</v>
      </c>
      <c r="P2913" t="s">
        <v>33</v>
      </c>
      <c r="Q2913" t="s">
        <v>32</v>
      </c>
    </row>
    <row r="2914" spans="15:17" x14ac:dyDescent="0.3">
      <c r="O2914" t="s">
        <v>10428</v>
      </c>
      <c r="P2914" t="s">
        <v>33</v>
      </c>
      <c r="Q2914" t="s">
        <v>287</v>
      </c>
    </row>
    <row r="2915" spans="15:17" hidden="1" x14ac:dyDescent="0.3">
      <c r="O2915" t="s">
        <v>10433</v>
      </c>
      <c r="P2915" t="s">
        <v>10437</v>
      </c>
      <c r="Q2915" t="s">
        <v>5403</v>
      </c>
    </row>
    <row r="2916" spans="15:17" x14ac:dyDescent="0.3">
      <c r="O2916" t="s">
        <v>10439</v>
      </c>
      <c r="P2916" t="s">
        <v>33</v>
      </c>
      <c r="Q2916" t="s">
        <v>572</v>
      </c>
    </row>
    <row r="2917" spans="15:17" x14ac:dyDescent="0.3">
      <c r="O2917" t="s">
        <v>10443</v>
      </c>
      <c r="P2917" t="s">
        <v>33</v>
      </c>
      <c r="Q2917" t="s">
        <v>287</v>
      </c>
    </row>
    <row r="2918" spans="15:17" x14ac:dyDescent="0.3">
      <c r="O2918" t="s">
        <v>10447</v>
      </c>
      <c r="P2918" t="s">
        <v>33</v>
      </c>
      <c r="Q2918" t="s">
        <v>32</v>
      </c>
    </row>
    <row r="2919" spans="15:17" x14ac:dyDescent="0.3">
      <c r="O2919" t="s">
        <v>10450</v>
      </c>
      <c r="P2919" t="s">
        <v>33</v>
      </c>
      <c r="Q2919" t="s">
        <v>8963</v>
      </c>
    </row>
    <row r="2920" spans="15:17" x14ac:dyDescent="0.3">
      <c r="O2920" t="s">
        <v>10454</v>
      </c>
      <c r="P2920" t="s">
        <v>33</v>
      </c>
      <c r="Q2920" t="s">
        <v>32</v>
      </c>
    </row>
    <row r="2921" spans="15:17" x14ac:dyDescent="0.3">
      <c r="O2921" t="s">
        <v>10457</v>
      </c>
      <c r="P2921" t="s">
        <v>33</v>
      </c>
      <c r="Q2921" t="s">
        <v>32</v>
      </c>
    </row>
    <row r="2922" spans="15:17" x14ac:dyDescent="0.3">
      <c r="O2922" t="s">
        <v>10462</v>
      </c>
      <c r="P2922" t="s">
        <v>33</v>
      </c>
      <c r="Q2922" t="s">
        <v>32</v>
      </c>
    </row>
    <row r="2923" spans="15:17" x14ac:dyDescent="0.3">
      <c r="O2923" t="s">
        <v>10466</v>
      </c>
      <c r="P2923" t="s">
        <v>33</v>
      </c>
      <c r="Q2923" t="s">
        <v>32</v>
      </c>
    </row>
    <row r="2924" spans="15:17" x14ac:dyDescent="0.3">
      <c r="O2924" t="s">
        <v>10469</v>
      </c>
      <c r="P2924" t="s">
        <v>33</v>
      </c>
      <c r="Q2924" t="s">
        <v>32</v>
      </c>
    </row>
    <row r="2925" spans="15:17" x14ac:dyDescent="0.3">
      <c r="O2925" t="s">
        <v>10473</v>
      </c>
      <c r="P2925" t="s">
        <v>33</v>
      </c>
      <c r="Q2925" t="s">
        <v>32</v>
      </c>
    </row>
    <row r="2926" spans="15:17" x14ac:dyDescent="0.3">
      <c r="O2926" t="s">
        <v>10477</v>
      </c>
      <c r="P2926" t="s">
        <v>33</v>
      </c>
      <c r="Q2926" t="s">
        <v>47</v>
      </c>
    </row>
    <row r="2927" spans="15:17" hidden="1" x14ac:dyDescent="0.3">
      <c r="O2927" t="s">
        <v>10480</v>
      </c>
      <c r="P2927" t="s">
        <v>9847</v>
      </c>
      <c r="Q2927" t="s">
        <v>4855</v>
      </c>
    </row>
    <row r="2928" spans="15:17" x14ac:dyDescent="0.3">
      <c r="O2928" t="s">
        <v>10484</v>
      </c>
      <c r="P2928" t="s">
        <v>33</v>
      </c>
      <c r="Q2928" t="s">
        <v>32</v>
      </c>
    </row>
    <row r="2929" spans="15:17" x14ac:dyDescent="0.3">
      <c r="O2929" t="s">
        <v>10486</v>
      </c>
      <c r="P2929" t="s">
        <v>33</v>
      </c>
      <c r="Q2929" t="s">
        <v>32</v>
      </c>
    </row>
    <row r="2930" spans="15:17" x14ac:dyDescent="0.3">
      <c r="O2930" t="s">
        <v>10491</v>
      </c>
      <c r="P2930" t="s">
        <v>33</v>
      </c>
      <c r="Q2930" t="s">
        <v>32</v>
      </c>
    </row>
    <row r="2931" spans="15:17" x14ac:dyDescent="0.3">
      <c r="O2931" t="s">
        <v>10493</v>
      </c>
      <c r="P2931" t="s">
        <v>33</v>
      </c>
      <c r="Q2931" t="s">
        <v>32</v>
      </c>
    </row>
    <row r="2932" spans="15:17" x14ac:dyDescent="0.3">
      <c r="O2932" t="s">
        <v>10495</v>
      </c>
      <c r="P2932" t="s">
        <v>33</v>
      </c>
      <c r="Q2932" t="s">
        <v>32</v>
      </c>
    </row>
    <row r="2933" spans="15:17" x14ac:dyDescent="0.3">
      <c r="O2933" t="s">
        <v>10499</v>
      </c>
      <c r="P2933" t="s">
        <v>33</v>
      </c>
      <c r="Q2933" t="s">
        <v>32</v>
      </c>
    </row>
    <row r="2934" spans="15:17" x14ac:dyDescent="0.3">
      <c r="O2934" t="s">
        <v>10502</v>
      </c>
      <c r="P2934" t="s">
        <v>33</v>
      </c>
      <c r="Q2934" t="s">
        <v>32</v>
      </c>
    </row>
    <row r="2935" spans="15:17" x14ac:dyDescent="0.3">
      <c r="O2935" t="s">
        <v>10507</v>
      </c>
      <c r="P2935" t="s">
        <v>33</v>
      </c>
      <c r="Q2935" t="s">
        <v>32</v>
      </c>
    </row>
    <row r="2936" spans="15:17" x14ac:dyDescent="0.3">
      <c r="O2936" t="s">
        <v>10511</v>
      </c>
      <c r="P2936" t="s">
        <v>33</v>
      </c>
      <c r="Q2936" t="s">
        <v>32</v>
      </c>
    </row>
    <row r="2937" spans="15:17" x14ac:dyDescent="0.3">
      <c r="O2937" t="s">
        <v>10516</v>
      </c>
      <c r="P2937" t="s">
        <v>33</v>
      </c>
      <c r="Q2937" t="s">
        <v>32</v>
      </c>
    </row>
    <row r="2938" spans="15:17" x14ac:dyDescent="0.3">
      <c r="O2938" t="s">
        <v>10519</v>
      </c>
      <c r="P2938" t="s">
        <v>33</v>
      </c>
      <c r="Q2938" t="s">
        <v>47</v>
      </c>
    </row>
    <row r="2939" spans="15:17" x14ac:dyDescent="0.3">
      <c r="O2939" t="s">
        <v>10524</v>
      </c>
      <c r="P2939" t="s">
        <v>33</v>
      </c>
      <c r="Q2939" t="s">
        <v>32</v>
      </c>
    </row>
    <row r="2940" spans="15:17" x14ac:dyDescent="0.3">
      <c r="O2940" t="s">
        <v>10530</v>
      </c>
      <c r="P2940" t="s">
        <v>33</v>
      </c>
      <c r="Q2940" t="s">
        <v>32</v>
      </c>
    </row>
    <row r="2941" spans="15:17" x14ac:dyDescent="0.3">
      <c r="O2941" t="s">
        <v>10533</v>
      </c>
      <c r="P2941" t="s">
        <v>33</v>
      </c>
      <c r="Q2941" t="s">
        <v>32</v>
      </c>
    </row>
    <row r="2942" spans="15:17" x14ac:dyDescent="0.3">
      <c r="O2942" t="s">
        <v>10535</v>
      </c>
      <c r="P2942" t="s">
        <v>33</v>
      </c>
      <c r="Q2942" t="s">
        <v>32</v>
      </c>
    </row>
    <row r="2943" spans="15:17" x14ac:dyDescent="0.3">
      <c r="O2943" t="s">
        <v>10538</v>
      </c>
      <c r="P2943" t="s">
        <v>33</v>
      </c>
      <c r="Q2943" t="s">
        <v>32</v>
      </c>
    </row>
    <row r="2944" spans="15:17" x14ac:dyDescent="0.3">
      <c r="O2944" t="s">
        <v>10540</v>
      </c>
      <c r="P2944" t="s">
        <v>33</v>
      </c>
      <c r="Q2944" t="s">
        <v>32</v>
      </c>
    </row>
    <row r="2945" spans="15:17" x14ac:dyDescent="0.3">
      <c r="O2945" t="s">
        <v>10546</v>
      </c>
      <c r="P2945" t="s">
        <v>33</v>
      </c>
      <c r="Q2945" t="s">
        <v>32</v>
      </c>
    </row>
    <row r="2946" spans="15:17" x14ac:dyDescent="0.3">
      <c r="O2946" t="s">
        <v>10552</v>
      </c>
      <c r="P2946" t="s">
        <v>33</v>
      </c>
      <c r="Q2946" t="s">
        <v>47</v>
      </c>
    </row>
    <row r="2947" spans="15:17" x14ac:dyDescent="0.3">
      <c r="O2947" t="s">
        <v>10554</v>
      </c>
      <c r="P2947" t="s">
        <v>33</v>
      </c>
      <c r="Q2947" t="s">
        <v>47</v>
      </c>
    </row>
    <row r="2948" spans="15:17" x14ac:dyDescent="0.3">
      <c r="O2948" t="s">
        <v>10560</v>
      </c>
      <c r="P2948" t="s">
        <v>33</v>
      </c>
      <c r="Q2948" t="s">
        <v>32</v>
      </c>
    </row>
    <row r="2949" spans="15:17" x14ac:dyDescent="0.3">
      <c r="O2949" t="s">
        <v>10564</v>
      </c>
      <c r="P2949" t="s">
        <v>33</v>
      </c>
      <c r="Q2949" t="s">
        <v>32</v>
      </c>
    </row>
    <row r="2950" spans="15:17" x14ac:dyDescent="0.3">
      <c r="O2950" t="s">
        <v>10567</v>
      </c>
      <c r="P2950" t="s">
        <v>33</v>
      </c>
      <c r="Q2950" t="s">
        <v>32</v>
      </c>
    </row>
    <row r="2951" spans="15:17" x14ac:dyDescent="0.3">
      <c r="O2951" t="s">
        <v>10569</v>
      </c>
      <c r="P2951" t="s">
        <v>33</v>
      </c>
      <c r="Q2951" t="s">
        <v>32</v>
      </c>
    </row>
    <row r="2952" spans="15:17" x14ac:dyDescent="0.3">
      <c r="O2952" t="s">
        <v>10572</v>
      </c>
      <c r="P2952" t="s">
        <v>33</v>
      </c>
      <c r="Q2952" t="s">
        <v>32</v>
      </c>
    </row>
    <row r="2953" spans="15:17" x14ac:dyDescent="0.3">
      <c r="O2953" t="s">
        <v>10575</v>
      </c>
      <c r="P2953" t="s">
        <v>33</v>
      </c>
      <c r="Q2953" t="s">
        <v>32</v>
      </c>
    </row>
    <row r="2954" spans="15:17" x14ac:dyDescent="0.3">
      <c r="O2954" t="s">
        <v>10577</v>
      </c>
      <c r="P2954" t="s">
        <v>33</v>
      </c>
      <c r="Q2954" t="s">
        <v>32</v>
      </c>
    </row>
    <row r="2955" spans="15:17" x14ac:dyDescent="0.3">
      <c r="O2955" t="s">
        <v>10580</v>
      </c>
      <c r="P2955" t="s">
        <v>33</v>
      </c>
      <c r="Q2955" t="s">
        <v>32</v>
      </c>
    </row>
    <row r="2956" spans="15:17" x14ac:dyDescent="0.3">
      <c r="O2956" t="s">
        <v>10585</v>
      </c>
      <c r="P2956" t="s">
        <v>33</v>
      </c>
      <c r="Q2956" t="s">
        <v>32</v>
      </c>
    </row>
    <row r="2957" spans="15:17" x14ac:dyDescent="0.3">
      <c r="O2957" t="s">
        <v>10588</v>
      </c>
      <c r="P2957" t="s">
        <v>33</v>
      </c>
      <c r="Q2957" t="s">
        <v>47</v>
      </c>
    </row>
    <row r="2958" spans="15:17" x14ac:dyDescent="0.3">
      <c r="O2958" t="s">
        <v>10590</v>
      </c>
      <c r="P2958" t="s">
        <v>33</v>
      </c>
      <c r="Q2958" t="s">
        <v>32</v>
      </c>
    </row>
    <row r="2959" spans="15:17" x14ac:dyDescent="0.3">
      <c r="O2959" t="s">
        <v>10592</v>
      </c>
      <c r="P2959" t="s">
        <v>33</v>
      </c>
      <c r="Q2959" t="s">
        <v>32</v>
      </c>
    </row>
    <row r="2960" spans="15:17" x14ac:dyDescent="0.3">
      <c r="O2960" t="s">
        <v>10594</v>
      </c>
      <c r="P2960" t="s">
        <v>33</v>
      </c>
      <c r="Q2960" t="s">
        <v>32</v>
      </c>
    </row>
    <row r="2961" spans="15:17" x14ac:dyDescent="0.3">
      <c r="O2961" t="s">
        <v>10598</v>
      </c>
      <c r="P2961" t="s">
        <v>33</v>
      </c>
      <c r="Q2961" t="s">
        <v>32</v>
      </c>
    </row>
    <row r="2962" spans="15:17" x14ac:dyDescent="0.3">
      <c r="O2962" t="s">
        <v>10602</v>
      </c>
      <c r="P2962" t="s">
        <v>33</v>
      </c>
      <c r="Q2962" t="s">
        <v>47</v>
      </c>
    </row>
    <row r="2963" spans="15:17" hidden="1" x14ac:dyDescent="0.3">
      <c r="O2963" t="s">
        <v>10604</v>
      </c>
      <c r="P2963" t="s">
        <v>2067</v>
      </c>
      <c r="Q2963" t="s">
        <v>1390</v>
      </c>
    </row>
    <row r="2964" spans="15:17" x14ac:dyDescent="0.3">
      <c r="O2964" t="s">
        <v>10608</v>
      </c>
      <c r="P2964" t="s">
        <v>33</v>
      </c>
      <c r="Q2964" t="s">
        <v>32</v>
      </c>
    </row>
    <row r="2965" spans="15:17" x14ac:dyDescent="0.3">
      <c r="O2965" t="s">
        <v>10611</v>
      </c>
      <c r="P2965" t="s">
        <v>33</v>
      </c>
      <c r="Q2965" t="s">
        <v>572</v>
      </c>
    </row>
    <row r="2966" spans="15:17" x14ac:dyDescent="0.3">
      <c r="O2966" t="s">
        <v>10614</v>
      </c>
      <c r="P2966" t="s">
        <v>33</v>
      </c>
      <c r="Q2966" t="s">
        <v>32</v>
      </c>
    </row>
    <row r="2967" spans="15:17" x14ac:dyDescent="0.3">
      <c r="O2967" t="s">
        <v>10617</v>
      </c>
      <c r="P2967" t="s">
        <v>33</v>
      </c>
      <c r="Q2967" t="s">
        <v>47</v>
      </c>
    </row>
    <row r="2968" spans="15:17" x14ac:dyDescent="0.3">
      <c r="O2968" t="s">
        <v>10620</v>
      </c>
      <c r="P2968" t="s">
        <v>33</v>
      </c>
      <c r="Q2968" t="s">
        <v>47</v>
      </c>
    </row>
    <row r="2969" spans="15:17" x14ac:dyDescent="0.3">
      <c r="O2969" t="s">
        <v>10623</v>
      </c>
      <c r="P2969" t="s">
        <v>33</v>
      </c>
      <c r="Q2969" t="s">
        <v>32</v>
      </c>
    </row>
    <row r="2970" spans="15:17" x14ac:dyDescent="0.3">
      <c r="O2970" t="s">
        <v>10628</v>
      </c>
      <c r="P2970" t="s">
        <v>33</v>
      </c>
      <c r="Q2970" t="s">
        <v>1390</v>
      </c>
    </row>
    <row r="2971" spans="15:17" x14ac:dyDescent="0.3">
      <c r="O2971" t="s">
        <v>10634</v>
      </c>
      <c r="P2971" t="s">
        <v>33</v>
      </c>
      <c r="Q2971" t="s">
        <v>32</v>
      </c>
    </row>
    <row r="2972" spans="15:17" x14ac:dyDescent="0.3">
      <c r="O2972" t="s">
        <v>10639</v>
      </c>
      <c r="P2972" t="s">
        <v>33</v>
      </c>
      <c r="Q2972" t="s">
        <v>32</v>
      </c>
    </row>
    <row r="2973" spans="15:17" x14ac:dyDescent="0.3">
      <c r="O2973" t="s">
        <v>10642</v>
      </c>
      <c r="P2973" t="s">
        <v>33</v>
      </c>
      <c r="Q2973" t="s">
        <v>32</v>
      </c>
    </row>
    <row r="2974" spans="15:17" x14ac:dyDescent="0.3">
      <c r="O2974" t="s">
        <v>10647</v>
      </c>
      <c r="P2974" t="s">
        <v>33</v>
      </c>
      <c r="Q2974" t="s">
        <v>32</v>
      </c>
    </row>
    <row r="2975" spans="15:17" x14ac:dyDescent="0.3">
      <c r="O2975" t="s">
        <v>10650</v>
      </c>
      <c r="P2975" t="s">
        <v>33</v>
      </c>
      <c r="Q2975" t="s">
        <v>205</v>
      </c>
    </row>
    <row r="2976" spans="15:17" x14ac:dyDescent="0.3">
      <c r="O2976" t="s">
        <v>10655</v>
      </c>
      <c r="P2976" t="s">
        <v>33</v>
      </c>
      <c r="Q2976" t="s">
        <v>32</v>
      </c>
    </row>
    <row r="2977" spans="15:17" x14ac:dyDescent="0.3">
      <c r="O2977" t="s">
        <v>10657</v>
      </c>
      <c r="P2977" t="s">
        <v>33</v>
      </c>
      <c r="Q2977" t="s">
        <v>47</v>
      </c>
    </row>
    <row r="2978" spans="15:17" x14ac:dyDescent="0.3">
      <c r="O2978" t="s">
        <v>10660</v>
      </c>
      <c r="P2978" t="s">
        <v>33</v>
      </c>
      <c r="Q2978" t="s">
        <v>32</v>
      </c>
    </row>
    <row r="2979" spans="15:17" x14ac:dyDescent="0.3">
      <c r="O2979" t="s">
        <v>10664</v>
      </c>
      <c r="P2979" t="s">
        <v>33</v>
      </c>
      <c r="Q2979" t="s">
        <v>32</v>
      </c>
    </row>
    <row r="2980" spans="15:17" x14ac:dyDescent="0.3">
      <c r="O2980" t="s">
        <v>10667</v>
      </c>
      <c r="P2980" t="s">
        <v>33</v>
      </c>
      <c r="Q2980" t="s">
        <v>6060</v>
      </c>
    </row>
    <row r="2981" spans="15:17" x14ac:dyDescent="0.3">
      <c r="O2981" t="s">
        <v>10671</v>
      </c>
      <c r="P2981" t="s">
        <v>33</v>
      </c>
      <c r="Q2981" t="s">
        <v>2536</v>
      </c>
    </row>
    <row r="2982" spans="15:17" hidden="1" x14ac:dyDescent="0.3">
      <c r="O2982" t="s">
        <v>10677</v>
      </c>
      <c r="P2982" t="s">
        <v>5440</v>
      </c>
      <c r="Q2982" t="s">
        <v>2116</v>
      </c>
    </row>
    <row r="2983" spans="15:17" x14ac:dyDescent="0.3">
      <c r="O2983" t="s">
        <v>10682</v>
      </c>
      <c r="P2983" t="s">
        <v>33</v>
      </c>
      <c r="Q2983" t="s">
        <v>47</v>
      </c>
    </row>
    <row r="2984" spans="15:17" x14ac:dyDescent="0.3">
      <c r="O2984" t="s">
        <v>10686</v>
      </c>
      <c r="P2984" t="s">
        <v>33</v>
      </c>
      <c r="Q2984" t="s">
        <v>287</v>
      </c>
    </row>
    <row r="2985" spans="15:17" x14ac:dyDescent="0.3">
      <c r="O2985" t="s">
        <v>10690</v>
      </c>
      <c r="P2985" t="s">
        <v>33</v>
      </c>
      <c r="Q2985" t="s">
        <v>32</v>
      </c>
    </row>
    <row r="2986" spans="15:17" x14ac:dyDescent="0.3">
      <c r="O2986" t="s">
        <v>10694</v>
      </c>
      <c r="P2986" t="s">
        <v>33</v>
      </c>
      <c r="Q2986" t="s">
        <v>32</v>
      </c>
    </row>
    <row r="2987" spans="15:17" hidden="1" x14ac:dyDescent="0.3">
      <c r="O2987" t="s">
        <v>10696</v>
      </c>
      <c r="P2987" t="s">
        <v>5076</v>
      </c>
      <c r="Q2987" t="s">
        <v>2734</v>
      </c>
    </row>
    <row r="2988" spans="15:17" x14ac:dyDescent="0.3">
      <c r="O2988" t="s">
        <v>10702</v>
      </c>
      <c r="P2988" t="s">
        <v>33</v>
      </c>
      <c r="Q2988" t="s">
        <v>32</v>
      </c>
    </row>
    <row r="2989" spans="15:17" x14ac:dyDescent="0.3">
      <c r="O2989" t="s">
        <v>10705</v>
      </c>
      <c r="P2989" t="s">
        <v>33</v>
      </c>
      <c r="Q2989" t="s">
        <v>32</v>
      </c>
    </row>
    <row r="2990" spans="15:17" x14ac:dyDescent="0.3">
      <c r="O2990" t="s">
        <v>10709</v>
      </c>
      <c r="P2990" t="s">
        <v>33</v>
      </c>
      <c r="Q2990" t="s">
        <v>47</v>
      </c>
    </row>
    <row r="2991" spans="15:17" x14ac:dyDescent="0.3">
      <c r="O2991" t="s">
        <v>10712</v>
      </c>
      <c r="P2991" t="s">
        <v>33</v>
      </c>
      <c r="Q2991" t="s">
        <v>47</v>
      </c>
    </row>
    <row r="2992" spans="15:17" x14ac:dyDescent="0.3">
      <c r="O2992" t="s">
        <v>10716</v>
      </c>
      <c r="P2992" t="s">
        <v>33</v>
      </c>
      <c r="Q2992" t="s">
        <v>32</v>
      </c>
    </row>
    <row r="2993" spans="15:17" x14ac:dyDescent="0.3">
      <c r="O2993" t="s">
        <v>10718</v>
      </c>
      <c r="P2993" t="s">
        <v>33</v>
      </c>
      <c r="Q2993" t="s">
        <v>205</v>
      </c>
    </row>
    <row r="2994" spans="15:17" x14ac:dyDescent="0.3">
      <c r="O2994" t="s">
        <v>10722</v>
      </c>
      <c r="P2994" t="s">
        <v>33</v>
      </c>
      <c r="Q2994" t="s">
        <v>32</v>
      </c>
    </row>
    <row r="2995" spans="15:17" x14ac:dyDescent="0.3">
      <c r="O2995" t="s">
        <v>10726</v>
      </c>
      <c r="P2995" t="s">
        <v>33</v>
      </c>
      <c r="Q2995" t="s">
        <v>32</v>
      </c>
    </row>
    <row r="2996" spans="15:17" x14ac:dyDescent="0.3">
      <c r="O2996" t="s">
        <v>10730</v>
      </c>
      <c r="P2996" t="s">
        <v>33</v>
      </c>
      <c r="Q2996" t="s">
        <v>32</v>
      </c>
    </row>
    <row r="2997" spans="15:17" hidden="1" x14ac:dyDescent="0.3">
      <c r="O2997" t="s">
        <v>10732</v>
      </c>
      <c r="P2997" t="s">
        <v>2067</v>
      </c>
      <c r="Q2997" t="s">
        <v>1390</v>
      </c>
    </row>
    <row r="2998" spans="15:17" x14ac:dyDescent="0.3">
      <c r="O2998" t="s">
        <v>10738</v>
      </c>
      <c r="P2998" t="s">
        <v>33</v>
      </c>
      <c r="Q2998" t="s">
        <v>47</v>
      </c>
    </row>
    <row r="2999" spans="15:17" x14ac:dyDescent="0.3">
      <c r="O2999" t="s">
        <v>10741</v>
      </c>
      <c r="P2999" t="s">
        <v>33</v>
      </c>
      <c r="Q2999" t="s">
        <v>47</v>
      </c>
    </row>
    <row r="3000" spans="15:17" hidden="1" x14ac:dyDescent="0.3">
      <c r="O3000" t="s">
        <v>10745</v>
      </c>
      <c r="P3000" t="s">
        <v>9847</v>
      </c>
      <c r="Q3000" t="s">
        <v>32</v>
      </c>
    </row>
    <row r="3001" spans="15:17" hidden="1" x14ac:dyDescent="0.3">
      <c r="O3001" t="s">
        <v>10751</v>
      </c>
      <c r="P3001" t="s">
        <v>2067</v>
      </c>
      <c r="Q3001" t="s">
        <v>1390</v>
      </c>
    </row>
    <row r="3002" spans="15:17" x14ac:dyDescent="0.3">
      <c r="O3002" t="s">
        <v>10755</v>
      </c>
      <c r="P3002" t="s">
        <v>33</v>
      </c>
      <c r="Q3002" t="s">
        <v>1390</v>
      </c>
    </row>
    <row r="3003" spans="15:17" x14ac:dyDescent="0.3">
      <c r="O3003" t="s">
        <v>10758</v>
      </c>
      <c r="P3003" t="s">
        <v>33</v>
      </c>
      <c r="Q3003" t="s">
        <v>47</v>
      </c>
    </row>
    <row r="3004" spans="15:17" x14ac:dyDescent="0.3">
      <c r="O3004" t="s">
        <v>10761</v>
      </c>
      <c r="P3004" t="s">
        <v>33</v>
      </c>
      <c r="Q3004" t="s">
        <v>32</v>
      </c>
    </row>
    <row r="3005" spans="15:17" x14ac:dyDescent="0.3">
      <c r="O3005" t="s">
        <v>10766</v>
      </c>
      <c r="P3005" t="s">
        <v>33</v>
      </c>
      <c r="Q3005" t="s">
        <v>32</v>
      </c>
    </row>
    <row r="3006" spans="15:17" x14ac:dyDescent="0.3">
      <c r="O3006" t="s">
        <v>10768</v>
      </c>
      <c r="P3006" t="s">
        <v>33</v>
      </c>
      <c r="Q3006" t="s">
        <v>47</v>
      </c>
    </row>
    <row r="3007" spans="15:17" x14ac:dyDescent="0.3">
      <c r="O3007" t="s">
        <v>10773</v>
      </c>
      <c r="P3007" t="s">
        <v>33</v>
      </c>
      <c r="Q3007" t="s">
        <v>32</v>
      </c>
    </row>
    <row r="3008" spans="15:17" x14ac:dyDescent="0.3">
      <c r="O3008" t="s">
        <v>10775</v>
      </c>
      <c r="P3008" t="s">
        <v>33</v>
      </c>
      <c r="Q3008" t="s">
        <v>32</v>
      </c>
    </row>
    <row r="3009" spans="15:17" x14ac:dyDescent="0.3">
      <c r="O3009" t="s">
        <v>10779</v>
      </c>
      <c r="P3009" t="s">
        <v>33</v>
      </c>
      <c r="Q3009" t="s">
        <v>32</v>
      </c>
    </row>
    <row r="3010" spans="15:17" x14ac:dyDescent="0.3">
      <c r="O3010" t="s">
        <v>10781</v>
      </c>
      <c r="P3010" t="s">
        <v>33</v>
      </c>
      <c r="Q3010" t="s">
        <v>137</v>
      </c>
    </row>
    <row r="3011" spans="15:17" x14ac:dyDescent="0.3">
      <c r="O3011" t="s">
        <v>10785</v>
      </c>
      <c r="P3011" t="s">
        <v>33</v>
      </c>
      <c r="Q3011" t="s">
        <v>32</v>
      </c>
    </row>
    <row r="3012" spans="15:17" x14ac:dyDescent="0.3">
      <c r="O3012" t="s">
        <v>10787</v>
      </c>
      <c r="P3012" t="s">
        <v>33</v>
      </c>
      <c r="Q3012" t="s">
        <v>32</v>
      </c>
    </row>
    <row r="3013" spans="15:17" x14ac:dyDescent="0.3">
      <c r="O3013" t="s">
        <v>10791</v>
      </c>
      <c r="P3013" t="s">
        <v>33</v>
      </c>
      <c r="Q3013" t="s">
        <v>47</v>
      </c>
    </row>
    <row r="3014" spans="15:17" x14ac:dyDescent="0.3">
      <c r="O3014" t="s">
        <v>10794</v>
      </c>
      <c r="P3014" t="s">
        <v>33</v>
      </c>
      <c r="Q3014" t="s">
        <v>32</v>
      </c>
    </row>
    <row r="3015" spans="15:17" x14ac:dyDescent="0.3">
      <c r="O3015" t="s">
        <v>10797</v>
      </c>
      <c r="P3015" t="s">
        <v>33</v>
      </c>
      <c r="Q3015" t="s">
        <v>32</v>
      </c>
    </row>
    <row r="3016" spans="15:17" x14ac:dyDescent="0.3">
      <c r="O3016" t="s">
        <v>10799</v>
      </c>
      <c r="P3016" t="s">
        <v>33</v>
      </c>
      <c r="Q3016" t="s">
        <v>32</v>
      </c>
    </row>
    <row r="3017" spans="15:17" x14ac:dyDescent="0.3">
      <c r="O3017" t="s">
        <v>10801</v>
      </c>
      <c r="P3017" t="s">
        <v>33</v>
      </c>
      <c r="Q3017" t="s">
        <v>205</v>
      </c>
    </row>
    <row r="3018" spans="15:17" x14ac:dyDescent="0.3">
      <c r="O3018" t="s">
        <v>10805</v>
      </c>
      <c r="P3018" t="s">
        <v>33</v>
      </c>
      <c r="Q3018" t="s">
        <v>32</v>
      </c>
    </row>
    <row r="3019" spans="15:17" x14ac:dyDescent="0.3">
      <c r="O3019" t="s">
        <v>10807</v>
      </c>
      <c r="P3019" t="s">
        <v>33</v>
      </c>
      <c r="Q3019" t="s">
        <v>32</v>
      </c>
    </row>
    <row r="3020" spans="15:17" x14ac:dyDescent="0.3">
      <c r="O3020" t="s">
        <v>10812</v>
      </c>
      <c r="P3020" t="s">
        <v>33</v>
      </c>
      <c r="Q3020" t="s">
        <v>47</v>
      </c>
    </row>
    <row r="3021" spans="15:17" x14ac:dyDescent="0.3">
      <c r="O3021" t="s">
        <v>10815</v>
      </c>
      <c r="P3021" t="s">
        <v>33</v>
      </c>
      <c r="Q3021" t="s">
        <v>32</v>
      </c>
    </row>
    <row r="3022" spans="15:17" x14ac:dyDescent="0.3">
      <c r="O3022" t="s">
        <v>10817</v>
      </c>
      <c r="P3022" t="s">
        <v>33</v>
      </c>
      <c r="Q3022" t="s">
        <v>47</v>
      </c>
    </row>
    <row r="3023" spans="15:17" x14ac:dyDescent="0.3">
      <c r="O3023" t="s">
        <v>10822</v>
      </c>
      <c r="P3023" t="s">
        <v>33</v>
      </c>
      <c r="Q3023" t="s">
        <v>32</v>
      </c>
    </row>
    <row r="3024" spans="15:17" x14ac:dyDescent="0.3">
      <c r="O3024" t="s">
        <v>10827</v>
      </c>
      <c r="P3024" t="s">
        <v>33</v>
      </c>
      <c r="Q3024" t="s">
        <v>32</v>
      </c>
    </row>
    <row r="3025" spans="15:17" x14ac:dyDescent="0.3">
      <c r="O3025" t="s">
        <v>10830</v>
      </c>
      <c r="P3025" t="s">
        <v>33</v>
      </c>
      <c r="Q3025" t="s">
        <v>32</v>
      </c>
    </row>
    <row r="3026" spans="15:17" x14ac:dyDescent="0.3">
      <c r="O3026" t="s">
        <v>10833</v>
      </c>
      <c r="P3026" t="s">
        <v>33</v>
      </c>
      <c r="Q3026" t="s">
        <v>32</v>
      </c>
    </row>
    <row r="3027" spans="15:17" x14ac:dyDescent="0.3">
      <c r="O3027" t="s">
        <v>10836</v>
      </c>
      <c r="P3027" t="s">
        <v>33</v>
      </c>
      <c r="Q3027" t="s">
        <v>32</v>
      </c>
    </row>
    <row r="3028" spans="15:17" x14ac:dyDescent="0.3">
      <c r="O3028" t="s">
        <v>10838</v>
      </c>
      <c r="P3028" t="s">
        <v>33</v>
      </c>
      <c r="Q3028" t="s">
        <v>32</v>
      </c>
    </row>
    <row r="3029" spans="15:17" x14ac:dyDescent="0.3">
      <c r="O3029" t="s">
        <v>10842</v>
      </c>
      <c r="P3029" t="s">
        <v>33</v>
      </c>
      <c r="Q3029" t="s">
        <v>32</v>
      </c>
    </row>
    <row r="3030" spans="15:17" x14ac:dyDescent="0.3">
      <c r="O3030" t="s">
        <v>10846</v>
      </c>
      <c r="P3030" t="s">
        <v>33</v>
      </c>
      <c r="Q3030" t="s">
        <v>32</v>
      </c>
    </row>
    <row r="3031" spans="15:17" x14ac:dyDescent="0.3">
      <c r="O3031" t="s">
        <v>10849</v>
      </c>
      <c r="P3031" t="s">
        <v>33</v>
      </c>
      <c r="Q3031" t="s">
        <v>32</v>
      </c>
    </row>
    <row r="3032" spans="15:17" x14ac:dyDescent="0.3">
      <c r="O3032" t="s">
        <v>10851</v>
      </c>
      <c r="P3032" t="s">
        <v>33</v>
      </c>
      <c r="Q3032" t="s">
        <v>32</v>
      </c>
    </row>
    <row r="3033" spans="15:17" x14ac:dyDescent="0.3">
      <c r="O3033" t="s">
        <v>10854</v>
      </c>
      <c r="P3033" t="s">
        <v>33</v>
      </c>
      <c r="Q3033" t="s">
        <v>32</v>
      </c>
    </row>
    <row r="3034" spans="15:17" x14ac:dyDescent="0.3">
      <c r="O3034" t="s">
        <v>10858</v>
      </c>
      <c r="P3034" t="s">
        <v>33</v>
      </c>
      <c r="Q3034" t="s">
        <v>32</v>
      </c>
    </row>
    <row r="3035" spans="15:17" x14ac:dyDescent="0.3">
      <c r="O3035" t="s">
        <v>10861</v>
      </c>
      <c r="P3035" t="s">
        <v>33</v>
      </c>
      <c r="Q3035" t="s">
        <v>32</v>
      </c>
    </row>
    <row r="3036" spans="15:17" x14ac:dyDescent="0.3">
      <c r="O3036" t="s">
        <v>10865</v>
      </c>
      <c r="P3036" t="s">
        <v>33</v>
      </c>
      <c r="Q3036" t="s">
        <v>47</v>
      </c>
    </row>
    <row r="3037" spans="15:17" hidden="1" x14ac:dyDescent="0.3">
      <c r="O3037" t="s">
        <v>10869</v>
      </c>
      <c r="P3037" t="s">
        <v>1610</v>
      </c>
      <c r="Q3037" t="s">
        <v>287</v>
      </c>
    </row>
    <row r="3038" spans="15:17" x14ac:dyDescent="0.3">
      <c r="O3038" t="s">
        <v>10873</v>
      </c>
      <c r="P3038" t="s">
        <v>33</v>
      </c>
      <c r="Q3038" t="s">
        <v>32</v>
      </c>
    </row>
    <row r="3039" spans="15:17" x14ac:dyDescent="0.3">
      <c r="O3039" t="s">
        <v>10876</v>
      </c>
      <c r="P3039" t="s">
        <v>33</v>
      </c>
      <c r="Q3039" t="s">
        <v>47</v>
      </c>
    </row>
    <row r="3040" spans="15:17" x14ac:dyDescent="0.3">
      <c r="O3040" t="s">
        <v>10881</v>
      </c>
      <c r="P3040" t="s">
        <v>33</v>
      </c>
      <c r="Q3040" t="s">
        <v>32</v>
      </c>
    </row>
    <row r="3041" spans="15:17" hidden="1" x14ac:dyDescent="0.3">
      <c r="O3041" t="s">
        <v>10886</v>
      </c>
      <c r="P3041" t="s">
        <v>9847</v>
      </c>
      <c r="Q3041" t="s">
        <v>4855</v>
      </c>
    </row>
    <row r="3042" spans="15:17" x14ac:dyDescent="0.3">
      <c r="O3042" t="s">
        <v>10888</v>
      </c>
      <c r="P3042" t="s">
        <v>33</v>
      </c>
      <c r="Q3042" t="s">
        <v>32</v>
      </c>
    </row>
    <row r="3043" spans="15:17" x14ac:dyDescent="0.3">
      <c r="O3043" t="s">
        <v>10891</v>
      </c>
      <c r="P3043" t="s">
        <v>33</v>
      </c>
      <c r="Q3043" t="s">
        <v>32</v>
      </c>
    </row>
    <row r="3044" spans="15:17" x14ac:dyDescent="0.3">
      <c r="O3044" t="s">
        <v>10894</v>
      </c>
      <c r="P3044" t="s">
        <v>33</v>
      </c>
      <c r="Q3044" t="s">
        <v>32</v>
      </c>
    </row>
    <row r="3045" spans="15:17" x14ac:dyDescent="0.3">
      <c r="O3045" t="s">
        <v>10898</v>
      </c>
      <c r="P3045" t="s">
        <v>33</v>
      </c>
      <c r="Q3045" t="s">
        <v>32</v>
      </c>
    </row>
    <row r="3046" spans="15:17" x14ac:dyDescent="0.3">
      <c r="O3046" t="s">
        <v>10901</v>
      </c>
      <c r="P3046" t="s">
        <v>33</v>
      </c>
      <c r="Q3046" t="s">
        <v>32</v>
      </c>
    </row>
    <row r="3047" spans="15:17" x14ac:dyDescent="0.3">
      <c r="O3047" t="s">
        <v>10903</v>
      </c>
      <c r="P3047" t="s">
        <v>33</v>
      </c>
      <c r="Q3047" t="s">
        <v>47</v>
      </c>
    </row>
    <row r="3048" spans="15:17" x14ac:dyDescent="0.3">
      <c r="O3048" t="s">
        <v>10907</v>
      </c>
      <c r="P3048" t="s">
        <v>33</v>
      </c>
      <c r="Q3048" t="s">
        <v>32</v>
      </c>
    </row>
    <row r="3049" spans="15:17" x14ac:dyDescent="0.3">
      <c r="O3049" t="s">
        <v>10911</v>
      </c>
      <c r="P3049" t="s">
        <v>33</v>
      </c>
      <c r="Q3049" t="s">
        <v>32</v>
      </c>
    </row>
    <row r="3050" spans="15:17" x14ac:dyDescent="0.3">
      <c r="O3050" t="s">
        <v>10913</v>
      </c>
      <c r="P3050" t="s">
        <v>33</v>
      </c>
      <c r="Q3050" t="s">
        <v>47</v>
      </c>
    </row>
    <row r="3051" spans="15:17" hidden="1" x14ac:dyDescent="0.3">
      <c r="O3051" t="s">
        <v>10918</v>
      </c>
      <c r="P3051" t="s">
        <v>2067</v>
      </c>
      <c r="Q3051" t="s">
        <v>1390</v>
      </c>
    </row>
    <row r="3052" spans="15:17" x14ac:dyDescent="0.3">
      <c r="O3052" t="s">
        <v>10921</v>
      </c>
      <c r="P3052" t="s">
        <v>33</v>
      </c>
      <c r="Q3052" t="s">
        <v>32</v>
      </c>
    </row>
    <row r="3053" spans="15:17" x14ac:dyDescent="0.3">
      <c r="O3053" t="s">
        <v>10925</v>
      </c>
      <c r="P3053" t="s">
        <v>33</v>
      </c>
      <c r="Q3053" t="s">
        <v>32</v>
      </c>
    </row>
    <row r="3054" spans="15:17" x14ac:dyDescent="0.3">
      <c r="O3054" t="s">
        <v>10928</v>
      </c>
      <c r="P3054" t="s">
        <v>33</v>
      </c>
      <c r="Q3054" t="s">
        <v>32</v>
      </c>
    </row>
    <row r="3055" spans="15:17" x14ac:dyDescent="0.3">
      <c r="O3055" t="s">
        <v>10931</v>
      </c>
      <c r="P3055" t="s">
        <v>33</v>
      </c>
      <c r="Q3055" t="s">
        <v>32</v>
      </c>
    </row>
    <row r="3056" spans="15:17" x14ac:dyDescent="0.3">
      <c r="O3056" t="s">
        <v>10934</v>
      </c>
      <c r="P3056" t="s">
        <v>33</v>
      </c>
      <c r="Q3056" t="s">
        <v>47</v>
      </c>
    </row>
    <row r="3057" spans="15:17" x14ac:dyDescent="0.3">
      <c r="O3057" t="s">
        <v>10938</v>
      </c>
      <c r="P3057" t="s">
        <v>33</v>
      </c>
      <c r="Q3057" t="s">
        <v>32</v>
      </c>
    </row>
    <row r="3058" spans="15:17" x14ac:dyDescent="0.3">
      <c r="O3058" t="s">
        <v>10940</v>
      </c>
      <c r="P3058" t="s">
        <v>33</v>
      </c>
      <c r="Q3058" t="s">
        <v>32</v>
      </c>
    </row>
    <row r="3059" spans="15:17" x14ac:dyDescent="0.3">
      <c r="O3059" t="s">
        <v>10943</v>
      </c>
      <c r="P3059" t="s">
        <v>33</v>
      </c>
      <c r="Q3059" t="s">
        <v>32</v>
      </c>
    </row>
    <row r="3060" spans="15:17" x14ac:dyDescent="0.3">
      <c r="O3060" t="s">
        <v>10946</v>
      </c>
      <c r="P3060" t="s">
        <v>33</v>
      </c>
      <c r="Q3060" t="s">
        <v>47</v>
      </c>
    </row>
    <row r="3061" spans="15:17" x14ac:dyDescent="0.3">
      <c r="O3061" t="s">
        <v>10948</v>
      </c>
      <c r="P3061" t="s">
        <v>33</v>
      </c>
      <c r="Q3061" t="s">
        <v>32</v>
      </c>
    </row>
    <row r="3062" spans="15:17" x14ac:dyDescent="0.3">
      <c r="O3062" t="s">
        <v>10952</v>
      </c>
      <c r="P3062" t="s">
        <v>33</v>
      </c>
      <c r="Q3062" t="s">
        <v>32</v>
      </c>
    </row>
    <row r="3063" spans="15:17" hidden="1" x14ac:dyDescent="0.3">
      <c r="O3063" t="s">
        <v>10954</v>
      </c>
      <c r="P3063" t="s">
        <v>7892</v>
      </c>
      <c r="Q3063" t="s">
        <v>572</v>
      </c>
    </row>
    <row r="3064" spans="15:17" x14ac:dyDescent="0.3">
      <c r="O3064" t="s">
        <v>10960</v>
      </c>
      <c r="P3064" t="s">
        <v>33</v>
      </c>
      <c r="Q3064" t="s">
        <v>32</v>
      </c>
    </row>
    <row r="3065" spans="15:17" x14ac:dyDescent="0.3">
      <c r="O3065" t="s">
        <v>10963</v>
      </c>
      <c r="P3065" t="s">
        <v>33</v>
      </c>
      <c r="Q3065" t="s">
        <v>32</v>
      </c>
    </row>
    <row r="3066" spans="15:17" x14ac:dyDescent="0.3">
      <c r="O3066" t="s">
        <v>10969</v>
      </c>
      <c r="P3066" t="s">
        <v>33</v>
      </c>
      <c r="Q3066" t="s">
        <v>205</v>
      </c>
    </row>
    <row r="3067" spans="15:17" hidden="1" x14ac:dyDescent="0.3">
      <c r="O3067" t="s">
        <v>10973</v>
      </c>
      <c r="P3067" t="s">
        <v>2067</v>
      </c>
      <c r="Q3067" t="s">
        <v>205</v>
      </c>
    </row>
    <row r="3068" spans="15:17" hidden="1" x14ac:dyDescent="0.3">
      <c r="O3068" t="s">
        <v>10978</v>
      </c>
      <c r="P3068" t="s">
        <v>6776</v>
      </c>
      <c r="Q3068" t="s">
        <v>6060</v>
      </c>
    </row>
    <row r="3069" spans="15:17" hidden="1" x14ac:dyDescent="0.3">
      <c r="O3069" t="s">
        <v>10983</v>
      </c>
      <c r="P3069" t="s">
        <v>10987</v>
      </c>
      <c r="Q3069" t="s">
        <v>8849</v>
      </c>
    </row>
    <row r="3070" spans="15:17" x14ac:dyDescent="0.3">
      <c r="O3070" t="s">
        <v>10989</v>
      </c>
      <c r="P3070" t="s">
        <v>33</v>
      </c>
      <c r="Q3070" t="s">
        <v>32</v>
      </c>
    </row>
    <row r="3071" spans="15:17" x14ac:dyDescent="0.3">
      <c r="O3071" t="s">
        <v>10993</v>
      </c>
      <c r="P3071" t="s">
        <v>33</v>
      </c>
      <c r="Q3071" t="s">
        <v>287</v>
      </c>
    </row>
    <row r="3072" spans="15:17" x14ac:dyDescent="0.3">
      <c r="O3072" t="s">
        <v>10998</v>
      </c>
      <c r="P3072" t="s">
        <v>33</v>
      </c>
      <c r="Q3072" t="s">
        <v>32</v>
      </c>
    </row>
    <row r="3073" spans="15:17" x14ac:dyDescent="0.3">
      <c r="O3073" t="s">
        <v>11003</v>
      </c>
      <c r="P3073" t="s">
        <v>33</v>
      </c>
      <c r="Q3073" t="s">
        <v>32</v>
      </c>
    </row>
    <row r="3074" spans="15:17" x14ac:dyDescent="0.3">
      <c r="O3074" t="s">
        <v>11008</v>
      </c>
      <c r="P3074" t="s">
        <v>33</v>
      </c>
      <c r="Q3074" t="s">
        <v>32</v>
      </c>
    </row>
    <row r="3075" spans="15:17" x14ac:dyDescent="0.3">
      <c r="O3075" t="s">
        <v>11011</v>
      </c>
      <c r="P3075" t="s">
        <v>33</v>
      </c>
      <c r="Q3075" t="s">
        <v>32</v>
      </c>
    </row>
    <row r="3076" spans="15:17" x14ac:dyDescent="0.3">
      <c r="O3076" t="s">
        <v>11013</v>
      </c>
      <c r="P3076" t="s">
        <v>33</v>
      </c>
      <c r="Q3076" t="s">
        <v>32</v>
      </c>
    </row>
    <row r="3077" spans="15:17" x14ac:dyDescent="0.3">
      <c r="O3077" t="s">
        <v>11016</v>
      </c>
      <c r="P3077" t="s">
        <v>33</v>
      </c>
      <c r="Q3077" t="s">
        <v>32</v>
      </c>
    </row>
    <row r="3078" spans="15:17" x14ac:dyDescent="0.3">
      <c r="O3078" t="s">
        <v>11020</v>
      </c>
      <c r="P3078" t="s">
        <v>33</v>
      </c>
      <c r="Q3078" t="s">
        <v>32</v>
      </c>
    </row>
    <row r="3079" spans="15:17" x14ac:dyDescent="0.3">
      <c r="O3079" t="s">
        <v>11023</v>
      </c>
      <c r="P3079" t="s">
        <v>33</v>
      </c>
      <c r="Q3079" t="s">
        <v>572</v>
      </c>
    </row>
    <row r="3080" spans="15:17" x14ac:dyDescent="0.3">
      <c r="O3080" t="s">
        <v>11029</v>
      </c>
      <c r="P3080" t="s">
        <v>33</v>
      </c>
      <c r="Q3080" t="s">
        <v>47</v>
      </c>
    </row>
    <row r="3081" spans="15:17" x14ac:dyDescent="0.3">
      <c r="O3081" t="s">
        <v>11031</v>
      </c>
      <c r="P3081" t="s">
        <v>33</v>
      </c>
      <c r="Q3081" t="s">
        <v>47</v>
      </c>
    </row>
    <row r="3082" spans="15:17" x14ac:dyDescent="0.3">
      <c r="O3082" t="s">
        <v>11033</v>
      </c>
      <c r="P3082" t="s">
        <v>33</v>
      </c>
      <c r="Q3082" t="s">
        <v>32</v>
      </c>
    </row>
    <row r="3083" spans="15:17" x14ac:dyDescent="0.3">
      <c r="O3083" t="s">
        <v>11037</v>
      </c>
      <c r="P3083" t="s">
        <v>33</v>
      </c>
      <c r="Q3083" t="s">
        <v>47</v>
      </c>
    </row>
    <row r="3084" spans="15:17" x14ac:dyDescent="0.3">
      <c r="O3084" t="s">
        <v>11040</v>
      </c>
      <c r="P3084" t="s">
        <v>33</v>
      </c>
      <c r="Q3084" t="s">
        <v>32</v>
      </c>
    </row>
    <row r="3085" spans="15:17" x14ac:dyDescent="0.3">
      <c r="O3085" t="s">
        <v>11042</v>
      </c>
      <c r="P3085" t="s">
        <v>33</v>
      </c>
      <c r="Q3085" t="s">
        <v>47</v>
      </c>
    </row>
    <row r="3086" spans="15:17" x14ac:dyDescent="0.3">
      <c r="O3086" t="s">
        <v>11047</v>
      </c>
      <c r="P3086" t="s">
        <v>33</v>
      </c>
      <c r="Q3086" t="s">
        <v>32</v>
      </c>
    </row>
    <row r="3087" spans="15:17" x14ac:dyDescent="0.3">
      <c r="O3087" t="s">
        <v>11050</v>
      </c>
      <c r="P3087" t="s">
        <v>33</v>
      </c>
      <c r="Q3087" t="s">
        <v>47</v>
      </c>
    </row>
    <row r="3088" spans="15:17" x14ac:dyDescent="0.3">
      <c r="O3088" t="s">
        <v>11052</v>
      </c>
      <c r="P3088" t="s">
        <v>33</v>
      </c>
      <c r="Q3088" t="s">
        <v>47</v>
      </c>
    </row>
    <row r="3089" spans="15:17" hidden="1" x14ac:dyDescent="0.3">
      <c r="O3089" t="s">
        <v>11055</v>
      </c>
      <c r="P3089" t="s">
        <v>7892</v>
      </c>
      <c r="Q3089" t="s">
        <v>572</v>
      </c>
    </row>
    <row r="3090" spans="15:17" x14ac:dyDescent="0.3">
      <c r="O3090" t="s">
        <v>11060</v>
      </c>
      <c r="P3090" t="s">
        <v>33</v>
      </c>
      <c r="Q3090" t="s">
        <v>47</v>
      </c>
    </row>
    <row r="3091" spans="15:17" x14ac:dyDescent="0.3">
      <c r="O3091" t="s">
        <v>11064</v>
      </c>
      <c r="P3091" t="s">
        <v>33</v>
      </c>
      <c r="Q3091" t="s">
        <v>32</v>
      </c>
    </row>
    <row r="3092" spans="15:17" x14ac:dyDescent="0.3">
      <c r="O3092" t="s">
        <v>11066</v>
      </c>
      <c r="P3092" t="s">
        <v>33</v>
      </c>
      <c r="Q3092" t="s">
        <v>32</v>
      </c>
    </row>
    <row r="3093" spans="15:17" x14ac:dyDescent="0.3">
      <c r="O3093" t="s">
        <v>11069</v>
      </c>
      <c r="P3093" t="s">
        <v>33</v>
      </c>
      <c r="Q3093" t="s">
        <v>47</v>
      </c>
    </row>
    <row r="3094" spans="15:17" x14ac:dyDescent="0.3">
      <c r="O3094" t="s">
        <v>11071</v>
      </c>
      <c r="P3094" t="s">
        <v>33</v>
      </c>
      <c r="Q3094" t="s">
        <v>32</v>
      </c>
    </row>
    <row r="3095" spans="15:17" x14ac:dyDescent="0.3">
      <c r="O3095" t="s">
        <v>11076</v>
      </c>
      <c r="P3095" t="s">
        <v>33</v>
      </c>
      <c r="Q3095" t="s">
        <v>32</v>
      </c>
    </row>
    <row r="3096" spans="15:17" x14ac:dyDescent="0.3">
      <c r="O3096" t="s">
        <v>11082</v>
      </c>
      <c r="P3096" t="s">
        <v>33</v>
      </c>
      <c r="Q3096" t="s">
        <v>32</v>
      </c>
    </row>
    <row r="3097" spans="15:17" x14ac:dyDescent="0.3">
      <c r="O3097" t="s">
        <v>11088</v>
      </c>
      <c r="P3097" t="s">
        <v>33</v>
      </c>
      <c r="Q3097" t="s">
        <v>32</v>
      </c>
    </row>
    <row r="3098" spans="15:17" x14ac:dyDescent="0.3">
      <c r="O3098" t="s">
        <v>11090</v>
      </c>
      <c r="P3098" t="s">
        <v>33</v>
      </c>
      <c r="Q3098" t="s">
        <v>32</v>
      </c>
    </row>
    <row r="3099" spans="15:17" x14ac:dyDescent="0.3">
      <c r="O3099" t="s">
        <v>11096</v>
      </c>
      <c r="P3099" t="s">
        <v>33</v>
      </c>
      <c r="Q3099" t="s">
        <v>32</v>
      </c>
    </row>
    <row r="3100" spans="15:17" x14ac:dyDescent="0.3">
      <c r="O3100" t="s">
        <v>11099</v>
      </c>
      <c r="P3100" t="s">
        <v>33</v>
      </c>
      <c r="Q3100" t="s">
        <v>32</v>
      </c>
    </row>
    <row r="3101" spans="15:17" x14ac:dyDescent="0.3">
      <c r="O3101" t="s">
        <v>11102</v>
      </c>
      <c r="P3101" t="s">
        <v>33</v>
      </c>
      <c r="Q3101" t="s">
        <v>32</v>
      </c>
    </row>
    <row r="3102" spans="15:17" x14ac:dyDescent="0.3">
      <c r="O3102" t="s">
        <v>11104</v>
      </c>
      <c r="P3102" t="s">
        <v>33</v>
      </c>
      <c r="Q3102" t="s">
        <v>32</v>
      </c>
    </row>
    <row r="3103" spans="15:17" x14ac:dyDescent="0.3">
      <c r="O3103" t="s">
        <v>11106</v>
      </c>
      <c r="P3103" t="s">
        <v>33</v>
      </c>
      <c r="Q3103" t="s">
        <v>32</v>
      </c>
    </row>
    <row r="3104" spans="15:17" x14ac:dyDescent="0.3">
      <c r="O3104" t="s">
        <v>11111</v>
      </c>
      <c r="P3104" t="s">
        <v>33</v>
      </c>
      <c r="Q3104" t="s">
        <v>572</v>
      </c>
    </row>
    <row r="3105" spans="15:17" x14ac:dyDescent="0.3">
      <c r="O3105" t="s">
        <v>11114</v>
      </c>
      <c r="P3105" t="s">
        <v>33</v>
      </c>
      <c r="Q3105" t="s">
        <v>32</v>
      </c>
    </row>
    <row r="3106" spans="15:17" x14ac:dyDescent="0.3">
      <c r="O3106" t="s">
        <v>11118</v>
      </c>
      <c r="P3106" t="s">
        <v>33</v>
      </c>
      <c r="Q3106" t="s">
        <v>32</v>
      </c>
    </row>
    <row r="3107" spans="15:17" x14ac:dyDescent="0.3">
      <c r="O3107" t="s">
        <v>11123</v>
      </c>
      <c r="P3107" t="s">
        <v>33</v>
      </c>
      <c r="Q3107" t="s">
        <v>32</v>
      </c>
    </row>
    <row r="3108" spans="15:17" x14ac:dyDescent="0.3">
      <c r="O3108" t="s">
        <v>11125</v>
      </c>
      <c r="P3108" t="s">
        <v>33</v>
      </c>
      <c r="Q3108" t="s">
        <v>47</v>
      </c>
    </row>
    <row r="3109" spans="15:17" x14ac:dyDescent="0.3">
      <c r="O3109" t="s">
        <v>11128</v>
      </c>
      <c r="P3109" t="s">
        <v>33</v>
      </c>
      <c r="Q3109" t="s">
        <v>32</v>
      </c>
    </row>
    <row r="3110" spans="15:17" x14ac:dyDescent="0.3">
      <c r="O3110" t="s">
        <v>11131</v>
      </c>
      <c r="P3110" t="s">
        <v>33</v>
      </c>
      <c r="Q3110" t="s">
        <v>32</v>
      </c>
    </row>
    <row r="3111" spans="15:17" x14ac:dyDescent="0.3">
      <c r="O3111" t="s">
        <v>11134</v>
      </c>
      <c r="P3111" t="s">
        <v>33</v>
      </c>
      <c r="Q3111" t="s">
        <v>32</v>
      </c>
    </row>
    <row r="3112" spans="15:17" x14ac:dyDescent="0.3">
      <c r="O3112" t="s">
        <v>11136</v>
      </c>
      <c r="P3112" t="s">
        <v>33</v>
      </c>
      <c r="Q3112" t="s">
        <v>47</v>
      </c>
    </row>
    <row r="3113" spans="15:17" x14ac:dyDescent="0.3">
      <c r="O3113" t="s">
        <v>11139</v>
      </c>
      <c r="P3113" t="s">
        <v>33</v>
      </c>
      <c r="Q3113" t="s">
        <v>32</v>
      </c>
    </row>
    <row r="3114" spans="15:17" x14ac:dyDescent="0.3">
      <c r="O3114" t="s">
        <v>11143</v>
      </c>
      <c r="P3114" t="s">
        <v>33</v>
      </c>
      <c r="Q3114" t="s">
        <v>47</v>
      </c>
    </row>
    <row r="3115" spans="15:17" x14ac:dyDescent="0.3">
      <c r="O3115" t="s">
        <v>11147</v>
      </c>
      <c r="P3115" t="s">
        <v>33</v>
      </c>
      <c r="Q3115" t="s">
        <v>32</v>
      </c>
    </row>
    <row r="3116" spans="15:17" x14ac:dyDescent="0.3">
      <c r="O3116" t="s">
        <v>11151</v>
      </c>
      <c r="P3116" t="s">
        <v>33</v>
      </c>
      <c r="Q3116" t="s">
        <v>32</v>
      </c>
    </row>
    <row r="3117" spans="15:17" x14ac:dyDescent="0.3">
      <c r="O3117" t="s">
        <v>11155</v>
      </c>
      <c r="P3117" t="s">
        <v>33</v>
      </c>
      <c r="Q3117" t="s">
        <v>47</v>
      </c>
    </row>
    <row r="3118" spans="15:17" x14ac:dyDescent="0.3">
      <c r="O3118" t="s">
        <v>11159</v>
      </c>
      <c r="P3118" t="s">
        <v>33</v>
      </c>
      <c r="Q3118" t="s">
        <v>32</v>
      </c>
    </row>
    <row r="3119" spans="15:17" x14ac:dyDescent="0.3">
      <c r="O3119" t="s">
        <v>11163</v>
      </c>
      <c r="P3119" t="s">
        <v>33</v>
      </c>
      <c r="Q3119" t="s">
        <v>32</v>
      </c>
    </row>
    <row r="3120" spans="15:17" x14ac:dyDescent="0.3">
      <c r="O3120" t="s">
        <v>11166</v>
      </c>
      <c r="P3120" t="s">
        <v>33</v>
      </c>
      <c r="Q3120" t="s">
        <v>32</v>
      </c>
    </row>
    <row r="3121" spans="15:17" hidden="1" x14ac:dyDescent="0.3">
      <c r="O3121" t="s">
        <v>11169</v>
      </c>
      <c r="P3121" t="s">
        <v>1988</v>
      </c>
      <c r="Q3121" t="s">
        <v>32</v>
      </c>
    </row>
    <row r="3122" spans="15:17" x14ac:dyDescent="0.3">
      <c r="O3122" t="s">
        <v>11173</v>
      </c>
      <c r="P3122" t="s">
        <v>33</v>
      </c>
      <c r="Q3122" t="s">
        <v>32</v>
      </c>
    </row>
    <row r="3123" spans="15:17" x14ac:dyDescent="0.3">
      <c r="O3123" t="s">
        <v>11177</v>
      </c>
      <c r="P3123" t="s">
        <v>33</v>
      </c>
      <c r="Q3123" t="s">
        <v>5586</v>
      </c>
    </row>
    <row r="3124" spans="15:17" x14ac:dyDescent="0.3">
      <c r="O3124" t="s">
        <v>11181</v>
      </c>
      <c r="P3124" t="s">
        <v>33</v>
      </c>
      <c r="Q3124" t="s">
        <v>32</v>
      </c>
    </row>
    <row r="3125" spans="15:17" x14ac:dyDescent="0.3">
      <c r="O3125" t="s">
        <v>11184</v>
      </c>
      <c r="P3125" t="s">
        <v>33</v>
      </c>
      <c r="Q3125" t="s">
        <v>32</v>
      </c>
    </row>
    <row r="3126" spans="15:17" x14ac:dyDescent="0.3">
      <c r="O3126" t="s">
        <v>11186</v>
      </c>
      <c r="P3126" t="s">
        <v>33</v>
      </c>
      <c r="Q3126" t="s">
        <v>32</v>
      </c>
    </row>
    <row r="3127" spans="15:17" x14ac:dyDescent="0.3">
      <c r="O3127" t="s">
        <v>11192</v>
      </c>
      <c r="P3127" t="s">
        <v>33</v>
      </c>
      <c r="Q3127" t="s">
        <v>32</v>
      </c>
    </row>
    <row r="3128" spans="15:17" x14ac:dyDescent="0.3">
      <c r="O3128" t="s">
        <v>11195</v>
      </c>
      <c r="P3128" t="s">
        <v>33</v>
      </c>
      <c r="Q3128" t="s">
        <v>572</v>
      </c>
    </row>
    <row r="3129" spans="15:17" x14ac:dyDescent="0.3">
      <c r="O3129" t="s">
        <v>11199</v>
      </c>
      <c r="P3129" t="s">
        <v>33</v>
      </c>
      <c r="Q3129" t="s">
        <v>32</v>
      </c>
    </row>
    <row r="3130" spans="15:17" x14ac:dyDescent="0.3">
      <c r="O3130" t="s">
        <v>11203</v>
      </c>
      <c r="P3130" t="s">
        <v>33</v>
      </c>
      <c r="Q3130" t="s">
        <v>32</v>
      </c>
    </row>
    <row r="3131" spans="15:17" x14ac:dyDescent="0.3">
      <c r="O3131" t="s">
        <v>11207</v>
      </c>
      <c r="P3131" t="s">
        <v>33</v>
      </c>
      <c r="Q3131" t="s">
        <v>32</v>
      </c>
    </row>
    <row r="3132" spans="15:17" x14ac:dyDescent="0.3">
      <c r="O3132" t="s">
        <v>11210</v>
      </c>
      <c r="P3132" t="s">
        <v>33</v>
      </c>
      <c r="Q3132" t="s">
        <v>32</v>
      </c>
    </row>
    <row r="3133" spans="15:17" x14ac:dyDescent="0.3">
      <c r="O3133" t="s">
        <v>11215</v>
      </c>
      <c r="P3133" t="s">
        <v>33</v>
      </c>
      <c r="Q3133" t="s">
        <v>32</v>
      </c>
    </row>
    <row r="3134" spans="15:17" x14ac:dyDescent="0.3">
      <c r="O3134" t="s">
        <v>11217</v>
      </c>
      <c r="P3134" t="s">
        <v>33</v>
      </c>
      <c r="Q3134" t="s">
        <v>32</v>
      </c>
    </row>
    <row r="3135" spans="15:17" x14ac:dyDescent="0.3">
      <c r="O3135" t="s">
        <v>11222</v>
      </c>
      <c r="P3135" t="s">
        <v>33</v>
      </c>
      <c r="Q3135" t="s">
        <v>32</v>
      </c>
    </row>
    <row r="3136" spans="15:17" x14ac:dyDescent="0.3">
      <c r="O3136" t="s">
        <v>11227</v>
      </c>
      <c r="P3136" t="s">
        <v>33</v>
      </c>
      <c r="Q3136" t="s">
        <v>32</v>
      </c>
    </row>
    <row r="3137" spans="15:17" x14ac:dyDescent="0.3">
      <c r="O3137" t="s">
        <v>11230</v>
      </c>
      <c r="P3137" t="s">
        <v>33</v>
      </c>
      <c r="Q3137" t="s">
        <v>665</v>
      </c>
    </row>
    <row r="3138" spans="15:17" x14ac:dyDescent="0.3">
      <c r="O3138" t="s">
        <v>11233</v>
      </c>
      <c r="P3138" t="s">
        <v>33</v>
      </c>
      <c r="Q3138" t="s">
        <v>32</v>
      </c>
    </row>
    <row r="3139" spans="15:17" x14ac:dyDescent="0.3">
      <c r="O3139" t="s">
        <v>11237</v>
      </c>
      <c r="P3139" t="s">
        <v>33</v>
      </c>
      <c r="Q3139" t="s">
        <v>47</v>
      </c>
    </row>
    <row r="3140" spans="15:17" x14ac:dyDescent="0.3">
      <c r="O3140" t="s">
        <v>11240</v>
      </c>
      <c r="P3140" t="s">
        <v>33</v>
      </c>
      <c r="Q3140" t="s">
        <v>32</v>
      </c>
    </row>
    <row r="3141" spans="15:17" x14ac:dyDescent="0.3">
      <c r="O3141" t="s">
        <v>11243</v>
      </c>
      <c r="P3141" t="s">
        <v>33</v>
      </c>
      <c r="Q3141" t="s">
        <v>32</v>
      </c>
    </row>
    <row r="3142" spans="15:17" hidden="1" x14ac:dyDescent="0.3">
      <c r="O3142" t="s">
        <v>11245</v>
      </c>
      <c r="P3142" t="s">
        <v>2067</v>
      </c>
      <c r="Q3142" t="s">
        <v>1390</v>
      </c>
    </row>
    <row r="3143" spans="15:17" x14ac:dyDescent="0.3">
      <c r="O3143" t="s">
        <v>11249</v>
      </c>
      <c r="P3143" t="s">
        <v>33</v>
      </c>
      <c r="Q3143" t="s">
        <v>32</v>
      </c>
    </row>
    <row r="3144" spans="15:17" hidden="1" x14ac:dyDescent="0.3">
      <c r="O3144" t="s">
        <v>11254</v>
      </c>
      <c r="P3144" t="s">
        <v>7223</v>
      </c>
      <c r="Q3144" t="s">
        <v>7222</v>
      </c>
    </row>
    <row r="3145" spans="15:17" hidden="1" x14ac:dyDescent="0.3">
      <c r="O3145" t="s">
        <v>11260</v>
      </c>
      <c r="P3145" t="s">
        <v>8964</v>
      </c>
      <c r="Q3145" t="s">
        <v>8963</v>
      </c>
    </row>
    <row r="3146" spans="15:17" x14ac:dyDescent="0.3">
      <c r="O3146" t="s">
        <v>11266</v>
      </c>
      <c r="P3146" t="s">
        <v>33</v>
      </c>
      <c r="Q3146" t="s">
        <v>47</v>
      </c>
    </row>
    <row r="3147" spans="15:17" x14ac:dyDescent="0.3">
      <c r="O3147" t="s">
        <v>11269</v>
      </c>
      <c r="P3147" t="s">
        <v>33</v>
      </c>
      <c r="Q3147" t="s">
        <v>32</v>
      </c>
    </row>
    <row r="3148" spans="15:17" x14ac:dyDescent="0.3">
      <c r="O3148" t="s">
        <v>11272</v>
      </c>
      <c r="P3148" t="s">
        <v>33</v>
      </c>
      <c r="Q3148" t="s">
        <v>32</v>
      </c>
    </row>
    <row r="3149" spans="15:17" hidden="1" x14ac:dyDescent="0.3">
      <c r="O3149" t="s">
        <v>11277</v>
      </c>
      <c r="P3149" t="s">
        <v>1988</v>
      </c>
      <c r="Q3149" t="s">
        <v>2536</v>
      </c>
    </row>
    <row r="3150" spans="15:17" x14ac:dyDescent="0.3">
      <c r="O3150" t="s">
        <v>11282</v>
      </c>
      <c r="P3150" t="s">
        <v>33</v>
      </c>
      <c r="Q3150" t="s">
        <v>32</v>
      </c>
    </row>
    <row r="3151" spans="15:17" x14ac:dyDescent="0.3">
      <c r="O3151" t="s">
        <v>11284</v>
      </c>
      <c r="P3151" t="s">
        <v>33</v>
      </c>
      <c r="Q3151" t="s">
        <v>47</v>
      </c>
    </row>
    <row r="3152" spans="15:17" x14ac:dyDescent="0.3">
      <c r="O3152" t="s">
        <v>11286</v>
      </c>
      <c r="P3152" t="s">
        <v>33</v>
      </c>
      <c r="Q3152" t="s">
        <v>32</v>
      </c>
    </row>
    <row r="3153" spans="15:17" x14ac:dyDescent="0.3">
      <c r="O3153" t="s">
        <v>11290</v>
      </c>
      <c r="P3153" t="s">
        <v>33</v>
      </c>
      <c r="Q3153" t="s">
        <v>287</v>
      </c>
    </row>
    <row r="3154" spans="15:17" x14ac:dyDescent="0.3">
      <c r="O3154" t="s">
        <v>11293</v>
      </c>
      <c r="P3154" t="s">
        <v>33</v>
      </c>
      <c r="Q3154" t="s">
        <v>32</v>
      </c>
    </row>
    <row r="3155" spans="15:17" x14ac:dyDescent="0.3">
      <c r="O3155" t="s">
        <v>11296</v>
      </c>
      <c r="P3155" t="s">
        <v>33</v>
      </c>
      <c r="Q3155" t="s">
        <v>32</v>
      </c>
    </row>
    <row r="3156" spans="15:17" x14ac:dyDescent="0.3">
      <c r="O3156" t="s">
        <v>11298</v>
      </c>
      <c r="P3156" t="s">
        <v>33</v>
      </c>
      <c r="Q3156" t="s">
        <v>47</v>
      </c>
    </row>
    <row r="3157" spans="15:17" hidden="1" x14ac:dyDescent="0.3">
      <c r="O3157" t="s">
        <v>11300</v>
      </c>
      <c r="P3157" t="s">
        <v>2067</v>
      </c>
      <c r="Q3157" t="s">
        <v>1390</v>
      </c>
    </row>
    <row r="3158" spans="15:17" x14ac:dyDescent="0.3">
      <c r="O3158" t="s">
        <v>11306</v>
      </c>
      <c r="P3158" t="s">
        <v>33</v>
      </c>
      <c r="Q3158" t="s">
        <v>205</v>
      </c>
    </row>
    <row r="3159" spans="15:17" x14ac:dyDescent="0.3">
      <c r="O3159" t="s">
        <v>11311</v>
      </c>
      <c r="P3159" t="s">
        <v>33</v>
      </c>
      <c r="Q3159" t="s">
        <v>32</v>
      </c>
    </row>
    <row r="3160" spans="15:17" x14ac:dyDescent="0.3">
      <c r="O3160" t="s">
        <v>11315</v>
      </c>
      <c r="P3160" t="s">
        <v>33</v>
      </c>
      <c r="Q3160" t="s">
        <v>32</v>
      </c>
    </row>
    <row r="3161" spans="15:17" x14ac:dyDescent="0.3">
      <c r="O3161" t="s">
        <v>11318</v>
      </c>
      <c r="P3161" t="s">
        <v>33</v>
      </c>
      <c r="Q3161" t="s">
        <v>32</v>
      </c>
    </row>
    <row r="3162" spans="15:17" hidden="1" x14ac:dyDescent="0.3">
      <c r="O3162" t="s">
        <v>11321</v>
      </c>
      <c r="P3162" t="s">
        <v>2067</v>
      </c>
      <c r="Q3162" t="s">
        <v>11326</v>
      </c>
    </row>
    <row r="3163" spans="15:17" hidden="1" x14ac:dyDescent="0.3">
      <c r="O3163" t="s">
        <v>11328</v>
      </c>
      <c r="P3163" t="s">
        <v>5440</v>
      </c>
      <c r="Q3163" t="s">
        <v>2116</v>
      </c>
    </row>
    <row r="3164" spans="15:17" x14ac:dyDescent="0.3">
      <c r="O3164" t="s">
        <v>11333</v>
      </c>
      <c r="P3164" t="s">
        <v>33</v>
      </c>
      <c r="Q3164" t="s">
        <v>32</v>
      </c>
    </row>
    <row r="3165" spans="15:17" x14ac:dyDescent="0.3">
      <c r="O3165" t="s">
        <v>11338</v>
      </c>
      <c r="P3165" t="s">
        <v>33</v>
      </c>
      <c r="Q3165" t="s">
        <v>32</v>
      </c>
    </row>
    <row r="3166" spans="15:17" hidden="1" x14ac:dyDescent="0.3">
      <c r="O3166" t="s">
        <v>11341</v>
      </c>
      <c r="P3166" t="s">
        <v>11346</v>
      </c>
      <c r="Q3166" t="s">
        <v>11345</v>
      </c>
    </row>
    <row r="3167" spans="15:17" x14ac:dyDescent="0.3">
      <c r="O3167" t="s">
        <v>11348</v>
      </c>
      <c r="P3167" t="s">
        <v>33</v>
      </c>
      <c r="Q3167" t="s">
        <v>205</v>
      </c>
    </row>
    <row r="3168" spans="15:17" x14ac:dyDescent="0.3">
      <c r="O3168" t="s">
        <v>11353</v>
      </c>
      <c r="P3168" t="s">
        <v>33</v>
      </c>
      <c r="Q3168" t="s">
        <v>32</v>
      </c>
    </row>
    <row r="3169" spans="15:17" x14ac:dyDescent="0.3">
      <c r="O3169" t="s">
        <v>11355</v>
      </c>
      <c r="P3169" t="s">
        <v>33</v>
      </c>
      <c r="Q3169" t="s">
        <v>32</v>
      </c>
    </row>
    <row r="3170" spans="15:17" x14ac:dyDescent="0.3">
      <c r="O3170" t="s">
        <v>11357</v>
      </c>
      <c r="P3170" t="s">
        <v>33</v>
      </c>
      <c r="Q3170" t="s">
        <v>32</v>
      </c>
    </row>
    <row r="3171" spans="15:17" x14ac:dyDescent="0.3">
      <c r="O3171" t="s">
        <v>11361</v>
      </c>
      <c r="P3171" t="s">
        <v>33</v>
      </c>
      <c r="Q3171" t="s">
        <v>32</v>
      </c>
    </row>
    <row r="3172" spans="15:17" x14ac:dyDescent="0.3">
      <c r="O3172" t="s">
        <v>11363</v>
      </c>
      <c r="P3172" t="s">
        <v>33</v>
      </c>
      <c r="Q3172" t="s">
        <v>32</v>
      </c>
    </row>
    <row r="3173" spans="15:17" x14ac:dyDescent="0.3">
      <c r="O3173" t="s">
        <v>11367</v>
      </c>
      <c r="P3173" t="s">
        <v>33</v>
      </c>
      <c r="Q3173" t="s">
        <v>32</v>
      </c>
    </row>
    <row r="3174" spans="15:17" x14ac:dyDescent="0.3">
      <c r="O3174" t="s">
        <v>11370</v>
      </c>
      <c r="P3174" t="s">
        <v>33</v>
      </c>
      <c r="Q3174" t="s">
        <v>32</v>
      </c>
    </row>
    <row r="3175" spans="15:17" x14ac:dyDescent="0.3">
      <c r="O3175" t="s">
        <v>11375</v>
      </c>
      <c r="P3175" t="s">
        <v>33</v>
      </c>
      <c r="Q3175" t="s">
        <v>32</v>
      </c>
    </row>
    <row r="3176" spans="15:17" hidden="1" x14ac:dyDescent="0.3">
      <c r="O3176" t="s">
        <v>11379</v>
      </c>
      <c r="P3176" t="s">
        <v>1988</v>
      </c>
      <c r="Q3176" t="s">
        <v>7783</v>
      </c>
    </row>
    <row r="3177" spans="15:17" x14ac:dyDescent="0.3">
      <c r="O3177" t="s">
        <v>11385</v>
      </c>
      <c r="P3177" t="s">
        <v>33</v>
      </c>
      <c r="Q3177" t="s">
        <v>32</v>
      </c>
    </row>
    <row r="3178" spans="15:17" x14ac:dyDescent="0.3">
      <c r="O3178" t="s">
        <v>11390</v>
      </c>
      <c r="P3178" t="s">
        <v>33</v>
      </c>
      <c r="Q3178" t="s">
        <v>32</v>
      </c>
    </row>
    <row r="3179" spans="15:17" x14ac:dyDescent="0.3">
      <c r="O3179" t="s">
        <v>11394</v>
      </c>
      <c r="P3179" t="s">
        <v>33</v>
      </c>
      <c r="Q3179" t="s">
        <v>32</v>
      </c>
    </row>
    <row r="3180" spans="15:17" x14ac:dyDescent="0.3">
      <c r="O3180" t="s">
        <v>11396</v>
      </c>
      <c r="P3180" t="s">
        <v>33</v>
      </c>
      <c r="Q3180" t="s">
        <v>32</v>
      </c>
    </row>
    <row r="3181" spans="15:17" x14ac:dyDescent="0.3">
      <c r="O3181" t="s">
        <v>11399</v>
      </c>
      <c r="P3181" t="s">
        <v>33</v>
      </c>
      <c r="Q3181" t="s">
        <v>32</v>
      </c>
    </row>
    <row r="3182" spans="15:17" x14ac:dyDescent="0.3">
      <c r="O3182" t="s">
        <v>11405</v>
      </c>
      <c r="P3182" t="s">
        <v>33</v>
      </c>
      <c r="Q3182" t="s">
        <v>32</v>
      </c>
    </row>
    <row r="3183" spans="15:17" x14ac:dyDescent="0.3">
      <c r="O3183" t="s">
        <v>11407</v>
      </c>
      <c r="P3183" t="s">
        <v>33</v>
      </c>
      <c r="Q3183" t="s">
        <v>32</v>
      </c>
    </row>
    <row r="3184" spans="15:17" x14ac:dyDescent="0.3">
      <c r="O3184" t="s">
        <v>11410</v>
      </c>
      <c r="P3184" t="s">
        <v>33</v>
      </c>
      <c r="Q3184" t="s">
        <v>32</v>
      </c>
    </row>
    <row r="3185" spans="15:17" x14ac:dyDescent="0.3">
      <c r="O3185" t="s">
        <v>11413</v>
      </c>
      <c r="P3185" t="s">
        <v>33</v>
      </c>
      <c r="Q3185" t="s">
        <v>32</v>
      </c>
    </row>
    <row r="3186" spans="15:17" x14ac:dyDescent="0.3">
      <c r="O3186" t="s">
        <v>11418</v>
      </c>
      <c r="P3186" t="s">
        <v>33</v>
      </c>
      <c r="Q3186" t="s">
        <v>32</v>
      </c>
    </row>
    <row r="3187" spans="15:17" x14ac:dyDescent="0.3">
      <c r="O3187" t="s">
        <v>11421</v>
      </c>
      <c r="P3187" t="s">
        <v>33</v>
      </c>
      <c r="Q3187" t="s">
        <v>47</v>
      </c>
    </row>
    <row r="3188" spans="15:17" x14ac:dyDescent="0.3">
      <c r="O3188" t="s">
        <v>11424</v>
      </c>
      <c r="P3188" t="s">
        <v>33</v>
      </c>
      <c r="Q3188" t="s">
        <v>32</v>
      </c>
    </row>
    <row r="3189" spans="15:17" x14ac:dyDescent="0.3">
      <c r="O3189" t="s">
        <v>11426</v>
      </c>
      <c r="P3189" t="s">
        <v>33</v>
      </c>
      <c r="Q3189" t="s">
        <v>32</v>
      </c>
    </row>
    <row r="3190" spans="15:17" x14ac:dyDescent="0.3">
      <c r="O3190" t="s">
        <v>11431</v>
      </c>
      <c r="P3190" t="s">
        <v>33</v>
      </c>
      <c r="Q3190" t="s">
        <v>32</v>
      </c>
    </row>
    <row r="3191" spans="15:17" x14ac:dyDescent="0.3">
      <c r="O3191" t="s">
        <v>11436</v>
      </c>
      <c r="P3191" t="s">
        <v>33</v>
      </c>
      <c r="Q3191" t="s">
        <v>32</v>
      </c>
    </row>
    <row r="3192" spans="15:17" x14ac:dyDescent="0.3">
      <c r="O3192" t="s">
        <v>11440</v>
      </c>
      <c r="P3192" t="s">
        <v>33</v>
      </c>
      <c r="Q3192" t="s">
        <v>32</v>
      </c>
    </row>
    <row r="3193" spans="15:17" x14ac:dyDescent="0.3">
      <c r="O3193" t="s">
        <v>11443</v>
      </c>
      <c r="P3193" t="s">
        <v>33</v>
      </c>
      <c r="Q3193" t="s">
        <v>32</v>
      </c>
    </row>
    <row r="3194" spans="15:17" x14ac:dyDescent="0.3">
      <c r="O3194" t="s">
        <v>11448</v>
      </c>
      <c r="P3194" t="s">
        <v>33</v>
      </c>
      <c r="Q3194" t="s">
        <v>32</v>
      </c>
    </row>
    <row r="3195" spans="15:17" hidden="1" x14ac:dyDescent="0.3">
      <c r="O3195" t="s">
        <v>11452</v>
      </c>
      <c r="P3195" t="s">
        <v>1988</v>
      </c>
      <c r="Q3195" t="s">
        <v>32</v>
      </c>
    </row>
    <row r="3196" spans="15:17" x14ac:dyDescent="0.3">
      <c r="O3196" t="s">
        <v>11456</v>
      </c>
      <c r="P3196" t="s">
        <v>33</v>
      </c>
      <c r="Q3196" t="s">
        <v>32</v>
      </c>
    </row>
    <row r="3197" spans="15:17" x14ac:dyDescent="0.3">
      <c r="O3197" t="s">
        <v>11458</v>
      </c>
      <c r="P3197" t="s">
        <v>33</v>
      </c>
      <c r="Q3197" t="s">
        <v>32</v>
      </c>
    </row>
    <row r="3198" spans="15:17" x14ac:dyDescent="0.3">
      <c r="O3198" t="s">
        <v>11461</v>
      </c>
      <c r="P3198" t="s">
        <v>33</v>
      </c>
      <c r="Q3198" t="s">
        <v>32</v>
      </c>
    </row>
    <row r="3199" spans="15:17" x14ac:dyDescent="0.3">
      <c r="O3199" t="s">
        <v>11466</v>
      </c>
      <c r="P3199" t="s">
        <v>33</v>
      </c>
      <c r="Q3199" t="s">
        <v>32</v>
      </c>
    </row>
    <row r="3200" spans="15:17" x14ac:dyDescent="0.3">
      <c r="O3200" t="s">
        <v>11468</v>
      </c>
      <c r="P3200" t="s">
        <v>33</v>
      </c>
      <c r="Q3200" t="s">
        <v>32</v>
      </c>
    </row>
    <row r="3201" spans="15:17" x14ac:dyDescent="0.3">
      <c r="O3201" t="s">
        <v>11471</v>
      </c>
      <c r="P3201" t="s">
        <v>33</v>
      </c>
      <c r="Q3201" t="s">
        <v>32</v>
      </c>
    </row>
    <row r="3202" spans="15:17" hidden="1" x14ac:dyDescent="0.3">
      <c r="O3202" t="s">
        <v>11475</v>
      </c>
      <c r="P3202" t="s">
        <v>1988</v>
      </c>
      <c r="Q3202" t="s">
        <v>7783</v>
      </c>
    </row>
    <row r="3203" spans="15:17" x14ac:dyDescent="0.3">
      <c r="O3203" t="s">
        <v>11479</v>
      </c>
      <c r="P3203" t="s">
        <v>33</v>
      </c>
      <c r="Q3203" t="s">
        <v>47</v>
      </c>
    </row>
    <row r="3204" spans="15:17" x14ac:dyDescent="0.3">
      <c r="O3204" t="s">
        <v>11482</v>
      </c>
      <c r="P3204" t="s">
        <v>33</v>
      </c>
      <c r="Q3204" t="s">
        <v>32</v>
      </c>
    </row>
    <row r="3205" spans="15:17" x14ac:dyDescent="0.3">
      <c r="O3205" t="s">
        <v>11487</v>
      </c>
      <c r="P3205" t="s">
        <v>33</v>
      </c>
      <c r="Q3205" t="s">
        <v>32</v>
      </c>
    </row>
    <row r="3206" spans="15:17" x14ac:dyDescent="0.3">
      <c r="O3206" t="s">
        <v>11490</v>
      </c>
      <c r="P3206" t="s">
        <v>33</v>
      </c>
      <c r="Q3206" t="s">
        <v>32</v>
      </c>
    </row>
    <row r="3207" spans="15:17" x14ac:dyDescent="0.3">
      <c r="O3207" t="s">
        <v>11494</v>
      </c>
      <c r="P3207" t="s">
        <v>33</v>
      </c>
      <c r="Q3207" t="s">
        <v>32</v>
      </c>
    </row>
    <row r="3208" spans="15:17" x14ac:dyDescent="0.3">
      <c r="O3208" t="s">
        <v>11499</v>
      </c>
      <c r="P3208" t="s">
        <v>33</v>
      </c>
      <c r="Q3208" t="s">
        <v>32</v>
      </c>
    </row>
    <row r="3209" spans="15:17" x14ac:dyDescent="0.3">
      <c r="O3209" t="s">
        <v>11501</v>
      </c>
      <c r="P3209" t="s">
        <v>33</v>
      </c>
      <c r="Q3209" t="s">
        <v>32</v>
      </c>
    </row>
    <row r="3210" spans="15:17" x14ac:dyDescent="0.3">
      <c r="O3210" t="s">
        <v>11506</v>
      </c>
      <c r="P3210" t="s">
        <v>33</v>
      </c>
      <c r="Q3210" t="s">
        <v>32</v>
      </c>
    </row>
    <row r="3211" spans="15:17" x14ac:dyDescent="0.3">
      <c r="O3211" t="s">
        <v>11511</v>
      </c>
      <c r="P3211" t="s">
        <v>33</v>
      </c>
      <c r="Q3211" t="s">
        <v>32</v>
      </c>
    </row>
    <row r="3212" spans="15:17" x14ac:dyDescent="0.3">
      <c r="O3212" t="s">
        <v>11514</v>
      </c>
      <c r="P3212" t="s">
        <v>33</v>
      </c>
      <c r="Q3212" t="s">
        <v>32</v>
      </c>
    </row>
    <row r="3213" spans="15:17" x14ac:dyDescent="0.3">
      <c r="O3213" t="s">
        <v>11519</v>
      </c>
      <c r="P3213" t="s">
        <v>33</v>
      </c>
      <c r="Q3213" t="s">
        <v>32</v>
      </c>
    </row>
    <row r="3214" spans="15:17" x14ac:dyDescent="0.3">
      <c r="O3214" t="s">
        <v>11522</v>
      </c>
      <c r="P3214" t="s">
        <v>33</v>
      </c>
      <c r="Q3214" t="s">
        <v>32</v>
      </c>
    </row>
    <row r="3215" spans="15:17" x14ac:dyDescent="0.3">
      <c r="O3215" t="s">
        <v>11524</v>
      </c>
      <c r="P3215" t="s">
        <v>33</v>
      </c>
      <c r="Q3215" t="s">
        <v>32</v>
      </c>
    </row>
    <row r="3216" spans="15:17" x14ac:dyDescent="0.3">
      <c r="O3216" t="s">
        <v>11527</v>
      </c>
      <c r="P3216" t="s">
        <v>33</v>
      </c>
      <c r="Q3216" t="s">
        <v>32</v>
      </c>
    </row>
    <row r="3217" spans="15:17" x14ac:dyDescent="0.3">
      <c r="O3217" t="s">
        <v>11533</v>
      </c>
      <c r="P3217" t="s">
        <v>33</v>
      </c>
      <c r="Q3217" t="s">
        <v>32</v>
      </c>
    </row>
    <row r="3218" spans="15:17" hidden="1" x14ac:dyDescent="0.3">
      <c r="O3218" t="s">
        <v>11536</v>
      </c>
      <c r="P3218" t="s">
        <v>2067</v>
      </c>
      <c r="Q3218" t="s">
        <v>205</v>
      </c>
    </row>
    <row r="3219" spans="15:17" x14ac:dyDescent="0.3">
      <c r="O3219" t="s">
        <v>11542</v>
      </c>
      <c r="P3219" t="s">
        <v>33</v>
      </c>
      <c r="Q3219" t="s">
        <v>32</v>
      </c>
    </row>
    <row r="3220" spans="15:17" x14ac:dyDescent="0.3">
      <c r="O3220" t="s">
        <v>11545</v>
      </c>
      <c r="P3220" t="s">
        <v>33</v>
      </c>
      <c r="Q3220" t="s">
        <v>32</v>
      </c>
    </row>
    <row r="3221" spans="15:17" x14ac:dyDescent="0.3">
      <c r="O3221" t="s">
        <v>11549</v>
      </c>
      <c r="P3221" t="s">
        <v>33</v>
      </c>
      <c r="Q3221" t="s">
        <v>32</v>
      </c>
    </row>
    <row r="3222" spans="15:17" x14ac:dyDescent="0.3">
      <c r="O3222" t="s">
        <v>11553</v>
      </c>
      <c r="P3222" t="s">
        <v>33</v>
      </c>
      <c r="Q3222" t="s">
        <v>32</v>
      </c>
    </row>
    <row r="3223" spans="15:17" x14ac:dyDescent="0.3">
      <c r="O3223" t="s">
        <v>11556</v>
      </c>
      <c r="P3223" t="s">
        <v>33</v>
      </c>
      <c r="Q3223" t="s">
        <v>47</v>
      </c>
    </row>
    <row r="3224" spans="15:17" x14ac:dyDescent="0.3">
      <c r="O3224" t="s">
        <v>11559</v>
      </c>
      <c r="P3224" t="s">
        <v>33</v>
      </c>
      <c r="Q3224" t="s">
        <v>47</v>
      </c>
    </row>
    <row r="3225" spans="15:17" x14ac:dyDescent="0.3">
      <c r="O3225" t="s">
        <v>11565</v>
      </c>
      <c r="P3225" t="s">
        <v>33</v>
      </c>
      <c r="Q3225" t="s">
        <v>205</v>
      </c>
    </row>
    <row r="3226" spans="15:17" hidden="1" x14ac:dyDescent="0.3">
      <c r="O3226" t="s">
        <v>11568</v>
      </c>
      <c r="P3226" t="s">
        <v>2067</v>
      </c>
      <c r="Q3226" t="s">
        <v>1390</v>
      </c>
    </row>
    <row r="3227" spans="15:17" x14ac:dyDescent="0.3">
      <c r="O3227" t="s">
        <v>11572</v>
      </c>
      <c r="P3227" t="s">
        <v>33</v>
      </c>
      <c r="Q3227" t="s">
        <v>32</v>
      </c>
    </row>
    <row r="3228" spans="15:17" x14ac:dyDescent="0.3">
      <c r="O3228" t="s">
        <v>11575</v>
      </c>
      <c r="P3228" t="s">
        <v>33</v>
      </c>
      <c r="Q3228" t="s">
        <v>137</v>
      </c>
    </row>
    <row r="3229" spans="15:17" x14ac:dyDescent="0.3">
      <c r="O3229" t="s">
        <v>11578</v>
      </c>
      <c r="P3229" t="s">
        <v>33</v>
      </c>
      <c r="Q3229" t="s">
        <v>32</v>
      </c>
    </row>
    <row r="3230" spans="15:17" x14ac:dyDescent="0.3">
      <c r="O3230" t="s">
        <v>11582</v>
      </c>
      <c r="P3230" t="s">
        <v>33</v>
      </c>
      <c r="Q3230" t="s">
        <v>32</v>
      </c>
    </row>
    <row r="3231" spans="15:17" x14ac:dyDescent="0.3">
      <c r="O3231" t="s">
        <v>11586</v>
      </c>
      <c r="P3231" t="s">
        <v>33</v>
      </c>
      <c r="Q3231" t="s">
        <v>32</v>
      </c>
    </row>
    <row r="3232" spans="15:17" x14ac:dyDescent="0.3">
      <c r="O3232" t="s">
        <v>11588</v>
      </c>
      <c r="P3232" t="s">
        <v>33</v>
      </c>
      <c r="Q3232" t="s">
        <v>2536</v>
      </c>
    </row>
    <row r="3233" spans="15:17" x14ac:dyDescent="0.3">
      <c r="O3233" t="s">
        <v>11590</v>
      </c>
      <c r="P3233" t="s">
        <v>33</v>
      </c>
      <c r="Q3233" t="s">
        <v>32</v>
      </c>
    </row>
    <row r="3234" spans="15:17" x14ac:dyDescent="0.3">
      <c r="O3234" t="s">
        <v>11592</v>
      </c>
      <c r="P3234" t="s">
        <v>33</v>
      </c>
      <c r="Q3234" t="s">
        <v>32</v>
      </c>
    </row>
    <row r="3235" spans="15:17" x14ac:dyDescent="0.3">
      <c r="O3235" t="s">
        <v>11595</v>
      </c>
      <c r="P3235" t="s">
        <v>33</v>
      </c>
      <c r="Q3235" t="s">
        <v>32</v>
      </c>
    </row>
    <row r="3236" spans="15:17" x14ac:dyDescent="0.3">
      <c r="O3236" t="s">
        <v>11597</v>
      </c>
      <c r="P3236" t="s">
        <v>33</v>
      </c>
      <c r="Q3236" t="s">
        <v>32</v>
      </c>
    </row>
    <row r="3237" spans="15:17" x14ac:dyDescent="0.3">
      <c r="O3237" t="s">
        <v>11601</v>
      </c>
      <c r="P3237" t="s">
        <v>33</v>
      </c>
      <c r="Q3237" t="s">
        <v>32</v>
      </c>
    </row>
    <row r="3238" spans="15:17" x14ac:dyDescent="0.3">
      <c r="O3238" t="s">
        <v>11605</v>
      </c>
      <c r="P3238" t="s">
        <v>33</v>
      </c>
      <c r="Q3238" t="s">
        <v>32</v>
      </c>
    </row>
    <row r="3239" spans="15:17" x14ac:dyDescent="0.3">
      <c r="O3239" t="s">
        <v>11609</v>
      </c>
      <c r="P3239" t="s">
        <v>33</v>
      </c>
      <c r="Q3239" t="s">
        <v>32</v>
      </c>
    </row>
    <row r="3240" spans="15:17" x14ac:dyDescent="0.3">
      <c r="O3240" t="s">
        <v>11613</v>
      </c>
      <c r="P3240" t="s">
        <v>33</v>
      </c>
      <c r="Q3240" t="s">
        <v>32</v>
      </c>
    </row>
    <row r="3241" spans="15:17" x14ac:dyDescent="0.3">
      <c r="O3241" t="s">
        <v>11615</v>
      </c>
      <c r="P3241" t="s">
        <v>33</v>
      </c>
      <c r="Q3241" t="s">
        <v>32</v>
      </c>
    </row>
    <row r="3242" spans="15:17" x14ac:dyDescent="0.3">
      <c r="O3242" t="s">
        <v>11618</v>
      </c>
      <c r="P3242" t="s">
        <v>33</v>
      </c>
      <c r="Q3242" t="s">
        <v>32</v>
      </c>
    </row>
    <row r="3243" spans="15:17" x14ac:dyDescent="0.3">
      <c r="O3243" t="s">
        <v>11622</v>
      </c>
      <c r="P3243" t="s">
        <v>33</v>
      </c>
      <c r="Q3243" t="s">
        <v>32</v>
      </c>
    </row>
    <row r="3244" spans="15:17" x14ac:dyDescent="0.3">
      <c r="O3244" t="s">
        <v>11627</v>
      </c>
      <c r="P3244" t="s">
        <v>33</v>
      </c>
      <c r="Q3244" t="s">
        <v>32</v>
      </c>
    </row>
    <row r="3245" spans="15:17" x14ac:dyDescent="0.3">
      <c r="O3245" t="s">
        <v>11632</v>
      </c>
      <c r="P3245" t="s">
        <v>33</v>
      </c>
      <c r="Q3245" t="s">
        <v>572</v>
      </c>
    </row>
    <row r="3246" spans="15:17" x14ac:dyDescent="0.3">
      <c r="O3246" t="s">
        <v>11637</v>
      </c>
      <c r="P3246" t="s">
        <v>33</v>
      </c>
      <c r="Q3246" t="s">
        <v>32</v>
      </c>
    </row>
    <row r="3247" spans="15:17" hidden="1" x14ac:dyDescent="0.3">
      <c r="O3247" t="s">
        <v>11641</v>
      </c>
      <c r="P3247" t="s">
        <v>11646</v>
      </c>
      <c r="Q3247" t="s">
        <v>3904</v>
      </c>
    </row>
    <row r="3248" spans="15:17" hidden="1" x14ac:dyDescent="0.3">
      <c r="O3248" t="s">
        <v>11648</v>
      </c>
      <c r="P3248" t="s">
        <v>7892</v>
      </c>
      <c r="Q3248" t="s">
        <v>572</v>
      </c>
    </row>
    <row r="3249" spans="15:17" x14ac:dyDescent="0.3">
      <c r="O3249" t="s">
        <v>11652</v>
      </c>
      <c r="P3249" t="s">
        <v>33</v>
      </c>
      <c r="Q3249" t="s">
        <v>32</v>
      </c>
    </row>
    <row r="3250" spans="15:17" x14ac:dyDescent="0.3">
      <c r="O3250" t="s">
        <v>11654</v>
      </c>
      <c r="P3250" t="s">
        <v>33</v>
      </c>
      <c r="Q3250" t="s">
        <v>32</v>
      </c>
    </row>
    <row r="3251" spans="15:17" x14ac:dyDescent="0.3">
      <c r="O3251" t="s">
        <v>11657</v>
      </c>
      <c r="P3251" t="s">
        <v>33</v>
      </c>
      <c r="Q3251" t="s">
        <v>47</v>
      </c>
    </row>
    <row r="3252" spans="15:17" x14ac:dyDescent="0.3">
      <c r="O3252" t="s">
        <v>11659</v>
      </c>
      <c r="P3252" t="s">
        <v>33</v>
      </c>
      <c r="Q3252" t="s">
        <v>32</v>
      </c>
    </row>
    <row r="3253" spans="15:17" x14ac:dyDescent="0.3">
      <c r="O3253" t="s">
        <v>11662</v>
      </c>
      <c r="P3253" t="s">
        <v>33</v>
      </c>
      <c r="Q3253" t="s">
        <v>32</v>
      </c>
    </row>
    <row r="3254" spans="15:17" x14ac:dyDescent="0.3">
      <c r="O3254" t="s">
        <v>11666</v>
      </c>
      <c r="P3254" t="s">
        <v>33</v>
      </c>
      <c r="Q3254" t="s">
        <v>32</v>
      </c>
    </row>
    <row r="3255" spans="15:17" x14ac:dyDescent="0.3">
      <c r="O3255" t="s">
        <v>11671</v>
      </c>
      <c r="P3255" t="s">
        <v>33</v>
      </c>
      <c r="Q3255" t="s">
        <v>5403</v>
      </c>
    </row>
    <row r="3256" spans="15:17" hidden="1" x14ac:dyDescent="0.3">
      <c r="O3256" t="s">
        <v>11674</v>
      </c>
      <c r="P3256" t="s">
        <v>2067</v>
      </c>
      <c r="Q3256" t="s">
        <v>1390</v>
      </c>
    </row>
    <row r="3257" spans="15:17" x14ac:dyDescent="0.3">
      <c r="O3257" t="s">
        <v>11680</v>
      </c>
      <c r="P3257" t="s">
        <v>33</v>
      </c>
      <c r="Q3257" t="s">
        <v>2536</v>
      </c>
    </row>
    <row r="3258" spans="15:17" x14ac:dyDescent="0.3">
      <c r="O3258" t="s">
        <v>11683</v>
      </c>
      <c r="P3258" t="s">
        <v>33</v>
      </c>
      <c r="Q3258" t="s">
        <v>32</v>
      </c>
    </row>
    <row r="3259" spans="15:17" x14ac:dyDescent="0.3">
      <c r="O3259" t="s">
        <v>11686</v>
      </c>
      <c r="P3259" t="s">
        <v>33</v>
      </c>
      <c r="Q3259" t="s">
        <v>47</v>
      </c>
    </row>
    <row r="3260" spans="15:17" x14ac:dyDescent="0.3">
      <c r="O3260" t="s">
        <v>11689</v>
      </c>
      <c r="P3260" t="s">
        <v>33</v>
      </c>
      <c r="Q3260" t="s">
        <v>32</v>
      </c>
    </row>
    <row r="3261" spans="15:17" x14ac:dyDescent="0.3">
      <c r="O3261" t="s">
        <v>11691</v>
      </c>
      <c r="P3261" t="s">
        <v>33</v>
      </c>
      <c r="Q3261" t="s">
        <v>32</v>
      </c>
    </row>
    <row r="3262" spans="15:17" x14ac:dyDescent="0.3">
      <c r="O3262" t="s">
        <v>11695</v>
      </c>
      <c r="P3262" t="s">
        <v>33</v>
      </c>
      <c r="Q3262" t="s">
        <v>32</v>
      </c>
    </row>
    <row r="3263" spans="15:17" hidden="1" x14ac:dyDescent="0.3">
      <c r="O3263" t="s">
        <v>11698</v>
      </c>
      <c r="P3263" t="s">
        <v>1988</v>
      </c>
      <c r="Q3263" t="s">
        <v>2536</v>
      </c>
    </row>
    <row r="3264" spans="15:17" x14ac:dyDescent="0.3">
      <c r="O3264" t="s">
        <v>11704</v>
      </c>
      <c r="P3264" t="s">
        <v>33</v>
      </c>
      <c r="Q3264" t="s">
        <v>32</v>
      </c>
    </row>
    <row r="3265" spans="15:17" x14ac:dyDescent="0.3">
      <c r="O3265" t="s">
        <v>11709</v>
      </c>
      <c r="P3265" t="s">
        <v>33</v>
      </c>
      <c r="Q3265" t="s">
        <v>32</v>
      </c>
    </row>
    <row r="3266" spans="15:17" hidden="1" x14ac:dyDescent="0.3">
      <c r="O3266" t="s">
        <v>11712</v>
      </c>
      <c r="P3266" t="s">
        <v>7223</v>
      </c>
      <c r="Q3266" t="s">
        <v>7222</v>
      </c>
    </row>
    <row r="3267" spans="15:17" x14ac:dyDescent="0.3">
      <c r="O3267" t="s">
        <v>11718</v>
      </c>
      <c r="P3267" t="s">
        <v>33</v>
      </c>
      <c r="Q3267" t="s">
        <v>32</v>
      </c>
    </row>
    <row r="3268" spans="15:17" hidden="1" x14ac:dyDescent="0.3">
      <c r="O3268" t="s">
        <v>11722</v>
      </c>
      <c r="P3268" t="s">
        <v>9417</v>
      </c>
      <c r="Q3268" t="s">
        <v>4846</v>
      </c>
    </row>
    <row r="3269" spans="15:17" x14ac:dyDescent="0.3">
      <c r="O3269" t="s">
        <v>11726</v>
      </c>
      <c r="P3269" t="s">
        <v>33</v>
      </c>
      <c r="Q3269" t="s">
        <v>47</v>
      </c>
    </row>
    <row r="3270" spans="15:17" hidden="1" x14ac:dyDescent="0.3">
      <c r="O3270" t="s">
        <v>11729</v>
      </c>
      <c r="P3270" t="s">
        <v>5076</v>
      </c>
      <c r="Q3270" t="s">
        <v>2734</v>
      </c>
    </row>
    <row r="3271" spans="15:17" x14ac:dyDescent="0.3">
      <c r="O3271" t="s">
        <v>11733</v>
      </c>
      <c r="P3271" t="s">
        <v>33</v>
      </c>
      <c r="Q3271" t="s">
        <v>32</v>
      </c>
    </row>
    <row r="3272" spans="15:17" x14ac:dyDescent="0.3">
      <c r="O3272" t="s">
        <v>11736</v>
      </c>
      <c r="P3272" t="s">
        <v>33</v>
      </c>
      <c r="Q3272" t="s">
        <v>32</v>
      </c>
    </row>
    <row r="3273" spans="15:17" x14ac:dyDescent="0.3">
      <c r="O3273" t="s">
        <v>11739</v>
      </c>
      <c r="P3273" t="s">
        <v>33</v>
      </c>
      <c r="Q3273" t="s">
        <v>32</v>
      </c>
    </row>
    <row r="3274" spans="15:17" x14ac:dyDescent="0.3">
      <c r="O3274" t="s">
        <v>11744</v>
      </c>
      <c r="P3274" t="s">
        <v>33</v>
      </c>
      <c r="Q3274" t="s">
        <v>47</v>
      </c>
    </row>
    <row r="3275" spans="15:17" x14ac:dyDescent="0.3">
      <c r="O3275" t="s">
        <v>11747</v>
      </c>
      <c r="P3275" t="s">
        <v>33</v>
      </c>
      <c r="Q3275" t="s">
        <v>137</v>
      </c>
    </row>
    <row r="3276" spans="15:17" hidden="1" x14ac:dyDescent="0.3">
      <c r="O3276" t="s">
        <v>11751</v>
      </c>
      <c r="P3276" t="s">
        <v>9847</v>
      </c>
      <c r="Q3276" t="s">
        <v>4855</v>
      </c>
    </row>
    <row r="3277" spans="15:17" hidden="1" x14ac:dyDescent="0.3">
      <c r="O3277" t="s">
        <v>11757</v>
      </c>
      <c r="P3277" t="s">
        <v>11761</v>
      </c>
      <c r="Q3277" t="s">
        <v>7768</v>
      </c>
    </row>
    <row r="3278" spans="15:17" x14ac:dyDescent="0.3">
      <c r="O3278" t="s">
        <v>11763</v>
      </c>
      <c r="P3278" t="s">
        <v>33</v>
      </c>
      <c r="Q3278" t="s">
        <v>47</v>
      </c>
    </row>
    <row r="3279" spans="15:17" x14ac:dyDescent="0.3">
      <c r="O3279" t="s">
        <v>11765</v>
      </c>
      <c r="P3279" t="s">
        <v>33</v>
      </c>
      <c r="Q3279" t="s">
        <v>205</v>
      </c>
    </row>
    <row r="3280" spans="15:17" x14ac:dyDescent="0.3">
      <c r="O3280" t="s">
        <v>11770</v>
      </c>
      <c r="P3280" t="s">
        <v>33</v>
      </c>
      <c r="Q3280" t="s">
        <v>32</v>
      </c>
    </row>
    <row r="3281" spans="15:17" x14ac:dyDescent="0.3">
      <c r="O3281" t="s">
        <v>11773</v>
      </c>
      <c r="P3281" t="s">
        <v>33</v>
      </c>
      <c r="Q3281" t="s">
        <v>32</v>
      </c>
    </row>
    <row r="3282" spans="15:17" x14ac:dyDescent="0.3">
      <c r="O3282" t="s">
        <v>11776</v>
      </c>
      <c r="P3282" t="s">
        <v>33</v>
      </c>
      <c r="Q3282" t="s">
        <v>32</v>
      </c>
    </row>
    <row r="3283" spans="15:17" x14ac:dyDescent="0.3">
      <c r="O3283" t="s">
        <v>11778</v>
      </c>
      <c r="P3283" t="s">
        <v>33</v>
      </c>
      <c r="Q3283" t="s">
        <v>32</v>
      </c>
    </row>
    <row r="3284" spans="15:17" x14ac:dyDescent="0.3">
      <c r="O3284" t="s">
        <v>11784</v>
      </c>
      <c r="P3284" t="s">
        <v>33</v>
      </c>
      <c r="Q3284" t="s">
        <v>32</v>
      </c>
    </row>
    <row r="3285" spans="15:17" x14ac:dyDescent="0.3">
      <c r="O3285" t="s">
        <v>11787</v>
      </c>
      <c r="P3285" t="s">
        <v>33</v>
      </c>
      <c r="Q3285" t="s">
        <v>32</v>
      </c>
    </row>
    <row r="3286" spans="15:17" x14ac:dyDescent="0.3">
      <c r="O3286" t="s">
        <v>11791</v>
      </c>
      <c r="P3286" t="s">
        <v>33</v>
      </c>
      <c r="Q3286" t="s">
        <v>32</v>
      </c>
    </row>
    <row r="3287" spans="15:17" x14ac:dyDescent="0.3">
      <c r="O3287" t="s">
        <v>11794</v>
      </c>
      <c r="P3287" t="s">
        <v>33</v>
      </c>
      <c r="Q3287" t="s">
        <v>32</v>
      </c>
    </row>
    <row r="3288" spans="15:17" x14ac:dyDescent="0.3">
      <c r="O3288" t="s">
        <v>11797</v>
      </c>
      <c r="P3288" t="s">
        <v>33</v>
      </c>
      <c r="Q3288" t="s">
        <v>32</v>
      </c>
    </row>
    <row r="3289" spans="15:17" x14ac:dyDescent="0.3">
      <c r="O3289" t="s">
        <v>11800</v>
      </c>
      <c r="P3289" t="s">
        <v>33</v>
      </c>
      <c r="Q3289" t="s">
        <v>32</v>
      </c>
    </row>
    <row r="3290" spans="15:17" x14ac:dyDescent="0.3">
      <c r="O3290" t="s">
        <v>11804</v>
      </c>
      <c r="P3290" t="s">
        <v>33</v>
      </c>
      <c r="Q3290" t="s">
        <v>1390</v>
      </c>
    </row>
    <row r="3291" spans="15:17" x14ac:dyDescent="0.3">
      <c r="O3291" t="s">
        <v>11808</v>
      </c>
      <c r="P3291" t="s">
        <v>33</v>
      </c>
      <c r="Q3291" t="s">
        <v>32</v>
      </c>
    </row>
    <row r="3292" spans="15:17" x14ac:dyDescent="0.3">
      <c r="O3292" t="s">
        <v>11813</v>
      </c>
      <c r="P3292" t="s">
        <v>33</v>
      </c>
      <c r="Q3292" t="s">
        <v>47</v>
      </c>
    </row>
    <row r="3293" spans="15:17" x14ac:dyDescent="0.3">
      <c r="O3293" t="s">
        <v>11815</v>
      </c>
      <c r="P3293" t="s">
        <v>33</v>
      </c>
      <c r="Q3293" t="s">
        <v>32</v>
      </c>
    </row>
    <row r="3294" spans="15:17" x14ac:dyDescent="0.3">
      <c r="O3294" t="s">
        <v>11819</v>
      </c>
      <c r="P3294" t="s">
        <v>33</v>
      </c>
      <c r="Q3294" t="s">
        <v>32</v>
      </c>
    </row>
    <row r="3295" spans="15:17" x14ac:dyDescent="0.3">
      <c r="O3295" t="s">
        <v>11821</v>
      </c>
      <c r="P3295" t="s">
        <v>33</v>
      </c>
      <c r="Q3295" t="s">
        <v>32</v>
      </c>
    </row>
    <row r="3296" spans="15:17" x14ac:dyDescent="0.3">
      <c r="O3296" t="s">
        <v>11823</v>
      </c>
      <c r="P3296" t="s">
        <v>33</v>
      </c>
      <c r="Q3296" t="s">
        <v>32</v>
      </c>
    </row>
    <row r="3297" spans="15:17" hidden="1" x14ac:dyDescent="0.3">
      <c r="O3297" t="s">
        <v>11826</v>
      </c>
      <c r="P3297" t="s">
        <v>1988</v>
      </c>
      <c r="Q3297" t="s">
        <v>2536</v>
      </c>
    </row>
    <row r="3298" spans="15:17" x14ac:dyDescent="0.3">
      <c r="O3298" t="s">
        <v>11829</v>
      </c>
      <c r="P3298" t="s">
        <v>33</v>
      </c>
      <c r="Q3298" t="s">
        <v>32</v>
      </c>
    </row>
    <row r="3299" spans="15:17" x14ac:dyDescent="0.3">
      <c r="O3299" t="s">
        <v>11833</v>
      </c>
      <c r="P3299" t="s">
        <v>33</v>
      </c>
      <c r="Q3299" t="s">
        <v>32</v>
      </c>
    </row>
    <row r="3300" spans="15:17" x14ac:dyDescent="0.3">
      <c r="O3300" t="s">
        <v>11836</v>
      </c>
      <c r="P3300" t="s">
        <v>33</v>
      </c>
      <c r="Q3300" t="s">
        <v>32</v>
      </c>
    </row>
    <row r="3301" spans="15:17" x14ac:dyDescent="0.3">
      <c r="O3301" t="s">
        <v>11839</v>
      </c>
      <c r="P3301" t="s">
        <v>33</v>
      </c>
      <c r="Q3301" t="s">
        <v>32</v>
      </c>
    </row>
    <row r="3302" spans="15:17" x14ac:dyDescent="0.3">
      <c r="O3302" t="s">
        <v>11841</v>
      </c>
      <c r="P3302" t="s">
        <v>33</v>
      </c>
      <c r="Q3302" t="s">
        <v>32</v>
      </c>
    </row>
    <row r="3303" spans="15:17" x14ac:dyDescent="0.3">
      <c r="O3303" t="s">
        <v>11845</v>
      </c>
      <c r="P3303" t="s">
        <v>33</v>
      </c>
      <c r="Q3303" t="s">
        <v>32</v>
      </c>
    </row>
    <row r="3304" spans="15:17" x14ac:dyDescent="0.3">
      <c r="O3304" t="s">
        <v>11847</v>
      </c>
      <c r="P3304" t="s">
        <v>33</v>
      </c>
      <c r="Q3304" t="s">
        <v>32</v>
      </c>
    </row>
    <row r="3305" spans="15:17" x14ac:dyDescent="0.3">
      <c r="O3305" t="s">
        <v>11849</v>
      </c>
      <c r="P3305" t="s">
        <v>33</v>
      </c>
      <c r="Q3305" t="s">
        <v>32</v>
      </c>
    </row>
    <row r="3306" spans="15:17" x14ac:dyDescent="0.3">
      <c r="O3306" t="s">
        <v>11852</v>
      </c>
      <c r="P3306" t="s">
        <v>33</v>
      </c>
      <c r="Q3306" t="s">
        <v>32</v>
      </c>
    </row>
    <row r="3307" spans="15:17" x14ac:dyDescent="0.3">
      <c r="O3307" t="s">
        <v>11855</v>
      </c>
      <c r="P3307" t="s">
        <v>33</v>
      </c>
      <c r="Q3307" t="s">
        <v>32</v>
      </c>
    </row>
    <row r="3308" spans="15:17" x14ac:dyDescent="0.3">
      <c r="O3308" t="s">
        <v>11858</v>
      </c>
      <c r="P3308" t="s">
        <v>33</v>
      </c>
      <c r="Q3308" t="s">
        <v>47</v>
      </c>
    </row>
    <row r="3309" spans="15:17" x14ac:dyDescent="0.3">
      <c r="O3309" t="s">
        <v>11863</v>
      </c>
      <c r="P3309" t="s">
        <v>33</v>
      </c>
      <c r="Q3309" t="s">
        <v>32</v>
      </c>
    </row>
    <row r="3310" spans="15:17" x14ac:dyDescent="0.3">
      <c r="O3310" t="s">
        <v>11869</v>
      </c>
      <c r="P3310" t="s">
        <v>33</v>
      </c>
      <c r="Q3310" t="s">
        <v>32</v>
      </c>
    </row>
    <row r="3311" spans="15:17" x14ac:dyDescent="0.3">
      <c r="O3311" t="s">
        <v>11874</v>
      </c>
      <c r="P3311" t="s">
        <v>33</v>
      </c>
      <c r="Q3311" t="s">
        <v>32</v>
      </c>
    </row>
    <row r="3312" spans="15:17" x14ac:dyDescent="0.3">
      <c r="O3312" t="s">
        <v>11877</v>
      </c>
      <c r="P3312" t="s">
        <v>33</v>
      </c>
      <c r="Q3312" t="s">
        <v>32</v>
      </c>
    </row>
    <row r="3313" spans="15:17" x14ac:dyDescent="0.3">
      <c r="O3313" t="s">
        <v>11879</v>
      </c>
      <c r="P3313" t="s">
        <v>33</v>
      </c>
      <c r="Q3313" t="s">
        <v>32</v>
      </c>
    </row>
    <row r="3314" spans="15:17" x14ac:dyDescent="0.3">
      <c r="O3314" t="s">
        <v>11882</v>
      </c>
      <c r="P3314" t="s">
        <v>33</v>
      </c>
      <c r="Q3314" t="s">
        <v>47</v>
      </c>
    </row>
    <row r="3315" spans="15:17" x14ac:dyDescent="0.3">
      <c r="O3315" t="s">
        <v>11886</v>
      </c>
      <c r="P3315" t="s">
        <v>33</v>
      </c>
      <c r="Q3315" t="s">
        <v>32</v>
      </c>
    </row>
    <row r="3316" spans="15:17" x14ac:dyDescent="0.3">
      <c r="O3316" t="s">
        <v>11889</v>
      </c>
      <c r="P3316" t="s">
        <v>33</v>
      </c>
      <c r="Q3316" t="s">
        <v>287</v>
      </c>
    </row>
    <row r="3317" spans="15:17" x14ac:dyDescent="0.3">
      <c r="O3317" t="s">
        <v>11894</v>
      </c>
      <c r="P3317" t="s">
        <v>33</v>
      </c>
      <c r="Q3317" t="s">
        <v>47</v>
      </c>
    </row>
    <row r="3318" spans="15:17" hidden="1" x14ac:dyDescent="0.3">
      <c r="O3318" t="s">
        <v>11896</v>
      </c>
      <c r="P3318" t="s">
        <v>7892</v>
      </c>
      <c r="Q3318" t="s">
        <v>7783</v>
      </c>
    </row>
    <row r="3319" spans="15:17" x14ac:dyDescent="0.3">
      <c r="O3319" t="s">
        <v>11902</v>
      </c>
      <c r="P3319" t="s">
        <v>33</v>
      </c>
      <c r="Q3319" t="s">
        <v>32</v>
      </c>
    </row>
    <row r="3320" spans="15:17" x14ac:dyDescent="0.3">
      <c r="O3320" t="s">
        <v>11907</v>
      </c>
      <c r="P3320" t="s">
        <v>33</v>
      </c>
      <c r="Q3320" t="s">
        <v>32</v>
      </c>
    </row>
    <row r="3321" spans="15:17" x14ac:dyDescent="0.3">
      <c r="O3321" t="s">
        <v>11909</v>
      </c>
      <c r="P3321" t="s">
        <v>33</v>
      </c>
      <c r="Q3321" t="s">
        <v>47</v>
      </c>
    </row>
    <row r="3322" spans="15:17" x14ac:dyDescent="0.3">
      <c r="O3322" t="s">
        <v>11914</v>
      </c>
      <c r="P3322" t="s">
        <v>33</v>
      </c>
      <c r="Q3322" t="s">
        <v>287</v>
      </c>
    </row>
    <row r="3323" spans="15:17" hidden="1" x14ac:dyDescent="0.3">
      <c r="O3323" t="s">
        <v>11916</v>
      </c>
      <c r="P3323" t="s">
        <v>1988</v>
      </c>
      <c r="Q3323" t="s">
        <v>2536</v>
      </c>
    </row>
    <row r="3324" spans="15:17" x14ac:dyDescent="0.3">
      <c r="O3324" t="s">
        <v>11922</v>
      </c>
      <c r="P3324" t="s">
        <v>33</v>
      </c>
      <c r="Q3324" t="s">
        <v>32</v>
      </c>
    </row>
    <row r="3325" spans="15:17" x14ac:dyDescent="0.3">
      <c r="O3325" t="s">
        <v>11927</v>
      </c>
      <c r="P3325" t="s">
        <v>33</v>
      </c>
      <c r="Q3325" t="s">
        <v>32</v>
      </c>
    </row>
    <row r="3326" spans="15:17" hidden="1" x14ac:dyDescent="0.3">
      <c r="O3326" t="s">
        <v>11929</v>
      </c>
      <c r="P3326" t="s">
        <v>10987</v>
      </c>
      <c r="Q3326" t="s">
        <v>8849</v>
      </c>
    </row>
    <row r="3327" spans="15:17" x14ac:dyDescent="0.3">
      <c r="O3327" t="s">
        <v>11933</v>
      </c>
      <c r="P3327" t="s">
        <v>33</v>
      </c>
      <c r="Q3327" t="s">
        <v>205</v>
      </c>
    </row>
    <row r="3328" spans="15:17" x14ac:dyDescent="0.3">
      <c r="O3328" t="s">
        <v>11939</v>
      </c>
      <c r="P3328" t="s">
        <v>33</v>
      </c>
      <c r="Q3328" t="s">
        <v>32</v>
      </c>
    </row>
    <row r="3329" spans="15:17" x14ac:dyDescent="0.3">
      <c r="O3329" t="s">
        <v>11945</v>
      </c>
      <c r="P3329" t="s">
        <v>33</v>
      </c>
      <c r="Q3329" t="s">
        <v>47</v>
      </c>
    </row>
    <row r="3330" spans="15:17" x14ac:dyDescent="0.3">
      <c r="O3330" t="s">
        <v>11949</v>
      </c>
      <c r="P3330" t="s">
        <v>33</v>
      </c>
      <c r="Q3330" t="s">
        <v>32</v>
      </c>
    </row>
    <row r="3331" spans="15:17" x14ac:dyDescent="0.3">
      <c r="O3331" t="s">
        <v>11954</v>
      </c>
      <c r="P3331" t="s">
        <v>33</v>
      </c>
      <c r="Q3331" t="s">
        <v>32</v>
      </c>
    </row>
    <row r="3332" spans="15:17" x14ac:dyDescent="0.3">
      <c r="O3332" t="s">
        <v>11961</v>
      </c>
      <c r="P3332" t="s">
        <v>33</v>
      </c>
      <c r="Q3332" t="s">
        <v>205</v>
      </c>
    </row>
    <row r="3333" spans="15:17" x14ac:dyDescent="0.3">
      <c r="O3333" t="s">
        <v>11964</v>
      </c>
      <c r="P3333" t="s">
        <v>33</v>
      </c>
      <c r="Q3333" t="s">
        <v>32</v>
      </c>
    </row>
    <row r="3334" spans="15:17" x14ac:dyDescent="0.3">
      <c r="O3334" t="s">
        <v>11970</v>
      </c>
      <c r="P3334" t="s">
        <v>33</v>
      </c>
      <c r="Q3334" t="s">
        <v>10297</v>
      </c>
    </row>
    <row r="3335" spans="15:17" x14ac:dyDescent="0.3">
      <c r="O3335" t="s">
        <v>11974</v>
      </c>
      <c r="P3335" t="s">
        <v>33</v>
      </c>
      <c r="Q3335" t="s">
        <v>47</v>
      </c>
    </row>
    <row r="3336" spans="15:17" x14ac:dyDescent="0.3">
      <c r="O3336" t="s">
        <v>11976</v>
      </c>
      <c r="P3336" t="s">
        <v>33</v>
      </c>
      <c r="Q3336" t="s">
        <v>47</v>
      </c>
    </row>
    <row r="3337" spans="15:17" x14ac:dyDescent="0.3">
      <c r="O3337" t="s">
        <v>11979</v>
      </c>
      <c r="P3337" t="s">
        <v>33</v>
      </c>
      <c r="Q3337" t="s">
        <v>32</v>
      </c>
    </row>
    <row r="3338" spans="15:17" x14ac:dyDescent="0.3">
      <c r="O3338" t="s">
        <v>11985</v>
      </c>
      <c r="P3338" t="s">
        <v>33</v>
      </c>
      <c r="Q3338" t="s">
        <v>32</v>
      </c>
    </row>
    <row r="3339" spans="15:17" x14ac:dyDescent="0.3">
      <c r="O3339" t="s">
        <v>11987</v>
      </c>
      <c r="P3339" t="s">
        <v>33</v>
      </c>
      <c r="Q3339" t="s">
        <v>32</v>
      </c>
    </row>
    <row r="3340" spans="15:17" x14ac:dyDescent="0.3">
      <c r="O3340" t="s">
        <v>11989</v>
      </c>
      <c r="P3340" t="s">
        <v>33</v>
      </c>
      <c r="Q3340" t="s">
        <v>32</v>
      </c>
    </row>
    <row r="3341" spans="15:17" x14ac:dyDescent="0.3">
      <c r="O3341" t="s">
        <v>11992</v>
      </c>
      <c r="P3341" t="s">
        <v>33</v>
      </c>
      <c r="Q3341" t="s">
        <v>32</v>
      </c>
    </row>
    <row r="3342" spans="15:17" x14ac:dyDescent="0.3">
      <c r="O3342" t="s">
        <v>11996</v>
      </c>
      <c r="P3342" t="s">
        <v>33</v>
      </c>
      <c r="Q3342" t="s">
        <v>32</v>
      </c>
    </row>
    <row r="3343" spans="15:17" x14ac:dyDescent="0.3">
      <c r="O3343" t="s">
        <v>12002</v>
      </c>
      <c r="P3343" t="s">
        <v>33</v>
      </c>
      <c r="Q3343" t="s">
        <v>32</v>
      </c>
    </row>
    <row r="3344" spans="15:17" x14ac:dyDescent="0.3">
      <c r="O3344" t="s">
        <v>12006</v>
      </c>
      <c r="P3344" t="s">
        <v>33</v>
      </c>
      <c r="Q3344" t="s">
        <v>32</v>
      </c>
    </row>
    <row r="3345" spans="15:17" hidden="1" x14ac:dyDescent="0.3">
      <c r="O3345" t="s">
        <v>12008</v>
      </c>
      <c r="P3345" t="s">
        <v>1988</v>
      </c>
      <c r="Q3345" t="s">
        <v>12013</v>
      </c>
    </row>
    <row r="3346" spans="15:17" x14ac:dyDescent="0.3">
      <c r="O3346" t="s">
        <v>12015</v>
      </c>
      <c r="P3346" t="s">
        <v>33</v>
      </c>
      <c r="Q3346" t="s">
        <v>32</v>
      </c>
    </row>
    <row r="3347" spans="15:17" x14ac:dyDescent="0.3">
      <c r="O3347" t="s">
        <v>12019</v>
      </c>
      <c r="P3347" t="s">
        <v>33</v>
      </c>
      <c r="Q3347" t="s">
        <v>32</v>
      </c>
    </row>
    <row r="3348" spans="15:17" hidden="1" x14ac:dyDescent="0.3">
      <c r="O3348" t="s">
        <v>12022</v>
      </c>
      <c r="P3348" t="s">
        <v>1988</v>
      </c>
      <c r="Q3348" t="s">
        <v>7783</v>
      </c>
    </row>
    <row r="3349" spans="15:17" hidden="1" x14ac:dyDescent="0.3">
      <c r="O3349" t="s">
        <v>12028</v>
      </c>
      <c r="P3349" t="s">
        <v>11346</v>
      </c>
      <c r="Q3349" t="s">
        <v>11345</v>
      </c>
    </row>
    <row r="3350" spans="15:17" x14ac:dyDescent="0.3">
      <c r="O3350" t="s">
        <v>12034</v>
      </c>
      <c r="P3350" t="s">
        <v>33</v>
      </c>
      <c r="Q3350" t="s">
        <v>32</v>
      </c>
    </row>
    <row r="3351" spans="15:17" x14ac:dyDescent="0.3">
      <c r="O3351" t="s">
        <v>12037</v>
      </c>
      <c r="P3351" t="s">
        <v>33</v>
      </c>
      <c r="Q3351" t="s">
        <v>32</v>
      </c>
    </row>
    <row r="3352" spans="15:17" x14ac:dyDescent="0.3">
      <c r="O3352" t="s">
        <v>12040</v>
      </c>
      <c r="P3352" t="s">
        <v>33</v>
      </c>
      <c r="Q3352" t="s">
        <v>32</v>
      </c>
    </row>
    <row r="3353" spans="15:17" x14ac:dyDescent="0.3">
      <c r="O3353" t="s">
        <v>12042</v>
      </c>
      <c r="P3353" t="s">
        <v>33</v>
      </c>
      <c r="Q3353" t="s">
        <v>205</v>
      </c>
    </row>
    <row r="3354" spans="15:17" x14ac:dyDescent="0.3">
      <c r="O3354" t="s">
        <v>12047</v>
      </c>
      <c r="P3354" t="s">
        <v>33</v>
      </c>
      <c r="Q3354" t="s">
        <v>32</v>
      </c>
    </row>
    <row r="3355" spans="15:17" hidden="1" x14ac:dyDescent="0.3">
      <c r="O3355" t="s">
        <v>12053</v>
      </c>
      <c r="P3355" t="s">
        <v>2067</v>
      </c>
      <c r="Q3355" t="s">
        <v>1390</v>
      </c>
    </row>
    <row r="3356" spans="15:17" x14ac:dyDescent="0.3">
      <c r="O3356" t="s">
        <v>12058</v>
      </c>
      <c r="P3356" t="s">
        <v>33</v>
      </c>
      <c r="Q3356" t="s">
        <v>32</v>
      </c>
    </row>
    <row r="3357" spans="15:17" x14ac:dyDescent="0.3">
      <c r="O3357" t="s">
        <v>12060</v>
      </c>
      <c r="P3357" t="s">
        <v>33</v>
      </c>
      <c r="Q3357" t="s">
        <v>32</v>
      </c>
    </row>
    <row r="3358" spans="15:17" x14ac:dyDescent="0.3">
      <c r="O3358" t="s">
        <v>12063</v>
      </c>
      <c r="P3358" t="s">
        <v>33</v>
      </c>
      <c r="Q3358" t="s">
        <v>32</v>
      </c>
    </row>
    <row r="3359" spans="15:17" hidden="1" x14ac:dyDescent="0.3">
      <c r="O3359" t="s">
        <v>12066</v>
      </c>
      <c r="P3359" t="s">
        <v>10987</v>
      </c>
      <c r="Q3359" t="s">
        <v>8849</v>
      </c>
    </row>
    <row r="3360" spans="15:17" x14ac:dyDescent="0.3">
      <c r="O3360" t="s">
        <v>12070</v>
      </c>
      <c r="P3360" t="s">
        <v>33</v>
      </c>
      <c r="Q3360" t="s">
        <v>47</v>
      </c>
    </row>
    <row r="3361" spans="15:17" hidden="1" x14ac:dyDescent="0.3">
      <c r="O3361" t="s">
        <v>12074</v>
      </c>
      <c r="P3361" t="s">
        <v>10437</v>
      </c>
      <c r="Q3361" t="s">
        <v>5403</v>
      </c>
    </row>
    <row r="3362" spans="15:17" x14ac:dyDescent="0.3">
      <c r="O3362" t="s">
        <v>12079</v>
      </c>
      <c r="P3362" t="s">
        <v>33</v>
      </c>
      <c r="Q3362" t="s">
        <v>32</v>
      </c>
    </row>
    <row r="3363" spans="15:17" x14ac:dyDescent="0.3">
      <c r="O3363" t="s">
        <v>12081</v>
      </c>
      <c r="P3363" t="s">
        <v>33</v>
      </c>
      <c r="Q3363" t="s">
        <v>32</v>
      </c>
    </row>
    <row r="3364" spans="15:17" hidden="1" x14ac:dyDescent="0.3">
      <c r="O3364" t="s">
        <v>12084</v>
      </c>
      <c r="P3364" t="s">
        <v>1988</v>
      </c>
      <c r="Q3364" t="s">
        <v>12088</v>
      </c>
    </row>
    <row r="3365" spans="15:17" x14ac:dyDescent="0.3">
      <c r="O3365" t="s">
        <v>12090</v>
      </c>
      <c r="P3365" t="s">
        <v>33</v>
      </c>
      <c r="Q3365" t="s">
        <v>32</v>
      </c>
    </row>
    <row r="3366" spans="15:17" x14ac:dyDescent="0.3">
      <c r="O3366" t="s">
        <v>12093</v>
      </c>
      <c r="P3366" t="s">
        <v>33</v>
      </c>
      <c r="Q3366" t="s">
        <v>32</v>
      </c>
    </row>
    <row r="3367" spans="15:17" x14ac:dyDescent="0.3">
      <c r="O3367" t="s">
        <v>12095</v>
      </c>
      <c r="P3367" t="s">
        <v>33</v>
      </c>
      <c r="Q3367" t="s">
        <v>47</v>
      </c>
    </row>
    <row r="3368" spans="15:17" x14ac:dyDescent="0.3">
      <c r="O3368" t="s">
        <v>12099</v>
      </c>
      <c r="P3368" t="s">
        <v>33</v>
      </c>
      <c r="Q3368" t="s">
        <v>47</v>
      </c>
    </row>
    <row r="3369" spans="15:17" x14ac:dyDescent="0.3">
      <c r="O3369" t="s">
        <v>12101</v>
      </c>
      <c r="P3369" t="s">
        <v>33</v>
      </c>
      <c r="Q3369" t="s">
        <v>32</v>
      </c>
    </row>
    <row r="3370" spans="15:17" x14ac:dyDescent="0.3">
      <c r="O3370" t="s">
        <v>12103</v>
      </c>
      <c r="P3370" t="s">
        <v>33</v>
      </c>
      <c r="Q3370" t="s">
        <v>32</v>
      </c>
    </row>
    <row r="3371" spans="15:17" x14ac:dyDescent="0.3">
      <c r="O3371" t="s">
        <v>12107</v>
      </c>
      <c r="P3371" t="s">
        <v>33</v>
      </c>
      <c r="Q3371" t="s">
        <v>47</v>
      </c>
    </row>
    <row r="3372" spans="15:17" x14ac:dyDescent="0.3">
      <c r="O3372" t="s">
        <v>12109</v>
      </c>
      <c r="P3372" t="s">
        <v>33</v>
      </c>
      <c r="Q3372" t="s">
        <v>572</v>
      </c>
    </row>
    <row r="3373" spans="15:17" x14ac:dyDescent="0.3">
      <c r="O3373" t="s">
        <v>12112</v>
      </c>
      <c r="P3373" t="s">
        <v>33</v>
      </c>
      <c r="Q3373" t="s">
        <v>32</v>
      </c>
    </row>
    <row r="3374" spans="15:17" x14ac:dyDescent="0.3">
      <c r="O3374" t="s">
        <v>12117</v>
      </c>
      <c r="P3374" t="s">
        <v>33</v>
      </c>
      <c r="Q3374" t="s">
        <v>47</v>
      </c>
    </row>
    <row r="3375" spans="15:17" x14ac:dyDescent="0.3">
      <c r="O3375" t="s">
        <v>12120</v>
      </c>
      <c r="P3375" t="s">
        <v>33</v>
      </c>
      <c r="Q3375" t="s">
        <v>32</v>
      </c>
    </row>
    <row r="3376" spans="15:17" x14ac:dyDescent="0.3">
      <c r="O3376" t="s">
        <v>12123</v>
      </c>
      <c r="P3376" t="s">
        <v>33</v>
      </c>
      <c r="Q3376" t="s">
        <v>32</v>
      </c>
    </row>
    <row r="3377" spans="15:17" x14ac:dyDescent="0.3">
      <c r="O3377" t="s">
        <v>12127</v>
      </c>
      <c r="P3377" t="s">
        <v>33</v>
      </c>
      <c r="Q3377" t="s">
        <v>32</v>
      </c>
    </row>
    <row r="3378" spans="15:17" x14ac:dyDescent="0.3">
      <c r="O3378" t="s">
        <v>12131</v>
      </c>
      <c r="P3378" t="s">
        <v>33</v>
      </c>
      <c r="Q3378" t="s">
        <v>32</v>
      </c>
    </row>
    <row r="3379" spans="15:17" x14ac:dyDescent="0.3">
      <c r="O3379" t="s">
        <v>12133</v>
      </c>
      <c r="P3379" t="s">
        <v>33</v>
      </c>
      <c r="Q3379" t="s">
        <v>32</v>
      </c>
    </row>
    <row r="3380" spans="15:17" x14ac:dyDescent="0.3">
      <c r="O3380" t="s">
        <v>12138</v>
      </c>
      <c r="P3380" t="s">
        <v>33</v>
      </c>
      <c r="Q3380" t="s">
        <v>47</v>
      </c>
    </row>
    <row r="3381" spans="15:17" x14ac:dyDescent="0.3">
      <c r="O3381" t="s">
        <v>12142</v>
      </c>
      <c r="P3381" t="s">
        <v>33</v>
      </c>
      <c r="Q3381" t="s">
        <v>32</v>
      </c>
    </row>
    <row r="3382" spans="15:17" x14ac:dyDescent="0.3">
      <c r="O3382" t="s">
        <v>12146</v>
      </c>
      <c r="P3382" t="s">
        <v>33</v>
      </c>
      <c r="Q3382" t="s">
        <v>32</v>
      </c>
    </row>
    <row r="3383" spans="15:17" x14ac:dyDescent="0.3">
      <c r="O3383" t="s">
        <v>12151</v>
      </c>
      <c r="P3383" t="s">
        <v>33</v>
      </c>
      <c r="Q3383" t="s">
        <v>32</v>
      </c>
    </row>
    <row r="3384" spans="15:17" x14ac:dyDescent="0.3">
      <c r="O3384" t="s">
        <v>12154</v>
      </c>
      <c r="P3384" t="s">
        <v>33</v>
      </c>
      <c r="Q3384" t="s">
        <v>32</v>
      </c>
    </row>
    <row r="3385" spans="15:17" x14ac:dyDescent="0.3">
      <c r="O3385" t="s">
        <v>12157</v>
      </c>
      <c r="P3385" t="s">
        <v>33</v>
      </c>
      <c r="Q3385" t="s">
        <v>32</v>
      </c>
    </row>
    <row r="3386" spans="15:17" x14ac:dyDescent="0.3">
      <c r="O3386" t="s">
        <v>12161</v>
      </c>
      <c r="P3386" t="s">
        <v>33</v>
      </c>
      <c r="Q3386" t="s">
        <v>32</v>
      </c>
    </row>
    <row r="3387" spans="15:17" x14ac:dyDescent="0.3">
      <c r="O3387" t="s">
        <v>12166</v>
      </c>
      <c r="P3387" t="s">
        <v>33</v>
      </c>
      <c r="Q3387" t="s">
        <v>32</v>
      </c>
    </row>
    <row r="3388" spans="15:17" x14ac:dyDescent="0.3">
      <c r="O3388" t="s">
        <v>12171</v>
      </c>
      <c r="P3388" t="s">
        <v>33</v>
      </c>
      <c r="Q3388" t="s">
        <v>32</v>
      </c>
    </row>
    <row r="3389" spans="15:17" x14ac:dyDescent="0.3">
      <c r="O3389" t="s">
        <v>12177</v>
      </c>
      <c r="P3389" t="s">
        <v>33</v>
      </c>
      <c r="Q3389" t="s">
        <v>32</v>
      </c>
    </row>
    <row r="3390" spans="15:17" x14ac:dyDescent="0.3">
      <c r="O3390" t="s">
        <v>12180</v>
      </c>
      <c r="P3390" t="s">
        <v>33</v>
      </c>
      <c r="Q3390" t="s">
        <v>47</v>
      </c>
    </row>
    <row r="3391" spans="15:17" x14ac:dyDescent="0.3">
      <c r="O3391" t="s">
        <v>12183</v>
      </c>
      <c r="P3391" t="s">
        <v>33</v>
      </c>
      <c r="Q3391" t="s">
        <v>32</v>
      </c>
    </row>
    <row r="3392" spans="15:17" x14ac:dyDescent="0.3">
      <c r="O3392" t="s">
        <v>12188</v>
      </c>
      <c r="P3392" t="s">
        <v>33</v>
      </c>
      <c r="Q3392" t="s">
        <v>32</v>
      </c>
    </row>
    <row r="3393" spans="15:17" x14ac:dyDescent="0.3">
      <c r="O3393" t="s">
        <v>12191</v>
      </c>
      <c r="P3393" t="s">
        <v>33</v>
      </c>
      <c r="Q3393" t="s">
        <v>32</v>
      </c>
    </row>
    <row r="3394" spans="15:17" x14ac:dyDescent="0.3">
      <c r="O3394" t="s">
        <v>12195</v>
      </c>
      <c r="P3394" t="s">
        <v>33</v>
      </c>
      <c r="Q3394" t="s">
        <v>32</v>
      </c>
    </row>
    <row r="3395" spans="15:17" x14ac:dyDescent="0.3">
      <c r="O3395" t="s">
        <v>12199</v>
      </c>
      <c r="P3395" t="s">
        <v>33</v>
      </c>
      <c r="Q3395" t="s">
        <v>32</v>
      </c>
    </row>
    <row r="3396" spans="15:17" x14ac:dyDescent="0.3">
      <c r="O3396" t="s">
        <v>12203</v>
      </c>
      <c r="P3396" t="s">
        <v>33</v>
      </c>
      <c r="Q3396" t="s">
        <v>32</v>
      </c>
    </row>
    <row r="3397" spans="15:17" x14ac:dyDescent="0.3">
      <c r="O3397" t="s">
        <v>12207</v>
      </c>
      <c r="P3397" t="s">
        <v>33</v>
      </c>
      <c r="Q3397" t="s">
        <v>32</v>
      </c>
    </row>
    <row r="3398" spans="15:17" hidden="1" x14ac:dyDescent="0.3">
      <c r="O3398" t="s">
        <v>12211</v>
      </c>
      <c r="P3398" t="s">
        <v>12214</v>
      </c>
      <c r="Q3398" t="s">
        <v>47</v>
      </c>
    </row>
    <row r="3399" spans="15:17" x14ac:dyDescent="0.3">
      <c r="O3399" t="s">
        <v>12216</v>
      </c>
      <c r="P3399" t="s">
        <v>33</v>
      </c>
      <c r="Q3399" t="s">
        <v>32</v>
      </c>
    </row>
    <row r="3400" spans="15:17" x14ac:dyDescent="0.3">
      <c r="O3400" t="s">
        <v>12219</v>
      </c>
      <c r="P3400" t="s">
        <v>33</v>
      </c>
      <c r="Q3400" t="s">
        <v>32</v>
      </c>
    </row>
    <row r="3401" spans="15:17" x14ac:dyDescent="0.3">
      <c r="O3401" t="s">
        <v>12223</v>
      </c>
      <c r="P3401" t="s">
        <v>33</v>
      </c>
      <c r="Q3401" t="s">
        <v>32</v>
      </c>
    </row>
    <row r="3402" spans="15:17" hidden="1" x14ac:dyDescent="0.3">
      <c r="O3402" t="s">
        <v>12225</v>
      </c>
      <c r="P3402" t="s">
        <v>9417</v>
      </c>
      <c r="Q3402" t="s">
        <v>4846</v>
      </c>
    </row>
    <row r="3403" spans="15:17" x14ac:dyDescent="0.3">
      <c r="O3403" t="s">
        <v>12228</v>
      </c>
      <c r="P3403" t="s">
        <v>33</v>
      </c>
      <c r="Q3403" t="s">
        <v>32</v>
      </c>
    </row>
    <row r="3404" spans="15:17" x14ac:dyDescent="0.3">
      <c r="O3404" t="s">
        <v>12234</v>
      </c>
      <c r="P3404" t="s">
        <v>33</v>
      </c>
      <c r="Q3404" t="s">
        <v>205</v>
      </c>
    </row>
    <row r="3405" spans="15:17" x14ac:dyDescent="0.3">
      <c r="O3405" t="s">
        <v>12239</v>
      </c>
      <c r="P3405" t="s">
        <v>33</v>
      </c>
      <c r="Q3405" t="s">
        <v>7783</v>
      </c>
    </row>
    <row r="3406" spans="15:17" x14ac:dyDescent="0.3">
      <c r="O3406" t="s">
        <v>12243</v>
      </c>
      <c r="P3406" t="s">
        <v>33</v>
      </c>
      <c r="Q3406" t="s">
        <v>32</v>
      </c>
    </row>
    <row r="3407" spans="15:17" x14ac:dyDescent="0.3">
      <c r="O3407" t="s">
        <v>12248</v>
      </c>
      <c r="P3407" t="s">
        <v>33</v>
      </c>
      <c r="Q3407" t="s">
        <v>32</v>
      </c>
    </row>
    <row r="3408" spans="15:17" x14ac:dyDescent="0.3">
      <c r="O3408" t="s">
        <v>12252</v>
      </c>
      <c r="P3408" t="s">
        <v>33</v>
      </c>
      <c r="Q3408" t="s">
        <v>32</v>
      </c>
    </row>
    <row r="3409" spans="15:17" hidden="1" x14ac:dyDescent="0.3">
      <c r="O3409" t="s">
        <v>12255</v>
      </c>
      <c r="P3409" t="s">
        <v>7892</v>
      </c>
      <c r="Q3409" t="s">
        <v>572</v>
      </c>
    </row>
    <row r="3410" spans="15:17" x14ac:dyDescent="0.3">
      <c r="O3410" t="s">
        <v>12259</v>
      </c>
      <c r="P3410" t="s">
        <v>33</v>
      </c>
      <c r="Q3410" t="s">
        <v>32</v>
      </c>
    </row>
    <row r="3411" spans="15:17" x14ac:dyDescent="0.3">
      <c r="O3411" t="s">
        <v>12263</v>
      </c>
      <c r="P3411" t="s">
        <v>33</v>
      </c>
      <c r="Q3411" t="s">
        <v>32</v>
      </c>
    </row>
    <row r="3412" spans="15:17" x14ac:dyDescent="0.3">
      <c r="O3412" t="s">
        <v>12268</v>
      </c>
      <c r="P3412" t="s">
        <v>33</v>
      </c>
      <c r="Q3412" t="s">
        <v>32</v>
      </c>
    </row>
    <row r="3413" spans="15:17" x14ac:dyDescent="0.3">
      <c r="O3413" t="s">
        <v>12271</v>
      </c>
      <c r="P3413" t="s">
        <v>33</v>
      </c>
      <c r="Q3413" t="s">
        <v>572</v>
      </c>
    </row>
    <row r="3414" spans="15:17" x14ac:dyDescent="0.3">
      <c r="O3414" t="s">
        <v>12273</v>
      </c>
      <c r="P3414" t="s">
        <v>33</v>
      </c>
      <c r="Q3414" t="s">
        <v>32</v>
      </c>
    </row>
    <row r="3415" spans="15:17" hidden="1" x14ac:dyDescent="0.3">
      <c r="O3415" t="s">
        <v>12276</v>
      </c>
      <c r="P3415" t="s">
        <v>10987</v>
      </c>
      <c r="Q3415" t="s">
        <v>8849</v>
      </c>
    </row>
    <row r="3416" spans="15:17" x14ac:dyDescent="0.3">
      <c r="O3416" t="s">
        <v>12281</v>
      </c>
      <c r="P3416" t="s">
        <v>33</v>
      </c>
      <c r="Q3416" t="s">
        <v>32</v>
      </c>
    </row>
    <row r="3417" spans="15:17" x14ac:dyDescent="0.3">
      <c r="O3417" t="s">
        <v>12286</v>
      </c>
      <c r="P3417" t="s">
        <v>33</v>
      </c>
      <c r="Q3417" t="s">
        <v>32</v>
      </c>
    </row>
    <row r="3418" spans="15:17" hidden="1" x14ac:dyDescent="0.3">
      <c r="O3418" t="s">
        <v>12291</v>
      </c>
      <c r="P3418" t="s">
        <v>2067</v>
      </c>
      <c r="Q3418" t="s">
        <v>1390</v>
      </c>
    </row>
    <row r="3419" spans="15:17" x14ac:dyDescent="0.3">
      <c r="O3419" t="s">
        <v>12295</v>
      </c>
      <c r="P3419" t="s">
        <v>33</v>
      </c>
      <c r="Q3419" t="s">
        <v>32</v>
      </c>
    </row>
    <row r="3420" spans="15:17" x14ac:dyDescent="0.3">
      <c r="O3420" t="s">
        <v>12300</v>
      </c>
      <c r="P3420" t="s">
        <v>33</v>
      </c>
      <c r="Q3420" t="s">
        <v>32</v>
      </c>
    </row>
    <row r="3421" spans="15:17" x14ac:dyDescent="0.3">
      <c r="O3421" t="s">
        <v>12306</v>
      </c>
      <c r="P3421" t="s">
        <v>33</v>
      </c>
      <c r="Q3421" t="s">
        <v>32</v>
      </c>
    </row>
    <row r="3422" spans="15:17" x14ac:dyDescent="0.3">
      <c r="O3422" t="s">
        <v>12311</v>
      </c>
      <c r="P3422" t="s">
        <v>33</v>
      </c>
      <c r="Q3422" t="s">
        <v>32</v>
      </c>
    </row>
    <row r="3423" spans="15:17" x14ac:dyDescent="0.3">
      <c r="O3423" t="s">
        <v>12316</v>
      </c>
      <c r="P3423" t="s">
        <v>33</v>
      </c>
      <c r="Q3423" t="s">
        <v>32</v>
      </c>
    </row>
    <row r="3424" spans="15:17" x14ac:dyDescent="0.3">
      <c r="O3424" t="s">
        <v>12318</v>
      </c>
      <c r="P3424" t="s">
        <v>33</v>
      </c>
      <c r="Q3424" t="s">
        <v>32</v>
      </c>
    </row>
    <row r="3425" spans="15:17" x14ac:dyDescent="0.3">
      <c r="O3425" t="s">
        <v>12321</v>
      </c>
      <c r="P3425" t="s">
        <v>33</v>
      </c>
      <c r="Q3425" t="s">
        <v>32</v>
      </c>
    </row>
    <row r="3426" spans="15:17" x14ac:dyDescent="0.3">
      <c r="O3426" t="s">
        <v>12326</v>
      </c>
      <c r="P3426" t="s">
        <v>33</v>
      </c>
      <c r="Q3426" t="s">
        <v>32</v>
      </c>
    </row>
    <row r="3427" spans="15:17" x14ac:dyDescent="0.3">
      <c r="O3427" t="s">
        <v>12329</v>
      </c>
      <c r="P3427" t="s">
        <v>33</v>
      </c>
      <c r="Q3427" t="s">
        <v>32</v>
      </c>
    </row>
    <row r="3428" spans="15:17" x14ac:dyDescent="0.3">
      <c r="O3428" t="s">
        <v>12335</v>
      </c>
      <c r="P3428" t="s">
        <v>33</v>
      </c>
      <c r="Q3428" t="s">
        <v>47</v>
      </c>
    </row>
    <row r="3429" spans="15:17" x14ac:dyDescent="0.3">
      <c r="O3429" t="s">
        <v>12337</v>
      </c>
      <c r="P3429" t="s">
        <v>33</v>
      </c>
      <c r="Q3429" t="s">
        <v>32</v>
      </c>
    </row>
    <row r="3430" spans="15:17" hidden="1" x14ac:dyDescent="0.3">
      <c r="O3430" t="s">
        <v>12341</v>
      </c>
      <c r="P3430" t="s">
        <v>1988</v>
      </c>
      <c r="Q3430" t="s">
        <v>2536</v>
      </c>
    </row>
    <row r="3431" spans="15:17" x14ac:dyDescent="0.3">
      <c r="O3431" t="s">
        <v>12346</v>
      </c>
      <c r="P3431" t="s">
        <v>33</v>
      </c>
      <c r="Q3431" t="s">
        <v>32</v>
      </c>
    </row>
    <row r="3432" spans="15:17" x14ac:dyDescent="0.3">
      <c r="O3432" t="s">
        <v>12348</v>
      </c>
      <c r="P3432" t="s">
        <v>33</v>
      </c>
      <c r="Q3432" t="s">
        <v>32</v>
      </c>
    </row>
    <row r="3433" spans="15:17" x14ac:dyDescent="0.3">
      <c r="O3433" t="s">
        <v>12353</v>
      </c>
      <c r="P3433" t="s">
        <v>33</v>
      </c>
      <c r="Q3433" t="s">
        <v>32</v>
      </c>
    </row>
    <row r="3434" spans="15:17" x14ac:dyDescent="0.3">
      <c r="O3434" t="s">
        <v>12355</v>
      </c>
      <c r="P3434" t="s">
        <v>33</v>
      </c>
      <c r="Q3434" t="s">
        <v>32</v>
      </c>
    </row>
    <row r="3435" spans="15:17" x14ac:dyDescent="0.3">
      <c r="O3435" t="s">
        <v>12360</v>
      </c>
      <c r="P3435" t="s">
        <v>33</v>
      </c>
      <c r="Q3435" t="s">
        <v>32</v>
      </c>
    </row>
    <row r="3436" spans="15:17" x14ac:dyDescent="0.3">
      <c r="O3436" t="s">
        <v>12366</v>
      </c>
      <c r="P3436" t="s">
        <v>33</v>
      </c>
      <c r="Q3436" t="s">
        <v>32</v>
      </c>
    </row>
    <row r="3437" spans="15:17" x14ac:dyDescent="0.3">
      <c r="O3437" t="s">
        <v>12368</v>
      </c>
      <c r="P3437" t="s">
        <v>33</v>
      </c>
      <c r="Q3437" t="s">
        <v>32</v>
      </c>
    </row>
    <row r="3438" spans="15:17" x14ac:dyDescent="0.3">
      <c r="O3438" t="s">
        <v>12371</v>
      </c>
      <c r="P3438" t="s">
        <v>33</v>
      </c>
      <c r="Q3438" t="s">
        <v>32</v>
      </c>
    </row>
    <row r="3439" spans="15:17" x14ac:dyDescent="0.3">
      <c r="O3439" t="s">
        <v>12376</v>
      </c>
      <c r="P3439" t="s">
        <v>33</v>
      </c>
      <c r="Q3439" t="s">
        <v>32</v>
      </c>
    </row>
    <row r="3440" spans="15:17" x14ac:dyDescent="0.3">
      <c r="O3440" t="s">
        <v>12379</v>
      </c>
      <c r="P3440" t="s">
        <v>33</v>
      </c>
      <c r="Q3440" t="s">
        <v>32</v>
      </c>
    </row>
    <row r="3441" spans="15:17" x14ac:dyDescent="0.3">
      <c r="O3441" t="s">
        <v>12383</v>
      </c>
      <c r="P3441" t="s">
        <v>33</v>
      </c>
      <c r="Q3441" t="s">
        <v>2536</v>
      </c>
    </row>
    <row r="3442" spans="15:17" x14ac:dyDescent="0.3">
      <c r="O3442" t="s">
        <v>12387</v>
      </c>
      <c r="P3442" t="s">
        <v>33</v>
      </c>
      <c r="Q3442" t="s">
        <v>32</v>
      </c>
    </row>
    <row r="3443" spans="15:17" x14ac:dyDescent="0.3">
      <c r="O3443" t="s">
        <v>12391</v>
      </c>
      <c r="P3443" t="s">
        <v>33</v>
      </c>
      <c r="Q3443" t="s">
        <v>32</v>
      </c>
    </row>
    <row r="3444" spans="15:17" x14ac:dyDescent="0.3">
      <c r="O3444" t="s">
        <v>12394</v>
      </c>
      <c r="P3444" t="s">
        <v>33</v>
      </c>
      <c r="Q3444" t="s">
        <v>32</v>
      </c>
    </row>
    <row r="3445" spans="15:17" x14ac:dyDescent="0.3">
      <c r="O3445" t="s">
        <v>12399</v>
      </c>
      <c r="P3445" t="s">
        <v>33</v>
      </c>
      <c r="Q3445" t="s">
        <v>32</v>
      </c>
    </row>
    <row r="3446" spans="15:17" x14ac:dyDescent="0.3">
      <c r="O3446" t="s">
        <v>12404</v>
      </c>
      <c r="P3446" t="s">
        <v>33</v>
      </c>
      <c r="Q3446" t="s">
        <v>32</v>
      </c>
    </row>
    <row r="3447" spans="15:17" x14ac:dyDescent="0.3">
      <c r="O3447" t="s">
        <v>12409</v>
      </c>
      <c r="P3447" t="s">
        <v>33</v>
      </c>
      <c r="Q3447" t="s">
        <v>32</v>
      </c>
    </row>
    <row r="3448" spans="15:17" x14ac:dyDescent="0.3">
      <c r="O3448" t="s">
        <v>12412</v>
      </c>
      <c r="P3448" t="s">
        <v>33</v>
      </c>
      <c r="Q3448" t="s">
        <v>32</v>
      </c>
    </row>
    <row r="3449" spans="15:17" x14ac:dyDescent="0.3">
      <c r="O3449" t="s">
        <v>12418</v>
      </c>
      <c r="P3449" t="s">
        <v>33</v>
      </c>
      <c r="Q3449" t="s">
        <v>47</v>
      </c>
    </row>
    <row r="3450" spans="15:17" hidden="1" x14ac:dyDescent="0.3">
      <c r="O3450" t="s">
        <v>12422</v>
      </c>
      <c r="P3450" t="s">
        <v>7892</v>
      </c>
      <c r="Q3450" t="s">
        <v>572</v>
      </c>
    </row>
    <row r="3451" spans="15:17" hidden="1" x14ac:dyDescent="0.3">
      <c r="O3451" t="s">
        <v>12426</v>
      </c>
      <c r="P3451" t="s">
        <v>1988</v>
      </c>
      <c r="Q3451" t="s">
        <v>32</v>
      </c>
    </row>
    <row r="3452" spans="15:17" x14ac:dyDescent="0.3">
      <c r="O3452" t="s">
        <v>12430</v>
      </c>
      <c r="P3452" t="s">
        <v>33</v>
      </c>
      <c r="Q3452" t="s">
        <v>32</v>
      </c>
    </row>
    <row r="3453" spans="15:17" x14ac:dyDescent="0.3">
      <c r="O3453" t="s">
        <v>12433</v>
      </c>
      <c r="P3453" t="s">
        <v>33</v>
      </c>
      <c r="Q3453" t="s">
        <v>32</v>
      </c>
    </row>
    <row r="3454" spans="15:17" x14ac:dyDescent="0.3">
      <c r="O3454" t="s">
        <v>12435</v>
      </c>
      <c r="P3454" t="s">
        <v>33</v>
      </c>
      <c r="Q3454" t="s">
        <v>12438</v>
      </c>
    </row>
    <row r="3455" spans="15:17" x14ac:dyDescent="0.3">
      <c r="O3455" t="s">
        <v>12440</v>
      </c>
      <c r="P3455" t="s">
        <v>33</v>
      </c>
      <c r="Q3455" t="s">
        <v>47</v>
      </c>
    </row>
    <row r="3456" spans="15:17" x14ac:dyDescent="0.3">
      <c r="O3456" t="s">
        <v>12443</v>
      </c>
      <c r="P3456" t="s">
        <v>33</v>
      </c>
      <c r="Q3456" t="s">
        <v>32</v>
      </c>
    </row>
    <row r="3457" spans="15:17" x14ac:dyDescent="0.3">
      <c r="O3457" t="s">
        <v>12448</v>
      </c>
      <c r="P3457" t="s">
        <v>33</v>
      </c>
      <c r="Q3457" t="s">
        <v>32</v>
      </c>
    </row>
    <row r="3458" spans="15:17" x14ac:dyDescent="0.3">
      <c r="O3458" t="s">
        <v>12452</v>
      </c>
      <c r="P3458" t="s">
        <v>33</v>
      </c>
      <c r="Q3458" t="s">
        <v>32</v>
      </c>
    </row>
    <row r="3459" spans="15:17" x14ac:dyDescent="0.3">
      <c r="O3459" t="s">
        <v>12457</v>
      </c>
      <c r="P3459" t="s">
        <v>33</v>
      </c>
      <c r="Q3459" t="s">
        <v>32</v>
      </c>
    </row>
    <row r="3460" spans="15:17" x14ac:dyDescent="0.3">
      <c r="O3460" t="s">
        <v>12463</v>
      </c>
      <c r="P3460" t="s">
        <v>33</v>
      </c>
      <c r="Q3460" t="s">
        <v>32</v>
      </c>
    </row>
    <row r="3461" spans="15:17" x14ac:dyDescent="0.3">
      <c r="O3461" t="s">
        <v>12465</v>
      </c>
      <c r="P3461" t="s">
        <v>33</v>
      </c>
      <c r="Q3461" t="s">
        <v>32</v>
      </c>
    </row>
    <row r="3462" spans="15:17" x14ac:dyDescent="0.3">
      <c r="O3462" t="s">
        <v>12468</v>
      </c>
      <c r="P3462" t="s">
        <v>33</v>
      </c>
      <c r="Q3462" t="s">
        <v>32</v>
      </c>
    </row>
    <row r="3463" spans="15:17" hidden="1" x14ac:dyDescent="0.3">
      <c r="O3463" t="s">
        <v>12474</v>
      </c>
      <c r="P3463" t="s">
        <v>11346</v>
      </c>
      <c r="Q3463" t="s">
        <v>11345</v>
      </c>
    </row>
    <row r="3464" spans="15:17" x14ac:dyDescent="0.3">
      <c r="O3464" t="s">
        <v>12480</v>
      </c>
      <c r="P3464" t="s">
        <v>33</v>
      </c>
      <c r="Q3464" t="s">
        <v>32</v>
      </c>
    </row>
    <row r="3465" spans="15:17" x14ac:dyDescent="0.3">
      <c r="O3465" t="s">
        <v>12486</v>
      </c>
      <c r="P3465" t="s">
        <v>33</v>
      </c>
      <c r="Q3465" t="s">
        <v>47</v>
      </c>
    </row>
    <row r="3466" spans="15:17" x14ac:dyDescent="0.3">
      <c r="O3466" t="s">
        <v>12489</v>
      </c>
      <c r="P3466" t="s">
        <v>33</v>
      </c>
      <c r="Q3466" t="s">
        <v>32</v>
      </c>
    </row>
    <row r="3467" spans="15:17" x14ac:dyDescent="0.3">
      <c r="O3467" t="s">
        <v>12495</v>
      </c>
      <c r="P3467" t="s">
        <v>33</v>
      </c>
      <c r="Q3467" t="s">
        <v>32</v>
      </c>
    </row>
    <row r="3468" spans="15:17" x14ac:dyDescent="0.3">
      <c r="O3468" t="s">
        <v>12501</v>
      </c>
      <c r="P3468" t="s">
        <v>33</v>
      </c>
      <c r="Q3468" t="s">
        <v>287</v>
      </c>
    </row>
    <row r="3469" spans="15:17" hidden="1" x14ac:dyDescent="0.3">
      <c r="O3469" t="s">
        <v>12505</v>
      </c>
      <c r="P3469" t="s">
        <v>5076</v>
      </c>
      <c r="Q3469" t="s">
        <v>2734</v>
      </c>
    </row>
    <row r="3470" spans="15:17" x14ac:dyDescent="0.3">
      <c r="O3470" t="s">
        <v>12509</v>
      </c>
      <c r="P3470" t="s">
        <v>33</v>
      </c>
      <c r="Q3470" t="s">
        <v>32</v>
      </c>
    </row>
    <row r="3471" spans="15:17" x14ac:dyDescent="0.3">
      <c r="O3471" t="s">
        <v>12513</v>
      </c>
      <c r="P3471" t="s">
        <v>33</v>
      </c>
      <c r="Q3471" t="s">
        <v>1390</v>
      </c>
    </row>
    <row r="3472" spans="15:17" hidden="1" x14ac:dyDescent="0.3">
      <c r="O3472" t="s">
        <v>12519</v>
      </c>
      <c r="P3472" t="s">
        <v>7892</v>
      </c>
      <c r="Q3472" t="s">
        <v>572</v>
      </c>
    </row>
    <row r="3473" spans="15:17" x14ac:dyDescent="0.3">
      <c r="O3473" t="s">
        <v>12521</v>
      </c>
      <c r="P3473" t="s">
        <v>33</v>
      </c>
      <c r="Q3473" t="s">
        <v>32</v>
      </c>
    </row>
    <row r="3474" spans="15:17" hidden="1" x14ac:dyDescent="0.3">
      <c r="O3474" t="s">
        <v>12525</v>
      </c>
      <c r="P3474" t="s">
        <v>2067</v>
      </c>
      <c r="Q3474" t="s">
        <v>1390</v>
      </c>
    </row>
    <row r="3475" spans="15:17" x14ac:dyDescent="0.3">
      <c r="O3475" t="s">
        <v>12531</v>
      </c>
      <c r="P3475" t="s">
        <v>33</v>
      </c>
      <c r="Q3475" t="s">
        <v>205</v>
      </c>
    </row>
    <row r="3476" spans="15:17" x14ac:dyDescent="0.3">
      <c r="O3476" t="s">
        <v>12534</v>
      </c>
      <c r="P3476" t="s">
        <v>33</v>
      </c>
      <c r="Q3476" t="s">
        <v>32</v>
      </c>
    </row>
    <row r="3477" spans="15:17" hidden="1" x14ac:dyDescent="0.3">
      <c r="O3477" t="s">
        <v>12538</v>
      </c>
      <c r="P3477" t="s">
        <v>1988</v>
      </c>
      <c r="Q3477" t="s">
        <v>7783</v>
      </c>
    </row>
    <row r="3478" spans="15:17" x14ac:dyDescent="0.3">
      <c r="O3478" t="s">
        <v>12542</v>
      </c>
      <c r="P3478" t="s">
        <v>33</v>
      </c>
      <c r="Q3478" t="s">
        <v>32</v>
      </c>
    </row>
    <row r="3479" spans="15:17" x14ac:dyDescent="0.3">
      <c r="O3479" t="s">
        <v>12545</v>
      </c>
      <c r="P3479" t="s">
        <v>33</v>
      </c>
      <c r="Q3479" t="s">
        <v>32</v>
      </c>
    </row>
    <row r="3480" spans="15:17" x14ac:dyDescent="0.3">
      <c r="O3480" t="s">
        <v>12550</v>
      </c>
      <c r="P3480" t="s">
        <v>33</v>
      </c>
      <c r="Q3480" t="s">
        <v>32</v>
      </c>
    </row>
    <row r="3481" spans="15:17" x14ac:dyDescent="0.3">
      <c r="O3481" t="s">
        <v>12554</v>
      </c>
      <c r="P3481" t="s">
        <v>33</v>
      </c>
      <c r="Q3481" t="s">
        <v>47</v>
      </c>
    </row>
    <row r="3482" spans="15:17" x14ac:dyDescent="0.3">
      <c r="O3482" t="s">
        <v>12557</v>
      </c>
      <c r="P3482" t="s">
        <v>33</v>
      </c>
      <c r="Q3482" t="s">
        <v>32</v>
      </c>
    </row>
    <row r="3483" spans="15:17" x14ac:dyDescent="0.3">
      <c r="O3483" t="s">
        <v>12559</v>
      </c>
      <c r="P3483" t="s">
        <v>33</v>
      </c>
      <c r="Q3483" t="s">
        <v>32</v>
      </c>
    </row>
    <row r="3484" spans="15:17" x14ac:dyDescent="0.3">
      <c r="O3484" t="s">
        <v>12562</v>
      </c>
      <c r="P3484" t="s">
        <v>33</v>
      </c>
      <c r="Q3484" t="s">
        <v>32</v>
      </c>
    </row>
    <row r="3485" spans="15:17" x14ac:dyDescent="0.3">
      <c r="O3485" t="s">
        <v>12564</v>
      </c>
      <c r="P3485" t="s">
        <v>33</v>
      </c>
      <c r="Q3485" t="s">
        <v>47</v>
      </c>
    </row>
    <row r="3486" spans="15:17" x14ac:dyDescent="0.3">
      <c r="O3486" t="s">
        <v>12569</v>
      </c>
      <c r="P3486" t="s">
        <v>33</v>
      </c>
      <c r="Q3486" t="s">
        <v>32</v>
      </c>
    </row>
    <row r="3487" spans="15:17" hidden="1" x14ac:dyDescent="0.3">
      <c r="O3487" t="s">
        <v>12574</v>
      </c>
      <c r="P3487" t="s">
        <v>12579</v>
      </c>
      <c r="Q3487" t="s">
        <v>12578</v>
      </c>
    </row>
    <row r="3488" spans="15:17" x14ac:dyDescent="0.3">
      <c r="O3488" t="s">
        <v>12581</v>
      </c>
      <c r="P3488" t="s">
        <v>33</v>
      </c>
      <c r="Q3488" t="s">
        <v>32</v>
      </c>
    </row>
    <row r="3489" spans="15:17" x14ac:dyDescent="0.3">
      <c r="O3489" t="s">
        <v>12587</v>
      </c>
      <c r="P3489" t="s">
        <v>33</v>
      </c>
      <c r="Q3489" t="s">
        <v>32</v>
      </c>
    </row>
    <row r="3490" spans="15:17" x14ac:dyDescent="0.3">
      <c r="O3490" t="s">
        <v>12591</v>
      </c>
      <c r="P3490" t="s">
        <v>33</v>
      </c>
      <c r="Q3490" t="s">
        <v>32</v>
      </c>
    </row>
    <row r="3491" spans="15:17" x14ac:dyDescent="0.3">
      <c r="O3491" t="s">
        <v>12595</v>
      </c>
      <c r="P3491" t="s">
        <v>33</v>
      </c>
      <c r="Q3491" t="s">
        <v>47</v>
      </c>
    </row>
    <row r="3492" spans="15:17" x14ac:dyDescent="0.3">
      <c r="O3492" t="s">
        <v>12601</v>
      </c>
      <c r="P3492" t="s">
        <v>33</v>
      </c>
      <c r="Q3492" t="s">
        <v>32</v>
      </c>
    </row>
    <row r="3493" spans="15:17" x14ac:dyDescent="0.3">
      <c r="O3493" t="s">
        <v>12604</v>
      </c>
      <c r="P3493" t="s">
        <v>33</v>
      </c>
      <c r="Q3493" t="s">
        <v>32</v>
      </c>
    </row>
    <row r="3494" spans="15:17" x14ac:dyDescent="0.3">
      <c r="O3494" t="s">
        <v>12610</v>
      </c>
      <c r="P3494" t="s">
        <v>33</v>
      </c>
      <c r="Q3494" t="s">
        <v>32</v>
      </c>
    </row>
    <row r="3495" spans="15:17" x14ac:dyDescent="0.3">
      <c r="O3495" t="s">
        <v>12613</v>
      </c>
      <c r="P3495" t="s">
        <v>33</v>
      </c>
      <c r="Q3495" t="s">
        <v>32</v>
      </c>
    </row>
    <row r="3496" spans="15:17" x14ac:dyDescent="0.3">
      <c r="O3496" t="s">
        <v>12619</v>
      </c>
      <c r="P3496" t="s">
        <v>33</v>
      </c>
      <c r="Q3496" t="s">
        <v>32</v>
      </c>
    </row>
    <row r="3497" spans="15:17" x14ac:dyDescent="0.3">
      <c r="O3497" t="s">
        <v>12622</v>
      </c>
      <c r="P3497" t="s">
        <v>33</v>
      </c>
      <c r="Q3497" t="s">
        <v>32</v>
      </c>
    </row>
    <row r="3498" spans="15:17" x14ac:dyDescent="0.3">
      <c r="O3498" t="s">
        <v>12625</v>
      </c>
      <c r="P3498" t="s">
        <v>33</v>
      </c>
      <c r="Q3498" t="s">
        <v>32</v>
      </c>
    </row>
    <row r="3499" spans="15:17" x14ac:dyDescent="0.3">
      <c r="O3499" t="s">
        <v>12628</v>
      </c>
      <c r="P3499" t="s">
        <v>33</v>
      </c>
      <c r="Q3499" t="s">
        <v>47</v>
      </c>
    </row>
    <row r="3500" spans="15:17" x14ac:dyDescent="0.3">
      <c r="O3500" t="s">
        <v>12631</v>
      </c>
      <c r="P3500" t="s">
        <v>33</v>
      </c>
      <c r="Q3500" t="s">
        <v>32</v>
      </c>
    </row>
    <row r="3501" spans="15:17" x14ac:dyDescent="0.3">
      <c r="O3501" t="s">
        <v>12635</v>
      </c>
      <c r="P3501" t="s">
        <v>33</v>
      </c>
      <c r="Q3501" t="s">
        <v>5694</v>
      </c>
    </row>
    <row r="3502" spans="15:17" x14ac:dyDescent="0.3">
      <c r="O3502" t="s">
        <v>12640</v>
      </c>
      <c r="P3502" t="s">
        <v>33</v>
      </c>
      <c r="Q3502" t="s">
        <v>32</v>
      </c>
    </row>
    <row r="3503" spans="15:17" x14ac:dyDescent="0.3">
      <c r="O3503" t="s">
        <v>12646</v>
      </c>
      <c r="P3503" t="s">
        <v>33</v>
      </c>
      <c r="Q3503" t="s">
        <v>32</v>
      </c>
    </row>
    <row r="3504" spans="15:17" x14ac:dyDescent="0.3">
      <c r="O3504" t="s">
        <v>12652</v>
      </c>
      <c r="P3504" t="s">
        <v>33</v>
      </c>
      <c r="Q3504" t="s">
        <v>32</v>
      </c>
    </row>
    <row r="3505" spans="15:17" x14ac:dyDescent="0.3">
      <c r="O3505" t="s">
        <v>12655</v>
      </c>
      <c r="P3505" t="s">
        <v>33</v>
      </c>
      <c r="Q3505" t="s">
        <v>32</v>
      </c>
    </row>
    <row r="3506" spans="15:17" x14ac:dyDescent="0.3">
      <c r="O3506" t="s">
        <v>12657</v>
      </c>
      <c r="P3506" t="s">
        <v>33</v>
      </c>
      <c r="Q3506" t="s">
        <v>2536</v>
      </c>
    </row>
    <row r="3507" spans="15:17" hidden="1" x14ac:dyDescent="0.3">
      <c r="O3507" t="s">
        <v>12661</v>
      </c>
      <c r="P3507" t="s">
        <v>2067</v>
      </c>
      <c r="Q3507" t="s">
        <v>1390</v>
      </c>
    </row>
    <row r="3508" spans="15:17" x14ac:dyDescent="0.3">
      <c r="O3508" t="s">
        <v>12667</v>
      </c>
      <c r="P3508" t="s">
        <v>33</v>
      </c>
      <c r="Q3508" t="s">
        <v>47</v>
      </c>
    </row>
    <row r="3509" spans="15:17" x14ac:dyDescent="0.3">
      <c r="O3509" t="s">
        <v>12672</v>
      </c>
      <c r="P3509" t="s">
        <v>33</v>
      </c>
      <c r="Q3509" t="s">
        <v>32</v>
      </c>
    </row>
    <row r="3510" spans="15:17" x14ac:dyDescent="0.3">
      <c r="O3510" t="s">
        <v>12677</v>
      </c>
      <c r="P3510" t="s">
        <v>33</v>
      </c>
      <c r="Q3510" t="s">
        <v>1390</v>
      </c>
    </row>
    <row r="3511" spans="15:17" hidden="1" x14ac:dyDescent="0.3">
      <c r="O3511" t="s">
        <v>12681</v>
      </c>
      <c r="P3511" t="s">
        <v>1988</v>
      </c>
      <c r="Q3511" t="s">
        <v>7783</v>
      </c>
    </row>
    <row r="3512" spans="15:17" x14ac:dyDescent="0.3">
      <c r="O3512" t="s">
        <v>12685</v>
      </c>
      <c r="P3512" t="s">
        <v>33</v>
      </c>
      <c r="Q3512" t="s">
        <v>32</v>
      </c>
    </row>
    <row r="3513" spans="15:17" x14ac:dyDescent="0.3">
      <c r="O3513" t="s">
        <v>12690</v>
      </c>
      <c r="P3513" t="s">
        <v>33</v>
      </c>
      <c r="Q3513" t="s">
        <v>32</v>
      </c>
    </row>
    <row r="3514" spans="15:17" x14ac:dyDescent="0.3">
      <c r="O3514" t="s">
        <v>12693</v>
      </c>
      <c r="P3514" t="s">
        <v>33</v>
      </c>
      <c r="Q3514" t="s">
        <v>32</v>
      </c>
    </row>
    <row r="3515" spans="15:17" hidden="1" x14ac:dyDescent="0.3">
      <c r="O3515" t="s">
        <v>12696</v>
      </c>
      <c r="P3515" t="s">
        <v>12701</v>
      </c>
      <c r="Q3515" t="s">
        <v>287</v>
      </c>
    </row>
    <row r="3516" spans="15:17" hidden="1" x14ac:dyDescent="0.3">
      <c r="O3516" t="s">
        <v>12703</v>
      </c>
      <c r="P3516" t="s">
        <v>7892</v>
      </c>
      <c r="Q3516" t="s">
        <v>572</v>
      </c>
    </row>
    <row r="3517" spans="15:17" x14ac:dyDescent="0.3">
      <c r="O3517" t="s">
        <v>12707</v>
      </c>
      <c r="P3517" t="s">
        <v>33</v>
      </c>
      <c r="Q3517" t="s">
        <v>32</v>
      </c>
    </row>
    <row r="3518" spans="15:17" x14ac:dyDescent="0.3">
      <c r="O3518" t="s">
        <v>12711</v>
      </c>
      <c r="P3518" t="s">
        <v>33</v>
      </c>
      <c r="Q3518" t="s">
        <v>32</v>
      </c>
    </row>
    <row r="3519" spans="15:17" x14ac:dyDescent="0.3">
      <c r="O3519" t="s">
        <v>12713</v>
      </c>
      <c r="P3519" t="s">
        <v>33</v>
      </c>
      <c r="Q3519" t="s">
        <v>32</v>
      </c>
    </row>
    <row r="3520" spans="15:17" x14ac:dyDescent="0.3">
      <c r="O3520" t="s">
        <v>12718</v>
      </c>
      <c r="P3520" t="s">
        <v>33</v>
      </c>
      <c r="Q3520" t="s">
        <v>32</v>
      </c>
    </row>
    <row r="3521" spans="15:17" x14ac:dyDescent="0.3">
      <c r="O3521" t="s">
        <v>12722</v>
      </c>
      <c r="P3521" t="s">
        <v>33</v>
      </c>
      <c r="Q3521" t="s">
        <v>47</v>
      </c>
    </row>
    <row r="3522" spans="15:17" hidden="1" x14ac:dyDescent="0.3">
      <c r="O3522" t="s">
        <v>12727</v>
      </c>
      <c r="P3522" t="s">
        <v>9847</v>
      </c>
      <c r="Q3522" t="s">
        <v>4855</v>
      </c>
    </row>
    <row r="3523" spans="15:17" x14ac:dyDescent="0.3">
      <c r="O3523" t="s">
        <v>12731</v>
      </c>
      <c r="P3523" t="s">
        <v>33</v>
      </c>
      <c r="Q3523" t="s">
        <v>47</v>
      </c>
    </row>
    <row r="3524" spans="15:17" x14ac:dyDescent="0.3">
      <c r="O3524" t="s">
        <v>12734</v>
      </c>
      <c r="P3524" t="s">
        <v>33</v>
      </c>
      <c r="Q3524" t="s">
        <v>32</v>
      </c>
    </row>
    <row r="3525" spans="15:17" hidden="1" x14ac:dyDescent="0.3">
      <c r="O3525" t="s">
        <v>12739</v>
      </c>
      <c r="P3525" t="s">
        <v>12743</v>
      </c>
      <c r="Q3525" t="s">
        <v>1390</v>
      </c>
    </row>
    <row r="3526" spans="15:17" hidden="1" x14ac:dyDescent="0.3">
      <c r="O3526" t="s">
        <v>12745</v>
      </c>
      <c r="P3526" t="s">
        <v>12579</v>
      </c>
      <c r="Q3526" t="s">
        <v>12578</v>
      </c>
    </row>
    <row r="3527" spans="15:17" x14ac:dyDescent="0.3">
      <c r="O3527" t="s">
        <v>12751</v>
      </c>
      <c r="P3527" t="s">
        <v>33</v>
      </c>
      <c r="Q3527" t="s">
        <v>4855</v>
      </c>
    </row>
    <row r="3528" spans="15:17" hidden="1" x14ac:dyDescent="0.3">
      <c r="O3528" t="s">
        <v>12757</v>
      </c>
      <c r="P3528" t="s">
        <v>2067</v>
      </c>
      <c r="Q3528" t="s">
        <v>1390</v>
      </c>
    </row>
    <row r="3529" spans="15:17" x14ac:dyDescent="0.3">
      <c r="O3529" t="s">
        <v>12762</v>
      </c>
      <c r="P3529" t="s">
        <v>33</v>
      </c>
      <c r="Q3529" t="s">
        <v>32</v>
      </c>
    </row>
    <row r="3530" spans="15:17" x14ac:dyDescent="0.3">
      <c r="O3530" t="s">
        <v>12765</v>
      </c>
      <c r="P3530" t="s">
        <v>33</v>
      </c>
      <c r="Q3530" t="s">
        <v>32</v>
      </c>
    </row>
    <row r="3531" spans="15:17" x14ac:dyDescent="0.3">
      <c r="O3531" t="s">
        <v>12768</v>
      </c>
      <c r="P3531" t="s">
        <v>33</v>
      </c>
      <c r="Q3531" t="s">
        <v>32</v>
      </c>
    </row>
    <row r="3532" spans="15:17" x14ac:dyDescent="0.3">
      <c r="O3532" t="s">
        <v>12773</v>
      </c>
      <c r="P3532" t="s">
        <v>33</v>
      </c>
      <c r="Q3532" t="s">
        <v>32</v>
      </c>
    </row>
    <row r="3533" spans="15:17" x14ac:dyDescent="0.3">
      <c r="O3533" t="s">
        <v>12778</v>
      </c>
      <c r="P3533" t="s">
        <v>33</v>
      </c>
      <c r="Q3533" t="s">
        <v>32</v>
      </c>
    </row>
    <row r="3534" spans="15:17" x14ac:dyDescent="0.3">
      <c r="O3534" t="s">
        <v>12783</v>
      </c>
      <c r="P3534" t="s">
        <v>33</v>
      </c>
      <c r="Q3534" t="s">
        <v>32</v>
      </c>
    </row>
    <row r="3535" spans="15:17" x14ac:dyDescent="0.3">
      <c r="O3535" t="s">
        <v>12788</v>
      </c>
      <c r="P3535" t="s">
        <v>33</v>
      </c>
      <c r="Q3535" t="s">
        <v>205</v>
      </c>
    </row>
    <row r="3536" spans="15:17" x14ac:dyDescent="0.3">
      <c r="O3536" t="s">
        <v>12790</v>
      </c>
      <c r="P3536" t="s">
        <v>33</v>
      </c>
      <c r="Q3536" t="s">
        <v>32</v>
      </c>
    </row>
    <row r="3537" spans="15:17" x14ac:dyDescent="0.3">
      <c r="O3537" t="s">
        <v>12793</v>
      </c>
      <c r="P3537" t="s">
        <v>33</v>
      </c>
      <c r="Q3537" t="s">
        <v>32</v>
      </c>
    </row>
    <row r="3538" spans="15:17" hidden="1" x14ac:dyDescent="0.3">
      <c r="O3538" t="s">
        <v>12796</v>
      </c>
      <c r="P3538" t="s">
        <v>1988</v>
      </c>
      <c r="Q3538" t="s">
        <v>12013</v>
      </c>
    </row>
    <row r="3539" spans="15:17" x14ac:dyDescent="0.3">
      <c r="O3539" t="s">
        <v>12801</v>
      </c>
      <c r="P3539" t="s">
        <v>33</v>
      </c>
      <c r="Q3539" t="s">
        <v>32</v>
      </c>
    </row>
    <row r="3540" spans="15:17" x14ac:dyDescent="0.3">
      <c r="O3540" t="s">
        <v>12805</v>
      </c>
      <c r="P3540" t="s">
        <v>33</v>
      </c>
      <c r="Q3540" t="s">
        <v>32</v>
      </c>
    </row>
    <row r="3541" spans="15:17" x14ac:dyDescent="0.3">
      <c r="O3541" t="s">
        <v>12808</v>
      </c>
      <c r="P3541" t="s">
        <v>33</v>
      </c>
      <c r="Q3541" t="s">
        <v>1390</v>
      </c>
    </row>
    <row r="3542" spans="15:17" x14ac:dyDescent="0.3">
      <c r="O3542" t="s">
        <v>12812</v>
      </c>
      <c r="P3542" t="s">
        <v>33</v>
      </c>
      <c r="Q3542" t="s">
        <v>32</v>
      </c>
    </row>
    <row r="3543" spans="15:17" x14ac:dyDescent="0.3">
      <c r="O3543" t="s">
        <v>12817</v>
      </c>
      <c r="P3543" t="s">
        <v>33</v>
      </c>
      <c r="Q3543" t="s">
        <v>32</v>
      </c>
    </row>
    <row r="3544" spans="15:17" x14ac:dyDescent="0.3">
      <c r="O3544" t="s">
        <v>12819</v>
      </c>
      <c r="P3544" t="s">
        <v>33</v>
      </c>
      <c r="Q3544" t="s">
        <v>32</v>
      </c>
    </row>
    <row r="3545" spans="15:17" x14ac:dyDescent="0.3">
      <c r="O3545" t="s">
        <v>12822</v>
      </c>
      <c r="P3545" t="s">
        <v>33</v>
      </c>
      <c r="Q3545" t="s">
        <v>32</v>
      </c>
    </row>
    <row r="3546" spans="15:17" x14ac:dyDescent="0.3">
      <c r="O3546" t="s">
        <v>12828</v>
      </c>
      <c r="P3546" t="s">
        <v>33</v>
      </c>
      <c r="Q3546" t="s">
        <v>32</v>
      </c>
    </row>
    <row r="3547" spans="15:17" x14ac:dyDescent="0.3">
      <c r="O3547" t="s">
        <v>12831</v>
      </c>
      <c r="P3547" t="s">
        <v>33</v>
      </c>
      <c r="Q3547" t="s">
        <v>32</v>
      </c>
    </row>
    <row r="3548" spans="15:17" x14ac:dyDescent="0.3">
      <c r="O3548" t="s">
        <v>12834</v>
      </c>
      <c r="P3548" t="s">
        <v>33</v>
      </c>
      <c r="Q3548" t="s">
        <v>32</v>
      </c>
    </row>
    <row r="3549" spans="15:17" x14ac:dyDescent="0.3">
      <c r="O3549" t="s">
        <v>12836</v>
      </c>
      <c r="P3549" t="s">
        <v>33</v>
      </c>
      <c r="Q3549" t="s">
        <v>32</v>
      </c>
    </row>
    <row r="3550" spans="15:17" x14ac:dyDescent="0.3">
      <c r="O3550" t="s">
        <v>12840</v>
      </c>
      <c r="P3550" t="s">
        <v>33</v>
      </c>
      <c r="Q3550" t="s">
        <v>32</v>
      </c>
    </row>
    <row r="3551" spans="15:17" x14ac:dyDescent="0.3">
      <c r="O3551" t="s">
        <v>12845</v>
      </c>
      <c r="P3551" t="s">
        <v>33</v>
      </c>
      <c r="Q3551" t="s">
        <v>205</v>
      </c>
    </row>
    <row r="3552" spans="15:17" x14ac:dyDescent="0.3">
      <c r="O3552" t="s">
        <v>12850</v>
      </c>
      <c r="P3552" t="s">
        <v>33</v>
      </c>
      <c r="Q3552" t="s">
        <v>32</v>
      </c>
    </row>
    <row r="3553" spans="15:17" x14ac:dyDescent="0.3">
      <c r="O3553" t="s">
        <v>12853</v>
      </c>
      <c r="P3553" t="s">
        <v>33</v>
      </c>
      <c r="Q3553" t="s">
        <v>32</v>
      </c>
    </row>
    <row r="3554" spans="15:17" x14ac:dyDescent="0.3">
      <c r="O3554" t="s">
        <v>12855</v>
      </c>
      <c r="P3554" t="s">
        <v>33</v>
      </c>
      <c r="Q3554" t="s">
        <v>32</v>
      </c>
    </row>
    <row r="3555" spans="15:17" hidden="1" x14ac:dyDescent="0.3">
      <c r="O3555" t="s">
        <v>12861</v>
      </c>
      <c r="P3555" t="s">
        <v>1988</v>
      </c>
      <c r="Q3555" t="s">
        <v>12013</v>
      </c>
    </row>
    <row r="3556" spans="15:17" x14ac:dyDescent="0.3">
      <c r="O3556" t="s">
        <v>12866</v>
      </c>
      <c r="P3556" t="s">
        <v>33</v>
      </c>
      <c r="Q3556" t="s">
        <v>47</v>
      </c>
    </row>
    <row r="3557" spans="15:17" x14ac:dyDescent="0.3">
      <c r="O3557" t="s">
        <v>12871</v>
      </c>
      <c r="P3557" t="s">
        <v>33</v>
      </c>
      <c r="Q3557" t="s">
        <v>47</v>
      </c>
    </row>
    <row r="3558" spans="15:17" hidden="1" x14ac:dyDescent="0.3">
      <c r="O3558" t="s">
        <v>12873</v>
      </c>
      <c r="P3558" t="s">
        <v>10437</v>
      </c>
      <c r="Q3558" t="s">
        <v>5403</v>
      </c>
    </row>
    <row r="3559" spans="15:17" x14ac:dyDescent="0.3">
      <c r="O3559" t="s">
        <v>12877</v>
      </c>
      <c r="P3559" t="s">
        <v>33</v>
      </c>
      <c r="Q3559" t="s">
        <v>32</v>
      </c>
    </row>
    <row r="3560" spans="15:17" hidden="1" x14ac:dyDescent="0.3">
      <c r="O3560" t="s">
        <v>12879</v>
      </c>
      <c r="P3560" t="s">
        <v>12884</v>
      </c>
      <c r="Q3560" t="s">
        <v>32</v>
      </c>
    </row>
    <row r="3561" spans="15:17" x14ac:dyDescent="0.3">
      <c r="O3561" t="s">
        <v>12886</v>
      </c>
      <c r="P3561" t="s">
        <v>33</v>
      </c>
      <c r="Q3561" t="s">
        <v>32</v>
      </c>
    </row>
    <row r="3562" spans="15:17" x14ac:dyDescent="0.3">
      <c r="O3562" t="s">
        <v>12889</v>
      </c>
      <c r="P3562" t="s">
        <v>33</v>
      </c>
      <c r="Q3562" t="s">
        <v>205</v>
      </c>
    </row>
    <row r="3563" spans="15:17" x14ac:dyDescent="0.3">
      <c r="O3563" t="s">
        <v>12892</v>
      </c>
      <c r="P3563" t="s">
        <v>33</v>
      </c>
      <c r="Q3563" t="s">
        <v>32</v>
      </c>
    </row>
    <row r="3564" spans="15:17" x14ac:dyDescent="0.3">
      <c r="O3564" t="s">
        <v>12895</v>
      </c>
      <c r="P3564" t="s">
        <v>33</v>
      </c>
      <c r="Q3564" t="s">
        <v>4855</v>
      </c>
    </row>
    <row r="3565" spans="15:17" x14ac:dyDescent="0.3">
      <c r="O3565" t="s">
        <v>12900</v>
      </c>
      <c r="P3565" t="s">
        <v>33</v>
      </c>
      <c r="Q3565" t="s">
        <v>32</v>
      </c>
    </row>
    <row r="3566" spans="15:17" x14ac:dyDescent="0.3">
      <c r="O3566" t="s">
        <v>12905</v>
      </c>
      <c r="P3566" t="s">
        <v>33</v>
      </c>
      <c r="Q3566" t="s">
        <v>32</v>
      </c>
    </row>
    <row r="3567" spans="15:17" x14ac:dyDescent="0.3">
      <c r="O3567" t="s">
        <v>12910</v>
      </c>
      <c r="P3567" t="s">
        <v>33</v>
      </c>
      <c r="Q3567" t="s">
        <v>32</v>
      </c>
    </row>
    <row r="3568" spans="15:17" x14ac:dyDescent="0.3">
      <c r="O3568" t="s">
        <v>12913</v>
      </c>
      <c r="P3568" t="s">
        <v>33</v>
      </c>
      <c r="Q3568" t="s">
        <v>32</v>
      </c>
    </row>
    <row r="3569" spans="15:17" x14ac:dyDescent="0.3">
      <c r="O3569" t="s">
        <v>12915</v>
      </c>
      <c r="P3569" t="s">
        <v>33</v>
      </c>
      <c r="Q3569" t="s">
        <v>32</v>
      </c>
    </row>
    <row r="3570" spans="15:17" hidden="1" x14ac:dyDescent="0.3">
      <c r="O3570" t="s">
        <v>12917</v>
      </c>
      <c r="P3570" t="s">
        <v>1988</v>
      </c>
      <c r="Q3570" t="s">
        <v>7783</v>
      </c>
    </row>
    <row r="3571" spans="15:17" hidden="1" x14ac:dyDescent="0.3">
      <c r="O3571" t="s">
        <v>12923</v>
      </c>
      <c r="P3571" t="s">
        <v>9847</v>
      </c>
      <c r="Q3571" t="s">
        <v>4855</v>
      </c>
    </row>
    <row r="3572" spans="15:17" x14ac:dyDescent="0.3">
      <c r="O3572" t="s">
        <v>12927</v>
      </c>
      <c r="P3572" t="s">
        <v>33</v>
      </c>
      <c r="Q3572" t="s">
        <v>32</v>
      </c>
    </row>
    <row r="3573" spans="15:17" x14ac:dyDescent="0.3">
      <c r="O3573" t="s">
        <v>12929</v>
      </c>
      <c r="P3573" t="s">
        <v>33</v>
      </c>
      <c r="Q3573" t="s">
        <v>32</v>
      </c>
    </row>
    <row r="3574" spans="15:17" x14ac:dyDescent="0.3">
      <c r="O3574" t="s">
        <v>12932</v>
      </c>
      <c r="P3574" t="s">
        <v>33</v>
      </c>
      <c r="Q3574" t="s">
        <v>32</v>
      </c>
    </row>
    <row r="3575" spans="15:17" x14ac:dyDescent="0.3">
      <c r="O3575" t="s">
        <v>12935</v>
      </c>
      <c r="P3575" t="s">
        <v>33</v>
      </c>
      <c r="Q3575" t="s">
        <v>32</v>
      </c>
    </row>
    <row r="3576" spans="15:17" hidden="1" x14ac:dyDescent="0.3">
      <c r="O3576" t="s">
        <v>12937</v>
      </c>
      <c r="P3576" t="s">
        <v>6776</v>
      </c>
      <c r="Q3576" t="s">
        <v>6060</v>
      </c>
    </row>
    <row r="3577" spans="15:17" hidden="1" x14ac:dyDescent="0.3">
      <c r="O3577" t="s">
        <v>12941</v>
      </c>
      <c r="P3577" t="s">
        <v>10987</v>
      </c>
      <c r="Q3577" t="s">
        <v>8849</v>
      </c>
    </row>
    <row r="3578" spans="15:17" x14ac:dyDescent="0.3">
      <c r="O3578" t="s">
        <v>12947</v>
      </c>
      <c r="P3578" t="s">
        <v>33</v>
      </c>
      <c r="Q3578" t="s">
        <v>32</v>
      </c>
    </row>
    <row r="3579" spans="15:17" x14ac:dyDescent="0.3">
      <c r="O3579" t="s">
        <v>12952</v>
      </c>
      <c r="P3579" t="s">
        <v>33</v>
      </c>
      <c r="Q3579" t="s">
        <v>32</v>
      </c>
    </row>
    <row r="3580" spans="15:17" x14ac:dyDescent="0.3">
      <c r="O3580" t="s">
        <v>12958</v>
      </c>
      <c r="P3580" t="s">
        <v>33</v>
      </c>
      <c r="Q3580" t="s">
        <v>205</v>
      </c>
    </row>
    <row r="3581" spans="15:17" x14ac:dyDescent="0.3">
      <c r="O3581" t="s">
        <v>12961</v>
      </c>
      <c r="P3581" t="s">
        <v>33</v>
      </c>
      <c r="Q3581" t="s">
        <v>32</v>
      </c>
    </row>
    <row r="3582" spans="15:17" hidden="1" x14ac:dyDescent="0.3">
      <c r="O3582" t="s">
        <v>12964</v>
      </c>
      <c r="P3582" t="s">
        <v>1988</v>
      </c>
      <c r="Q3582" t="s">
        <v>32</v>
      </c>
    </row>
    <row r="3583" spans="15:17" x14ac:dyDescent="0.3">
      <c r="O3583" t="s">
        <v>12970</v>
      </c>
      <c r="P3583" t="s">
        <v>33</v>
      </c>
      <c r="Q3583" t="s">
        <v>32</v>
      </c>
    </row>
    <row r="3584" spans="15:17" x14ac:dyDescent="0.3">
      <c r="O3584" t="s">
        <v>12973</v>
      </c>
      <c r="P3584" t="s">
        <v>33</v>
      </c>
      <c r="Q3584" t="s">
        <v>32</v>
      </c>
    </row>
    <row r="3585" spans="15:17" x14ac:dyDescent="0.3">
      <c r="O3585" t="s">
        <v>12976</v>
      </c>
      <c r="P3585" t="s">
        <v>33</v>
      </c>
      <c r="Q3585" t="s">
        <v>47</v>
      </c>
    </row>
    <row r="3586" spans="15:17" x14ac:dyDescent="0.3">
      <c r="O3586" t="s">
        <v>12979</v>
      </c>
      <c r="P3586" t="s">
        <v>33</v>
      </c>
      <c r="Q3586" t="s">
        <v>32</v>
      </c>
    </row>
    <row r="3587" spans="15:17" x14ac:dyDescent="0.3">
      <c r="O3587" t="s">
        <v>12983</v>
      </c>
      <c r="P3587" t="s">
        <v>33</v>
      </c>
      <c r="Q3587" t="s">
        <v>205</v>
      </c>
    </row>
    <row r="3588" spans="15:17" x14ac:dyDescent="0.3">
      <c r="O3588" t="s">
        <v>12989</v>
      </c>
      <c r="P3588" t="s">
        <v>33</v>
      </c>
      <c r="Q3588" t="s">
        <v>205</v>
      </c>
    </row>
    <row r="3589" spans="15:17" hidden="1" x14ac:dyDescent="0.3">
      <c r="O3589" t="s">
        <v>12994</v>
      </c>
      <c r="P3589" t="s">
        <v>13000</v>
      </c>
      <c r="Q3589" t="s">
        <v>12999</v>
      </c>
    </row>
    <row r="3590" spans="15:17" x14ac:dyDescent="0.3">
      <c r="O3590" t="s">
        <v>13002</v>
      </c>
      <c r="P3590" t="s">
        <v>33</v>
      </c>
      <c r="Q3590" t="s">
        <v>32</v>
      </c>
    </row>
    <row r="3591" spans="15:17" x14ac:dyDescent="0.3">
      <c r="O3591" t="s">
        <v>13005</v>
      </c>
      <c r="P3591" t="s">
        <v>33</v>
      </c>
      <c r="Q3591" t="s">
        <v>32</v>
      </c>
    </row>
    <row r="3592" spans="15:17" x14ac:dyDescent="0.3">
      <c r="O3592" t="s">
        <v>13010</v>
      </c>
      <c r="P3592" t="s">
        <v>33</v>
      </c>
      <c r="Q3592" t="s">
        <v>32</v>
      </c>
    </row>
    <row r="3593" spans="15:17" x14ac:dyDescent="0.3">
      <c r="O3593" t="s">
        <v>13012</v>
      </c>
      <c r="P3593" t="s">
        <v>33</v>
      </c>
      <c r="Q3593" t="s">
        <v>47</v>
      </c>
    </row>
    <row r="3594" spans="15:17" x14ac:dyDescent="0.3">
      <c r="O3594" t="s">
        <v>13016</v>
      </c>
      <c r="P3594" t="s">
        <v>33</v>
      </c>
      <c r="Q3594" t="s">
        <v>32</v>
      </c>
    </row>
    <row r="3595" spans="15:17" x14ac:dyDescent="0.3">
      <c r="O3595" t="s">
        <v>13019</v>
      </c>
      <c r="P3595" t="s">
        <v>33</v>
      </c>
      <c r="Q3595" t="s">
        <v>47</v>
      </c>
    </row>
    <row r="3596" spans="15:17" x14ac:dyDescent="0.3">
      <c r="O3596" t="s">
        <v>13025</v>
      </c>
      <c r="P3596" t="s">
        <v>33</v>
      </c>
      <c r="Q3596" t="s">
        <v>32</v>
      </c>
    </row>
    <row r="3597" spans="15:17" x14ac:dyDescent="0.3">
      <c r="O3597" t="s">
        <v>13031</v>
      </c>
      <c r="P3597" t="s">
        <v>33</v>
      </c>
      <c r="Q3597" t="s">
        <v>32</v>
      </c>
    </row>
    <row r="3598" spans="15:17" hidden="1" x14ac:dyDescent="0.3">
      <c r="O3598" t="s">
        <v>13033</v>
      </c>
      <c r="P3598" t="s">
        <v>5440</v>
      </c>
      <c r="Q3598" t="s">
        <v>2116</v>
      </c>
    </row>
    <row r="3599" spans="15:17" x14ac:dyDescent="0.3">
      <c r="O3599" t="s">
        <v>13039</v>
      </c>
      <c r="P3599" t="s">
        <v>33</v>
      </c>
      <c r="Q3599" t="s">
        <v>32</v>
      </c>
    </row>
    <row r="3600" spans="15:17" x14ac:dyDescent="0.3">
      <c r="O3600" t="s">
        <v>13041</v>
      </c>
      <c r="P3600" t="s">
        <v>33</v>
      </c>
      <c r="Q3600" t="s">
        <v>32</v>
      </c>
    </row>
    <row r="3601" spans="15:17" x14ac:dyDescent="0.3">
      <c r="O3601" t="s">
        <v>13045</v>
      </c>
      <c r="P3601" t="s">
        <v>33</v>
      </c>
      <c r="Q3601" t="s">
        <v>32</v>
      </c>
    </row>
    <row r="3602" spans="15:17" x14ac:dyDescent="0.3">
      <c r="O3602" t="s">
        <v>13049</v>
      </c>
      <c r="P3602" t="s">
        <v>33</v>
      </c>
      <c r="Q3602" t="s">
        <v>32</v>
      </c>
    </row>
    <row r="3603" spans="15:17" x14ac:dyDescent="0.3">
      <c r="O3603" t="s">
        <v>13054</v>
      </c>
      <c r="P3603" t="s">
        <v>33</v>
      </c>
      <c r="Q3603" t="s">
        <v>32</v>
      </c>
    </row>
    <row r="3604" spans="15:17" x14ac:dyDescent="0.3">
      <c r="O3604" t="s">
        <v>13057</v>
      </c>
      <c r="P3604" t="s">
        <v>33</v>
      </c>
      <c r="Q3604" t="s">
        <v>32</v>
      </c>
    </row>
    <row r="3605" spans="15:17" x14ac:dyDescent="0.3">
      <c r="O3605" t="s">
        <v>13061</v>
      </c>
      <c r="P3605" t="s">
        <v>33</v>
      </c>
      <c r="Q3605" t="s">
        <v>32</v>
      </c>
    </row>
    <row r="3606" spans="15:17" x14ac:dyDescent="0.3">
      <c r="O3606" t="s">
        <v>13063</v>
      </c>
      <c r="P3606" t="s">
        <v>33</v>
      </c>
      <c r="Q3606" t="s">
        <v>32</v>
      </c>
    </row>
    <row r="3607" spans="15:17" x14ac:dyDescent="0.3">
      <c r="O3607" t="s">
        <v>13068</v>
      </c>
      <c r="P3607" t="s">
        <v>33</v>
      </c>
      <c r="Q3607" t="s">
        <v>32</v>
      </c>
    </row>
    <row r="3608" spans="15:17" x14ac:dyDescent="0.3">
      <c r="O3608" t="s">
        <v>13073</v>
      </c>
      <c r="P3608" t="s">
        <v>33</v>
      </c>
      <c r="Q3608" t="s">
        <v>32</v>
      </c>
    </row>
    <row r="3609" spans="15:17" x14ac:dyDescent="0.3">
      <c r="O3609" t="s">
        <v>13077</v>
      </c>
      <c r="P3609" t="s">
        <v>33</v>
      </c>
      <c r="Q3609" t="s">
        <v>47</v>
      </c>
    </row>
    <row r="3610" spans="15:17" x14ac:dyDescent="0.3">
      <c r="O3610" t="s">
        <v>13079</v>
      </c>
      <c r="P3610" t="s">
        <v>33</v>
      </c>
      <c r="Q3610" t="s">
        <v>32</v>
      </c>
    </row>
    <row r="3611" spans="15:17" x14ac:dyDescent="0.3">
      <c r="O3611" t="s">
        <v>13084</v>
      </c>
      <c r="P3611" t="s">
        <v>33</v>
      </c>
      <c r="Q3611" t="s">
        <v>32</v>
      </c>
    </row>
    <row r="3612" spans="15:17" x14ac:dyDescent="0.3">
      <c r="O3612" t="s">
        <v>13087</v>
      </c>
      <c r="P3612" t="s">
        <v>33</v>
      </c>
      <c r="Q3612" t="s">
        <v>32</v>
      </c>
    </row>
    <row r="3613" spans="15:17" x14ac:dyDescent="0.3">
      <c r="O3613" t="s">
        <v>13092</v>
      </c>
      <c r="P3613" t="s">
        <v>33</v>
      </c>
      <c r="Q3613" t="s">
        <v>32</v>
      </c>
    </row>
    <row r="3614" spans="15:17" hidden="1" x14ac:dyDescent="0.3">
      <c r="O3614" t="s">
        <v>13097</v>
      </c>
      <c r="P3614" t="s">
        <v>9847</v>
      </c>
      <c r="Q3614" t="s">
        <v>4855</v>
      </c>
    </row>
    <row r="3615" spans="15:17" x14ac:dyDescent="0.3">
      <c r="O3615" t="s">
        <v>13103</v>
      </c>
      <c r="P3615" t="s">
        <v>33</v>
      </c>
      <c r="Q3615" t="s">
        <v>32</v>
      </c>
    </row>
    <row r="3616" spans="15:17" x14ac:dyDescent="0.3">
      <c r="O3616" t="s">
        <v>13107</v>
      </c>
      <c r="P3616" t="s">
        <v>33</v>
      </c>
      <c r="Q3616" t="s">
        <v>32</v>
      </c>
    </row>
    <row r="3617" spans="15:17" x14ac:dyDescent="0.3">
      <c r="O3617" t="s">
        <v>13109</v>
      </c>
      <c r="P3617" t="s">
        <v>33</v>
      </c>
      <c r="Q3617" t="s">
        <v>32</v>
      </c>
    </row>
    <row r="3618" spans="15:17" x14ac:dyDescent="0.3">
      <c r="O3618" t="s">
        <v>13112</v>
      </c>
      <c r="P3618" t="s">
        <v>33</v>
      </c>
      <c r="Q3618" t="s">
        <v>32</v>
      </c>
    </row>
    <row r="3619" spans="15:17" x14ac:dyDescent="0.3">
      <c r="O3619" t="s">
        <v>13115</v>
      </c>
      <c r="P3619" t="s">
        <v>33</v>
      </c>
      <c r="Q3619" t="s">
        <v>32</v>
      </c>
    </row>
    <row r="3620" spans="15:17" x14ac:dyDescent="0.3">
      <c r="O3620" t="s">
        <v>13118</v>
      </c>
      <c r="P3620" t="s">
        <v>33</v>
      </c>
      <c r="Q3620" t="s">
        <v>32</v>
      </c>
    </row>
    <row r="3621" spans="15:17" x14ac:dyDescent="0.3">
      <c r="O3621" t="s">
        <v>13121</v>
      </c>
      <c r="P3621" t="s">
        <v>33</v>
      </c>
      <c r="Q3621" t="s">
        <v>32</v>
      </c>
    </row>
    <row r="3622" spans="15:17" hidden="1" x14ac:dyDescent="0.3">
      <c r="O3622" t="s">
        <v>13124</v>
      </c>
      <c r="P3622" t="s">
        <v>13000</v>
      </c>
      <c r="Q3622" t="s">
        <v>47</v>
      </c>
    </row>
    <row r="3623" spans="15:17" x14ac:dyDescent="0.3">
      <c r="O3623" t="s">
        <v>13130</v>
      </c>
      <c r="P3623" t="s">
        <v>33</v>
      </c>
      <c r="Q3623" t="s">
        <v>32</v>
      </c>
    </row>
    <row r="3624" spans="15:17" x14ac:dyDescent="0.3">
      <c r="O3624" t="s">
        <v>13134</v>
      </c>
      <c r="P3624" t="s">
        <v>33</v>
      </c>
      <c r="Q3624" t="s">
        <v>47</v>
      </c>
    </row>
    <row r="3625" spans="15:17" x14ac:dyDescent="0.3">
      <c r="O3625" t="s">
        <v>13140</v>
      </c>
      <c r="P3625" t="s">
        <v>33</v>
      </c>
      <c r="Q3625" t="s">
        <v>137</v>
      </c>
    </row>
    <row r="3626" spans="15:17" x14ac:dyDescent="0.3">
      <c r="O3626" t="s">
        <v>13146</v>
      </c>
      <c r="P3626" t="s">
        <v>33</v>
      </c>
      <c r="Q3626" t="s">
        <v>5403</v>
      </c>
    </row>
    <row r="3627" spans="15:17" x14ac:dyDescent="0.3">
      <c r="O3627" t="s">
        <v>13151</v>
      </c>
      <c r="P3627" t="s">
        <v>33</v>
      </c>
      <c r="Q3627" t="s">
        <v>32</v>
      </c>
    </row>
    <row r="3628" spans="15:17" hidden="1" x14ac:dyDescent="0.3">
      <c r="O3628" t="s">
        <v>13156</v>
      </c>
      <c r="P3628" t="s">
        <v>9847</v>
      </c>
      <c r="Q3628" t="s">
        <v>4855</v>
      </c>
    </row>
    <row r="3629" spans="15:17" x14ac:dyDescent="0.3">
      <c r="O3629" t="s">
        <v>13162</v>
      </c>
      <c r="P3629" t="s">
        <v>33</v>
      </c>
      <c r="Q3629" t="s">
        <v>32</v>
      </c>
    </row>
    <row r="3630" spans="15:17" x14ac:dyDescent="0.3">
      <c r="O3630" t="s">
        <v>13166</v>
      </c>
      <c r="P3630" t="s">
        <v>33</v>
      </c>
      <c r="Q3630" t="s">
        <v>32</v>
      </c>
    </row>
    <row r="3631" spans="15:17" x14ac:dyDescent="0.3">
      <c r="O3631" t="s">
        <v>13169</v>
      </c>
      <c r="P3631" t="s">
        <v>33</v>
      </c>
      <c r="Q3631" t="s">
        <v>32</v>
      </c>
    </row>
    <row r="3632" spans="15:17" x14ac:dyDescent="0.3">
      <c r="O3632" t="s">
        <v>13171</v>
      </c>
      <c r="P3632" t="s">
        <v>33</v>
      </c>
      <c r="Q3632" t="s">
        <v>32</v>
      </c>
    </row>
    <row r="3633" spans="15:17" x14ac:dyDescent="0.3">
      <c r="O3633" t="s">
        <v>13173</v>
      </c>
      <c r="P3633" t="s">
        <v>33</v>
      </c>
      <c r="Q3633" t="s">
        <v>32</v>
      </c>
    </row>
    <row r="3634" spans="15:17" x14ac:dyDescent="0.3">
      <c r="O3634" t="s">
        <v>13178</v>
      </c>
      <c r="P3634" t="s">
        <v>33</v>
      </c>
      <c r="Q3634" t="s">
        <v>32</v>
      </c>
    </row>
    <row r="3635" spans="15:17" x14ac:dyDescent="0.3">
      <c r="O3635" t="s">
        <v>13183</v>
      </c>
      <c r="P3635" t="s">
        <v>33</v>
      </c>
      <c r="Q3635" t="s">
        <v>32</v>
      </c>
    </row>
    <row r="3636" spans="15:17" x14ac:dyDescent="0.3">
      <c r="O3636" t="s">
        <v>13188</v>
      </c>
      <c r="P3636" t="s">
        <v>33</v>
      </c>
      <c r="Q3636" t="s">
        <v>572</v>
      </c>
    </row>
    <row r="3637" spans="15:17" x14ac:dyDescent="0.3">
      <c r="O3637" t="s">
        <v>13192</v>
      </c>
      <c r="P3637" t="s">
        <v>33</v>
      </c>
      <c r="Q3637" t="s">
        <v>32</v>
      </c>
    </row>
    <row r="3638" spans="15:17" x14ac:dyDescent="0.3">
      <c r="O3638" t="s">
        <v>13195</v>
      </c>
      <c r="P3638" t="s">
        <v>33</v>
      </c>
      <c r="Q3638" t="s">
        <v>32</v>
      </c>
    </row>
    <row r="3639" spans="15:17" x14ac:dyDescent="0.3">
      <c r="O3639" t="s">
        <v>13199</v>
      </c>
      <c r="P3639" t="s">
        <v>33</v>
      </c>
      <c r="Q3639" t="s">
        <v>32</v>
      </c>
    </row>
    <row r="3640" spans="15:17" hidden="1" x14ac:dyDescent="0.3">
      <c r="O3640" t="s">
        <v>13203</v>
      </c>
      <c r="P3640" t="s">
        <v>13208</v>
      </c>
      <c r="Q3640" t="s">
        <v>6128</v>
      </c>
    </row>
    <row r="3641" spans="15:17" x14ac:dyDescent="0.3">
      <c r="O3641" t="s">
        <v>13210</v>
      </c>
      <c r="P3641" t="s">
        <v>33</v>
      </c>
      <c r="Q3641" t="s">
        <v>32</v>
      </c>
    </row>
    <row r="3642" spans="15:17" x14ac:dyDescent="0.3">
      <c r="O3642" t="s">
        <v>13215</v>
      </c>
      <c r="P3642" t="s">
        <v>33</v>
      </c>
      <c r="Q3642" t="s">
        <v>32</v>
      </c>
    </row>
    <row r="3643" spans="15:17" x14ac:dyDescent="0.3">
      <c r="O3643" t="s">
        <v>13217</v>
      </c>
      <c r="P3643" t="s">
        <v>33</v>
      </c>
      <c r="Q3643" t="s">
        <v>32</v>
      </c>
    </row>
    <row r="3644" spans="15:17" x14ac:dyDescent="0.3">
      <c r="O3644" t="s">
        <v>13221</v>
      </c>
      <c r="P3644" t="s">
        <v>33</v>
      </c>
      <c r="Q3644" t="s">
        <v>32</v>
      </c>
    </row>
    <row r="3645" spans="15:17" x14ac:dyDescent="0.3">
      <c r="O3645" t="s">
        <v>13224</v>
      </c>
      <c r="P3645" t="s">
        <v>33</v>
      </c>
      <c r="Q3645" t="s">
        <v>32</v>
      </c>
    </row>
    <row r="3646" spans="15:17" x14ac:dyDescent="0.3">
      <c r="O3646" t="s">
        <v>13227</v>
      </c>
      <c r="P3646" t="s">
        <v>33</v>
      </c>
      <c r="Q3646" t="s">
        <v>32</v>
      </c>
    </row>
    <row r="3647" spans="15:17" x14ac:dyDescent="0.3">
      <c r="O3647" t="s">
        <v>13230</v>
      </c>
      <c r="P3647" t="s">
        <v>33</v>
      </c>
      <c r="Q3647" t="s">
        <v>32</v>
      </c>
    </row>
    <row r="3648" spans="15:17" x14ac:dyDescent="0.3">
      <c r="O3648" t="s">
        <v>13233</v>
      </c>
      <c r="P3648" t="s">
        <v>33</v>
      </c>
      <c r="Q3648" t="s">
        <v>32</v>
      </c>
    </row>
    <row r="3649" spans="15:17" hidden="1" x14ac:dyDescent="0.3">
      <c r="O3649" t="s">
        <v>13239</v>
      </c>
      <c r="P3649" t="s">
        <v>13244</v>
      </c>
      <c r="Q3649" t="s">
        <v>9118</v>
      </c>
    </row>
    <row r="3650" spans="15:17" x14ac:dyDescent="0.3">
      <c r="O3650" t="s">
        <v>13246</v>
      </c>
      <c r="P3650" t="s">
        <v>33</v>
      </c>
      <c r="Q3650" t="s">
        <v>32</v>
      </c>
    </row>
    <row r="3651" spans="15:17" x14ac:dyDescent="0.3">
      <c r="O3651" t="s">
        <v>13250</v>
      </c>
      <c r="P3651" t="s">
        <v>33</v>
      </c>
      <c r="Q3651" t="s">
        <v>32</v>
      </c>
    </row>
    <row r="3652" spans="15:17" x14ac:dyDescent="0.3">
      <c r="O3652" t="s">
        <v>13254</v>
      </c>
      <c r="P3652" t="s">
        <v>33</v>
      </c>
      <c r="Q3652" t="s">
        <v>1390</v>
      </c>
    </row>
    <row r="3653" spans="15:17" x14ac:dyDescent="0.3">
      <c r="O3653" t="s">
        <v>13258</v>
      </c>
      <c r="P3653" t="s">
        <v>33</v>
      </c>
      <c r="Q3653" t="s">
        <v>1390</v>
      </c>
    </row>
    <row r="3654" spans="15:17" x14ac:dyDescent="0.3">
      <c r="O3654" t="s">
        <v>13260</v>
      </c>
      <c r="P3654" t="s">
        <v>33</v>
      </c>
      <c r="Q3654" t="s">
        <v>32</v>
      </c>
    </row>
    <row r="3655" spans="15:17" hidden="1" x14ac:dyDescent="0.3">
      <c r="O3655" t="s">
        <v>13265</v>
      </c>
      <c r="P3655" t="s">
        <v>11346</v>
      </c>
      <c r="Q3655" t="s">
        <v>11345</v>
      </c>
    </row>
    <row r="3656" spans="15:17" x14ac:dyDescent="0.3">
      <c r="O3656" t="s">
        <v>13270</v>
      </c>
      <c r="P3656" t="s">
        <v>33</v>
      </c>
      <c r="Q3656" t="s">
        <v>32</v>
      </c>
    </row>
    <row r="3657" spans="15:17" x14ac:dyDescent="0.3">
      <c r="O3657" t="s">
        <v>13274</v>
      </c>
      <c r="P3657" t="s">
        <v>33</v>
      </c>
      <c r="Q3657" t="s">
        <v>32</v>
      </c>
    </row>
    <row r="3658" spans="15:17" x14ac:dyDescent="0.3">
      <c r="O3658" t="s">
        <v>13277</v>
      </c>
      <c r="P3658" t="s">
        <v>33</v>
      </c>
      <c r="Q3658" t="s">
        <v>32</v>
      </c>
    </row>
    <row r="3659" spans="15:17" x14ac:dyDescent="0.3">
      <c r="O3659" t="s">
        <v>13280</v>
      </c>
      <c r="P3659" t="s">
        <v>33</v>
      </c>
      <c r="Q3659" t="s">
        <v>32</v>
      </c>
    </row>
    <row r="3660" spans="15:17" x14ac:dyDescent="0.3">
      <c r="O3660" t="s">
        <v>13282</v>
      </c>
      <c r="P3660" t="s">
        <v>33</v>
      </c>
      <c r="Q3660" t="s">
        <v>47</v>
      </c>
    </row>
    <row r="3661" spans="15:17" x14ac:dyDescent="0.3">
      <c r="O3661" t="s">
        <v>13285</v>
      </c>
      <c r="P3661" t="s">
        <v>33</v>
      </c>
      <c r="Q3661" t="s">
        <v>32</v>
      </c>
    </row>
    <row r="3662" spans="15:17" x14ac:dyDescent="0.3">
      <c r="O3662" t="s">
        <v>13289</v>
      </c>
      <c r="P3662" t="s">
        <v>33</v>
      </c>
      <c r="Q3662" t="s">
        <v>32</v>
      </c>
    </row>
    <row r="3663" spans="15:17" x14ac:dyDescent="0.3">
      <c r="O3663" t="s">
        <v>13294</v>
      </c>
      <c r="P3663" t="s">
        <v>33</v>
      </c>
      <c r="Q3663" t="s">
        <v>47</v>
      </c>
    </row>
    <row r="3664" spans="15:17" x14ac:dyDescent="0.3">
      <c r="O3664" t="s">
        <v>13298</v>
      </c>
      <c r="P3664" t="s">
        <v>33</v>
      </c>
      <c r="Q3664" t="s">
        <v>32</v>
      </c>
    </row>
    <row r="3665" spans="15:17" x14ac:dyDescent="0.3">
      <c r="O3665" t="s">
        <v>13303</v>
      </c>
      <c r="P3665" t="s">
        <v>33</v>
      </c>
      <c r="Q3665" t="s">
        <v>32</v>
      </c>
    </row>
    <row r="3666" spans="15:17" x14ac:dyDescent="0.3">
      <c r="O3666" t="s">
        <v>13306</v>
      </c>
      <c r="P3666" t="s">
        <v>33</v>
      </c>
      <c r="Q3666" t="s">
        <v>32</v>
      </c>
    </row>
    <row r="3667" spans="15:17" x14ac:dyDescent="0.3">
      <c r="O3667" t="s">
        <v>13310</v>
      </c>
      <c r="P3667" t="s">
        <v>33</v>
      </c>
      <c r="Q3667" t="s">
        <v>32</v>
      </c>
    </row>
    <row r="3668" spans="15:17" x14ac:dyDescent="0.3">
      <c r="O3668" t="s">
        <v>13315</v>
      </c>
      <c r="P3668" t="s">
        <v>33</v>
      </c>
      <c r="Q3668" t="s">
        <v>32</v>
      </c>
    </row>
    <row r="3669" spans="15:17" x14ac:dyDescent="0.3">
      <c r="O3669" t="s">
        <v>13320</v>
      </c>
      <c r="P3669" t="s">
        <v>33</v>
      </c>
      <c r="Q3669" t="s">
        <v>32</v>
      </c>
    </row>
    <row r="3670" spans="15:17" x14ac:dyDescent="0.3">
      <c r="O3670" t="s">
        <v>13326</v>
      </c>
      <c r="P3670" t="s">
        <v>33</v>
      </c>
      <c r="Q3670" t="s">
        <v>32</v>
      </c>
    </row>
    <row r="3671" spans="15:17" x14ac:dyDescent="0.3">
      <c r="O3671" t="s">
        <v>13332</v>
      </c>
      <c r="P3671" t="s">
        <v>33</v>
      </c>
      <c r="Q3671" t="s">
        <v>32</v>
      </c>
    </row>
    <row r="3672" spans="15:17" x14ac:dyDescent="0.3">
      <c r="O3672" t="s">
        <v>13338</v>
      </c>
      <c r="P3672" t="s">
        <v>33</v>
      </c>
      <c r="Q3672" t="s">
        <v>32</v>
      </c>
    </row>
    <row r="3673" spans="15:17" x14ac:dyDescent="0.3">
      <c r="O3673" t="s">
        <v>13342</v>
      </c>
      <c r="P3673" t="s">
        <v>33</v>
      </c>
      <c r="Q3673" t="s">
        <v>32</v>
      </c>
    </row>
    <row r="3674" spans="15:17" x14ac:dyDescent="0.3">
      <c r="O3674" t="s">
        <v>13348</v>
      </c>
      <c r="P3674" t="s">
        <v>33</v>
      </c>
      <c r="Q3674" t="s">
        <v>32</v>
      </c>
    </row>
    <row r="3675" spans="15:17" x14ac:dyDescent="0.3">
      <c r="O3675" t="s">
        <v>13352</v>
      </c>
      <c r="P3675" t="s">
        <v>33</v>
      </c>
      <c r="Q3675" t="s">
        <v>47</v>
      </c>
    </row>
    <row r="3676" spans="15:17" x14ac:dyDescent="0.3">
      <c r="O3676" t="s">
        <v>13357</v>
      </c>
      <c r="P3676" t="s">
        <v>33</v>
      </c>
      <c r="Q3676" t="s">
        <v>32</v>
      </c>
    </row>
    <row r="3677" spans="15:17" x14ac:dyDescent="0.3">
      <c r="O3677" t="s">
        <v>13360</v>
      </c>
      <c r="P3677" t="s">
        <v>33</v>
      </c>
      <c r="Q3677" t="s">
        <v>32</v>
      </c>
    </row>
    <row r="3678" spans="15:17" x14ac:dyDescent="0.3">
      <c r="O3678" t="s">
        <v>13365</v>
      </c>
      <c r="P3678" t="s">
        <v>33</v>
      </c>
      <c r="Q3678" t="s">
        <v>32</v>
      </c>
    </row>
    <row r="3679" spans="15:17" x14ac:dyDescent="0.3">
      <c r="O3679" t="s">
        <v>13371</v>
      </c>
      <c r="P3679" t="s">
        <v>33</v>
      </c>
      <c r="Q3679" t="s">
        <v>32</v>
      </c>
    </row>
    <row r="3680" spans="15:17" x14ac:dyDescent="0.3">
      <c r="O3680" t="s">
        <v>13376</v>
      </c>
      <c r="P3680" t="s">
        <v>33</v>
      </c>
      <c r="Q3680" t="s">
        <v>32</v>
      </c>
    </row>
    <row r="3681" spans="15:17" x14ac:dyDescent="0.3">
      <c r="O3681" t="s">
        <v>13382</v>
      </c>
      <c r="P3681" t="s">
        <v>33</v>
      </c>
      <c r="Q3681" t="s">
        <v>32</v>
      </c>
    </row>
    <row r="3682" spans="15:17" x14ac:dyDescent="0.3">
      <c r="O3682" t="s">
        <v>13384</v>
      </c>
      <c r="P3682" t="s">
        <v>33</v>
      </c>
      <c r="Q3682" t="s">
        <v>32</v>
      </c>
    </row>
    <row r="3683" spans="15:17" x14ac:dyDescent="0.3">
      <c r="O3683" t="s">
        <v>13388</v>
      </c>
      <c r="P3683" t="s">
        <v>33</v>
      </c>
      <c r="Q3683" t="s">
        <v>32</v>
      </c>
    </row>
    <row r="3684" spans="15:17" x14ac:dyDescent="0.3">
      <c r="O3684" t="s">
        <v>13394</v>
      </c>
      <c r="P3684" t="s">
        <v>33</v>
      </c>
      <c r="Q3684" t="s">
        <v>32</v>
      </c>
    </row>
    <row r="3685" spans="15:17" hidden="1" x14ac:dyDescent="0.3">
      <c r="O3685" t="s">
        <v>13399</v>
      </c>
      <c r="P3685" t="s">
        <v>7630</v>
      </c>
      <c r="Q3685" t="s">
        <v>13404</v>
      </c>
    </row>
    <row r="3686" spans="15:17" x14ac:dyDescent="0.3">
      <c r="O3686" t="s">
        <v>13406</v>
      </c>
      <c r="P3686" t="s">
        <v>33</v>
      </c>
      <c r="Q3686" t="s">
        <v>32</v>
      </c>
    </row>
    <row r="3687" spans="15:17" x14ac:dyDescent="0.3">
      <c r="O3687" t="s">
        <v>13412</v>
      </c>
      <c r="P3687" t="s">
        <v>33</v>
      </c>
      <c r="Q3687" t="s">
        <v>32</v>
      </c>
    </row>
    <row r="3688" spans="15:17" x14ac:dyDescent="0.3">
      <c r="O3688" t="s">
        <v>13417</v>
      </c>
      <c r="P3688" t="s">
        <v>33</v>
      </c>
      <c r="Q3688" t="s">
        <v>32</v>
      </c>
    </row>
    <row r="3689" spans="15:17" x14ac:dyDescent="0.3">
      <c r="O3689" t="s">
        <v>13421</v>
      </c>
      <c r="P3689" t="s">
        <v>33</v>
      </c>
      <c r="Q3689" t="s">
        <v>32</v>
      </c>
    </row>
    <row r="3690" spans="15:17" x14ac:dyDescent="0.3">
      <c r="O3690" t="s">
        <v>13424</v>
      </c>
      <c r="P3690" t="s">
        <v>33</v>
      </c>
      <c r="Q3690" t="s">
        <v>32</v>
      </c>
    </row>
    <row r="3691" spans="15:17" x14ac:dyDescent="0.3">
      <c r="O3691" t="s">
        <v>13427</v>
      </c>
      <c r="P3691" t="s">
        <v>33</v>
      </c>
      <c r="Q3691" t="s">
        <v>32</v>
      </c>
    </row>
    <row r="3692" spans="15:17" x14ac:dyDescent="0.3">
      <c r="O3692" t="s">
        <v>13429</v>
      </c>
      <c r="P3692" t="s">
        <v>33</v>
      </c>
      <c r="Q3692" t="s">
        <v>32</v>
      </c>
    </row>
    <row r="3693" spans="15:17" x14ac:dyDescent="0.3">
      <c r="O3693" t="s">
        <v>13432</v>
      </c>
      <c r="P3693" t="s">
        <v>33</v>
      </c>
      <c r="Q3693" t="s">
        <v>32</v>
      </c>
    </row>
    <row r="3694" spans="15:17" x14ac:dyDescent="0.3">
      <c r="O3694" t="s">
        <v>13436</v>
      </c>
      <c r="P3694" t="s">
        <v>33</v>
      </c>
      <c r="Q3694" t="s">
        <v>32</v>
      </c>
    </row>
    <row r="3695" spans="15:17" x14ac:dyDescent="0.3">
      <c r="O3695" t="s">
        <v>13438</v>
      </c>
      <c r="P3695" t="s">
        <v>33</v>
      </c>
      <c r="Q3695" t="s">
        <v>32</v>
      </c>
    </row>
    <row r="3696" spans="15:17" hidden="1" x14ac:dyDescent="0.3">
      <c r="O3696" t="s">
        <v>13444</v>
      </c>
      <c r="P3696" t="s">
        <v>5440</v>
      </c>
      <c r="Q3696" t="s">
        <v>2116</v>
      </c>
    </row>
    <row r="3697" spans="15:17" x14ac:dyDescent="0.3">
      <c r="O3697" t="s">
        <v>13449</v>
      </c>
      <c r="P3697" t="s">
        <v>33</v>
      </c>
      <c r="Q3697" t="s">
        <v>32</v>
      </c>
    </row>
    <row r="3698" spans="15:17" x14ac:dyDescent="0.3">
      <c r="O3698" t="s">
        <v>13455</v>
      </c>
      <c r="P3698" t="s">
        <v>33</v>
      </c>
      <c r="Q3698" t="s">
        <v>32</v>
      </c>
    </row>
    <row r="3699" spans="15:17" x14ac:dyDescent="0.3">
      <c r="O3699" t="s">
        <v>13459</v>
      </c>
      <c r="P3699" t="s">
        <v>33</v>
      </c>
      <c r="Q3699" t="s">
        <v>1390</v>
      </c>
    </row>
    <row r="3700" spans="15:17" x14ac:dyDescent="0.3">
      <c r="O3700" t="s">
        <v>13463</v>
      </c>
      <c r="P3700" t="s">
        <v>33</v>
      </c>
      <c r="Q3700" t="s">
        <v>32</v>
      </c>
    </row>
    <row r="3701" spans="15:17" x14ac:dyDescent="0.3">
      <c r="O3701" t="s">
        <v>13468</v>
      </c>
      <c r="P3701" t="s">
        <v>33</v>
      </c>
      <c r="Q3701" t="s">
        <v>32</v>
      </c>
    </row>
    <row r="3702" spans="15:17" x14ac:dyDescent="0.3">
      <c r="O3702" t="s">
        <v>13472</v>
      </c>
      <c r="P3702" t="s">
        <v>33</v>
      </c>
      <c r="Q3702" t="s">
        <v>47</v>
      </c>
    </row>
    <row r="3703" spans="15:17" x14ac:dyDescent="0.3">
      <c r="O3703" t="s">
        <v>13477</v>
      </c>
      <c r="P3703" t="s">
        <v>33</v>
      </c>
      <c r="Q3703" t="s">
        <v>32</v>
      </c>
    </row>
    <row r="3704" spans="15:17" x14ac:dyDescent="0.3">
      <c r="O3704" t="s">
        <v>13482</v>
      </c>
      <c r="P3704" t="s">
        <v>33</v>
      </c>
      <c r="Q3704" t="s">
        <v>32</v>
      </c>
    </row>
    <row r="3705" spans="15:17" x14ac:dyDescent="0.3">
      <c r="O3705" t="s">
        <v>13486</v>
      </c>
      <c r="P3705" t="s">
        <v>33</v>
      </c>
      <c r="Q3705" t="s">
        <v>32</v>
      </c>
    </row>
    <row r="3706" spans="15:17" x14ac:dyDescent="0.3">
      <c r="O3706" t="s">
        <v>13493</v>
      </c>
      <c r="P3706" t="s">
        <v>33</v>
      </c>
      <c r="Q3706" t="s">
        <v>32</v>
      </c>
    </row>
    <row r="3707" spans="15:17" x14ac:dyDescent="0.3">
      <c r="O3707" t="s">
        <v>13497</v>
      </c>
      <c r="P3707" t="s">
        <v>33</v>
      </c>
      <c r="Q3707" t="s">
        <v>47</v>
      </c>
    </row>
    <row r="3708" spans="15:17" x14ac:dyDescent="0.3">
      <c r="O3708" t="s">
        <v>13501</v>
      </c>
      <c r="P3708" t="s">
        <v>33</v>
      </c>
      <c r="Q3708" t="s">
        <v>47</v>
      </c>
    </row>
    <row r="3709" spans="15:17" x14ac:dyDescent="0.3">
      <c r="O3709" t="s">
        <v>13504</v>
      </c>
      <c r="P3709" t="s">
        <v>33</v>
      </c>
      <c r="Q3709" t="s">
        <v>32</v>
      </c>
    </row>
    <row r="3710" spans="15:17" x14ac:dyDescent="0.3">
      <c r="O3710" t="s">
        <v>13509</v>
      </c>
      <c r="P3710" t="s">
        <v>33</v>
      </c>
      <c r="Q3710" t="s">
        <v>32</v>
      </c>
    </row>
    <row r="3711" spans="15:17" x14ac:dyDescent="0.3">
      <c r="O3711" t="s">
        <v>13514</v>
      </c>
      <c r="P3711" t="s">
        <v>33</v>
      </c>
      <c r="Q3711" t="s">
        <v>32</v>
      </c>
    </row>
    <row r="3712" spans="15:17" hidden="1" x14ac:dyDescent="0.3">
      <c r="O3712" t="s">
        <v>13520</v>
      </c>
      <c r="P3712" t="s">
        <v>13525</v>
      </c>
      <c r="Q3712" t="s">
        <v>13524</v>
      </c>
    </row>
    <row r="3713" spans="15:17" x14ac:dyDescent="0.3">
      <c r="O3713" t="s">
        <v>13527</v>
      </c>
      <c r="P3713" t="s">
        <v>33</v>
      </c>
      <c r="Q3713" t="s">
        <v>32</v>
      </c>
    </row>
    <row r="3714" spans="15:17" x14ac:dyDescent="0.3">
      <c r="O3714" t="s">
        <v>13529</v>
      </c>
      <c r="P3714" t="s">
        <v>33</v>
      </c>
      <c r="Q3714" t="s">
        <v>32</v>
      </c>
    </row>
    <row r="3715" spans="15:17" x14ac:dyDescent="0.3">
      <c r="O3715" t="s">
        <v>13533</v>
      </c>
      <c r="P3715" t="s">
        <v>33</v>
      </c>
      <c r="Q3715" t="s">
        <v>32</v>
      </c>
    </row>
    <row r="3716" spans="15:17" x14ac:dyDescent="0.3">
      <c r="O3716" t="s">
        <v>13538</v>
      </c>
      <c r="P3716" t="s">
        <v>33</v>
      </c>
      <c r="Q3716" t="s">
        <v>47</v>
      </c>
    </row>
    <row r="3717" spans="15:17" hidden="1" x14ac:dyDescent="0.3">
      <c r="O3717" t="s">
        <v>13541</v>
      </c>
      <c r="P3717" t="s">
        <v>1988</v>
      </c>
      <c r="Q3717" t="s">
        <v>32</v>
      </c>
    </row>
    <row r="3718" spans="15:17" x14ac:dyDescent="0.3">
      <c r="O3718" t="s">
        <v>13546</v>
      </c>
      <c r="P3718" t="s">
        <v>33</v>
      </c>
      <c r="Q3718" t="s">
        <v>32</v>
      </c>
    </row>
    <row r="3719" spans="15:17" x14ac:dyDescent="0.3">
      <c r="O3719" t="s">
        <v>13551</v>
      </c>
      <c r="P3719" t="s">
        <v>33</v>
      </c>
      <c r="Q3719" t="s">
        <v>32</v>
      </c>
    </row>
    <row r="3720" spans="15:17" x14ac:dyDescent="0.3">
      <c r="O3720" t="s">
        <v>13556</v>
      </c>
      <c r="P3720" t="s">
        <v>33</v>
      </c>
      <c r="Q3720" t="s">
        <v>32</v>
      </c>
    </row>
    <row r="3721" spans="15:17" hidden="1" x14ac:dyDescent="0.3">
      <c r="O3721" t="s">
        <v>13562</v>
      </c>
      <c r="P3721" t="s">
        <v>6776</v>
      </c>
      <c r="Q3721" t="s">
        <v>6060</v>
      </c>
    </row>
    <row r="3722" spans="15:17" x14ac:dyDescent="0.3">
      <c r="O3722" t="s">
        <v>13568</v>
      </c>
      <c r="P3722" t="s">
        <v>33</v>
      </c>
      <c r="Q3722" t="s">
        <v>32</v>
      </c>
    </row>
    <row r="3723" spans="15:17" x14ac:dyDescent="0.3">
      <c r="O3723" t="s">
        <v>13571</v>
      </c>
      <c r="P3723" t="s">
        <v>33</v>
      </c>
      <c r="Q3723" t="s">
        <v>32</v>
      </c>
    </row>
    <row r="3724" spans="15:17" x14ac:dyDescent="0.3">
      <c r="O3724" t="s">
        <v>13576</v>
      </c>
      <c r="P3724" t="s">
        <v>33</v>
      </c>
      <c r="Q3724" t="s">
        <v>32</v>
      </c>
    </row>
    <row r="3725" spans="15:17" x14ac:dyDescent="0.3">
      <c r="O3725" t="s">
        <v>13582</v>
      </c>
      <c r="P3725" t="s">
        <v>33</v>
      </c>
      <c r="Q3725" t="s">
        <v>1390</v>
      </c>
    </row>
    <row r="3726" spans="15:17" hidden="1" x14ac:dyDescent="0.3">
      <c r="O3726" t="s">
        <v>13588</v>
      </c>
      <c r="P3726" t="s">
        <v>12579</v>
      </c>
      <c r="Q3726" t="s">
        <v>12578</v>
      </c>
    </row>
    <row r="3727" spans="15:17" x14ac:dyDescent="0.3">
      <c r="O3727" t="s">
        <v>13592</v>
      </c>
      <c r="P3727" t="s">
        <v>33</v>
      </c>
      <c r="Q3727" t="s">
        <v>32</v>
      </c>
    </row>
    <row r="3728" spans="15:17" x14ac:dyDescent="0.3">
      <c r="O3728" t="s">
        <v>13598</v>
      </c>
      <c r="P3728" t="s">
        <v>33</v>
      </c>
      <c r="Q3728" t="s">
        <v>32</v>
      </c>
    </row>
    <row r="3729" spans="15:17" x14ac:dyDescent="0.3">
      <c r="O3729" t="s">
        <v>13603</v>
      </c>
      <c r="P3729" t="s">
        <v>33</v>
      </c>
      <c r="Q3729" t="s">
        <v>32</v>
      </c>
    </row>
    <row r="3730" spans="15:17" x14ac:dyDescent="0.3">
      <c r="O3730" t="s">
        <v>13606</v>
      </c>
      <c r="P3730" t="s">
        <v>33</v>
      </c>
      <c r="Q3730" t="s">
        <v>32</v>
      </c>
    </row>
    <row r="3731" spans="15:17" hidden="1" x14ac:dyDescent="0.3">
      <c r="O3731" t="s">
        <v>13609</v>
      </c>
      <c r="P3731" t="s">
        <v>2067</v>
      </c>
      <c r="Q3731" t="s">
        <v>1390</v>
      </c>
    </row>
    <row r="3732" spans="15:17" x14ac:dyDescent="0.3">
      <c r="O3732" t="s">
        <v>13613</v>
      </c>
      <c r="P3732" t="s">
        <v>33</v>
      </c>
      <c r="Q3732" t="s">
        <v>32</v>
      </c>
    </row>
    <row r="3733" spans="15:17" x14ac:dyDescent="0.3">
      <c r="O3733" t="s">
        <v>13615</v>
      </c>
      <c r="P3733" t="s">
        <v>33</v>
      </c>
      <c r="Q3733" t="s">
        <v>32</v>
      </c>
    </row>
    <row r="3734" spans="15:17" x14ac:dyDescent="0.3">
      <c r="O3734" t="s">
        <v>13620</v>
      </c>
      <c r="P3734" t="s">
        <v>33</v>
      </c>
      <c r="Q3734" t="s">
        <v>32</v>
      </c>
    </row>
    <row r="3735" spans="15:17" x14ac:dyDescent="0.3">
      <c r="O3735" t="s">
        <v>13623</v>
      </c>
      <c r="P3735" t="s">
        <v>33</v>
      </c>
      <c r="Q3735" t="s">
        <v>4855</v>
      </c>
    </row>
    <row r="3736" spans="15:17" x14ac:dyDescent="0.3">
      <c r="O3736" t="s">
        <v>13626</v>
      </c>
      <c r="P3736" t="s">
        <v>33</v>
      </c>
      <c r="Q3736" t="s">
        <v>32</v>
      </c>
    </row>
    <row r="3737" spans="15:17" x14ac:dyDescent="0.3">
      <c r="O3737" t="s">
        <v>13630</v>
      </c>
      <c r="P3737" t="s">
        <v>33</v>
      </c>
      <c r="Q3737" t="s">
        <v>32</v>
      </c>
    </row>
    <row r="3738" spans="15:17" x14ac:dyDescent="0.3">
      <c r="O3738" t="s">
        <v>13633</v>
      </c>
      <c r="P3738" t="s">
        <v>33</v>
      </c>
      <c r="Q3738" t="s">
        <v>32</v>
      </c>
    </row>
    <row r="3739" spans="15:17" x14ac:dyDescent="0.3">
      <c r="O3739" t="s">
        <v>13639</v>
      </c>
      <c r="P3739" t="s">
        <v>33</v>
      </c>
      <c r="Q3739" t="s">
        <v>32</v>
      </c>
    </row>
    <row r="3740" spans="15:17" x14ac:dyDescent="0.3">
      <c r="O3740" t="s">
        <v>13642</v>
      </c>
      <c r="P3740" t="s">
        <v>33</v>
      </c>
      <c r="Q3740" t="s">
        <v>32</v>
      </c>
    </row>
    <row r="3741" spans="15:17" x14ac:dyDescent="0.3">
      <c r="O3741" t="s">
        <v>13646</v>
      </c>
      <c r="P3741" t="s">
        <v>33</v>
      </c>
      <c r="Q3741" t="s">
        <v>32</v>
      </c>
    </row>
    <row r="3742" spans="15:17" x14ac:dyDescent="0.3">
      <c r="O3742" t="s">
        <v>13648</v>
      </c>
      <c r="P3742" t="s">
        <v>33</v>
      </c>
      <c r="Q3742" t="s">
        <v>32</v>
      </c>
    </row>
    <row r="3743" spans="15:17" x14ac:dyDescent="0.3">
      <c r="O3743" t="s">
        <v>13651</v>
      </c>
      <c r="P3743" t="s">
        <v>33</v>
      </c>
      <c r="Q3743" t="s">
        <v>32</v>
      </c>
    </row>
    <row r="3744" spans="15:17" x14ac:dyDescent="0.3">
      <c r="O3744" t="s">
        <v>13656</v>
      </c>
      <c r="P3744" t="s">
        <v>33</v>
      </c>
      <c r="Q3744" t="s">
        <v>32</v>
      </c>
    </row>
    <row r="3745" spans="15:17" x14ac:dyDescent="0.3">
      <c r="O3745" t="s">
        <v>13660</v>
      </c>
      <c r="P3745" t="s">
        <v>33</v>
      </c>
      <c r="Q3745" t="s">
        <v>32</v>
      </c>
    </row>
    <row r="3746" spans="15:17" x14ac:dyDescent="0.3">
      <c r="O3746" t="s">
        <v>13662</v>
      </c>
      <c r="P3746" t="s">
        <v>33</v>
      </c>
      <c r="Q3746" t="s">
        <v>32</v>
      </c>
    </row>
    <row r="3747" spans="15:17" x14ac:dyDescent="0.3">
      <c r="O3747" t="s">
        <v>13668</v>
      </c>
      <c r="P3747" t="s">
        <v>33</v>
      </c>
      <c r="Q3747" t="s">
        <v>205</v>
      </c>
    </row>
    <row r="3748" spans="15:17" x14ac:dyDescent="0.3">
      <c r="O3748" t="s">
        <v>13671</v>
      </c>
      <c r="P3748" t="s">
        <v>33</v>
      </c>
      <c r="Q3748" t="s">
        <v>287</v>
      </c>
    </row>
    <row r="3749" spans="15:17" x14ac:dyDescent="0.3">
      <c r="O3749" t="s">
        <v>13675</v>
      </c>
      <c r="P3749" t="s">
        <v>33</v>
      </c>
      <c r="Q3749" t="s">
        <v>32</v>
      </c>
    </row>
    <row r="3750" spans="15:17" x14ac:dyDescent="0.3">
      <c r="O3750" t="s">
        <v>13681</v>
      </c>
      <c r="P3750" t="s">
        <v>33</v>
      </c>
      <c r="Q3750" t="s">
        <v>32</v>
      </c>
    </row>
    <row r="3751" spans="15:17" x14ac:dyDescent="0.3">
      <c r="O3751" t="s">
        <v>13684</v>
      </c>
      <c r="P3751" t="s">
        <v>33</v>
      </c>
      <c r="Q3751" t="s">
        <v>32</v>
      </c>
    </row>
    <row r="3752" spans="15:17" x14ac:dyDescent="0.3">
      <c r="O3752" t="s">
        <v>13689</v>
      </c>
      <c r="P3752" t="s">
        <v>33</v>
      </c>
      <c r="Q3752" t="s">
        <v>47</v>
      </c>
    </row>
    <row r="3753" spans="15:17" x14ac:dyDescent="0.3">
      <c r="O3753" t="s">
        <v>13691</v>
      </c>
      <c r="P3753" t="s">
        <v>33</v>
      </c>
      <c r="Q3753" t="s">
        <v>32</v>
      </c>
    </row>
    <row r="3754" spans="15:17" x14ac:dyDescent="0.3">
      <c r="O3754" t="s">
        <v>13694</v>
      </c>
      <c r="P3754" t="s">
        <v>33</v>
      </c>
      <c r="Q3754" t="s">
        <v>32</v>
      </c>
    </row>
    <row r="3755" spans="15:17" x14ac:dyDescent="0.3">
      <c r="O3755" t="s">
        <v>13701</v>
      </c>
      <c r="P3755" t="s">
        <v>33</v>
      </c>
      <c r="Q3755" t="s">
        <v>32</v>
      </c>
    </row>
    <row r="3756" spans="15:17" x14ac:dyDescent="0.3">
      <c r="O3756" t="s">
        <v>13707</v>
      </c>
      <c r="P3756" t="s">
        <v>33</v>
      </c>
      <c r="Q3756" t="s">
        <v>32</v>
      </c>
    </row>
    <row r="3757" spans="15:17" x14ac:dyDescent="0.3">
      <c r="O3757" t="s">
        <v>13711</v>
      </c>
      <c r="P3757" t="s">
        <v>33</v>
      </c>
      <c r="Q3757" t="s">
        <v>32</v>
      </c>
    </row>
    <row r="3758" spans="15:17" x14ac:dyDescent="0.3">
      <c r="O3758" t="s">
        <v>13717</v>
      </c>
      <c r="P3758" t="s">
        <v>33</v>
      </c>
      <c r="Q3758" t="s">
        <v>32</v>
      </c>
    </row>
    <row r="3759" spans="15:17" hidden="1" x14ac:dyDescent="0.3">
      <c r="O3759" t="s">
        <v>13721</v>
      </c>
      <c r="P3759" t="s">
        <v>6776</v>
      </c>
      <c r="Q3759" t="s">
        <v>6060</v>
      </c>
    </row>
    <row r="3760" spans="15:17" x14ac:dyDescent="0.3">
      <c r="O3760" t="s">
        <v>13725</v>
      </c>
      <c r="P3760" t="s">
        <v>33</v>
      </c>
      <c r="Q3760" t="s">
        <v>32</v>
      </c>
    </row>
    <row r="3761" spans="15:17" x14ac:dyDescent="0.3">
      <c r="O3761" t="s">
        <v>13731</v>
      </c>
      <c r="P3761" t="s">
        <v>33</v>
      </c>
      <c r="Q3761" t="s">
        <v>32</v>
      </c>
    </row>
    <row r="3762" spans="15:17" x14ac:dyDescent="0.3">
      <c r="O3762" t="s">
        <v>13737</v>
      </c>
      <c r="P3762" t="s">
        <v>33</v>
      </c>
      <c r="Q3762" t="s">
        <v>32</v>
      </c>
    </row>
    <row r="3763" spans="15:17" x14ac:dyDescent="0.3">
      <c r="O3763" t="s">
        <v>13740</v>
      </c>
      <c r="P3763" t="s">
        <v>33</v>
      </c>
      <c r="Q3763" t="s">
        <v>32</v>
      </c>
    </row>
    <row r="3764" spans="15:17" x14ac:dyDescent="0.3">
      <c r="O3764" t="s">
        <v>13746</v>
      </c>
      <c r="P3764" t="s">
        <v>33</v>
      </c>
      <c r="Q3764" t="s">
        <v>32</v>
      </c>
    </row>
    <row r="3765" spans="15:17" x14ac:dyDescent="0.3">
      <c r="O3765" t="s">
        <v>13752</v>
      </c>
      <c r="P3765" t="s">
        <v>33</v>
      </c>
      <c r="Q3765" t="s">
        <v>32</v>
      </c>
    </row>
    <row r="3766" spans="15:17" hidden="1" x14ac:dyDescent="0.3">
      <c r="O3766" t="s">
        <v>13758</v>
      </c>
      <c r="P3766" t="s">
        <v>13244</v>
      </c>
      <c r="Q3766" t="s">
        <v>9118</v>
      </c>
    </row>
    <row r="3767" spans="15:17" x14ac:dyDescent="0.3">
      <c r="O3767" t="s">
        <v>13764</v>
      </c>
      <c r="P3767" t="s">
        <v>33</v>
      </c>
      <c r="Q3767" t="s">
        <v>47</v>
      </c>
    </row>
    <row r="3768" spans="15:17" x14ac:dyDescent="0.3">
      <c r="O3768" t="s">
        <v>13769</v>
      </c>
      <c r="P3768" t="s">
        <v>33</v>
      </c>
      <c r="Q3768" t="s">
        <v>32</v>
      </c>
    </row>
    <row r="3769" spans="15:17" x14ac:dyDescent="0.3">
      <c r="O3769" t="s">
        <v>13773</v>
      </c>
      <c r="P3769" t="s">
        <v>33</v>
      </c>
      <c r="Q3769" t="s">
        <v>32</v>
      </c>
    </row>
    <row r="3770" spans="15:17" x14ac:dyDescent="0.3">
      <c r="O3770" t="s">
        <v>13778</v>
      </c>
      <c r="P3770" t="s">
        <v>33</v>
      </c>
      <c r="Q3770" t="s">
        <v>32</v>
      </c>
    </row>
    <row r="3771" spans="15:17" x14ac:dyDescent="0.3">
      <c r="O3771" t="s">
        <v>13781</v>
      </c>
      <c r="P3771" t="s">
        <v>33</v>
      </c>
      <c r="Q3771" t="s">
        <v>32</v>
      </c>
    </row>
    <row r="3772" spans="15:17" x14ac:dyDescent="0.3">
      <c r="O3772" t="s">
        <v>13783</v>
      </c>
      <c r="P3772" t="s">
        <v>33</v>
      </c>
      <c r="Q3772" t="s">
        <v>5586</v>
      </c>
    </row>
    <row r="3773" spans="15:17" x14ac:dyDescent="0.3">
      <c r="O3773" t="s">
        <v>13788</v>
      </c>
      <c r="P3773" t="s">
        <v>33</v>
      </c>
      <c r="Q3773" t="s">
        <v>32</v>
      </c>
    </row>
    <row r="3774" spans="15:17" x14ac:dyDescent="0.3">
      <c r="O3774" t="s">
        <v>13794</v>
      </c>
      <c r="P3774" t="s">
        <v>33</v>
      </c>
      <c r="Q3774" t="s">
        <v>32</v>
      </c>
    </row>
    <row r="3775" spans="15:17" x14ac:dyDescent="0.3">
      <c r="O3775" t="s">
        <v>13800</v>
      </c>
      <c r="P3775" t="s">
        <v>33</v>
      </c>
      <c r="Q3775" t="s">
        <v>32</v>
      </c>
    </row>
    <row r="3776" spans="15:17" x14ac:dyDescent="0.3">
      <c r="O3776" t="s">
        <v>13806</v>
      </c>
      <c r="P3776" t="s">
        <v>33</v>
      </c>
      <c r="Q3776" t="s">
        <v>32</v>
      </c>
    </row>
    <row r="3777" spans="15:17" x14ac:dyDescent="0.3">
      <c r="O3777" t="s">
        <v>13812</v>
      </c>
      <c r="P3777" t="s">
        <v>33</v>
      </c>
      <c r="Q3777" t="s">
        <v>32</v>
      </c>
    </row>
    <row r="3778" spans="15:17" x14ac:dyDescent="0.3">
      <c r="O3778" t="s">
        <v>13816</v>
      </c>
      <c r="P3778" t="s">
        <v>33</v>
      </c>
      <c r="Q3778" t="s">
        <v>32</v>
      </c>
    </row>
    <row r="3779" spans="15:17" x14ac:dyDescent="0.3">
      <c r="O3779" t="s">
        <v>13821</v>
      </c>
      <c r="P3779" t="s">
        <v>33</v>
      </c>
      <c r="Q3779" t="s">
        <v>32</v>
      </c>
    </row>
    <row r="3780" spans="15:17" x14ac:dyDescent="0.3">
      <c r="O3780" t="s">
        <v>13824</v>
      </c>
      <c r="P3780" t="s">
        <v>33</v>
      </c>
      <c r="Q3780" t="s">
        <v>32</v>
      </c>
    </row>
    <row r="3781" spans="15:17" x14ac:dyDescent="0.3">
      <c r="O3781" t="s">
        <v>13830</v>
      </c>
      <c r="P3781" t="s">
        <v>33</v>
      </c>
      <c r="Q3781" t="s">
        <v>32</v>
      </c>
    </row>
    <row r="3782" spans="15:17" x14ac:dyDescent="0.3">
      <c r="O3782" t="s">
        <v>13836</v>
      </c>
      <c r="P3782" t="s">
        <v>33</v>
      </c>
      <c r="Q3782" t="s">
        <v>32</v>
      </c>
    </row>
    <row r="3783" spans="15:17" x14ac:dyDescent="0.3">
      <c r="O3783" t="s">
        <v>13839</v>
      </c>
      <c r="P3783" t="s">
        <v>33</v>
      </c>
      <c r="Q3783" t="s">
        <v>32</v>
      </c>
    </row>
    <row r="3784" spans="15:17" x14ac:dyDescent="0.3">
      <c r="O3784" t="s">
        <v>13844</v>
      </c>
      <c r="P3784" t="s">
        <v>33</v>
      </c>
      <c r="Q3784" t="s">
        <v>32</v>
      </c>
    </row>
    <row r="3785" spans="15:17" x14ac:dyDescent="0.3">
      <c r="O3785" t="s">
        <v>13848</v>
      </c>
      <c r="P3785" t="s">
        <v>33</v>
      </c>
      <c r="Q3785" t="s">
        <v>32</v>
      </c>
    </row>
    <row r="3786" spans="15:17" x14ac:dyDescent="0.3">
      <c r="O3786" t="s">
        <v>13852</v>
      </c>
      <c r="P3786" t="s">
        <v>33</v>
      </c>
      <c r="Q3786" t="s">
        <v>32</v>
      </c>
    </row>
    <row r="3787" spans="15:17" x14ac:dyDescent="0.3">
      <c r="O3787" t="s">
        <v>13857</v>
      </c>
      <c r="P3787" t="s">
        <v>33</v>
      </c>
      <c r="Q3787" t="s">
        <v>32</v>
      </c>
    </row>
    <row r="3788" spans="15:17" x14ac:dyDescent="0.3">
      <c r="O3788" t="s">
        <v>13862</v>
      </c>
      <c r="P3788" t="s">
        <v>33</v>
      </c>
      <c r="Q3788" t="s">
        <v>32</v>
      </c>
    </row>
    <row r="3789" spans="15:17" x14ac:dyDescent="0.3">
      <c r="O3789" t="s">
        <v>13867</v>
      </c>
      <c r="P3789" t="s">
        <v>33</v>
      </c>
      <c r="Q3789" t="s">
        <v>32</v>
      </c>
    </row>
    <row r="3790" spans="15:17" x14ac:dyDescent="0.3">
      <c r="O3790" t="s">
        <v>13870</v>
      </c>
      <c r="P3790" t="s">
        <v>33</v>
      </c>
      <c r="Q3790" t="s">
        <v>32</v>
      </c>
    </row>
    <row r="3791" spans="15:17" x14ac:dyDescent="0.3">
      <c r="O3791" t="s">
        <v>13874</v>
      </c>
      <c r="P3791" t="s">
        <v>33</v>
      </c>
      <c r="Q3791" t="s">
        <v>32</v>
      </c>
    </row>
    <row r="3792" spans="15:17" x14ac:dyDescent="0.3">
      <c r="O3792" t="s">
        <v>13877</v>
      </c>
      <c r="P3792" t="s">
        <v>33</v>
      </c>
      <c r="Q3792" t="s">
        <v>32</v>
      </c>
    </row>
    <row r="3793" spans="15:17" x14ac:dyDescent="0.3">
      <c r="O3793" t="s">
        <v>13880</v>
      </c>
      <c r="P3793" t="s">
        <v>33</v>
      </c>
      <c r="Q3793" t="s">
        <v>32</v>
      </c>
    </row>
    <row r="3794" spans="15:17" x14ac:dyDescent="0.3">
      <c r="O3794" t="s">
        <v>13886</v>
      </c>
      <c r="P3794" t="s">
        <v>33</v>
      </c>
      <c r="Q3794" t="s">
        <v>32</v>
      </c>
    </row>
    <row r="3795" spans="15:17" x14ac:dyDescent="0.3">
      <c r="O3795" t="s">
        <v>13892</v>
      </c>
      <c r="P3795" t="s">
        <v>33</v>
      </c>
      <c r="Q3795" t="s">
        <v>32</v>
      </c>
    </row>
    <row r="3796" spans="15:17" x14ac:dyDescent="0.3">
      <c r="O3796" t="s">
        <v>13894</v>
      </c>
      <c r="P3796" t="s">
        <v>33</v>
      </c>
      <c r="Q3796" t="s">
        <v>32</v>
      </c>
    </row>
    <row r="3797" spans="15:17" x14ac:dyDescent="0.3">
      <c r="O3797" t="s">
        <v>13899</v>
      </c>
      <c r="P3797" t="s">
        <v>33</v>
      </c>
      <c r="Q3797" t="s">
        <v>205</v>
      </c>
    </row>
    <row r="3798" spans="15:17" x14ac:dyDescent="0.3">
      <c r="O3798" t="s">
        <v>13903</v>
      </c>
      <c r="P3798" t="s">
        <v>33</v>
      </c>
      <c r="Q3798" t="s">
        <v>32</v>
      </c>
    </row>
    <row r="3799" spans="15:17" x14ac:dyDescent="0.3">
      <c r="O3799" t="s">
        <v>13907</v>
      </c>
      <c r="P3799" t="s">
        <v>33</v>
      </c>
      <c r="Q3799" t="s">
        <v>32</v>
      </c>
    </row>
    <row r="3800" spans="15:17" x14ac:dyDescent="0.3">
      <c r="O3800" t="s">
        <v>13910</v>
      </c>
      <c r="P3800" t="s">
        <v>33</v>
      </c>
      <c r="Q3800" t="s">
        <v>32</v>
      </c>
    </row>
    <row r="3801" spans="15:17" x14ac:dyDescent="0.3">
      <c r="O3801" t="s">
        <v>13914</v>
      </c>
      <c r="P3801" t="s">
        <v>33</v>
      </c>
      <c r="Q3801" t="s">
        <v>32</v>
      </c>
    </row>
    <row r="3802" spans="15:17" hidden="1" x14ac:dyDescent="0.3">
      <c r="O3802" t="s">
        <v>13919</v>
      </c>
      <c r="P3802" t="s">
        <v>2067</v>
      </c>
      <c r="Q3802" t="s">
        <v>1390</v>
      </c>
    </row>
    <row r="3803" spans="15:17" hidden="1" x14ac:dyDescent="0.3">
      <c r="O3803" t="s">
        <v>13922</v>
      </c>
      <c r="P3803" t="s">
        <v>13244</v>
      </c>
      <c r="Q3803" t="s">
        <v>9118</v>
      </c>
    </row>
    <row r="3804" spans="15:17" hidden="1" x14ac:dyDescent="0.3">
      <c r="O3804" t="s">
        <v>13928</v>
      </c>
      <c r="P3804" t="s">
        <v>5440</v>
      </c>
      <c r="Q3804" t="s">
        <v>2116</v>
      </c>
    </row>
    <row r="3805" spans="15:17" x14ac:dyDescent="0.3">
      <c r="O3805" t="s">
        <v>13934</v>
      </c>
      <c r="P3805" t="s">
        <v>33</v>
      </c>
      <c r="Q3805" t="s">
        <v>32</v>
      </c>
    </row>
    <row r="3806" spans="15:17" x14ac:dyDescent="0.3">
      <c r="O3806" t="s">
        <v>13939</v>
      </c>
      <c r="P3806" t="s">
        <v>33</v>
      </c>
      <c r="Q3806" t="s">
        <v>13944</v>
      </c>
    </row>
    <row r="3807" spans="15:17" hidden="1" x14ac:dyDescent="0.3">
      <c r="O3807" t="s">
        <v>13946</v>
      </c>
      <c r="P3807" t="s">
        <v>1988</v>
      </c>
      <c r="Q3807" t="s">
        <v>32</v>
      </c>
    </row>
    <row r="3808" spans="15:17" x14ac:dyDescent="0.3">
      <c r="O3808" t="s">
        <v>13951</v>
      </c>
      <c r="P3808" t="s">
        <v>33</v>
      </c>
      <c r="Q3808" t="s">
        <v>32</v>
      </c>
    </row>
    <row r="3809" spans="15:17" x14ac:dyDescent="0.3">
      <c r="O3809" t="s">
        <v>13957</v>
      </c>
      <c r="P3809" t="s">
        <v>33</v>
      </c>
      <c r="Q3809" t="s">
        <v>32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4457-5DBA-4B70-A2B3-4C29380E61C9}">
  <dimension ref="A1:R3807"/>
  <sheetViews>
    <sheetView topLeftCell="A22" workbookViewId="0">
      <selection activeCell="M10" sqref="M10"/>
    </sheetView>
  </sheetViews>
  <sheetFormatPr defaultRowHeight="14.4" x14ac:dyDescent="0.3"/>
  <cols>
    <col min="2" max="2" width="18.44140625" customWidth="1"/>
    <col min="3" max="3" width="13.21875" customWidth="1"/>
    <col min="4" max="4" width="10.6640625" customWidth="1"/>
    <col min="5" max="5" width="8.88671875" style="43"/>
    <col min="14" max="14" width="17.109375" customWidth="1"/>
    <col min="15" max="15" width="12.6640625" customWidth="1"/>
    <col min="16" max="16" width="14.5546875" customWidth="1"/>
    <col min="17" max="17" width="13.5546875" customWidth="1"/>
    <col min="18" max="18" width="8.88671875" style="43"/>
  </cols>
  <sheetData>
    <row r="1" spans="1:18" x14ac:dyDescent="0.3">
      <c r="A1" s="20" t="s">
        <v>20972</v>
      </c>
      <c r="B1" s="20"/>
      <c r="C1" s="20"/>
      <c r="D1" s="20"/>
      <c r="E1" s="44"/>
      <c r="F1" s="20"/>
      <c r="G1" s="20"/>
      <c r="H1" s="20"/>
      <c r="I1" s="20"/>
      <c r="J1" s="20"/>
      <c r="K1" s="20"/>
      <c r="L1" s="20"/>
      <c r="M1" s="20"/>
      <c r="N1" s="34" t="s">
        <v>2</v>
      </c>
      <c r="O1" s="34" t="s">
        <v>16</v>
      </c>
      <c r="P1" t="s">
        <v>20976</v>
      </c>
      <c r="Q1" t="s">
        <v>20978</v>
      </c>
      <c r="R1" s="43" t="s">
        <v>20977</v>
      </c>
    </row>
    <row r="2" spans="1:18" x14ac:dyDescent="0.3">
      <c r="A2" s="20" t="s">
        <v>20973</v>
      </c>
      <c r="B2" s="20"/>
      <c r="C2" s="20"/>
      <c r="D2" s="20"/>
      <c r="E2" s="44"/>
      <c r="F2" s="20"/>
      <c r="G2" s="20"/>
      <c r="H2" s="20"/>
      <c r="I2" s="20"/>
      <c r="J2" s="20"/>
      <c r="K2" s="20"/>
      <c r="L2" s="20"/>
      <c r="M2" s="20"/>
      <c r="N2" t="s">
        <v>10096</v>
      </c>
      <c r="O2">
        <v>8.6</v>
      </c>
      <c r="P2" s="14">
        <f t="shared" ref="P2:P65" si="0">AVERAGEIF($N$2:$N$3791,N2,$O$2:$O$3791)</f>
        <v>8.6</v>
      </c>
      <c r="Q2">
        <f>COUNTIF(preprocessed!$D$2:$D$3791,director!N2802)</f>
        <v>1</v>
      </c>
      <c r="R2" s="43" cm="1">
        <f t="array" ref="R2">COUNTIF(Table2[Average imdb],"&lt;"&amp;Table2[[#This Row],[Average imdb]])/COUNT((Table2[Average imdb])-1)</f>
        <v>0.99947229551451189</v>
      </c>
    </row>
    <row r="3" spans="1:18" x14ac:dyDescent="0.3">
      <c r="A3" s="20"/>
      <c r="B3" s="20"/>
      <c r="C3" s="20"/>
      <c r="D3" s="20"/>
      <c r="E3" s="44"/>
      <c r="F3" s="20"/>
      <c r="G3" s="20"/>
      <c r="H3" s="20"/>
      <c r="I3" s="20"/>
      <c r="J3" s="20"/>
      <c r="K3" s="20"/>
      <c r="L3" s="20"/>
      <c r="M3" s="20"/>
      <c r="N3" t="s">
        <v>12823</v>
      </c>
      <c r="O3">
        <v>8.6</v>
      </c>
      <c r="P3" s="14">
        <f t="shared" si="0"/>
        <v>8.6</v>
      </c>
      <c r="Q3">
        <f>COUNTIF(preprocessed!$D$2:$D$3791,director!N3527)</f>
        <v>1</v>
      </c>
      <c r="R3" s="43" cm="1">
        <f t="array" ref="R3">COUNTIF(Table2[Average imdb],"&lt;"&amp;Table2[[#This Row],[Average imdb]])/COUNT((Table2[Average imdb])-1)</f>
        <v>0.99947229551451189</v>
      </c>
    </row>
    <row r="4" spans="1:18" x14ac:dyDescent="0.3">
      <c r="N4" t="s">
        <v>11864</v>
      </c>
      <c r="O4">
        <v>8.5</v>
      </c>
      <c r="P4" s="14">
        <f t="shared" si="0"/>
        <v>8.5</v>
      </c>
      <c r="Q4">
        <f>COUNTIF(preprocessed!$D$2:$D$3791,director!N3291)</f>
        <v>5</v>
      </c>
      <c r="R4" s="43" cm="1">
        <f t="array" ref="R4">COUNTIF(Table2[Average imdb],"&lt;"&amp;Table2[[#This Row],[Average imdb]])/COUNT((Table2[Average imdb])-1)</f>
        <v>0.99841688654353566</v>
      </c>
    </row>
    <row r="5" spans="1:18" x14ac:dyDescent="0.3">
      <c r="B5" t="s">
        <v>20979</v>
      </c>
      <c r="N5" t="s">
        <v>12064</v>
      </c>
      <c r="O5">
        <v>8.5</v>
      </c>
      <c r="P5" s="14">
        <f t="shared" si="0"/>
        <v>8.5</v>
      </c>
      <c r="Q5">
        <f>COUNTIF(preprocessed!$D$2:$D$3791,director!N3340)</f>
        <v>1</v>
      </c>
      <c r="R5" s="43" cm="1">
        <f t="array" ref="R5">COUNTIF(Table2[Average imdb],"&lt;"&amp;Table2[[#This Row],[Average imdb]])/COUNT((Table2[Average imdb])-1)</f>
        <v>0.99841688654353566</v>
      </c>
    </row>
    <row r="6" spans="1:18" x14ac:dyDescent="0.3">
      <c r="N6" t="s">
        <v>7580</v>
      </c>
      <c r="O6">
        <v>8.5</v>
      </c>
      <c r="P6" s="14">
        <f t="shared" si="0"/>
        <v>8.5</v>
      </c>
      <c r="Q6">
        <f>COUNTIF(preprocessed!$D$2:$D$3791,director!N2052)</f>
        <v>3</v>
      </c>
      <c r="R6" s="43" cm="1">
        <f t="array" ref="R6">COUNTIF(Table2[Average imdb],"&lt;"&amp;Table2[[#This Row],[Average imdb]])/COUNT((Table2[Average imdb])-1)</f>
        <v>0.99841688654353566</v>
      </c>
    </row>
    <row r="7" spans="1:18" x14ac:dyDescent="0.3">
      <c r="B7" s="22" t="s">
        <v>2</v>
      </c>
      <c r="C7" s="22" t="s">
        <v>20976</v>
      </c>
      <c r="D7" s="22" t="s">
        <v>20978</v>
      </c>
      <c r="E7" s="23" t="s">
        <v>20977</v>
      </c>
      <c r="N7" t="s">
        <v>13759</v>
      </c>
      <c r="O7">
        <v>8.5</v>
      </c>
      <c r="P7" s="14">
        <f t="shared" si="0"/>
        <v>8.5</v>
      </c>
      <c r="Q7">
        <f>COUNTIF(preprocessed!$D$2:$D$3791,director!N3748)</f>
        <v>1</v>
      </c>
      <c r="R7" s="43" cm="1">
        <f t="array" ref="R7">COUNTIF(Table2[Average imdb],"&lt;"&amp;Table2[[#This Row],[Average imdb]])/COUNT((Table2[Average imdb])-1)</f>
        <v>0.99841688654353566</v>
      </c>
    </row>
    <row r="8" spans="1:18" x14ac:dyDescent="0.3">
      <c r="B8" s="22" t="s">
        <v>133</v>
      </c>
      <c r="C8" s="42">
        <v>7.8888888888888893</v>
      </c>
      <c r="D8" s="22">
        <v>25</v>
      </c>
      <c r="E8" s="23">
        <f>VLOOKUP(B8,Table2[],5,FALSE)</f>
        <v>0.97282321899736146</v>
      </c>
      <c r="N8" t="s">
        <v>6059</v>
      </c>
      <c r="O8">
        <v>8.4</v>
      </c>
      <c r="P8" s="14">
        <f t="shared" si="0"/>
        <v>8.4333333333333336</v>
      </c>
      <c r="Q8">
        <f>COUNTIF(preprocessed!$D$2:$D$3791,director!N1600)</f>
        <v>10</v>
      </c>
      <c r="R8" s="43" cm="1">
        <f t="array" ref="R8">COUNTIF(Table2[Average imdb],"&lt;"&amp;Table2[[#This Row],[Average imdb]])/COUNT((Table2[Average imdb])-1)</f>
        <v>0.99762532981530339</v>
      </c>
    </row>
    <row r="9" spans="1:18" x14ac:dyDescent="0.3">
      <c r="B9" s="22" t="s">
        <v>8593</v>
      </c>
      <c r="C9" s="42">
        <v>7.85</v>
      </c>
      <c r="D9" s="22">
        <v>13</v>
      </c>
      <c r="E9" s="23">
        <f>VLOOKUP(B9,Table2[],5,FALSE)</f>
        <v>0.97150395778364118</v>
      </c>
      <c r="N9" t="s">
        <v>6059</v>
      </c>
      <c r="O9">
        <v>8.9</v>
      </c>
      <c r="P9" s="14">
        <f t="shared" si="0"/>
        <v>8.4333333333333336</v>
      </c>
      <c r="Q9">
        <f>COUNTIF(preprocessed!$D$2:$D$3791,director!N3558)</f>
        <v>1</v>
      </c>
      <c r="R9" s="43" cm="1">
        <f t="array" ref="R9">COUNTIF(Table2[Average imdb],"&lt;"&amp;Table2[[#This Row],[Average imdb]])/COUNT((Table2[Average imdb])-1)</f>
        <v>0.99762532981530339</v>
      </c>
    </row>
    <row r="10" spans="1:18" x14ac:dyDescent="0.3">
      <c r="B10" s="22" t="s">
        <v>2644</v>
      </c>
      <c r="C10" s="42">
        <v>7.8000000000000007</v>
      </c>
      <c r="D10" s="22">
        <v>19</v>
      </c>
      <c r="E10" s="23">
        <f>VLOOKUP(B10,Table2[],5,FALSE)</f>
        <v>0.9646437994722955</v>
      </c>
      <c r="N10" t="s">
        <v>6059</v>
      </c>
      <c r="O10">
        <v>8</v>
      </c>
      <c r="P10" s="14">
        <f t="shared" si="0"/>
        <v>8.4333333333333336</v>
      </c>
      <c r="Q10">
        <f>COUNTIF(preprocessed!$D$2:$D$3791,director!N3741)</f>
        <v>2</v>
      </c>
      <c r="R10" s="43" cm="1">
        <f t="array" ref="R10">COUNTIF(Table2[Average imdb],"&lt;"&amp;Table2[[#This Row],[Average imdb]])/COUNT((Table2[Average imdb])-1)</f>
        <v>0.99762532981530339</v>
      </c>
    </row>
    <row r="11" spans="1:18" x14ac:dyDescent="0.3">
      <c r="B11" s="22" t="s">
        <v>11083</v>
      </c>
      <c r="C11" s="42">
        <v>7.8</v>
      </c>
      <c r="D11" s="22">
        <v>15</v>
      </c>
      <c r="E11" s="23">
        <f>VLOOKUP(B11,Table2[],5,FALSE)</f>
        <v>0.9646437994722955</v>
      </c>
      <c r="F11" s="25" t="s">
        <v>20980</v>
      </c>
      <c r="G11" s="25"/>
      <c r="H11" s="4"/>
      <c r="N11" t="s">
        <v>50</v>
      </c>
      <c r="O11">
        <v>8.8000000000000007</v>
      </c>
      <c r="P11" s="14">
        <f t="shared" si="0"/>
        <v>8.4250000000000007</v>
      </c>
      <c r="Q11">
        <f>COUNTIF(preprocessed!$D$2:$D$3791,director!N96)</f>
        <v>9</v>
      </c>
      <c r="R11" s="43" cm="1">
        <f t="array" ref="R11">COUNTIF(Table2[Average imdb],"&lt;"&amp;Table2[[#This Row],[Average imdb]])/COUNT((Table2[Average imdb])-1)</f>
        <v>0.99551451187335094</v>
      </c>
    </row>
    <row r="12" spans="1:18" x14ac:dyDescent="0.3">
      <c r="B12" s="22" t="s">
        <v>56</v>
      </c>
      <c r="C12" s="42">
        <v>7.7333333333333334</v>
      </c>
      <c r="D12" s="22">
        <v>25</v>
      </c>
      <c r="E12" s="23">
        <f>VLOOKUP(B12,Table2[],5,FALSE)</f>
        <v>0.9567282321899736</v>
      </c>
      <c r="F12" s="25">
        <f>PERCENTILE(P2:P3791,0.9)</f>
        <v>7.5</v>
      </c>
      <c r="G12" s="25"/>
      <c r="H12" s="4"/>
      <c r="N12" t="s">
        <v>50</v>
      </c>
      <c r="O12">
        <v>7.2</v>
      </c>
      <c r="P12" s="14">
        <f t="shared" si="0"/>
        <v>8.4250000000000007</v>
      </c>
      <c r="Q12">
        <f>COUNTIF(preprocessed!$D$2:$D$3791,director!N1002)</f>
        <v>1</v>
      </c>
      <c r="R12" s="43" cm="1">
        <f t="array" ref="R12">COUNTIF(Table2[Average imdb],"&lt;"&amp;Table2[[#This Row],[Average imdb]])/COUNT((Table2[Average imdb])-1)</f>
        <v>0.99551451187335094</v>
      </c>
    </row>
    <row r="13" spans="1:18" x14ac:dyDescent="0.3">
      <c r="B13" s="22" t="s">
        <v>376</v>
      </c>
      <c r="C13" s="42">
        <v>7.6750000000000007</v>
      </c>
      <c r="D13" s="22">
        <v>13</v>
      </c>
      <c r="E13" s="23">
        <f>VLOOKUP(B13,Table2[],5,FALSE)</f>
        <v>0.94432717678100264</v>
      </c>
      <c r="G13" s="24"/>
      <c r="N13" t="s">
        <v>50</v>
      </c>
      <c r="O13">
        <v>8.5</v>
      </c>
      <c r="P13" s="14">
        <f t="shared" si="0"/>
        <v>8.4250000000000007</v>
      </c>
      <c r="Q13">
        <f>COUNTIF(preprocessed!$D$2:$D$3791,director!N3166)</f>
        <v>3</v>
      </c>
      <c r="R13" s="43" cm="1">
        <f t="array" ref="R13">COUNTIF(Table2[Average imdb],"&lt;"&amp;Table2[[#This Row],[Average imdb]])/COUNT((Table2[Average imdb])-1)</f>
        <v>0.99551451187335094</v>
      </c>
    </row>
    <row r="14" spans="1:18" x14ac:dyDescent="0.3">
      <c r="B14" s="22" t="s">
        <v>3416</v>
      </c>
      <c r="C14" s="42">
        <v>7.6555555555555559</v>
      </c>
      <c r="D14" s="22">
        <v>12</v>
      </c>
      <c r="E14" s="23">
        <f>VLOOKUP(B14,Table2[],5,FALSE)</f>
        <v>0.94116094986807386</v>
      </c>
      <c r="N14" t="s">
        <v>50</v>
      </c>
      <c r="O14">
        <v>8.6</v>
      </c>
      <c r="P14" s="14">
        <f t="shared" si="0"/>
        <v>8.4250000000000007</v>
      </c>
      <c r="Q14">
        <f>COUNTIF(preprocessed!$D$2:$D$3791,director!N95)</f>
        <v>1</v>
      </c>
      <c r="R14" s="43" cm="1">
        <f t="array" ref="R14">COUNTIF(Table2[Average imdb],"&lt;"&amp;Table2[[#This Row],[Average imdb]])/COUNT((Table2[Average imdb])-1)</f>
        <v>0.99551451187335094</v>
      </c>
    </row>
    <row r="15" spans="1:18" x14ac:dyDescent="0.3">
      <c r="B15" s="22" t="s">
        <v>6346</v>
      </c>
      <c r="C15" s="42">
        <v>7.65</v>
      </c>
      <c r="D15" s="22">
        <v>15</v>
      </c>
      <c r="E15" s="23">
        <f>VLOOKUP(B15,Table2[],5,FALSE)</f>
        <v>0.93641160949868074</v>
      </c>
      <c r="N15" t="s">
        <v>50</v>
      </c>
      <c r="O15">
        <v>8.5</v>
      </c>
      <c r="P15" s="14">
        <f t="shared" si="0"/>
        <v>8.4250000000000007</v>
      </c>
      <c r="Q15">
        <f>COUNTIF(preprocessed!$D$2:$D$3791,director!N1160)</f>
        <v>6</v>
      </c>
      <c r="R15" s="43" cm="1">
        <f t="array" ref="R15">COUNTIF(Table2[Average imdb],"&lt;"&amp;Table2[[#This Row],[Average imdb]])/COUNT((Table2[Average imdb])-1)</f>
        <v>0.99551451187335094</v>
      </c>
    </row>
    <row r="16" spans="1:18" x14ac:dyDescent="0.3">
      <c r="B16" s="22" t="s">
        <v>3796</v>
      </c>
      <c r="C16" s="42">
        <v>7.6285714285714281</v>
      </c>
      <c r="D16" s="22">
        <v>12</v>
      </c>
      <c r="E16" s="23">
        <f>VLOOKUP(B16,Table2[],5,FALSE)</f>
        <v>0.93218997361477574</v>
      </c>
      <c r="N16" t="s">
        <v>50</v>
      </c>
      <c r="O16">
        <v>8.5</v>
      </c>
      <c r="P16" s="14">
        <f t="shared" si="0"/>
        <v>8.4250000000000007</v>
      </c>
      <c r="Q16">
        <f>COUNTIF(preprocessed!$D$2:$D$3791,director!N5)</f>
        <v>1</v>
      </c>
      <c r="R16" s="43" cm="1">
        <f t="array" ref="R16">COUNTIF(Table2[Average imdb],"&lt;"&amp;Table2[[#This Row],[Average imdb]])/COUNT((Table2[Average imdb])-1)</f>
        <v>0.99551451187335094</v>
      </c>
    </row>
    <row r="17" spans="2:18" x14ac:dyDescent="0.3">
      <c r="B17" s="22" t="s">
        <v>11091</v>
      </c>
      <c r="C17" s="42">
        <v>7.6</v>
      </c>
      <c r="D17" s="22">
        <v>15</v>
      </c>
      <c r="E17" s="23">
        <f>VLOOKUP(B17,Table2[],5,FALSE)</f>
        <v>0.9226912928759895</v>
      </c>
      <c r="N17" t="s">
        <v>50</v>
      </c>
      <c r="O17">
        <v>9</v>
      </c>
      <c r="P17" s="14">
        <f t="shared" si="0"/>
        <v>8.4250000000000007</v>
      </c>
      <c r="Q17">
        <f>COUNTIF(preprocessed!$D$2:$D$3791,director!N66)</f>
        <v>4</v>
      </c>
      <c r="R17" s="43" cm="1">
        <f t="array" ref="R17">COUNTIF(Table2[Average imdb],"&lt;"&amp;Table2[[#This Row],[Average imdb]])/COUNT((Table2[Average imdb])-1)</f>
        <v>0.99551451187335094</v>
      </c>
    </row>
    <row r="18" spans="2:18" x14ac:dyDescent="0.3">
      <c r="C18" s="14"/>
      <c r="N18" t="s">
        <v>50</v>
      </c>
      <c r="O18">
        <v>8.3000000000000007</v>
      </c>
      <c r="P18" s="14">
        <f t="shared" si="0"/>
        <v>8.4250000000000007</v>
      </c>
      <c r="Q18">
        <f>COUNTIF(preprocessed!$D$2:$D$3791,director!N118)</f>
        <v>1</v>
      </c>
      <c r="R18" s="43" cm="1">
        <f t="array" ref="R18">COUNTIF(Table2[Average imdb],"&lt;"&amp;Table2[[#This Row],[Average imdb]])/COUNT((Table2[Average imdb])-1)</f>
        <v>0.99551451187335094</v>
      </c>
    </row>
    <row r="19" spans="2:18" x14ac:dyDescent="0.3">
      <c r="N19" t="s">
        <v>4851</v>
      </c>
      <c r="O19">
        <v>8.4</v>
      </c>
      <c r="P19" s="14">
        <f t="shared" si="0"/>
        <v>8.4</v>
      </c>
      <c r="Q19">
        <f>COUNTIF(preprocessed!$D$2:$D$3791,director!N1250)</f>
        <v>3</v>
      </c>
      <c r="R19" s="43" cm="1">
        <f t="array" ref="R19">COUNTIF(Table2[Average imdb],"&lt;"&amp;Table2[[#This Row],[Average imdb]])/COUNT((Table2[Average imdb])-1)</f>
        <v>0.99445910290237471</v>
      </c>
    </row>
    <row r="20" spans="2:18" x14ac:dyDescent="0.3">
      <c r="N20" t="s">
        <v>13450</v>
      </c>
      <c r="O20">
        <v>8.4</v>
      </c>
      <c r="P20" s="14">
        <f t="shared" si="0"/>
        <v>8.4</v>
      </c>
      <c r="Q20">
        <f>COUNTIF(preprocessed!$D$2:$D$3791,director!N3679)</f>
        <v>2</v>
      </c>
      <c r="R20" s="43" cm="1">
        <f t="array" ref="R20">COUNTIF(Table2[Average imdb],"&lt;"&amp;Table2[[#This Row],[Average imdb]])/COUNT((Table2[Average imdb])-1)</f>
        <v>0.99445910290237471</v>
      </c>
    </row>
    <row r="21" spans="2:18" x14ac:dyDescent="0.3">
      <c r="N21" t="s">
        <v>5509</v>
      </c>
      <c r="O21">
        <v>8.4</v>
      </c>
      <c r="P21" s="14">
        <f t="shared" si="0"/>
        <v>8.4</v>
      </c>
      <c r="Q21">
        <f>COUNTIF(preprocessed!$D$2:$D$3791,director!N1435)</f>
        <v>1</v>
      </c>
      <c r="R21" s="43" cm="1">
        <f t="array" ref="R21">COUNTIF(Table2[Average imdb],"&lt;"&amp;Table2[[#This Row],[Average imdb]])/COUNT((Table2[Average imdb])-1)</f>
        <v>0.99445910290237471</v>
      </c>
    </row>
    <row r="22" spans="2:18" x14ac:dyDescent="0.3">
      <c r="N22" t="s">
        <v>13240</v>
      </c>
      <c r="O22">
        <v>8.4</v>
      </c>
      <c r="P22" s="14">
        <f t="shared" si="0"/>
        <v>8.4</v>
      </c>
      <c r="Q22">
        <f>COUNTIF(preprocessed!$D$2:$D$3791,director!N3631)</f>
        <v>1</v>
      </c>
      <c r="R22" s="43" cm="1">
        <f t="array" ref="R22">COUNTIF(Table2[Average imdb],"&lt;"&amp;Table2[[#This Row],[Average imdb]])/COUNT((Table2[Average imdb])-1)</f>
        <v>0.99445910290237471</v>
      </c>
    </row>
    <row r="23" spans="2:18" x14ac:dyDescent="0.3">
      <c r="N23" t="s">
        <v>9271</v>
      </c>
      <c r="O23">
        <v>8.3000000000000007</v>
      </c>
      <c r="P23" s="14">
        <f t="shared" si="0"/>
        <v>8.3000000000000007</v>
      </c>
      <c r="Q23">
        <f>COUNTIF(preprocessed!$D$2:$D$3791,director!N2554)</f>
        <v>8</v>
      </c>
      <c r="R23" s="43" cm="1">
        <f t="array" ref="R23">COUNTIF(Table2[Average imdb],"&lt;"&amp;Table2[[#This Row],[Average imdb]])/COUNT((Table2[Average imdb])-1)</f>
        <v>0.99340369393139838</v>
      </c>
    </row>
    <row r="24" spans="2:18" x14ac:dyDescent="0.3">
      <c r="N24" t="s">
        <v>8941</v>
      </c>
      <c r="O24">
        <v>8.3000000000000007</v>
      </c>
      <c r="P24" s="14">
        <f t="shared" si="0"/>
        <v>8.3000000000000007</v>
      </c>
      <c r="Q24">
        <f>COUNTIF(preprocessed!$D$2:$D$3791,director!N2456)</f>
        <v>6</v>
      </c>
      <c r="R24" s="43" cm="1">
        <f t="array" ref="R24">COUNTIF(Table2[Average imdb],"&lt;"&amp;Table2[[#This Row],[Average imdb]])/COUNT((Table2[Average imdb])-1)</f>
        <v>0.99340369393139838</v>
      </c>
    </row>
    <row r="25" spans="2:18" x14ac:dyDescent="0.3">
      <c r="N25" t="s">
        <v>249</v>
      </c>
      <c r="O25">
        <v>8.3000000000000007</v>
      </c>
      <c r="P25" s="14">
        <f t="shared" si="0"/>
        <v>8.3000000000000007</v>
      </c>
      <c r="Q25">
        <f>COUNTIF(preprocessed!$D$2:$D$3791,director!N44)</f>
        <v>8</v>
      </c>
      <c r="R25" s="43" cm="1">
        <f t="array" ref="R25">COUNTIF(Table2[Average imdb],"&lt;"&amp;Table2[[#This Row],[Average imdb]])/COUNT((Table2[Average imdb])-1)</f>
        <v>0.99340369393139838</v>
      </c>
    </row>
    <row r="26" spans="2:18" x14ac:dyDescent="0.3">
      <c r="N26" t="s">
        <v>12301</v>
      </c>
      <c r="O26">
        <v>8.3000000000000007</v>
      </c>
      <c r="P26" s="14">
        <f t="shared" si="0"/>
        <v>8.3000000000000007</v>
      </c>
      <c r="Q26">
        <f>COUNTIF(preprocessed!$D$2:$D$3791,director!N3402)</f>
        <v>2</v>
      </c>
      <c r="R26" s="43" cm="1">
        <f t="array" ref="R26">COUNTIF(Table2[Average imdb],"&lt;"&amp;Table2[[#This Row],[Average imdb]])/COUNT((Table2[Average imdb])-1)</f>
        <v>0.99340369393139838</v>
      </c>
    </row>
    <row r="27" spans="2:18" x14ac:dyDescent="0.3">
      <c r="N27" t="s">
        <v>363</v>
      </c>
      <c r="O27">
        <v>8.3000000000000007</v>
      </c>
      <c r="P27" s="14">
        <f t="shared" si="0"/>
        <v>8.2333333333333343</v>
      </c>
      <c r="Q27">
        <f>COUNTIF(preprocessed!$D$2:$D$3791,director!N78)</f>
        <v>7</v>
      </c>
      <c r="R27" s="43" cm="1">
        <f t="array" ref="R27">COUNTIF(Table2[Average imdb],"&lt;"&amp;Table2[[#This Row],[Average imdb]])/COUNT((Table2[Average imdb])-1)</f>
        <v>0.99261213720316621</v>
      </c>
    </row>
    <row r="28" spans="2:18" x14ac:dyDescent="0.3">
      <c r="N28" t="s">
        <v>363</v>
      </c>
      <c r="O28">
        <v>8.3000000000000007</v>
      </c>
      <c r="P28" s="14">
        <f t="shared" si="0"/>
        <v>8.2333333333333343</v>
      </c>
      <c r="Q28">
        <f>COUNTIF(preprocessed!$D$2:$D$3791,director!N67)</f>
        <v>1</v>
      </c>
      <c r="R28" s="43" cm="1">
        <f t="array" ref="R28">COUNTIF(Table2[Average imdb],"&lt;"&amp;Table2[[#This Row],[Average imdb]])/COUNT((Table2[Average imdb])-1)</f>
        <v>0.99261213720316621</v>
      </c>
    </row>
    <row r="29" spans="2:18" x14ac:dyDescent="0.3">
      <c r="N29" t="s">
        <v>363</v>
      </c>
      <c r="O29">
        <v>8.1</v>
      </c>
      <c r="P29" s="14">
        <f t="shared" si="0"/>
        <v>8.2333333333333343</v>
      </c>
      <c r="Q29">
        <f>COUNTIF(preprocessed!$D$2:$D$3791,director!N230)</f>
        <v>2</v>
      </c>
      <c r="R29" s="43" cm="1">
        <f t="array" ref="R29">COUNTIF(Table2[Average imdb],"&lt;"&amp;Table2[[#This Row],[Average imdb]])/COUNT((Table2[Average imdb])-1)</f>
        <v>0.99261213720316621</v>
      </c>
    </row>
    <row r="30" spans="2:18" x14ac:dyDescent="0.3">
      <c r="N30" t="s">
        <v>5436</v>
      </c>
      <c r="O30">
        <v>8.4</v>
      </c>
      <c r="P30" s="14">
        <f t="shared" si="0"/>
        <v>8.2249999999999996</v>
      </c>
      <c r="Q30">
        <f>COUNTIF(preprocessed!$D$2:$D$3791,director!N2124)</f>
        <v>4</v>
      </c>
      <c r="R30" s="43" cm="1">
        <f t="array" ref="R30">COUNTIF(Table2[Average imdb],"&lt;"&amp;Table2[[#This Row],[Average imdb]])/COUNT((Table2[Average imdb])-1)</f>
        <v>0.99155672823218999</v>
      </c>
    </row>
    <row r="31" spans="2:18" x14ac:dyDescent="0.3">
      <c r="N31" t="s">
        <v>5436</v>
      </c>
      <c r="O31">
        <v>8.6</v>
      </c>
      <c r="P31" s="14">
        <f t="shared" si="0"/>
        <v>8.2249999999999996</v>
      </c>
      <c r="Q31">
        <f>COUNTIF(preprocessed!$D$2:$D$3791,director!N2158)</f>
        <v>2</v>
      </c>
      <c r="R31" s="43" cm="1">
        <f t="array" ref="R31">COUNTIF(Table2[Average imdb],"&lt;"&amp;Table2[[#This Row],[Average imdb]])/COUNT((Table2[Average imdb])-1)</f>
        <v>0.99155672823218999</v>
      </c>
    </row>
    <row r="32" spans="2:18" x14ac:dyDescent="0.3">
      <c r="N32" t="s">
        <v>5436</v>
      </c>
      <c r="O32">
        <v>7.7</v>
      </c>
      <c r="P32" s="14">
        <f t="shared" si="0"/>
        <v>8.2249999999999996</v>
      </c>
      <c r="Q32">
        <f>COUNTIF(preprocessed!$D$2:$D$3791,director!N1417)</f>
        <v>4</v>
      </c>
      <c r="R32" s="43" cm="1">
        <f t="array" ref="R32">COUNTIF(Table2[Average imdb],"&lt;"&amp;Table2[[#This Row],[Average imdb]])/COUNT((Table2[Average imdb])-1)</f>
        <v>0.99155672823218999</v>
      </c>
    </row>
    <row r="33" spans="14:18" x14ac:dyDescent="0.3">
      <c r="N33" t="s">
        <v>5436</v>
      </c>
      <c r="O33">
        <v>8.1999999999999993</v>
      </c>
      <c r="P33" s="14">
        <f t="shared" si="0"/>
        <v>8.2249999999999996</v>
      </c>
      <c r="Q33">
        <f>COUNTIF(preprocessed!$D$2:$D$3791,director!N1885)</f>
        <v>10</v>
      </c>
      <c r="R33" s="43" cm="1">
        <f t="array" ref="R33">COUNTIF(Table2[Average imdb],"&lt;"&amp;Table2[[#This Row],[Average imdb]])/COUNT((Table2[Average imdb])-1)</f>
        <v>0.99155672823218999</v>
      </c>
    </row>
    <row r="34" spans="14:18" x14ac:dyDescent="0.3">
      <c r="N34" t="s">
        <v>11077</v>
      </c>
      <c r="O34">
        <v>8.1</v>
      </c>
      <c r="P34" s="14">
        <f t="shared" si="0"/>
        <v>8.1999999999999993</v>
      </c>
      <c r="Q34">
        <f>COUNTIF(preprocessed!$D$2:$D$3791,director!N3077)</f>
        <v>2</v>
      </c>
      <c r="R34" s="43" cm="1">
        <f t="array" ref="R34">COUNTIF(Table2[Average imdb],"&lt;"&amp;Table2[[#This Row],[Average imdb]])/COUNT((Table2[Average imdb])-1)</f>
        <v>0.98812664907651715</v>
      </c>
    </row>
    <row r="35" spans="14:18" x14ac:dyDescent="0.3">
      <c r="N35" t="s">
        <v>13196</v>
      </c>
      <c r="O35">
        <v>8.1999999999999993</v>
      </c>
      <c r="P35" s="14">
        <f t="shared" si="0"/>
        <v>8.1999999999999993</v>
      </c>
      <c r="Q35">
        <f>COUNTIF(preprocessed!$D$2:$D$3791,director!N3620)</f>
        <v>1</v>
      </c>
      <c r="R35" s="43" cm="1">
        <f t="array" ref="R35">COUNTIF(Table2[Average imdb],"&lt;"&amp;Table2[[#This Row],[Average imdb]])/COUNT((Table2[Average imdb])-1)</f>
        <v>0.98812664907651715</v>
      </c>
    </row>
    <row r="36" spans="14:18" x14ac:dyDescent="0.3">
      <c r="N36" t="s">
        <v>11077</v>
      </c>
      <c r="O36">
        <v>8.3000000000000007</v>
      </c>
      <c r="P36" s="14">
        <f t="shared" si="0"/>
        <v>8.1999999999999993</v>
      </c>
      <c r="Q36">
        <f>COUNTIF(preprocessed!$D$2:$D$3791,director!N3132)</f>
        <v>2</v>
      </c>
      <c r="R36" s="43" cm="1">
        <f t="array" ref="R36">COUNTIF(Table2[Average imdb],"&lt;"&amp;Table2[[#This Row],[Average imdb]])/COUNT((Table2[Average imdb])-1)</f>
        <v>0.98812664907651715</v>
      </c>
    </row>
    <row r="37" spans="14:18" x14ac:dyDescent="0.3">
      <c r="N37" t="s">
        <v>12009</v>
      </c>
      <c r="O37">
        <v>8.1999999999999993</v>
      </c>
      <c r="P37" s="14">
        <f t="shared" si="0"/>
        <v>8.1999999999999993</v>
      </c>
      <c r="Q37">
        <f>COUNTIF(preprocessed!$D$2:$D$3791,director!N3327)</f>
        <v>2</v>
      </c>
      <c r="R37" s="43" cm="1">
        <f t="array" ref="R37">COUNTIF(Table2[Average imdb],"&lt;"&amp;Table2[[#This Row],[Average imdb]])/COUNT((Table2[Average imdb])-1)</f>
        <v>0.98812664907651715</v>
      </c>
    </row>
    <row r="38" spans="14:18" x14ac:dyDescent="0.3">
      <c r="N38" t="s">
        <v>13125</v>
      </c>
      <c r="O38">
        <v>8.1999999999999993</v>
      </c>
      <c r="P38" s="14">
        <f t="shared" si="0"/>
        <v>8.1999999999999993</v>
      </c>
      <c r="Q38">
        <f>COUNTIF(preprocessed!$D$2:$D$3791,director!N3604)</f>
        <v>1</v>
      </c>
      <c r="R38" s="43" cm="1">
        <f t="array" ref="R38">COUNTIF(Table2[Average imdb],"&lt;"&amp;Table2[[#This Row],[Average imdb]])/COUNT((Table2[Average imdb])-1)</f>
        <v>0.98812664907651715</v>
      </c>
    </row>
    <row r="39" spans="14:18" x14ac:dyDescent="0.3">
      <c r="N39" t="s">
        <v>1283</v>
      </c>
      <c r="O39">
        <v>8.9</v>
      </c>
      <c r="P39" s="14">
        <f t="shared" si="0"/>
        <v>8.2000000000000011</v>
      </c>
      <c r="Q39">
        <f>COUNTIF(preprocessed!$D$2:$D$3791,director!N2913)</f>
        <v>2</v>
      </c>
      <c r="R39" s="43" cm="1">
        <f t="array" ref="R39">COUNTIF(Table2[Average imdb],"&lt;"&amp;Table2[[#This Row],[Average imdb]])/COUNT((Table2[Average imdb])-1)</f>
        <v>0.98812664907651715</v>
      </c>
    </row>
    <row r="40" spans="14:18" x14ac:dyDescent="0.3">
      <c r="N40" t="s">
        <v>1283</v>
      </c>
      <c r="O40">
        <v>8.1</v>
      </c>
      <c r="P40" s="14">
        <f t="shared" si="0"/>
        <v>8.2000000000000011</v>
      </c>
      <c r="Q40">
        <f>COUNTIF(preprocessed!$D$2:$D$3791,director!N808)</f>
        <v>7</v>
      </c>
      <c r="R40" s="43" cm="1">
        <f t="array" ref="R40">COUNTIF(Table2[Average imdb],"&lt;"&amp;Table2[[#This Row],[Average imdb]])/COUNT((Table2[Average imdb])-1)</f>
        <v>0.98812664907651715</v>
      </c>
    </row>
    <row r="41" spans="14:18" x14ac:dyDescent="0.3">
      <c r="N41" t="s">
        <v>1283</v>
      </c>
      <c r="O41">
        <v>8</v>
      </c>
      <c r="P41" s="14">
        <f t="shared" si="0"/>
        <v>8.2000000000000011</v>
      </c>
      <c r="Q41">
        <f>COUNTIF(preprocessed!$D$2:$D$3791,director!N810)</f>
        <v>7</v>
      </c>
      <c r="R41" s="43" cm="1">
        <f t="array" ref="R41">COUNTIF(Table2[Average imdb],"&lt;"&amp;Table2[[#This Row],[Average imdb]])/COUNT((Table2[Average imdb])-1)</f>
        <v>0.98812664907651715</v>
      </c>
    </row>
    <row r="42" spans="14:18" x14ac:dyDescent="0.3">
      <c r="N42" t="s">
        <v>1283</v>
      </c>
      <c r="O42">
        <v>7.5</v>
      </c>
      <c r="P42" s="14">
        <f t="shared" si="0"/>
        <v>8.2000000000000011</v>
      </c>
      <c r="Q42">
        <f>COUNTIF(preprocessed!$D$2:$D$3791,director!N2612)</f>
        <v>4</v>
      </c>
      <c r="R42" s="43" cm="1">
        <f t="array" ref="R42">COUNTIF(Table2[Average imdb],"&lt;"&amp;Table2[[#This Row],[Average imdb]])/COUNT((Table2[Average imdb])-1)</f>
        <v>0.98812664907651715</v>
      </c>
    </row>
    <row r="43" spans="14:18" x14ac:dyDescent="0.3">
      <c r="N43" t="s">
        <v>1283</v>
      </c>
      <c r="O43">
        <v>7.9</v>
      </c>
      <c r="P43" s="14">
        <f t="shared" si="0"/>
        <v>8.2000000000000011</v>
      </c>
      <c r="Q43">
        <f>COUNTIF(preprocessed!$D$2:$D$3791,director!N670)</f>
        <v>2</v>
      </c>
      <c r="R43" s="43" cm="1">
        <f t="array" ref="R43">COUNTIF(Table2[Average imdb],"&lt;"&amp;Table2[[#This Row],[Average imdb]])/COUNT((Table2[Average imdb])-1)</f>
        <v>0.98812664907651715</v>
      </c>
    </row>
    <row r="44" spans="14:18" x14ac:dyDescent="0.3">
      <c r="N44" t="s">
        <v>1283</v>
      </c>
      <c r="O44">
        <v>8.5</v>
      </c>
      <c r="P44" s="14">
        <f t="shared" si="0"/>
        <v>8.2000000000000011</v>
      </c>
      <c r="Q44">
        <f>COUNTIF(preprocessed!$D$2:$D$3791,director!N285)</f>
        <v>1</v>
      </c>
      <c r="R44" s="43" cm="1">
        <f t="array" ref="R44">COUNTIF(Table2[Average imdb],"&lt;"&amp;Table2[[#This Row],[Average imdb]])/COUNT((Table2[Average imdb])-1)</f>
        <v>0.98812664907651715</v>
      </c>
    </row>
    <row r="45" spans="14:18" x14ac:dyDescent="0.3">
      <c r="N45" t="s">
        <v>1283</v>
      </c>
      <c r="O45">
        <v>8.3000000000000007</v>
      </c>
      <c r="P45" s="14">
        <f t="shared" si="0"/>
        <v>8.2000000000000011</v>
      </c>
      <c r="Q45">
        <f>COUNTIF(preprocessed!$D$2:$D$3791,director!N560)</f>
        <v>1</v>
      </c>
      <c r="R45" s="43" cm="1">
        <f t="array" ref="R45">COUNTIF(Table2[Average imdb],"&lt;"&amp;Table2[[#This Row],[Average imdb]])/COUNT((Table2[Average imdb])-1)</f>
        <v>0.98812664907651715</v>
      </c>
    </row>
    <row r="46" spans="14:18" x14ac:dyDescent="0.3">
      <c r="N46" t="s">
        <v>1283</v>
      </c>
      <c r="O46">
        <v>8.4</v>
      </c>
      <c r="P46" s="14">
        <f t="shared" si="0"/>
        <v>8.2000000000000011</v>
      </c>
      <c r="Q46">
        <f>COUNTIF(preprocessed!$D$2:$D$3791,director!N3557)</f>
        <v>1</v>
      </c>
      <c r="R46" s="43" cm="1">
        <f t="array" ref="R46">COUNTIF(Table2[Average imdb],"&lt;"&amp;Table2[[#This Row],[Average imdb]])/COUNT((Table2[Average imdb])-1)</f>
        <v>0.98812664907651715</v>
      </c>
    </row>
    <row r="47" spans="14:18" x14ac:dyDescent="0.3">
      <c r="N47" t="s">
        <v>11940</v>
      </c>
      <c r="O47">
        <v>8.1999999999999993</v>
      </c>
      <c r="P47" s="14">
        <f t="shared" si="0"/>
        <v>8.1499999999999986</v>
      </c>
      <c r="Q47">
        <f>COUNTIF(preprocessed!$D$2:$D$3791,director!N3310)</f>
        <v>3</v>
      </c>
      <c r="R47" s="43" cm="1">
        <f t="array" ref="R47">COUNTIF(Table2[Average imdb],"&lt;"&amp;Table2[[#This Row],[Average imdb]])/COUNT((Table2[Average imdb])-1)</f>
        <v>0.98759894459102904</v>
      </c>
    </row>
    <row r="48" spans="14:18" x14ac:dyDescent="0.3">
      <c r="N48" t="s">
        <v>11940</v>
      </c>
      <c r="O48">
        <v>8.1</v>
      </c>
      <c r="P48" s="14">
        <f t="shared" si="0"/>
        <v>8.1499999999999986</v>
      </c>
      <c r="Q48">
        <f>COUNTIF(preprocessed!$D$2:$D$3791,director!N3404)</f>
        <v>1</v>
      </c>
      <c r="R48" s="43" cm="1">
        <f t="array" ref="R48">COUNTIF(Table2[Average imdb],"&lt;"&amp;Table2[[#This Row],[Average imdb]])/COUNT((Table2[Average imdb])-1)</f>
        <v>0.98759894459102904</v>
      </c>
    </row>
    <row r="49" spans="14:18" x14ac:dyDescent="0.3">
      <c r="N49" t="s">
        <v>3494</v>
      </c>
      <c r="O49">
        <v>8.3000000000000007</v>
      </c>
      <c r="P49" s="14">
        <f t="shared" si="0"/>
        <v>8.1333333333333329</v>
      </c>
      <c r="Q49">
        <f>COUNTIF(preprocessed!$D$2:$D$3791,director!N2187)</f>
        <v>2</v>
      </c>
      <c r="R49" s="43" cm="1">
        <f t="array" ref="R49">COUNTIF(Table2[Average imdb],"&lt;"&amp;Table2[[#This Row],[Average imdb]])/COUNT((Table2[Average imdb])-1)</f>
        <v>0.98680738786279687</v>
      </c>
    </row>
    <row r="50" spans="14:18" x14ac:dyDescent="0.3">
      <c r="N50" t="s">
        <v>3494</v>
      </c>
      <c r="O50">
        <v>7.4</v>
      </c>
      <c r="P50" s="14">
        <f t="shared" si="0"/>
        <v>8.1333333333333329</v>
      </c>
      <c r="Q50">
        <f>COUNTIF(preprocessed!$D$2:$D$3791,director!N869)</f>
        <v>2</v>
      </c>
      <c r="R50" s="43" cm="1">
        <f t="array" ref="R50">COUNTIF(Table2[Average imdb],"&lt;"&amp;Table2[[#This Row],[Average imdb]])/COUNT((Table2[Average imdb])-1)</f>
        <v>0.98680738786279687</v>
      </c>
    </row>
    <row r="51" spans="14:18" x14ac:dyDescent="0.3">
      <c r="N51" t="s">
        <v>3494</v>
      </c>
      <c r="O51">
        <v>8.6999999999999993</v>
      </c>
      <c r="P51" s="14">
        <f t="shared" si="0"/>
        <v>8.1333333333333329</v>
      </c>
      <c r="Q51">
        <f>COUNTIF(preprocessed!$D$2:$D$3791,director!N3254)</f>
        <v>3</v>
      </c>
      <c r="R51" s="43" cm="1">
        <f t="array" ref="R51">COUNTIF(Table2[Average imdb],"&lt;"&amp;Table2[[#This Row],[Average imdb]])/COUNT((Table2[Average imdb])-1)</f>
        <v>0.98680738786279687</v>
      </c>
    </row>
    <row r="52" spans="14:18" x14ac:dyDescent="0.3">
      <c r="N52" t="s">
        <v>9705</v>
      </c>
      <c r="O52">
        <v>7.5</v>
      </c>
      <c r="P52" s="14">
        <f t="shared" si="0"/>
        <v>8.1</v>
      </c>
      <c r="Q52">
        <f>COUNTIF(preprocessed!$D$2:$D$3791,director!N2681)</f>
        <v>11</v>
      </c>
      <c r="R52" s="43" cm="1">
        <f t="array" ref="R52">COUNTIF(Table2[Average imdb],"&lt;"&amp;Table2[[#This Row],[Average imdb]])/COUNT((Table2[Average imdb])-1)</f>
        <v>0.98443271767810026</v>
      </c>
    </row>
    <row r="53" spans="14:18" x14ac:dyDescent="0.3">
      <c r="N53" t="s">
        <v>9414</v>
      </c>
      <c r="O53">
        <v>8.1</v>
      </c>
      <c r="P53" s="14">
        <f t="shared" si="0"/>
        <v>8.1</v>
      </c>
      <c r="Q53">
        <f>COUNTIF(preprocessed!$D$2:$D$3791,director!N2596)</f>
        <v>7</v>
      </c>
      <c r="R53" s="43" cm="1">
        <f t="array" ref="R53">COUNTIF(Table2[Average imdb],"&lt;"&amp;Table2[[#This Row],[Average imdb]])/COUNT((Table2[Average imdb])-1)</f>
        <v>0.98443271767810026</v>
      </c>
    </row>
    <row r="54" spans="14:18" x14ac:dyDescent="0.3">
      <c r="N54" t="s">
        <v>3134</v>
      </c>
      <c r="O54">
        <v>8.1</v>
      </c>
      <c r="P54" s="14">
        <f t="shared" si="0"/>
        <v>8.1</v>
      </c>
      <c r="Q54">
        <f>COUNTIF(preprocessed!$D$2:$D$3791,director!N769)</f>
        <v>5</v>
      </c>
      <c r="R54" s="43" cm="1">
        <f t="array" ref="R54">COUNTIF(Table2[Average imdb],"&lt;"&amp;Table2[[#This Row],[Average imdb]])/COUNT((Table2[Average imdb])-1)</f>
        <v>0.98443271767810026</v>
      </c>
    </row>
    <row r="55" spans="14:18" x14ac:dyDescent="0.3">
      <c r="N55" t="s">
        <v>12596</v>
      </c>
      <c r="O55">
        <v>8.1</v>
      </c>
      <c r="P55" s="14">
        <f t="shared" si="0"/>
        <v>8.1</v>
      </c>
      <c r="Q55">
        <f>COUNTIF(preprocessed!$D$2:$D$3791,director!N3473)</f>
        <v>4</v>
      </c>
      <c r="R55" s="43" cm="1">
        <f t="array" ref="R55">COUNTIF(Table2[Average imdb],"&lt;"&amp;Table2[[#This Row],[Average imdb]])/COUNT((Table2[Average imdb])-1)</f>
        <v>0.98443271767810026</v>
      </c>
    </row>
    <row r="56" spans="14:18" x14ac:dyDescent="0.3">
      <c r="N56" t="s">
        <v>12469</v>
      </c>
      <c r="O56">
        <v>8.1</v>
      </c>
      <c r="P56" s="14">
        <f t="shared" si="0"/>
        <v>8.1</v>
      </c>
      <c r="Q56">
        <f>COUNTIF(preprocessed!$D$2:$D$3791,director!N3444)</f>
        <v>2</v>
      </c>
      <c r="R56" s="43" cm="1">
        <f t="array" ref="R56">COUNTIF(Table2[Average imdb],"&lt;"&amp;Table2[[#This Row],[Average imdb]])/COUNT((Table2[Average imdb])-1)</f>
        <v>0.98443271767810026</v>
      </c>
    </row>
    <row r="57" spans="14:18" x14ac:dyDescent="0.3">
      <c r="N57" t="s">
        <v>9705</v>
      </c>
      <c r="O57">
        <v>8.6999999999999993</v>
      </c>
      <c r="P57" s="14">
        <f t="shared" si="0"/>
        <v>8.1</v>
      </c>
      <c r="Q57">
        <f>COUNTIF(preprocessed!$D$2:$D$3791,director!N3678)</f>
        <v>2</v>
      </c>
      <c r="R57" s="43" cm="1">
        <f t="array" ref="R57">COUNTIF(Table2[Average imdb],"&lt;"&amp;Table2[[#This Row],[Average imdb]])/COUNT((Table2[Average imdb])-1)</f>
        <v>0.98443271767810026</v>
      </c>
    </row>
    <row r="58" spans="14:18" x14ac:dyDescent="0.3">
      <c r="N58" t="s">
        <v>8227</v>
      </c>
      <c r="O58">
        <v>8.1</v>
      </c>
      <c r="P58" s="14">
        <f t="shared" si="0"/>
        <v>8.1</v>
      </c>
      <c r="Q58">
        <f>COUNTIF(preprocessed!$D$2:$D$3791,director!N2242)</f>
        <v>4</v>
      </c>
      <c r="R58" s="43" cm="1">
        <f t="array" ref="R58">COUNTIF(Table2[Average imdb],"&lt;"&amp;Table2[[#This Row],[Average imdb]])/COUNT((Table2[Average imdb])-1)</f>
        <v>0.98443271767810026</v>
      </c>
    </row>
    <row r="59" spans="14:18" x14ac:dyDescent="0.3">
      <c r="N59" t="s">
        <v>13333</v>
      </c>
      <c r="O59">
        <v>8.1</v>
      </c>
      <c r="P59" s="14">
        <f t="shared" si="0"/>
        <v>8.1</v>
      </c>
      <c r="Q59">
        <f>COUNTIF(preprocessed!$D$2:$D$3791,director!N3653)</f>
        <v>1</v>
      </c>
      <c r="R59" s="43" cm="1">
        <f t="array" ref="R59">COUNTIF(Table2[Average imdb],"&lt;"&amp;Table2[[#This Row],[Average imdb]])/COUNT((Table2[Average imdb])-1)</f>
        <v>0.98443271767810026</v>
      </c>
    </row>
    <row r="60" spans="14:18" x14ac:dyDescent="0.3">
      <c r="N60" t="s">
        <v>13627</v>
      </c>
      <c r="O60">
        <v>8.1</v>
      </c>
      <c r="P60" s="14">
        <f t="shared" si="0"/>
        <v>8.1</v>
      </c>
      <c r="Q60">
        <f>COUNTIF(preprocessed!$D$2:$D$3791,director!N3718)</f>
        <v>2</v>
      </c>
      <c r="R60" s="43" cm="1">
        <f t="array" ref="R60">COUNTIF(Table2[Average imdb],"&lt;"&amp;Table2[[#This Row],[Average imdb]])/COUNT((Table2[Average imdb])-1)</f>
        <v>0.98443271767810026</v>
      </c>
    </row>
    <row r="61" spans="14:18" x14ac:dyDescent="0.3">
      <c r="N61" t="s">
        <v>6305</v>
      </c>
      <c r="O61">
        <v>7.4</v>
      </c>
      <c r="P61" s="14">
        <f t="shared" si="0"/>
        <v>8</v>
      </c>
      <c r="Q61">
        <f>COUNTIF(preprocessed!$D$2:$D$3791,director!N1670)</f>
        <v>15</v>
      </c>
      <c r="R61" s="43" cm="1">
        <f t="array" ref="R61">COUNTIF(Table2[Average imdb],"&lt;"&amp;Table2[[#This Row],[Average imdb]])/COUNT((Table2[Average imdb])-1)</f>
        <v>0.98232189973614781</v>
      </c>
    </row>
    <row r="62" spans="14:18" x14ac:dyDescent="0.3">
      <c r="N62" t="s">
        <v>6305</v>
      </c>
      <c r="O62">
        <v>8</v>
      </c>
      <c r="P62" s="14">
        <f t="shared" si="0"/>
        <v>8</v>
      </c>
      <c r="Q62">
        <f>COUNTIF(preprocessed!$D$2:$D$3791,director!N2685)</f>
        <v>7</v>
      </c>
      <c r="R62" s="43" cm="1">
        <f t="array" ref="R62">COUNTIF(Table2[Average imdb],"&lt;"&amp;Table2[[#This Row],[Average imdb]])/COUNT((Table2[Average imdb])-1)</f>
        <v>0.98232189973614781</v>
      </c>
    </row>
    <row r="63" spans="14:18" x14ac:dyDescent="0.3">
      <c r="N63" t="s">
        <v>8416</v>
      </c>
      <c r="O63">
        <v>8</v>
      </c>
      <c r="P63" s="14">
        <f t="shared" si="0"/>
        <v>8</v>
      </c>
      <c r="Q63">
        <f>COUNTIF(preprocessed!$D$2:$D$3791,director!N2296)</f>
        <v>3</v>
      </c>
      <c r="R63" s="43" cm="1">
        <f t="array" ref="R63">COUNTIF(Table2[Average imdb],"&lt;"&amp;Table2[[#This Row],[Average imdb]])/COUNT((Table2[Average imdb])-1)</f>
        <v>0.98232189973614781</v>
      </c>
    </row>
    <row r="64" spans="14:18" x14ac:dyDescent="0.3">
      <c r="N64" t="s">
        <v>9322</v>
      </c>
      <c r="O64">
        <v>8</v>
      </c>
      <c r="P64" s="14">
        <f t="shared" si="0"/>
        <v>8</v>
      </c>
      <c r="Q64">
        <f>COUNTIF(preprocessed!$D$2:$D$3791,director!N2570)</f>
        <v>3</v>
      </c>
      <c r="R64" s="43" cm="1">
        <f t="array" ref="R64">COUNTIF(Table2[Average imdb],"&lt;"&amp;Table2[[#This Row],[Average imdb]])/COUNT((Table2[Average imdb])-1)</f>
        <v>0.98232189973614781</v>
      </c>
    </row>
    <row r="65" spans="14:18" x14ac:dyDescent="0.3">
      <c r="N65" t="s">
        <v>6305</v>
      </c>
      <c r="O65">
        <v>8.1999999999999993</v>
      </c>
      <c r="P65" s="14">
        <f t="shared" si="0"/>
        <v>8</v>
      </c>
      <c r="Q65">
        <f>COUNTIF(preprocessed!$D$2:$D$3791,director!N3362)</f>
        <v>2</v>
      </c>
      <c r="R65" s="43" cm="1">
        <f t="array" ref="R65">COUNTIF(Table2[Average imdb],"&lt;"&amp;Table2[[#This Row],[Average imdb]])/COUNT((Table2[Average imdb])-1)</f>
        <v>0.98232189973614781</v>
      </c>
    </row>
    <row r="66" spans="14:18" x14ac:dyDescent="0.3">
      <c r="N66" t="s">
        <v>6305</v>
      </c>
      <c r="O66">
        <v>8.4</v>
      </c>
      <c r="P66" s="14">
        <f t="shared" ref="P66:P129" si="1">AVERAGEIF($N$2:$N$3791,N66,$O$2:$O$3791)</f>
        <v>8</v>
      </c>
      <c r="Q66">
        <f>COUNTIF(preprocessed!$D$2:$D$3791,director!N2375)</f>
        <v>6</v>
      </c>
      <c r="R66" s="43" cm="1">
        <f t="array" ref="R66">COUNTIF(Table2[Average imdb],"&lt;"&amp;Table2[[#This Row],[Average imdb]])/COUNT((Table2[Average imdb])-1)</f>
        <v>0.98232189973614781</v>
      </c>
    </row>
    <row r="67" spans="14:18" x14ac:dyDescent="0.3">
      <c r="N67" t="s">
        <v>10752</v>
      </c>
      <c r="O67">
        <v>8</v>
      </c>
      <c r="P67" s="14">
        <f t="shared" si="1"/>
        <v>8</v>
      </c>
      <c r="Q67">
        <f>COUNTIF(preprocessed!$D$2:$D$3791,director!N2983)</f>
        <v>4</v>
      </c>
      <c r="R67" s="43" cm="1">
        <f t="array" ref="R67">COUNTIF(Table2[Average imdb],"&lt;"&amp;Table2[[#This Row],[Average imdb]])/COUNT((Table2[Average imdb])-1)</f>
        <v>0.98232189973614781</v>
      </c>
    </row>
    <row r="68" spans="14:18" x14ac:dyDescent="0.3">
      <c r="N68" t="s">
        <v>12575</v>
      </c>
      <c r="O68">
        <v>8</v>
      </c>
      <c r="P68" s="14">
        <f t="shared" si="1"/>
        <v>8</v>
      </c>
      <c r="Q68">
        <f>COUNTIF(preprocessed!$D$2:$D$3791,director!N3469)</f>
        <v>1</v>
      </c>
      <c r="R68" s="43" cm="1">
        <f t="array" ref="R68">COUNTIF(Table2[Average imdb],"&lt;"&amp;Table2[[#This Row],[Average imdb]])/COUNT((Table2[Average imdb])-1)</f>
        <v>0.98232189973614781</v>
      </c>
    </row>
    <row r="69" spans="14:18" x14ac:dyDescent="0.3">
      <c r="N69" t="s">
        <v>2314</v>
      </c>
      <c r="O69">
        <v>9.3000000000000007</v>
      </c>
      <c r="P69" s="14">
        <f t="shared" si="1"/>
        <v>7.9749999999999996</v>
      </c>
      <c r="Q69">
        <f>COUNTIF(preprocessed!$D$2:$D$3791,director!N1793)</f>
        <v>4</v>
      </c>
      <c r="R69" s="43" cm="1">
        <f t="array" ref="R69">COUNTIF(Table2[Average imdb],"&lt;"&amp;Table2[[#This Row],[Average imdb]])/COUNT((Table2[Average imdb])-1)</f>
        <v>0.98126649076517147</v>
      </c>
    </row>
    <row r="70" spans="14:18" x14ac:dyDescent="0.3">
      <c r="N70" t="s">
        <v>2314</v>
      </c>
      <c r="O70">
        <v>7.2</v>
      </c>
      <c r="P70" s="14">
        <f t="shared" si="1"/>
        <v>7.9749999999999996</v>
      </c>
      <c r="Q70">
        <f>COUNTIF(preprocessed!$D$2:$D$3791,director!N2545)</f>
        <v>4</v>
      </c>
      <c r="R70" s="43" cm="1">
        <f t="array" ref="R70">COUNTIF(Table2[Average imdb],"&lt;"&amp;Table2[[#This Row],[Average imdb]])/COUNT((Table2[Average imdb])-1)</f>
        <v>0.98126649076517147</v>
      </c>
    </row>
    <row r="71" spans="14:18" x14ac:dyDescent="0.3">
      <c r="N71" t="s">
        <v>2314</v>
      </c>
      <c r="O71">
        <v>8.5</v>
      </c>
      <c r="P71" s="14">
        <f t="shared" si="1"/>
        <v>7.9749999999999996</v>
      </c>
      <c r="Q71">
        <f>COUNTIF(preprocessed!$D$2:$D$3791,director!N676)</f>
        <v>1</v>
      </c>
      <c r="R71" s="43" cm="1">
        <f t="array" ref="R71">COUNTIF(Table2[Average imdb],"&lt;"&amp;Table2[[#This Row],[Average imdb]])/COUNT((Table2[Average imdb])-1)</f>
        <v>0.98126649076517147</v>
      </c>
    </row>
    <row r="72" spans="14:18" x14ac:dyDescent="0.3">
      <c r="N72" t="s">
        <v>2314</v>
      </c>
      <c r="O72">
        <v>6.9</v>
      </c>
      <c r="P72" s="14">
        <f t="shared" si="1"/>
        <v>7.9749999999999996</v>
      </c>
      <c r="Q72">
        <f>COUNTIF(preprocessed!$D$2:$D$3791,director!N548)</f>
        <v>1</v>
      </c>
      <c r="R72" s="43" cm="1">
        <f t="array" ref="R72">COUNTIF(Table2[Average imdb],"&lt;"&amp;Table2[[#This Row],[Average imdb]])/COUNT((Table2[Average imdb])-1)</f>
        <v>0.98126649076517147</v>
      </c>
    </row>
    <row r="73" spans="14:18" x14ac:dyDescent="0.3">
      <c r="N73" t="s">
        <v>4016</v>
      </c>
      <c r="O73">
        <v>8.1</v>
      </c>
      <c r="P73" s="14">
        <f t="shared" si="1"/>
        <v>7.9666666666666659</v>
      </c>
      <c r="Q73">
        <f>COUNTIF(preprocessed!$D$2:$D$3791,director!N1019)</f>
        <v>2</v>
      </c>
      <c r="R73" s="43" cm="1">
        <f t="array" ref="R73">COUNTIF(Table2[Average imdb],"&lt;"&amp;Table2[[#This Row],[Average imdb]])/COUNT((Table2[Average imdb])-1)</f>
        <v>0.98047493403693931</v>
      </c>
    </row>
    <row r="74" spans="14:18" x14ac:dyDescent="0.3">
      <c r="N74" t="s">
        <v>4016</v>
      </c>
      <c r="O74">
        <v>7.6</v>
      </c>
      <c r="P74" s="14">
        <f t="shared" si="1"/>
        <v>7.9666666666666659</v>
      </c>
      <c r="Q74">
        <f>COUNTIF(preprocessed!$D$2:$D$3791,director!N1535)</f>
        <v>9</v>
      </c>
      <c r="R74" s="43" cm="1">
        <f t="array" ref="R74">COUNTIF(Table2[Average imdb],"&lt;"&amp;Table2[[#This Row],[Average imdb]])/COUNT((Table2[Average imdb])-1)</f>
        <v>0.98047493403693931</v>
      </c>
    </row>
    <row r="75" spans="14:18" x14ac:dyDescent="0.3">
      <c r="N75" t="s">
        <v>4016</v>
      </c>
      <c r="O75">
        <v>8.1999999999999993</v>
      </c>
      <c r="P75" s="14">
        <f t="shared" si="1"/>
        <v>7.9666666666666659</v>
      </c>
      <c r="Q75">
        <f>COUNTIF(preprocessed!$D$2:$D$3791,director!N3049)</f>
        <v>1</v>
      </c>
      <c r="R75" s="43" cm="1">
        <f t="array" ref="R75">COUNTIF(Table2[Average imdb],"&lt;"&amp;Table2[[#This Row],[Average imdb]])/COUNT((Table2[Average imdb])-1)</f>
        <v>0.98047493403693931</v>
      </c>
    </row>
    <row r="76" spans="14:18" x14ac:dyDescent="0.3">
      <c r="N76" t="s">
        <v>28</v>
      </c>
      <c r="O76">
        <v>7.6</v>
      </c>
      <c r="P76" s="14">
        <f t="shared" si="1"/>
        <v>7.9142857142857137</v>
      </c>
      <c r="Q76">
        <f>COUNTIF(preprocessed!$D$2:$D$3791,director!N576)</f>
        <v>8</v>
      </c>
      <c r="R76" s="43" cm="1">
        <f t="array" ref="R76">COUNTIF(Table2[Average imdb],"&lt;"&amp;Table2[[#This Row],[Average imdb]])/COUNT((Table2[Average imdb])-1)</f>
        <v>0.97862796833773091</v>
      </c>
    </row>
    <row r="77" spans="14:18" x14ac:dyDescent="0.3">
      <c r="N77" t="s">
        <v>28</v>
      </c>
      <c r="O77">
        <v>8.1</v>
      </c>
      <c r="P77" s="14">
        <f t="shared" si="1"/>
        <v>7.9142857142857137</v>
      </c>
      <c r="Q77">
        <f>COUNTIF(preprocessed!$D$2:$D$3791,director!N3070)</f>
        <v>5</v>
      </c>
      <c r="R77" s="43" cm="1">
        <f t="array" ref="R77">COUNTIF(Table2[Average imdb],"&lt;"&amp;Table2[[#This Row],[Average imdb]])/COUNT((Table2[Average imdb])-1)</f>
        <v>0.97862796833773091</v>
      </c>
    </row>
    <row r="78" spans="14:18" x14ac:dyDescent="0.3">
      <c r="N78" t="s">
        <v>28</v>
      </c>
      <c r="O78">
        <v>7.7</v>
      </c>
      <c r="P78" s="14">
        <f t="shared" si="1"/>
        <v>7.9142857142857137</v>
      </c>
      <c r="Q78">
        <f>COUNTIF(preprocessed!$D$2:$D$3791,director!N27)</f>
        <v>3</v>
      </c>
      <c r="R78" s="43" cm="1">
        <f t="array" ref="R78">COUNTIF(Table2[Average imdb],"&lt;"&amp;Table2[[#This Row],[Average imdb]])/COUNT((Table2[Average imdb])-1)</f>
        <v>0.97862796833773091</v>
      </c>
    </row>
    <row r="79" spans="14:18" x14ac:dyDescent="0.3">
      <c r="N79" t="s">
        <v>28</v>
      </c>
      <c r="O79">
        <v>8.4</v>
      </c>
      <c r="P79" s="14">
        <f t="shared" si="1"/>
        <v>7.9142857142857137</v>
      </c>
      <c r="Q79">
        <f>COUNTIF(preprocessed!$D$2:$D$3791,director!N2247)</f>
        <v>1</v>
      </c>
      <c r="R79" s="43" cm="1">
        <f t="array" ref="R79">COUNTIF(Table2[Average imdb],"&lt;"&amp;Table2[[#This Row],[Average imdb]])/COUNT((Table2[Average imdb])-1)</f>
        <v>0.97862796833773091</v>
      </c>
    </row>
    <row r="80" spans="14:18" x14ac:dyDescent="0.3">
      <c r="N80" t="s">
        <v>28</v>
      </c>
      <c r="O80">
        <v>7.9</v>
      </c>
      <c r="P80" s="14">
        <f t="shared" si="1"/>
        <v>7.9142857142857137</v>
      </c>
      <c r="Q80">
        <f>COUNTIF(preprocessed!$D$2:$D$3791,director!N2)</f>
        <v>1</v>
      </c>
      <c r="R80" s="43" cm="1">
        <f t="array" ref="R80">COUNTIF(Table2[Average imdb],"&lt;"&amp;Table2[[#This Row],[Average imdb]])/COUNT((Table2[Average imdb])-1)</f>
        <v>0.97862796833773091</v>
      </c>
    </row>
    <row r="81" spans="14:18" x14ac:dyDescent="0.3">
      <c r="N81" t="s">
        <v>28</v>
      </c>
      <c r="O81">
        <v>8.5</v>
      </c>
      <c r="P81" s="14">
        <f t="shared" si="1"/>
        <v>7.9142857142857137</v>
      </c>
      <c r="Q81">
        <f>COUNTIF(preprocessed!$D$2:$D$3791,director!N277)</f>
        <v>1</v>
      </c>
      <c r="R81" s="43" cm="1">
        <f t="array" ref="R81">COUNTIF(Table2[Average imdb],"&lt;"&amp;Table2[[#This Row],[Average imdb]])/COUNT((Table2[Average imdb])-1)</f>
        <v>0.97862796833773091</v>
      </c>
    </row>
    <row r="82" spans="14:18" x14ac:dyDescent="0.3">
      <c r="N82" t="s">
        <v>28</v>
      </c>
      <c r="O82">
        <v>7.2</v>
      </c>
      <c r="P82" s="14">
        <f t="shared" si="1"/>
        <v>7.9142857142857137</v>
      </c>
      <c r="Q82">
        <f>COUNTIF(preprocessed!$D$2:$D$3791,director!N280)</f>
        <v>1</v>
      </c>
      <c r="R82" s="43" cm="1">
        <f t="array" ref="R82">COUNTIF(Table2[Average imdb],"&lt;"&amp;Table2[[#This Row],[Average imdb]])/COUNT((Table2[Average imdb])-1)</f>
        <v>0.97862796833773091</v>
      </c>
    </row>
    <row r="83" spans="14:18" x14ac:dyDescent="0.3">
      <c r="N83" t="s">
        <v>10512</v>
      </c>
      <c r="O83">
        <v>7.9</v>
      </c>
      <c r="P83" s="14">
        <f t="shared" si="1"/>
        <v>7.9</v>
      </c>
      <c r="Q83">
        <f>COUNTIF(preprocessed!$D$2:$D$3791,director!N2918)</f>
        <v>2</v>
      </c>
      <c r="R83" s="43" cm="1">
        <f t="array" ref="R83">COUNTIF(Table2[Average imdb],"&lt;"&amp;Table2[[#This Row],[Average imdb]])/COUNT((Table2[Average imdb])-1)</f>
        <v>0.97519788918205808</v>
      </c>
    </row>
    <row r="84" spans="14:18" x14ac:dyDescent="0.3">
      <c r="N84" t="s">
        <v>2064</v>
      </c>
      <c r="O84">
        <v>7.8</v>
      </c>
      <c r="P84" s="14">
        <f t="shared" si="1"/>
        <v>7.9</v>
      </c>
      <c r="Q84">
        <f>COUNTIF(preprocessed!$D$2:$D$3791,director!N480)</f>
        <v>5</v>
      </c>
      <c r="R84" s="43" cm="1">
        <f t="array" ref="R84">COUNTIF(Table2[Average imdb],"&lt;"&amp;Table2[[#This Row],[Average imdb]])/COUNT((Table2[Average imdb])-1)</f>
        <v>0.97519788918205808</v>
      </c>
    </row>
    <row r="85" spans="14:18" x14ac:dyDescent="0.3">
      <c r="N85" t="s">
        <v>334</v>
      </c>
      <c r="O85">
        <v>8.1</v>
      </c>
      <c r="P85" s="14">
        <f t="shared" si="1"/>
        <v>7.9</v>
      </c>
      <c r="Q85">
        <f>COUNTIF(preprocessed!$D$2:$D$3791,director!N2010)</f>
        <v>4</v>
      </c>
      <c r="R85" s="43" cm="1">
        <f t="array" ref="R85">COUNTIF(Table2[Average imdb],"&lt;"&amp;Table2[[#This Row],[Average imdb]])/COUNT((Table2[Average imdb])-1)</f>
        <v>0.97519788918205808</v>
      </c>
    </row>
    <row r="86" spans="14:18" x14ac:dyDescent="0.3">
      <c r="N86" t="s">
        <v>9432</v>
      </c>
      <c r="O86">
        <v>7.9</v>
      </c>
      <c r="P86" s="14">
        <f t="shared" si="1"/>
        <v>7.9</v>
      </c>
      <c r="Q86">
        <f>COUNTIF(preprocessed!$D$2:$D$3791,director!N2601)</f>
        <v>4</v>
      </c>
      <c r="R86" s="43" cm="1">
        <f t="array" ref="R86">COUNTIF(Table2[Average imdb],"&lt;"&amp;Table2[[#This Row],[Average imdb]])/COUNT((Table2[Average imdb])-1)</f>
        <v>0.97519788918205808</v>
      </c>
    </row>
    <row r="87" spans="14:18" x14ac:dyDescent="0.3">
      <c r="N87" t="s">
        <v>10496</v>
      </c>
      <c r="O87">
        <v>7.9</v>
      </c>
      <c r="P87" s="14">
        <f t="shared" si="1"/>
        <v>7.9</v>
      </c>
      <c r="Q87">
        <f>COUNTIF(preprocessed!$D$2:$D$3791,director!N2914)</f>
        <v>2</v>
      </c>
      <c r="R87" s="43" cm="1">
        <f t="array" ref="R87">COUNTIF(Table2[Average imdb],"&lt;"&amp;Table2[[#This Row],[Average imdb]])/COUNT((Table2[Average imdb])-1)</f>
        <v>0.97519788918205808</v>
      </c>
    </row>
    <row r="88" spans="14:18" x14ac:dyDescent="0.3">
      <c r="N88" t="s">
        <v>8252</v>
      </c>
      <c r="O88">
        <v>7.9</v>
      </c>
      <c r="P88" s="14">
        <f t="shared" si="1"/>
        <v>7.9</v>
      </c>
      <c r="Q88">
        <f>COUNTIF(preprocessed!$D$2:$D$3791,director!N2248)</f>
        <v>1</v>
      </c>
      <c r="R88" s="43" cm="1">
        <f t="array" ref="R88">COUNTIF(Table2[Average imdb],"&lt;"&amp;Table2[[#This Row],[Average imdb]])/COUNT((Table2[Average imdb])-1)</f>
        <v>0.97519788918205808</v>
      </c>
    </row>
    <row r="89" spans="14:18" x14ac:dyDescent="0.3">
      <c r="N89" t="s">
        <v>11301</v>
      </c>
      <c r="O89">
        <v>7.9</v>
      </c>
      <c r="P89" s="14">
        <f t="shared" si="1"/>
        <v>7.9</v>
      </c>
      <c r="Q89">
        <f>COUNTIF(preprocessed!$D$2:$D$3791,director!N3139)</f>
        <v>1</v>
      </c>
      <c r="R89" s="43" cm="1">
        <f t="array" ref="R89">COUNTIF(Table2[Average imdb],"&lt;"&amp;Table2[[#This Row],[Average imdb]])/COUNT((Table2[Average imdb])-1)</f>
        <v>0.97519788918205808</v>
      </c>
    </row>
    <row r="90" spans="14:18" x14ac:dyDescent="0.3">
      <c r="N90" t="s">
        <v>334</v>
      </c>
      <c r="O90">
        <v>7.7</v>
      </c>
      <c r="P90" s="14">
        <f t="shared" si="1"/>
        <v>7.9</v>
      </c>
      <c r="Q90">
        <f>COUNTIF(preprocessed!$D$2:$D$3791,director!N3663)</f>
        <v>2</v>
      </c>
      <c r="R90" s="43" cm="1">
        <f t="array" ref="R90">COUNTIF(Table2[Average imdb],"&lt;"&amp;Table2[[#This Row],[Average imdb]])/COUNT((Table2[Average imdb])-1)</f>
        <v>0.97519788918205808</v>
      </c>
    </row>
    <row r="91" spans="14:18" x14ac:dyDescent="0.3">
      <c r="N91" t="s">
        <v>461</v>
      </c>
      <c r="O91">
        <v>7.9</v>
      </c>
      <c r="P91" s="14">
        <f t="shared" si="1"/>
        <v>7.9</v>
      </c>
      <c r="Q91">
        <f>COUNTIF(preprocessed!$D$2:$D$3791,director!N88)</f>
        <v>1</v>
      </c>
      <c r="R91" s="43" cm="1">
        <f t="array" ref="R91">COUNTIF(Table2[Average imdb],"&lt;"&amp;Table2[[#This Row],[Average imdb]])/COUNT((Table2[Average imdb])-1)</f>
        <v>0.97519788918205808</v>
      </c>
    </row>
    <row r="92" spans="14:18" x14ac:dyDescent="0.3">
      <c r="N92" t="s">
        <v>2064</v>
      </c>
      <c r="O92">
        <v>8</v>
      </c>
      <c r="P92" s="14">
        <f t="shared" si="1"/>
        <v>7.9</v>
      </c>
      <c r="Q92">
        <f>COUNTIF(preprocessed!$D$2:$D$3791,director!N1654)</f>
        <v>1</v>
      </c>
      <c r="R92" s="43" cm="1">
        <f t="array" ref="R92">COUNTIF(Table2[Average imdb],"&lt;"&amp;Table2[[#This Row],[Average imdb]])/COUNT((Table2[Average imdb])-1)</f>
        <v>0.97519788918205808</v>
      </c>
    </row>
    <row r="93" spans="14:18" x14ac:dyDescent="0.3">
      <c r="N93" t="s">
        <v>12797</v>
      </c>
      <c r="O93">
        <v>7.9</v>
      </c>
      <c r="P93" s="14">
        <f t="shared" si="1"/>
        <v>7.9</v>
      </c>
      <c r="Q93">
        <f>COUNTIF(preprocessed!$D$2:$D$3791,director!N3520)</f>
        <v>2</v>
      </c>
      <c r="R93" s="43" cm="1">
        <f t="array" ref="R93">COUNTIF(Table2[Average imdb],"&lt;"&amp;Table2[[#This Row],[Average imdb]])/COUNT((Table2[Average imdb])-1)</f>
        <v>0.97519788918205808</v>
      </c>
    </row>
    <row r="94" spans="14:18" x14ac:dyDescent="0.3">
      <c r="N94" t="s">
        <v>12942</v>
      </c>
      <c r="O94">
        <v>7.9</v>
      </c>
      <c r="P94" s="14">
        <f t="shared" si="1"/>
        <v>7.9</v>
      </c>
      <c r="Q94">
        <f>COUNTIF(preprocessed!$D$2:$D$3791,director!N3559)</f>
        <v>1</v>
      </c>
      <c r="R94" s="43" cm="1">
        <f t="array" ref="R94">COUNTIF(Table2[Average imdb],"&lt;"&amp;Table2[[#This Row],[Average imdb]])/COUNT((Table2[Average imdb])-1)</f>
        <v>0.97519788918205808</v>
      </c>
    </row>
    <row r="95" spans="14:18" x14ac:dyDescent="0.3">
      <c r="N95" t="s">
        <v>13204</v>
      </c>
      <c r="O95">
        <v>7.9</v>
      </c>
      <c r="P95" s="14">
        <f t="shared" si="1"/>
        <v>7.9</v>
      </c>
      <c r="Q95">
        <f>COUNTIF(preprocessed!$D$2:$D$3791,director!N3622)</f>
        <v>1</v>
      </c>
      <c r="R95" s="43" cm="1">
        <f t="array" ref="R95">COUNTIF(Table2[Average imdb],"&lt;"&amp;Table2[[#This Row],[Average imdb]])/COUNT((Table2[Average imdb])-1)</f>
        <v>0.97519788918205808</v>
      </c>
    </row>
    <row r="96" spans="14:18" x14ac:dyDescent="0.3">
      <c r="N96" t="s">
        <v>133</v>
      </c>
      <c r="O96">
        <v>6.7</v>
      </c>
      <c r="P96" s="14">
        <f t="shared" si="1"/>
        <v>7.8888888888888893</v>
      </c>
      <c r="Q96">
        <f>COUNTIF(preprocessed!$D$2:$D$3791,director!N325)</f>
        <v>25</v>
      </c>
      <c r="R96" s="43" cm="1">
        <f t="array" ref="R96">COUNTIF(Table2[Average imdb],"&lt;"&amp;Table2[[#This Row],[Average imdb]])/COUNT((Table2[Average imdb])-1)</f>
        <v>0.97282321899736146</v>
      </c>
    </row>
    <row r="97" spans="14:18" x14ac:dyDescent="0.3">
      <c r="N97" t="s">
        <v>133</v>
      </c>
      <c r="O97">
        <v>8.9</v>
      </c>
      <c r="P97" s="14">
        <f t="shared" si="1"/>
        <v>7.8888888888888893</v>
      </c>
      <c r="Q97">
        <f>COUNTIF(preprocessed!$D$2:$D$3791,director!N327)</f>
        <v>25</v>
      </c>
      <c r="R97" s="43" cm="1">
        <f t="array" ref="R97">COUNTIF(Table2[Average imdb],"&lt;"&amp;Table2[[#This Row],[Average imdb]])/COUNT((Table2[Average imdb])-1)</f>
        <v>0.97282321899736146</v>
      </c>
    </row>
    <row r="98" spans="14:18" x14ac:dyDescent="0.3">
      <c r="N98" t="s">
        <v>133</v>
      </c>
      <c r="O98">
        <v>8.6999999999999993</v>
      </c>
      <c r="P98" s="14">
        <f t="shared" si="1"/>
        <v>7.8888888888888893</v>
      </c>
      <c r="Q98">
        <f>COUNTIF(preprocessed!$D$2:$D$3791,director!N328)</f>
        <v>25</v>
      </c>
      <c r="R98" s="43" cm="1">
        <f t="array" ref="R98">COUNTIF(Table2[Average imdb],"&lt;"&amp;Table2[[#This Row],[Average imdb]])/COUNT((Table2[Average imdb])-1)</f>
        <v>0.97282321899736146</v>
      </c>
    </row>
    <row r="99" spans="14:18" x14ac:dyDescent="0.3">
      <c r="N99" t="s">
        <v>133</v>
      </c>
      <c r="O99">
        <v>7.9</v>
      </c>
      <c r="P99" s="14">
        <f t="shared" si="1"/>
        <v>7.8888888888888893</v>
      </c>
      <c r="Q99">
        <f>COUNTIF(preprocessed!$D$2:$D$3791,director!N97)</f>
        <v>9</v>
      </c>
      <c r="R99" s="43" cm="1">
        <f t="array" ref="R99">COUNTIF(Table2[Average imdb],"&lt;"&amp;Table2[[#This Row],[Average imdb]])/COUNT((Table2[Average imdb])-1)</f>
        <v>0.97282321899736146</v>
      </c>
    </row>
    <row r="100" spans="14:18" x14ac:dyDescent="0.3">
      <c r="N100" t="s">
        <v>133</v>
      </c>
      <c r="O100">
        <v>8.8000000000000007</v>
      </c>
      <c r="P100" s="14">
        <f t="shared" si="1"/>
        <v>7.8888888888888893</v>
      </c>
      <c r="Q100">
        <f>COUNTIF(preprocessed!$D$2:$D$3791,director!N260)</f>
        <v>3</v>
      </c>
      <c r="R100" s="43" cm="1">
        <f t="array" ref="R100">COUNTIF(Table2[Average imdb],"&lt;"&amp;Table2[[#This Row],[Average imdb]])/COUNT((Table2[Average imdb])-1)</f>
        <v>0.97282321899736146</v>
      </c>
    </row>
    <row r="101" spans="14:18" x14ac:dyDescent="0.3">
      <c r="N101" t="s">
        <v>133</v>
      </c>
      <c r="O101">
        <v>7.4</v>
      </c>
      <c r="P101" s="14">
        <f t="shared" si="1"/>
        <v>7.8888888888888893</v>
      </c>
      <c r="Q101">
        <f>COUNTIF(preprocessed!$D$2:$D$3791,director!N3210)</f>
        <v>1</v>
      </c>
      <c r="R101" s="43" cm="1">
        <f t="array" ref="R101">COUNTIF(Table2[Average imdb],"&lt;"&amp;Table2[[#This Row],[Average imdb]])/COUNT((Table2[Average imdb])-1)</f>
        <v>0.97282321899736146</v>
      </c>
    </row>
    <row r="102" spans="14:18" x14ac:dyDescent="0.3">
      <c r="N102" t="s">
        <v>133</v>
      </c>
      <c r="O102">
        <v>7.5</v>
      </c>
      <c r="P102" s="14">
        <f t="shared" si="1"/>
        <v>7.8888888888888893</v>
      </c>
      <c r="Q102">
        <f>COUNTIF(preprocessed!$D$2:$D$3791,director!N21)</f>
        <v>1</v>
      </c>
      <c r="R102" s="43" cm="1">
        <f t="array" ref="R102">COUNTIF(Table2[Average imdb],"&lt;"&amp;Table2[[#This Row],[Average imdb]])/COUNT((Table2[Average imdb])-1)</f>
        <v>0.97282321899736146</v>
      </c>
    </row>
    <row r="103" spans="14:18" x14ac:dyDescent="0.3">
      <c r="N103" t="s">
        <v>133</v>
      </c>
      <c r="O103">
        <v>7.9</v>
      </c>
      <c r="P103" s="14">
        <f t="shared" si="1"/>
        <v>7.8888888888888893</v>
      </c>
      <c r="Q103">
        <f>COUNTIF(preprocessed!$D$2:$D$3791,director!N24)</f>
        <v>1</v>
      </c>
      <c r="R103" s="43" cm="1">
        <f t="array" ref="R103">COUNTIF(Table2[Average imdb],"&lt;"&amp;Table2[[#This Row],[Average imdb]])/COUNT((Table2[Average imdb])-1)</f>
        <v>0.97282321899736146</v>
      </c>
    </row>
    <row r="104" spans="14:18" x14ac:dyDescent="0.3">
      <c r="N104" t="s">
        <v>133</v>
      </c>
      <c r="O104">
        <v>7.2</v>
      </c>
      <c r="P104" s="14">
        <f t="shared" si="1"/>
        <v>7.8888888888888893</v>
      </c>
      <c r="Q104">
        <f>COUNTIF(preprocessed!$D$2:$D$3791,director!N26)</f>
        <v>1</v>
      </c>
      <c r="R104" s="43" cm="1">
        <f t="array" ref="R104">COUNTIF(Table2[Average imdb],"&lt;"&amp;Table2[[#This Row],[Average imdb]])/COUNT((Table2[Average imdb])-1)</f>
        <v>0.97282321899736146</v>
      </c>
    </row>
    <row r="105" spans="14:18" x14ac:dyDescent="0.3">
      <c r="N105" t="s">
        <v>75</v>
      </c>
      <c r="O105">
        <v>8.1</v>
      </c>
      <c r="P105" s="14">
        <f t="shared" si="1"/>
        <v>7.8666666666666671</v>
      </c>
      <c r="Q105">
        <f>COUNTIF(preprocessed!$D$2:$D$3791,director!N18)</f>
        <v>8</v>
      </c>
      <c r="R105" s="43" cm="1">
        <f t="array" ref="R105">COUNTIF(Table2[Average imdb],"&lt;"&amp;Table2[[#This Row],[Average imdb]])/COUNT((Table2[Average imdb])-1)</f>
        <v>0.97203166226912929</v>
      </c>
    </row>
    <row r="106" spans="14:18" x14ac:dyDescent="0.3">
      <c r="N106" t="s">
        <v>75</v>
      </c>
      <c r="O106">
        <v>7.5</v>
      </c>
      <c r="P106" s="14">
        <f t="shared" si="1"/>
        <v>7.8666666666666671</v>
      </c>
      <c r="Q106">
        <f>COUNTIF(preprocessed!$D$2:$D$3791,director!N9)</f>
        <v>3</v>
      </c>
      <c r="R106" s="43" cm="1">
        <f t="array" ref="R106">COUNTIF(Table2[Average imdb],"&lt;"&amp;Table2[[#This Row],[Average imdb]])/COUNT((Table2[Average imdb])-1)</f>
        <v>0.97203166226912929</v>
      </c>
    </row>
    <row r="107" spans="14:18" x14ac:dyDescent="0.3">
      <c r="N107" t="s">
        <v>75</v>
      </c>
      <c r="O107">
        <v>8</v>
      </c>
      <c r="P107" s="14">
        <f t="shared" si="1"/>
        <v>7.8666666666666671</v>
      </c>
      <c r="Q107">
        <f>COUNTIF(preprocessed!$D$2:$D$3791,director!N1253)</f>
        <v>3</v>
      </c>
      <c r="R107" s="43" cm="1">
        <f t="array" ref="R107">COUNTIF(Table2[Average imdb],"&lt;"&amp;Table2[[#This Row],[Average imdb]])/COUNT((Table2[Average imdb])-1)</f>
        <v>0.97203166226912929</v>
      </c>
    </row>
    <row r="108" spans="14:18" x14ac:dyDescent="0.3">
      <c r="N108" t="s">
        <v>8593</v>
      </c>
      <c r="O108">
        <v>7.6</v>
      </c>
      <c r="P108" s="14">
        <f t="shared" si="1"/>
        <v>7.85</v>
      </c>
      <c r="Q108">
        <f>COUNTIF(preprocessed!$D$2:$D$3791,director!N3148)</f>
        <v>13</v>
      </c>
      <c r="R108" s="43" cm="1">
        <f t="array" ref="R108">COUNTIF(Table2[Average imdb],"&lt;"&amp;Table2[[#This Row],[Average imdb]])/COUNT((Table2[Average imdb])-1)</f>
        <v>0.97150395778364118</v>
      </c>
    </row>
    <row r="109" spans="14:18" x14ac:dyDescent="0.3">
      <c r="N109" t="s">
        <v>8593</v>
      </c>
      <c r="O109">
        <v>8.1</v>
      </c>
      <c r="P109" s="14">
        <f t="shared" si="1"/>
        <v>7.85</v>
      </c>
      <c r="Q109">
        <f>COUNTIF(preprocessed!$D$2:$D$3791,director!N2350)</f>
        <v>7</v>
      </c>
      <c r="R109" s="43" cm="1">
        <f t="array" ref="R109">COUNTIF(Table2[Average imdb],"&lt;"&amp;Table2[[#This Row],[Average imdb]])/COUNT((Table2[Average imdb])-1)</f>
        <v>0.97150395778364118</v>
      </c>
    </row>
    <row r="110" spans="14:18" x14ac:dyDescent="0.3">
      <c r="N110" t="s">
        <v>844</v>
      </c>
      <c r="O110">
        <v>7.5</v>
      </c>
      <c r="P110" s="14">
        <f t="shared" si="1"/>
        <v>7.8400000000000007</v>
      </c>
      <c r="Q110">
        <f>COUNTIF(preprocessed!$D$2:$D$3791,director!N2019)</f>
        <v>5</v>
      </c>
      <c r="R110" s="43" cm="1">
        <f t="array" ref="R110">COUNTIF(Table2[Average imdb],"&lt;"&amp;Table2[[#This Row],[Average imdb]])/COUNT((Table2[Average imdb])-1)</f>
        <v>0.97018469656992079</v>
      </c>
    </row>
    <row r="111" spans="14:18" x14ac:dyDescent="0.3">
      <c r="N111" t="s">
        <v>844</v>
      </c>
      <c r="O111">
        <v>7.7</v>
      </c>
      <c r="P111" s="14">
        <f t="shared" si="1"/>
        <v>7.8400000000000007</v>
      </c>
      <c r="Q111">
        <f>COUNTIF(preprocessed!$D$2:$D$3791,director!N2068)</f>
        <v>3</v>
      </c>
      <c r="R111" s="43" cm="1">
        <f t="array" ref="R111">COUNTIF(Table2[Average imdb],"&lt;"&amp;Table2[[#This Row],[Average imdb]])/COUNT((Table2[Average imdb])-1)</f>
        <v>0.97018469656992079</v>
      </c>
    </row>
    <row r="112" spans="14:18" x14ac:dyDescent="0.3">
      <c r="N112" t="s">
        <v>844</v>
      </c>
      <c r="O112">
        <v>7.8</v>
      </c>
      <c r="P112" s="14">
        <f t="shared" si="1"/>
        <v>7.8400000000000007</v>
      </c>
      <c r="Q112">
        <f>COUNTIF(preprocessed!$D$2:$D$3791,director!N2193)</f>
        <v>3</v>
      </c>
      <c r="R112" s="43" cm="1">
        <f t="array" ref="R112">COUNTIF(Table2[Average imdb],"&lt;"&amp;Table2[[#This Row],[Average imdb]])/COUNT((Table2[Average imdb])-1)</f>
        <v>0.97018469656992079</v>
      </c>
    </row>
    <row r="113" spans="14:18" x14ac:dyDescent="0.3">
      <c r="N113" t="s">
        <v>844</v>
      </c>
      <c r="O113">
        <v>8.1</v>
      </c>
      <c r="P113" s="14">
        <f t="shared" si="1"/>
        <v>7.8400000000000007</v>
      </c>
      <c r="Q113">
        <f>COUNTIF(preprocessed!$D$2:$D$3791,director!N175)</f>
        <v>1</v>
      </c>
      <c r="R113" s="43" cm="1">
        <f t="array" ref="R113">COUNTIF(Table2[Average imdb],"&lt;"&amp;Table2[[#This Row],[Average imdb]])/COUNT((Table2[Average imdb])-1)</f>
        <v>0.97018469656992079</v>
      </c>
    </row>
    <row r="114" spans="14:18" x14ac:dyDescent="0.3">
      <c r="N114" t="s">
        <v>844</v>
      </c>
      <c r="O114">
        <v>8.1</v>
      </c>
      <c r="P114" s="14">
        <f t="shared" si="1"/>
        <v>7.8400000000000007</v>
      </c>
      <c r="Q114">
        <f>COUNTIF(preprocessed!$D$2:$D$3791,director!N3459)</f>
        <v>1</v>
      </c>
      <c r="R114" s="43" cm="1">
        <f t="array" ref="R114">COUNTIF(Table2[Average imdb],"&lt;"&amp;Table2[[#This Row],[Average imdb]])/COUNT((Table2[Average imdb])-1)</f>
        <v>0.97018469656992079</v>
      </c>
    </row>
    <row r="115" spans="14:18" x14ac:dyDescent="0.3">
      <c r="N115" t="s">
        <v>11083</v>
      </c>
      <c r="O115">
        <v>7.8</v>
      </c>
      <c r="P115" s="14">
        <f t="shared" si="1"/>
        <v>7.8</v>
      </c>
      <c r="Q115">
        <f>COUNTIF(preprocessed!$D$2:$D$3791,director!N3078)</f>
        <v>15</v>
      </c>
      <c r="R115" s="43" cm="1">
        <f t="array" ref="R115">COUNTIF(Table2[Average imdb],"&lt;"&amp;Table2[[#This Row],[Average imdb]])/COUNT((Table2[Average imdb])-1)</f>
        <v>0.9646437994722955</v>
      </c>
    </row>
    <row r="116" spans="14:18" x14ac:dyDescent="0.3">
      <c r="N116" t="s">
        <v>6614</v>
      </c>
      <c r="O116">
        <v>7.8</v>
      </c>
      <c r="P116" s="14">
        <f t="shared" si="1"/>
        <v>7.8</v>
      </c>
      <c r="Q116">
        <f>COUNTIF(preprocessed!$D$2:$D$3791,director!N1766)</f>
        <v>3</v>
      </c>
      <c r="R116" s="43" cm="1">
        <f t="array" ref="R116">COUNTIF(Table2[Average imdb],"&lt;"&amp;Table2[[#This Row],[Average imdb]])/COUNT((Table2[Average imdb])-1)</f>
        <v>0.9646437994722955</v>
      </c>
    </row>
    <row r="117" spans="14:18" x14ac:dyDescent="0.3">
      <c r="N117" t="s">
        <v>906</v>
      </c>
      <c r="O117">
        <v>7.9</v>
      </c>
      <c r="P117" s="14">
        <f t="shared" si="1"/>
        <v>7.8</v>
      </c>
      <c r="Q117">
        <f>COUNTIF(preprocessed!$D$2:$D$3791,director!N500)</f>
        <v>7</v>
      </c>
      <c r="R117" s="43" cm="1">
        <f t="array" ref="R117">COUNTIF(Table2[Average imdb],"&lt;"&amp;Table2[[#This Row],[Average imdb]])/COUNT((Table2[Average imdb])-1)</f>
        <v>0.9646437994722955</v>
      </c>
    </row>
    <row r="118" spans="14:18" x14ac:dyDescent="0.3">
      <c r="N118" t="s">
        <v>6909</v>
      </c>
      <c r="O118">
        <v>7.8</v>
      </c>
      <c r="P118" s="14">
        <f t="shared" si="1"/>
        <v>7.8</v>
      </c>
      <c r="Q118">
        <f>COUNTIF(preprocessed!$D$2:$D$3791,director!N1849)</f>
        <v>5</v>
      </c>
      <c r="R118" s="43" cm="1">
        <f t="array" ref="R118">COUNTIF(Table2[Average imdb],"&lt;"&amp;Table2[[#This Row],[Average imdb]])/COUNT((Table2[Average imdb])-1)</f>
        <v>0.9646437994722955</v>
      </c>
    </row>
    <row r="119" spans="14:18" x14ac:dyDescent="0.3">
      <c r="N119" t="s">
        <v>11980</v>
      </c>
      <c r="O119">
        <v>7.8</v>
      </c>
      <c r="P119" s="14">
        <f t="shared" si="1"/>
        <v>7.8</v>
      </c>
      <c r="Q119">
        <f>COUNTIF(preprocessed!$D$2:$D$3791,director!N3319)</f>
        <v>5</v>
      </c>
      <c r="R119" s="43" cm="1">
        <f t="array" ref="R119">COUNTIF(Table2[Average imdb],"&lt;"&amp;Table2[[#This Row],[Average imdb]])/COUNT((Table2[Average imdb])-1)</f>
        <v>0.9646437994722955</v>
      </c>
    </row>
    <row r="120" spans="14:18" x14ac:dyDescent="0.3">
      <c r="N120" t="s">
        <v>12636</v>
      </c>
      <c r="O120">
        <v>7.8</v>
      </c>
      <c r="P120" s="14">
        <f t="shared" si="1"/>
        <v>7.8</v>
      </c>
      <c r="Q120">
        <f>COUNTIF(preprocessed!$D$2:$D$3791,director!N3483)</f>
        <v>5</v>
      </c>
      <c r="R120" s="43" cm="1">
        <f t="array" ref="R120">COUNTIF(Table2[Average imdb],"&lt;"&amp;Table2[[#This Row],[Average imdb]])/COUNT((Table2[Average imdb])-1)</f>
        <v>0.9646437994722955</v>
      </c>
    </row>
    <row r="121" spans="14:18" x14ac:dyDescent="0.3">
      <c r="N121" t="s">
        <v>12728</v>
      </c>
      <c r="O121">
        <v>7.8</v>
      </c>
      <c r="P121" s="14">
        <f t="shared" si="1"/>
        <v>7.8</v>
      </c>
      <c r="Q121">
        <f>COUNTIF(preprocessed!$D$2:$D$3791,director!N3504)</f>
        <v>5</v>
      </c>
      <c r="R121" s="43" cm="1">
        <f t="array" ref="R121">COUNTIF(Table2[Average imdb],"&lt;"&amp;Table2[[#This Row],[Average imdb]])/COUNT((Table2[Average imdb])-1)</f>
        <v>0.9646437994722955</v>
      </c>
    </row>
    <row r="122" spans="14:18" x14ac:dyDescent="0.3">
      <c r="N122" t="s">
        <v>9385</v>
      </c>
      <c r="O122">
        <v>7.8</v>
      </c>
      <c r="P122" s="14">
        <f t="shared" si="1"/>
        <v>7.8</v>
      </c>
      <c r="Q122">
        <f>COUNTIF(preprocessed!$D$2:$D$3791,director!N2588)</f>
        <v>2</v>
      </c>
      <c r="R122" s="43" cm="1">
        <f t="array" ref="R122">COUNTIF(Table2[Average imdb],"&lt;"&amp;Table2[[#This Row],[Average imdb]])/COUNT((Table2[Average imdb])-1)</f>
        <v>0.9646437994722955</v>
      </c>
    </row>
    <row r="123" spans="14:18" x14ac:dyDescent="0.3">
      <c r="N123" t="s">
        <v>68</v>
      </c>
      <c r="O123">
        <v>7.8</v>
      </c>
      <c r="P123" s="14">
        <f t="shared" si="1"/>
        <v>7.8</v>
      </c>
      <c r="Q123">
        <f>COUNTIF(preprocessed!$D$2:$D$3791,director!N8)</f>
        <v>3</v>
      </c>
      <c r="R123" s="43" cm="1">
        <f t="array" ref="R123">COUNTIF(Table2[Average imdb],"&lt;"&amp;Table2[[#This Row],[Average imdb]])/COUNT((Table2[Average imdb])-1)</f>
        <v>0.9646437994722955</v>
      </c>
    </row>
    <row r="124" spans="14:18" x14ac:dyDescent="0.3">
      <c r="N124" t="s">
        <v>7226</v>
      </c>
      <c r="O124">
        <v>7.8</v>
      </c>
      <c r="P124" s="14">
        <f t="shared" si="1"/>
        <v>7.8</v>
      </c>
      <c r="Q124">
        <f>COUNTIF(preprocessed!$D$2:$D$3791,director!N1945)</f>
        <v>3</v>
      </c>
      <c r="R124" s="43" cm="1">
        <f t="array" ref="R124">COUNTIF(Table2[Average imdb],"&lt;"&amp;Table2[[#This Row],[Average imdb]])/COUNT((Table2[Average imdb])-1)</f>
        <v>0.9646437994722955</v>
      </c>
    </row>
    <row r="125" spans="14:18" x14ac:dyDescent="0.3">
      <c r="N125" t="s">
        <v>906</v>
      </c>
      <c r="O125">
        <v>7.8</v>
      </c>
      <c r="P125" s="14">
        <f t="shared" si="1"/>
        <v>7.8</v>
      </c>
      <c r="Q125">
        <f>COUNTIF(preprocessed!$D$2:$D$3791,director!N237)</f>
        <v>2</v>
      </c>
      <c r="R125" s="43" cm="1">
        <f t="array" ref="R125">COUNTIF(Table2[Average imdb],"&lt;"&amp;Table2[[#This Row],[Average imdb]])/COUNT((Table2[Average imdb])-1)</f>
        <v>0.9646437994722955</v>
      </c>
    </row>
    <row r="126" spans="14:18" x14ac:dyDescent="0.3">
      <c r="N126" t="s">
        <v>906</v>
      </c>
      <c r="O126">
        <v>7.7</v>
      </c>
      <c r="P126" s="14">
        <f t="shared" si="1"/>
        <v>7.8</v>
      </c>
      <c r="Q126">
        <f>COUNTIF(preprocessed!$D$2:$D$3791,director!N3184)</f>
        <v>2</v>
      </c>
      <c r="R126" s="43" cm="1">
        <f t="array" ref="R126">COUNTIF(Table2[Average imdb],"&lt;"&amp;Table2[[#This Row],[Average imdb]])/COUNT((Table2[Average imdb])-1)</f>
        <v>0.9646437994722955</v>
      </c>
    </row>
    <row r="127" spans="14:18" x14ac:dyDescent="0.3">
      <c r="N127" t="s">
        <v>467</v>
      </c>
      <c r="O127">
        <v>7.8</v>
      </c>
      <c r="P127" s="14">
        <f t="shared" si="1"/>
        <v>7.8</v>
      </c>
      <c r="Q127">
        <f>COUNTIF(preprocessed!$D$2:$D$3791,director!N89)</f>
        <v>1</v>
      </c>
      <c r="R127" s="43" cm="1">
        <f t="array" ref="R127">COUNTIF(Table2[Average imdb],"&lt;"&amp;Table2[[#This Row],[Average imdb]])/COUNT((Table2[Average imdb])-1)</f>
        <v>0.9646437994722955</v>
      </c>
    </row>
    <row r="128" spans="14:18" x14ac:dyDescent="0.3">
      <c r="N128" t="s">
        <v>906</v>
      </c>
      <c r="O128">
        <v>7.8</v>
      </c>
      <c r="P128" s="14">
        <f t="shared" si="1"/>
        <v>7.8</v>
      </c>
      <c r="Q128">
        <f>COUNTIF(preprocessed!$D$2:$D$3791,director!N190)</f>
        <v>1</v>
      </c>
      <c r="R128" s="43" cm="1">
        <f t="array" ref="R128">COUNTIF(Table2[Average imdb],"&lt;"&amp;Table2[[#This Row],[Average imdb]])/COUNT((Table2[Average imdb])-1)</f>
        <v>0.9646437994722955</v>
      </c>
    </row>
    <row r="129" spans="14:18" x14ac:dyDescent="0.3">
      <c r="N129" t="s">
        <v>9517</v>
      </c>
      <c r="O129">
        <v>7.8</v>
      </c>
      <c r="P129" s="14">
        <f t="shared" si="1"/>
        <v>7.8</v>
      </c>
      <c r="Q129">
        <f>COUNTIF(preprocessed!$D$2:$D$3791,director!N2627)</f>
        <v>1</v>
      </c>
      <c r="R129" s="43" cm="1">
        <f t="array" ref="R129">COUNTIF(Table2[Average imdb],"&lt;"&amp;Table2[[#This Row],[Average imdb]])/COUNT((Table2[Average imdb])-1)</f>
        <v>0.9646437994722955</v>
      </c>
    </row>
    <row r="130" spans="14:18" x14ac:dyDescent="0.3">
      <c r="N130" t="s">
        <v>11713</v>
      </c>
      <c r="O130">
        <v>7.8</v>
      </c>
      <c r="P130" s="14">
        <f t="shared" ref="P130:P193" si="2">AVERAGEIF($N$2:$N$3791,N130,$O$2:$O$3791)</f>
        <v>7.8</v>
      </c>
      <c r="Q130">
        <f>COUNTIF(preprocessed!$D$2:$D$3791,director!N3248)</f>
        <v>1</v>
      </c>
      <c r="R130" s="43" cm="1">
        <f t="array" ref="R130">COUNTIF(Table2[Average imdb],"&lt;"&amp;Table2[[#This Row],[Average imdb]])/COUNT((Table2[Average imdb])-1)</f>
        <v>0.9646437994722955</v>
      </c>
    </row>
    <row r="131" spans="14:18" x14ac:dyDescent="0.3">
      <c r="N131" t="s">
        <v>12526</v>
      </c>
      <c r="O131">
        <v>7.8</v>
      </c>
      <c r="P131" s="14">
        <f t="shared" si="2"/>
        <v>7.8</v>
      </c>
      <c r="Q131">
        <f>COUNTIF(preprocessed!$D$2:$D$3791,director!N3456)</f>
        <v>1</v>
      </c>
      <c r="R131" s="43" cm="1">
        <f t="array" ref="R131">COUNTIF(Table2[Average imdb],"&lt;"&amp;Table2[[#This Row],[Average imdb]])/COUNT((Table2[Average imdb])-1)</f>
        <v>0.9646437994722955</v>
      </c>
    </row>
    <row r="132" spans="14:18" x14ac:dyDescent="0.3">
      <c r="N132" t="s">
        <v>13321</v>
      </c>
      <c r="O132">
        <v>7.8</v>
      </c>
      <c r="P132" s="14">
        <f t="shared" si="2"/>
        <v>7.8</v>
      </c>
      <c r="Q132">
        <f>COUNTIF(preprocessed!$D$2:$D$3791,director!N3651)</f>
        <v>1</v>
      </c>
      <c r="R132" s="43" cm="1">
        <f t="array" ref="R132">COUNTIF(Table2[Average imdb],"&lt;"&amp;Table2[[#This Row],[Average imdb]])/COUNT((Table2[Average imdb])-1)</f>
        <v>0.9646437994722955</v>
      </c>
    </row>
    <row r="133" spans="14:18" x14ac:dyDescent="0.3">
      <c r="N133" t="s">
        <v>13593</v>
      </c>
      <c r="O133">
        <v>7.8</v>
      </c>
      <c r="P133" s="14">
        <f t="shared" si="2"/>
        <v>7.8</v>
      </c>
      <c r="Q133">
        <f>COUNTIF(preprocessed!$D$2:$D$3791,director!N3709)</f>
        <v>2</v>
      </c>
      <c r="R133" s="43" cm="1">
        <f t="array" ref="R133">COUNTIF(Table2[Average imdb],"&lt;"&amp;Table2[[#This Row],[Average imdb]])/COUNT((Table2[Average imdb])-1)</f>
        <v>0.9646437994722955</v>
      </c>
    </row>
    <row r="134" spans="14:18" x14ac:dyDescent="0.3">
      <c r="N134" t="s">
        <v>2644</v>
      </c>
      <c r="O134">
        <v>7.3</v>
      </c>
      <c r="P134" s="14">
        <f t="shared" si="2"/>
        <v>7.8000000000000007</v>
      </c>
      <c r="Q134">
        <f>COUNTIF(preprocessed!$D$2:$D$3791,director!N637)</f>
        <v>19</v>
      </c>
      <c r="R134" s="43" cm="1">
        <f t="array" ref="R134">COUNTIF(Table2[Average imdb],"&lt;"&amp;Table2[[#This Row],[Average imdb]])/COUNT((Table2[Average imdb])-1)</f>
        <v>0.9646437994722955</v>
      </c>
    </row>
    <row r="135" spans="14:18" x14ac:dyDescent="0.3">
      <c r="N135" t="s">
        <v>2644</v>
      </c>
      <c r="O135">
        <v>8.3000000000000007</v>
      </c>
      <c r="P135" s="14">
        <f t="shared" si="2"/>
        <v>7.8000000000000007</v>
      </c>
      <c r="Q135">
        <f>COUNTIF(preprocessed!$D$2:$D$3791,director!N2725)</f>
        <v>3</v>
      </c>
      <c r="R135" s="43" cm="1">
        <f t="array" ref="R135">COUNTIF(Table2[Average imdb],"&lt;"&amp;Table2[[#This Row],[Average imdb]])/COUNT((Table2[Average imdb])-1)</f>
        <v>0.9646437994722955</v>
      </c>
    </row>
    <row r="136" spans="14:18" x14ac:dyDescent="0.3">
      <c r="N136" t="s">
        <v>2299</v>
      </c>
      <c r="O136">
        <v>7.8</v>
      </c>
      <c r="P136" s="14">
        <f t="shared" si="2"/>
        <v>7.7666666666666657</v>
      </c>
      <c r="Q136">
        <f>COUNTIF(preprocessed!$D$2:$D$3791,director!N1163)</f>
        <v>6</v>
      </c>
      <c r="R136" s="43" cm="1">
        <f t="array" ref="R136">COUNTIF(Table2[Average imdb],"&lt;"&amp;Table2[[#This Row],[Average imdb]])/COUNT((Table2[Average imdb])-1)</f>
        <v>0.96306068601583117</v>
      </c>
    </row>
    <row r="137" spans="14:18" x14ac:dyDescent="0.3">
      <c r="N137" t="s">
        <v>2299</v>
      </c>
      <c r="O137">
        <v>7.1</v>
      </c>
      <c r="P137" s="14">
        <f t="shared" si="2"/>
        <v>7.7666666666666657</v>
      </c>
      <c r="Q137">
        <f>COUNTIF(preprocessed!$D$2:$D$3791,director!N1727)</f>
        <v>3</v>
      </c>
      <c r="R137" s="43" cm="1">
        <f t="array" ref="R137">COUNTIF(Table2[Average imdb],"&lt;"&amp;Table2[[#This Row],[Average imdb]])/COUNT((Table2[Average imdb])-1)</f>
        <v>0.96306068601583117</v>
      </c>
    </row>
    <row r="138" spans="14:18" x14ac:dyDescent="0.3">
      <c r="N138" t="s">
        <v>2299</v>
      </c>
      <c r="O138">
        <v>8.4</v>
      </c>
      <c r="P138" s="14">
        <f t="shared" si="2"/>
        <v>7.7666666666666657</v>
      </c>
      <c r="Q138">
        <f>COUNTIF(preprocessed!$D$2:$D$3791,director!N545)</f>
        <v>3</v>
      </c>
      <c r="R138" s="43" cm="1">
        <f t="array" ref="R138">COUNTIF(Table2[Average imdb],"&lt;"&amp;Table2[[#This Row],[Average imdb]])/COUNT((Table2[Average imdb])-1)</f>
        <v>0.96306068601583117</v>
      </c>
    </row>
    <row r="139" spans="14:18" x14ac:dyDescent="0.3">
      <c r="N139" t="s">
        <v>482</v>
      </c>
      <c r="O139">
        <v>7.9</v>
      </c>
      <c r="P139" s="14">
        <f t="shared" si="2"/>
        <v>7.7666666666666666</v>
      </c>
      <c r="Q139">
        <f>COUNTIF(preprocessed!$D$2:$D$3791,director!N159)</f>
        <v>4</v>
      </c>
      <c r="R139" s="43" cm="1">
        <f t="array" ref="R139">COUNTIF(Table2[Average imdb],"&lt;"&amp;Table2[[#This Row],[Average imdb]])/COUNT((Table2[Average imdb])-1)</f>
        <v>0.96306068601583117</v>
      </c>
    </row>
    <row r="140" spans="14:18" x14ac:dyDescent="0.3">
      <c r="N140" t="s">
        <v>482</v>
      </c>
      <c r="O140">
        <v>7.2</v>
      </c>
      <c r="P140" s="14">
        <f t="shared" si="2"/>
        <v>7.7666666666666666</v>
      </c>
      <c r="Q140">
        <f>COUNTIF(preprocessed!$D$2:$D$3791,director!N425)</f>
        <v>8</v>
      </c>
      <c r="R140" s="43" cm="1">
        <f t="array" ref="R140">COUNTIF(Table2[Average imdb],"&lt;"&amp;Table2[[#This Row],[Average imdb]])/COUNT((Table2[Average imdb])-1)</f>
        <v>0.96306068601583117</v>
      </c>
    </row>
    <row r="141" spans="14:18" x14ac:dyDescent="0.3">
      <c r="N141" t="s">
        <v>482</v>
      </c>
      <c r="O141">
        <v>8.1999999999999993</v>
      </c>
      <c r="P141" s="14">
        <f t="shared" si="2"/>
        <v>7.7666666666666666</v>
      </c>
      <c r="Q141">
        <f>COUNTIF(preprocessed!$D$2:$D$3791,director!N92)</f>
        <v>2</v>
      </c>
      <c r="R141" s="43" cm="1">
        <f t="array" ref="R141">COUNTIF(Table2[Average imdb],"&lt;"&amp;Table2[[#This Row],[Average imdb]])/COUNT((Table2[Average imdb])-1)</f>
        <v>0.96306068601583117</v>
      </c>
    </row>
    <row r="142" spans="14:18" x14ac:dyDescent="0.3">
      <c r="N142" t="s">
        <v>510</v>
      </c>
      <c r="O142">
        <v>8.6</v>
      </c>
      <c r="P142" s="14">
        <f t="shared" si="2"/>
        <v>7.7499999999999982</v>
      </c>
      <c r="Q142">
        <f>COUNTIF(preprocessed!$D$2:$D$3791,director!N1495)</f>
        <v>5</v>
      </c>
      <c r="R142" s="43" cm="1">
        <f t="array" ref="R142">COUNTIF(Table2[Average imdb],"&lt;"&amp;Table2[[#This Row],[Average imdb]])/COUNT((Table2[Average imdb])-1)</f>
        <v>0.95831134564643794</v>
      </c>
    </row>
    <row r="143" spans="14:18" x14ac:dyDescent="0.3">
      <c r="N143" t="s">
        <v>510</v>
      </c>
      <c r="O143">
        <v>7.8</v>
      </c>
      <c r="P143" s="14">
        <f t="shared" si="2"/>
        <v>7.7499999999999982</v>
      </c>
      <c r="Q143">
        <f>COUNTIF(preprocessed!$D$2:$D$3791,director!N99)</f>
        <v>9</v>
      </c>
      <c r="R143" s="43" cm="1">
        <f t="array" ref="R143">COUNTIF(Table2[Average imdb],"&lt;"&amp;Table2[[#This Row],[Average imdb]])/COUNT((Table2[Average imdb])-1)</f>
        <v>0.95831134564643794</v>
      </c>
    </row>
    <row r="144" spans="14:18" x14ac:dyDescent="0.3">
      <c r="N144" t="s">
        <v>510</v>
      </c>
      <c r="O144">
        <v>6.4</v>
      </c>
      <c r="P144" s="14">
        <f t="shared" si="2"/>
        <v>7.7499999999999982</v>
      </c>
      <c r="Q144">
        <f>COUNTIF(preprocessed!$D$2:$D$3791,director!N818)</f>
        <v>7</v>
      </c>
      <c r="R144" s="43" cm="1">
        <f t="array" ref="R144">COUNTIF(Table2[Average imdb],"&lt;"&amp;Table2[[#This Row],[Average imdb]])/COUNT((Table2[Average imdb])-1)</f>
        <v>0.95831134564643794</v>
      </c>
    </row>
    <row r="145" spans="14:18" x14ac:dyDescent="0.3">
      <c r="N145" t="s">
        <v>510</v>
      </c>
      <c r="O145">
        <v>7.7</v>
      </c>
      <c r="P145" s="14">
        <f t="shared" si="2"/>
        <v>7.7499999999999982</v>
      </c>
      <c r="Q145">
        <f>COUNTIF(preprocessed!$D$2:$D$3791,director!N1126)</f>
        <v>5</v>
      </c>
      <c r="R145" s="43" cm="1">
        <f t="array" ref="R145">COUNTIF(Table2[Average imdb],"&lt;"&amp;Table2[[#This Row],[Average imdb]])/COUNT((Table2[Average imdb])-1)</f>
        <v>0.95831134564643794</v>
      </c>
    </row>
    <row r="146" spans="14:18" x14ac:dyDescent="0.3">
      <c r="N146" t="s">
        <v>510</v>
      </c>
      <c r="O146">
        <v>7.8</v>
      </c>
      <c r="P146" s="14">
        <f t="shared" si="2"/>
        <v>7.7499999999999982</v>
      </c>
      <c r="Q146">
        <f>COUNTIF(preprocessed!$D$2:$D$3791,director!N352)</f>
        <v>4</v>
      </c>
      <c r="R146" s="43" cm="1">
        <f t="array" ref="R146">COUNTIF(Table2[Average imdb],"&lt;"&amp;Table2[[#This Row],[Average imdb]])/COUNT((Table2[Average imdb])-1)</f>
        <v>0.95831134564643794</v>
      </c>
    </row>
    <row r="147" spans="14:18" x14ac:dyDescent="0.3">
      <c r="N147" t="s">
        <v>510</v>
      </c>
      <c r="O147">
        <v>7.7</v>
      </c>
      <c r="P147" s="14">
        <f t="shared" si="2"/>
        <v>7.7499999999999982</v>
      </c>
      <c r="Q147">
        <f>COUNTIF(preprocessed!$D$2:$D$3791,director!N416)</f>
        <v>4</v>
      </c>
      <c r="R147" s="43" cm="1">
        <f t="array" ref="R147">COUNTIF(Table2[Average imdb],"&lt;"&amp;Table2[[#This Row],[Average imdb]])/COUNT((Table2[Average imdb])-1)</f>
        <v>0.95831134564643794</v>
      </c>
    </row>
    <row r="148" spans="14:18" x14ac:dyDescent="0.3">
      <c r="N148" t="s">
        <v>510</v>
      </c>
      <c r="O148">
        <v>6.8</v>
      </c>
      <c r="P148" s="14">
        <f t="shared" si="2"/>
        <v>7.7499999999999982</v>
      </c>
      <c r="Q148">
        <f>COUNTIF(preprocessed!$D$2:$D$3791,director!N983)</f>
        <v>4</v>
      </c>
      <c r="R148" s="43" cm="1">
        <f t="array" ref="R148">COUNTIF(Table2[Average imdb],"&lt;"&amp;Table2[[#This Row],[Average imdb]])/COUNT((Table2[Average imdb])-1)</f>
        <v>0.95831134564643794</v>
      </c>
    </row>
    <row r="149" spans="14:18" x14ac:dyDescent="0.3">
      <c r="N149" t="s">
        <v>510</v>
      </c>
      <c r="O149">
        <v>8.8000000000000007</v>
      </c>
      <c r="P149" s="14">
        <f t="shared" si="2"/>
        <v>7.7499999999999982</v>
      </c>
      <c r="Q149">
        <f>COUNTIF(preprocessed!$D$2:$D$3791,director!N648)</f>
        <v>4</v>
      </c>
      <c r="R149" s="43" cm="1">
        <f t="array" ref="R149">COUNTIF(Table2[Average imdb],"&lt;"&amp;Table2[[#This Row],[Average imdb]])/COUNT((Table2[Average imdb])-1)</f>
        <v>0.95831134564643794</v>
      </c>
    </row>
    <row r="150" spans="14:18" x14ac:dyDescent="0.3">
      <c r="N150" t="s">
        <v>510</v>
      </c>
      <c r="O150">
        <v>7.8</v>
      </c>
      <c r="P150" s="14">
        <f t="shared" si="2"/>
        <v>7.7499999999999982</v>
      </c>
      <c r="Q150">
        <f>COUNTIF(preprocessed!$D$2:$D$3791,director!N921)</f>
        <v>3</v>
      </c>
      <c r="R150" s="43" cm="1">
        <f t="array" ref="R150">COUNTIF(Table2[Average imdb],"&lt;"&amp;Table2[[#This Row],[Average imdb]])/COUNT((Table2[Average imdb])-1)</f>
        <v>0.95831134564643794</v>
      </c>
    </row>
    <row r="151" spans="14:18" x14ac:dyDescent="0.3">
      <c r="N151" t="s">
        <v>510</v>
      </c>
      <c r="O151">
        <v>8.1</v>
      </c>
      <c r="P151" s="14">
        <f t="shared" si="2"/>
        <v>7.7499999999999982</v>
      </c>
      <c r="Q151">
        <f>COUNTIF(preprocessed!$D$2:$D$3791,director!N678)</f>
        <v>1</v>
      </c>
      <c r="R151" s="43" cm="1">
        <f t="array" ref="R151">COUNTIF(Table2[Average imdb],"&lt;"&amp;Table2[[#This Row],[Average imdb]])/COUNT((Table2[Average imdb])-1)</f>
        <v>0.95831134564643794</v>
      </c>
    </row>
    <row r="152" spans="14:18" x14ac:dyDescent="0.3">
      <c r="N152" t="s">
        <v>2697</v>
      </c>
      <c r="O152">
        <v>8</v>
      </c>
      <c r="P152" s="14">
        <f t="shared" si="2"/>
        <v>7.75</v>
      </c>
      <c r="Q152">
        <f>COUNTIF(preprocessed!$D$2:$D$3791,director!N2877)</f>
        <v>10</v>
      </c>
      <c r="R152" s="43" cm="1">
        <f t="array" ref="R152">COUNTIF(Table2[Average imdb],"&lt;"&amp;Table2[[#This Row],[Average imdb]])/COUNT((Table2[Average imdb])-1)</f>
        <v>0.95831134564643794</v>
      </c>
    </row>
    <row r="153" spans="14:18" x14ac:dyDescent="0.3">
      <c r="N153" t="s">
        <v>8662</v>
      </c>
      <c r="O153">
        <v>7.8</v>
      </c>
      <c r="P153" s="14">
        <f t="shared" si="2"/>
        <v>7.75</v>
      </c>
      <c r="Q153">
        <f>COUNTIF(preprocessed!$D$2:$D$3791,director!N3490)</f>
        <v>5</v>
      </c>
      <c r="R153" s="43" cm="1">
        <f t="array" ref="R153">COUNTIF(Table2[Average imdb],"&lt;"&amp;Table2[[#This Row],[Average imdb]])/COUNT((Table2[Average imdb])-1)</f>
        <v>0.95831134564643794</v>
      </c>
    </row>
    <row r="154" spans="14:18" x14ac:dyDescent="0.3">
      <c r="N154" t="s">
        <v>8662</v>
      </c>
      <c r="O154">
        <v>7.7</v>
      </c>
      <c r="P154" s="14">
        <f t="shared" si="2"/>
        <v>7.75</v>
      </c>
      <c r="Q154">
        <f>COUNTIF(preprocessed!$D$2:$D$3791,director!N2372)</f>
        <v>1</v>
      </c>
      <c r="R154" s="43" cm="1">
        <f t="array" ref="R154">COUNTIF(Table2[Average imdb],"&lt;"&amp;Table2[[#This Row],[Average imdb]])/COUNT((Table2[Average imdb])-1)</f>
        <v>0.95831134564643794</v>
      </c>
    </row>
    <row r="155" spans="14:18" x14ac:dyDescent="0.3">
      <c r="N155" t="s">
        <v>4053</v>
      </c>
      <c r="O155">
        <v>7.8</v>
      </c>
      <c r="P155" s="14">
        <f t="shared" si="2"/>
        <v>7.75</v>
      </c>
      <c r="Q155">
        <f>COUNTIF(preprocessed!$D$2:$D$3791,director!N2643)</f>
        <v>1</v>
      </c>
      <c r="R155" s="43" cm="1">
        <f t="array" ref="R155">COUNTIF(Table2[Average imdb],"&lt;"&amp;Table2[[#This Row],[Average imdb]])/COUNT((Table2[Average imdb])-1)</f>
        <v>0.95831134564643794</v>
      </c>
    </row>
    <row r="156" spans="14:18" x14ac:dyDescent="0.3">
      <c r="N156" t="s">
        <v>2697</v>
      </c>
      <c r="O156">
        <v>7.5</v>
      </c>
      <c r="P156" s="14">
        <f t="shared" si="2"/>
        <v>7.75</v>
      </c>
      <c r="Q156">
        <f>COUNTIF(preprocessed!$D$2:$D$3791,director!N3076)</f>
        <v>2</v>
      </c>
      <c r="R156" s="43" cm="1">
        <f t="array" ref="R156">COUNTIF(Table2[Average imdb],"&lt;"&amp;Table2[[#This Row],[Average imdb]])/COUNT((Table2[Average imdb])-1)</f>
        <v>0.95831134564643794</v>
      </c>
    </row>
    <row r="157" spans="14:18" x14ac:dyDescent="0.3">
      <c r="N157" t="s">
        <v>2697</v>
      </c>
      <c r="O157">
        <v>8</v>
      </c>
      <c r="P157" s="14">
        <f t="shared" si="2"/>
        <v>7.75</v>
      </c>
      <c r="Q157">
        <f>COUNTIF(preprocessed!$D$2:$D$3791,director!N3354)</f>
        <v>2</v>
      </c>
      <c r="R157" s="43" cm="1">
        <f t="array" ref="R157">COUNTIF(Table2[Average imdb],"&lt;"&amp;Table2[[#This Row],[Average imdb]])/COUNT((Table2[Average imdb])-1)</f>
        <v>0.95831134564643794</v>
      </c>
    </row>
    <row r="158" spans="14:18" x14ac:dyDescent="0.3">
      <c r="N158" t="s">
        <v>4053</v>
      </c>
      <c r="O158">
        <v>7.7</v>
      </c>
      <c r="P158" s="14">
        <f t="shared" si="2"/>
        <v>7.75</v>
      </c>
      <c r="Q158">
        <f>COUNTIF(preprocessed!$D$2:$D$3791,director!N1029)</f>
        <v>1</v>
      </c>
      <c r="R158" s="43" cm="1">
        <f t="array" ref="R158">COUNTIF(Table2[Average imdb],"&lt;"&amp;Table2[[#This Row],[Average imdb]])/COUNT((Table2[Average imdb])-1)</f>
        <v>0.95831134564643794</v>
      </c>
    </row>
    <row r="159" spans="14:18" x14ac:dyDescent="0.3">
      <c r="N159" t="s">
        <v>2697</v>
      </c>
      <c r="O159">
        <v>7.5</v>
      </c>
      <c r="P159" s="14">
        <f t="shared" si="2"/>
        <v>7.75</v>
      </c>
      <c r="Q159">
        <f>COUNTIF(preprocessed!$D$2:$D$3791,director!N3759)</f>
        <v>2</v>
      </c>
      <c r="R159" s="43" cm="1">
        <f t="array" ref="R159">COUNTIF(Table2[Average imdb],"&lt;"&amp;Table2[[#This Row],[Average imdb]])/COUNT((Table2[Average imdb])-1)</f>
        <v>0.95831134564643794</v>
      </c>
    </row>
    <row r="160" spans="14:18" x14ac:dyDescent="0.3">
      <c r="N160" t="s">
        <v>56</v>
      </c>
      <c r="O160">
        <v>8.1999999999999993</v>
      </c>
      <c r="P160" s="14">
        <f t="shared" si="2"/>
        <v>7.7333333333333334</v>
      </c>
      <c r="Q160">
        <f>COUNTIF(preprocessed!$D$2:$D$3791,director!N326)</f>
        <v>25</v>
      </c>
      <c r="R160" s="43" cm="1">
        <f t="array" ref="R160">COUNTIF(Table2[Average imdb],"&lt;"&amp;Table2[[#This Row],[Average imdb]])/COUNT((Table2[Average imdb])-1)</f>
        <v>0.9567282321899736</v>
      </c>
    </row>
    <row r="161" spans="14:18" x14ac:dyDescent="0.3">
      <c r="N161" t="s">
        <v>2596</v>
      </c>
      <c r="O161">
        <v>7.6</v>
      </c>
      <c r="P161" s="14">
        <f t="shared" si="2"/>
        <v>7.7333333333333334</v>
      </c>
      <c r="Q161">
        <f>COUNTIF(preprocessed!$D$2:$D$3791,director!N624)</f>
        <v>7</v>
      </c>
      <c r="R161" s="43" cm="1">
        <f t="array" ref="R161">COUNTIF(Table2[Average imdb],"&lt;"&amp;Table2[[#This Row],[Average imdb]])/COUNT((Table2[Average imdb])-1)</f>
        <v>0.9567282321899736</v>
      </c>
    </row>
    <row r="162" spans="14:18" x14ac:dyDescent="0.3">
      <c r="N162" t="s">
        <v>2596</v>
      </c>
      <c r="O162">
        <v>8</v>
      </c>
      <c r="P162" s="14">
        <f t="shared" si="2"/>
        <v>7.7333333333333334</v>
      </c>
      <c r="Q162">
        <f>COUNTIF(preprocessed!$D$2:$D$3791,director!N2346)</f>
        <v>5</v>
      </c>
      <c r="R162" s="43" cm="1">
        <f t="array" ref="R162">COUNTIF(Table2[Average imdb],"&lt;"&amp;Table2[[#This Row],[Average imdb]])/COUNT((Table2[Average imdb])-1)</f>
        <v>0.9567282321899736</v>
      </c>
    </row>
    <row r="163" spans="14:18" x14ac:dyDescent="0.3">
      <c r="N163" t="s">
        <v>2596</v>
      </c>
      <c r="O163">
        <v>7.6</v>
      </c>
      <c r="P163" s="14">
        <f t="shared" si="2"/>
        <v>7.7333333333333334</v>
      </c>
      <c r="Q163">
        <f>COUNTIF(preprocessed!$D$2:$D$3791,director!N3072)</f>
        <v>5</v>
      </c>
      <c r="R163" s="43" cm="1">
        <f t="array" ref="R163">COUNTIF(Table2[Average imdb],"&lt;"&amp;Table2[[#This Row],[Average imdb]])/COUNT((Table2[Average imdb])-1)</f>
        <v>0.9567282321899736</v>
      </c>
    </row>
    <row r="164" spans="14:18" x14ac:dyDescent="0.3">
      <c r="N164" t="s">
        <v>56</v>
      </c>
      <c r="O164">
        <v>6.6</v>
      </c>
      <c r="P164" s="14">
        <f t="shared" si="2"/>
        <v>7.7333333333333334</v>
      </c>
      <c r="Q164">
        <f>COUNTIF(preprocessed!$D$2:$D$3791,director!N6)</f>
        <v>1</v>
      </c>
      <c r="R164" s="43" cm="1">
        <f t="array" ref="R164">COUNTIF(Table2[Average imdb],"&lt;"&amp;Table2[[#This Row],[Average imdb]])/COUNT((Table2[Average imdb])-1)</f>
        <v>0.9567282321899736</v>
      </c>
    </row>
    <row r="165" spans="14:18" x14ac:dyDescent="0.3">
      <c r="N165" t="s">
        <v>56</v>
      </c>
      <c r="O165">
        <v>8.4</v>
      </c>
      <c r="P165" s="14">
        <f t="shared" si="2"/>
        <v>7.7333333333333334</v>
      </c>
      <c r="Q165">
        <f>COUNTIF(preprocessed!$D$2:$D$3791,director!N58)</f>
        <v>1</v>
      </c>
      <c r="R165" s="43" cm="1">
        <f t="array" ref="R165">COUNTIF(Table2[Average imdb],"&lt;"&amp;Table2[[#This Row],[Average imdb]])/COUNT((Table2[Average imdb])-1)</f>
        <v>0.9567282321899736</v>
      </c>
    </row>
    <row r="166" spans="14:18" x14ac:dyDescent="0.3">
      <c r="N166" t="s">
        <v>823</v>
      </c>
      <c r="O166">
        <v>7.4</v>
      </c>
      <c r="P166" s="14">
        <f t="shared" si="2"/>
        <v>7.7249999999999996</v>
      </c>
      <c r="Q166">
        <f>COUNTIF(preprocessed!$D$2:$D$3791,director!N2608)</f>
        <v>4</v>
      </c>
      <c r="R166" s="43" cm="1">
        <f t="array" ref="R166">COUNTIF(Table2[Average imdb],"&lt;"&amp;Table2[[#This Row],[Average imdb]])/COUNT((Table2[Average imdb])-1)</f>
        <v>0.95567282321899738</v>
      </c>
    </row>
    <row r="167" spans="14:18" x14ac:dyDescent="0.3">
      <c r="N167" t="s">
        <v>823</v>
      </c>
      <c r="O167">
        <v>8</v>
      </c>
      <c r="P167" s="14">
        <f t="shared" si="2"/>
        <v>7.7249999999999996</v>
      </c>
      <c r="Q167">
        <f>COUNTIF(preprocessed!$D$2:$D$3791,director!N2290)</f>
        <v>3</v>
      </c>
      <c r="R167" s="43" cm="1">
        <f t="array" ref="R167">COUNTIF(Table2[Average imdb],"&lt;"&amp;Table2[[#This Row],[Average imdb]])/COUNT((Table2[Average imdb])-1)</f>
        <v>0.95567282321899738</v>
      </c>
    </row>
    <row r="168" spans="14:18" x14ac:dyDescent="0.3">
      <c r="N168" t="s">
        <v>823</v>
      </c>
      <c r="O168">
        <v>7.4</v>
      </c>
      <c r="P168" s="14">
        <f t="shared" si="2"/>
        <v>7.7249999999999996</v>
      </c>
      <c r="Q168">
        <f>COUNTIF(preprocessed!$D$2:$D$3791,director!N170)</f>
        <v>2</v>
      </c>
      <c r="R168" s="43" cm="1">
        <f t="array" ref="R168">COUNTIF(Table2[Average imdb],"&lt;"&amp;Table2[[#This Row],[Average imdb]])/COUNT((Table2[Average imdb])-1)</f>
        <v>0.95567282321899738</v>
      </c>
    </row>
    <row r="169" spans="14:18" x14ac:dyDescent="0.3">
      <c r="N169" t="s">
        <v>823</v>
      </c>
      <c r="O169">
        <v>8.1</v>
      </c>
      <c r="P169" s="14">
        <f t="shared" si="2"/>
        <v>7.7249999999999996</v>
      </c>
      <c r="Q169">
        <f>COUNTIF(preprocessed!$D$2:$D$3791,director!N682)</f>
        <v>3</v>
      </c>
      <c r="R169" s="43" cm="1">
        <f t="array" ref="R169">COUNTIF(Table2[Average imdb],"&lt;"&amp;Table2[[#This Row],[Average imdb]])/COUNT((Table2[Average imdb])-1)</f>
        <v>0.95567282321899738</v>
      </c>
    </row>
    <row r="170" spans="14:18" x14ac:dyDescent="0.3">
      <c r="N170" t="s">
        <v>7382</v>
      </c>
      <c r="O170">
        <v>7.3</v>
      </c>
      <c r="P170" s="14">
        <f t="shared" si="2"/>
        <v>7.6999999999999993</v>
      </c>
      <c r="Q170">
        <f>COUNTIF(preprocessed!$D$2:$D$3791,director!N3062)</f>
        <v>3</v>
      </c>
      <c r="R170" s="43" cm="1">
        <f t="array" ref="R170">COUNTIF(Table2[Average imdb],"&lt;"&amp;Table2[[#This Row],[Average imdb]])/COUNT((Table2[Average imdb])-1)</f>
        <v>0.94854881266490765</v>
      </c>
    </row>
    <row r="171" spans="14:18" x14ac:dyDescent="0.3">
      <c r="N171" t="s">
        <v>864</v>
      </c>
      <c r="O171">
        <v>7.8</v>
      </c>
      <c r="P171" s="14">
        <f t="shared" si="2"/>
        <v>7.6999999999999993</v>
      </c>
      <c r="Q171">
        <f>COUNTIF(preprocessed!$D$2:$D$3791,director!N491)</f>
        <v>2</v>
      </c>
      <c r="R171" s="43" cm="1">
        <f t="array" ref="R171">COUNTIF(Table2[Average imdb],"&lt;"&amp;Table2[[#This Row],[Average imdb]])/COUNT((Table2[Average imdb])-1)</f>
        <v>0.94854881266490765</v>
      </c>
    </row>
    <row r="172" spans="14:18" x14ac:dyDescent="0.3">
      <c r="N172" t="s">
        <v>7382</v>
      </c>
      <c r="O172">
        <v>8.1</v>
      </c>
      <c r="P172" s="14">
        <f t="shared" si="2"/>
        <v>7.6999999999999993</v>
      </c>
      <c r="Q172">
        <f>COUNTIF(preprocessed!$D$2:$D$3791,director!N1994)</f>
        <v>8</v>
      </c>
      <c r="R172" s="43" cm="1">
        <f t="array" ref="R172">COUNTIF(Table2[Average imdb],"&lt;"&amp;Table2[[#This Row],[Average imdb]])/COUNT((Table2[Average imdb])-1)</f>
        <v>0.94854881266490765</v>
      </c>
    </row>
    <row r="173" spans="14:18" x14ac:dyDescent="0.3">
      <c r="N173" t="s">
        <v>864</v>
      </c>
      <c r="O173">
        <v>7.6</v>
      </c>
      <c r="P173" s="14">
        <f t="shared" si="2"/>
        <v>7.6999999999999993</v>
      </c>
      <c r="Q173">
        <f>COUNTIF(preprocessed!$D$2:$D$3791,director!N180)</f>
        <v>1</v>
      </c>
      <c r="R173" s="43" cm="1">
        <f t="array" ref="R173">COUNTIF(Table2[Average imdb],"&lt;"&amp;Table2[[#This Row],[Average imdb]])/COUNT((Table2[Average imdb])-1)</f>
        <v>0.94854881266490765</v>
      </c>
    </row>
    <row r="174" spans="14:18" x14ac:dyDescent="0.3">
      <c r="N174" t="s">
        <v>9682</v>
      </c>
      <c r="O174">
        <v>7.7</v>
      </c>
      <c r="P174" s="14">
        <f t="shared" si="2"/>
        <v>7.7</v>
      </c>
      <c r="Q174">
        <f>COUNTIF(preprocessed!$D$2:$D$3791,director!N2675)</f>
        <v>11</v>
      </c>
      <c r="R174" s="43" cm="1">
        <f t="array" ref="R174">COUNTIF(Table2[Average imdb],"&lt;"&amp;Table2[[#This Row],[Average imdb]])/COUNT((Table2[Average imdb])-1)</f>
        <v>0.94854881266490765</v>
      </c>
    </row>
    <row r="175" spans="14:18" x14ac:dyDescent="0.3">
      <c r="N175" t="s">
        <v>11144</v>
      </c>
      <c r="O175">
        <v>7.7</v>
      </c>
      <c r="P175" s="14">
        <f t="shared" si="2"/>
        <v>7.7</v>
      </c>
      <c r="Q175">
        <f>COUNTIF(preprocessed!$D$2:$D$3791,director!N3096)</f>
        <v>9</v>
      </c>
      <c r="R175" s="43" cm="1">
        <f t="array" ref="R175">COUNTIF(Table2[Average imdb],"&lt;"&amp;Table2[[#This Row],[Average imdb]])/COUNT((Table2[Average imdb])-1)</f>
        <v>0.94854881266490765</v>
      </c>
    </row>
    <row r="176" spans="14:18" x14ac:dyDescent="0.3">
      <c r="N176" t="s">
        <v>9805</v>
      </c>
      <c r="O176">
        <v>7.7</v>
      </c>
      <c r="P176" s="14">
        <f t="shared" si="2"/>
        <v>7.7</v>
      </c>
      <c r="Q176">
        <f>COUNTIF(preprocessed!$D$2:$D$3791,director!N2711)</f>
        <v>8</v>
      </c>
      <c r="R176" s="43" cm="1">
        <f t="array" ref="R176">COUNTIF(Table2[Average imdb],"&lt;"&amp;Table2[[#This Row],[Average imdb]])/COUNT((Table2[Average imdb])-1)</f>
        <v>0.94854881266490765</v>
      </c>
    </row>
    <row r="177" spans="14:18" x14ac:dyDescent="0.3">
      <c r="N177" t="s">
        <v>11024</v>
      </c>
      <c r="O177">
        <v>7.7</v>
      </c>
      <c r="P177" s="14">
        <f t="shared" si="2"/>
        <v>7.7</v>
      </c>
      <c r="Q177">
        <f>COUNTIF(preprocessed!$D$2:$D$3791,director!N3061)</f>
        <v>3</v>
      </c>
      <c r="R177" s="43" cm="1">
        <f t="array" ref="R177">COUNTIF(Table2[Average imdb],"&lt;"&amp;Table2[[#This Row],[Average imdb]])/COUNT((Table2[Average imdb])-1)</f>
        <v>0.94854881266490765</v>
      </c>
    </row>
    <row r="178" spans="14:18" x14ac:dyDescent="0.3">
      <c r="N178" t="s">
        <v>11056</v>
      </c>
      <c r="O178">
        <v>7.7</v>
      </c>
      <c r="P178" s="14">
        <f t="shared" si="2"/>
        <v>7.7</v>
      </c>
      <c r="Q178">
        <f>COUNTIF(preprocessed!$D$2:$D$3791,director!N3071)</f>
        <v>5</v>
      </c>
      <c r="R178" s="43" cm="1">
        <f t="array" ref="R178">COUNTIF(Table2[Average imdb],"&lt;"&amp;Table2[[#This Row],[Average imdb]])/COUNT((Table2[Average imdb])-1)</f>
        <v>0.94854881266490765</v>
      </c>
    </row>
    <row r="179" spans="14:18" x14ac:dyDescent="0.3">
      <c r="N179" t="s">
        <v>12641</v>
      </c>
      <c r="O179">
        <v>7.7</v>
      </c>
      <c r="P179" s="14">
        <f t="shared" si="2"/>
        <v>7.7</v>
      </c>
      <c r="Q179">
        <f>COUNTIF(preprocessed!$D$2:$D$3791,director!N3484)</f>
        <v>5</v>
      </c>
      <c r="R179" s="43" cm="1">
        <f t="array" ref="R179">COUNTIF(Table2[Average imdb],"&lt;"&amp;Table2[[#This Row],[Average imdb]])/COUNT((Table2[Average imdb])-1)</f>
        <v>0.94854881266490765</v>
      </c>
    </row>
    <row r="180" spans="14:18" x14ac:dyDescent="0.3">
      <c r="N180" t="s">
        <v>10107</v>
      </c>
      <c r="O180">
        <v>7.7</v>
      </c>
      <c r="P180" s="14">
        <f t="shared" si="2"/>
        <v>7.7</v>
      </c>
      <c r="Q180">
        <f>COUNTIF(preprocessed!$D$2:$D$3791,director!N2805)</f>
        <v>1</v>
      </c>
      <c r="R180" s="43" cm="1">
        <f t="array" ref="R180">COUNTIF(Table2[Average imdb],"&lt;"&amp;Table2[[#This Row],[Average imdb]])/COUNT((Table2[Average imdb])-1)</f>
        <v>0.94854881266490765</v>
      </c>
    </row>
    <row r="181" spans="14:18" x14ac:dyDescent="0.3">
      <c r="N181" t="s">
        <v>11537</v>
      </c>
      <c r="O181">
        <v>7.7</v>
      </c>
      <c r="P181" s="14">
        <f t="shared" si="2"/>
        <v>7.7</v>
      </c>
      <c r="Q181">
        <f>COUNTIF(preprocessed!$D$2:$D$3791,director!N3200)</f>
        <v>3</v>
      </c>
      <c r="R181" s="43" cm="1">
        <f t="array" ref="R181">COUNTIF(Table2[Average imdb],"&lt;"&amp;Table2[[#This Row],[Average imdb]])/COUNT((Table2[Average imdb])-1)</f>
        <v>0.94854881266490765</v>
      </c>
    </row>
    <row r="182" spans="14:18" x14ac:dyDescent="0.3">
      <c r="N182" t="s">
        <v>13510</v>
      </c>
      <c r="O182">
        <v>7.7</v>
      </c>
      <c r="P182" s="14">
        <f t="shared" si="2"/>
        <v>7.7</v>
      </c>
      <c r="Q182">
        <f>COUNTIF(preprocessed!$D$2:$D$3791,director!N3692)</f>
        <v>1</v>
      </c>
      <c r="R182" s="43" cm="1">
        <f t="array" ref="R182">COUNTIF(Table2[Average imdb],"&lt;"&amp;Table2[[#This Row],[Average imdb]])/COUNT((Table2[Average imdb])-1)</f>
        <v>0.94854881266490765</v>
      </c>
    </row>
    <row r="183" spans="14:18" x14ac:dyDescent="0.3">
      <c r="N183" t="s">
        <v>13765</v>
      </c>
      <c r="O183">
        <v>7.7</v>
      </c>
      <c r="P183" s="14">
        <f t="shared" si="2"/>
        <v>7.7</v>
      </c>
      <c r="Q183">
        <f>COUNTIF(preprocessed!$D$2:$D$3791,director!N3749)</f>
        <v>3</v>
      </c>
      <c r="R183" s="43" cm="1">
        <f t="array" ref="R183">COUNTIF(Table2[Average imdb],"&lt;"&amp;Table2[[#This Row],[Average imdb]])/COUNT((Table2[Average imdb])-1)</f>
        <v>0.94854881266490765</v>
      </c>
    </row>
    <row r="184" spans="14:18" x14ac:dyDescent="0.3">
      <c r="N184" t="s">
        <v>9240</v>
      </c>
      <c r="O184">
        <v>7.7</v>
      </c>
      <c r="P184" s="14">
        <f t="shared" si="2"/>
        <v>7.7</v>
      </c>
      <c r="Q184">
        <f>COUNTIF(preprocessed!$D$2:$D$3791,director!N2546)</f>
        <v>4</v>
      </c>
      <c r="R184" s="43" cm="1">
        <f t="array" ref="R184">COUNTIF(Table2[Average imdb],"&lt;"&amp;Table2[[#This Row],[Average imdb]])/COUNT((Table2[Average imdb])-1)</f>
        <v>0.94854881266490765</v>
      </c>
    </row>
    <row r="185" spans="14:18" x14ac:dyDescent="0.3">
      <c r="N185" t="s">
        <v>11897</v>
      </c>
      <c r="O185">
        <v>7.7</v>
      </c>
      <c r="P185" s="14">
        <f t="shared" si="2"/>
        <v>7.7</v>
      </c>
      <c r="Q185">
        <f>COUNTIF(preprocessed!$D$2:$D$3791,director!N3300)</f>
        <v>2</v>
      </c>
      <c r="R185" s="43" cm="1">
        <f t="array" ref="R185">COUNTIF(Table2[Average imdb],"&lt;"&amp;Table2[[#This Row],[Average imdb]])/COUNT((Table2[Average imdb])-1)</f>
        <v>0.94854881266490765</v>
      </c>
    </row>
    <row r="186" spans="14:18" x14ac:dyDescent="0.3">
      <c r="N186" t="s">
        <v>12856</v>
      </c>
      <c r="O186">
        <v>7.7</v>
      </c>
      <c r="P186" s="14">
        <f t="shared" si="2"/>
        <v>7.7</v>
      </c>
      <c r="Q186">
        <f>COUNTIF(preprocessed!$D$2:$D$3791,director!N3536)</f>
        <v>2</v>
      </c>
      <c r="R186" s="43" cm="1">
        <f t="array" ref="R186">COUNTIF(Table2[Average imdb],"&lt;"&amp;Table2[[#This Row],[Average imdb]])/COUNT((Table2[Average imdb])-1)</f>
        <v>0.94854881266490765</v>
      </c>
    </row>
    <row r="187" spans="14:18" x14ac:dyDescent="0.3">
      <c r="N187" t="s">
        <v>12441</v>
      </c>
      <c r="O187">
        <v>7.7</v>
      </c>
      <c r="P187" s="14">
        <f t="shared" si="2"/>
        <v>7.7</v>
      </c>
      <c r="Q187">
        <f>COUNTIF(preprocessed!$D$2:$D$3791,director!N3567)</f>
        <v>2</v>
      </c>
      <c r="R187" s="43" cm="1">
        <f t="array" ref="R187">COUNTIF(Table2[Average imdb],"&lt;"&amp;Table2[[#This Row],[Average imdb]])/COUNT((Table2[Average imdb])-1)</f>
        <v>0.94854881266490765</v>
      </c>
    </row>
    <row r="188" spans="14:18" x14ac:dyDescent="0.3">
      <c r="N188" t="s">
        <v>9210</v>
      </c>
      <c r="O188">
        <v>7.7</v>
      </c>
      <c r="P188" s="14">
        <f t="shared" si="2"/>
        <v>7.7</v>
      </c>
      <c r="Q188">
        <f>COUNTIF(preprocessed!$D$2:$D$3791,director!N2537)</f>
        <v>1</v>
      </c>
      <c r="R188" s="43" cm="1">
        <f t="array" ref="R188">COUNTIF(Table2[Average imdb],"&lt;"&amp;Table2[[#This Row],[Average imdb]])/COUNT((Table2[Average imdb])-1)</f>
        <v>0.94854881266490765</v>
      </c>
    </row>
    <row r="189" spans="14:18" x14ac:dyDescent="0.3">
      <c r="N189" t="s">
        <v>9505</v>
      </c>
      <c r="O189">
        <v>7.7</v>
      </c>
      <c r="P189" s="14">
        <f t="shared" si="2"/>
        <v>7.7</v>
      </c>
      <c r="Q189">
        <f>COUNTIF(preprocessed!$D$2:$D$3791,director!N2624)</f>
        <v>1</v>
      </c>
      <c r="R189" s="43" cm="1">
        <f t="array" ref="R189">COUNTIF(Table2[Average imdb],"&lt;"&amp;Table2[[#This Row],[Average imdb]])/COUNT((Table2[Average imdb])-1)</f>
        <v>0.94854881266490765</v>
      </c>
    </row>
    <row r="190" spans="14:18" x14ac:dyDescent="0.3">
      <c r="N190" t="s">
        <v>9627</v>
      </c>
      <c r="O190">
        <v>7.7</v>
      </c>
      <c r="P190" s="14">
        <f t="shared" si="2"/>
        <v>7.7</v>
      </c>
      <c r="Q190">
        <f>COUNTIF(preprocessed!$D$2:$D$3791,director!N2661)</f>
        <v>1</v>
      </c>
      <c r="R190" s="43" cm="1">
        <f t="array" ref="R190">COUNTIF(Table2[Average imdb],"&lt;"&amp;Table2[[#This Row],[Average imdb]])/COUNT((Table2[Average imdb])-1)</f>
        <v>0.94854881266490765</v>
      </c>
    </row>
    <row r="191" spans="14:18" x14ac:dyDescent="0.3">
      <c r="N191" t="s">
        <v>10629</v>
      </c>
      <c r="O191">
        <v>7.7</v>
      </c>
      <c r="P191" s="14">
        <f t="shared" si="2"/>
        <v>7.7</v>
      </c>
      <c r="Q191">
        <f>COUNTIF(preprocessed!$D$2:$D$3791,director!N2952)</f>
        <v>4</v>
      </c>
      <c r="R191" s="43" cm="1">
        <f t="array" ref="R191">COUNTIF(Table2[Average imdb],"&lt;"&amp;Table2[[#This Row],[Average imdb]])/COUNT((Table2[Average imdb])-1)</f>
        <v>0.94854881266490765</v>
      </c>
    </row>
    <row r="192" spans="14:18" x14ac:dyDescent="0.3">
      <c r="N192" t="s">
        <v>11917</v>
      </c>
      <c r="O192">
        <v>7.7</v>
      </c>
      <c r="P192" s="14">
        <f t="shared" si="2"/>
        <v>7.7</v>
      </c>
      <c r="Q192">
        <f>COUNTIF(preprocessed!$D$2:$D$3791,director!N3305)</f>
        <v>1</v>
      </c>
      <c r="R192" s="43" cm="1">
        <f t="array" ref="R192">COUNTIF(Table2[Average imdb],"&lt;"&amp;Table2[[#This Row],[Average imdb]])/COUNT((Table2[Average imdb])-1)</f>
        <v>0.94854881266490765</v>
      </c>
    </row>
    <row r="193" spans="14:18" x14ac:dyDescent="0.3">
      <c r="N193" t="s">
        <v>12441</v>
      </c>
      <c r="O193">
        <v>7.7</v>
      </c>
      <c r="P193" s="14">
        <f t="shared" si="2"/>
        <v>7.7</v>
      </c>
      <c r="Q193">
        <f>COUNTIF(preprocessed!$D$2:$D$3791,director!N3437)</f>
        <v>1</v>
      </c>
      <c r="R193" s="43" cm="1">
        <f t="array" ref="R193">COUNTIF(Table2[Average imdb],"&lt;"&amp;Table2[[#This Row],[Average imdb]])/COUNT((Table2[Average imdb])-1)</f>
        <v>0.94854881266490765</v>
      </c>
    </row>
    <row r="194" spans="14:18" x14ac:dyDescent="0.3">
      <c r="N194" t="s">
        <v>13080</v>
      </c>
      <c r="O194">
        <v>7.7</v>
      </c>
      <c r="P194" s="14">
        <f t="shared" ref="P194:P257" si="3">AVERAGEIF($N$2:$N$3791,N194,$O$2:$O$3791)</f>
        <v>7.7</v>
      </c>
      <c r="Q194">
        <f>COUNTIF(preprocessed!$D$2:$D$3791,director!N3592)</f>
        <v>1</v>
      </c>
      <c r="R194" s="43" cm="1">
        <f t="array" ref="R194">COUNTIF(Table2[Average imdb],"&lt;"&amp;Table2[[#This Row],[Average imdb]])/COUNT((Table2[Average imdb])-1)</f>
        <v>0.94854881266490765</v>
      </c>
    </row>
    <row r="195" spans="14:18" x14ac:dyDescent="0.3">
      <c r="N195" t="s">
        <v>13131</v>
      </c>
      <c r="O195">
        <v>7.7</v>
      </c>
      <c r="P195" s="14">
        <f t="shared" si="3"/>
        <v>7.7</v>
      </c>
      <c r="Q195">
        <f>COUNTIF(preprocessed!$D$2:$D$3791,director!N3605)</f>
        <v>1</v>
      </c>
      <c r="R195" s="43" cm="1">
        <f t="array" ref="R195">COUNTIF(Table2[Average imdb],"&lt;"&amp;Table2[[#This Row],[Average imdb]])/COUNT((Table2[Average imdb])-1)</f>
        <v>0.94854881266490765</v>
      </c>
    </row>
    <row r="196" spans="14:18" x14ac:dyDescent="0.3">
      <c r="N196" t="s">
        <v>13753</v>
      </c>
      <c r="O196">
        <v>7.7</v>
      </c>
      <c r="P196" s="14">
        <f t="shared" si="3"/>
        <v>7.7</v>
      </c>
      <c r="Q196">
        <f>COUNTIF(preprocessed!$D$2:$D$3791,director!N3747)</f>
        <v>2</v>
      </c>
      <c r="R196" s="43" cm="1">
        <f t="array" ref="R196">COUNTIF(Table2[Average imdb],"&lt;"&amp;Table2[[#This Row],[Average imdb]])/COUNT((Table2[Average imdb])-1)</f>
        <v>0.94854881266490765</v>
      </c>
    </row>
    <row r="197" spans="14:18" x14ac:dyDescent="0.3">
      <c r="N197" t="s">
        <v>376</v>
      </c>
      <c r="O197">
        <v>7.4</v>
      </c>
      <c r="P197" s="14">
        <f t="shared" si="3"/>
        <v>7.6750000000000007</v>
      </c>
      <c r="Q197">
        <f>COUNTIF(preprocessed!$D$2:$D$3791,director!N1206)</f>
        <v>13</v>
      </c>
      <c r="R197" s="43" cm="1">
        <f t="array" ref="R197">COUNTIF(Table2[Average imdb],"&lt;"&amp;Table2[[#This Row],[Average imdb]])/COUNT((Table2[Average imdb])-1)</f>
        <v>0.94432717678100264</v>
      </c>
    </row>
    <row r="198" spans="14:18" x14ac:dyDescent="0.3">
      <c r="N198" t="s">
        <v>376</v>
      </c>
      <c r="O198">
        <v>8.1999999999999993</v>
      </c>
      <c r="P198" s="14">
        <f t="shared" si="3"/>
        <v>7.6750000000000007</v>
      </c>
      <c r="Q198">
        <f>COUNTIF(preprocessed!$D$2:$D$3791,director!N296)</f>
        <v>7</v>
      </c>
      <c r="R198" s="43" cm="1">
        <f t="array" ref="R198">COUNTIF(Table2[Average imdb],"&lt;"&amp;Table2[[#This Row],[Average imdb]])/COUNT((Table2[Average imdb])-1)</f>
        <v>0.94432717678100264</v>
      </c>
    </row>
    <row r="199" spans="14:18" x14ac:dyDescent="0.3">
      <c r="N199" t="s">
        <v>376</v>
      </c>
      <c r="O199">
        <v>7</v>
      </c>
      <c r="P199" s="14">
        <f t="shared" si="3"/>
        <v>7.6750000000000007</v>
      </c>
      <c r="Q199">
        <f>COUNTIF(preprocessed!$D$2:$D$3791,director!N1662)</f>
        <v>6</v>
      </c>
      <c r="R199" s="43" cm="1">
        <f t="array" ref="R199">COUNTIF(Table2[Average imdb],"&lt;"&amp;Table2[[#This Row],[Average imdb]])/COUNT((Table2[Average imdb])-1)</f>
        <v>0.94432717678100264</v>
      </c>
    </row>
    <row r="200" spans="14:18" x14ac:dyDescent="0.3">
      <c r="N200" t="s">
        <v>376</v>
      </c>
      <c r="O200">
        <v>7.5</v>
      </c>
      <c r="P200" s="14">
        <f t="shared" si="3"/>
        <v>7.6750000000000007</v>
      </c>
      <c r="Q200">
        <f>COUNTIF(preprocessed!$D$2:$D$3791,director!N70)</f>
        <v>4</v>
      </c>
      <c r="R200" s="43" cm="1">
        <f t="array" ref="R200">COUNTIF(Table2[Average imdb],"&lt;"&amp;Table2[[#This Row],[Average imdb]])/COUNT((Table2[Average imdb])-1)</f>
        <v>0.94432717678100264</v>
      </c>
    </row>
    <row r="201" spans="14:18" x14ac:dyDescent="0.3">
      <c r="N201" t="s">
        <v>376</v>
      </c>
      <c r="O201">
        <v>7.2</v>
      </c>
      <c r="P201" s="14">
        <f t="shared" si="3"/>
        <v>7.6750000000000007</v>
      </c>
      <c r="Q201">
        <f>COUNTIF(preprocessed!$D$2:$D$3791,director!N1413)</f>
        <v>4</v>
      </c>
      <c r="R201" s="43" cm="1">
        <f t="array" ref="R201">COUNTIF(Table2[Average imdb],"&lt;"&amp;Table2[[#This Row],[Average imdb]])/COUNT((Table2[Average imdb])-1)</f>
        <v>0.94432717678100264</v>
      </c>
    </row>
    <row r="202" spans="14:18" x14ac:dyDescent="0.3">
      <c r="N202" t="s">
        <v>376</v>
      </c>
      <c r="O202">
        <v>8.3000000000000007</v>
      </c>
      <c r="P202" s="14">
        <f t="shared" si="3"/>
        <v>7.6750000000000007</v>
      </c>
      <c r="Q202">
        <f>COUNTIF(preprocessed!$D$2:$D$3791,director!N2202)</f>
        <v>4</v>
      </c>
      <c r="R202" s="43" cm="1">
        <f t="array" ref="R202">COUNTIF(Table2[Average imdb],"&lt;"&amp;Table2[[#This Row],[Average imdb]])/COUNT((Table2[Average imdb])-1)</f>
        <v>0.94432717678100264</v>
      </c>
    </row>
    <row r="203" spans="14:18" x14ac:dyDescent="0.3">
      <c r="N203" t="s">
        <v>376</v>
      </c>
      <c r="O203">
        <v>7.6</v>
      </c>
      <c r="P203" s="14">
        <f t="shared" si="3"/>
        <v>7.6750000000000007</v>
      </c>
      <c r="Q203">
        <f>COUNTIF(preprocessed!$D$2:$D$3791,director!N3016)</f>
        <v>4</v>
      </c>
      <c r="R203" s="43" cm="1">
        <f t="array" ref="R203">COUNTIF(Table2[Average imdb],"&lt;"&amp;Table2[[#This Row],[Average imdb]])/COUNT((Table2[Average imdb])-1)</f>
        <v>0.94432717678100264</v>
      </c>
    </row>
    <row r="204" spans="14:18" x14ac:dyDescent="0.3">
      <c r="N204" t="s">
        <v>376</v>
      </c>
      <c r="O204">
        <v>7.5</v>
      </c>
      <c r="P204" s="14">
        <f t="shared" si="3"/>
        <v>7.6750000000000007</v>
      </c>
      <c r="Q204">
        <f>COUNTIF(preprocessed!$D$2:$D$3791,director!N248)</f>
        <v>3</v>
      </c>
      <c r="R204" s="43" cm="1">
        <f t="array" ref="R204">COUNTIF(Table2[Average imdb],"&lt;"&amp;Table2[[#This Row],[Average imdb]])/COUNT((Table2[Average imdb])-1)</f>
        <v>0.94432717678100264</v>
      </c>
    </row>
    <row r="205" spans="14:18" x14ac:dyDescent="0.3">
      <c r="N205" t="s">
        <v>376</v>
      </c>
      <c r="O205">
        <v>8.5</v>
      </c>
      <c r="P205" s="14">
        <f t="shared" si="3"/>
        <v>7.6750000000000007</v>
      </c>
      <c r="Q205">
        <f>COUNTIF(preprocessed!$D$2:$D$3791,director!N349)</f>
        <v>3</v>
      </c>
      <c r="R205" s="43" cm="1">
        <f t="array" ref="R205">COUNTIF(Table2[Average imdb],"&lt;"&amp;Table2[[#This Row],[Average imdb]])/COUNT((Table2[Average imdb])-1)</f>
        <v>0.94432717678100264</v>
      </c>
    </row>
    <row r="206" spans="14:18" x14ac:dyDescent="0.3">
      <c r="N206" t="s">
        <v>376</v>
      </c>
      <c r="O206">
        <v>8.1</v>
      </c>
      <c r="P206" s="14">
        <f t="shared" si="3"/>
        <v>7.6750000000000007</v>
      </c>
      <c r="Q206">
        <f>COUNTIF(preprocessed!$D$2:$D$3791,director!N433)</f>
        <v>3</v>
      </c>
      <c r="R206" s="43" cm="1">
        <f t="array" ref="R206">COUNTIF(Table2[Average imdb],"&lt;"&amp;Table2[[#This Row],[Average imdb]])/COUNT((Table2[Average imdb])-1)</f>
        <v>0.94432717678100264</v>
      </c>
    </row>
    <row r="207" spans="14:18" x14ac:dyDescent="0.3">
      <c r="N207" t="s">
        <v>376</v>
      </c>
      <c r="O207">
        <v>7.3</v>
      </c>
      <c r="P207" s="14">
        <f t="shared" si="3"/>
        <v>7.6750000000000007</v>
      </c>
      <c r="Q207">
        <f>COUNTIF(preprocessed!$D$2:$D$3791,director!N1325)</f>
        <v>3</v>
      </c>
      <c r="R207" s="43" cm="1">
        <f t="array" ref="R207">COUNTIF(Table2[Average imdb],"&lt;"&amp;Table2[[#This Row],[Average imdb]])/COUNT((Table2[Average imdb])-1)</f>
        <v>0.94432717678100264</v>
      </c>
    </row>
    <row r="208" spans="14:18" x14ac:dyDescent="0.3">
      <c r="N208" t="s">
        <v>376</v>
      </c>
      <c r="O208">
        <v>7.5</v>
      </c>
      <c r="P208" s="14">
        <f t="shared" si="3"/>
        <v>7.6750000000000007</v>
      </c>
      <c r="Q208">
        <f>COUNTIF(preprocessed!$D$2:$D$3791,director!N314)</f>
        <v>2</v>
      </c>
      <c r="R208" s="43" cm="1">
        <f t="array" ref="R208">COUNTIF(Table2[Average imdb],"&lt;"&amp;Table2[[#This Row],[Average imdb]])/COUNT((Table2[Average imdb])-1)</f>
        <v>0.94432717678100264</v>
      </c>
    </row>
    <row r="209" spans="14:18" x14ac:dyDescent="0.3">
      <c r="N209" t="s">
        <v>376</v>
      </c>
      <c r="O209">
        <v>8.6999999999999993</v>
      </c>
      <c r="P209" s="14">
        <f t="shared" si="3"/>
        <v>7.6750000000000007</v>
      </c>
      <c r="Q209">
        <f>COUNTIF(preprocessed!$D$2:$D$3791,director!N1761)</f>
        <v>4</v>
      </c>
      <c r="R209" s="43" cm="1">
        <f t="array" ref="R209">COUNTIF(Table2[Average imdb],"&lt;"&amp;Table2[[#This Row],[Average imdb]])/COUNT((Table2[Average imdb])-1)</f>
        <v>0.94432717678100264</v>
      </c>
    </row>
    <row r="210" spans="14:18" x14ac:dyDescent="0.3">
      <c r="N210" t="s">
        <v>376</v>
      </c>
      <c r="O210">
        <v>7</v>
      </c>
      <c r="P210" s="14">
        <f t="shared" si="3"/>
        <v>7.6750000000000007</v>
      </c>
      <c r="Q210">
        <f>COUNTIF(preprocessed!$D$2:$D$3791,director!N2740)</f>
        <v>2</v>
      </c>
      <c r="R210" s="43" cm="1">
        <f t="array" ref="R210">COUNTIF(Table2[Average imdb],"&lt;"&amp;Table2[[#This Row],[Average imdb]])/COUNT((Table2[Average imdb])-1)</f>
        <v>0.94432717678100264</v>
      </c>
    </row>
    <row r="211" spans="14:18" x14ac:dyDescent="0.3">
      <c r="N211" t="s">
        <v>376</v>
      </c>
      <c r="O211">
        <v>8.1999999999999993</v>
      </c>
      <c r="P211" s="14">
        <f t="shared" si="3"/>
        <v>7.6750000000000007</v>
      </c>
      <c r="Q211">
        <f>COUNTIF(preprocessed!$D$2:$D$3791,director!N870)</f>
        <v>1</v>
      </c>
      <c r="R211" s="43" cm="1">
        <f t="array" ref="R211">COUNTIF(Table2[Average imdb],"&lt;"&amp;Table2[[#This Row],[Average imdb]])/COUNT((Table2[Average imdb])-1)</f>
        <v>0.94432717678100264</v>
      </c>
    </row>
    <row r="212" spans="14:18" x14ac:dyDescent="0.3">
      <c r="N212" t="s">
        <v>376</v>
      </c>
      <c r="O212">
        <v>6.8</v>
      </c>
      <c r="P212" s="14">
        <f t="shared" si="3"/>
        <v>7.6750000000000007</v>
      </c>
      <c r="Q212">
        <f>COUNTIF(preprocessed!$D$2:$D$3791,director!N1459)</f>
        <v>1</v>
      </c>
      <c r="R212" s="43" cm="1">
        <f t="array" ref="R212">COUNTIF(Table2[Average imdb],"&lt;"&amp;Table2[[#This Row],[Average imdb]])/COUNT((Table2[Average imdb])-1)</f>
        <v>0.94432717678100264</v>
      </c>
    </row>
    <row r="213" spans="14:18" x14ac:dyDescent="0.3">
      <c r="N213" t="s">
        <v>10668</v>
      </c>
      <c r="O213">
        <v>8.3000000000000007</v>
      </c>
      <c r="P213" s="14">
        <f t="shared" si="3"/>
        <v>7.666666666666667</v>
      </c>
      <c r="Q213">
        <f>COUNTIF(preprocessed!$D$2:$D$3791,director!N3343)</f>
        <v>1</v>
      </c>
      <c r="R213" s="43" cm="1">
        <f t="array" ref="R213">COUNTIF(Table2[Average imdb],"&lt;"&amp;Table2[[#This Row],[Average imdb]])/COUNT((Table2[Average imdb])-1)</f>
        <v>0.94353562005277047</v>
      </c>
    </row>
    <row r="214" spans="14:18" x14ac:dyDescent="0.3">
      <c r="N214" t="s">
        <v>10668</v>
      </c>
      <c r="O214">
        <v>6.6</v>
      </c>
      <c r="P214" s="14">
        <f t="shared" si="3"/>
        <v>7.666666666666667</v>
      </c>
      <c r="Q214">
        <f>COUNTIF(preprocessed!$D$2:$D$3791,director!N2962)</f>
        <v>2</v>
      </c>
      <c r="R214" s="43" cm="1">
        <f t="array" ref="R214">COUNTIF(Table2[Average imdb],"&lt;"&amp;Table2[[#This Row],[Average imdb]])/COUNT((Table2[Average imdb])-1)</f>
        <v>0.94353562005277047</v>
      </c>
    </row>
    <row r="215" spans="14:18" x14ac:dyDescent="0.3">
      <c r="N215" t="s">
        <v>10668</v>
      </c>
      <c r="O215">
        <v>8.1</v>
      </c>
      <c r="P215" s="14">
        <f t="shared" si="3"/>
        <v>7.666666666666667</v>
      </c>
      <c r="Q215">
        <f>COUNTIF(preprocessed!$D$2:$D$3791,director!N3540)</f>
        <v>1</v>
      </c>
      <c r="R215" s="43" cm="1">
        <f t="array" ref="R215">COUNTIF(Table2[Average imdb],"&lt;"&amp;Table2[[#This Row],[Average imdb]])/COUNT((Table2[Average imdb])-1)</f>
        <v>0.94353562005277047</v>
      </c>
    </row>
    <row r="216" spans="14:18" x14ac:dyDescent="0.3">
      <c r="N216" t="s">
        <v>3416</v>
      </c>
      <c r="O216">
        <v>8.5</v>
      </c>
      <c r="P216" s="14">
        <f t="shared" si="3"/>
        <v>7.6555555555555559</v>
      </c>
      <c r="Q216">
        <f>COUNTIF(preprocessed!$D$2:$D$3791,director!N1467)</f>
        <v>12</v>
      </c>
      <c r="R216" s="43" cm="1">
        <f t="array" ref="R216">COUNTIF(Table2[Average imdb],"&lt;"&amp;Table2[[#This Row],[Average imdb]])/COUNT((Table2[Average imdb])-1)</f>
        <v>0.94116094986807386</v>
      </c>
    </row>
    <row r="217" spans="14:18" x14ac:dyDescent="0.3">
      <c r="N217" t="s">
        <v>3416</v>
      </c>
      <c r="O217">
        <v>7.1</v>
      </c>
      <c r="P217" s="14">
        <f t="shared" si="3"/>
        <v>7.6555555555555559</v>
      </c>
      <c r="Q217">
        <f>COUNTIF(preprocessed!$D$2:$D$3791,director!N1173)</f>
        <v>8</v>
      </c>
      <c r="R217" s="43" cm="1">
        <f t="array" ref="R217">COUNTIF(Table2[Average imdb],"&lt;"&amp;Table2[[#This Row],[Average imdb]])/COUNT((Table2[Average imdb])-1)</f>
        <v>0.94116094986807386</v>
      </c>
    </row>
    <row r="218" spans="14:18" x14ac:dyDescent="0.3">
      <c r="N218" t="s">
        <v>3416</v>
      </c>
      <c r="O218">
        <v>6.5</v>
      </c>
      <c r="P218" s="14">
        <f t="shared" si="3"/>
        <v>7.6555555555555559</v>
      </c>
      <c r="Q218">
        <f>COUNTIF(preprocessed!$D$2:$D$3791,director!N990)</f>
        <v>3</v>
      </c>
      <c r="R218" s="43" cm="1">
        <f t="array" ref="R218">COUNTIF(Table2[Average imdb],"&lt;"&amp;Table2[[#This Row],[Average imdb]])/COUNT((Table2[Average imdb])-1)</f>
        <v>0.94116094986807386</v>
      </c>
    </row>
    <row r="219" spans="14:18" x14ac:dyDescent="0.3">
      <c r="N219" t="s">
        <v>3416</v>
      </c>
      <c r="O219">
        <v>7.5</v>
      </c>
      <c r="P219" s="14">
        <f t="shared" si="3"/>
        <v>7.6555555555555559</v>
      </c>
      <c r="Q219">
        <f>COUNTIF(preprocessed!$D$2:$D$3791,director!N1132)</f>
        <v>5</v>
      </c>
      <c r="R219" s="43" cm="1">
        <f t="array" ref="R219">COUNTIF(Table2[Average imdb],"&lt;"&amp;Table2[[#This Row],[Average imdb]])/COUNT((Table2[Average imdb])-1)</f>
        <v>0.94116094986807386</v>
      </c>
    </row>
    <row r="220" spans="14:18" x14ac:dyDescent="0.3">
      <c r="N220" t="s">
        <v>3416</v>
      </c>
      <c r="O220">
        <v>7.2</v>
      </c>
      <c r="P220" s="14">
        <f t="shared" si="3"/>
        <v>7.6555555555555559</v>
      </c>
      <c r="Q220">
        <f>COUNTIF(preprocessed!$D$2:$D$3791,director!N2765)</f>
        <v>5</v>
      </c>
      <c r="R220" s="43" cm="1">
        <f t="array" ref="R220">COUNTIF(Table2[Average imdb],"&lt;"&amp;Table2[[#This Row],[Average imdb]])/COUNT((Table2[Average imdb])-1)</f>
        <v>0.94116094986807386</v>
      </c>
    </row>
    <row r="221" spans="14:18" x14ac:dyDescent="0.3">
      <c r="N221" t="s">
        <v>3416</v>
      </c>
      <c r="O221">
        <v>6.3</v>
      </c>
      <c r="P221" s="14">
        <f t="shared" si="3"/>
        <v>7.6555555555555559</v>
      </c>
      <c r="Q221">
        <f>COUNTIF(preprocessed!$D$2:$D$3791,director!N2192)</f>
        <v>3</v>
      </c>
      <c r="R221" s="43" cm="1">
        <f t="array" ref="R221">COUNTIF(Table2[Average imdb],"&lt;"&amp;Table2[[#This Row],[Average imdb]])/COUNT((Table2[Average imdb])-1)</f>
        <v>0.94116094986807386</v>
      </c>
    </row>
    <row r="222" spans="14:18" x14ac:dyDescent="0.3">
      <c r="N222" t="s">
        <v>3416</v>
      </c>
      <c r="O222">
        <v>7.6</v>
      </c>
      <c r="P222" s="14">
        <f t="shared" si="3"/>
        <v>7.6555555555555559</v>
      </c>
      <c r="Q222">
        <f>COUNTIF(preprocessed!$D$2:$D$3791,director!N845)</f>
        <v>1</v>
      </c>
      <c r="R222" s="43" cm="1">
        <f t="array" ref="R222">COUNTIF(Table2[Average imdb],"&lt;"&amp;Table2[[#This Row],[Average imdb]])/COUNT((Table2[Average imdb])-1)</f>
        <v>0.94116094986807386</v>
      </c>
    </row>
    <row r="223" spans="14:18" x14ac:dyDescent="0.3">
      <c r="N223" t="s">
        <v>3416</v>
      </c>
      <c r="O223">
        <v>9</v>
      </c>
      <c r="P223" s="14">
        <f t="shared" si="3"/>
        <v>7.6555555555555559</v>
      </c>
      <c r="Q223">
        <f>COUNTIF(preprocessed!$D$2:$D$3791,director!N2525)</f>
        <v>4</v>
      </c>
      <c r="R223" s="43" cm="1">
        <f t="array" ref="R223">COUNTIF(Table2[Average imdb],"&lt;"&amp;Table2[[#This Row],[Average imdb]])/COUNT((Table2[Average imdb])-1)</f>
        <v>0.94116094986807386</v>
      </c>
    </row>
    <row r="224" spans="14:18" x14ac:dyDescent="0.3">
      <c r="N224" t="s">
        <v>3416</v>
      </c>
      <c r="O224">
        <v>9.1999999999999993</v>
      </c>
      <c r="P224" s="14">
        <f t="shared" si="3"/>
        <v>7.6555555555555559</v>
      </c>
      <c r="Q224">
        <f>COUNTIF(preprocessed!$D$2:$D$3791,director!N2989)</f>
        <v>1</v>
      </c>
      <c r="R224" s="43" cm="1">
        <f t="array" ref="R224">COUNTIF(Table2[Average imdb],"&lt;"&amp;Table2[[#This Row],[Average imdb]])/COUNT((Table2[Average imdb])-1)</f>
        <v>0.94116094986807386</v>
      </c>
    </row>
    <row r="225" spans="14:18" x14ac:dyDescent="0.3">
      <c r="N225" t="s">
        <v>515</v>
      </c>
      <c r="O225">
        <v>7.8</v>
      </c>
      <c r="P225" s="14">
        <f t="shared" si="3"/>
        <v>7.6499999999999995</v>
      </c>
      <c r="Q225">
        <f>COUNTIF(preprocessed!$D$2:$D$3791,director!N100)</f>
        <v>9</v>
      </c>
      <c r="R225" s="43" cm="1">
        <f t="array" ref="R225">COUNTIF(Table2[Average imdb],"&lt;"&amp;Table2[[#This Row],[Average imdb]])/COUNT((Table2[Average imdb])-1)</f>
        <v>0.93641160949868074</v>
      </c>
    </row>
    <row r="226" spans="14:18" x14ac:dyDescent="0.3">
      <c r="N226" t="s">
        <v>515</v>
      </c>
      <c r="O226">
        <v>7.7</v>
      </c>
      <c r="P226" s="14">
        <f t="shared" si="3"/>
        <v>7.6499999999999995</v>
      </c>
      <c r="Q226">
        <f>COUNTIF(preprocessed!$D$2:$D$3791,director!N580)</f>
        <v>8</v>
      </c>
      <c r="R226" s="43" cm="1">
        <f t="array" ref="R226">COUNTIF(Table2[Average imdb],"&lt;"&amp;Table2[[#This Row],[Average imdb]])/COUNT((Table2[Average imdb])-1)</f>
        <v>0.93641160949868074</v>
      </c>
    </row>
    <row r="227" spans="14:18" x14ac:dyDescent="0.3">
      <c r="N227" t="s">
        <v>515</v>
      </c>
      <c r="O227">
        <v>7.4</v>
      </c>
      <c r="P227" s="14">
        <f t="shared" si="3"/>
        <v>7.6499999999999995</v>
      </c>
      <c r="Q227">
        <f>COUNTIF(preprocessed!$D$2:$D$3791,director!N3063)</f>
        <v>6</v>
      </c>
      <c r="R227" s="43" cm="1">
        <f t="array" ref="R227">COUNTIF(Table2[Average imdb],"&lt;"&amp;Table2[[#This Row],[Average imdb]])/COUNT((Table2[Average imdb])-1)</f>
        <v>0.93641160949868074</v>
      </c>
    </row>
    <row r="228" spans="14:18" x14ac:dyDescent="0.3">
      <c r="N228" t="s">
        <v>515</v>
      </c>
      <c r="O228">
        <v>7.7</v>
      </c>
      <c r="P228" s="14">
        <f t="shared" si="3"/>
        <v>7.6499999999999995</v>
      </c>
      <c r="Q228">
        <f>COUNTIF(preprocessed!$D$2:$D$3791,director!N1644)</f>
        <v>1</v>
      </c>
      <c r="R228" s="43" cm="1">
        <f t="array" ref="R228">COUNTIF(Table2[Average imdb],"&lt;"&amp;Table2[[#This Row],[Average imdb]])/COUNT((Table2[Average imdb])-1)</f>
        <v>0.93641160949868074</v>
      </c>
    </row>
    <row r="229" spans="14:18" x14ac:dyDescent="0.3">
      <c r="N229" t="s">
        <v>6346</v>
      </c>
      <c r="O229">
        <v>7.9</v>
      </c>
      <c r="P229" s="14">
        <f t="shared" si="3"/>
        <v>7.65</v>
      </c>
      <c r="Q229">
        <f>COUNTIF(preprocessed!$D$2:$D$3791,director!N1681)</f>
        <v>15</v>
      </c>
      <c r="R229" s="43" cm="1">
        <f t="array" ref="R229">COUNTIF(Table2[Average imdb],"&lt;"&amp;Table2[[#This Row],[Average imdb]])/COUNT((Table2[Average imdb])-1)</f>
        <v>0.93641160949868074</v>
      </c>
    </row>
    <row r="230" spans="14:18" x14ac:dyDescent="0.3">
      <c r="N230" t="s">
        <v>4365</v>
      </c>
      <c r="O230">
        <v>7.2</v>
      </c>
      <c r="P230" s="14">
        <f t="shared" si="3"/>
        <v>7.65</v>
      </c>
      <c r="Q230">
        <f>COUNTIF(preprocessed!$D$2:$D$3791,director!N1113)</f>
        <v>7</v>
      </c>
      <c r="R230" s="43" cm="1">
        <f t="array" ref="R230">COUNTIF(Table2[Average imdb],"&lt;"&amp;Table2[[#This Row],[Average imdb]])/COUNT((Table2[Average imdb])-1)</f>
        <v>0.93641160949868074</v>
      </c>
    </row>
    <row r="231" spans="14:18" x14ac:dyDescent="0.3">
      <c r="N231" t="s">
        <v>5951</v>
      </c>
      <c r="O231">
        <v>7.4</v>
      </c>
      <c r="P231" s="14">
        <f t="shared" si="3"/>
        <v>7.65</v>
      </c>
      <c r="Q231">
        <f>COUNTIF(preprocessed!$D$2:$D$3791,director!N1570)</f>
        <v>3</v>
      </c>
      <c r="R231" s="43" cm="1">
        <f t="array" ref="R231">COUNTIF(Table2[Average imdb],"&lt;"&amp;Table2[[#This Row],[Average imdb]])/COUNT((Table2[Average imdb])-1)</f>
        <v>0.93641160949868074</v>
      </c>
    </row>
    <row r="232" spans="14:18" x14ac:dyDescent="0.3">
      <c r="N232" t="s">
        <v>12217</v>
      </c>
      <c r="O232">
        <v>7.8</v>
      </c>
      <c r="P232" s="14">
        <f t="shared" si="3"/>
        <v>7.65</v>
      </c>
      <c r="Q232">
        <f>COUNTIF(preprocessed!$D$2:$D$3791,director!N3381)</f>
        <v>2</v>
      </c>
      <c r="R232" s="43" cm="1">
        <f t="array" ref="R232">COUNTIF(Table2[Average imdb],"&lt;"&amp;Table2[[#This Row],[Average imdb]])/COUNT((Table2[Average imdb])-1)</f>
        <v>0.93641160949868074</v>
      </c>
    </row>
    <row r="233" spans="14:18" x14ac:dyDescent="0.3">
      <c r="N233" t="s">
        <v>4365</v>
      </c>
      <c r="O233">
        <v>8.1</v>
      </c>
      <c r="P233" s="14">
        <f t="shared" si="3"/>
        <v>7.65</v>
      </c>
      <c r="Q233">
        <f>COUNTIF(preprocessed!$D$2:$D$3791,director!N3572)</f>
        <v>3</v>
      </c>
      <c r="R233" s="43" cm="1">
        <f t="array" ref="R233">COUNTIF(Table2[Average imdb],"&lt;"&amp;Table2[[#This Row],[Average imdb]])/COUNT((Table2[Average imdb])-1)</f>
        <v>0.93641160949868074</v>
      </c>
    </row>
    <row r="234" spans="14:18" x14ac:dyDescent="0.3">
      <c r="N234" t="s">
        <v>4198</v>
      </c>
      <c r="O234">
        <v>7.7</v>
      </c>
      <c r="P234" s="14">
        <f t="shared" si="3"/>
        <v>7.65</v>
      </c>
      <c r="Q234">
        <f>COUNTIF(preprocessed!$D$2:$D$3791,director!N1068)</f>
        <v>19</v>
      </c>
      <c r="R234" s="43" cm="1">
        <f t="array" ref="R234">COUNTIF(Table2[Average imdb],"&lt;"&amp;Table2[[#This Row],[Average imdb]])/COUNT((Table2[Average imdb])-1)</f>
        <v>0.93641160949868074</v>
      </c>
    </row>
    <row r="235" spans="14:18" x14ac:dyDescent="0.3">
      <c r="N235" t="s">
        <v>4198</v>
      </c>
      <c r="O235">
        <v>7.6</v>
      </c>
      <c r="P235" s="14">
        <f t="shared" si="3"/>
        <v>7.65</v>
      </c>
      <c r="Q235">
        <f>COUNTIF(preprocessed!$D$2:$D$3791,director!N1285)</f>
        <v>2</v>
      </c>
      <c r="R235" s="43" cm="1">
        <f t="array" ref="R235">COUNTIF(Table2[Average imdb],"&lt;"&amp;Table2[[#This Row],[Average imdb]])/COUNT((Table2[Average imdb])-1)</f>
        <v>0.93641160949868074</v>
      </c>
    </row>
    <row r="236" spans="14:18" x14ac:dyDescent="0.3">
      <c r="N236" t="s">
        <v>6346</v>
      </c>
      <c r="O236">
        <v>7.4</v>
      </c>
      <c r="P236" s="14">
        <f t="shared" si="3"/>
        <v>7.65</v>
      </c>
      <c r="Q236">
        <f>COUNTIF(preprocessed!$D$2:$D$3791,director!N2517)</f>
        <v>1</v>
      </c>
      <c r="R236" s="43" cm="1">
        <f t="array" ref="R236">COUNTIF(Table2[Average imdb],"&lt;"&amp;Table2[[#This Row],[Average imdb]])/COUNT((Table2[Average imdb])-1)</f>
        <v>0.93641160949868074</v>
      </c>
    </row>
    <row r="237" spans="14:18" x14ac:dyDescent="0.3">
      <c r="N237" t="s">
        <v>5951</v>
      </c>
      <c r="O237">
        <v>7.9</v>
      </c>
      <c r="P237" s="14">
        <f t="shared" si="3"/>
        <v>7.65</v>
      </c>
      <c r="Q237">
        <f>COUNTIF(preprocessed!$D$2:$D$3791,director!N2818)</f>
        <v>6</v>
      </c>
      <c r="R237" s="43" cm="1">
        <f t="array" ref="R237">COUNTIF(Table2[Average imdb],"&lt;"&amp;Table2[[#This Row],[Average imdb]])/COUNT((Table2[Average imdb])-1)</f>
        <v>0.93641160949868074</v>
      </c>
    </row>
    <row r="238" spans="14:18" x14ac:dyDescent="0.3">
      <c r="N238" t="s">
        <v>10635</v>
      </c>
      <c r="O238">
        <v>7.4</v>
      </c>
      <c r="P238" s="14">
        <f t="shared" si="3"/>
        <v>7.65</v>
      </c>
      <c r="Q238">
        <f>COUNTIF(preprocessed!$D$2:$D$3791,director!N2953)</f>
        <v>2</v>
      </c>
      <c r="R238" s="43" cm="1">
        <f t="array" ref="R238">COUNTIF(Table2[Average imdb],"&lt;"&amp;Table2[[#This Row],[Average imdb]])/COUNT((Table2[Average imdb])-1)</f>
        <v>0.93641160949868074</v>
      </c>
    </row>
    <row r="239" spans="14:18" x14ac:dyDescent="0.3">
      <c r="N239" t="s">
        <v>12048</v>
      </c>
      <c r="O239">
        <v>7</v>
      </c>
      <c r="P239" s="14">
        <f t="shared" si="3"/>
        <v>7.65</v>
      </c>
      <c r="Q239">
        <f>COUNTIF(preprocessed!$D$2:$D$3791,director!N3336)</f>
        <v>5</v>
      </c>
      <c r="R239" s="43" cm="1">
        <f t="array" ref="R239">COUNTIF(Table2[Average imdb],"&lt;"&amp;Table2[[#This Row],[Average imdb]])/COUNT((Table2[Average imdb])-1)</f>
        <v>0.93641160949868074</v>
      </c>
    </row>
    <row r="240" spans="14:18" x14ac:dyDescent="0.3">
      <c r="N240" t="s">
        <v>12048</v>
      </c>
      <c r="O240">
        <v>8.3000000000000007</v>
      </c>
      <c r="P240" s="14">
        <f t="shared" si="3"/>
        <v>7.65</v>
      </c>
      <c r="Q240">
        <f>COUNTIF(preprocessed!$D$2:$D$3791,director!N3471)</f>
        <v>2</v>
      </c>
      <c r="R240" s="43" cm="1">
        <f t="array" ref="R240">COUNTIF(Table2[Average imdb],"&lt;"&amp;Table2[[#This Row],[Average imdb]])/COUNT((Table2[Average imdb])-1)</f>
        <v>0.93641160949868074</v>
      </c>
    </row>
    <row r="241" spans="14:18" x14ac:dyDescent="0.3">
      <c r="N241" t="s">
        <v>12217</v>
      </c>
      <c r="O241">
        <v>7.5</v>
      </c>
      <c r="P241" s="14">
        <f t="shared" si="3"/>
        <v>7.65</v>
      </c>
      <c r="Q241">
        <f>COUNTIF(preprocessed!$D$2:$D$3791,director!N3632)</f>
        <v>1</v>
      </c>
      <c r="R241" s="43" cm="1">
        <f t="array" ref="R241">COUNTIF(Table2[Average imdb],"&lt;"&amp;Table2[[#This Row],[Average imdb]])/COUNT((Table2[Average imdb])-1)</f>
        <v>0.93641160949868074</v>
      </c>
    </row>
    <row r="242" spans="14:18" x14ac:dyDescent="0.3">
      <c r="N242" t="s">
        <v>10635</v>
      </c>
      <c r="O242">
        <v>7.9</v>
      </c>
      <c r="P242" s="14">
        <f t="shared" si="3"/>
        <v>7.65</v>
      </c>
      <c r="Q242">
        <f>COUNTIF(preprocessed!$D$2:$D$3791,director!N3754)</f>
        <v>1</v>
      </c>
      <c r="R242" s="43" cm="1">
        <f t="array" ref="R242">COUNTIF(Table2[Average imdb],"&lt;"&amp;Table2[[#This Row],[Average imdb]])/COUNT((Table2[Average imdb])-1)</f>
        <v>0.93641160949868074</v>
      </c>
    </row>
    <row r="243" spans="14:18" x14ac:dyDescent="0.3">
      <c r="N243" t="s">
        <v>2532</v>
      </c>
      <c r="O243">
        <v>7.6</v>
      </c>
      <c r="P243" s="14">
        <f t="shared" si="3"/>
        <v>7.6333333333333329</v>
      </c>
      <c r="Q243">
        <f>COUNTIF(preprocessed!$D$2:$D$3791,director!N2246)</f>
        <v>2</v>
      </c>
      <c r="R243" s="43" cm="1">
        <f t="array" ref="R243">COUNTIF(Table2[Average imdb],"&lt;"&amp;Table2[[#This Row],[Average imdb]])/COUNT((Table2[Average imdb])-1)</f>
        <v>0.93403693931398413</v>
      </c>
    </row>
    <row r="244" spans="14:18" x14ac:dyDescent="0.3">
      <c r="N244" t="s">
        <v>7110</v>
      </c>
      <c r="O244">
        <v>7.1</v>
      </c>
      <c r="P244" s="14">
        <f t="shared" si="3"/>
        <v>7.6333333333333329</v>
      </c>
      <c r="Q244">
        <f>COUNTIF(preprocessed!$D$2:$D$3791,director!N1910)</f>
        <v>3</v>
      </c>
      <c r="R244" s="43" cm="1">
        <f t="array" ref="R244">COUNTIF(Table2[Average imdb],"&lt;"&amp;Table2[[#This Row],[Average imdb]])/COUNT((Table2[Average imdb])-1)</f>
        <v>0.93403693931398413</v>
      </c>
    </row>
    <row r="245" spans="14:18" x14ac:dyDescent="0.3">
      <c r="N245" t="s">
        <v>7110</v>
      </c>
      <c r="O245">
        <v>8</v>
      </c>
      <c r="P245" s="14">
        <f t="shared" si="3"/>
        <v>7.6333333333333329</v>
      </c>
      <c r="Q245">
        <f>COUNTIF(preprocessed!$D$2:$D$3791,director!N3405)</f>
        <v>1</v>
      </c>
      <c r="R245" s="43" cm="1">
        <f t="array" ref="R245">COUNTIF(Table2[Average imdb],"&lt;"&amp;Table2[[#This Row],[Average imdb]])/COUNT((Table2[Average imdb])-1)</f>
        <v>0.93403693931398413</v>
      </c>
    </row>
    <row r="246" spans="14:18" x14ac:dyDescent="0.3">
      <c r="N246" t="s">
        <v>7110</v>
      </c>
      <c r="O246">
        <v>7.8</v>
      </c>
      <c r="P246" s="14">
        <f t="shared" si="3"/>
        <v>7.6333333333333329</v>
      </c>
      <c r="Q246">
        <f>COUNTIF(preprocessed!$D$2:$D$3791,director!N3408)</f>
        <v>3</v>
      </c>
      <c r="R246" s="43" cm="1">
        <f t="array" ref="R246">COUNTIF(Table2[Average imdb],"&lt;"&amp;Table2[[#This Row],[Average imdb]])/COUNT((Table2[Average imdb])-1)</f>
        <v>0.93403693931398413</v>
      </c>
    </row>
    <row r="247" spans="14:18" x14ac:dyDescent="0.3">
      <c r="N247" t="s">
        <v>2532</v>
      </c>
      <c r="O247">
        <v>7.2</v>
      </c>
      <c r="P247" s="14">
        <f t="shared" si="3"/>
        <v>7.6333333333333329</v>
      </c>
      <c r="Q247">
        <f>COUNTIF(preprocessed!$D$2:$D$3791,director!N606)</f>
        <v>8</v>
      </c>
      <c r="R247" s="43" cm="1">
        <f t="array" ref="R247">COUNTIF(Table2[Average imdb],"&lt;"&amp;Table2[[#This Row],[Average imdb]])/COUNT((Table2[Average imdb])-1)</f>
        <v>0.93403693931398413</v>
      </c>
    </row>
    <row r="248" spans="14:18" x14ac:dyDescent="0.3">
      <c r="N248" t="s">
        <v>9638</v>
      </c>
      <c r="O248">
        <v>7.7</v>
      </c>
      <c r="P248" s="14">
        <f t="shared" si="3"/>
        <v>7.6333333333333329</v>
      </c>
      <c r="Q248">
        <f>COUNTIF(preprocessed!$D$2:$D$3791,director!N3250)</f>
        <v>1</v>
      </c>
      <c r="R248" s="43" cm="1">
        <f t="array" ref="R248">COUNTIF(Table2[Average imdb],"&lt;"&amp;Table2[[#This Row],[Average imdb]])/COUNT((Table2[Average imdb])-1)</f>
        <v>0.93403693931398413</v>
      </c>
    </row>
    <row r="249" spans="14:18" x14ac:dyDescent="0.3">
      <c r="N249" t="s">
        <v>2532</v>
      </c>
      <c r="O249">
        <v>8.1</v>
      </c>
      <c r="P249" s="14">
        <f t="shared" si="3"/>
        <v>7.6333333333333329</v>
      </c>
      <c r="Q249">
        <f>COUNTIF(preprocessed!$D$2:$D$3791,director!N2520)</f>
        <v>1</v>
      </c>
      <c r="R249" s="43" cm="1">
        <f t="array" ref="R249">COUNTIF(Table2[Average imdb],"&lt;"&amp;Table2[[#This Row],[Average imdb]])/COUNT((Table2[Average imdb])-1)</f>
        <v>0.93403693931398413</v>
      </c>
    </row>
    <row r="250" spans="14:18" x14ac:dyDescent="0.3">
      <c r="N250" t="s">
        <v>9638</v>
      </c>
      <c r="O250">
        <v>6.8</v>
      </c>
      <c r="P250" s="14">
        <f t="shared" si="3"/>
        <v>7.6333333333333329</v>
      </c>
      <c r="Q250">
        <f>COUNTIF(preprocessed!$D$2:$D$3791,director!N2663)</f>
        <v>1</v>
      </c>
      <c r="R250" s="43" cm="1">
        <f t="array" ref="R250">COUNTIF(Table2[Average imdb],"&lt;"&amp;Table2[[#This Row],[Average imdb]])/COUNT((Table2[Average imdb])-1)</f>
        <v>0.93403693931398413</v>
      </c>
    </row>
    <row r="251" spans="14:18" x14ac:dyDescent="0.3">
      <c r="N251" t="s">
        <v>9638</v>
      </c>
      <c r="O251">
        <v>8.4</v>
      </c>
      <c r="P251" s="14">
        <f t="shared" si="3"/>
        <v>7.6333333333333329</v>
      </c>
      <c r="Q251">
        <f>COUNTIF(preprocessed!$D$2:$D$3791,director!N3384)</f>
        <v>2</v>
      </c>
      <c r="R251" s="43" cm="1">
        <f t="array" ref="R251">COUNTIF(Table2[Average imdb],"&lt;"&amp;Table2[[#This Row],[Average imdb]])/COUNT((Table2[Average imdb])-1)</f>
        <v>0.93403693931398413</v>
      </c>
    </row>
    <row r="252" spans="14:18" x14ac:dyDescent="0.3">
      <c r="N252" t="s">
        <v>3796</v>
      </c>
      <c r="O252">
        <v>8.1</v>
      </c>
      <c r="P252" s="14">
        <f t="shared" si="3"/>
        <v>7.6285714285714281</v>
      </c>
      <c r="Q252">
        <f>COUNTIF(preprocessed!$D$2:$D$3791,director!N1474)</f>
        <v>12</v>
      </c>
      <c r="R252" s="43" cm="1">
        <f t="array" ref="R252">COUNTIF(Table2[Average imdb],"&lt;"&amp;Table2[[#This Row],[Average imdb]])/COUNT((Table2[Average imdb])-1)</f>
        <v>0.93218997361477574</v>
      </c>
    </row>
    <row r="253" spans="14:18" x14ac:dyDescent="0.3">
      <c r="N253" t="s">
        <v>3796</v>
      </c>
      <c r="O253">
        <v>7.7</v>
      </c>
      <c r="P253" s="14">
        <f t="shared" si="3"/>
        <v>7.6285714285714281</v>
      </c>
      <c r="Q253">
        <f>COUNTIF(preprocessed!$D$2:$D$3791,director!N2772)</f>
        <v>5</v>
      </c>
      <c r="R253" s="43" cm="1">
        <f t="array" ref="R253">COUNTIF(Table2[Average imdb],"&lt;"&amp;Table2[[#This Row],[Average imdb]])/COUNT((Table2[Average imdb])-1)</f>
        <v>0.93218997361477574</v>
      </c>
    </row>
    <row r="254" spans="14:18" x14ac:dyDescent="0.3">
      <c r="N254" t="s">
        <v>3796</v>
      </c>
      <c r="O254">
        <v>7.1</v>
      </c>
      <c r="P254" s="14">
        <f t="shared" si="3"/>
        <v>7.6285714285714281</v>
      </c>
      <c r="Q254">
        <f>COUNTIF(preprocessed!$D$2:$D$3791,director!N3221)</f>
        <v>1</v>
      </c>
      <c r="R254" s="43" cm="1">
        <f t="array" ref="R254">COUNTIF(Table2[Average imdb],"&lt;"&amp;Table2[[#This Row],[Average imdb]])/COUNT((Table2[Average imdb])-1)</f>
        <v>0.93218997361477574</v>
      </c>
    </row>
    <row r="255" spans="14:18" x14ac:dyDescent="0.3">
      <c r="N255" t="s">
        <v>3796</v>
      </c>
      <c r="O255">
        <v>7.8</v>
      </c>
      <c r="P255" s="14">
        <f t="shared" si="3"/>
        <v>7.6285714285714281</v>
      </c>
      <c r="Q255">
        <f>COUNTIF(preprocessed!$D$2:$D$3791,director!N1220)</f>
        <v>4</v>
      </c>
      <c r="R255" s="43" cm="1">
        <f t="array" ref="R255">COUNTIF(Table2[Average imdb],"&lt;"&amp;Table2[[#This Row],[Average imdb]])/COUNT((Table2[Average imdb])-1)</f>
        <v>0.93218997361477574</v>
      </c>
    </row>
    <row r="256" spans="14:18" x14ac:dyDescent="0.3">
      <c r="N256" t="s">
        <v>3796</v>
      </c>
      <c r="O256">
        <v>7.3</v>
      </c>
      <c r="P256" s="14">
        <f t="shared" si="3"/>
        <v>7.6285714285714281</v>
      </c>
      <c r="Q256">
        <f>COUNTIF(preprocessed!$D$2:$D$3791,director!N953)</f>
        <v>3</v>
      </c>
      <c r="R256" s="43" cm="1">
        <f t="array" ref="R256">COUNTIF(Table2[Average imdb],"&lt;"&amp;Table2[[#This Row],[Average imdb]])/COUNT((Table2[Average imdb])-1)</f>
        <v>0.93218997361477574</v>
      </c>
    </row>
    <row r="257" spans="14:18" x14ac:dyDescent="0.3">
      <c r="N257" t="s">
        <v>3796</v>
      </c>
      <c r="O257">
        <v>7.8</v>
      </c>
      <c r="P257" s="14">
        <f t="shared" si="3"/>
        <v>7.6285714285714281</v>
      </c>
      <c r="Q257">
        <f>COUNTIF(preprocessed!$D$2:$D$3791,director!N2298)</f>
        <v>3</v>
      </c>
      <c r="R257" s="43" cm="1">
        <f t="array" ref="R257">COUNTIF(Table2[Average imdb],"&lt;"&amp;Table2[[#This Row],[Average imdb]])/COUNT((Table2[Average imdb])-1)</f>
        <v>0.93218997361477574</v>
      </c>
    </row>
    <row r="258" spans="14:18" x14ac:dyDescent="0.3">
      <c r="N258" t="s">
        <v>3796</v>
      </c>
      <c r="O258">
        <v>7.6</v>
      </c>
      <c r="P258" s="14">
        <f t="shared" ref="P258:P321" si="4">AVERAGEIF($N$2:$N$3791,N258,$O$2:$O$3791)</f>
        <v>7.6285714285714281</v>
      </c>
      <c r="Q258">
        <f>COUNTIF(preprocessed!$D$2:$D$3791,director!N1634)</f>
        <v>3</v>
      </c>
      <c r="R258" s="43" cm="1">
        <f t="array" ref="R258">COUNTIF(Table2[Average imdb],"&lt;"&amp;Table2[[#This Row],[Average imdb]])/COUNT((Table2[Average imdb])-1)</f>
        <v>0.93218997361477574</v>
      </c>
    </row>
    <row r="259" spans="14:18" x14ac:dyDescent="0.3">
      <c r="N259" t="s">
        <v>6488</v>
      </c>
      <c r="O259">
        <v>7.5</v>
      </c>
      <c r="P259" s="14">
        <f t="shared" si="4"/>
        <v>7.5999999999999988</v>
      </c>
      <c r="Q259">
        <f>COUNTIF(preprocessed!$D$2:$D$3791,director!N1726)</f>
        <v>3</v>
      </c>
      <c r="R259" s="43" cm="1">
        <f t="array" ref="R259">COUNTIF(Table2[Average imdb],"&lt;"&amp;Table2[[#This Row],[Average imdb]])/COUNT((Table2[Average imdb])-1)</f>
        <v>0.9226912928759895</v>
      </c>
    </row>
    <row r="260" spans="14:18" x14ac:dyDescent="0.3">
      <c r="N260" t="s">
        <v>6488</v>
      </c>
      <c r="O260">
        <v>6.6</v>
      </c>
      <c r="P260" s="14">
        <f t="shared" si="4"/>
        <v>7.5999999999999988</v>
      </c>
      <c r="Q260">
        <f>COUNTIF(preprocessed!$D$2:$D$3791,director!N1844)</f>
        <v>10</v>
      </c>
      <c r="R260" s="43" cm="1">
        <f t="array" ref="R260">COUNTIF(Table2[Average imdb],"&lt;"&amp;Table2[[#This Row],[Average imdb]])/COUNT((Table2[Average imdb])-1)</f>
        <v>0.9226912928759895</v>
      </c>
    </row>
    <row r="261" spans="14:18" x14ac:dyDescent="0.3">
      <c r="N261" t="s">
        <v>6488</v>
      </c>
      <c r="O261">
        <v>8.6999999999999993</v>
      </c>
      <c r="P261" s="14">
        <f t="shared" si="4"/>
        <v>7.5999999999999988</v>
      </c>
      <c r="Q261">
        <f>COUNTIF(preprocessed!$D$2:$D$3791,director!N3341)</f>
        <v>2</v>
      </c>
      <c r="R261" s="43" cm="1">
        <f t="array" ref="R261">COUNTIF(Table2[Average imdb],"&lt;"&amp;Table2[[#This Row],[Average imdb]])/COUNT((Table2[Average imdb])-1)</f>
        <v>0.9226912928759895</v>
      </c>
    </row>
    <row r="262" spans="14:18" x14ac:dyDescent="0.3">
      <c r="N262" t="s">
        <v>11091</v>
      </c>
      <c r="O262">
        <v>7.6</v>
      </c>
      <c r="P262" s="14">
        <f t="shared" si="4"/>
        <v>7.6</v>
      </c>
      <c r="Q262">
        <f>COUNTIF(preprocessed!$D$2:$D$3791,director!N3080)</f>
        <v>15</v>
      </c>
      <c r="R262" s="43" cm="1">
        <f t="array" ref="R262">COUNTIF(Table2[Average imdb],"&lt;"&amp;Table2[[#This Row],[Average imdb]])/COUNT((Table2[Average imdb])-1)</f>
        <v>0.9226912928759895</v>
      </c>
    </row>
    <row r="263" spans="14:18" x14ac:dyDescent="0.3">
      <c r="N263" t="s">
        <v>11349</v>
      </c>
      <c r="O263">
        <v>7.6</v>
      </c>
      <c r="P263" s="14">
        <f t="shared" si="4"/>
        <v>7.6</v>
      </c>
      <c r="Q263">
        <f>COUNTIF(preprocessed!$D$2:$D$3791,director!N3149)</f>
        <v>13</v>
      </c>
      <c r="R263" s="43" cm="1">
        <f t="array" ref="R263">COUNTIF(Table2[Average imdb],"&lt;"&amp;Table2[[#This Row],[Average imdb]])/COUNT((Table2[Average imdb])-1)</f>
        <v>0.9226912928759895</v>
      </c>
    </row>
    <row r="264" spans="14:18" x14ac:dyDescent="0.3">
      <c r="N264" t="s">
        <v>10322</v>
      </c>
      <c r="O264">
        <v>7.6</v>
      </c>
      <c r="P264" s="14">
        <f t="shared" si="4"/>
        <v>7.6</v>
      </c>
      <c r="Q264">
        <f>COUNTIF(preprocessed!$D$2:$D$3791,director!N2864)</f>
        <v>10</v>
      </c>
      <c r="R264" s="43" cm="1">
        <f t="array" ref="R264">COUNTIF(Table2[Average imdb],"&lt;"&amp;Table2[[#This Row],[Average imdb]])/COUNT((Table2[Average imdb])-1)</f>
        <v>0.9226912928759895</v>
      </c>
    </row>
    <row r="265" spans="14:18" x14ac:dyDescent="0.3">
      <c r="N265" t="s">
        <v>5842</v>
      </c>
      <c r="O265">
        <v>7.6</v>
      </c>
      <c r="P265" s="14">
        <f t="shared" si="4"/>
        <v>7.6</v>
      </c>
      <c r="Q265">
        <f>COUNTIF(preprocessed!$D$2:$D$3791,director!N1539)</f>
        <v>8</v>
      </c>
      <c r="R265" s="43" cm="1">
        <f t="array" ref="R265">COUNTIF(Table2[Average imdb],"&lt;"&amp;Table2[[#This Row],[Average imdb]])/COUNT((Table2[Average imdb])-1)</f>
        <v>0.9226912928759895</v>
      </c>
    </row>
    <row r="266" spans="14:18" x14ac:dyDescent="0.3">
      <c r="N266" t="s">
        <v>10531</v>
      </c>
      <c r="O266">
        <v>7.6</v>
      </c>
      <c r="P266" s="14">
        <f t="shared" si="4"/>
        <v>7.6</v>
      </c>
      <c r="Q266">
        <f>COUNTIF(preprocessed!$D$2:$D$3791,director!N2922)</f>
        <v>8</v>
      </c>
      <c r="R266" s="43" cm="1">
        <f t="array" ref="R266">COUNTIF(Table2[Average imdb],"&lt;"&amp;Table2[[#This Row],[Average imdb]])/COUNT((Table2[Average imdb])-1)</f>
        <v>0.9226912928759895</v>
      </c>
    </row>
    <row r="267" spans="14:18" x14ac:dyDescent="0.3">
      <c r="N267" t="s">
        <v>1777</v>
      </c>
      <c r="O267">
        <v>7.5</v>
      </c>
      <c r="P267" s="14">
        <f t="shared" si="4"/>
        <v>7.6</v>
      </c>
      <c r="Q267">
        <f>COUNTIF(preprocessed!$D$2:$D$3791,director!N407)</f>
        <v>7</v>
      </c>
      <c r="R267" s="43" cm="1">
        <f t="array" ref="R267">COUNTIF(Table2[Average imdb],"&lt;"&amp;Table2[[#This Row],[Average imdb]])/COUNT((Table2[Average imdb])-1)</f>
        <v>0.9226912928759895</v>
      </c>
    </row>
    <row r="268" spans="14:18" x14ac:dyDescent="0.3">
      <c r="N268" t="s">
        <v>2123</v>
      </c>
      <c r="O268">
        <v>7.5</v>
      </c>
      <c r="P268" s="14">
        <f t="shared" si="4"/>
        <v>7.6</v>
      </c>
      <c r="Q268">
        <f>COUNTIF(preprocessed!$D$2:$D$3791,director!N496)</f>
        <v>5</v>
      </c>
      <c r="R268" s="43" cm="1">
        <f t="array" ref="R268">COUNTIF(Table2[Average imdb],"&lt;"&amp;Table2[[#This Row],[Average imdb]])/COUNT((Table2[Average imdb])-1)</f>
        <v>0.9226912928759895</v>
      </c>
    </row>
    <row r="269" spans="14:18" x14ac:dyDescent="0.3">
      <c r="N269" t="s">
        <v>12384</v>
      </c>
      <c r="O269">
        <v>7.6</v>
      </c>
      <c r="P269" s="14">
        <f t="shared" si="4"/>
        <v>7.6</v>
      </c>
      <c r="Q269">
        <f>COUNTIF(preprocessed!$D$2:$D$3791,director!N3423)</f>
        <v>5</v>
      </c>
      <c r="R269" s="43" cm="1">
        <f t="array" ref="R269">COUNTIF(Table2[Average imdb],"&lt;"&amp;Table2[[#This Row],[Average imdb]])/COUNT((Table2[Average imdb])-1)</f>
        <v>0.9226912928759895</v>
      </c>
    </row>
    <row r="270" spans="14:18" x14ac:dyDescent="0.3">
      <c r="N270" t="s">
        <v>7393</v>
      </c>
      <c r="O270">
        <v>7.6</v>
      </c>
      <c r="P270" s="14">
        <f t="shared" si="4"/>
        <v>7.6</v>
      </c>
      <c r="Q270">
        <f>COUNTIF(preprocessed!$D$2:$D$3791,director!N1998)</f>
        <v>2</v>
      </c>
      <c r="R270" s="43" cm="1">
        <f t="array" ref="R270">COUNTIF(Table2[Average imdb],"&lt;"&amp;Table2[[#This Row],[Average imdb]])/COUNT((Table2[Average imdb])-1)</f>
        <v>0.9226912928759895</v>
      </c>
    </row>
    <row r="271" spans="14:18" x14ac:dyDescent="0.3">
      <c r="N271" t="s">
        <v>1777</v>
      </c>
      <c r="O271">
        <v>7.9</v>
      </c>
      <c r="P271" s="14">
        <f t="shared" si="4"/>
        <v>7.6</v>
      </c>
      <c r="Q271">
        <f>COUNTIF(preprocessed!$D$2:$D$3791,director!N2308)</f>
        <v>2</v>
      </c>
      <c r="R271" s="43" cm="1">
        <f t="array" ref="R271">COUNTIF(Table2[Average imdb],"&lt;"&amp;Table2[[#This Row],[Average imdb]])/COUNT((Table2[Average imdb])-1)</f>
        <v>0.9226912928759895</v>
      </c>
    </row>
    <row r="272" spans="14:18" x14ac:dyDescent="0.3">
      <c r="N272" t="s">
        <v>11380</v>
      </c>
      <c r="O272">
        <v>7.6</v>
      </c>
      <c r="P272" s="14">
        <f t="shared" si="4"/>
        <v>7.6</v>
      </c>
      <c r="Q272">
        <f>COUNTIF(preprocessed!$D$2:$D$3791,director!N3158)</f>
        <v>4</v>
      </c>
      <c r="R272" s="43" cm="1">
        <f t="array" ref="R272">COUNTIF(Table2[Average imdb],"&lt;"&amp;Table2[[#This Row],[Average imdb]])/COUNT((Table2[Average imdb])-1)</f>
        <v>0.9226912928759895</v>
      </c>
    </row>
    <row r="273" spans="14:18" x14ac:dyDescent="0.3">
      <c r="N273" t="s">
        <v>5786</v>
      </c>
      <c r="O273">
        <v>7.6</v>
      </c>
      <c r="P273" s="14">
        <f t="shared" si="4"/>
        <v>7.6</v>
      </c>
      <c r="Q273">
        <f>COUNTIF(preprocessed!$D$2:$D$3791,director!N1523)</f>
        <v>6</v>
      </c>
      <c r="R273" s="43" cm="1">
        <f t="array" ref="R273">COUNTIF(Table2[Average imdb],"&lt;"&amp;Table2[[#This Row],[Average imdb]])/COUNT((Table2[Average imdb])-1)</f>
        <v>0.9226912928759895</v>
      </c>
    </row>
    <row r="274" spans="14:18" x14ac:dyDescent="0.3">
      <c r="N274" t="s">
        <v>1777</v>
      </c>
      <c r="O274">
        <v>7</v>
      </c>
      <c r="P274" s="14">
        <f t="shared" si="4"/>
        <v>7.6</v>
      </c>
      <c r="Q274">
        <f>COUNTIF(preprocessed!$D$2:$D$3791,director!N2039)</f>
        <v>1</v>
      </c>
      <c r="R274" s="43" cm="1">
        <f t="array" ref="R274">COUNTIF(Table2[Average imdb],"&lt;"&amp;Table2[[#This Row],[Average imdb]])/COUNT((Table2[Average imdb])-1)</f>
        <v>0.9226912928759895</v>
      </c>
    </row>
    <row r="275" spans="14:18" x14ac:dyDescent="0.3">
      <c r="N275" t="s">
        <v>8881</v>
      </c>
      <c r="O275">
        <v>8</v>
      </c>
      <c r="P275" s="14">
        <f t="shared" si="4"/>
        <v>7.6</v>
      </c>
      <c r="Q275">
        <f>COUNTIF(preprocessed!$D$2:$D$3791,director!N2438)</f>
        <v>3</v>
      </c>
      <c r="R275" s="43" cm="1">
        <f t="array" ref="R275">COUNTIF(Table2[Average imdb],"&lt;"&amp;Table2[[#This Row],[Average imdb]])/COUNT((Table2[Average imdb])-1)</f>
        <v>0.9226912928759895</v>
      </c>
    </row>
    <row r="276" spans="14:18" x14ac:dyDescent="0.3">
      <c r="N276" t="s">
        <v>10855</v>
      </c>
      <c r="O276">
        <v>7.6</v>
      </c>
      <c r="P276" s="14">
        <f t="shared" si="4"/>
        <v>7.6</v>
      </c>
      <c r="Q276">
        <f>COUNTIF(preprocessed!$D$2:$D$3791,director!N3015)</f>
        <v>3</v>
      </c>
      <c r="R276" s="43" cm="1">
        <f t="array" ref="R276">COUNTIF(Table2[Average imdb],"&lt;"&amp;Table2[[#This Row],[Average imdb]])/COUNT((Table2[Average imdb])-1)</f>
        <v>0.9226912928759895</v>
      </c>
    </row>
    <row r="277" spans="14:18" x14ac:dyDescent="0.3">
      <c r="N277" t="s">
        <v>13881</v>
      </c>
      <c r="O277">
        <v>7.6</v>
      </c>
      <c r="P277" s="14">
        <f t="shared" si="4"/>
        <v>7.6</v>
      </c>
      <c r="Q277">
        <f>COUNTIF(preprocessed!$D$2:$D$3791,director!N3775)</f>
        <v>1</v>
      </c>
      <c r="R277" s="43" cm="1">
        <f t="array" ref="R277">COUNTIF(Table2[Average imdb],"&lt;"&amp;Table2[[#This Row],[Average imdb]])/COUNT((Table2[Average imdb])-1)</f>
        <v>0.9226912928759895</v>
      </c>
    </row>
    <row r="278" spans="14:18" x14ac:dyDescent="0.3">
      <c r="N278" t="s">
        <v>2123</v>
      </c>
      <c r="O278">
        <v>7.7</v>
      </c>
      <c r="P278" s="14">
        <f t="shared" si="4"/>
        <v>7.6</v>
      </c>
      <c r="Q278">
        <f>COUNTIF(preprocessed!$D$2:$D$3791,director!N603)</f>
        <v>8</v>
      </c>
      <c r="R278" s="43" cm="1">
        <f t="array" ref="R278">COUNTIF(Table2[Average imdb],"&lt;"&amp;Table2[[#This Row],[Average imdb]])/COUNT((Table2[Average imdb])-1)</f>
        <v>0.9226912928759895</v>
      </c>
    </row>
    <row r="279" spans="14:18" x14ac:dyDescent="0.3">
      <c r="N279" t="s">
        <v>7944</v>
      </c>
      <c r="O279">
        <v>7.6</v>
      </c>
      <c r="P279" s="14">
        <f t="shared" si="4"/>
        <v>7.6</v>
      </c>
      <c r="Q279">
        <f>COUNTIF(preprocessed!$D$2:$D$3791,director!N2160)</f>
        <v>4</v>
      </c>
      <c r="R279" s="43" cm="1">
        <f t="array" ref="R279">COUNTIF(Table2[Average imdb],"&lt;"&amp;Table2[[#This Row],[Average imdb]])/COUNT((Table2[Average imdb])-1)</f>
        <v>0.9226912928759895</v>
      </c>
    </row>
    <row r="280" spans="14:18" x14ac:dyDescent="0.3">
      <c r="N280" t="s">
        <v>10573</v>
      </c>
      <c r="O280">
        <v>7.6</v>
      </c>
      <c r="P280" s="14">
        <f t="shared" si="4"/>
        <v>7.6</v>
      </c>
      <c r="Q280">
        <f>COUNTIF(preprocessed!$D$2:$D$3791,director!N2934)</f>
        <v>2</v>
      </c>
      <c r="R280" s="43" cm="1">
        <f t="array" ref="R280">COUNTIF(Table2[Average imdb],"&lt;"&amp;Table2[[#This Row],[Average imdb]])/COUNT((Table2[Average imdb])-1)</f>
        <v>0.9226912928759895</v>
      </c>
    </row>
    <row r="281" spans="14:18" x14ac:dyDescent="0.3">
      <c r="N281" t="s">
        <v>1777</v>
      </c>
      <c r="O281">
        <v>8</v>
      </c>
      <c r="P281" s="14">
        <f t="shared" si="4"/>
        <v>7.6</v>
      </c>
      <c r="Q281">
        <f>COUNTIF(preprocessed!$D$2:$D$3791,director!N3185)</f>
        <v>2</v>
      </c>
      <c r="R281" s="43" cm="1">
        <f t="array" ref="R281">COUNTIF(Table2[Average imdb],"&lt;"&amp;Table2[[#This Row],[Average imdb]])/COUNT((Table2[Average imdb])-1)</f>
        <v>0.9226912928759895</v>
      </c>
    </row>
    <row r="282" spans="14:18" x14ac:dyDescent="0.3">
      <c r="N282" t="s">
        <v>12054</v>
      </c>
      <c r="O282">
        <v>7.6</v>
      </c>
      <c r="P282" s="14">
        <f t="shared" si="4"/>
        <v>7.6</v>
      </c>
      <c r="Q282">
        <f>COUNTIF(preprocessed!$D$2:$D$3791,director!N3337)</f>
        <v>1</v>
      </c>
      <c r="R282" s="43" cm="1">
        <f t="array" ref="R282">COUNTIF(Table2[Average imdb],"&lt;"&amp;Table2[[#This Row],[Average imdb]])/COUNT((Table2[Average imdb])-1)</f>
        <v>0.9226912928759895</v>
      </c>
    </row>
    <row r="283" spans="14:18" x14ac:dyDescent="0.3">
      <c r="N283" t="s">
        <v>12400</v>
      </c>
      <c r="O283">
        <v>7.6</v>
      </c>
      <c r="P283" s="14">
        <f t="shared" si="4"/>
        <v>7.6</v>
      </c>
      <c r="Q283">
        <f>COUNTIF(preprocessed!$D$2:$D$3791,director!N3427)</f>
        <v>1</v>
      </c>
      <c r="R283" s="43" cm="1">
        <f t="array" ref="R283">COUNTIF(Table2[Average imdb],"&lt;"&amp;Table2[[#This Row],[Average imdb]])/COUNT((Table2[Average imdb])-1)</f>
        <v>0.9226912928759895</v>
      </c>
    </row>
    <row r="284" spans="14:18" x14ac:dyDescent="0.3">
      <c r="N284" t="s">
        <v>12995</v>
      </c>
      <c r="O284">
        <v>7.6</v>
      </c>
      <c r="P284" s="14">
        <f t="shared" si="4"/>
        <v>7.6</v>
      </c>
      <c r="Q284">
        <f>COUNTIF(preprocessed!$D$2:$D$3791,director!N3571)</f>
        <v>3</v>
      </c>
      <c r="R284" s="43" cm="1">
        <f t="array" ref="R284">COUNTIF(Table2[Average imdb],"&lt;"&amp;Table2[[#This Row],[Average imdb]])/COUNT((Table2[Average imdb])-1)</f>
        <v>0.9226912928759895</v>
      </c>
    </row>
    <row r="285" spans="14:18" x14ac:dyDescent="0.3">
      <c r="N285" t="s">
        <v>13624</v>
      </c>
      <c r="O285">
        <v>7.6</v>
      </c>
      <c r="P285" s="14">
        <f t="shared" si="4"/>
        <v>7.6</v>
      </c>
      <c r="Q285">
        <f>COUNTIF(preprocessed!$D$2:$D$3791,director!N3717)</f>
        <v>1</v>
      </c>
      <c r="R285" s="43" cm="1">
        <f t="array" ref="R285">COUNTIF(Table2[Average imdb],"&lt;"&amp;Table2[[#This Row],[Average imdb]])/COUNT((Table2[Average imdb])-1)</f>
        <v>0.9226912928759895</v>
      </c>
    </row>
    <row r="286" spans="14:18" x14ac:dyDescent="0.3">
      <c r="N286" t="s">
        <v>618</v>
      </c>
      <c r="O286">
        <v>7.6</v>
      </c>
      <c r="P286" s="14">
        <f t="shared" si="4"/>
        <v>7.6</v>
      </c>
      <c r="Q286">
        <f>COUNTIF(preprocessed!$D$2:$D$3791,director!N123)</f>
        <v>1</v>
      </c>
      <c r="R286" s="43" cm="1">
        <f t="array" ref="R286">COUNTIF(Table2[Average imdb],"&lt;"&amp;Table2[[#This Row],[Average imdb]])/COUNT((Table2[Average imdb])-1)</f>
        <v>0.9226912928759895</v>
      </c>
    </row>
    <row r="287" spans="14:18" x14ac:dyDescent="0.3">
      <c r="N287" t="s">
        <v>4978</v>
      </c>
      <c r="O287">
        <v>7.7</v>
      </c>
      <c r="P287" s="14">
        <f t="shared" si="4"/>
        <v>7.6</v>
      </c>
      <c r="Q287">
        <f>COUNTIF(preprocessed!$D$2:$D$3791,director!N1284)</f>
        <v>2</v>
      </c>
      <c r="R287" s="43" cm="1">
        <f t="array" ref="R287">COUNTIF(Table2[Average imdb],"&lt;"&amp;Table2[[#This Row],[Average imdb]])/COUNT((Table2[Average imdb])-1)</f>
        <v>0.9226912928759895</v>
      </c>
    </row>
    <row r="288" spans="14:18" x14ac:dyDescent="0.3">
      <c r="N288" t="s">
        <v>8881</v>
      </c>
      <c r="O288">
        <v>7.2</v>
      </c>
      <c r="P288" s="14">
        <f t="shared" si="4"/>
        <v>7.6</v>
      </c>
      <c r="Q288">
        <f>COUNTIF(preprocessed!$D$2:$D$3791,director!N2518)</f>
        <v>4</v>
      </c>
      <c r="R288" s="43" cm="1">
        <f t="array" ref="R288">COUNTIF(Table2[Average imdb],"&lt;"&amp;Table2[[#This Row],[Average imdb]])/COUNT((Table2[Average imdb])-1)</f>
        <v>0.9226912928759895</v>
      </c>
    </row>
    <row r="289" spans="14:18" x14ac:dyDescent="0.3">
      <c r="N289" t="s">
        <v>12475</v>
      </c>
      <c r="O289">
        <v>7.6</v>
      </c>
      <c r="P289" s="14">
        <f t="shared" si="4"/>
        <v>7.6</v>
      </c>
      <c r="Q289">
        <f>COUNTIF(preprocessed!$D$2:$D$3791,director!N3445)</f>
        <v>1</v>
      </c>
      <c r="R289" s="43" cm="1">
        <f t="array" ref="R289">COUNTIF(Table2[Average imdb],"&lt;"&amp;Table2[[#This Row],[Average imdb]])/COUNT((Table2[Average imdb])-1)</f>
        <v>0.9226912928759895</v>
      </c>
    </row>
    <row r="290" spans="14:18" x14ac:dyDescent="0.3">
      <c r="N290" t="s">
        <v>12506</v>
      </c>
      <c r="O290">
        <v>7.6</v>
      </c>
      <c r="P290" s="14">
        <f t="shared" si="4"/>
        <v>7.6</v>
      </c>
      <c r="Q290">
        <f>COUNTIF(preprocessed!$D$2:$D$3791,director!N3451)</f>
        <v>1</v>
      </c>
      <c r="R290" s="43" cm="1">
        <f t="array" ref="R290">COUNTIF(Table2[Average imdb],"&lt;"&amp;Table2[[#This Row],[Average imdb]])/COUNT((Table2[Average imdb])-1)</f>
        <v>0.9226912928759895</v>
      </c>
    </row>
    <row r="291" spans="14:18" x14ac:dyDescent="0.3">
      <c r="N291" t="s">
        <v>13141</v>
      </c>
      <c r="O291">
        <v>7.6</v>
      </c>
      <c r="P291" s="14">
        <f t="shared" si="4"/>
        <v>7.6</v>
      </c>
      <c r="Q291">
        <f>COUNTIF(preprocessed!$D$2:$D$3791,director!N3607)</f>
        <v>1</v>
      </c>
      <c r="R291" s="43" cm="1">
        <f t="array" ref="R291">COUNTIF(Table2[Average imdb],"&lt;"&amp;Table2[[#This Row],[Average imdb]])/COUNT((Table2[Average imdb])-1)</f>
        <v>0.9226912928759895</v>
      </c>
    </row>
    <row r="292" spans="14:18" x14ac:dyDescent="0.3">
      <c r="N292" t="s">
        <v>4978</v>
      </c>
      <c r="O292">
        <v>7.5</v>
      </c>
      <c r="P292" s="14">
        <f t="shared" si="4"/>
        <v>7.6</v>
      </c>
      <c r="Q292">
        <f>COUNTIF(preprocessed!$D$2:$D$3791,director!N3625)</f>
        <v>1</v>
      </c>
      <c r="R292" s="43" cm="1">
        <f t="array" ref="R292">COUNTIF(Table2[Average imdb],"&lt;"&amp;Table2[[#This Row],[Average imdb]])/COUNT((Table2[Average imdb])-1)</f>
        <v>0.9226912928759895</v>
      </c>
    </row>
    <row r="293" spans="14:18" x14ac:dyDescent="0.3">
      <c r="N293" t="s">
        <v>13389</v>
      </c>
      <c r="O293">
        <v>7.6</v>
      </c>
      <c r="P293" s="14">
        <f t="shared" si="4"/>
        <v>7.6</v>
      </c>
      <c r="Q293">
        <f>COUNTIF(preprocessed!$D$2:$D$3791,director!N3665)</f>
        <v>1</v>
      </c>
      <c r="R293" s="43" cm="1">
        <f t="array" ref="R293">COUNTIF(Table2[Average imdb],"&lt;"&amp;Table2[[#This Row],[Average imdb]])/COUNT((Table2[Average imdb])-1)</f>
        <v>0.9226912928759895</v>
      </c>
    </row>
    <row r="294" spans="14:18" x14ac:dyDescent="0.3">
      <c r="N294" t="s">
        <v>13521</v>
      </c>
      <c r="O294">
        <v>7.6</v>
      </c>
      <c r="P294" s="14">
        <f t="shared" si="4"/>
        <v>7.6</v>
      </c>
      <c r="Q294">
        <f>COUNTIF(preprocessed!$D$2:$D$3791,director!N3694)</f>
        <v>2</v>
      </c>
      <c r="R294" s="43" cm="1">
        <f t="array" ref="R294">COUNTIF(Table2[Average imdb],"&lt;"&amp;Table2[[#This Row],[Average imdb]])/COUNT((Table2[Average imdb])-1)</f>
        <v>0.9226912928759895</v>
      </c>
    </row>
    <row r="295" spans="14:18" x14ac:dyDescent="0.3">
      <c r="N295" t="s">
        <v>860</v>
      </c>
      <c r="O295">
        <v>7.9</v>
      </c>
      <c r="P295" s="14">
        <f t="shared" si="4"/>
        <v>7.5857142857142863</v>
      </c>
      <c r="Q295">
        <f>COUNTIF(preprocessed!$D$2:$D$3791,director!N798)</f>
        <v>16</v>
      </c>
      <c r="R295" s="43" cm="1">
        <f t="array" ref="R295">COUNTIF(Table2[Average imdb],"&lt;"&amp;Table2[[#This Row],[Average imdb]])/COUNT((Table2[Average imdb])-1)</f>
        <v>0.920844327176781</v>
      </c>
    </row>
    <row r="296" spans="14:18" x14ac:dyDescent="0.3">
      <c r="N296" t="s">
        <v>860</v>
      </c>
      <c r="O296">
        <v>7.1</v>
      </c>
      <c r="P296" s="14">
        <f t="shared" si="4"/>
        <v>7.5857142857142863</v>
      </c>
      <c r="Q296">
        <f>COUNTIF(preprocessed!$D$2:$D$3791,director!N217)</f>
        <v>9</v>
      </c>
      <c r="R296" s="43" cm="1">
        <f t="array" ref="R296">COUNTIF(Table2[Average imdb],"&lt;"&amp;Table2[[#This Row],[Average imdb]])/COUNT((Table2[Average imdb])-1)</f>
        <v>0.920844327176781</v>
      </c>
    </row>
    <row r="297" spans="14:18" x14ac:dyDescent="0.3">
      <c r="N297" t="s">
        <v>860</v>
      </c>
      <c r="O297">
        <v>6.9</v>
      </c>
      <c r="P297" s="14">
        <f t="shared" si="4"/>
        <v>7.5857142857142863</v>
      </c>
      <c r="Q297">
        <f>COUNTIF(preprocessed!$D$2:$D$3791,director!N310)</f>
        <v>4</v>
      </c>
      <c r="R297" s="43" cm="1">
        <f t="array" ref="R297">COUNTIF(Table2[Average imdb],"&lt;"&amp;Table2[[#This Row],[Average imdb]])/COUNT((Table2[Average imdb])-1)</f>
        <v>0.920844327176781</v>
      </c>
    </row>
    <row r="298" spans="14:18" x14ac:dyDescent="0.3">
      <c r="N298" t="s">
        <v>860</v>
      </c>
      <c r="O298">
        <v>7.8</v>
      </c>
      <c r="P298" s="14">
        <f t="shared" si="4"/>
        <v>7.5857142857142863</v>
      </c>
      <c r="Q298">
        <f>COUNTIF(preprocessed!$D$2:$D$3791,director!N383)</f>
        <v>2</v>
      </c>
      <c r="R298" s="43" cm="1">
        <f t="array" ref="R298">COUNTIF(Table2[Average imdb],"&lt;"&amp;Table2[[#This Row],[Average imdb]])/COUNT((Table2[Average imdb])-1)</f>
        <v>0.920844327176781</v>
      </c>
    </row>
    <row r="299" spans="14:18" x14ac:dyDescent="0.3">
      <c r="N299" t="s">
        <v>860</v>
      </c>
      <c r="O299">
        <v>7.6</v>
      </c>
      <c r="P299" s="14">
        <f t="shared" si="4"/>
        <v>7.5857142857142863</v>
      </c>
      <c r="Q299">
        <f>COUNTIF(preprocessed!$D$2:$D$3791,director!N2195)</f>
        <v>3</v>
      </c>
      <c r="R299" s="43" cm="1">
        <f t="array" ref="R299">COUNTIF(Table2[Average imdb],"&lt;"&amp;Table2[[#This Row],[Average imdb]])/COUNT((Table2[Average imdb])-1)</f>
        <v>0.920844327176781</v>
      </c>
    </row>
    <row r="300" spans="14:18" x14ac:dyDescent="0.3">
      <c r="N300" t="s">
        <v>860</v>
      </c>
      <c r="O300">
        <v>8.1</v>
      </c>
      <c r="P300" s="14">
        <f t="shared" si="4"/>
        <v>7.5857142857142863</v>
      </c>
      <c r="Q300">
        <f>COUNTIF(preprocessed!$D$2:$D$3791,director!N179)</f>
        <v>1</v>
      </c>
      <c r="R300" s="43" cm="1">
        <f t="array" ref="R300">COUNTIF(Table2[Average imdb],"&lt;"&amp;Table2[[#This Row],[Average imdb]])/COUNT((Table2[Average imdb])-1)</f>
        <v>0.920844327176781</v>
      </c>
    </row>
    <row r="301" spans="14:18" x14ac:dyDescent="0.3">
      <c r="N301" t="s">
        <v>860</v>
      </c>
      <c r="O301">
        <v>7.7</v>
      </c>
      <c r="P301" s="14">
        <f t="shared" si="4"/>
        <v>7.5857142857142863</v>
      </c>
      <c r="Q301">
        <f>COUNTIF(preprocessed!$D$2:$D$3791,director!N3689)</f>
        <v>1</v>
      </c>
      <c r="R301" s="43" cm="1">
        <f t="array" ref="R301">COUNTIF(Table2[Average imdb],"&lt;"&amp;Table2[[#This Row],[Average imdb]])/COUNT((Table2[Average imdb])-1)</f>
        <v>0.920844327176781</v>
      </c>
    </row>
    <row r="302" spans="14:18" x14ac:dyDescent="0.3">
      <c r="N302" t="s">
        <v>456</v>
      </c>
      <c r="O302">
        <v>8</v>
      </c>
      <c r="P302" s="14">
        <f t="shared" si="4"/>
        <v>7.58</v>
      </c>
      <c r="Q302">
        <f>COUNTIF(preprocessed!$D$2:$D$3791,director!N337)</f>
        <v>25</v>
      </c>
      <c r="R302" s="43" cm="1">
        <f t="array" ref="R302">COUNTIF(Table2[Average imdb],"&lt;"&amp;Table2[[#This Row],[Average imdb]])/COUNT((Table2[Average imdb])-1)</f>
        <v>0.91952506596306072</v>
      </c>
    </row>
    <row r="303" spans="14:18" x14ac:dyDescent="0.3">
      <c r="N303" t="s">
        <v>456</v>
      </c>
      <c r="O303">
        <v>7.4</v>
      </c>
      <c r="P303" s="14">
        <f t="shared" si="4"/>
        <v>7.58</v>
      </c>
      <c r="Q303">
        <f>COUNTIF(preprocessed!$D$2:$D$3791,director!N152)</f>
        <v>4</v>
      </c>
      <c r="R303" s="43" cm="1">
        <f t="array" ref="R303">COUNTIF(Table2[Average imdb],"&lt;"&amp;Table2[[#This Row],[Average imdb]])/COUNT((Table2[Average imdb])-1)</f>
        <v>0.91952506596306072</v>
      </c>
    </row>
    <row r="304" spans="14:18" x14ac:dyDescent="0.3">
      <c r="N304" t="s">
        <v>456</v>
      </c>
      <c r="O304">
        <v>8</v>
      </c>
      <c r="P304" s="14">
        <f t="shared" si="4"/>
        <v>7.58</v>
      </c>
      <c r="Q304">
        <f>COUNTIF(preprocessed!$D$2:$D$3791,director!N952)</f>
        <v>3</v>
      </c>
      <c r="R304" s="43" cm="1">
        <f t="array" ref="R304">COUNTIF(Table2[Average imdb],"&lt;"&amp;Table2[[#This Row],[Average imdb]])/COUNT((Table2[Average imdb])-1)</f>
        <v>0.91952506596306072</v>
      </c>
    </row>
    <row r="305" spans="14:18" x14ac:dyDescent="0.3">
      <c r="N305" t="s">
        <v>456</v>
      </c>
      <c r="O305">
        <v>6.5</v>
      </c>
      <c r="P305" s="14">
        <f t="shared" si="4"/>
        <v>7.58</v>
      </c>
      <c r="Q305">
        <f>COUNTIF(preprocessed!$D$2:$D$3791,director!N87)</f>
        <v>1</v>
      </c>
      <c r="R305" s="43" cm="1">
        <f t="array" ref="R305">COUNTIF(Table2[Average imdb],"&lt;"&amp;Table2[[#This Row],[Average imdb]])/COUNT((Table2[Average imdb])-1)</f>
        <v>0.91952506596306072</v>
      </c>
    </row>
    <row r="306" spans="14:18" x14ac:dyDescent="0.3">
      <c r="N306" t="s">
        <v>456</v>
      </c>
      <c r="O306">
        <v>8</v>
      </c>
      <c r="P306" s="14">
        <f t="shared" si="4"/>
        <v>7.58</v>
      </c>
      <c r="Q306">
        <f>COUNTIF(preprocessed!$D$2:$D$3791,director!N117)</f>
        <v>4</v>
      </c>
      <c r="R306" s="43" cm="1">
        <f t="array" ref="R306">COUNTIF(Table2[Average imdb],"&lt;"&amp;Table2[[#This Row],[Average imdb]])/COUNT((Table2[Average imdb])-1)</f>
        <v>0.91952506596306072</v>
      </c>
    </row>
    <row r="307" spans="14:18" x14ac:dyDescent="0.3">
      <c r="N307" t="s">
        <v>1310</v>
      </c>
      <c r="O307">
        <v>8</v>
      </c>
      <c r="P307" s="14">
        <f t="shared" si="4"/>
        <v>7.5750000000000002</v>
      </c>
      <c r="Q307">
        <f>COUNTIF(preprocessed!$D$2:$D$3791,director!N1895)</f>
        <v>1</v>
      </c>
      <c r="R307" s="43" cm="1">
        <f t="array" ref="R307">COUNTIF(Table2[Average imdb],"&lt;"&amp;Table2[[#This Row],[Average imdb]])/COUNT((Table2[Average imdb])-1)</f>
        <v>0.91846965699208438</v>
      </c>
    </row>
    <row r="308" spans="14:18" x14ac:dyDescent="0.3">
      <c r="N308" t="s">
        <v>1310</v>
      </c>
      <c r="O308">
        <v>7.8</v>
      </c>
      <c r="P308" s="14">
        <f t="shared" si="4"/>
        <v>7.5750000000000002</v>
      </c>
      <c r="Q308">
        <f>COUNTIF(preprocessed!$D$2:$D$3791,director!N2547)</f>
        <v>4</v>
      </c>
      <c r="R308" s="43" cm="1">
        <f t="array" ref="R308">COUNTIF(Table2[Average imdb],"&lt;"&amp;Table2[[#This Row],[Average imdb]])/COUNT((Table2[Average imdb])-1)</f>
        <v>0.91846965699208438</v>
      </c>
    </row>
    <row r="309" spans="14:18" x14ac:dyDescent="0.3">
      <c r="N309" t="s">
        <v>1310</v>
      </c>
      <c r="O309">
        <v>7.7</v>
      </c>
      <c r="P309" s="14">
        <f t="shared" si="4"/>
        <v>7.5750000000000002</v>
      </c>
      <c r="Q309">
        <f>COUNTIF(preprocessed!$D$2:$D$3791,director!N2167)</f>
        <v>4</v>
      </c>
      <c r="R309" s="43" cm="1">
        <f t="array" ref="R309">COUNTIF(Table2[Average imdb],"&lt;"&amp;Table2[[#This Row],[Average imdb]])/COUNT((Table2[Average imdb])-1)</f>
        <v>0.91846965699208438</v>
      </c>
    </row>
    <row r="310" spans="14:18" x14ac:dyDescent="0.3">
      <c r="N310" t="s">
        <v>1310</v>
      </c>
      <c r="O310">
        <v>6.8</v>
      </c>
      <c r="P310" s="14">
        <f t="shared" si="4"/>
        <v>7.5750000000000002</v>
      </c>
      <c r="Q310">
        <f>COUNTIF(preprocessed!$D$2:$D$3791,director!N291)</f>
        <v>1</v>
      </c>
      <c r="R310" s="43" cm="1">
        <f t="array" ref="R310">COUNTIF(Table2[Average imdb],"&lt;"&amp;Table2[[#This Row],[Average imdb]])/COUNT((Table2[Average imdb])-1)</f>
        <v>0.91846965699208438</v>
      </c>
    </row>
    <row r="311" spans="14:18" x14ac:dyDescent="0.3">
      <c r="N311" t="s">
        <v>543</v>
      </c>
      <c r="O311">
        <v>7.3</v>
      </c>
      <c r="P311" s="14">
        <f t="shared" si="4"/>
        <v>7.5666666666666664</v>
      </c>
      <c r="Q311">
        <f>COUNTIF(preprocessed!$D$2:$D$3791,director!N106)</f>
        <v>3</v>
      </c>
      <c r="R311" s="43" cm="1">
        <f t="array" ref="R311">COUNTIF(Table2[Average imdb],"&lt;"&amp;Table2[[#This Row],[Average imdb]])/COUNT((Table2[Average imdb])-1)</f>
        <v>0.91767810026385221</v>
      </c>
    </row>
    <row r="312" spans="14:18" x14ac:dyDescent="0.3">
      <c r="N312" t="s">
        <v>543</v>
      </c>
      <c r="O312">
        <v>7.9</v>
      </c>
      <c r="P312" s="14">
        <f t="shared" si="4"/>
        <v>7.5666666666666664</v>
      </c>
      <c r="Q312">
        <f>COUNTIF(preprocessed!$D$2:$D$3791,director!N3205)</f>
        <v>5</v>
      </c>
      <c r="R312" s="43" cm="1">
        <f t="array" ref="R312">COUNTIF(Table2[Average imdb],"&lt;"&amp;Table2[[#This Row],[Average imdb]])/COUNT((Table2[Average imdb])-1)</f>
        <v>0.91767810026385221</v>
      </c>
    </row>
    <row r="313" spans="14:18" x14ac:dyDescent="0.3">
      <c r="N313" t="s">
        <v>543</v>
      </c>
      <c r="O313">
        <v>7.5</v>
      </c>
      <c r="P313" s="14">
        <f t="shared" si="4"/>
        <v>7.5666666666666664</v>
      </c>
      <c r="Q313">
        <f>COUNTIF(preprocessed!$D$2:$D$3791,director!N1450)</f>
        <v>3</v>
      </c>
      <c r="R313" s="43" cm="1">
        <f t="array" ref="R313">COUNTIF(Table2[Average imdb],"&lt;"&amp;Table2[[#This Row],[Average imdb]])/COUNT((Table2[Average imdb])-1)</f>
        <v>0.91767810026385221</v>
      </c>
    </row>
    <row r="314" spans="14:18" x14ac:dyDescent="0.3">
      <c r="N314" t="s">
        <v>4731</v>
      </c>
      <c r="O314">
        <v>7.6</v>
      </c>
      <c r="P314" s="14">
        <f t="shared" si="4"/>
        <v>7.55</v>
      </c>
      <c r="Q314">
        <f>COUNTIF(preprocessed!$D$2:$D$3791,director!N1218)</f>
        <v>4</v>
      </c>
      <c r="R314" s="43" cm="1">
        <f t="array" ref="R314">COUNTIF(Table2[Average imdb],"&lt;"&amp;Table2[[#This Row],[Average imdb]])/COUNT((Table2[Average imdb])-1)</f>
        <v>0.91503957783641166</v>
      </c>
    </row>
    <row r="315" spans="14:18" x14ac:dyDescent="0.3">
      <c r="N315" t="s">
        <v>4731</v>
      </c>
      <c r="O315">
        <v>7.5</v>
      </c>
      <c r="P315" s="14">
        <f t="shared" si="4"/>
        <v>7.55</v>
      </c>
      <c r="Q315">
        <f>COUNTIF(preprocessed!$D$2:$D$3791,director!N3279)</f>
        <v>4</v>
      </c>
      <c r="R315" s="43" cm="1">
        <f t="array" ref="R315">COUNTIF(Table2[Average imdb],"&lt;"&amp;Table2[[#This Row],[Average imdb]])/COUNT((Table2[Average imdb])-1)</f>
        <v>0.91503957783641166</v>
      </c>
    </row>
    <row r="316" spans="14:18" x14ac:dyDescent="0.3">
      <c r="N316" t="s">
        <v>1969</v>
      </c>
      <c r="O316">
        <v>7.8</v>
      </c>
      <c r="P316" s="14">
        <f t="shared" si="4"/>
        <v>7.55</v>
      </c>
      <c r="Q316">
        <f>COUNTIF(preprocessed!$D$2:$D$3791,director!N3439)</f>
        <v>4</v>
      </c>
      <c r="R316" s="43" cm="1">
        <f t="array" ref="R316">COUNTIF(Table2[Average imdb],"&lt;"&amp;Table2[[#This Row],[Average imdb]])/COUNT((Table2[Average imdb])-1)</f>
        <v>0.91503957783641166</v>
      </c>
    </row>
    <row r="317" spans="14:18" x14ac:dyDescent="0.3">
      <c r="N317" t="s">
        <v>7619</v>
      </c>
      <c r="O317">
        <v>7.3</v>
      </c>
      <c r="P317" s="14">
        <f t="shared" si="4"/>
        <v>7.55</v>
      </c>
      <c r="Q317">
        <f>COUNTIF(preprocessed!$D$2:$D$3791,director!N2840)</f>
        <v>4</v>
      </c>
      <c r="R317" s="43" cm="1">
        <f t="array" ref="R317">COUNTIF(Table2[Average imdb],"&lt;"&amp;Table2[[#This Row],[Average imdb]])/COUNT((Table2[Average imdb])-1)</f>
        <v>0.91503957783641166</v>
      </c>
    </row>
    <row r="318" spans="14:18" x14ac:dyDescent="0.3">
      <c r="N318" t="s">
        <v>9091</v>
      </c>
      <c r="O318">
        <v>7.5</v>
      </c>
      <c r="P318" s="14">
        <f t="shared" si="4"/>
        <v>7.55</v>
      </c>
      <c r="Q318">
        <f>COUNTIF(preprocessed!$D$2:$D$3791,director!N3500)</f>
        <v>2</v>
      </c>
      <c r="R318" s="43" cm="1">
        <f t="array" ref="R318">COUNTIF(Table2[Average imdb],"&lt;"&amp;Table2[[#This Row],[Average imdb]])/COUNT((Table2[Average imdb])-1)</f>
        <v>0.91503957783641166</v>
      </c>
    </row>
    <row r="319" spans="14:18" x14ac:dyDescent="0.3">
      <c r="N319" t="s">
        <v>1969</v>
      </c>
      <c r="O319">
        <v>7.3</v>
      </c>
      <c r="P319" s="14">
        <f t="shared" si="4"/>
        <v>7.55</v>
      </c>
      <c r="Q319">
        <f>COUNTIF(preprocessed!$D$2:$D$3791,director!N458)</f>
        <v>1</v>
      </c>
      <c r="R319" s="43" cm="1">
        <f t="array" ref="R319">COUNTIF(Table2[Average imdb],"&lt;"&amp;Table2[[#This Row],[Average imdb]])/COUNT((Table2[Average imdb])-1)</f>
        <v>0.91503957783641166</v>
      </c>
    </row>
    <row r="320" spans="14:18" x14ac:dyDescent="0.3">
      <c r="N320" t="s">
        <v>7619</v>
      </c>
      <c r="O320">
        <v>7.8</v>
      </c>
      <c r="P320" s="14">
        <f t="shared" si="4"/>
        <v>7.55</v>
      </c>
      <c r="Q320">
        <f>COUNTIF(preprocessed!$D$2:$D$3791,director!N2065)</f>
        <v>3</v>
      </c>
      <c r="R320" s="43" cm="1">
        <f t="array" ref="R320">COUNTIF(Table2[Average imdb],"&lt;"&amp;Table2[[#This Row],[Average imdb]])/COUNT((Table2[Average imdb])-1)</f>
        <v>0.91503957783641166</v>
      </c>
    </row>
    <row r="321" spans="14:18" x14ac:dyDescent="0.3">
      <c r="N321" t="s">
        <v>9091</v>
      </c>
      <c r="O321">
        <v>7.6</v>
      </c>
      <c r="P321" s="14">
        <f t="shared" si="4"/>
        <v>7.55</v>
      </c>
      <c r="Q321">
        <f>COUNTIF(preprocessed!$D$2:$D$3791,director!N2501)</f>
        <v>1</v>
      </c>
      <c r="R321" s="43" cm="1">
        <f t="array" ref="R321">COUNTIF(Table2[Average imdb],"&lt;"&amp;Table2[[#This Row],[Average imdb]])/COUNT((Table2[Average imdb])-1)</f>
        <v>0.91503957783641166</v>
      </c>
    </row>
    <row r="322" spans="14:18" x14ac:dyDescent="0.3">
      <c r="N322" t="s">
        <v>10624</v>
      </c>
      <c r="O322">
        <v>8.3000000000000007</v>
      </c>
      <c r="P322" s="14">
        <f t="shared" ref="P322:P385" si="5">AVERAGEIF($N$2:$N$3791,N322,$O$2:$O$3791)</f>
        <v>7.5500000000000007</v>
      </c>
      <c r="Q322">
        <f>COUNTIF(preprocessed!$D$2:$D$3791,director!N3646)</f>
        <v>1</v>
      </c>
      <c r="R322" s="43" cm="1">
        <f t="array" ref="R322">COUNTIF(Table2[Average imdb],"&lt;"&amp;Table2[[#This Row],[Average imdb]])/COUNT((Table2[Average imdb])-1)</f>
        <v>0.91503957783641166</v>
      </c>
    </row>
    <row r="323" spans="14:18" x14ac:dyDescent="0.3">
      <c r="N323" t="s">
        <v>10624</v>
      </c>
      <c r="O323">
        <v>6.8</v>
      </c>
      <c r="P323" s="14">
        <f t="shared" si="5"/>
        <v>7.5500000000000007</v>
      </c>
      <c r="Q323">
        <f>COUNTIF(preprocessed!$D$2:$D$3791,director!N2951)</f>
        <v>1</v>
      </c>
      <c r="R323" s="43" cm="1">
        <f t="array" ref="R323">COUNTIF(Table2[Average imdb],"&lt;"&amp;Table2[[#This Row],[Average imdb]])/COUNT((Table2[Average imdb])-1)</f>
        <v>0.91503957783641166</v>
      </c>
    </row>
    <row r="324" spans="14:18" x14ac:dyDescent="0.3">
      <c r="N324" t="s">
        <v>305</v>
      </c>
      <c r="O324">
        <v>7.3</v>
      </c>
      <c r="P324" s="14">
        <f t="shared" si="5"/>
        <v>7.5439999999999987</v>
      </c>
      <c r="Q324">
        <f>COUNTIF(preprocessed!$D$2:$D$3791,director!N511)</f>
        <v>11</v>
      </c>
      <c r="R324" s="43" cm="1">
        <f t="array" ref="R324">COUNTIF(Table2[Average imdb],"&lt;"&amp;Table2[[#This Row],[Average imdb]])/COUNT((Table2[Average imdb])-1)</f>
        <v>0.90844327176781003</v>
      </c>
    </row>
    <row r="325" spans="14:18" x14ac:dyDescent="0.3">
      <c r="N325" t="s">
        <v>305</v>
      </c>
      <c r="O325">
        <v>7.6</v>
      </c>
      <c r="P325" s="14">
        <f t="shared" si="5"/>
        <v>7.5439999999999987</v>
      </c>
      <c r="Q325">
        <f>COUNTIF(preprocessed!$D$2:$D$3791,director!N1152)</f>
        <v>10</v>
      </c>
      <c r="R325" s="43" cm="1">
        <f t="array" ref="R325">COUNTIF(Table2[Average imdb],"&lt;"&amp;Table2[[#This Row],[Average imdb]])/COUNT((Table2[Average imdb])-1)</f>
        <v>0.90844327176781003</v>
      </c>
    </row>
    <row r="326" spans="14:18" x14ac:dyDescent="0.3">
      <c r="N326" t="s">
        <v>305</v>
      </c>
      <c r="O326">
        <v>7.2</v>
      </c>
      <c r="P326" s="14">
        <f t="shared" si="5"/>
        <v>7.5439999999999987</v>
      </c>
      <c r="Q326">
        <f>COUNTIF(preprocessed!$D$2:$D$3791,director!N574)</f>
        <v>8</v>
      </c>
      <c r="R326" s="43" cm="1">
        <f t="array" ref="R326">COUNTIF(Table2[Average imdb],"&lt;"&amp;Table2[[#This Row],[Average imdb]])/COUNT((Table2[Average imdb])-1)</f>
        <v>0.90844327176781003</v>
      </c>
    </row>
    <row r="327" spans="14:18" x14ac:dyDescent="0.3">
      <c r="N327" t="s">
        <v>305</v>
      </c>
      <c r="O327">
        <v>7.2</v>
      </c>
      <c r="P327" s="14">
        <f t="shared" si="5"/>
        <v>7.5439999999999987</v>
      </c>
      <c r="Q327">
        <f>COUNTIF(preprocessed!$D$2:$D$3791,director!N1175)</f>
        <v>8</v>
      </c>
      <c r="R327" s="43" cm="1">
        <f t="array" ref="R327">COUNTIF(Table2[Average imdb],"&lt;"&amp;Table2[[#This Row],[Average imdb]])/COUNT((Table2[Average imdb])-1)</f>
        <v>0.90844327176781003</v>
      </c>
    </row>
    <row r="328" spans="14:18" x14ac:dyDescent="0.3">
      <c r="N328" t="s">
        <v>305</v>
      </c>
      <c r="O328">
        <v>7.7</v>
      </c>
      <c r="P328" s="14">
        <f t="shared" si="5"/>
        <v>7.5439999999999987</v>
      </c>
      <c r="Q328">
        <f>COUNTIF(preprocessed!$D$2:$D$3791,director!N1976)</f>
        <v>8</v>
      </c>
      <c r="R328" s="43" cm="1">
        <f t="array" ref="R328">COUNTIF(Table2[Average imdb],"&lt;"&amp;Table2[[#This Row],[Average imdb]])/COUNT((Table2[Average imdb])-1)</f>
        <v>0.90844327176781003</v>
      </c>
    </row>
    <row r="329" spans="14:18" x14ac:dyDescent="0.3">
      <c r="N329" t="s">
        <v>305</v>
      </c>
      <c r="O329">
        <v>6.5</v>
      </c>
      <c r="P329" s="14">
        <f t="shared" si="5"/>
        <v>7.5439999999999987</v>
      </c>
      <c r="Q329">
        <f>COUNTIF(preprocessed!$D$2:$D$3791,director!N498)</f>
        <v>7</v>
      </c>
      <c r="R329" s="43" cm="1">
        <f t="array" ref="R329">COUNTIF(Table2[Average imdb],"&lt;"&amp;Table2[[#This Row],[Average imdb]])/COUNT((Table2[Average imdb])-1)</f>
        <v>0.90844327176781003</v>
      </c>
    </row>
    <row r="330" spans="14:18" x14ac:dyDescent="0.3">
      <c r="N330" t="s">
        <v>305</v>
      </c>
      <c r="O330">
        <v>8.6</v>
      </c>
      <c r="P330" s="14">
        <f t="shared" si="5"/>
        <v>7.5439999999999987</v>
      </c>
      <c r="Q330">
        <f>COUNTIF(preprocessed!$D$2:$D$3791,director!N615)</f>
        <v>7</v>
      </c>
      <c r="R330" s="43" cm="1">
        <f t="array" ref="R330">COUNTIF(Table2[Average imdb],"&lt;"&amp;Table2[[#This Row],[Average imdb]])/COUNT((Table2[Average imdb])-1)</f>
        <v>0.90844327176781003</v>
      </c>
    </row>
    <row r="331" spans="14:18" x14ac:dyDescent="0.3">
      <c r="N331" t="s">
        <v>305</v>
      </c>
      <c r="O331">
        <v>8.9</v>
      </c>
      <c r="P331" s="14">
        <f t="shared" si="5"/>
        <v>7.5439999999999987</v>
      </c>
      <c r="Q331">
        <f>COUNTIF(preprocessed!$D$2:$D$3791,director!N1735)</f>
        <v>7</v>
      </c>
      <c r="R331" s="43" cm="1">
        <f t="array" ref="R331">COUNTIF(Table2[Average imdb],"&lt;"&amp;Table2[[#This Row],[Average imdb]])/COUNT((Table2[Average imdb])-1)</f>
        <v>0.90844327176781003</v>
      </c>
    </row>
    <row r="332" spans="14:18" x14ac:dyDescent="0.3">
      <c r="N332" t="s">
        <v>305</v>
      </c>
      <c r="O332">
        <v>7.8</v>
      </c>
      <c r="P332" s="14">
        <f t="shared" si="5"/>
        <v>7.5439999999999987</v>
      </c>
      <c r="Q332">
        <f>COUNTIF(preprocessed!$D$2:$D$3791,director!N2349)</f>
        <v>7</v>
      </c>
      <c r="R332" s="43" cm="1">
        <f t="array" ref="R332">COUNTIF(Table2[Average imdb],"&lt;"&amp;Table2[[#This Row],[Average imdb]])/COUNT((Table2[Average imdb])-1)</f>
        <v>0.90844327176781003</v>
      </c>
    </row>
    <row r="333" spans="14:18" x14ac:dyDescent="0.3">
      <c r="N333" t="s">
        <v>305</v>
      </c>
      <c r="O333">
        <v>8</v>
      </c>
      <c r="P333" s="14">
        <f t="shared" si="5"/>
        <v>7.5439999999999987</v>
      </c>
      <c r="Q333">
        <f>COUNTIF(preprocessed!$D$2:$D$3791,director!N2599)</f>
        <v>7</v>
      </c>
      <c r="R333" s="43" cm="1">
        <f t="array" ref="R333">COUNTIF(Table2[Average imdb],"&lt;"&amp;Table2[[#This Row],[Average imdb]])/COUNT((Table2[Average imdb])-1)</f>
        <v>0.90844327176781003</v>
      </c>
    </row>
    <row r="334" spans="14:18" x14ac:dyDescent="0.3">
      <c r="N334" t="s">
        <v>305</v>
      </c>
      <c r="O334">
        <v>7.1</v>
      </c>
      <c r="P334" s="14">
        <f t="shared" si="5"/>
        <v>7.5439999999999987</v>
      </c>
      <c r="Q334">
        <f>COUNTIF(preprocessed!$D$2:$D$3791,director!N360)</f>
        <v>6</v>
      </c>
      <c r="R334" s="43" cm="1">
        <f t="array" ref="R334">COUNTIF(Table2[Average imdb],"&lt;"&amp;Table2[[#This Row],[Average imdb]])/COUNT((Table2[Average imdb])-1)</f>
        <v>0.90844327176781003</v>
      </c>
    </row>
    <row r="335" spans="14:18" x14ac:dyDescent="0.3">
      <c r="N335" t="s">
        <v>305</v>
      </c>
      <c r="O335">
        <v>8.3000000000000007</v>
      </c>
      <c r="P335" s="14">
        <f t="shared" si="5"/>
        <v>7.5439999999999987</v>
      </c>
      <c r="Q335">
        <f>COUNTIF(preprocessed!$D$2:$D$3791,director!N980)</f>
        <v>6</v>
      </c>
      <c r="R335" s="43" cm="1">
        <f t="array" ref="R335">COUNTIF(Table2[Average imdb],"&lt;"&amp;Table2[[#This Row],[Average imdb]])/COUNT((Table2[Average imdb])-1)</f>
        <v>0.90844327176781003</v>
      </c>
    </row>
    <row r="336" spans="14:18" x14ac:dyDescent="0.3">
      <c r="N336" t="s">
        <v>305</v>
      </c>
      <c r="O336">
        <v>7.6</v>
      </c>
      <c r="P336" s="14">
        <f t="shared" si="5"/>
        <v>7.5439999999999987</v>
      </c>
      <c r="Q336">
        <f>COUNTIF(preprocessed!$D$2:$D$3791,director!N518)</f>
        <v>4</v>
      </c>
      <c r="R336" s="43" cm="1">
        <f t="array" ref="R336">COUNTIF(Table2[Average imdb],"&lt;"&amp;Table2[[#This Row],[Average imdb]])/COUNT((Table2[Average imdb])-1)</f>
        <v>0.90844327176781003</v>
      </c>
    </row>
    <row r="337" spans="14:18" x14ac:dyDescent="0.3">
      <c r="N337" t="s">
        <v>305</v>
      </c>
      <c r="O337">
        <v>8.5</v>
      </c>
      <c r="P337" s="14">
        <f t="shared" si="5"/>
        <v>7.5439999999999987</v>
      </c>
      <c r="Q337">
        <f>COUNTIF(preprocessed!$D$2:$D$3791,director!N1974)</f>
        <v>8</v>
      </c>
      <c r="R337" s="43" cm="1">
        <f t="array" ref="R337">COUNTIF(Table2[Average imdb],"&lt;"&amp;Table2[[#This Row],[Average imdb]])/COUNT((Table2[Average imdb])-1)</f>
        <v>0.90844327176781003</v>
      </c>
    </row>
    <row r="338" spans="14:18" x14ac:dyDescent="0.3">
      <c r="N338" t="s">
        <v>305</v>
      </c>
      <c r="O338">
        <v>7.4</v>
      </c>
      <c r="P338" s="14">
        <f t="shared" si="5"/>
        <v>7.5439999999999987</v>
      </c>
      <c r="Q338">
        <f>COUNTIF(preprocessed!$D$2:$D$3791,director!N620)</f>
        <v>3</v>
      </c>
      <c r="R338" s="43" cm="1">
        <f t="array" ref="R338">COUNTIF(Table2[Average imdb],"&lt;"&amp;Table2[[#This Row],[Average imdb]])/COUNT((Table2[Average imdb])-1)</f>
        <v>0.90844327176781003</v>
      </c>
    </row>
    <row r="339" spans="14:18" x14ac:dyDescent="0.3">
      <c r="N339" t="s">
        <v>305</v>
      </c>
      <c r="O339">
        <v>6.2</v>
      </c>
      <c r="P339" s="14">
        <f t="shared" si="5"/>
        <v>7.5439999999999987</v>
      </c>
      <c r="Q339">
        <f>COUNTIF(preprocessed!$D$2:$D$3791,director!N55)</f>
        <v>1</v>
      </c>
      <c r="R339" s="43" cm="1">
        <f t="array" ref="R339">COUNTIF(Table2[Average imdb],"&lt;"&amp;Table2[[#This Row],[Average imdb]])/COUNT((Table2[Average imdb])-1)</f>
        <v>0.90844327176781003</v>
      </c>
    </row>
    <row r="340" spans="14:18" x14ac:dyDescent="0.3">
      <c r="N340" t="s">
        <v>305</v>
      </c>
      <c r="O340">
        <v>6.5</v>
      </c>
      <c r="P340" s="14">
        <f t="shared" si="5"/>
        <v>7.5439999999999987</v>
      </c>
      <c r="Q340">
        <f>COUNTIF(preprocessed!$D$2:$D$3791,director!N184)</f>
        <v>1</v>
      </c>
      <c r="R340" s="43" cm="1">
        <f t="array" ref="R340">COUNTIF(Table2[Average imdb],"&lt;"&amp;Table2[[#This Row],[Average imdb]])/COUNT((Table2[Average imdb])-1)</f>
        <v>0.90844327176781003</v>
      </c>
    </row>
    <row r="341" spans="14:18" x14ac:dyDescent="0.3">
      <c r="N341" t="s">
        <v>305</v>
      </c>
      <c r="O341">
        <v>7.9</v>
      </c>
      <c r="P341" s="14">
        <f t="shared" si="5"/>
        <v>7.5439999999999987</v>
      </c>
      <c r="Q341">
        <f>COUNTIF(preprocessed!$D$2:$D$3791,director!N2726)</f>
        <v>6</v>
      </c>
      <c r="R341" s="43" cm="1">
        <f t="array" ref="R341">COUNTIF(Table2[Average imdb],"&lt;"&amp;Table2[[#This Row],[Average imdb]])/COUNT((Table2[Average imdb])-1)</f>
        <v>0.90844327176781003</v>
      </c>
    </row>
    <row r="342" spans="14:18" x14ac:dyDescent="0.3">
      <c r="N342" t="s">
        <v>305</v>
      </c>
      <c r="O342">
        <v>6.8</v>
      </c>
      <c r="P342" s="14">
        <f t="shared" si="5"/>
        <v>7.5439999999999987</v>
      </c>
      <c r="Q342">
        <f>COUNTIF(preprocessed!$D$2:$D$3791,director!N174)</f>
        <v>1</v>
      </c>
      <c r="R342" s="43" cm="1">
        <f t="array" ref="R342">COUNTIF(Table2[Average imdb],"&lt;"&amp;Table2[[#This Row],[Average imdb]])/COUNT((Table2[Average imdb])-1)</f>
        <v>0.90844327176781003</v>
      </c>
    </row>
    <row r="343" spans="14:18" x14ac:dyDescent="0.3">
      <c r="N343" t="s">
        <v>305</v>
      </c>
      <c r="O343">
        <v>7.4</v>
      </c>
      <c r="P343" s="14">
        <f t="shared" si="5"/>
        <v>7.5439999999999987</v>
      </c>
      <c r="Q343">
        <f>COUNTIF(preprocessed!$D$2:$D$3791,director!N189)</f>
        <v>1</v>
      </c>
      <c r="R343" s="43" cm="1">
        <f t="array" ref="R343">COUNTIF(Table2[Average imdb],"&lt;"&amp;Table2[[#This Row],[Average imdb]])/COUNT((Table2[Average imdb])-1)</f>
        <v>0.90844327176781003</v>
      </c>
    </row>
    <row r="344" spans="14:18" x14ac:dyDescent="0.3">
      <c r="N344" t="s">
        <v>305</v>
      </c>
      <c r="O344">
        <v>7.7</v>
      </c>
      <c r="P344" s="14">
        <f t="shared" si="5"/>
        <v>7.5439999999999987</v>
      </c>
      <c r="Q344">
        <f>COUNTIF(preprocessed!$D$2:$D$3791,director!N273)</f>
        <v>1</v>
      </c>
      <c r="R344" s="43" cm="1">
        <f t="array" ref="R344">COUNTIF(Table2[Average imdb],"&lt;"&amp;Table2[[#This Row],[Average imdb]])/COUNT((Table2[Average imdb])-1)</f>
        <v>0.90844327176781003</v>
      </c>
    </row>
    <row r="345" spans="14:18" x14ac:dyDescent="0.3">
      <c r="N345" t="s">
        <v>305</v>
      </c>
      <c r="O345">
        <v>6.7</v>
      </c>
      <c r="P345" s="14">
        <f t="shared" si="5"/>
        <v>7.5439999999999987</v>
      </c>
      <c r="Q345">
        <f>COUNTIF(preprocessed!$D$2:$D$3791,director!N561)</f>
        <v>1</v>
      </c>
      <c r="R345" s="43" cm="1">
        <f t="array" ref="R345">COUNTIF(Table2[Average imdb],"&lt;"&amp;Table2[[#This Row],[Average imdb]])/COUNT((Table2[Average imdb])-1)</f>
        <v>0.90844327176781003</v>
      </c>
    </row>
    <row r="346" spans="14:18" x14ac:dyDescent="0.3">
      <c r="N346" t="s">
        <v>305</v>
      </c>
      <c r="O346">
        <v>8.1</v>
      </c>
      <c r="P346" s="14">
        <f t="shared" si="5"/>
        <v>7.5439999999999987</v>
      </c>
      <c r="Q346">
        <f>COUNTIF(preprocessed!$D$2:$D$3791,director!N661)</f>
        <v>1</v>
      </c>
      <c r="R346" s="43" cm="1">
        <f t="array" ref="R346">COUNTIF(Table2[Average imdb],"&lt;"&amp;Table2[[#This Row],[Average imdb]])/COUNT((Table2[Average imdb])-1)</f>
        <v>0.90844327176781003</v>
      </c>
    </row>
    <row r="347" spans="14:18" x14ac:dyDescent="0.3">
      <c r="N347" t="s">
        <v>305</v>
      </c>
      <c r="O347">
        <v>8</v>
      </c>
      <c r="P347" s="14">
        <f t="shared" si="5"/>
        <v>7.5439999999999987</v>
      </c>
      <c r="Q347">
        <f>COUNTIF(preprocessed!$D$2:$D$3791,director!N861)</f>
        <v>5</v>
      </c>
      <c r="R347" s="43" cm="1">
        <f t="array" ref="R347">COUNTIF(Table2[Average imdb],"&lt;"&amp;Table2[[#This Row],[Average imdb]])/COUNT((Table2[Average imdb])-1)</f>
        <v>0.90844327176781003</v>
      </c>
    </row>
    <row r="348" spans="14:18" x14ac:dyDescent="0.3">
      <c r="N348" t="s">
        <v>305</v>
      </c>
      <c r="O348">
        <v>7.6</v>
      </c>
      <c r="P348" s="14">
        <f t="shared" si="5"/>
        <v>7.5439999999999987</v>
      </c>
      <c r="Q348">
        <f>COUNTIF(preprocessed!$D$2:$D$3791,director!N1623)</f>
        <v>1</v>
      </c>
      <c r="R348" s="43" cm="1">
        <f t="array" ref="R348">COUNTIF(Table2[Average imdb],"&lt;"&amp;Table2[[#This Row],[Average imdb]])/COUNT((Table2[Average imdb])-1)</f>
        <v>0.90844327176781003</v>
      </c>
    </row>
    <row r="349" spans="14:18" x14ac:dyDescent="0.3">
      <c r="N349" t="s">
        <v>4113</v>
      </c>
      <c r="O349">
        <v>8</v>
      </c>
      <c r="P349" s="14">
        <f t="shared" si="5"/>
        <v>7.5333333333333341</v>
      </c>
      <c r="Q349">
        <f>COUNTIF(preprocessed!$D$2:$D$3791,director!N2449)</f>
        <v>7</v>
      </c>
      <c r="R349" s="43" cm="1">
        <f t="array" ref="R349">COUNTIF(Table2[Average imdb],"&lt;"&amp;Table2[[#This Row],[Average imdb]])/COUNT((Table2[Average imdb])-1)</f>
        <v>0.90765171503957787</v>
      </c>
    </row>
    <row r="350" spans="14:18" x14ac:dyDescent="0.3">
      <c r="N350" t="s">
        <v>4113</v>
      </c>
      <c r="O350">
        <v>6.6</v>
      </c>
      <c r="P350" s="14">
        <f t="shared" si="5"/>
        <v>7.5333333333333341</v>
      </c>
      <c r="Q350">
        <f>COUNTIF(preprocessed!$D$2:$D$3791,director!N1046)</f>
        <v>2</v>
      </c>
      <c r="R350" s="43" cm="1">
        <f t="array" ref="R350">COUNTIF(Table2[Average imdb],"&lt;"&amp;Table2[[#This Row],[Average imdb]])/COUNT((Table2[Average imdb])-1)</f>
        <v>0.90765171503957787</v>
      </c>
    </row>
    <row r="351" spans="14:18" x14ac:dyDescent="0.3">
      <c r="N351" t="s">
        <v>4113</v>
      </c>
      <c r="O351">
        <v>8</v>
      </c>
      <c r="P351" s="14">
        <f t="shared" si="5"/>
        <v>7.5333333333333341</v>
      </c>
      <c r="Q351">
        <f>COUNTIF(preprocessed!$D$2:$D$3791,director!N2806)</f>
        <v>1</v>
      </c>
      <c r="R351" s="43" cm="1">
        <f t="array" ref="R351">COUNTIF(Table2[Average imdb],"&lt;"&amp;Table2[[#This Row],[Average imdb]])/COUNT((Table2[Average imdb])-1)</f>
        <v>0.90765171503957787</v>
      </c>
    </row>
    <row r="352" spans="14:18" x14ac:dyDescent="0.3">
      <c r="N352" t="s">
        <v>1410</v>
      </c>
      <c r="O352">
        <v>7.9</v>
      </c>
      <c r="P352" s="14">
        <f t="shared" si="5"/>
        <v>7.5250000000000004</v>
      </c>
      <c r="Q352">
        <f>COUNTIF(preprocessed!$D$2:$D$3791,director!N1102)</f>
        <v>19</v>
      </c>
      <c r="R352" s="43" cm="1">
        <f t="array" ref="R352">COUNTIF(Table2[Average imdb],"&lt;"&amp;Table2[[#This Row],[Average imdb]])/COUNT((Table2[Average imdb])-1)</f>
        <v>0.90659630606860153</v>
      </c>
    </row>
    <row r="353" spans="14:18" x14ac:dyDescent="0.3">
      <c r="N353" t="s">
        <v>1410</v>
      </c>
      <c r="O353">
        <v>7</v>
      </c>
      <c r="P353" s="14">
        <f t="shared" si="5"/>
        <v>7.5250000000000004</v>
      </c>
      <c r="Q353">
        <f>COUNTIF(preprocessed!$D$2:$D$3791,director!N1062)</f>
        <v>1</v>
      </c>
      <c r="R353" s="43" cm="1">
        <f t="array" ref="R353">COUNTIF(Table2[Average imdb],"&lt;"&amp;Table2[[#This Row],[Average imdb]])/COUNT((Table2[Average imdb])-1)</f>
        <v>0.90659630606860153</v>
      </c>
    </row>
    <row r="354" spans="14:18" x14ac:dyDescent="0.3">
      <c r="N354" t="s">
        <v>1410</v>
      </c>
      <c r="O354">
        <v>7.6</v>
      </c>
      <c r="P354" s="14">
        <f t="shared" si="5"/>
        <v>7.5250000000000004</v>
      </c>
      <c r="Q354">
        <f>COUNTIF(preprocessed!$D$2:$D$3791,director!N315)</f>
        <v>2</v>
      </c>
      <c r="R354" s="43" cm="1">
        <f t="array" ref="R354">COUNTIF(Table2[Average imdb],"&lt;"&amp;Table2[[#This Row],[Average imdb]])/COUNT((Table2[Average imdb])-1)</f>
        <v>0.90659630606860153</v>
      </c>
    </row>
    <row r="355" spans="14:18" x14ac:dyDescent="0.3">
      <c r="N355" t="s">
        <v>1410</v>
      </c>
      <c r="O355">
        <v>7.6</v>
      </c>
      <c r="P355" s="14">
        <f t="shared" si="5"/>
        <v>7.5250000000000004</v>
      </c>
      <c r="Q355">
        <f>COUNTIF(preprocessed!$D$2:$D$3791,director!N2644)</f>
        <v>1</v>
      </c>
      <c r="R355" s="43" cm="1">
        <f t="array" ref="R355">COUNTIF(Table2[Average imdb],"&lt;"&amp;Table2[[#This Row],[Average imdb]])/COUNT((Table2[Average imdb])-1)</f>
        <v>0.90659630606860153</v>
      </c>
    </row>
    <row r="356" spans="14:18" x14ac:dyDescent="0.3">
      <c r="N356" t="s">
        <v>4965</v>
      </c>
      <c r="O356">
        <v>7.3</v>
      </c>
      <c r="P356" s="14">
        <f t="shared" si="5"/>
        <v>7.5166666666666666</v>
      </c>
      <c r="Q356">
        <f>COUNTIF(preprocessed!$D$2:$D$3791,director!N1806)</f>
        <v>12</v>
      </c>
      <c r="R356" s="43" cm="1">
        <f t="array" ref="R356">COUNTIF(Table2[Average imdb],"&lt;"&amp;Table2[[#This Row],[Average imdb]])/COUNT((Table2[Average imdb])-1)</f>
        <v>0.9050131926121372</v>
      </c>
    </row>
    <row r="357" spans="14:18" x14ac:dyDescent="0.3">
      <c r="N357" t="s">
        <v>4965</v>
      </c>
      <c r="O357">
        <v>8.1</v>
      </c>
      <c r="P357" s="14">
        <f t="shared" si="5"/>
        <v>7.5166666666666666</v>
      </c>
      <c r="Q357">
        <f>COUNTIF(preprocessed!$D$2:$D$3791,director!N1769)</f>
        <v>3</v>
      </c>
      <c r="R357" s="43" cm="1">
        <f t="array" ref="R357">COUNTIF(Table2[Average imdb],"&lt;"&amp;Table2[[#This Row],[Average imdb]])/COUNT((Table2[Average imdb])-1)</f>
        <v>0.9050131926121372</v>
      </c>
    </row>
    <row r="358" spans="14:18" x14ac:dyDescent="0.3">
      <c r="N358" t="s">
        <v>4965</v>
      </c>
      <c r="O358">
        <v>7.9</v>
      </c>
      <c r="P358" s="14">
        <f t="shared" si="5"/>
        <v>7.5166666666666666</v>
      </c>
      <c r="Q358">
        <f>COUNTIF(preprocessed!$D$2:$D$3791,director!N2397)</f>
        <v>4</v>
      </c>
      <c r="R358" s="43" cm="1">
        <f t="array" ref="R358">COUNTIF(Table2[Average imdb],"&lt;"&amp;Table2[[#This Row],[Average imdb]])/COUNT((Table2[Average imdb])-1)</f>
        <v>0.9050131926121372</v>
      </c>
    </row>
    <row r="359" spans="14:18" x14ac:dyDescent="0.3">
      <c r="N359" t="s">
        <v>4965</v>
      </c>
      <c r="O359">
        <v>7.1</v>
      </c>
      <c r="P359" s="14">
        <f t="shared" si="5"/>
        <v>7.5166666666666666</v>
      </c>
      <c r="Q359">
        <f>COUNTIF(preprocessed!$D$2:$D$3791,director!N1281)</f>
        <v>1</v>
      </c>
      <c r="R359" s="43" cm="1">
        <f t="array" ref="R359">COUNTIF(Table2[Average imdb],"&lt;"&amp;Table2[[#This Row],[Average imdb]])/COUNT((Table2[Average imdb])-1)</f>
        <v>0.9050131926121372</v>
      </c>
    </row>
    <row r="360" spans="14:18" x14ac:dyDescent="0.3">
      <c r="N360" t="s">
        <v>4965</v>
      </c>
      <c r="O360">
        <v>8</v>
      </c>
      <c r="P360" s="14">
        <f t="shared" si="5"/>
        <v>7.5166666666666666</v>
      </c>
      <c r="Q360">
        <f>COUNTIF(preprocessed!$D$2:$D$3791,director!N1290)</f>
        <v>1</v>
      </c>
      <c r="R360" s="43" cm="1">
        <f t="array" ref="R360">COUNTIF(Table2[Average imdb],"&lt;"&amp;Table2[[#This Row],[Average imdb]])/COUNT((Table2[Average imdb])-1)</f>
        <v>0.9050131926121372</v>
      </c>
    </row>
    <row r="361" spans="14:18" x14ac:dyDescent="0.3">
      <c r="N361" t="s">
        <v>4965</v>
      </c>
      <c r="O361">
        <v>6.7</v>
      </c>
      <c r="P361" s="14">
        <f t="shared" si="5"/>
        <v>7.5166666666666666</v>
      </c>
      <c r="Q361">
        <f>COUNTIF(preprocessed!$D$2:$D$3791,director!N2103)</f>
        <v>1</v>
      </c>
      <c r="R361" s="43" cm="1">
        <f t="array" ref="R361">COUNTIF(Table2[Average imdb],"&lt;"&amp;Table2[[#This Row],[Average imdb]])/COUNT((Table2[Average imdb])-1)</f>
        <v>0.9050131926121372</v>
      </c>
    </row>
    <row r="362" spans="14:18" x14ac:dyDescent="0.3">
      <c r="N362" t="s">
        <v>2445</v>
      </c>
      <c r="O362">
        <v>7.5</v>
      </c>
      <c r="P362" s="14">
        <f t="shared" si="5"/>
        <v>7.5</v>
      </c>
      <c r="Q362">
        <f>COUNTIF(preprocessed!$D$2:$D$3791,director!N1799)</f>
        <v>12</v>
      </c>
      <c r="R362" s="43" cm="1">
        <f t="array" ref="R362">COUNTIF(Table2[Average imdb],"&lt;"&amp;Table2[[#This Row],[Average imdb]])/COUNT((Table2[Average imdb])-1)</f>
        <v>0.89656992084432718</v>
      </c>
    </row>
    <row r="363" spans="14:18" x14ac:dyDescent="0.3">
      <c r="N363" t="s">
        <v>9692</v>
      </c>
      <c r="O363">
        <v>7.5</v>
      </c>
      <c r="P363" s="14">
        <f t="shared" si="5"/>
        <v>7.5</v>
      </c>
      <c r="Q363">
        <f>COUNTIF(preprocessed!$D$2:$D$3791,director!N2677)</f>
        <v>11</v>
      </c>
      <c r="R363" s="43" cm="1">
        <f t="array" ref="R363">COUNTIF(Table2[Average imdb],"&lt;"&amp;Table2[[#This Row],[Average imdb]])/COUNT((Table2[Average imdb])-1)</f>
        <v>0.89656992084432718</v>
      </c>
    </row>
    <row r="364" spans="14:18" x14ac:dyDescent="0.3">
      <c r="N364" t="s">
        <v>6686</v>
      </c>
      <c r="O364">
        <v>7.5</v>
      </c>
      <c r="P364" s="14">
        <f t="shared" si="5"/>
        <v>7.5</v>
      </c>
      <c r="Q364">
        <f>COUNTIF(preprocessed!$D$2:$D$3791,director!N1787)</f>
        <v>10</v>
      </c>
      <c r="R364" s="43" cm="1">
        <f t="array" ref="R364">COUNTIF(Table2[Average imdb],"&lt;"&amp;Table2[[#This Row],[Average imdb]])/COUNT((Table2[Average imdb])-1)</f>
        <v>0.89656992084432718</v>
      </c>
    </row>
    <row r="365" spans="14:18" x14ac:dyDescent="0.3">
      <c r="N365" t="s">
        <v>8994</v>
      </c>
      <c r="O365">
        <v>7.1</v>
      </c>
      <c r="P365" s="14">
        <f t="shared" si="5"/>
        <v>7.5</v>
      </c>
      <c r="Q365">
        <f>COUNTIF(preprocessed!$D$2:$D$3791,director!N2867)</f>
        <v>10</v>
      </c>
      <c r="R365" s="43" cm="1">
        <f t="array" ref="R365">COUNTIF(Table2[Average imdb],"&lt;"&amp;Table2[[#This Row],[Average imdb]])/COUNT((Table2[Average imdb])-1)</f>
        <v>0.89656992084432718</v>
      </c>
    </row>
    <row r="366" spans="14:18" x14ac:dyDescent="0.3">
      <c r="N366" t="s">
        <v>8988</v>
      </c>
      <c r="O366">
        <v>7.5</v>
      </c>
      <c r="P366" s="14">
        <f t="shared" si="5"/>
        <v>7.5</v>
      </c>
      <c r="Q366">
        <f>COUNTIF(preprocessed!$D$2:$D$3791,director!N2469)</f>
        <v>9</v>
      </c>
      <c r="R366" s="43" cm="1">
        <f t="array" ref="R366">COUNTIF(Table2[Average imdb],"&lt;"&amp;Table2[[#This Row],[Average imdb]])/COUNT((Table2[Average imdb])-1)</f>
        <v>0.89656992084432718</v>
      </c>
    </row>
    <row r="367" spans="14:18" x14ac:dyDescent="0.3">
      <c r="N367" t="s">
        <v>8994</v>
      </c>
      <c r="O367">
        <v>7.4</v>
      </c>
      <c r="P367" s="14">
        <f t="shared" si="5"/>
        <v>7.5</v>
      </c>
      <c r="Q367">
        <f>COUNTIF(preprocessed!$D$2:$D$3791,director!N2471)</f>
        <v>9</v>
      </c>
      <c r="R367" s="43" cm="1">
        <f t="array" ref="R367">COUNTIF(Table2[Average imdb],"&lt;"&amp;Table2[[#This Row],[Average imdb]])/COUNT((Table2[Average imdb])-1)</f>
        <v>0.89656992084432718</v>
      </c>
    </row>
    <row r="368" spans="14:18" x14ac:dyDescent="0.3">
      <c r="N368" t="s">
        <v>2449</v>
      </c>
      <c r="O368">
        <v>8.1</v>
      </c>
      <c r="P368" s="14">
        <f t="shared" si="5"/>
        <v>7.5</v>
      </c>
      <c r="Q368">
        <f>COUNTIF(preprocessed!$D$2:$D$3791,director!N1736)</f>
        <v>7</v>
      </c>
      <c r="R368" s="43" cm="1">
        <f t="array" ref="R368">COUNTIF(Table2[Average imdb],"&lt;"&amp;Table2[[#This Row],[Average imdb]])/COUNT((Table2[Average imdb])-1)</f>
        <v>0.89656992084432718</v>
      </c>
    </row>
    <row r="369" spans="14:18" x14ac:dyDescent="0.3">
      <c r="N369" t="s">
        <v>7473</v>
      </c>
      <c r="O369">
        <v>7.5</v>
      </c>
      <c r="P369" s="14">
        <f t="shared" si="5"/>
        <v>7.5</v>
      </c>
      <c r="Q369">
        <f>COUNTIF(preprocessed!$D$2:$D$3791,director!N2021)</f>
        <v>6</v>
      </c>
      <c r="R369" s="43" cm="1">
        <f t="array" ref="R369">COUNTIF(Table2[Average imdb],"&lt;"&amp;Table2[[#This Row],[Average imdb]])/COUNT((Table2[Average imdb])-1)</f>
        <v>0.89656992084432718</v>
      </c>
    </row>
    <row r="370" spans="14:18" x14ac:dyDescent="0.3">
      <c r="N370" t="s">
        <v>9769</v>
      </c>
      <c r="O370">
        <v>7.5</v>
      </c>
      <c r="P370" s="14">
        <f t="shared" si="5"/>
        <v>7.5</v>
      </c>
      <c r="Q370">
        <f>COUNTIF(preprocessed!$D$2:$D$3791,director!N2700)</f>
        <v>6</v>
      </c>
      <c r="R370" s="43" cm="1">
        <f t="array" ref="R370">COUNTIF(Table2[Average imdb],"&lt;"&amp;Table2[[#This Row],[Average imdb]])/COUNT((Table2[Average imdb])-1)</f>
        <v>0.89656992084432718</v>
      </c>
    </row>
    <row r="371" spans="14:18" x14ac:dyDescent="0.3">
      <c r="N371" t="s">
        <v>7862</v>
      </c>
      <c r="O371">
        <v>6.9</v>
      </c>
      <c r="P371" s="14">
        <f t="shared" si="5"/>
        <v>7.5</v>
      </c>
      <c r="Q371">
        <f>COUNTIF(preprocessed!$D$2:$D$3791,director!N2135)</f>
        <v>5</v>
      </c>
      <c r="R371" s="43" cm="1">
        <f t="array" ref="R371">COUNTIF(Table2[Average imdb],"&lt;"&amp;Table2[[#This Row],[Average imdb]])/COUNT((Table2[Average imdb])-1)</f>
        <v>0.89656992084432718</v>
      </c>
    </row>
    <row r="372" spans="14:18" x14ac:dyDescent="0.3">
      <c r="N372" t="s">
        <v>11638</v>
      </c>
      <c r="O372">
        <v>7.5</v>
      </c>
      <c r="P372" s="14">
        <f t="shared" si="5"/>
        <v>7.5</v>
      </c>
      <c r="Q372">
        <f>COUNTIF(preprocessed!$D$2:$D$3791,director!N3228)</f>
        <v>1</v>
      </c>
      <c r="R372" s="43" cm="1">
        <f t="array" ref="R372">COUNTIF(Table2[Average imdb],"&lt;"&amp;Table2[[#This Row],[Average imdb]])/COUNT((Table2[Average imdb])-1)</f>
        <v>0.89656992084432718</v>
      </c>
    </row>
    <row r="373" spans="14:18" x14ac:dyDescent="0.3">
      <c r="N373" t="s">
        <v>3606</v>
      </c>
      <c r="O373">
        <v>7.6</v>
      </c>
      <c r="P373" s="14">
        <f t="shared" si="5"/>
        <v>7.5</v>
      </c>
      <c r="Q373">
        <f>COUNTIF(preprocessed!$D$2:$D$3791,director!N903)</f>
        <v>8</v>
      </c>
      <c r="R373" s="43" cm="1">
        <f t="array" ref="R373">COUNTIF(Table2[Average imdb],"&lt;"&amp;Table2[[#This Row],[Average imdb]])/COUNT((Table2[Average imdb])-1)</f>
        <v>0.89656992084432718</v>
      </c>
    </row>
    <row r="374" spans="14:18" x14ac:dyDescent="0.3">
      <c r="N374" t="s">
        <v>7823</v>
      </c>
      <c r="O374">
        <v>7.5</v>
      </c>
      <c r="P374" s="14">
        <f t="shared" si="5"/>
        <v>7.5</v>
      </c>
      <c r="Q374">
        <f>COUNTIF(preprocessed!$D$2:$D$3791,director!N2123)</f>
        <v>4</v>
      </c>
      <c r="R374" s="43" cm="1">
        <f t="array" ref="R374">COUNTIF(Table2[Average imdb],"&lt;"&amp;Table2[[#This Row],[Average imdb]])/COUNT((Table2[Average imdb])-1)</f>
        <v>0.89656992084432718</v>
      </c>
    </row>
    <row r="375" spans="14:18" x14ac:dyDescent="0.3">
      <c r="N375" t="s">
        <v>8994</v>
      </c>
      <c r="O375">
        <v>8</v>
      </c>
      <c r="P375" s="14">
        <f t="shared" si="5"/>
        <v>7.5</v>
      </c>
      <c r="Q375">
        <f>COUNTIF(preprocessed!$D$2:$D$3791,director!N2589)</f>
        <v>2</v>
      </c>
      <c r="R375" s="43" cm="1">
        <f t="array" ref="R375">COUNTIF(Table2[Average imdb],"&lt;"&amp;Table2[[#This Row],[Average imdb]])/COUNT((Table2[Average imdb])-1)</f>
        <v>0.89656992084432718</v>
      </c>
    </row>
    <row r="376" spans="14:18" x14ac:dyDescent="0.3">
      <c r="N376" t="s">
        <v>13923</v>
      </c>
      <c r="O376">
        <v>7.5</v>
      </c>
      <c r="P376" s="14">
        <f t="shared" si="5"/>
        <v>7.5</v>
      </c>
      <c r="Q376">
        <f>COUNTIF(preprocessed!$D$2:$D$3791,director!N3785)</f>
        <v>4</v>
      </c>
      <c r="R376" s="43" cm="1">
        <f t="array" ref="R376">COUNTIF(Table2[Average imdb],"&lt;"&amp;Table2[[#This Row],[Average imdb]])/COUNT((Table2[Average imdb])-1)</f>
        <v>0.89656992084432718</v>
      </c>
    </row>
    <row r="377" spans="14:18" x14ac:dyDescent="0.3">
      <c r="N377" t="s">
        <v>1550</v>
      </c>
      <c r="O377">
        <v>7.5</v>
      </c>
      <c r="P377" s="14">
        <f t="shared" si="5"/>
        <v>7.5</v>
      </c>
      <c r="Q377">
        <f>COUNTIF(preprocessed!$D$2:$D$3791,director!N350)</f>
        <v>3</v>
      </c>
      <c r="R377" s="43" cm="1">
        <f t="array" ref="R377">COUNTIF(Table2[Average imdb],"&lt;"&amp;Table2[[#This Row],[Average imdb]])/COUNT((Table2[Average imdb])-1)</f>
        <v>0.89656992084432718</v>
      </c>
    </row>
    <row r="378" spans="14:18" x14ac:dyDescent="0.3">
      <c r="N378" t="s">
        <v>4144</v>
      </c>
      <c r="O378">
        <v>6.8</v>
      </c>
      <c r="P378" s="14">
        <f t="shared" si="5"/>
        <v>7.5</v>
      </c>
      <c r="Q378">
        <f>COUNTIF(preprocessed!$D$2:$D$3791,director!N1054)</f>
        <v>3</v>
      </c>
      <c r="R378" s="43" cm="1">
        <f t="array" ref="R378">COUNTIF(Table2[Average imdb],"&lt;"&amp;Table2[[#This Row],[Average imdb]])/COUNT((Table2[Average imdb])-1)</f>
        <v>0.89656992084432718</v>
      </c>
    </row>
    <row r="379" spans="14:18" x14ac:dyDescent="0.3">
      <c r="N379" t="s">
        <v>5807</v>
      </c>
      <c r="O379">
        <v>7.5</v>
      </c>
      <c r="P379" s="14">
        <f t="shared" si="5"/>
        <v>7.5</v>
      </c>
      <c r="Q379">
        <f>COUNTIF(preprocessed!$D$2:$D$3791,director!N1529)</f>
        <v>9</v>
      </c>
      <c r="R379" s="43" cm="1">
        <f t="array" ref="R379">COUNTIF(Table2[Average imdb],"&lt;"&amp;Table2[[#This Row],[Average imdb]])/COUNT((Table2[Average imdb])-1)</f>
        <v>0.89656992084432718</v>
      </c>
    </row>
    <row r="380" spans="14:18" x14ac:dyDescent="0.3">
      <c r="N380" t="s">
        <v>3606</v>
      </c>
      <c r="O380">
        <v>7.4</v>
      </c>
      <c r="P380" s="14">
        <f t="shared" si="5"/>
        <v>7.5</v>
      </c>
      <c r="Q380">
        <f>COUNTIF(preprocessed!$D$2:$D$3791,director!N2999)</f>
        <v>3</v>
      </c>
      <c r="R380" s="43" cm="1">
        <f t="array" ref="R380">COUNTIF(Table2[Average imdb],"&lt;"&amp;Table2[[#This Row],[Average imdb]])/COUNT((Table2[Average imdb])-1)</f>
        <v>0.89656992084432718</v>
      </c>
    </row>
    <row r="381" spans="14:18" x14ac:dyDescent="0.3">
      <c r="N381" t="s">
        <v>12085</v>
      </c>
      <c r="O381">
        <v>7.5</v>
      </c>
      <c r="P381" s="14">
        <f t="shared" si="5"/>
        <v>7.5</v>
      </c>
      <c r="Q381">
        <f>COUNTIF(preprocessed!$D$2:$D$3791,director!N3346)</f>
        <v>3</v>
      </c>
      <c r="R381" s="43" cm="1">
        <f t="array" ref="R381">COUNTIF(Table2[Average imdb],"&lt;"&amp;Table2[[#This Row],[Average imdb]])/COUNT((Table2[Average imdb])-1)</f>
        <v>0.89656992084432718</v>
      </c>
    </row>
    <row r="382" spans="14:18" x14ac:dyDescent="0.3">
      <c r="N382" t="s">
        <v>4216</v>
      </c>
      <c r="O382">
        <v>7.5</v>
      </c>
      <c r="P382" s="14">
        <f t="shared" si="5"/>
        <v>7.5</v>
      </c>
      <c r="Q382">
        <f>COUNTIF(preprocessed!$D$2:$D$3791,director!N1074)</f>
        <v>1</v>
      </c>
      <c r="R382" s="43" cm="1">
        <f t="array" ref="R382">COUNTIF(Table2[Average imdb],"&lt;"&amp;Table2[[#This Row],[Average imdb]])/COUNT((Table2[Average imdb])-1)</f>
        <v>0.89656992084432718</v>
      </c>
    </row>
    <row r="383" spans="14:18" x14ac:dyDescent="0.3">
      <c r="N383" t="s">
        <v>2449</v>
      </c>
      <c r="O383">
        <v>6.9</v>
      </c>
      <c r="P383" s="14">
        <f t="shared" si="5"/>
        <v>7.5</v>
      </c>
      <c r="Q383">
        <f>COUNTIF(preprocessed!$D$2:$D$3791,director!N1561)</f>
        <v>2</v>
      </c>
      <c r="R383" s="43" cm="1">
        <f t="array" ref="R383">COUNTIF(Table2[Average imdb],"&lt;"&amp;Table2[[#This Row],[Average imdb]])/COUNT((Table2[Average imdb])-1)</f>
        <v>0.89656992084432718</v>
      </c>
    </row>
    <row r="384" spans="14:18" x14ac:dyDescent="0.3">
      <c r="N384" t="s">
        <v>4144</v>
      </c>
      <c r="O384">
        <v>8.1999999999999993</v>
      </c>
      <c r="P384" s="14">
        <f t="shared" si="5"/>
        <v>7.5</v>
      </c>
      <c r="Q384">
        <f>COUNTIF(preprocessed!$D$2:$D$3791,director!N2059)</f>
        <v>4</v>
      </c>
      <c r="R384" s="43" cm="1">
        <f t="array" ref="R384">COUNTIF(Table2[Average imdb],"&lt;"&amp;Table2[[#This Row],[Average imdb]])/COUNT((Table2[Average imdb])-1)</f>
        <v>0.89656992084432718</v>
      </c>
    </row>
    <row r="385" spans="14:18" x14ac:dyDescent="0.3">
      <c r="N385" t="s">
        <v>9921</v>
      </c>
      <c r="O385">
        <v>7.5</v>
      </c>
      <c r="P385" s="14">
        <f t="shared" si="5"/>
        <v>7.5</v>
      </c>
      <c r="Q385">
        <f>COUNTIF(preprocessed!$D$2:$D$3791,director!N2746)</f>
        <v>2</v>
      </c>
      <c r="R385" s="43" cm="1">
        <f t="array" ref="R385">COUNTIF(Table2[Average imdb],"&lt;"&amp;Table2[[#This Row],[Average imdb]])/COUNT((Table2[Average imdb])-1)</f>
        <v>0.89656992084432718</v>
      </c>
    </row>
    <row r="386" spans="14:18" x14ac:dyDescent="0.3">
      <c r="N386" t="s">
        <v>7862</v>
      </c>
      <c r="O386">
        <v>8.1</v>
      </c>
      <c r="P386" s="14">
        <f t="shared" ref="P386:P449" si="6">AVERAGEIF($N$2:$N$3791,N386,$O$2:$O$3791)</f>
        <v>7.5</v>
      </c>
      <c r="Q386">
        <f>COUNTIF(preprocessed!$D$2:$D$3791,director!N2964)</f>
        <v>1</v>
      </c>
      <c r="R386" s="43" cm="1">
        <f t="array" ref="R386">COUNTIF(Table2[Average imdb],"&lt;"&amp;Table2[[#This Row],[Average imdb]])/COUNT((Table2[Average imdb])-1)</f>
        <v>0.89656992084432718</v>
      </c>
    </row>
    <row r="387" spans="14:18" x14ac:dyDescent="0.3">
      <c r="N387" t="s">
        <v>12697</v>
      </c>
      <c r="O387">
        <v>7.5</v>
      </c>
      <c r="P387" s="14">
        <f t="shared" si="6"/>
        <v>7.5</v>
      </c>
      <c r="Q387">
        <f>COUNTIF(preprocessed!$D$2:$D$3791,director!N3497)</f>
        <v>2</v>
      </c>
      <c r="R387" s="43" cm="1">
        <f t="array" ref="R387">COUNTIF(Table2[Average imdb],"&lt;"&amp;Table2[[#This Row],[Average imdb]])/COUNT((Table2[Average imdb])-1)</f>
        <v>0.89656992084432718</v>
      </c>
    </row>
    <row r="388" spans="14:18" x14ac:dyDescent="0.3">
      <c r="N388" t="s">
        <v>13747</v>
      </c>
      <c r="O388">
        <v>7.5</v>
      </c>
      <c r="P388" s="14">
        <f t="shared" si="6"/>
        <v>7.5</v>
      </c>
      <c r="Q388">
        <f>COUNTIF(preprocessed!$D$2:$D$3791,director!N3746)</f>
        <v>2</v>
      </c>
      <c r="R388" s="43" cm="1">
        <f t="array" ref="R388">COUNTIF(Table2[Average imdb],"&lt;"&amp;Table2[[#This Row],[Average imdb]])/COUNT((Table2[Average imdb])-1)</f>
        <v>0.89656992084432718</v>
      </c>
    </row>
    <row r="389" spans="14:18" x14ac:dyDescent="0.3">
      <c r="N389" t="s">
        <v>5029</v>
      </c>
      <c r="O389">
        <v>6.2</v>
      </c>
      <c r="P389" s="14">
        <f t="shared" si="6"/>
        <v>7.5</v>
      </c>
      <c r="Q389">
        <f>COUNTIF(preprocessed!$D$2:$D$3791,director!N1299)</f>
        <v>1</v>
      </c>
      <c r="R389" s="43" cm="1">
        <f t="array" ref="R389">COUNTIF(Table2[Average imdb],"&lt;"&amp;Table2[[#This Row],[Average imdb]])/COUNT((Table2[Average imdb])-1)</f>
        <v>0.89656992084432718</v>
      </c>
    </row>
    <row r="390" spans="14:18" x14ac:dyDescent="0.3">
      <c r="N390" t="s">
        <v>5029</v>
      </c>
      <c r="O390">
        <v>8.8000000000000007</v>
      </c>
      <c r="P390" s="14">
        <f t="shared" si="6"/>
        <v>7.5</v>
      </c>
      <c r="Q390">
        <f>COUNTIF(preprocessed!$D$2:$D$3791,director!N1888)</f>
        <v>5</v>
      </c>
      <c r="R390" s="43" cm="1">
        <f t="array" ref="R390">COUNTIF(Table2[Average imdb],"&lt;"&amp;Table2[[#This Row],[Average imdb]])/COUNT((Table2[Average imdb])-1)</f>
        <v>0.89656992084432718</v>
      </c>
    </row>
    <row r="391" spans="14:18" x14ac:dyDescent="0.3">
      <c r="N391" t="s">
        <v>10904</v>
      </c>
      <c r="O391">
        <v>7.5</v>
      </c>
      <c r="P391" s="14">
        <f t="shared" si="6"/>
        <v>7.5</v>
      </c>
      <c r="Q391">
        <f>COUNTIF(preprocessed!$D$2:$D$3791,director!N3029)</f>
        <v>3</v>
      </c>
      <c r="R391" s="43" cm="1">
        <f t="array" ref="R391">COUNTIF(Table2[Average imdb],"&lt;"&amp;Table2[[#This Row],[Average imdb]])/COUNT((Table2[Average imdb])-1)</f>
        <v>0.89656992084432718</v>
      </c>
    </row>
    <row r="392" spans="14:18" x14ac:dyDescent="0.3">
      <c r="N392" t="s">
        <v>13515</v>
      </c>
      <c r="O392">
        <v>7.5</v>
      </c>
      <c r="P392" s="14">
        <f t="shared" si="6"/>
        <v>7.5</v>
      </c>
      <c r="Q392">
        <f>COUNTIF(preprocessed!$D$2:$D$3791,director!N3693)</f>
        <v>1</v>
      </c>
      <c r="R392" s="43" cm="1">
        <f t="array" ref="R392">COUNTIF(Table2[Average imdb],"&lt;"&amp;Table2[[#This Row],[Average imdb]])/COUNT((Table2[Average imdb])-1)</f>
        <v>0.89656992084432718</v>
      </c>
    </row>
    <row r="393" spans="14:18" x14ac:dyDescent="0.3">
      <c r="N393" t="s">
        <v>13702</v>
      </c>
      <c r="O393">
        <v>7.5</v>
      </c>
      <c r="P393" s="14">
        <f t="shared" si="6"/>
        <v>7.5</v>
      </c>
      <c r="Q393">
        <f>COUNTIF(preprocessed!$D$2:$D$3791,director!N3737)</f>
        <v>1</v>
      </c>
      <c r="R393" s="43" cm="1">
        <f t="array" ref="R393">COUNTIF(Table2[Average imdb],"&lt;"&amp;Table2[[#This Row],[Average imdb]])/COUNT((Table2[Average imdb])-1)</f>
        <v>0.89656992084432718</v>
      </c>
    </row>
    <row r="394" spans="14:18" x14ac:dyDescent="0.3">
      <c r="N394" t="s">
        <v>896</v>
      </c>
      <c r="O394">
        <v>7.9</v>
      </c>
      <c r="P394" s="14">
        <f t="shared" si="6"/>
        <v>7.4833333333333334</v>
      </c>
      <c r="Q394">
        <f>COUNTIF(preprocessed!$D$2:$D$3791,director!N3087)</f>
        <v>15</v>
      </c>
      <c r="R394" s="43" cm="1">
        <f t="array" ref="R394">COUNTIF(Table2[Average imdb],"&lt;"&amp;Table2[[#This Row],[Average imdb]])/COUNT((Table2[Average imdb])-1)</f>
        <v>0.89498680738786285</v>
      </c>
    </row>
    <row r="395" spans="14:18" x14ac:dyDescent="0.3">
      <c r="N395" t="s">
        <v>896</v>
      </c>
      <c r="O395">
        <v>7.3</v>
      </c>
      <c r="P395" s="14">
        <f t="shared" si="6"/>
        <v>7.4833333333333334</v>
      </c>
      <c r="Q395">
        <f>COUNTIF(preprocessed!$D$2:$D$3791,director!N1414)</f>
        <v>4</v>
      </c>
      <c r="R395" s="43" cm="1">
        <f t="array" ref="R395">COUNTIF(Table2[Average imdb],"&lt;"&amp;Table2[[#This Row],[Average imdb]])/COUNT((Table2[Average imdb])-1)</f>
        <v>0.89498680738786285</v>
      </c>
    </row>
    <row r="396" spans="14:18" x14ac:dyDescent="0.3">
      <c r="N396" t="s">
        <v>896</v>
      </c>
      <c r="O396">
        <v>5.8</v>
      </c>
      <c r="P396" s="14">
        <f t="shared" si="6"/>
        <v>7.4833333333333334</v>
      </c>
      <c r="Q396">
        <f>COUNTIF(preprocessed!$D$2:$D$3791,director!N188)</f>
        <v>1</v>
      </c>
      <c r="R396" s="43" cm="1">
        <f t="array" ref="R396">COUNTIF(Table2[Average imdb],"&lt;"&amp;Table2[[#This Row],[Average imdb]])/COUNT((Table2[Average imdb])-1)</f>
        <v>0.89498680738786285</v>
      </c>
    </row>
    <row r="397" spans="14:18" x14ac:dyDescent="0.3">
      <c r="N397" t="s">
        <v>896</v>
      </c>
      <c r="O397">
        <v>8</v>
      </c>
      <c r="P397" s="14">
        <f t="shared" si="6"/>
        <v>7.4833333333333334</v>
      </c>
      <c r="Q397">
        <f>COUNTIF(preprocessed!$D$2:$D$3791,director!N2524)</f>
        <v>2</v>
      </c>
      <c r="R397" s="43" cm="1">
        <f t="array" ref="R397">COUNTIF(Table2[Average imdb],"&lt;"&amp;Table2[[#This Row],[Average imdb]])/COUNT((Table2[Average imdb])-1)</f>
        <v>0.89498680738786285</v>
      </c>
    </row>
    <row r="398" spans="14:18" x14ac:dyDescent="0.3">
      <c r="N398" t="s">
        <v>896</v>
      </c>
      <c r="O398">
        <v>8.4</v>
      </c>
      <c r="P398" s="14">
        <f t="shared" si="6"/>
        <v>7.4833333333333334</v>
      </c>
      <c r="Q398">
        <f>COUNTIF(preprocessed!$D$2:$D$3791,director!N3244)</f>
        <v>1</v>
      </c>
      <c r="R398" s="43" cm="1">
        <f t="array" ref="R398">COUNTIF(Table2[Average imdb],"&lt;"&amp;Table2[[#This Row],[Average imdb]])/COUNT((Table2[Average imdb])-1)</f>
        <v>0.89498680738786285</v>
      </c>
    </row>
    <row r="399" spans="14:18" x14ac:dyDescent="0.3">
      <c r="N399" t="s">
        <v>896</v>
      </c>
      <c r="O399">
        <v>7.5</v>
      </c>
      <c r="P399" s="14">
        <f t="shared" si="6"/>
        <v>7.4833333333333334</v>
      </c>
      <c r="Q399">
        <f>COUNTIF(preprocessed!$D$2:$D$3791,director!N3767)</f>
        <v>1</v>
      </c>
      <c r="R399" s="43" cm="1">
        <f t="array" ref="R399">COUNTIF(Table2[Average imdb],"&lt;"&amp;Table2[[#This Row],[Average imdb]])/COUNT((Table2[Average imdb])-1)</f>
        <v>0.89498680738786285</v>
      </c>
    </row>
    <row r="400" spans="14:18" x14ac:dyDescent="0.3">
      <c r="N400" t="s">
        <v>5357</v>
      </c>
      <c r="O400">
        <v>8</v>
      </c>
      <c r="P400" s="14">
        <f t="shared" si="6"/>
        <v>7.4666666666666659</v>
      </c>
      <c r="Q400">
        <f>COUNTIF(preprocessed!$D$2:$D$3791,director!N3164)</f>
        <v>4</v>
      </c>
      <c r="R400" s="43" cm="1">
        <f t="array" ref="R400">COUNTIF(Table2[Average imdb],"&lt;"&amp;Table2[[#This Row],[Average imdb]])/COUNT((Table2[Average imdb])-1)</f>
        <v>0.89419525065963057</v>
      </c>
    </row>
    <row r="401" spans="14:18" x14ac:dyDescent="0.3">
      <c r="N401" t="s">
        <v>5357</v>
      </c>
      <c r="O401">
        <v>7.3</v>
      </c>
      <c r="P401" s="14">
        <f t="shared" si="6"/>
        <v>7.4666666666666659</v>
      </c>
      <c r="Q401">
        <f>COUNTIF(preprocessed!$D$2:$D$3791,director!N1395)</f>
        <v>3</v>
      </c>
      <c r="R401" s="43" cm="1">
        <f t="array" ref="R401">COUNTIF(Table2[Average imdb],"&lt;"&amp;Table2[[#This Row],[Average imdb]])/COUNT((Table2[Average imdb])-1)</f>
        <v>0.89419525065963057</v>
      </c>
    </row>
    <row r="402" spans="14:18" x14ac:dyDescent="0.3">
      <c r="N402" t="s">
        <v>5357</v>
      </c>
      <c r="O402">
        <v>7.1</v>
      </c>
      <c r="P402" s="14">
        <f t="shared" si="6"/>
        <v>7.4666666666666659</v>
      </c>
      <c r="Q402">
        <f>COUNTIF(preprocessed!$D$2:$D$3791,director!N2377)</f>
        <v>4</v>
      </c>
      <c r="R402" s="43" cm="1">
        <f t="array" ref="R402">COUNTIF(Table2[Average imdb],"&lt;"&amp;Table2[[#This Row],[Average imdb]])/COUNT((Table2[Average imdb])-1)</f>
        <v>0.89419525065963057</v>
      </c>
    </row>
    <row r="403" spans="14:18" x14ac:dyDescent="0.3">
      <c r="N403" t="s">
        <v>43</v>
      </c>
      <c r="O403">
        <v>7.1</v>
      </c>
      <c r="P403" s="14">
        <f t="shared" si="6"/>
        <v>7.4571428571428573</v>
      </c>
      <c r="Q403">
        <f>COUNTIF(preprocessed!$D$2:$D$3791,director!N1966)</f>
        <v>4</v>
      </c>
      <c r="R403" s="43" cm="1">
        <f t="array" ref="R403">COUNTIF(Table2[Average imdb],"&lt;"&amp;Table2[[#This Row],[Average imdb]])/COUNT((Table2[Average imdb])-1)</f>
        <v>0.89234828496042218</v>
      </c>
    </row>
    <row r="404" spans="14:18" x14ac:dyDescent="0.3">
      <c r="N404" t="s">
        <v>43</v>
      </c>
      <c r="O404">
        <v>7.7</v>
      </c>
      <c r="P404" s="14">
        <f t="shared" si="6"/>
        <v>7.4571428571428573</v>
      </c>
      <c r="Q404">
        <f>COUNTIF(preprocessed!$D$2:$D$3791,director!N438)</f>
        <v>5</v>
      </c>
      <c r="R404" s="43" cm="1">
        <f t="array" ref="R404">COUNTIF(Table2[Average imdb],"&lt;"&amp;Table2[[#This Row],[Average imdb]])/COUNT((Table2[Average imdb])-1)</f>
        <v>0.89234828496042218</v>
      </c>
    </row>
    <row r="405" spans="14:18" x14ac:dyDescent="0.3">
      <c r="N405" t="s">
        <v>43</v>
      </c>
      <c r="O405">
        <v>8.4</v>
      </c>
      <c r="P405" s="14">
        <f t="shared" si="6"/>
        <v>7.4571428571428573</v>
      </c>
      <c r="Q405">
        <f>COUNTIF(preprocessed!$D$2:$D$3791,director!N2345)</f>
        <v>5</v>
      </c>
      <c r="R405" s="43" cm="1">
        <f t="array" ref="R405">COUNTIF(Table2[Average imdb],"&lt;"&amp;Table2[[#This Row],[Average imdb]])/COUNT((Table2[Average imdb])-1)</f>
        <v>0.89234828496042218</v>
      </c>
    </row>
    <row r="406" spans="14:18" x14ac:dyDescent="0.3">
      <c r="N406" t="s">
        <v>43</v>
      </c>
      <c r="O406">
        <v>7.8</v>
      </c>
      <c r="P406" s="14">
        <f t="shared" si="6"/>
        <v>7.4571428571428573</v>
      </c>
      <c r="Q406">
        <f>COUNTIF(preprocessed!$D$2:$D$3791,director!N31)</f>
        <v>4</v>
      </c>
      <c r="R406" s="43" cm="1">
        <f t="array" ref="R406">COUNTIF(Table2[Average imdb],"&lt;"&amp;Table2[[#This Row],[Average imdb]])/COUNT((Table2[Average imdb])-1)</f>
        <v>0.89234828496042218</v>
      </c>
    </row>
    <row r="407" spans="14:18" x14ac:dyDescent="0.3">
      <c r="N407" t="s">
        <v>43</v>
      </c>
      <c r="O407">
        <v>6.8</v>
      </c>
      <c r="P407" s="14">
        <f t="shared" si="6"/>
        <v>7.4571428571428573</v>
      </c>
      <c r="Q407">
        <f>COUNTIF(preprocessed!$D$2:$D$3791,director!N4)</f>
        <v>1</v>
      </c>
      <c r="R407" s="43" cm="1">
        <f t="array" ref="R407">COUNTIF(Table2[Average imdb],"&lt;"&amp;Table2[[#This Row],[Average imdb]])/COUNT((Table2[Average imdb])-1)</f>
        <v>0.89234828496042218</v>
      </c>
    </row>
    <row r="408" spans="14:18" x14ac:dyDescent="0.3">
      <c r="N408" t="s">
        <v>43</v>
      </c>
      <c r="O408">
        <v>7.1</v>
      </c>
      <c r="P408" s="14">
        <f t="shared" si="6"/>
        <v>7.4571428571428573</v>
      </c>
      <c r="Q408">
        <f>COUNTIF(preprocessed!$D$2:$D$3791,director!N546)</f>
        <v>1</v>
      </c>
      <c r="R408" s="43" cm="1">
        <f t="array" ref="R408">COUNTIF(Table2[Average imdb],"&lt;"&amp;Table2[[#This Row],[Average imdb]])/COUNT((Table2[Average imdb])-1)</f>
        <v>0.89234828496042218</v>
      </c>
    </row>
    <row r="409" spans="14:18" x14ac:dyDescent="0.3">
      <c r="N409" t="s">
        <v>43</v>
      </c>
      <c r="O409">
        <v>7.3</v>
      </c>
      <c r="P409" s="14">
        <f t="shared" si="6"/>
        <v>7.4571428571428573</v>
      </c>
      <c r="Q409">
        <f>COUNTIF(preprocessed!$D$2:$D$3791,director!N1048)</f>
        <v>1</v>
      </c>
      <c r="R409" s="43" cm="1">
        <f t="array" ref="R409">COUNTIF(Table2[Average imdb],"&lt;"&amp;Table2[[#This Row],[Average imdb]])/COUNT((Table2[Average imdb])-1)</f>
        <v>0.89234828496042218</v>
      </c>
    </row>
    <row r="410" spans="14:18" x14ac:dyDescent="0.3">
      <c r="N410" t="s">
        <v>1254</v>
      </c>
      <c r="O410">
        <v>7.3</v>
      </c>
      <c r="P410" s="14">
        <f t="shared" si="6"/>
        <v>7.4499999999999993</v>
      </c>
      <c r="Q410">
        <f>COUNTIF(preprocessed!$D$2:$D$3791,director!N2581)</f>
        <v>4</v>
      </c>
      <c r="R410" s="43" cm="1">
        <f t="array" ref="R410">COUNTIF(Table2[Average imdb],"&lt;"&amp;Table2[[#This Row],[Average imdb]])/COUNT((Table2[Average imdb])-1)</f>
        <v>0.88865435356200528</v>
      </c>
    </row>
    <row r="411" spans="14:18" x14ac:dyDescent="0.3">
      <c r="N411" t="s">
        <v>1254</v>
      </c>
      <c r="O411">
        <v>7.6</v>
      </c>
      <c r="P411" s="14">
        <f t="shared" si="6"/>
        <v>7.4499999999999993</v>
      </c>
      <c r="Q411">
        <f>COUNTIF(preprocessed!$D$2:$D$3791,director!N2382)</f>
        <v>6</v>
      </c>
      <c r="R411" s="43" cm="1">
        <f t="array" ref="R411">COUNTIF(Table2[Average imdb],"&lt;"&amp;Table2[[#This Row],[Average imdb]])/COUNT((Table2[Average imdb])-1)</f>
        <v>0.88865435356200528</v>
      </c>
    </row>
    <row r="412" spans="14:18" x14ac:dyDescent="0.3">
      <c r="N412" t="s">
        <v>6317</v>
      </c>
      <c r="O412">
        <v>7.2</v>
      </c>
      <c r="P412" s="14">
        <f t="shared" si="6"/>
        <v>7.45</v>
      </c>
      <c r="Q412">
        <f>COUNTIF(preprocessed!$D$2:$D$3791,director!N1673)</f>
        <v>15</v>
      </c>
      <c r="R412" s="43" cm="1">
        <f t="array" ref="R412">COUNTIF(Table2[Average imdb],"&lt;"&amp;Table2[[#This Row],[Average imdb]])/COUNT((Table2[Average imdb])-1)</f>
        <v>0.88865435356200528</v>
      </c>
    </row>
    <row r="413" spans="14:18" x14ac:dyDescent="0.3">
      <c r="N413" t="s">
        <v>9669</v>
      </c>
      <c r="O413">
        <v>7.5</v>
      </c>
      <c r="P413" s="14">
        <f t="shared" si="6"/>
        <v>7.45</v>
      </c>
      <c r="Q413">
        <f>COUNTIF(preprocessed!$D$2:$D$3791,director!N2672)</f>
        <v>11</v>
      </c>
      <c r="R413" s="43" cm="1">
        <f t="array" ref="R413">COUNTIF(Table2[Average imdb],"&lt;"&amp;Table2[[#This Row],[Average imdb]])/COUNT((Table2[Average imdb])-1)</f>
        <v>0.88865435356200528</v>
      </c>
    </row>
    <row r="414" spans="14:18" x14ac:dyDescent="0.3">
      <c r="N414" t="s">
        <v>6317</v>
      </c>
      <c r="O414">
        <v>7.7</v>
      </c>
      <c r="P414" s="14">
        <f t="shared" si="6"/>
        <v>7.45</v>
      </c>
      <c r="Q414">
        <f>COUNTIF(preprocessed!$D$2:$D$3791,director!N2605)</f>
        <v>4</v>
      </c>
      <c r="R414" s="43" cm="1">
        <f t="array" ref="R414">COUNTIF(Table2[Average imdb],"&lt;"&amp;Table2[[#This Row],[Average imdb]])/COUNT((Table2[Average imdb])-1)</f>
        <v>0.88865435356200528</v>
      </c>
    </row>
    <row r="415" spans="14:18" x14ac:dyDescent="0.3">
      <c r="N415" t="s">
        <v>9669</v>
      </c>
      <c r="O415">
        <v>7.4</v>
      </c>
      <c r="P415" s="14">
        <f t="shared" si="6"/>
        <v>7.45</v>
      </c>
      <c r="Q415">
        <f>COUNTIF(preprocessed!$D$2:$D$3791,director!N3391)</f>
        <v>4</v>
      </c>
      <c r="R415" s="43" cm="1">
        <f t="array" ref="R415">COUNTIF(Table2[Average imdb],"&lt;"&amp;Table2[[#This Row],[Average imdb]])/COUNT((Table2[Average imdb])-1)</f>
        <v>0.88865435356200528</v>
      </c>
    </row>
    <row r="416" spans="14:18" x14ac:dyDescent="0.3">
      <c r="N416" t="s">
        <v>4642</v>
      </c>
      <c r="O416">
        <v>7.6</v>
      </c>
      <c r="P416" s="14">
        <f t="shared" si="6"/>
        <v>7.4500000000000011</v>
      </c>
      <c r="Q416">
        <f>COUNTIF(preprocessed!$D$2:$D$3791,director!N1782)</f>
        <v>10</v>
      </c>
      <c r="R416" s="43" cm="1">
        <f t="array" ref="R416">COUNTIF(Table2[Average imdb],"&lt;"&amp;Table2[[#This Row],[Average imdb]])/COUNT((Table2[Average imdb])-1)</f>
        <v>0.88865435356200528</v>
      </c>
    </row>
    <row r="417" spans="14:18" x14ac:dyDescent="0.3">
      <c r="N417" t="s">
        <v>273</v>
      </c>
      <c r="O417">
        <v>8</v>
      </c>
      <c r="P417" s="14">
        <f t="shared" si="6"/>
        <v>7.4500000000000011</v>
      </c>
      <c r="Q417">
        <f>COUNTIF(preprocessed!$D$2:$D$3791,director!N157)</f>
        <v>4</v>
      </c>
      <c r="R417" s="43" cm="1">
        <f t="array" ref="R417">COUNTIF(Table2[Average imdb],"&lt;"&amp;Table2[[#This Row],[Average imdb]])/COUNT((Table2[Average imdb])-1)</f>
        <v>0.88865435356200528</v>
      </c>
    </row>
    <row r="418" spans="14:18" x14ac:dyDescent="0.3">
      <c r="N418" t="s">
        <v>4642</v>
      </c>
      <c r="O418">
        <v>7.7</v>
      </c>
      <c r="P418" s="14">
        <f t="shared" si="6"/>
        <v>7.4500000000000011</v>
      </c>
      <c r="Q418">
        <f>COUNTIF(preprocessed!$D$2:$D$3791,director!N3169)</f>
        <v>8</v>
      </c>
      <c r="R418" s="43" cm="1">
        <f t="array" ref="R418">COUNTIF(Table2[Average imdb],"&lt;"&amp;Table2[[#This Row],[Average imdb]])/COUNT((Table2[Average imdb])-1)</f>
        <v>0.88865435356200528</v>
      </c>
    </row>
    <row r="419" spans="14:18" x14ac:dyDescent="0.3">
      <c r="N419" t="s">
        <v>4642</v>
      </c>
      <c r="O419">
        <v>6.9</v>
      </c>
      <c r="P419" s="14">
        <f t="shared" si="6"/>
        <v>7.4500000000000011</v>
      </c>
      <c r="Q419">
        <f>COUNTIF(preprocessed!$D$2:$D$3791,director!N1194)</f>
        <v>3</v>
      </c>
      <c r="R419" s="43" cm="1">
        <f t="array" ref="R419">COUNTIF(Table2[Average imdb],"&lt;"&amp;Table2[[#This Row],[Average imdb]])/COUNT((Table2[Average imdb])-1)</f>
        <v>0.88865435356200528</v>
      </c>
    </row>
    <row r="420" spans="14:18" x14ac:dyDescent="0.3">
      <c r="N420" t="s">
        <v>273</v>
      </c>
      <c r="O420">
        <v>7.8</v>
      </c>
      <c r="P420" s="14">
        <f t="shared" si="6"/>
        <v>7.4500000000000011</v>
      </c>
      <c r="Q420">
        <f>COUNTIF(preprocessed!$D$2:$D$3791,director!N49)</f>
        <v>3</v>
      </c>
      <c r="R420" s="43" cm="1">
        <f t="array" ref="R420">COUNTIF(Table2[Average imdb],"&lt;"&amp;Table2[[#This Row],[Average imdb]])/COUNT((Table2[Average imdb])-1)</f>
        <v>0.88865435356200528</v>
      </c>
    </row>
    <row r="421" spans="14:18" x14ac:dyDescent="0.3">
      <c r="N421" t="s">
        <v>273</v>
      </c>
      <c r="O421">
        <v>6.9</v>
      </c>
      <c r="P421" s="14">
        <f t="shared" si="6"/>
        <v>7.4500000000000011</v>
      </c>
      <c r="Q421">
        <f>COUNTIF(preprocessed!$D$2:$D$3791,director!N138)</f>
        <v>3</v>
      </c>
      <c r="R421" s="43" cm="1">
        <f t="array" ref="R421">COUNTIF(Table2[Average imdb],"&lt;"&amp;Table2[[#This Row],[Average imdb]])/COUNT((Table2[Average imdb])-1)</f>
        <v>0.88865435356200528</v>
      </c>
    </row>
    <row r="422" spans="14:18" x14ac:dyDescent="0.3">
      <c r="N422" t="s">
        <v>4642</v>
      </c>
      <c r="O422">
        <v>7.6</v>
      </c>
      <c r="P422" s="14">
        <f t="shared" si="6"/>
        <v>7.4500000000000011</v>
      </c>
      <c r="Q422">
        <f>COUNTIF(preprocessed!$D$2:$D$3791,director!N1437)</f>
        <v>1</v>
      </c>
      <c r="R422" s="43" cm="1">
        <f t="array" ref="R422">COUNTIF(Table2[Average imdb],"&lt;"&amp;Table2[[#This Row],[Average imdb]])/COUNT((Table2[Average imdb])-1)</f>
        <v>0.88865435356200528</v>
      </c>
    </row>
    <row r="423" spans="14:18" x14ac:dyDescent="0.3">
      <c r="N423" t="s">
        <v>273</v>
      </c>
      <c r="O423">
        <v>7.1</v>
      </c>
      <c r="P423" s="14">
        <f t="shared" si="6"/>
        <v>7.4500000000000011</v>
      </c>
      <c r="Q423">
        <f>COUNTIF(preprocessed!$D$2:$D$3791,director!N885)</f>
        <v>3</v>
      </c>
      <c r="R423" s="43" cm="1">
        <f t="array" ref="R423">COUNTIF(Table2[Average imdb],"&lt;"&amp;Table2[[#This Row],[Average imdb]])/COUNT((Table2[Average imdb])-1)</f>
        <v>0.88865435356200528</v>
      </c>
    </row>
    <row r="424" spans="14:18" x14ac:dyDescent="0.3">
      <c r="N424" t="s">
        <v>3733</v>
      </c>
      <c r="O424">
        <v>6.6</v>
      </c>
      <c r="P424" s="14">
        <f t="shared" si="6"/>
        <v>7.4375</v>
      </c>
      <c r="Q424">
        <f>COUNTIF(preprocessed!$D$2:$D$3791,director!N936)</f>
        <v>2</v>
      </c>
      <c r="R424" s="43" cm="1">
        <f t="array" ref="R424">COUNTIF(Table2[Average imdb],"&lt;"&amp;Table2[[#This Row],[Average imdb]])/COUNT((Table2[Average imdb])-1)</f>
        <v>0.88654353562005273</v>
      </c>
    </row>
    <row r="425" spans="14:18" x14ac:dyDescent="0.3">
      <c r="N425" t="s">
        <v>3733</v>
      </c>
      <c r="O425">
        <v>7.3</v>
      </c>
      <c r="P425" s="14">
        <f t="shared" si="6"/>
        <v>7.4375</v>
      </c>
      <c r="Q425">
        <f>COUNTIF(preprocessed!$D$2:$D$3791,director!N1237)</f>
        <v>13</v>
      </c>
      <c r="R425" s="43" cm="1">
        <f t="array" ref="R425">COUNTIF(Table2[Average imdb],"&lt;"&amp;Table2[[#This Row],[Average imdb]])/COUNT((Table2[Average imdb])-1)</f>
        <v>0.88654353562005273</v>
      </c>
    </row>
    <row r="426" spans="14:18" x14ac:dyDescent="0.3">
      <c r="N426" t="s">
        <v>3733</v>
      </c>
      <c r="O426">
        <v>7.6</v>
      </c>
      <c r="P426" s="14">
        <f t="shared" si="6"/>
        <v>7.4375</v>
      </c>
      <c r="Q426">
        <f>COUNTIF(preprocessed!$D$2:$D$3791,director!N2920)</f>
        <v>2</v>
      </c>
      <c r="R426" s="43" cm="1">
        <f t="array" ref="R426">COUNTIF(Table2[Average imdb],"&lt;"&amp;Table2[[#This Row],[Average imdb]])/COUNT((Table2[Average imdb])-1)</f>
        <v>0.88654353562005273</v>
      </c>
    </row>
    <row r="427" spans="14:18" x14ac:dyDescent="0.3">
      <c r="N427" t="s">
        <v>3733</v>
      </c>
      <c r="O427">
        <v>7.6</v>
      </c>
      <c r="P427" s="14">
        <f t="shared" si="6"/>
        <v>7.4375</v>
      </c>
      <c r="Q427">
        <f>COUNTIF(preprocessed!$D$2:$D$3791,director!N2206)</f>
        <v>7</v>
      </c>
      <c r="R427" s="43" cm="1">
        <f t="array" ref="R427">COUNTIF(Table2[Average imdb],"&lt;"&amp;Table2[[#This Row],[Average imdb]])/COUNT((Table2[Average imdb])-1)</f>
        <v>0.88654353562005273</v>
      </c>
    </row>
    <row r="428" spans="14:18" x14ac:dyDescent="0.3">
      <c r="N428" t="s">
        <v>3733</v>
      </c>
      <c r="O428">
        <v>7.2</v>
      </c>
      <c r="P428" s="14">
        <f t="shared" si="6"/>
        <v>7.4375</v>
      </c>
      <c r="Q428">
        <f>COUNTIF(preprocessed!$D$2:$D$3791,director!N2212)</f>
        <v>7</v>
      </c>
      <c r="R428" s="43" cm="1">
        <f t="array" ref="R428">COUNTIF(Table2[Average imdb],"&lt;"&amp;Table2[[#This Row],[Average imdb]])/COUNT((Table2[Average imdb])-1)</f>
        <v>0.88654353562005273</v>
      </c>
    </row>
    <row r="429" spans="14:18" x14ac:dyDescent="0.3">
      <c r="N429" t="s">
        <v>3733</v>
      </c>
      <c r="O429">
        <v>7</v>
      </c>
      <c r="P429" s="14">
        <f t="shared" si="6"/>
        <v>7.4375</v>
      </c>
      <c r="Q429">
        <f>COUNTIF(preprocessed!$D$2:$D$3791,director!N2329)</f>
        <v>5</v>
      </c>
      <c r="R429" s="43" cm="1">
        <f t="array" ref="R429">COUNTIF(Table2[Average imdb],"&lt;"&amp;Table2[[#This Row],[Average imdb]])/COUNT((Table2[Average imdb])-1)</f>
        <v>0.88654353562005273</v>
      </c>
    </row>
    <row r="430" spans="14:18" x14ac:dyDescent="0.3">
      <c r="N430" t="s">
        <v>3733</v>
      </c>
      <c r="O430">
        <v>8</v>
      </c>
      <c r="P430" s="14">
        <f t="shared" si="6"/>
        <v>7.4375</v>
      </c>
      <c r="Q430">
        <f>COUNTIF(preprocessed!$D$2:$D$3791,director!N2472)</f>
        <v>3</v>
      </c>
      <c r="R430" s="43" cm="1">
        <f t="array" ref="R430">COUNTIF(Table2[Average imdb],"&lt;"&amp;Table2[[#This Row],[Average imdb]])/COUNT((Table2[Average imdb])-1)</f>
        <v>0.88654353562005273</v>
      </c>
    </row>
    <row r="431" spans="14:18" x14ac:dyDescent="0.3">
      <c r="N431" t="s">
        <v>3733</v>
      </c>
      <c r="O431">
        <v>8.1999999999999993</v>
      </c>
      <c r="P431" s="14">
        <f t="shared" si="6"/>
        <v>7.4375</v>
      </c>
      <c r="Q431">
        <f>COUNTIF(preprocessed!$D$2:$D$3791,director!N3350)</f>
        <v>4</v>
      </c>
      <c r="R431" s="43" cm="1">
        <f t="array" ref="R431">COUNTIF(Table2[Average imdb],"&lt;"&amp;Table2[[#This Row],[Average imdb]])/COUNT((Table2[Average imdb])-1)</f>
        <v>0.88654353562005273</v>
      </c>
    </row>
    <row r="432" spans="14:18" x14ac:dyDescent="0.3">
      <c r="N432" t="s">
        <v>5979</v>
      </c>
      <c r="O432">
        <v>7.6</v>
      </c>
      <c r="P432" s="14">
        <f t="shared" si="6"/>
        <v>7.4333333333333327</v>
      </c>
      <c r="Q432">
        <f>COUNTIF(preprocessed!$D$2:$D$3791,director!N3257)</f>
        <v>9</v>
      </c>
      <c r="R432" s="43" cm="1">
        <f t="array" ref="R432">COUNTIF(Table2[Average imdb],"&lt;"&amp;Table2[[#This Row],[Average imdb]])/COUNT((Table2[Average imdb])-1)</f>
        <v>0.88496042216358839</v>
      </c>
    </row>
    <row r="433" spans="14:18" x14ac:dyDescent="0.3">
      <c r="N433" t="s">
        <v>5979</v>
      </c>
      <c r="O433">
        <v>7.3</v>
      </c>
      <c r="P433" s="14">
        <f t="shared" si="6"/>
        <v>7.4333333333333327</v>
      </c>
      <c r="Q433">
        <f>COUNTIF(preprocessed!$D$2:$D$3791,director!N1578)</f>
        <v>3</v>
      </c>
      <c r="R433" s="43" cm="1">
        <f t="array" ref="R433">COUNTIF(Table2[Average imdb],"&lt;"&amp;Table2[[#This Row],[Average imdb]])/COUNT((Table2[Average imdb])-1)</f>
        <v>0.88496042216358839</v>
      </c>
    </row>
    <row r="434" spans="14:18" x14ac:dyDescent="0.3">
      <c r="N434" t="s">
        <v>5979</v>
      </c>
      <c r="O434">
        <v>7.4</v>
      </c>
      <c r="P434" s="14">
        <f t="shared" si="6"/>
        <v>7.4333333333333327</v>
      </c>
      <c r="Q434">
        <f>COUNTIF(preprocessed!$D$2:$D$3791,director!N2263)</f>
        <v>1</v>
      </c>
      <c r="R434" s="43" cm="1">
        <f t="array" ref="R434">COUNTIF(Table2[Average imdb],"&lt;"&amp;Table2[[#This Row],[Average imdb]])/COUNT((Table2[Average imdb])-1)</f>
        <v>0.88496042216358839</v>
      </c>
    </row>
    <row r="435" spans="14:18" x14ac:dyDescent="0.3">
      <c r="N435" t="s">
        <v>6121</v>
      </c>
      <c r="O435">
        <v>7.4</v>
      </c>
      <c r="P435" s="14">
        <f t="shared" si="6"/>
        <v>7.4333333333333336</v>
      </c>
      <c r="Q435">
        <f>COUNTIF(preprocessed!$D$2:$D$3791,director!N1926)</f>
        <v>13</v>
      </c>
      <c r="R435" s="43" cm="1">
        <f t="array" ref="R435">COUNTIF(Table2[Average imdb],"&lt;"&amp;Table2[[#This Row],[Average imdb]])/COUNT((Table2[Average imdb])-1)</f>
        <v>0.88496042216358839</v>
      </c>
    </row>
    <row r="436" spans="14:18" x14ac:dyDescent="0.3">
      <c r="N436" t="s">
        <v>6121</v>
      </c>
      <c r="O436">
        <v>7.4</v>
      </c>
      <c r="P436" s="14">
        <f t="shared" si="6"/>
        <v>7.4333333333333336</v>
      </c>
      <c r="Q436">
        <f>COUNTIF(preprocessed!$D$2:$D$3791,director!N1706)</f>
        <v>6</v>
      </c>
      <c r="R436" s="43" cm="1">
        <f t="array" ref="R436">COUNTIF(Table2[Average imdb],"&lt;"&amp;Table2[[#This Row],[Average imdb]])/COUNT((Table2[Average imdb])-1)</f>
        <v>0.88496042216358839</v>
      </c>
    </row>
    <row r="437" spans="14:18" x14ac:dyDescent="0.3">
      <c r="N437" t="s">
        <v>6121</v>
      </c>
      <c r="O437">
        <v>7.5</v>
      </c>
      <c r="P437" s="14">
        <f t="shared" si="6"/>
        <v>7.4333333333333336</v>
      </c>
      <c r="Q437">
        <f>COUNTIF(preprocessed!$D$2:$D$3791,director!N1617)</f>
        <v>1</v>
      </c>
      <c r="R437" s="43" cm="1">
        <f t="array" ref="R437">COUNTIF(Table2[Average imdb],"&lt;"&amp;Table2[[#This Row],[Average imdb]])/COUNT((Table2[Average imdb])-1)</f>
        <v>0.88496042216358839</v>
      </c>
    </row>
    <row r="438" spans="14:18" x14ac:dyDescent="0.3">
      <c r="N438" t="s">
        <v>5731</v>
      </c>
      <c r="O438">
        <v>7.2</v>
      </c>
      <c r="P438" s="14">
        <f t="shared" si="6"/>
        <v>7.42</v>
      </c>
      <c r="Q438">
        <f>COUNTIF(preprocessed!$D$2:$D$3791,director!N1508)</f>
        <v>7</v>
      </c>
      <c r="R438" s="43" cm="1">
        <f t="array" ref="R438">COUNTIF(Table2[Average imdb],"&lt;"&amp;Table2[[#This Row],[Average imdb]])/COUNT((Table2[Average imdb])-1)</f>
        <v>0.88364116094986811</v>
      </c>
    </row>
    <row r="439" spans="14:18" x14ac:dyDescent="0.3">
      <c r="N439" t="s">
        <v>5731</v>
      </c>
      <c r="O439">
        <v>7.3</v>
      </c>
      <c r="P439" s="14">
        <f t="shared" si="6"/>
        <v>7.42</v>
      </c>
      <c r="Q439">
        <f>COUNTIF(preprocessed!$D$2:$D$3791,director!N1991)</f>
        <v>8</v>
      </c>
      <c r="R439" s="43" cm="1">
        <f t="array" ref="R439">COUNTIF(Table2[Average imdb],"&lt;"&amp;Table2[[#This Row],[Average imdb]])/COUNT((Table2[Average imdb])-1)</f>
        <v>0.88364116094986811</v>
      </c>
    </row>
    <row r="440" spans="14:18" x14ac:dyDescent="0.3">
      <c r="N440" t="s">
        <v>5731</v>
      </c>
      <c r="O440">
        <v>7.5</v>
      </c>
      <c r="P440" s="14">
        <f t="shared" si="6"/>
        <v>7.42</v>
      </c>
      <c r="Q440">
        <f>COUNTIF(preprocessed!$D$2:$D$3791,director!N2251)</f>
        <v>1</v>
      </c>
      <c r="R440" s="43" cm="1">
        <f t="array" ref="R440">COUNTIF(Table2[Average imdb],"&lt;"&amp;Table2[[#This Row],[Average imdb]])/COUNT((Table2[Average imdb])-1)</f>
        <v>0.88364116094986811</v>
      </c>
    </row>
    <row r="441" spans="14:18" x14ac:dyDescent="0.3">
      <c r="N441" t="s">
        <v>5731</v>
      </c>
      <c r="O441">
        <v>7.3</v>
      </c>
      <c r="P441" s="14">
        <f t="shared" si="6"/>
        <v>7.42</v>
      </c>
      <c r="Q441">
        <f>COUNTIF(preprocessed!$D$2:$D$3791,director!N2905)</f>
        <v>8</v>
      </c>
      <c r="R441" s="43" cm="1">
        <f t="array" ref="R441">COUNTIF(Table2[Average imdb],"&lt;"&amp;Table2[[#This Row],[Average imdb]])/COUNT((Table2[Average imdb])-1)</f>
        <v>0.88364116094986811</v>
      </c>
    </row>
    <row r="442" spans="14:18" x14ac:dyDescent="0.3">
      <c r="N442" t="s">
        <v>5731</v>
      </c>
      <c r="O442">
        <v>7.8</v>
      </c>
      <c r="P442" s="14">
        <f t="shared" si="6"/>
        <v>7.42</v>
      </c>
      <c r="Q442">
        <f>COUNTIF(preprocessed!$D$2:$D$3791,director!N2635)</f>
        <v>1</v>
      </c>
      <c r="R442" s="43" cm="1">
        <f t="array" ref="R442">COUNTIF(Table2[Average imdb],"&lt;"&amp;Table2[[#This Row],[Average imdb]])/COUNT((Table2[Average imdb])-1)</f>
        <v>0.88364116094986811</v>
      </c>
    </row>
    <row r="443" spans="14:18" x14ac:dyDescent="0.3">
      <c r="N443" t="s">
        <v>8198</v>
      </c>
      <c r="O443">
        <v>7.9</v>
      </c>
      <c r="P443" s="14">
        <f t="shared" si="6"/>
        <v>7.3999999999999995</v>
      </c>
      <c r="Q443">
        <f>COUNTIF(preprocessed!$D$2:$D$3791,director!N2862)</f>
        <v>10</v>
      </c>
      <c r="R443" s="43" cm="1">
        <f t="array" ref="R443">COUNTIF(Table2[Average imdb],"&lt;"&amp;Table2[[#This Row],[Average imdb]])/COUNT((Table2[Average imdb])-1)</f>
        <v>0.87440633245382582</v>
      </c>
    </row>
    <row r="444" spans="14:18" x14ac:dyDescent="0.3">
      <c r="N444" t="s">
        <v>8198</v>
      </c>
      <c r="O444">
        <v>6.5</v>
      </c>
      <c r="P444" s="14">
        <f t="shared" si="6"/>
        <v>7.3999999999999995</v>
      </c>
      <c r="Q444">
        <f>COUNTIF(preprocessed!$D$2:$D$3791,director!N2455)</f>
        <v>2</v>
      </c>
      <c r="R444" s="43" cm="1">
        <f t="array" ref="R444">COUNTIF(Table2[Average imdb],"&lt;"&amp;Table2[[#This Row],[Average imdb]])/COUNT((Table2[Average imdb])-1)</f>
        <v>0.87440633245382582</v>
      </c>
    </row>
    <row r="445" spans="14:18" x14ac:dyDescent="0.3">
      <c r="N445" t="s">
        <v>1210</v>
      </c>
      <c r="O445">
        <v>7.1</v>
      </c>
      <c r="P445" s="14">
        <f t="shared" si="6"/>
        <v>7.3999999999999995</v>
      </c>
      <c r="Q445">
        <f>COUNTIF(preprocessed!$D$2:$D$3791,director!N303)</f>
        <v>5</v>
      </c>
      <c r="R445" s="43" cm="1">
        <f t="array" ref="R445">COUNTIF(Table2[Average imdb],"&lt;"&amp;Table2[[#This Row],[Average imdb]])/COUNT((Table2[Average imdb])-1)</f>
        <v>0.87440633245382582</v>
      </c>
    </row>
    <row r="446" spans="14:18" x14ac:dyDescent="0.3">
      <c r="N446" t="s">
        <v>8198</v>
      </c>
      <c r="O446">
        <v>7.8</v>
      </c>
      <c r="P446" s="14">
        <f t="shared" si="6"/>
        <v>7.3999999999999995</v>
      </c>
      <c r="Q446">
        <f>COUNTIF(preprocessed!$D$2:$D$3791,director!N2234)</f>
        <v>1</v>
      </c>
      <c r="R446" s="43" cm="1">
        <f t="array" ref="R446">COUNTIF(Table2[Average imdb],"&lt;"&amp;Table2[[#This Row],[Average imdb]])/COUNT((Table2[Average imdb])-1)</f>
        <v>0.87440633245382582</v>
      </c>
    </row>
    <row r="447" spans="14:18" x14ac:dyDescent="0.3">
      <c r="N447" t="s">
        <v>1210</v>
      </c>
      <c r="O447">
        <v>7.1</v>
      </c>
      <c r="P447" s="14">
        <f t="shared" si="6"/>
        <v>7.3999999999999995</v>
      </c>
      <c r="Q447">
        <f>COUNTIF(preprocessed!$D$2:$D$3791,director!N267)</f>
        <v>4</v>
      </c>
      <c r="R447" s="43" cm="1">
        <f t="array" ref="R447">COUNTIF(Table2[Average imdb],"&lt;"&amp;Table2[[#This Row],[Average imdb]])/COUNT((Table2[Average imdb])-1)</f>
        <v>0.87440633245382582</v>
      </c>
    </row>
    <row r="448" spans="14:18" x14ac:dyDescent="0.3">
      <c r="N448" t="s">
        <v>1210</v>
      </c>
      <c r="O448">
        <v>8</v>
      </c>
      <c r="P448" s="14">
        <f t="shared" si="6"/>
        <v>7.3999999999999995</v>
      </c>
      <c r="Q448">
        <f>COUNTIF(preprocessed!$D$2:$D$3791,director!N1621)</f>
        <v>1</v>
      </c>
      <c r="R448" s="43" cm="1">
        <f t="array" ref="R448">COUNTIF(Table2[Average imdb],"&lt;"&amp;Table2[[#This Row],[Average imdb]])/COUNT((Table2[Average imdb])-1)</f>
        <v>0.87440633245382582</v>
      </c>
    </row>
    <row r="449" spans="14:18" x14ac:dyDescent="0.3">
      <c r="N449" t="s">
        <v>3023</v>
      </c>
      <c r="O449">
        <v>7.3</v>
      </c>
      <c r="P449" s="14">
        <f t="shared" si="6"/>
        <v>7.4</v>
      </c>
      <c r="Q449">
        <f>COUNTIF(preprocessed!$D$2:$D$3791,director!N1245)</f>
        <v>13</v>
      </c>
      <c r="R449" s="43" cm="1">
        <f t="array" ref="R449">COUNTIF(Table2[Average imdb],"&lt;"&amp;Table2[[#This Row],[Average imdb]])/COUNT((Table2[Average imdb])-1)</f>
        <v>0.87440633245382582</v>
      </c>
    </row>
    <row r="450" spans="14:18" x14ac:dyDescent="0.3">
      <c r="N450" t="s">
        <v>10336</v>
      </c>
      <c r="O450">
        <v>6.9</v>
      </c>
      <c r="P450" s="14">
        <f t="shared" ref="P450:P513" si="7">AVERAGEIF($N$2:$N$3791,N450,$O$2:$O$3791)</f>
        <v>7.4</v>
      </c>
      <c r="Q450">
        <f>COUNTIF(preprocessed!$D$2:$D$3791,director!N2868)</f>
        <v>10</v>
      </c>
      <c r="R450" s="43" cm="1">
        <f t="array" ref="R450">COUNTIF(Table2[Average imdb],"&lt;"&amp;Table2[[#This Row],[Average imdb]])/COUNT((Table2[Average imdb])-1)</f>
        <v>0.87440633245382582</v>
      </c>
    </row>
    <row r="451" spans="14:18" x14ac:dyDescent="0.3">
      <c r="N451" t="s">
        <v>11174</v>
      </c>
      <c r="O451">
        <v>7.4</v>
      </c>
      <c r="P451" s="14">
        <f t="shared" si="7"/>
        <v>7.4</v>
      </c>
      <c r="Q451">
        <f>COUNTIF(preprocessed!$D$2:$D$3791,director!N3104)</f>
        <v>3</v>
      </c>
      <c r="R451" s="43" cm="1">
        <f t="array" ref="R451">COUNTIF(Table2[Average imdb],"&lt;"&amp;Table2[[#This Row],[Average imdb]])/COUNT((Table2[Average imdb])-1)</f>
        <v>0.87440633245382582</v>
      </c>
    </row>
    <row r="452" spans="14:18" x14ac:dyDescent="0.3">
      <c r="N452" t="s">
        <v>4612</v>
      </c>
      <c r="O452">
        <v>7.4</v>
      </c>
      <c r="P452" s="14">
        <f t="shared" si="7"/>
        <v>7.4</v>
      </c>
      <c r="Q452">
        <f>COUNTIF(preprocessed!$D$2:$D$3791,director!N3170)</f>
        <v>8</v>
      </c>
      <c r="R452" s="43" cm="1">
        <f t="array" ref="R452">COUNTIF(Table2[Average imdb],"&lt;"&amp;Table2[[#This Row],[Average imdb]])/COUNT((Table2[Average imdb])-1)</f>
        <v>0.87440633245382582</v>
      </c>
    </row>
    <row r="453" spans="14:18" x14ac:dyDescent="0.3">
      <c r="N453" t="s">
        <v>192</v>
      </c>
      <c r="O453">
        <v>7.6</v>
      </c>
      <c r="P453" s="14">
        <f t="shared" si="7"/>
        <v>7.4</v>
      </c>
      <c r="Q453">
        <f>COUNTIF(preprocessed!$D$2:$D$3791,director!N2447)</f>
        <v>7</v>
      </c>
      <c r="R453" s="43" cm="1">
        <f t="array" ref="R453">COUNTIF(Table2[Average imdb],"&lt;"&amp;Table2[[#This Row],[Average imdb]])/COUNT((Table2[Average imdb])-1)</f>
        <v>0.87440633245382582</v>
      </c>
    </row>
    <row r="454" spans="14:18" x14ac:dyDescent="0.3">
      <c r="N454" t="s">
        <v>1055</v>
      </c>
      <c r="O454">
        <v>8.6999999999999993</v>
      </c>
      <c r="P454" s="14">
        <f t="shared" si="7"/>
        <v>7.4</v>
      </c>
      <c r="Q454">
        <f>COUNTIF(preprocessed!$D$2:$D$3791,director!N2683)</f>
        <v>7</v>
      </c>
      <c r="R454" s="43" cm="1">
        <f t="array" ref="R454">COUNTIF(Table2[Average imdb],"&lt;"&amp;Table2[[#This Row],[Average imdb]])/COUNT((Table2[Average imdb])-1)</f>
        <v>0.87440633245382582</v>
      </c>
    </row>
    <row r="455" spans="14:18" x14ac:dyDescent="0.3">
      <c r="N455" t="s">
        <v>1055</v>
      </c>
      <c r="O455">
        <v>7.5</v>
      </c>
      <c r="P455" s="14">
        <f t="shared" si="7"/>
        <v>7.4</v>
      </c>
      <c r="Q455">
        <f>COUNTIF(preprocessed!$D$2:$D$3791,director!N3639)</f>
        <v>6</v>
      </c>
      <c r="R455" s="43" cm="1">
        <f t="array" ref="R455">COUNTIF(Table2[Average imdb],"&lt;"&amp;Table2[[#This Row],[Average imdb]])/COUNT((Table2[Average imdb])-1)</f>
        <v>0.87440633245382582</v>
      </c>
    </row>
    <row r="456" spans="14:18" x14ac:dyDescent="0.3">
      <c r="N456" t="s">
        <v>10056</v>
      </c>
      <c r="O456">
        <v>7.4</v>
      </c>
      <c r="P456" s="14">
        <f t="shared" si="7"/>
        <v>7.4</v>
      </c>
      <c r="Q456">
        <f>COUNTIF(preprocessed!$D$2:$D$3791,director!N2788)</f>
        <v>5</v>
      </c>
      <c r="R456" s="43" cm="1">
        <f t="array" ref="R456">COUNTIF(Table2[Average imdb],"&lt;"&amp;Table2[[#This Row],[Average imdb]])/COUNT((Table2[Average imdb])-1)</f>
        <v>0.87440633245382582</v>
      </c>
    </row>
    <row r="457" spans="14:18" x14ac:dyDescent="0.3">
      <c r="N457" t="s">
        <v>192</v>
      </c>
      <c r="O457">
        <v>7.2</v>
      </c>
      <c r="P457" s="14">
        <f t="shared" si="7"/>
        <v>7.4</v>
      </c>
      <c r="Q457">
        <f>COUNTIF(preprocessed!$D$2:$D$3791,director!N33)</f>
        <v>4</v>
      </c>
      <c r="R457" s="43" cm="1">
        <f t="array" ref="R457">COUNTIF(Table2[Average imdb],"&lt;"&amp;Table2[[#This Row],[Average imdb]])/COUNT((Table2[Average imdb])-1)</f>
        <v>0.87440633245382582</v>
      </c>
    </row>
    <row r="458" spans="14:18" x14ac:dyDescent="0.3">
      <c r="N458" t="s">
        <v>13929</v>
      </c>
      <c r="O458">
        <v>7.4</v>
      </c>
      <c r="P458" s="14">
        <f t="shared" si="7"/>
        <v>7.4</v>
      </c>
      <c r="Q458">
        <f>COUNTIF(preprocessed!$D$2:$D$3791,director!N3786)</f>
        <v>4</v>
      </c>
      <c r="R458" s="43" cm="1">
        <f t="array" ref="R458">COUNTIF(Table2[Average imdb],"&lt;"&amp;Table2[[#This Row],[Average imdb]])/COUNT((Table2[Average imdb])-1)</f>
        <v>0.87440633245382582</v>
      </c>
    </row>
    <row r="459" spans="14:18" x14ac:dyDescent="0.3">
      <c r="N459" t="s">
        <v>3023</v>
      </c>
      <c r="O459">
        <v>8.1999999999999993</v>
      </c>
      <c r="P459" s="14">
        <f t="shared" si="7"/>
        <v>7.4</v>
      </c>
      <c r="Q459">
        <f>COUNTIF(preprocessed!$D$2:$D$3791,director!N2430)</f>
        <v>4</v>
      </c>
      <c r="R459" s="43" cm="1">
        <f t="array" ref="R459">COUNTIF(Table2[Average imdb],"&lt;"&amp;Table2[[#This Row],[Average imdb]])/COUNT((Table2[Average imdb])-1)</f>
        <v>0.87440633245382582</v>
      </c>
    </row>
    <row r="460" spans="14:18" x14ac:dyDescent="0.3">
      <c r="N460" t="s">
        <v>10336</v>
      </c>
      <c r="O460">
        <v>7.9</v>
      </c>
      <c r="P460" s="14">
        <f t="shared" si="7"/>
        <v>7.4</v>
      </c>
      <c r="Q460">
        <f>COUNTIF(preprocessed!$D$2:$D$3791,director!N3023)</f>
        <v>4</v>
      </c>
      <c r="R460" s="43" cm="1">
        <f t="array" ref="R460">COUNTIF(Table2[Average imdb],"&lt;"&amp;Table2[[#This Row],[Average imdb]])/COUNT((Table2[Average imdb])-1)</f>
        <v>0.87440633245382582</v>
      </c>
    </row>
    <row r="461" spans="14:18" x14ac:dyDescent="0.3">
      <c r="N461" t="s">
        <v>7782</v>
      </c>
      <c r="O461">
        <v>7.4</v>
      </c>
      <c r="P461" s="14">
        <f t="shared" si="7"/>
        <v>7.4</v>
      </c>
      <c r="Q461">
        <f>COUNTIF(preprocessed!$D$2:$D$3791,director!N3344)</f>
        <v>3</v>
      </c>
      <c r="R461" s="43" cm="1">
        <f t="array" ref="R461">COUNTIF(Table2[Average imdb],"&lt;"&amp;Table2[[#This Row],[Average imdb]])/COUNT((Table2[Average imdb])-1)</f>
        <v>0.87440633245382582</v>
      </c>
    </row>
    <row r="462" spans="14:18" x14ac:dyDescent="0.3">
      <c r="N462" t="s">
        <v>13069</v>
      </c>
      <c r="O462">
        <v>7.4</v>
      </c>
      <c r="P462" s="14">
        <f t="shared" si="7"/>
        <v>7.4</v>
      </c>
      <c r="Q462">
        <f>COUNTIF(preprocessed!$D$2:$D$3791,director!N3589)</f>
        <v>2</v>
      </c>
      <c r="R462" s="43" cm="1">
        <f t="array" ref="R462">COUNTIF(Table2[Average imdb],"&lt;"&amp;Table2[[#This Row],[Average imdb]])/COUNT((Table2[Average imdb])-1)</f>
        <v>0.87440633245382582</v>
      </c>
    </row>
    <row r="463" spans="14:18" x14ac:dyDescent="0.3">
      <c r="N463" t="s">
        <v>3023</v>
      </c>
      <c r="O463">
        <v>7.8</v>
      </c>
      <c r="P463" s="14">
        <f t="shared" si="7"/>
        <v>7.4</v>
      </c>
      <c r="Q463">
        <f>COUNTIF(preprocessed!$D$2:$D$3791,director!N1709)</f>
        <v>6</v>
      </c>
      <c r="R463" s="43" cm="1">
        <f t="array" ref="R463">COUNTIF(Table2[Average imdb],"&lt;"&amp;Table2[[#This Row],[Average imdb]])/COUNT((Table2[Average imdb])-1)</f>
        <v>0.87440633245382582</v>
      </c>
    </row>
    <row r="464" spans="14:18" x14ac:dyDescent="0.3">
      <c r="N464" t="s">
        <v>1055</v>
      </c>
      <c r="O464">
        <v>7.6</v>
      </c>
      <c r="P464" s="14">
        <f t="shared" si="7"/>
        <v>7.4</v>
      </c>
      <c r="Q464">
        <f>COUNTIF(preprocessed!$D$2:$D$3791,director!N228)</f>
        <v>4</v>
      </c>
      <c r="R464" s="43" cm="1">
        <f t="array" ref="R464">COUNTIF(Table2[Average imdb],"&lt;"&amp;Table2[[#This Row],[Average imdb]])/COUNT((Table2[Average imdb])-1)</f>
        <v>0.87440633245382582</v>
      </c>
    </row>
    <row r="465" spans="14:18" x14ac:dyDescent="0.3">
      <c r="N465" t="s">
        <v>1055</v>
      </c>
      <c r="O465">
        <v>6.7</v>
      </c>
      <c r="P465" s="14">
        <f t="shared" si="7"/>
        <v>7.4</v>
      </c>
      <c r="Q465">
        <f>COUNTIF(preprocessed!$D$2:$D$3791,director!N229)</f>
        <v>2</v>
      </c>
      <c r="R465" s="43" cm="1">
        <f t="array" ref="R465">COUNTIF(Table2[Average imdb],"&lt;"&amp;Table2[[#This Row],[Average imdb]])/COUNT((Table2[Average imdb])-1)</f>
        <v>0.87440633245382582</v>
      </c>
    </row>
    <row r="466" spans="14:18" x14ac:dyDescent="0.3">
      <c r="N466" t="s">
        <v>1055</v>
      </c>
      <c r="O466">
        <v>6.5</v>
      </c>
      <c r="P466" s="14">
        <f t="shared" si="7"/>
        <v>7.4</v>
      </c>
      <c r="Q466">
        <f>COUNTIF(preprocessed!$D$2:$D$3791,director!N232)</f>
        <v>2</v>
      </c>
      <c r="R466" s="43" cm="1">
        <f t="array" ref="R466">COUNTIF(Table2[Average imdb],"&lt;"&amp;Table2[[#This Row],[Average imdb]])/COUNT((Table2[Average imdb])-1)</f>
        <v>0.87440633245382582</v>
      </c>
    </row>
    <row r="467" spans="14:18" x14ac:dyDescent="0.3">
      <c r="N467" t="s">
        <v>2309</v>
      </c>
      <c r="O467">
        <v>7.4</v>
      </c>
      <c r="P467" s="14">
        <f t="shared" si="7"/>
        <v>7.4</v>
      </c>
      <c r="Q467">
        <f>COUNTIF(preprocessed!$D$2:$D$3791,director!N547)</f>
        <v>2</v>
      </c>
      <c r="R467" s="43" cm="1">
        <f t="array" ref="R467">COUNTIF(Table2[Average imdb],"&lt;"&amp;Table2[[#This Row],[Average imdb]])/COUNT((Table2[Average imdb])-1)</f>
        <v>0.87440633245382582</v>
      </c>
    </row>
    <row r="468" spans="14:18" x14ac:dyDescent="0.3">
      <c r="N468" t="s">
        <v>3023</v>
      </c>
      <c r="O468">
        <v>6.3</v>
      </c>
      <c r="P468" s="14">
        <f t="shared" si="7"/>
        <v>7.4</v>
      </c>
      <c r="Q468">
        <f>COUNTIF(preprocessed!$D$2:$D$3791,director!N740)</f>
        <v>4</v>
      </c>
      <c r="R468" s="43" cm="1">
        <f t="array" ref="R468">COUNTIF(Table2[Average imdb],"&lt;"&amp;Table2[[#This Row],[Average imdb]])/COUNT((Table2[Average imdb])-1)</f>
        <v>0.87440633245382582</v>
      </c>
    </row>
    <row r="469" spans="14:18" x14ac:dyDescent="0.3">
      <c r="N469" t="s">
        <v>7782</v>
      </c>
      <c r="O469">
        <v>7.4</v>
      </c>
      <c r="P469" s="14">
        <f t="shared" si="7"/>
        <v>7.4</v>
      </c>
      <c r="Q469">
        <f>COUNTIF(preprocessed!$D$2:$D$3791,director!N2111)</f>
        <v>1</v>
      </c>
      <c r="R469" s="43" cm="1">
        <f t="array" ref="R469">COUNTIF(Table2[Average imdb],"&lt;"&amp;Table2[[#This Row],[Average imdb]])/COUNT((Table2[Average imdb])-1)</f>
        <v>0.87440633245382582</v>
      </c>
    </row>
    <row r="470" spans="14:18" x14ac:dyDescent="0.3">
      <c r="N470" t="s">
        <v>11642</v>
      </c>
      <c r="O470">
        <v>7.4</v>
      </c>
      <c r="P470" s="14">
        <f t="shared" si="7"/>
        <v>7.4</v>
      </c>
      <c r="Q470">
        <f>COUNTIF(preprocessed!$D$2:$D$3791,director!N3229)</f>
        <v>2</v>
      </c>
      <c r="R470" s="43" cm="1">
        <f t="array" ref="R470">COUNTIF(Table2[Average imdb],"&lt;"&amp;Table2[[#This Row],[Average imdb]])/COUNT((Table2[Average imdb])-1)</f>
        <v>0.87440633245382582</v>
      </c>
    </row>
    <row r="471" spans="14:18" x14ac:dyDescent="0.3">
      <c r="N471" t="s">
        <v>12551</v>
      </c>
      <c r="O471">
        <v>7.4</v>
      </c>
      <c r="P471" s="14">
        <f t="shared" si="7"/>
        <v>7.4</v>
      </c>
      <c r="Q471">
        <f>COUNTIF(preprocessed!$D$2:$D$3791,director!N3462)</f>
        <v>1</v>
      </c>
      <c r="R471" s="43" cm="1">
        <f t="array" ref="R471">COUNTIF(Table2[Average imdb],"&lt;"&amp;Table2[[#This Row],[Average imdb]])/COUNT((Table2[Average imdb])-1)</f>
        <v>0.87440633245382582</v>
      </c>
    </row>
    <row r="472" spans="14:18" x14ac:dyDescent="0.3">
      <c r="N472" t="s">
        <v>12880</v>
      </c>
      <c r="O472">
        <v>7.4</v>
      </c>
      <c r="P472" s="14">
        <f t="shared" si="7"/>
        <v>7.4</v>
      </c>
      <c r="Q472">
        <f>COUNTIF(preprocessed!$D$2:$D$3791,director!N3542)</f>
        <v>1</v>
      </c>
      <c r="R472" s="43" cm="1">
        <f t="array" ref="R472">COUNTIF(Table2[Average imdb],"&lt;"&amp;Table2[[#This Row],[Average imdb]])/COUNT((Table2[Average imdb])-1)</f>
        <v>0.87440633245382582</v>
      </c>
    </row>
    <row r="473" spans="14:18" x14ac:dyDescent="0.3">
      <c r="N473" t="s">
        <v>12959</v>
      </c>
      <c r="O473">
        <v>7.4</v>
      </c>
      <c r="P473" s="14">
        <f t="shared" si="7"/>
        <v>7.4</v>
      </c>
      <c r="Q473">
        <f>COUNTIF(preprocessed!$D$2:$D$3791,director!N3562)</f>
        <v>1</v>
      </c>
      <c r="R473" s="43" cm="1">
        <f t="array" ref="R473">COUNTIF(Table2[Average imdb],"&lt;"&amp;Table2[[#This Row],[Average imdb]])/COUNT((Table2[Average imdb])-1)</f>
        <v>0.87440633245382582</v>
      </c>
    </row>
    <row r="474" spans="14:18" x14ac:dyDescent="0.3">
      <c r="N474" t="s">
        <v>13042</v>
      </c>
      <c r="O474">
        <v>7.4</v>
      </c>
      <c r="P474" s="14">
        <f t="shared" si="7"/>
        <v>7.4</v>
      </c>
      <c r="Q474">
        <f>COUNTIF(preprocessed!$D$2:$D$3791,director!N3582)</f>
        <v>2</v>
      </c>
      <c r="R474" s="43" cm="1">
        <f t="array" ref="R474">COUNTIF(Table2[Average imdb],"&lt;"&amp;Table2[[#This Row],[Average imdb]])/COUNT((Table2[Average imdb])-1)</f>
        <v>0.87440633245382582</v>
      </c>
    </row>
    <row r="475" spans="14:18" x14ac:dyDescent="0.3">
      <c r="N475" t="s">
        <v>13119</v>
      </c>
      <c r="O475">
        <v>7.4</v>
      </c>
      <c r="P475" s="14">
        <f t="shared" si="7"/>
        <v>7.4</v>
      </c>
      <c r="Q475">
        <f>COUNTIF(preprocessed!$D$2:$D$3791,director!N3602)</f>
        <v>1</v>
      </c>
      <c r="R475" s="43" cm="1">
        <f t="array" ref="R475">COUNTIF(Table2[Average imdb],"&lt;"&amp;Table2[[#This Row],[Average imdb]])/COUNT((Table2[Average imdb])-1)</f>
        <v>0.87440633245382582</v>
      </c>
    </row>
    <row r="476" spans="14:18" x14ac:dyDescent="0.3">
      <c r="N476" t="s">
        <v>13400</v>
      </c>
      <c r="O476">
        <v>7.4</v>
      </c>
      <c r="P476" s="14">
        <f t="shared" si="7"/>
        <v>7.4</v>
      </c>
      <c r="Q476">
        <f>COUNTIF(preprocessed!$D$2:$D$3791,director!N3667)</f>
        <v>1</v>
      </c>
      <c r="R476" s="43" cm="1">
        <f t="array" ref="R476">COUNTIF(Table2[Average imdb],"&lt;"&amp;Table2[[#This Row],[Average imdb]])/COUNT((Table2[Average imdb])-1)</f>
        <v>0.87440633245382582</v>
      </c>
    </row>
    <row r="477" spans="14:18" x14ac:dyDescent="0.3">
      <c r="N477" t="s">
        <v>13795</v>
      </c>
      <c r="O477">
        <v>7.4</v>
      </c>
      <c r="P477" s="14">
        <f t="shared" si="7"/>
        <v>7.4</v>
      </c>
      <c r="Q477">
        <f>COUNTIF(preprocessed!$D$2:$D$3791,director!N3756)</f>
        <v>1</v>
      </c>
      <c r="R477" s="43" cm="1">
        <f t="array" ref="R477">COUNTIF(Table2[Average imdb],"&lt;"&amp;Table2[[#This Row],[Average imdb]])/COUNT((Table2[Average imdb])-1)</f>
        <v>0.87440633245382582</v>
      </c>
    </row>
    <row r="478" spans="14:18" x14ac:dyDescent="0.3">
      <c r="N478" t="s">
        <v>238</v>
      </c>
      <c r="O478">
        <v>7.9</v>
      </c>
      <c r="P478" s="14">
        <f t="shared" si="7"/>
        <v>7.3800000000000008</v>
      </c>
      <c r="Q478">
        <f>COUNTIF(preprocessed!$D$2:$D$3791,director!N341)</f>
        <v>25</v>
      </c>
      <c r="R478" s="43" cm="1">
        <f t="array" ref="R478">COUNTIF(Table2[Average imdb],"&lt;"&amp;Table2[[#This Row],[Average imdb]])/COUNT((Table2[Average imdb])-1)</f>
        <v>0.87308707124010554</v>
      </c>
    </row>
    <row r="479" spans="14:18" x14ac:dyDescent="0.3">
      <c r="N479" t="s">
        <v>238</v>
      </c>
      <c r="O479">
        <v>8.3000000000000007</v>
      </c>
      <c r="P479" s="14">
        <f t="shared" si="7"/>
        <v>7.3800000000000008</v>
      </c>
      <c r="Q479">
        <f>COUNTIF(preprocessed!$D$2:$D$3791,director!N1483)</f>
        <v>10</v>
      </c>
      <c r="R479" s="43" cm="1">
        <f t="array" ref="R479">COUNTIF(Table2[Average imdb],"&lt;"&amp;Table2[[#This Row],[Average imdb]])/COUNT((Table2[Average imdb])-1)</f>
        <v>0.87308707124010554</v>
      </c>
    </row>
    <row r="480" spans="14:18" x14ac:dyDescent="0.3">
      <c r="N480" t="s">
        <v>238</v>
      </c>
      <c r="O480">
        <v>6.3</v>
      </c>
      <c r="P480" s="14">
        <f t="shared" si="7"/>
        <v>7.3800000000000008</v>
      </c>
      <c r="Q480">
        <f>COUNTIF(preprocessed!$D$2:$D$3791,director!N42)</f>
        <v>8</v>
      </c>
      <c r="R480" s="43" cm="1">
        <f t="array" ref="R480">COUNTIF(Table2[Average imdb],"&lt;"&amp;Table2[[#This Row],[Average imdb]])/COUNT((Table2[Average imdb])-1)</f>
        <v>0.87308707124010554</v>
      </c>
    </row>
    <row r="481" spans="14:18" x14ac:dyDescent="0.3">
      <c r="N481" t="s">
        <v>238</v>
      </c>
      <c r="O481">
        <v>7.2</v>
      </c>
      <c r="P481" s="14">
        <f t="shared" si="7"/>
        <v>7.3800000000000008</v>
      </c>
      <c r="Q481">
        <f>COUNTIF(preprocessed!$D$2:$D$3791,director!N1030)</f>
        <v>2</v>
      </c>
      <c r="R481" s="43" cm="1">
        <f t="array" ref="R481">COUNTIF(Table2[Average imdb],"&lt;"&amp;Table2[[#This Row],[Average imdb]])/COUNT((Table2[Average imdb])-1)</f>
        <v>0.87308707124010554</v>
      </c>
    </row>
    <row r="482" spans="14:18" x14ac:dyDescent="0.3">
      <c r="N482" t="s">
        <v>238</v>
      </c>
      <c r="O482">
        <v>7.2</v>
      </c>
      <c r="P482" s="14">
        <f t="shared" si="7"/>
        <v>7.3800000000000008</v>
      </c>
      <c r="Q482">
        <f>COUNTIF(preprocessed!$D$2:$D$3791,director!N555)</f>
        <v>1</v>
      </c>
      <c r="R482" s="43" cm="1">
        <f t="array" ref="R482">COUNTIF(Table2[Average imdb],"&lt;"&amp;Table2[[#This Row],[Average imdb]])/COUNT((Table2[Average imdb])-1)</f>
        <v>0.87308707124010554</v>
      </c>
    </row>
    <row r="483" spans="14:18" x14ac:dyDescent="0.3">
      <c r="N483" t="s">
        <v>7778</v>
      </c>
      <c r="O483">
        <v>7.7</v>
      </c>
      <c r="P483" s="14">
        <f t="shared" si="7"/>
        <v>7.3600000000000012</v>
      </c>
      <c r="Q483">
        <f>COUNTIF(preprocessed!$D$2:$D$3791,director!N2712)</f>
        <v>8</v>
      </c>
      <c r="R483" s="43" cm="1">
        <f t="array" ref="R483">COUNTIF(Table2[Average imdb],"&lt;"&amp;Table2[[#This Row],[Average imdb]])/COUNT((Table2[Average imdb])-1)</f>
        <v>0.87176781002638526</v>
      </c>
    </row>
    <row r="484" spans="14:18" x14ac:dyDescent="0.3">
      <c r="N484" t="s">
        <v>7778</v>
      </c>
      <c r="O484">
        <v>7.6</v>
      </c>
      <c r="P484" s="14">
        <f t="shared" si="7"/>
        <v>7.3600000000000012</v>
      </c>
      <c r="Q484">
        <f>COUNTIF(preprocessed!$D$2:$D$3791,director!N2894)</f>
        <v>2</v>
      </c>
      <c r="R484" s="43" cm="1">
        <f t="array" ref="R484">COUNTIF(Table2[Average imdb],"&lt;"&amp;Table2[[#This Row],[Average imdb]])/COUNT((Table2[Average imdb])-1)</f>
        <v>0.87176781002638526</v>
      </c>
    </row>
    <row r="485" spans="14:18" x14ac:dyDescent="0.3">
      <c r="N485" t="s">
        <v>7778</v>
      </c>
      <c r="O485">
        <v>7.4</v>
      </c>
      <c r="P485" s="14">
        <f t="shared" si="7"/>
        <v>7.3600000000000012</v>
      </c>
      <c r="Q485">
        <f>COUNTIF(preprocessed!$D$2:$D$3791,director!N2110)</f>
        <v>1</v>
      </c>
      <c r="R485" s="43" cm="1">
        <f t="array" ref="R485">COUNTIF(Table2[Average imdb],"&lt;"&amp;Table2[[#This Row],[Average imdb]])/COUNT((Table2[Average imdb])-1)</f>
        <v>0.87176781002638526</v>
      </c>
    </row>
    <row r="486" spans="14:18" x14ac:dyDescent="0.3">
      <c r="N486" t="s">
        <v>7778</v>
      </c>
      <c r="O486">
        <v>6.8</v>
      </c>
      <c r="P486" s="14">
        <f t="shared" si="7"/>
        <v>7.3600000000000012</v>
      </c>
      <c r="Q486">
        <f>COUNTIF(preprocessed!$D$2:$D$3791,director!N2508)</f>
        <v>1</v>
      </c>
      <c r="R486" s="43" cm="1">
        <f t="array" ref="R486">COUNTIF(Table2[Average imdb],"&lt;"&amp;Table2[[#This Row],[Average imdb]])/COUNT((Table2[Average imdb])-1)</f>
        <v>0.87176781002638526</v>
      </c>
    </row>
    <row r="487" spans="14:18" x14ac:dyDescent="0.3">
      <c r="N487" t="s">
        <v>7778</v>
      </c>
      <c r="O487">
        <v>7.3</v>
      </c>
      <c r="P487" s="14">
        <f t="shared" si="7"/>
        <v>7.3600000000000012</v>
      </c>
      <c r="Q487">
        <f>COUNTIF(preprocessed!$D$2:$D$3791,director!N2944)</f>
        <v>1</v>
      </c>
      <c r="R487" s="43" cm="1">
        <f t="array" ref="R487">COUNTIF(Table2[Average imdb],"&lt;"&amp;Table2[[#This Row],[Average imdb]])/COUNT((Table2[Average imdb])-1)</f>
        <v>0.87176781002638526</v>
      </c>
    </row>
    <row r="488" spans="14:18" x14ac:dyDescent="0.3">
      <c r="N488" t="s">
        <v>1731</v>
      </c>
      <c r="O488">
        <v>6.2</v>
      </c>
      <c r="P488" s="14">
        <f t="shared" si="7"/>
        <v>7.35</v>
      </c>
      <c r="Q488">
        <f>COUNTIF(preprocessed!$D$2:$D$3791,director!N396)</f>
        <v>6</v>
      </c>
      <c r="R488" s="43" cm="1">
        <f t="array" ref="R488">COUNTIF(Table2[Average imdb],"&lt;"&amp;Table2[[#This Row],[Average imdb]])/COUNT((Table2[Average imdb])-1)</f>
        <v>0.87071240105540892</v>
      </c>
    </row>
    <row r="489" spans="14:18" x14ac:dyDescent="0.3">
      <c r="N489" t="s">
        <v>1731</v>
      </c>
      <c r="O489">
        <v>8.5</v>
      </c>
      <c r="P489" s="14">
        <f t="shared" si="7"/>
        <v>7.35</v>
      </c>
      <c r="Q489">
        <f>COUNTIF(preprocessed!$D$2:$D$3791,director!N484)</f>
        <v>5</v>
      </c>
      <c r="R489" s="43" cm="1">
        <f t="array" ref="R489">COUNTIF(Table2[Average imdb],"&lt;"&amp;Table2[[#This Row],[Average imdb]])/COUNT((Table2[Average imdb])-1)</f>
        <v>0.87071240105540892</v>
      </c>
    </row>
    <row r="490" spans="14:18" x14ac:dyDescent="0.3">
      <c r="N490" t="s">
        <v>8776</v>
      </c>
      <c r="O490">
        <v>7.3</v>
      </c>
      <c r="P490" s="14">
        <f t="shared" si="7"/>
        <v>7.35</v>
      </c>
      <c r="Q490">
        <f>COUNTIF(preprocessed!$D$2:$D$3791,director!N2407)</f>
        <v>1</v>
      </c>
      <c r="R490" s="43" cm="1">
        <f t="array" ref="R490">COUNTIF(Table2[Average imdb],"&lt;"&amp;Table2[[#This Row],[Average imdb]])/COUNT((Table2[Average imdb])-1)</f>
        <v>0.87071240105540892</v>
      </c>
    </row>
    <row r="491" spans="14:18" x14ac:dyDescent="0.3">
      <c r="N491" t="s">
        <v>8776</v>
      </c>
      <c r="O491">
        <v>7.4</v>
      </c>
      <c r="P491" s="14">
        <f t="shared" si="7"/>
        <v>7.35</v>
      </c>
      <c r="Q491">
        <f>COUNTIF(preprocessed!$D$2:$D$3791,director!N3581)</f>
        <v>2</v>
      </c>
      <c r="R491" s="43" cm="1">
        <f t="array" ref="R491">COUNTIF(Table2[Average imdb],"&lt;"&amp;Table2[[#This Row],[Average imdb]])/COUNT((Table2[Average imdb])-1)</f>
        <v>0.87071240105540892</v>
      </c>
    </row>
    <row r="492" spans="14:18" x14ac:dyDescent="0.3">
      <c r="N492" t="s">
        <v>2963</v>
      </c>
      <c r="O492">
        <v>7.2</v>
      </c>
      <c r="P492" s="14">
        <f t="shared" si="7"/>
        <v>7.339999999999999</v>
      </c>
      <c r="Q492">
        <f>COUNTIF(preprocessed!$D$2:$D$3791,director!N1106)</f>
        <v>8</v>
      </c>
      <c r="R492" s="43" cm="1">
        <f t="array" ref="R492">COUNTIF(Table2[Average imdb],"&lt;"&amp;Table2[[#This Row],[Average imdb]])/COUNT((Table2[Average imdb])-1)</f>
        <v>0.86939313984168864</v>
      </c>
    </row>
    <row r="493" spans="14:18" x14ac:dyDescent="0.3">
      <c r="N493" t="s">
        <v>2963</v>
      </c>
      <c r="O493">
        <v>6.3</v>
      </c>
      <c r="P493" s="14">
        <f t="shared" si="7"/>
        <v>7.339999999999999</v>
      </c>
      <c r="Q493">
        <f>COUNTIF(preprocessed!$D$2:$D$3791,director!N725)</f>
        <v>7</v>
      </c>
      <c r="R493" s="43" cm="1">
        <f t="array" ref="R493">COUNTIF(Table2[Average imdb],"&lt;"&amp;Table2[[#This Row],[Average imdb]])/COUNT((Table2[Average imdb])-1)</f>
        <v>0.86939313984168864</v>
      </c>
    </row>
    <row r="494" spans="14:18" x14ac:dyDescent="0.3">
      <c r="N494" t="s">
        <v>2963</v>
      </c>
      <c r="O494">
        <v>8.4</v>
      </c>
      <c r="P494" s="14">
        <f t="shared" si="7"/>
        <v>7.339999999999999</v>
      </c>
      <c r="Q494">
        <f>COUNTIF(preprocessed!$D$2:$D$3791,director!N1223)</f>
        <v>4</v>
      </c>
      <c r="R494" s="43" cm="1">
        <f t="array" ref="R494">COUNTIF(Table2[Average imdb],"&lt;"&amp;Table2[[#This Row],[Average imdb]])/COUNT((Table2[Average imdb])-1)</f>
        <v>0.86939313984168864</v>
      </c>
    </row>
    <row r="495" spans="14:18" x14ac:dyDescent="0.3">
      <c r="N495" t="s">
        <v>2963</v>
      </c>
      <c r="O495">
        <v>7.7</v>
      </c>
      <c r="P495" s="14">
        <f t="shared" si="7"/>
        <v>7.339999999999999</v>
      </c>
      <c r="Q495">
        <f>COUNTIF(preprocessed!$D$2:$D$3791,director!N841)</f>
        <v>1</v>
      </c>
      <c r="R495" s="43" cm="1">
        <f t="array" ref="R495">COUNTIF(Table2[Average imdb],"&lt;"&amp;Table2[[#This Row],[Average imdb]])/COUNT((Table2[Average imdb])-1)</f>
        <v>0.86939313984168864</v>
      </c>
    </row>
    <row r="496" spans="14:18" x14ac:dyDescent="0.3">
      <c r="N496" t="s">
        <v>2963</v>
      </c>
      <c r="O496">
        <v>7.1</v>
      </c>
      <c r="P496" s="14">
        <f t="shared" si="7"/>
        <v>7.339999999999999</v>
      </c>
      <c r="Q496">
        <f>COUNTIF(preprocessed!$D$2:$D$3791,director!N1453)</f>
        <v>1</v>
      </c>
      <c r="R496" s="43" cm="1">
        <f t="array" ref="R496">COUNTIF(Table2[Average imdb],"&lt;"&amp;Table2[[#This Row],[Average imdb]])/COUNT((Table2[Average imdb])-1)</f>
        <v>0.86939313984168864</v>
      </c>
    </row>
    <row r="497" spans="14:18" x14ac:dyDescent="0.3">
      <c r="N497" t="s">
        <v>2000</v>
      </c>
      <c r="O497">
        <v>7.6</v>
      </c>
      <c r="P497" s="14">
        <f t="shared" si="7"/>
        <v>7.3285714285714292</v>
      </c>
      <c r="Q497">
        <f>COUNTIF(preprocessed!$D$2:$D$3791,director!N1865)</f>
        <v>1</v>
      </c>
      <c r="R497" s="43" cm="1">
        <f t="array" ref="R497">COUNTIF(Table2[Average imdb],"&lt;"&amp;Table2[[#This Row],[Average imdb]])/COUNT((Table2[Average imdb])-1)</f>
        <v>0.86754617414248025</v>
      </c>
    </row>
    <row r="498" spans="14:18" x14ac:dyDescent="0.3">
      <c r="N498" t="s">
        <v>2000</v>
      </c>
      <c r="O498">
        <v>8</v>
      </c>
      <c r="P498" s="14">
        <f t="shared" si="7"/>
        <v>7.3285714285714292</v>
      </c>
      <c r="Q498">
        <f>COUNTIF(preprocessed!$D$2:$D$3791,director!N2428)</f>
        <v>4</v>
      </c>
      <c r="R498" s="43" cm="1">
        <f t="array" ref="R498">COUNTIF(Table2[Average imdb],"&lt;"&amp;Table2[[#This Row],[Average imdb]])/COUNT((Table2[Average imdb])-1)</f>
        <v>0.86754617414248025</v>
      </c>
    </row>
    <row r="499" spans="14:18" x14ac:dyDescent="0.3">
      <c r="N499" t="s">
        <v>2000</v>
      </c>
      <c r="O499">
        <v>7</v>
      </c>
      <c r="P499" s="14">
        <f t="shared" si="7"/>
        <v>7.3285714285714292</v>
      </c>
      <c r="Q499">
        <f>COUNTIF(preprocessed!$D$2:$D$3791,director!N2616)</f>
        <v>1</v>
      </c>
      <c r="R499" s="43" cm="1">
        <f t="array" ref="R499">COUNTIF(Table2[Average imdb],"&lt;"&amp;Table2[[#This Row],[Average imdb]])/COUNT((Table2[Average imdb])-1)</f>
        <v>0.86754617414248025</v>
      </c>
    </row>
    <row r="500" spans="14:18" x14ac:dyDescent="0.3">
      <c r="N500" t="s">
        <v>2000</v>
      </c>
      <c r="O500">
        <v>6.8</v>
      </c>
      <c r="P500" s="14">
        <f t="shared" si="7"/>
        <v>7.3285714285714292</v>
      </c>
      <c r="Q500">
        <f>COUNTIF(preprocessed!$D$2:$D$3791,director!N1596)</f>
        <v>3</v>
      </c>
      <c r="R500" s="43" cm="1">
        <f t="array" ref="R500">COUNTIF(Table2[Average imdb],"&lt;"&amp;Table2[[#This Row],[Average imdb]])/COUNT((Table2[Average imdb])-1)</f>
        <v>0.86754617414248025</v>
      </c>
    </row>
    <row r="501" spans="14:18" x14ac:dyDescent="0.3">
      <c r="N501" t="s">
        <v>2000</v>
      </c>
      <c r="O501">
        <v>7.7</v>
      </c>
      <c r="P501" s="14">
        <f t="shared" si="7"/>
        <v>7.3285714285714292</v>
      </c>
      <c r="Q501">
        <f>COUNTIF(preprocessed!$D$2:$D$3791,director!N2169)</f>
        <v>2</v>
      </c>
      <c r="R501" s="43" cm="1">
        <f t="array" ref="R501">COUNTIF(Table2[Average imdb],"&lt;"&amp;Table2[[#This Row],[Average imdb]])/COUNT((Table2[Average imdb])-1)</f>
        <v>0.86754617414248025</v>
      </c>
    </row>
    <row r="502" spans="14:18" x14ac:dyDescent="0.3">
      <c r="N502" t="s">
        <v>2000</v>
      </c>
      <c r="O502">
        <v>8.3000000000000007</v>
      </c>
      <c r="P502" s="14">
        <f t="shared" si="7"/>
        <v>7.3285714285714292</v>
      </c>
      <c r="Q502">
        <f>COUNTIF(preprocessed!$D$2:$D$3791,director!N3698)</f>
        <v>2</v>
      </c>
      <c r="R502" s="43" cm="1">
        <f t="array" ref="R502">COUNTIF(Table2[Average imdb],"&lt;"&amp;Table2[[#This Row],[Average imdb]])/COUNT((Table2[Average imdb])-1)</f>
        <v>0.86754617414248025</v>
      </c>
    </row>
    <row r="503" spans="14:18" x14ac:dyDescent="0.3">
      <c r="N503" t="s">
        <v>2000</v>
      </c>
      <c r="O503">
        <v>5.9</v>
      </c>
      <c r="P503" s="14">
        <f t="shared" si="7"/>
        <v>7.3285714285714292</v>
      </c>
      <c r="Q503">
        <f>COUNTIF(preprocessed!$D$2:$D$3791,director!N465)</f>
        <v>5</v>
      </c>
      <c r="R503" s="43" cm="1">
        <f t="array" ref="R503">COUNTIF(Table2[Average imdb],"&lt;"&amp;Table2[[#This Row],[Average imdb]])/COUNT((Table2[Average imdb])-1)</f>
        <v>0.86754617414248025</v>
      </c>
    </row>
    <row r="504" spans="14:18" x14ac:dyDescent="0.3">
      <c r="N504" t="s">
        <v>6356</v>
      </c>
      <c r="O504">
        <v>6.8</v>
      </c>
      <c r="P504" s="14">
        <f t="shared" si="7"/>
        <v>7.3272727272727272</v>
      </c>
      <c r="Q504">
        <f>COUNTIF(preprocessed!$D$2:$D$3791,director!N3098)</f>
        <v>3</v>
      </c>
      <c r="R504" s="43" cm="1">
        <f t="array" ref="R504">COUNTIF(Table2[Average imdb],"&lt;"&amp;Table2[[#This Row],[Average imdb]])/COUNT((Table2[Average imdb])-1)</f>
        <v>0.86464379947229553</v>
      </c>
    </row>
    <row r="505" spans="14:18" x14ac:dyDescent="0.3">
      <c r="N505" t="s">
        <v>6356</v>
      </c>
      <c r="O505">
        <v>7.1</v>
      </c>
      <c r="P505" s="14">
        <f t="shared" si="7"/>
        <v>7.3272727272727272</v>
      </c>
      <c r="Q505">
        <f>COUNTIF(preprocessed!$D$2:$D$3791,director!N1988)</f>
        <v>2</v>
      </c>
      <c r="R505" s="43" cm="1">
        <f t="array" ref="R505">COUNTIF(Table2[Average imdb],"&lt;"&amp;Table2[[#This Row],[Average imdb]])/COUNT((Table2[Average imdb])-1)</f>
        <v>0.86464379947229553</v>
      </c>
    </row>
    <row r="506" spans="14:18" x14ac:dyDescent="0.3">
      <c r="N506" t="s">
        <v>6356</v>
      </c>
      <c r="O506">
        <v>6</v>
      </c>
      <c r="P506" s="14">
        <f t="shared" si="7"/>
        <v>7.3272727272727272</v>
      </c>
      <c r="Q506">
        <f>COUNTIF(preprocessed!$D$2:$D$3791,director!N1685)</f>
        <v>5</v>
      </c>
      <c r="R506" s="43" cm="1">
        <f t="array" ref="R506">COUNTIF(Table2[Average imdb],"&lt;"&amp;Table2[[#This Row],[Average imdb]])/COUNT((Table2[Average imdb])-1)</f>
        <v>0.86464379947229553</v>
      </c>
    </row>
    <row r="507" spans="14:18" x14ac:dyDescent="0.3">
      <c r="N507" t="s">
        <v>6356</v>
      </c>
      <c r="O507">
        <v>6.8</v>
      </c>
      <c r="P507" s="14">
        <f t="shared" si="7"/>
        <v>7.3272727272727272</v>
      </c>
      <c r="Q507">
        <f>COUNTIF(preprocessed!$D$2:$D$3791,director!N1848)</f>
        <v>5</v>
      </c>
      <c r="R507" s="43" cm="1">
        <f t="array" ref="R507">COUNTIF(Table2[Average imdb],"&lt;"&amp;Table2[[#This Row],[Average imdb]])/COUNT((Table2[Average imdb])-1)</f>
        <v>0.86464379947229553</v>
      </c>
    </row>
    <row r="508" spans="14:18" x14ac:dyDescent="0.3">
      <c r="N508" t="s">
        <v>6356</v>
      </c>
      <c r="O508">
        <v>7.1</v>
      </c>
      <c r="P508" s="14">
        <f t="shared" si="7"/>
        <v>7.3272727272727272</v>
      </c>
      <c r="Q508">
        <f>COUNTIF(preprocessed!$D$2:$D$3791,director!N2113)</f>
        <v>5</v>
      </c>
      <c r="R508" s="43" cm="1">
        <f t="array" ref="R508">COUNTIF(Table2[Average imdb],"&lt;"&amp;Table2[[#This Row],[Average imdb]])/COUNT((Table2[Average imdb])-1)</f>
        <v>0.86464379947229553</v>
      </c>
    </row>
    <row r="509" spans="14:18" x14ac:dyDescent="0.3">
      <c r="N509" t="s">
        <v>6356</v>
      </c>
      <c r="O509">
        <v>8</v>
      </c>
      <c r="P509" s="14">
        <f t="shared" si="7"/>
        <v>7.3272727272727272</v>
      </c>
      <c r="Q509">
        <f>COUNTIF(preprocessed!$D$2:$D$3791,director!N3273)</f>
        <v>5</v>
      </c>
      <c r="R509" s="43" cm="1">
        <f t="array" ref="R509">COUNTIF(Table2[Average imdb],"&lt;"&amp;Table2[[#This Row],[Average imdb]])/COUNT((Table2[Average imdb])-1)</f>
        <v>0.86464379947229553</v>
      </c>
    </row>
    <row r="510" spans="14:18" x14ac:dyDescent="0.3">
      <c r="N510" t="s">
        <v>6356</v>
      </c>
      <c r="O510">
        <v>8.1</v>
      </c>
      <c r="P510" s="14">
        <f t="shared" si="7"/>
        <v>7.3272727272727272</v>
      </c>
      <c r="Q510">
        <f>COUNTIF(preprocessed!$D$2:$D$3791,director!N3420)</f>
        <v>5</v>
      </c>
      <c r="R510" s="43" cm="1">
        <f t="array" ref="R510">COUNTIF(Table2[Average imdb],"&lt;"&amp;Table2[[#This Row],[Average imdb]])/COUNT((Table2[Average imdb])-1)</f>
        <v>0.86464379947229553</v>
      </c>
    </row>
    <row r="511" spans="14:18" x14ac:dyDescent="0.3">
      <c r="N511" t="s">
        <v>6356</v>
      </c>
      <c r="O511">
        <v>7.7</v>
      </c>
      <c r="P511" s="14">
        <f t="shared" si="7"/>
        <v>7.3272727272727272</v>
      </c>
      <c r="Q511">
        <f>COUNTIF(preprocessed!$D$2:$D$3791,director!N3044)</f>
        <v>3</v>
      </c>
      <c r="R511" s="43" cm="1">
        <f t="array" ref="R511">COUNTIF(Table2[Average imdb],"&lt;"&amp;Table2[[#This Row],[Average imdb]])/COUNT((Table2[Average imdb])-1)</f>
        <v>0.86464379947229553</v>
      </c>
    </row>
    <row r="512" spans="14:18" x14ac:dyDescent="0.3">
      <c r="N512" t="s">
        <v>6356</v>
      </c>
      <c r="O512">
        <v>7.9</v>
      </c>
      <c r="P512" s="14">
        <f t="shared" si="7"/>
        <v>7.3272727272727272</v>
      </c>
      <c r="Q512">
        <f>COUNTIF(preprocessed!$D$2:$D$3791,director!N3368)</f>
        <v>3</v>
      </c>
      <c r="R512" s="43" cm="1">
        <f t="array" ref="R512">COUNTIF(Table2[Average imdb],"&lt;"&amp;Table2[[#This Row],[Average imdb]])/COUNT((Table2[Average imdb])-1)</f>
        <v>0.86464379947229553</v>
      </c>
    </row>
    <row r="513" spans="14:18" x14ac:dyDescent="0.3">
      <c r="N513" t="s">
        <v>6356</v>
      </c>
      <c r="O513">
        <v>8</v>
      </c>
      <c r="P513" s="14">
        <f t="shared" si="7"/>
        <v>7.3272727272727272</v>
      </c>
      <c r="Q513">
        <f>COUNTIF(preprocessed!$D$2:$D$3791,director!N3458)</f>
        <v>3</v>
      </c>
      <c r="R513" s="43" cm="1">
        <f t="array" ref="R513">COUNTIF(Table2[Average imdb],"&lt;"&amp;Table2[[#This Row],[Average imdb]])/COUNT((Table2[Average imdb])-1)</f>
        <v>0.86464379947229553</v>
      </c>
    </row>
    <row r="514" spans="14:18" x14ac:dyDescent="0.3">
      <c r="N514" t="s">
        <v>6356</v>
      </c>
      <c r="O514">
        <v>7.1</v>
      </c>
      <c r="P514" s="14">
        <f t="shared" ref="P514:P577" si="8">AVERAGEIF($N$2:$N$3791,N514,$O$2:$O$3791)</f>
        <v>7.3272727272727272</v>
      </c>
      <c r="Q514">
        <f>COUNTIF(preprocessed!$D$2:$D$3791,director!N3780)</f>
        <v>1</v>
      </c>
      <c r="R514" s="43" cm="1">
        <f t="array" ref="R514">COUNTIF(Table2[Average imdb],"&lt;"&amp;Table2[[#This Row],[Average imdb]])/COUNT((Table2[Average imdb])-1)</f>
        <v>0.86464379947229553</v>
      </c>
    </row>
    <row r="515" spans="14:18" x14ac:dyDescent="0.3">
      <c r="N515" t="s">
        <v>1344</v>
      </c>
      <c r="O515">
        <v>7.5</v>
      </c>
      <c r="P515" s="14">
        <f t="shared" si="8"/>
        <v>7.3250000000000002</v>
      </c>
      <c r="Q515">
        <f>COUNTIF(preprocessed!$D$2:$D$3791,director!N299)</f>
        <v>7</v>
      </c>
      <c r="R515" s="43" cm="1">
        <f t="array" ref="R515">COUNTIF(Table2[Average imdb],"&lt;"&amp;Table2[[#This Row],[Average imdb]])/COUNT((Table2[Average imdb])-1)</f>
        <v>0.86253298153034297</v>
      </c>
    </row>
    <row r="516" spans="14:18" x14ac:dyDescent="0.3">
      <c r="N516" t="s">
        <v>1344</v>
      </c>
      <c r="O516">
        <v>6.5</v>
      </c>
      <c r="P516" s="14">
        <f t="shared" si="8"/>
        <v>7.3250000000000002</v>
      </c>
      <c r="Q516">
        <f>COUNTIF(preprocessed!$D$2:$D$3791,director!N950)</f>
        <v>3</v>
      </c>
      <c r="R516" s="43" cm="1">
        <f t="array" ref="R516">COUNTIF(Table2[Average imdb],"&lt;"&amp;Table2[[#This Row],[Average imdb]])/COUNT((Table2[Average imdb])-1)</f>
        <v>0.86253298153034297</v>
      </c>
    </row>
    <row r="517" spans="14:18" x14ac:dyDescent="0.3">
      <c r="N517" t="s">
        <v>2705</v>
      </c>
      <c r="O517">
        <v>8.5</v>
      </c>
      <c r="P517" s="14">
        <f t="shared" si="8"/>
        <v>7.3250000000000002</v>
      </c>
      <c r="Q517">
        <f>COUNTIF(preprocessed!$D$2:$D$3791,director!N1360)</f>
        <v>2</v>
      </c>
      <c r="R517" s="43" cm="1">
        <f t="array" ref="R517">COUNTIF(Table2[Average imdb],"&lt;"&amp;Table2[[#This Row],[Average imdb]])/COUNT((Table2[Average imdb])-1)</f>
        <v>0.86253298153034297</v>
      </c>
    </row>
    <row r="518" spans="14:18" x14ac:dyDescent="0.3">
      <c r="N518" t="s">
        <v>1344</v>
      </c>
      <c r="O518">
        <v>7.8</v>
      </c>
      <c r="P518" s="14">
        <f t="shared" si="8"/>
        <v>7.3250000000000002</v>
      </c>
      <c r="Q518">
        <f>COUNTIF(preprocessed!$D$2:$D$3791,director!N3498)</f>
        <v>2</v>
      </c>
      <c r="R518" s="43" cm="1">
        <f t="array" ref="R518">COUNTIF(Table2[Average imdb],"&lt;"&amp;Table2[[#This Row],[Average imdb]])/COUNT((Table2[Average imdb])-1)</f>
        <v>0.86253298153034297</v>
      </c>
    </row>
    <row r="519" spans="14:18" x14ac:dyDescent="0.3">
      <c r="N519" t="s">
        <v>2705</v>
      </c>
      <c r="O519">
        <v>6.9</v>
      </c>
      <c r="P519" s="14">
        <f t="shared" si="8"/>
        <v>7.3250000000000002</v>
      </c>
      <c r="Q519">
        <f>COUNTIF(preprocessed!$D$2:$D$3791,director!N653)</f>
        <v>1</v>
      </c>
      <c r="R519" s="43" cm="1">
        <f t="array" ref="R519">COUNTIF(Table2[Average imdb],"&lt;"&amp;Table2[[#This Row],[Average imdb]])/COUNT((Table2[Average imdb])-1)</f>
        <v>0.86253298153034297</v>
      </c>
    </row>
    <row r="520" spans="14:18" x14ac:dyDescent="0.3">
      <c r="N520" t="s">
        <v>1344</v>
      </c>
      <c r="O520">
        <v>7.5</v>
      </c>
      <c r="P520" s="14">
        <f t="shared" si="8"/>
        <v>7.3250000000000002</v>
      </c>
      <c r="Q520">
        <f>COUNTIF(preprocessed!$D$2:$D$3791,director!N658)</f>
        <v>1</v>
      </c>
      <c r="R520" s="43" cm="1">
        <f t="array" ref="R520">COUNTIF(Table2[Average imdb],"&lt;"&amp;Table2[[#This Row],[Average imdb]])/COUNT((Table2[Average imdb])-1)</f>
        <v>0.86253298153034297</v>
      </c>
    </row>
    <row r="521" spans="14:18" x14ac:dyDescent="0.3">
      <c r="N521" t="s">
        <v>2705</v>
      </c>
      <c r="O521">
        <v>7.2</v>
      </c>
      <c r="P521" s="14">
        <f t="shared" si="8"/>
        <v>7.3250000000000002</v>
      </c>
      <c r="Q521">
        <f>COUNTIF(preprocessed!$D$2:$D$3791,director!N1059)</f>
        <v>2</v>
      </c>
      <c r="R521" s="43" cm="1">
        <f t="array" ref="R521">COUNTIF(Table2[Average imdb],"&lt;"&amp;Table2[[#This Row],[Average imdb]])/COUNT((Table2[Average imdb])-1)</f>
        <v>0.86253298153034297</v>
      </c>
    </row>
    <row r="522" spans="14:18" x14ac:dyDescent="0.3">
      <c r="N522" t="s">
        <v>2705</v>
      </c>
      <c r="O522">
        <v>6.7</v>
      </c>
      <c r="P522" s="14">
        <f t="shared" si="8"/>
        <v>7.3250000000000002</v>
      </c>
      <c r="Q522">
        <f>COUNTIF(preprocessed!$D$2:$D$3791,director!N1271)</f>
        <v>1</v>
      </c>
      <c r="R522" s="43" cm="1">
        <f t="array" ref="R522">COUNTIF(Table2[Average imdb],"&lt;"&amp;Table2[[#This Row],[Average imdb]])/COUNT((Table2[Average imdb])-1)</f>
        <v>0.86253298153034297</v>
      </c>
    </row>
    <row r="523" spans="14:18" x14ac:dyDescent="0.3">
      <c r="N523" t="s">
        <v>337</v>
      </c>
      <c r="O523">
        <v>6.6</v>
      </c>
      <c r="P523" s="14">
        <f t="shared" si="8"/>
        <v>7.3076923076923075</v>
      </c>
      <c r="Q523">
        <f>COUNTIF(preprocessed!$D$2:$D$3791,director!N344)</f>
        <v>25</v>
      </c>
      <c r="R523" s="43" cm="1">
        <f t="array" ref="R523">COUNTIF(Table2[Average imdb],"&lt;"&amp;Table2[[#This Row],[Average imdb]])/COUNT((Table2[Average imdb])-1)</f>
        <v>0.85910290237467013</v>
      </c>
    </row>
    <row r="524" spans="14:18" x14ac:dyDescent="0.3">
      <c r="N524" t="s">
        <v>337</v>
      </c>
      <c r="O524">
        <v>8.8000000000000007</v>
      </c>
      <c r="P524" s="14">
        <f t="shared" si="8"/>
        <v>7.3076923076923075</v>
      </c>
      <c r="Q524">
        <f>COUNTIF(preprocessed!$D$2:$D$3791,director!N789)</f>
        <v>16</v>
      </c>
      <c r="R524" s="43" cm="1">
        <f t="array" ref="R524">COUNTIF(Table2[Average imdb],"&lt;"&amp;Table2[[#This Row],[Average imdb]])/COUNT((Table2[Average imdb])-1)</f>
        <v>0.85910290237467013</v>
      </c>
    </row>
    <row r="525" spans="14:18" x14ac:dyDescent="0.3">
      <c r="N525" t="s">
        <v>337</v>
      </c>
      <c r="O525">
        <v>7.3</v>
      </c>
      <c r="P525" s="14">
        <f t="shared" si="8"/>
        <v>7.3076923076923075</v>
      </c>
      <c r="Q525">
        <f>COUNTIF(preprocessed!$D$2:$D$3791,director!N1472)</f>
        <v>12</v>
      </c>
      <c r="R525" s="43" cm="1">
        <f t="array" ref="R525">COUNTIF(Table2[Average imdb],"&lt;"&amp;Table2[[#This Row],[Average imdb]])/COUNT((Table2[Average imdb])-1)</f>
        <v>0.85910290237467013</v>
      </c>
    </row>
    <row r="526" spans="14:18" x14ac:dyDescent="0.3">
      <c r="N526" t="s">
        <v>337</v>
      </c>
      <c r="O526">
        <v>6.3</v>
      </c>
      <c r="P526" s="14">
        <f t="shared" si="8"/>
        <v>7.3076923076923075</v>
      </c>
      <c r="Q526">
        <f>COUNTIF(preprocessed!$D$2:$D$3791,director!N150)</f>
        <v>10</v>
      </c>
      <c r="R526" s="43" cm="1">
        <f t="array" ref="R526">COUNTIF(Table2[Average imdb],"&lt;"&amp;Table2[[#This Row],[Average imdb]])/COUNT((Table2[Average imdb])-1)</f>
        <v>0.85910290237467013</v>
      </c>
    </row>
    <row r="527" spans="14:18" x14ac:dyDescent="0.3">
      <c r="N527" t="s">
        <v>337</v>
      </c>
      <c r="O527">
        <v>8.5</v>
      </c>
      <c r="P527" s="14">
        <f t="shared" si="8"/>
        <v>7.3076923076923075</v>
      </c>
      <c r="Q527">
        <f>COUNTIF(preprocessed!$D$2:$D$3791,director!N2150)</f>
        <v>9</v>
      </c>
      <c r="R527" s="43" cm="1">
        <f t="array" ref="R527">COUNTIF(Table2[Average imdb],"&lt;"&amp;Table2[[#This Row],[Average imdb]])/COUNT((Table2[Average imdb])-1)</f>
        <v>0.85910290237467013</v>
      </c>
    </row>
    <row r="528" spans="14:18" x14ac:dyDescent="0.3">
      <c r="N528" t="s">
        <v>337</v>
      </c>
      <c r="O528">
        <v>6.4</v>
      </c>
      <c r="P528" s="14">
        <f t="shared" si="8"/>
        <v>7.3076923076923075</v>
      </c>
      <c r="Q528">
        <f>COUNTIF(preprocessed!$D$2:$D$3791,director!N812)</f>
        <v>7</v>
      </c>
      <c r="R528" s="43" cm="1">
        <f t="array" ref="R528">COUNTIF(Table2[Average imdb],"&lt;"&amp;Table2[[#This Row],[Average imdb]])/COUNT((Table2[Average imdb])-1)</f>
        <v>0.85910290237467013</v>
      </c>
    </row>
    <row r="529" spans="14:18" x14ac:dyDescent="0.3">
      <c r="N529" t="s">
        <v>337</v>
      </c>
      <c r="O529">
        <v>7.8</v>
      </c>
      <c r="P529" s="14">
        <f t="shared" si="8"/>
        <v>7.3076923076923075</v>
      </c>
      <c r="Q529">
        <f>COUNTIF(preprocessed!$D$2:$D$3791,director!N1117)</f>
        <v>7</v>
      </c>
      <c r="R529" s="43" cm="1">
        <f t="array" ref="R529">COUNTIF(Table2[Average imdb],"&lt;"&amp;Table2[[#This Row],[Average imdb]])/COUNT((Table2[Average imdb])-1)</f>
        <v>0.85910290237467013</v>
      </c>
    </row>
    <row r="530" spans="14:18" x14ac:dyDescent="0.3">
      <c r="N530" t="s">
        <v>337</v>
      </c>
      <c r="O530">
        <v>7.4</v>
      </c>
      <c r="P530" s="14">
        <f t="shared" si="8"/>
        <v>7.3076923076923075</v>
      </c>
      <c r="Q530">
        <f>COUNTIF(preprocessed!$D$2:$D$3791,director!N1130)</f>
        <v>5</v>
      </c>
      <c r="R530" s="43" cm="1">
        <f t="array" ref="R530">COUNTIF(Table2[Average imdb],"&lt;"&amp;Table2[[#This Row],[Average imdb]])/COUNT((Table2[Average imdb])-1)</f>
        <v>0.85910290237467013</v>
      </c>
    </row>
    <row r="531" spans="14:18" x14ac:dyDescent="0.3">
      <c r="N531" t="s">
        <v>337</v>
      </c>
      <c r="O531">
        <v>6.8</v>
      </c>
      <c r="P531" s="14">
        <f t="shared" si="8"/>
        <v>7.3076923076923075</v>
      </c>
      <c r="Q531">
        <f>COUNTIF(preprocessed!$D$2:$D$3791,director!N61)</f>
        <v>4</v>
      </c>
      <c r="R531" s="43" cm="1">
        <f t="array" ref="R531">COUNTIF(Table2[Average imdb],"&lt;"&amp;Table2[[#This Row],[Average imdb]])/COUNT((Table2[Average imdb])-1)</f>
        <v>0.85910290237467013</v>
      </c>
    </row>
    <row r="532" spans="14:18" x14ac:dyDescent="0.3">
      <c r="N532" t="s">
        <v>337</v>
      </c>
      <c r="O532">
        <v>7.4</v>
      </c>
      <c r="P532" s="14">
        <f t="shared" si="8"/>
        <v>7.3076923076923075</v>
      </c>
      <c r="Q532">
        <f>COUNTIF(preprocessed!$D$2:$D$3791,director!N1403)</f>
        <v>4</v>
      </c>
      <c r="R532" s="43" cm="1">
        <f t="array" ref="R532">COUNTIF(Table2[Average imdb],"&lt;"&amp;Table2[[#This Row],[Average imdb]])/COUNT((Table2[Average imdb])-1)</f>
        <v>0.85910290237467013</v>
      </c>
    </row>
    <row r="533" spans="14:18" x14ac:dyDescent="0.3">
      <c r="N533" t="s">
        <v>337</v>
      </c>
      <c r="O533">
        <v>6.6</v>
      </c>
      <c r="P533" s="14">
        <f t="shared" si="8"/>
        <v>7.3076923076923075</v>
      </c>
      <c r="Q533">
        <f>COUNTIF(preprocessed!$D$2:$D$3791,director!N90)</f>
        <v>2</v>
      </c>
      <c r="R533" s="43" cm="1">
        <f t="array" ref="R533">COUNTIF(Table2[Average imdb],"&lt;"&amp;Table2[[#This Row],[Average imdb]])/COUNT((Table2[Average imdb])-1)</f>
        <v>0.85910290237467013</v>
      </c>
    </row>
    <row r="534" spans="14:18" x14ac:dyDescent="0.3">
      <c r="N534" t="s">
        <v>337</v>
      </c>
      <c r="O534">
        <v>7.4</v>
      </c>
      <c r="P534" s="14">
        <f t="shared" si="8"/>
        <v>7.3076923076923075</v>
      </c>
      <c r="Q534">
        <f>COUNTIF(preprocessed!$D$2:$D$3791,director!N362)</f>
        <v>1</v>
      </c>
      <c r="R534" s="43" cm="1">
        <f t="array" ref="R534">COUNTIF(Table2[Average imdb],"&lt;"&amp;Table2[[#This Row],[Average imdb]])/COUNT((Table2[Average imdb])-1)</f>
        <v>0.85910290237467013</v>
      </c>
    </row>
    <row r="535" spans="14:18" x14ac:dyDescent="0.3">
      <c r="N535" t="s">
        <v>337</v>
      </c>
      <c r="O535">
        <v>7.7</v>
      </c>
      <c r="P535" s="14">
        <f t="shared" si="8"/>
        <v>7.3076923076923075</v>
      </c>
      <c r="Q535">
        <f>COUNTIF(preprocessed!$D$2:$D$3791,director!N381)</f>
        <v>1</v>
      </c>
      <c r="R535" s="43" cm="1">
        <f t="array" ref="R535">COUNTIF(Table2[Average imdb],"&lt;"&amp;Table2[[#This Row],[Average imdb]])/COUNT((Table2[Average imdb])-1)</f>
        <v>0.85910290237467013</v>
      </c>
    </row>
    <row r="536" spans="14:18" x14ac:dyDescent="0.3">
      <c r="N536" t="s">
        <v>11358</v>
      </c>
      <c r="O536">
        <v>7.3</v>
      </c>
      <c r="P536" s="14">
        <f t="shared" si="8"/>
        <v>7.3</v>
      </c>
      <c r="Q536">
        <f>COUNTIF(preprocessed!$D$2:$D$3791,director!N3152)</f>
        <v>13</v>
      </c>
      <c r="R536" s="43" cm="1">
        <f t="array" ref="R536">COUNTIF(Table2[Average imdb],"&lt;"&amp;Table2[[#This Row],[Average imdb]])/COUNT((Table2[Average imdb])-1)</f>
        <v>0.84934036939313984</v>
      </c>
    </row>
    <row r="537" spans="14:18" x14ac:dyDescent="0.3">
      <c r="N537" t="s">
        <v>752</v>
      </c>
      <c r="O537">
        <v>7.3</v>
      </c>
      <c r="P537" s="14">
        <f t="shared" si="8"/>
        <v>7.3</v>
      </c>
      <c r="Q537">
        <f>COUNTIF(preprocessed!$D$2:$D$3791,director!N153)</f>
        <v>2</v>
      </c>
      <c r="R537" s="43" cm="1">
        <f t="array" ref="R537">COUNTIF(Table2[Average imdb],"&lt;"&amp;Table2[[#This Row],[Average imdb]])/COUNT((Table2[Average imdb])-1)</f>
        <v>0.84934036939313984</v>
      </c>
    </row>
    <row r="538" spans="14:18" x14ac:dyDescent="0.3">
      <c r="N538" t="s">
        <v>208</v>
      </c>
      <c r="O538">
        <v>7.3</v>
      </c>
      <c r="P538" s="14">
        <f t="shared" si="8"/>
        <v>7.3</v>
      </c>
      <c r="Q538">
        <f>COUNTIF(preprocessed!$D$2:$D$3791,director!N36)</f>
        <v>2</v>
      </c>
      <c r="R538" s="43" cm="1">
        <f t="array" ref="R538">COUNTIF(Table2[Average imdb],"&lt;"&amp;Table2[[#This Row],[Average imdb]])/COUNT((Table2[Average imdb])-1)</f>
        <v>0.84934036939313984</v>
      </c>
    </row>
    <row r="539" spans="14:18" x14ac:dyDescent="0.3">
      <c r="N539" t="s">
        <v>4592</v>
      </c>
      <c r="O539">
        <v>7</v>
      </c>
      <c r="P539" s="14">
        <f t="shared" si="8"/>
        <v>7.3</v>
      </c>
      <c r="Q539">
        <f>COUNTIF(preprocessed!$D$2:$D$3791,director!N1180)</f>
        <v>8</v>
      </c>
      <c r="R539" s="43" cm="1">
        <f t="array" ref="R539">COUNTIF(Table2[Average imdb],"&lt;"&amp;Table2[[#This Row],[Average imdb]])/COUNT((Table2[Average imdb])-1)</f>
        <v>0.84934036939313984</v>
      </c>
    </row>
    <row r="540" spans="14:18" x14ac:dyDescent="0.3">
      <c r="N540" t="s">
        <v>1905</v>
      </c>
      <c r="O540">
        <v>7.2</v>
      </c>
      <c r="P540" s="14">
        <f t="shared" si="8"/>
        <v>7.3</v>
      </c>
      <c r="Q540">
        <f>COUNTIF(preprocessed!$D$2:$D$3791,director!N442)</f>
        <v>5</v>
      </c>
      <c r="R540" s="43" cm="1">
        <f t="array" ref="R540">COUNTIF(Table2[Average imdb],"&lt;"&amp;Table2[[#This Row],[Average imdb]])/COUNT((Table2[Average imdb])-1)</f>
        <v>0.84934036939313984</v>
      </c>
    </row>
    <row r="541" spans="14:18" x14ac:dyDescent="0.3">
      <c r="N541" t="s">
        <v>7243</v>
      </c>
      <c r="O541">
        <v>7.3</v>
      </c>
      <c r="P541" s="14">
        <f t="shared" si="8"/>
        <v>7.3</v>
      </c>
      <c r="Q541">
        <f>COUNTIF(preprocessed!$D$2:$D$3791,director!N1950)</f>
        <v>5</v>
      </c>
      <c r="R541" s="43" cm="1">
        <f t="array" ref="R541">COUNTIF(Table2[Average imdb],"&lt;"&amp;Table2[[#This Row],[Average imdb]])/COUNT((Table2[Average imdb])-1)</f>
        <v>0.84934036939313984</v>
      </c>
    </row>
    <row r="542" spans="14:18" x14ac:dyDescent="0.3">
      <c r="N542" t="s">
        <v>8535</v>
      </c>
      <c r="O542">
        <v>7.3</v>
      </c>
      <c r="P542" s="14">
        <f t="shared" si="8"/>
        <v>7.3</v>
      </c>
      <c r="Q542">
        <f>COUNTIF(preprocessed!$D$2:$D$3791,director!N2332)</f>
        <v>5</v>
      </c>
      <c r="R542" s="43" cm="1">
        <f t="array" ref="R542">COUNTIF(Table2[Average imdb],"&lt;"&amp;Table2[[#This Row],[Average imdb]])/COUNT((Table2[Average imdb])-1)</f>
        <v>0.84934036939313984</v>
      </c>
    </row>
    <row r="543" spans="14:18" x14ac:dyDescent="0.3">
      <c r="N543" t="s">
        <v>9787</v>
      </c>
      <c r="O543">
        <v>7.3</v>
      </c>
      <c r="P543" s="14">
        <f t="shared" si="8"/>
        <v>7.3</v>
      </c>
      <c r="Q543">
        <f>COUNTIF(preprocessed!$D$2:$D$3791,director!N2705)</f>
        <v>5</v>
      </c>
      <c r="R543" s="43" cm="1">
        <f t="array" ref="R543">COUNTIF(Table2[Average imdb],"&lt;"&amp;Table2[[#This Row],[Average imdb]])/COUNT((Table2[Average imdb])-1)</f>
        <v>0.84934036939313984</v>
      </c>
    </row>
    <row r="544" spans="14:18" x14ac:dyDescent="0.3">
      <c r="N544" t="s">
        <v>11459</v>
      </c>
      <c r="O544">
        <v>7.5</v>
      </c>
      <c r="P544" s="14">
        <f t="shared" si="8"/>
        <v>7.3</v>
      </c>
      <c r="Q544">
        <f>COUNTIF(preprocessed!$D$2:$D$3791,director!N3179)</f>
        <v>5</v>
      </c>
      <c r="R544" s="43" cm="1">
        <f t="array" ref="R544">COUNTIF(Table2[Average imdb],"&lt;"&amp;Table2[[#This Row],[Average imdb]])/COUNT((Table2[Average imdb])-1)</f>
        <v>0.84934036939313984</v>
      </c>
    </row>
    <row r="545" spans="14:18" x14ac:dyDescent="0.3">
      <c r="N545" t="s">
        <v>1905</v>
      </c>
      <c r="O545">
        <v>7.3</v>
      </c>
      <c r="P545" s="14">
        <f t="shared" si="8"/>
        <v>7.3</v>
      </c>
      <c r="Q545">
        <f>COUNTIF(preprocessed!$D$2:$D$3791,director!N1135)</f>
        <v>4</v>
      </c>
      <c r="R545" s="43" cm="1">
        <f t="array" ref="R545">COUNTIF(Table2[Average imdb],"&lt;"&amp;Table2[[#This Row],[Average imdb]])/COUNT((Table2[Average imdb])-1)</f>
        <v>0.84934036939313984</v>
      </c>
    </row>
    <row r="546" spans="14:18" x14ac:dyDescent="0.3">
      <c r="N546" t="s">
        <v>5909</v>
      </c>
      <c r="O546">
        <v>7.3</v>
      </c>
      <c r="P546" s="14">
        <f t="shared" si="8"/>
        <v>7.3</v>
      </c>
      <c r="Q546">
        <f>COUNTIF(preprocessed!$D$2:$D$3791,director!N1558)</f>
        <v>4</v>
      </c>
      <c r="R546" s="43" cm="1">
        <f t="array" ref="R546">COUNTIF(Table2[Average imdb],"&lt;"&amp;Table2[[#This Row],[Average imdb]])/COUNT((Table2[Average imdb])-1)</f>
        <v>0.84934036939313984</v>
      </c>
    </row>
    <row r="547" spans="14:18" x14ac:dyDescent="0.3">
      <c r="N547" t="s">
        <v>4592</v>
      </c>
      <c r="O547">
        <v>7.6</v>
      </c>
      <c r="P547" s="14">
        <f t="shared" si="8"/>
        <v>7.3</v>
      </c>
      <c r="Q547">
        <f>COUNTIF(preprocessed!$D$2:$D$3791,director!N2239)</f>
        <v>1</v>
      </c>
      <c r="R547" s="43" cm="1">
        <f t="array" ref="R547">COUNTIF(Table2[Average imdb],"&lt;"&amp;Table2[[#This Row],[Average imdb]])/COUNT((Table2[Average imdb])-1)</f>
        <v>0.84934036939313984</v>
      </c>
    </row>
    <row r="548" spans="14:18" x14ac:dyDescent="0.3">
      <c r="N548" t="s">
        <v>10599</v>
      </c>
      <c r="O548">
        <v>7.3</v>
      </c>
      <c r="P548" s="14">
        <f t="shared" si="8"/>
        <v>7.3</v>
      </c>
      <c r="Q548">
        <f>COUNTIF(preprocessed!$D$2:$D$3791,director!N2943)</f>
        <v>2</v>
      </c>
      <c r="R548" s="43" cm="1">
        <f t="array" ref="R548">COUNTIF(Table2[Average imdb],"&lt;"&amp;Table2[[#This Row],[Average imdb]])/COUNT((Table2[Average imdb])-1)</f>
        <v>0.84934036939313984</v>
      </c>
    </row>
    <row r="549" spans="14:18" x14ac:dyDescent="0.3">
      <c r="N549" t="s">
        <v>11178</v>
      </c>
      <c r="O549">
        <v>7.3</v>
      </c>
      <c r="P549" s="14">
        <f t="shared" si="8"/>
        <v>7.3</v>
      </c>
      <c r="Q549">
        <f>COUNTIF(preprocessed!$D$2:$D$3791,director!N3105)</f>
        <v>4</v>
      </c>
      <c r="R549" s="43" cm="1">
        <f t="array" ref="R549">COUNTIF(Table2[Average imdb],"&lt;"&amp;Table2[[#This Row],[Average imdb]])/COUNT((Table2[Average imdb])-1)</f>
        <v>0.84934036939313984</v>
      </c>
    </row>
    <row r="550" spans="14:18" x14ac:dyDescent="0.3">
      <c r="N550" t="s">
        <v>11397</v>
      </c>
      <c r="O550">
        <v>7.3</v>
      </c>
      <c r="P550" s="14">
        <f t="shared" si="8"/>
        <v>7.3</v>
      </c>
      <c r="Q550">
        <f>COUNTIF(preprocessed!$D$2:$D$3791,director!N3162)</f>
        <v>4</v>
      </c>
      <c r="R550" s="43" cm="1">
        <f t="array" ref="R550">COUNTIF(Table2[Average imdb],"&lt;"&amp;Table2[[#This Row],[Average imdb]])/COUNT((Table2[Average imdb])-1)</f>
        <v>0.84934036939313984</v>
      </c>
    </row>
    <row r="551" spans="14:18" x14ac:dyDescent="0.3">
      <c r="N551" t="s">
        <v>679</v>
      </c>
      <c r="O551">
        <v>7.3</v>
      </c>
      <c r="P551" s="14">
        <f t="shared" si="8"/>
        <v>7.3</v>
      </c>
      <c r="Q551">
        <f>COUNTIF(preprocessed!$D$2:$D$3791,director!N136)</f>
        <v>3</v>
      </c>
      <c r="R551" s="43" cm="1">
        <f t="array" ref="R551">COUNTIF(Table2[Average imdb],"&lt;"&amp;Table2[[#This Row],[Average imdb]])/COUNT((Table2[Average imdb])-1)</f>
        <v>0.84934036939313984</v>
      </c>
    </row>
    <row r="552" spans="14:18" x14ac:dyDescent="0.3">
      <c r="N552" t="s">
        <v>3664</v>
      </c>
      <c r="O552">
        <v>7.3</v>
      </c>
      <c r="P552" s="14">
        <f t="shared" si="8"/>
        <v>7.3</v>
      </c>
      <c r="Q552">
        <f>COUNTIF(preprocessed!$D$2:$D$3791,director!N917)</f>
        <v>3</v>
      </c>
      <c r="R552" s="43" cm="1">
        <f t="array" ref="R552">COUNTIF(Table2[Average imdb],"&lt;"&amp;Table2[[#This Row],[Average imdb]])/COUNT((Table2[Average imdb])-1)</f>
        <v>0.84934036939313984</v>
      </c>
    </row>
    <row r="553" spans="14:18" x14ac:dyDescent="0.3">
      <c r="N553" t="s">
        <v>1905</v>
      </c>
      <c r="O553">
        <v>7.4</v>
      </c>
      <c r="P553" s="14">
        <f t="shared" si="8"/>
        <v>7.3</v>
      </c>
      <c r="Q553">
        <f>COUNTIF(preprocessed!$D$2:$D$3791,director!N1329)</f>
        <v>3</v>
      </c>
      <c r="R553" s="43" cm="1">
        <f t="array" ref="R553">COUNTIF(Table2[Average imdb],"&lt;"&amp;Table2[[#This Row],[Average imdb]])/COUNT((Table2[Average imdb])-1)</f>
        <v>0.84934036939313984</v>
      </c>
    </row>
    <row r="554" spans="14:18" x14ac:dyDescent="0.3">
      <c r="N554" t="s">
        <v>8398</v>
      </c>
      <c r="O554">
        <v>7.3</v>
      </c>
      <c r="P554" s="14">
        <f t="shared" si="8"/>
        <v>7.3</v>
      </c>
      <c r="Q554">
        <f>COUNTIF(preprocessed!$D$2:$D$3791,director!N2291)</f>
        <v>3</v>
      </c>
      <c r="R554" s="43" cm="1">
        <f t="array" ref="R554">COUNTIF(Table2[Average imdb],"&lt;"&amp;Table2[[#This Row],[Average imdb]])/COUNT((Table2[Average imdb])-1)</f>
        <v>0.84934036939313984</v>
      </c>
    </row>
    <row r="555" spans="14:18" x14ac:dyDescent="0.3">
      <c r="N555" t="s">
        <v>9308</v>
      </c>
      <c r="O555">
        <v>7.3</v>
      </c>
      <c r="P555" s="14">
        <f t="shared" si="8"/>
        <v>7.3</v>
      </c>
      <c r="Q555">
        <f>COUNTIF(preprocessed!$D$2:$D$3791,director!N2566)</f>
        <v>3</v>
      </c>
      <c r="R555" s="43" cm="1">
        <f t="array" ref="R555">COUNTIF(Table2[Average imdb],"&lt;"&amp;Table2[[#This Row],[Average imdb]])/COUNT((Table2[Average imdb])-1)</f>
        <v>0.84934036939313984</v>
      </c>
    </row>
    <row r="556" spans="14:18" x14ac:dyDescent="0.3">
      <c r="N556" t="s">
        <v>11043</v>
      </c>
      <c r="O556">
        <v>7.3</v>
      </c>
      <c r="P556" s="14">
        <f t="shared" si="8"/>
        <v>7.3</v>
      </c>
      <c r="Q556">
        <f>COUNTIF(preprocessed!$D$2:$D$3791,director!N3067)</f>
        <v>6</v>
      </c>
      <c r="R556" s="43" cm="1">
        <f t="array" ref="R556">COUNTIF(Table2[Average imdb],"&lt;"&amp;Table2[[#This Row],[Average imdb]])/COUNT((Table2[Average imdb])-1)</f>
        <v>0.84934036939313984</v>
      </c>
    </row>
    <row r="557" spans="14:18" x14ac:dyDescent="0.3">
      <c r="N557" t="s">
        <v>921</v>
      </c>
      <c r="O557">
        <v>7.3</v>
      </c>
      <c r="P557" s="14">
        <f t="shared" si="8"/>
        <v>7.3</v>
      </c>
      <c r="Q557">
        <f>COUNTIF(preprocessed!$D$2:$D$3791,director!N195)</f>
        <v>1</v>
      </c>
      <c r="R557" s="43" cm="1">
        <f t="array" ref="R557">COUNTIF(Table2[Average imdb],"&lt;"&amp;Table2[[#This Row],[Average imdb]])/COUNT((Table2[Average imdb])-1)</f>
        <v>0.84934036939313984</v>
      </c>
    </row>
    <row r="558" spans="14:18" x14ac:dyDescent="0.3">
      <c r="N558" t="s">
        <v>10434</v>
      </c>
      <c r="O558">
        <v>7.3</v>
      </c>
      <c r="P558" s="14">
        <f t="shared" si="8"/>
        <v>7.3</v>
      </c>
      <c r="Q558">
        <f>COUNTIF(preprocessed!$D$2:$D$3791,director!N2897)</f>
        <v>8</v>
      </c>
      <c r="R558" s="43" cm="1">
        <f t="array" ref="R558">COUNTIF(Table2[Average imdb],"&lt;"&amp;Table2[[#This Row],[Average imdb]])/COUNT((Table2[Average imdb])-1)</f>
        <v>0.84934036939313984</v>
      </c>
    </row>
    <row r="559" spans="14:18" x14ac:dyDescent="0.3">
      <c r="N559" t="s">
        <v>12686</v>
      </c>
      <c r="O559">
        <v>7.3</v>
      </c>
      <c r="P559" s="14">
        <f t="shared" si="8"/>
        <v>7.3</v>
      </c>
      <c r="Q559">
        <f>COUNTIF(preprocessed!$D$2:$D$3791,director!N3494)</f>
        <v>2</v>
      </c>
      <c r="R559" s="43" cm="1">
        <f t="array" ref="R559">COUNTIF(Table2[Average imdb],"&lt;"&amp;Table2[[#This Row],[Average imdb]])/COUNT((Table2[Average imdb])-1)</f>
        <v>0.84934036939313984</v>
      </c>
    </row>
    <row r="560" spans="14:18" x14ac:dyDescent="0.3">
      <c r="N560" t="s">
        <v>12691</v>
      </c>
      <c r="O560">
        <v>7.3</v>
      </c>
      <c r="P560" s="14">
        <f t="shared" si="8"/>
        <v>7.3</v>
      </c>
      <c r="Q560">
        <f>COUNTIF(preprocessed!$D$2:$D$3791,director!N3495)</f>
        <v>2</v>
      </c>
      <c r="R560" s="43" cm="1">
        <f t="array" ref="R560">COUNTIF(Table2[Average imdb],"&lt;"&amp;Table2[[#This Row],[Average imdb]])/COUNT((Table2[Average imdb])-1)</f>
        <v>0.84934036939313984</v>
      </c>
    </row>
    <row r="561" spans="14:18" x14ac:dyDescent="0.3">
      <c r="N561" t="s">
        <v>9192</v>
      </c>
      <c r="O561">
        <v>7.3</v>
      </c>
      <c r="P561" s="14">
        <f t="shared" si="8"/>
        <v>7.3</v>
      </c>
      <c r="Q561">
        <f>COUNTIF(preprocessed!$D$2:$D$3791,director!N2531)</f>
        <v>1</v>
      </c>
      <c r="R561" s="43" cm="1">
        <f t="array" ref="R561">COUNTIF(Table2[Average imdb],"&lt;"&amp;Table2[[#This Row],[Average imdb]])/COUNT((Table2[Average imdb])-1)</f>
        <v>0.84934036939313984</v>
      </c>
    </row>
    <row r="562" spans="14:18" x14ac:dyDescent="0.3">
      <c r="N562" t="s">
        <v>9651</v>
      </c>
      <c r="O562">
        <v>7.3</v>
      </c>
      <c r="P562" s="14">
        <f t="shared" si="8"/>
        <v>7.3</v>
      </c>
      <c r="Q562">
        <f>COUNTIF(preprocessed!$D$2:$D$3791,director!N2666)</f>
        <v>4</v>
      </c>
      <c r="R562" s="43" cm="1">
        <f t="array" ref="R562">COUNTIF(Table2[Average imdb],"&lt;"&amp;Table2[[#This Row],[Average imdb]])/COUNT((Table2[Average imdb])-1)</f>
        <v>0.84934036939313984</v>
      </c>
    </row>
    <row r="563" spans="14:18" x14ac:dyDescent="0.3">
      <c r="N563" t="s">
        <v>10242</v>
      </c>
      <c r="O563">
        <v>7.3</v>
      </c>
      <c r="P563" s="14">
        <f t="shared" si="8"/>
        <v>7.3</v>
      </c>
      <c r="Q563">
        <f>COUNTIF(preprocessed!$D$2:$D$3791,director!N2844)</f>
        <v>2</v>
      </c>
      <c r="R563" s="43" cm="1">
        <f t="array" ref="R563">COUNTIF(Table2[Average imdb],"&lt;"&amp;Table2[[#This Row],[Average imdb]])/COUNT((Table2[Average imdb])-1)</f>
        <v>0.84934036939313984</v>
      </c>
    </row>
    <row r="564" spans="14:18" x14ac:dyDescent="0.3">
      <c r="N564" t="s">
        <v>10955</v>
      </c>
      <c r="O564">
        <v>7.3</v>
      </c>
      <c r="P564" s="14">
        <f t="shared" si="8"/>
        <v>7.3</v>
      </c>
      <c r="Q564">
        <f>COUNTIF(preprocessed!$D$2:$D$3791,director!N3045)</f>
        <v>1</v>
      </c>
      <c r="R564" s="43" cm="1">
        <f t="array" ref="R564">COUNTIF(Table2[Average imdb],"&lt;"&amp;Table2[[#This Row],[Average imdb]])/COUNT((Table2[Average imdb])-1)</f>
        <v>0.84934036939313984</v>
      </c>
    </row>
    <row r="565" spans="14:18" x14ac:dyDescent="0.3">
      <c r="N565" t="s">
        <v>11616</v>
      </c>
      <c r="O565">
        <v>7.3</v>
      </c>
      <c r="P565" s="14">
        <f t="shared" si="8"/>
        <v>7.3</v>
      </c>
      <c r="Q565">
        <f>COUNTIF(preprocessed!$D$2:$D$3791,director!N3223)</f>
        <v>2</v>
      </c>
      <c r="R565" s="43" cm="1">
        <f t="array" ref="R565">COUNTIF(Table2[Average imdb],"&lt;"&amp;Table2[[#This Row],[Average imdb]])/COUNT((Table2[Average imdb])-1)</f>
        <v>0.84934036939313984</v>
      </c>
    </row>
    <row r="566" spans="14:18" x14ac:dyDescent="0.3">
      <c r="N566" t="s">
        <v>11649</v>
      </c>
      <c r="O566">
        <v>7.3</v>
      </c>
      <c r="P566" s="14">
        <f t="shared" si="8"/>
        <v>7.3</v>
      </c>
      <c r="Q566">
        <f>COUNTIF(preprocessed!$D$2:$D$3791,director!N3230)</f>
        <v>1</v>
      </c>
      <c r="R566" s="43" cm="1">
        <f t="array" ref="R566">COUNTIF(Table2[Average imdb],"&lt;"&amp;Table2[[#This Row],[Average imdb]])/COUNT((Table2[Average imdb])-1)</f>
        <v>0.84934036939313984</v>
      </c>
    </row>
    <row r="567" spans="14:18" x14ac:dyDescent="0.3">
      <c r="N567" t="s">
        <v>11730</v>
      </c>
      <c r="O567">
        <v>7.3</v>
      </c>
      <c r="P567" s="14">
        <f t="shared" si="8"/>
        <v>7.3</v>
      </c>
      <c r="Q567">
        <f>COUNTIF(preprocessed!$D$2:$D$3791,director!N3252)</f>
        <v>3</v>
      </c>
      <c r="R567" s="43" cm="1">
        <f t="array" ref="R567">COUNTIF(Table2[Average imdb],"&lt;"&amp;Table2[[#This Row],[Average imdb]])/COUNT((Table2[Average imdb])-1)</f>
        <v>0.84934036939313984</v>
      </c>
    </row>
    <row r="568" spans="14:18" x14ac:dyDescent="0.3">
      <c r="N568" t="s">
        <v>12746</v>
      </c>
      <c r="O568">
        <v>7.3</v>
      </c>
      <c r="P568" s="14">
        <f t="shared" si="8"/>
        <v>7.3</v>
      </c>
      <c r="Q568">
        <f>COUNTIF(preprocessed!$D$2:$D$3791,director!N3508)</f>
        <v>2</v>
      </c>
      <c r="R568" s="43" cm="1">
        <f t="array" ref="R568">COUNTIF(Table2[Average imdb],"&lt;"&amp;Table2[[#This Row],[Average imdb]])/COUNT((Table2[Average imdb])-1)</f>
        <v>0.84934036939313984</v>
      </c>
    </row>
    <row r="569" spans="14:18" x14ac:dyDescent="0.3">
      <c r="N569" t="s">
        <v>13135</v>
      </c>
      <c r="O569">
        <v>7.3</v>
      </c>
      <c r="P569" s="14">
        <f t="shared" si="8"/>
        <v>7.3</v>
      </c>
      <c r="Q569">
        <f>COUNTIF(preprocessed!$D$2:$D$3791,director!N3606)</f>
        <v>1</v>
      </c>
      <c r="R569" s="43" cm="1">
        <f t="array" ref="R569">COUNTIF(Table2[Average imdb],"&lt;"&amp;Table2[[#This Row],[Average imdb]])/COUNT((Table2[Average imdb])-1)</f>
        <v>0.84934036939313984</v>
      </c>
    </row>
    <row r="570" spans="14:18" x14ac:dyDescent="0.3">
      <c r="N570" t="s">
        <v>13425</v>
      </c>
      <c r="O570">
        <v>7.3</v>
      </c>
      <c r="P570" s="14">
        <f t="shared" si="8"/>
        <v>7.3</v>
      </c>
      <c r="Q570">
        <f>COUNTIF(preprocessed!$D$2:$D$3791,director!N3672)</f>
        <v>1</v>
      </c>
      <c r="R570" s="43" cm="1">
        <f t="array" ref="R570">COUNTIF(Table2[Average imdb],"&lt;"&amp;Table2[[#This Row],[Average imdb]])/COUNT((Table2[Average imdb])-1)</f>
        <v>0.84934036939313984</v>
      </c>
    </row>
    <row r="571" spans="14:18" x14ac:dyDescent="0.3">
      <c r="N571" t="s">
        <v>11459</v>
      </c>
      <c r="O571">
        <v>7.1</v>
      </c>
      <c r="P571" s="14">
        <f t="shared" si="8"/>
        <v>7.3</v>
      </c>
      <c r="Q571">
        <f>COUNTIF(preprocessed!$D$2:$D$3791,director!N3699)</f>
        <v>1</v>
      </c>
      <c r="R571" s="43" cm="1">
        <f t="array" ref="R571">COUNTIF(Table2[Average imdb],"&lt;"&amp;Table2[[#This Row],[Average imdb]])/COUNT((Table2[Average imdb])-1)</f>
        <v>0.84934036939313984</v>
      </c>
    </row>
    <row r="572" spans="14:18" x14ac:dyDescent="0.3">
      <c r="N572" t="s">
        <v>13789</v>
      </c>
      <c r="O572">
        <v>7.3</v>
      </c>
      <c r="P572" s="14">
        <f t="shared" si="8"/>
        <v>7.3</v>
      </c>
      <c r="Q572">
        <f>COUNTIF(preprocessed!$D$2:$D$3791,director!N3755)</f>
        <v>1</v>
      </c>
      <c r="R572" s="43" cm="1">
        <f t="array" ref="R572">COUNTIF(Table2[Average imdb],"&lt;"&amp;Table2[[#This Row],[Average imdb]])/COUNT((Table2[Average imdb])-1)</f>
        <v>0.84934036939313984</v>
      </c>
    </row>
    <row r="573" spans="14:18" x14ac:dyDescent="0.3">
      <c r="N573" t="s">
        <v>93</v>
      </c>
      <c r="O573">
        <v>7.5</v>
      </c>
      <c r="P573" s="14">
        <f t="shared" si="8"/>
        <v>7.2874999999999996</v>
      </c>
      <c r="Q573">
        <f>COUNTIF(preprocessed!$D$2:$D$3791,director!N202)</f>
        <v>16</v>
      </c>
      <c r="R573" s="43" cm="1">
        <f t="array" ref="R573">COUNTIF(Table2[Average imdb],"&lt;"&amp;Table2[[#This Row],[Average imdb]])/COUNT((Table2[Average imdb])-1)</f>
        <v>0.84722955145118739</v>
      </c>
    </row>
    <row r="574" spans="14:18" x14ac:dyDescent="0.3">
      <c r="N574" t="s">
        <v>93</v>
      </c>
      <c r="O574">
        <v>8.6</v>
      </c>
      <c r="P574" s="14">
        <f t="shared" si="8"/>
        <v>7.2874999999999996</v>
      </c>
      <c r="Q574">
        <f>COUNTIF(preprocessed!$D$2:$D$3791,director!N3084)</f>
        <v>15</v>
      </c>
      <c r="R574" s="43" cm="1">
        <f t="array" ref="R574">COUNTIF(Table2[Average imdb],"&lt;"&amp;Table2[[#This Row],[Average imdb]])/COUNT((Table2[Average imdb])-1)</f>
        <v>0.84722955145118739</v>
      </c>
    </row>
    <row r="575" spans="14:18" x14ac:dyDescent="0.3">
      <c r="N575" t="s">
        <v>93</v>
      </c>
      <c r="O575">
        <v>6.1</v>
      </c>
      <c r="P575" s="14">
        <f t="shared" si="8"/>
        <v>7.2874999999999996</v>
      </c>
      <c r="Q575">
        <f>COUNTIF(preprocessed!$D$2:$D$3791,director!N12)</f>
        <v>8</v>
      </c>
      <c r="R575" s="43" cm="1">
        <f t="array" ref="R575">COUNTIF(Table2[Average imdb],"&lt;"&amp;Table2[[#This Row],[Average imdb]])/COUNT((Table2[Average imdb])-1)</f>
        <v>0.84722955145118739</v>
      </c>
    </row>
    <row r="576" spans="14:18" x14ac:dyDescent="0.3">
      <c r="N576" t="s">
        <v>93</v>
      </c>
      <c r="O576">
        <v>7.4</v>
      </c>
      <c r="P576" s="14">
        <f t="shared" si="8"/>
        <v>7.2874999999999996</v>
      </c>
      <c r="Q576">
        <f>COUNTIF(preprocessed!$D$2:$D$3791,director!N501)</f>
        <v>7</v>
      </c>
      <c r="R576" s="43" cm="1">
        <f t="array" ref="R576">COUNTIF(Table2[Average imdb],"&lt;"&amp;Table2[[#This Row],[Average imdb]])/COUNT((Table2[Average imdb])-1)</f>
        <v>0.84722955145118739</v>
      </c>
    </row>
    <row r="577" spans="14:18" x14ac:dyDescent="0.3">
      <c r="N577" t="s">
        <v>93</v>
      </c>
      <c r="O577">
        <v>7.1</v>
      </c>
      <c r="P577" s="14">
        <f t="shared" si="8"/>
        <v>7.2874999999999996</v>
      </c>
      <c r="Q577">
        <f>COUNTIF(preprocessed!$D$2:$D$3791,director!N357)</f>
        <v>6</v>
      </c>
      <c r="R577" s="43" cm="1">
        <f t="array" ref="R577">COUNTIF(Table2[Average imdb],"&lt;"&amp;Table2[[#This Row],[Average imdb]])/COUNT((Table2[Average imdb])-1)</f>
        <v>0.84722955145118739</v>
      </c>
    </row>
    <row r="578" spans="14:18" x14ac:dyDescent="0.3">
      <c r="N578" t="s">
        <v>93</v>
      </c>
      <c r="O578">
        <v>7.3</v>
      </c>
      <c r="P578" s="14">
        <f t="shared" ref="P578:P641" si="9">AVERAGEIF($N$2:$N$3791,N578,$O$2:$O$3791)</f>
        <v>7.2874999999999996</v>
      </c>
      <c r="Q578">
        <f>COUNTIF(preprocessed!$D$2:$D$3791,director!N65)</f>
        <v>4</v>
      </c>
      <c r="R578" s="43" cm="1">
        <f t="array" ref="R578">COUNTIF(Table2[Average imdb],"&lt;"&amp;Table2[[#This Row],[Average imdb]])/COUNT((Table2[Average imdb])-1)</f>
        <v>0.84722955145118739</v>
      </c>
    </row>
    <row r="579" spans="14:18" x14ac:dyDescent="0.3">
      <c r="N579" t="s">
        <v>93</v>
      </c>
      <c r="O579">
        <v>6.3</v>
      </c>
      <c r="P579" s="14">
        <f t="shared" si="9"/>
        <v>7.2874999999999996</v>
      </c>
      <c r="Q579">
        <f>COUNTIF(preprocessed!$D$2:$D$3791,director!N50)</f>
        <v>3</v>
      </c>
      <c r="R579" s="43" cm="1">
        <f t="array" ref="R579">COUNTIF(Table2[Average imdb],"&lt;"&amp;Table2[[#This Row],[Average imdb]])/COUNT((Table2[Average imdb])-1)</f>
        <v>0.84722955145118739</v>
      </c>
    </row>
    <row r="580" spans="14:18" x14ac:dyDescent="0.3">
      <c r="N580" t="s">
        <v>93</v>
      </c>
      <c r="O580">
        <v>8</v>
      </c>
      <c r="P580" s="14">
        <f t="shared" si="9"/>
        <v>7.2874999999999996</v>
      </c>
      <c r="Q580">
        <f>COUNTIF(preprocessed!$D$2:$D$3791,director!N48)</f>
        <v>2</v>
      </c>
      <c r="R580" s="43" cm="1">
        <f t="array" ref="R580">COUNTIF(Table2[Average imdb],"&lt;"&amp;Table2[[#This Row],[Average imdb]])/COUNT((Table2[Average imdb])-1)</f>
        <v>0.84722955145118739</v>
      </c>
    </row>
    <row r="581" spans="14:18" x14ac:dyDescent="0.3">
      <c r="N581" t="s">
        <v>1529</v>
      </c>
      <c r="O581">
        <v>7</v>
      </c>
      <c r="P581" s="14">
        <f t="shared" si="9"/>
        <v>7.2749999999999995</v>
      </c>
      <c r="Q581">
        <f>COUNTIF(preprocessed!$D$2:$D$3791,director!N345)</f>
        <v>25</v>
      </c>
      <c r="R581" s="43" cm="1">
        <f t="array" ref="R581">COUNTIF(Table2[Average imdb],"&lt;"&amp;Table2[[#This Row],[Average imdb]])/COUNT((Table2[Average imdb])-1)</f>
        <v>0.84617414248021106</v>
      </c>
    </row>
    <row r="582" spans="14:18" x14ac:dyDescent="0.3">
      <c r="N582" t="s">
        <v>1529</v>
      </c>
      <c r="O582">
        <v>7.2</v>
      </c>
      <c r="P582" s="14">
        <f t="shared" si="9"/>
        <v>7.2749999999999995</v>
      </c>
      <c r="Q582">
        <f>COUNTIF(preprocessed!$D$2:$D$3791,director!N1085)</f>
        <v>2</v>
      </c>
      <c r="R582" s="43" cm="1">
        <f t="array" ref="R582">COUNTIF(Table2[Average imdb],"&lt;"&amp;Table2[[#This Row],[Average imdb]])/COUNT((Table2[Average imdb])-1)</f>
        <v>0.84617414248021106</v>
      </c>
    </row>
    <row r="583" spans="14:18" x14ac:dyDescent="0.3">
      <c r="N583" t="s">
        <v>1529</v>
      </c>
      <c r="O583">
        <v>7.1</v>
      </c>
      <c r="P583" s="14">
        <f t="shared" si="9"/>
        <v>7.2749999999999995</v>
      </c>
      <c r="Q583">
        <f>COUNTIF(preprocessed!$D$2:$D$3791,director!N888)</f>
        <v>8</v>
      </c>
      <c r="R583" s="43" cm="1">
        <f t="array" ref="R583">COUNTIF(Table2[Average imdb],"&lt;"&amp;Table2[[#This Row],[Average imdb]])/COUNT((Table2[Average imdb])-1)</f>
        <v>0.84617414248021106</v>
      </c>
    </row>
    <row r="584" spans="14:18" x14ac:dyDescent="0.3">
      <c r="N584" t="s">
        <v>1529</v>
      </c>
      <c r="O584">
        <v>7.8</v>
      </c>
      <c r="P584" s="14">
        <f t="shared" si="9"/>
        <v>7.2749999999999995</v>
      </c>
      <c r="Q584">
        <f>COUNTIF(preprocessed!$D$2:$D$3791,director!N729)</f>
        <v>3</v>
      </c>
      <c r="R584" s="43" cm="1">
        <f t="array" ref="R584">COUNTIF(Table2[Average imdb],"&lt;"&amp;Table2[[#This Row],[Average imdb]])/COUNT((Table2[Average imdb])-1)</f>
        <v>0.84617414248021106</v>
      </c>
    </row>
    <row r="585" spans="14:18" x14ac:dyDescent="0.3">
      <c r="N585" t="s">
        <v>437</v>
      </c>
      <c r="O585">
        <v>7</v>
      </c>
      <c r="P585" s="14">
        <f t="shared" si="9"/>
        <v>7.2666666666666666</v>
      </c>
      <c r="Q585">
        <f>COUNTIF(preprocessed!$D$2:$D$3791,director!N1741)</f>
        <v>11</v>
      </c>
      <c r="R585" s="43" cm="1">
        <f t="array" ref="R585">COUNTIF(Table2[Average imdb],"&lt;"&amp;Table2[[#This Row],[Average imdb]])/COUNT((Table2[Average imdb])-1)</f>
        <v>0.84459102902374672</v>
      </c>
    </row>
    <row r="586" spans="14:18" x14ac:dyDescent="0.3">
      <c r="N586" t="s">
        <v>10354</v>
      </c>
      <c r="O586">
        <v>7</v>
      </c>
      <c r="P586" s="14">
        <f t="shared" si="9"/>
        <v>7.2666666666666666</v>
      </c>
      <c r="Q586">
        <f>COUNTIF(preprocessed!$D$2:$D$3791,director!N2873)</f>
        <v>10</v>
      </c>
      <c r="R586" s="43" cm="1">
        <f t="array" ref="R586">COUNTIF(Table2[Average imdb],"&lt;"&amp;Table2[[#This Row],[Average imdb]])/COUNT((Table2[Average imdb])-1)</f>
        <v>0.84459102902374672</v>
      </c>
    </row>
    <row r="587" spans="14:18" x14ac:dyDescent="0.3">
      <c r="N587" t="s">
        <v>10354</v>
      </c>
      <c r="O587">
        <v>7.3</v>
      </c>
      <c r="P587" s="14">
        <f t="shared" si="9"/>
        <v>7.2666666666666666</v>
      </c>
      <c r="Q587">
        <f>COUNTIF(preprocessed!$D$2:$D$3791,director!N3575)</f>
        <v>2</v>
      </c>
      <c r="R587" s="43" cm="1">
        <f t="array" ref="R587">COUNTIF(Table2[Average imdb],"&lt;"&amp;Table2[[#This Row],[Average imdb]])/COUNT((Table2[Average imdb])-1)</f>
        <v>0.84459102902374672</v>
      </c>
    </row>
    <row r="588" spans="14:18" x14ac:dyDescent="0.3">
      <c r="N588" t="s">
        <v>437</v>
      </c>
      <c r="O588">
        <v>7.6</v>
      </c>
      <c r="P588" s="14">
        <f t="shared" si="9"/>
        <v>7.2666666666666666</v>
      </c>
      <c r="Q588">
        <f>COUNTIF(preprocessed!$D$2:$D$3791,director!N83)</f>
        <v>1</v>
      </c>
      <c r="R588" s="43" cm="1">
        <f t="array" ref="R588">COUNTIF(Table2[Average imdb],"&lt;"&amp;Table2[[#This Row],[Average imdb]])/COUNT((Table2[Average imdb])-1)</f>
        <v>0.84459102902374672</v>
      </c>
    </row>
    <row r="589" spans="14:18" x14ac:dyDescent="0.3">
      <c r="N589" t="s">
        <v>437</v>
      </c>
      <c r="O589">
        <v>7.2</v>
      </c>
      <c r="P589" s="14">
        <f t="shared" si="9"/>
        <v>7.2666666666666666</v>
      </c>
      <c r="Q589">
        <f>COUNTIF(preprocessed!$D$2:$D$3791,director!N2087)</f>
        <v>1</v>
      </c>
      <c r="R589" s="43" cm="1">
        <f t="array" ref="R589">COUNTIF(Table2[Average imdb],"&lt;"&amp;Table2[[#This Row],[Average imdb]])/COUNT((Table2[Average imdb])-1)</f>
        <v>0.84459102902374672</v>
      </c>
    </row>
    <row r="590" spans="14:18" x14ac:dyDescent="0.3">
      <c r="N590" t="s">
        <v>10354</v>
      </c>
      <c r="O590">
        <v>7.5</v>
      </c>
      <c r="P590" s="14">
        <f t="shared" si="9"/>
        <v>7.2666666666666666</v>
      </c>
      <c r="Q590">
        <f>COUNTIF(preprocessed!$D$2:$D$3791,director!N3447)</f>
        <v>1</v>
      </c>
      <c r="R590" s="43" cm="1">
        <f t="array" ref="R590">COUNTIF(Table2[Average imdb],"&lt;"&amp;Table2[[#This Row],[Average imdb]])/COUNT((Table2[Average imdb])-1)</f>
        <v>0.84459102902374672</v>
      </c>
    </row>
    <row r="591" spans="14:18" x14ac:dyDescent="0.3">
      <c r="N591" t="s">
        <v>6309</v>
      </c>
      <c r="O591">
        <v>7.4</v>
      </c>
      <c r="P591" s="14">
        <f t="shared" si="9"/>
        <v>7.25</v>
      </c>
      <c r="Q591">
        <f>COUNTIF(preprocessed!$D$2:$D$3791,director!N1671)</f>
        <v>15</v>
      </c>
      <c r="R591" s="43" cm="1">
        <f t="array" ref="R591">COUNTIF(Table2[Average imdb],"&lt;"&amp;Table2[[#This Row],[Average imdb]])/COUNT((Table2[Average imdb])-1)</f>
        <v>0.8398416886543536</v>
      </c>
    </row>
    <row r="592" spans="14:18" x14ac:dyDescent="0.3">
      <c r="N592" t="s">
        <v>4937</v>
      </c>
      <c r="O592">
        <v>7.2</v>
      </c>
      <c r="P592" s="14">
        <f t="shared" si="9"/>
        <v>7.25</v>
      </c>
      <c r="Q592">
        <f>COUNTIF(preprocessed!$D$2:$D$3791,director!N1489)</f>
        <v>5</v>
      </c>
      <c r="R592" s="43" cm="1">
        <f t="array" ref="R592">COUNTIF(Table2[Average imdb],"&lt;"&amp;Table2[[#This Row],[Average imdb]])/COUNT((Table2[Average imdb])-1)</f>
        <v>0.8398416886543536</v>
      </c>
    </row>
    <row r="593" spans="14:18" x14ac:dyDescent="0.3">
      <c r="N593" t="s">
        <v>5610</v>
      </c>
      <c r="O593">
        <v>7.6</v>
      </c>
      <c r="P593" s="14">
        <f t="shared" si="9"/>
        <v>7.25</v>
      </c>
      <c r="Q593">
        <f>COUNTIF(preprocessed!$D$2:$D$3791,director!N2693)</f>
        <v>6</v>
      </c>
      <c r="R593" s="43" cm="1">
        <f t="array" ref="R593">COUNTIF(Table2[Average imdb],"&lt;"&amp;Table2[[#This Row],[Average imdb]])/COUNT((Table2[Average imdb])-1)</f>
        <v>0.8398416886543536</v>
      </c>
    </row>
    <row r="594" spans="14:18" x14ac:dyDescent="0.3">
      <c r="N594" t="s">
        <v>8017</v>
      </c>
      <c r="O594">
        <v>7.1</v>
      </c>
      <c r="P594" s="14">
        <f t="shared" si="9"/>
        <v>7.25</v>
      </c>
      <c r="Q594">
        <f>COUNTIF(preprocessed!$D$2:$D$3791,director!N2182)</f>
        <v>2</v>
      </c>
      <c r="R594" s="43" cm="1">
        <f t="array" ref="R594">COUNTIF(Table2[Average imdb],"&lt;"&amp;Table2[[#This Row],[Average imdb]])/COUNT((Table2[Average imdb])-1)</f>
        <v>0.8398416886543536</v>
      </c>
    </row>
    <row r="595" spans="14:18" x14ac:dyDescent="0.3">
      <c r="N595" t="s">
        <v>1321</v>
      </c>
      <c r="O595">
        <v>6</v>
      </c>
      <c r="P595" s="14">
        <f t="shared" si="9"/>
        <v>7.25</v>
      </c>
      <c r="Q595">
        <f>COUNTIF(preprocessed!$D$2:$D$3791,director!N293)</f>
        <v>1</v>
      </c>
      <c r="R595" s="43" cm="1">
        <f t="array" ref="R595">COUNTIF(Table2[Average imdb],"&lt;"&amp;Table2[[#This Row],[Average imdb]])/COUNT((Table2[Average imdb])-1)</f>
        <v>0.8398416886543536</v>
      </c>
    </row>
    <row r="596" spans="14:18" x14ac:dyDescent="0.3">
      <c r="N596" t="s">
        <v>1321</v>
      </c>
      <c r="O596">
        <v>8.5</v>
      </c>
      <c r="P596" s="14">
        <f t="shared" si="9"/>
        <v>7.25</v>
      </c>
      <c r="Q596">
        <f>COUNTIF(preprocessed!$D$2:$D$3791,director!N3454)</f>
        <v>4</v>
      </c>
      <c r="R596" s="43" cm="1">
        <f t="array" ref="R596">COUNTIF(Table2[Average imdb],"&lt;"&amp;Table2[[#This Row],[Average imdb]])/COUNT((Table2[Average imdb])-1)</f>
        <v>0.8398416886543536</v>
      </c>
    </row>
    <row r="597" spans="14:18" x14ac:dyDescent="0.3">
      <c r="N597" t="s">
        <v>8017</v>
      </c>
      <c r="O597">
        <v>7.4</v>
      </c>
      <c r="P597" s="14">
        <f t="shared" si="9"/>
        <v>7.25</v>
      </c>
      <c r="Q597">
        <f>COUNTIF(preprocessed!$D$2:$D$3791,director!N3137)</f>
        <v>1</v>
      </c>
      <c r="R597" s="43" cm="1">
        <f t="array" ref="R597">COUNTIF(Table2[Average imdb],"&lt;"&amp;Table2[[#This Row],[Average imdb]])/COUNT((Table2[Average imdb])-1)</f>
        <v>0.8398416886543536</v>
      </c>
    </row>
    <row r="598" spans="14:18" x14ac:dyDescent="0.3">
      <c r="N598" t="s">
        <v>6309</v>
      </c>
      <c r="O598">
        <v>7.1</v>
      </c>
      <c r="P598" s="14">
        <f t="shared" si="9"/>
        <v>7.25</v>
      </c>
      <c r="Q598">
        <f>COUNTIF(preprocessed!$D$2:$D$3791,director!N3138)</f>
        <v>1</v>
      </c>
      <c r="R598" s="43" cm="1">
        <f t="array" ref="R598">COUNTIF(Table2[Average imdb],"&lt;"&amp;Table2[[#This Row],[Average imdb]])/COUNT((Table2[Average imdb])-1)</f>
        <v>0.8398416886543536</v>
      </c>
    </row>
    <row r="599" spans="14:18" x14ac:dyDescent="0.3">
      <c r="N599" t="s">
        <v>4937</v>
      </c>
      <c r="O599">
        <v>7.3</v>
      </c>
      <c r="P599" s="14">
        <f t="shared" si="9"/>
        <v>7.25</v>
      </c>
      <c r="Q599">
        <f>COUNTIF(preprocessed!$D$2:$D$3791,director!N1274)</f>
        <v>1</v>
      </c>
      <c r="R599" s="43" cm="1">
        <f t="array" ref="R599">COUNTIF(Table2[Average imdb],"&lt;"&amp;Table2[[#This Row],[Average imdb]])/COUNT((Table2[Average imdb])-1)</f>
        <v>0.8398416886543536</v>
      </c>
    </row>
    <row r="600" spans="14:18" x14ac:dyDescent="0.3">
      <c r="N600" t="s">
        <v>5610</v>
      </c>
      <c r="O600">
        <v>6.9</v>
      </c>
      <c r="P600" s="14">
        <f t="shared" si="9"/>
        <v>7.25</v>
      </c>
      <c r="Q600">
        <f>COUNTIF(preprocessed!$D$2:$D$3791,director!N1465)</f>
        <v>1</v>
      </c>
      <c r="R600" s="43" cm="1">
        <f t="array" ref="R600">COUNTIF(Table2[Average imdb],"&lt;"&amp;Table2[[#This Row],[Average imdb]])/COUNT((Table2[Average imdb])-1)</f>
        <v>0.8398416886543536</v>
      </c>
    </row>
    <row r="601" spans="14:18" x14ac:dyDescent="0.3">
      <c r="N601" t="s">
        <v>799</v>
      </c>
      <c r="O601">
        <v>6.8</v>
      </c>
      <c r="P601" s="14">
        <f t="shared" si="9"/>
        <v>7.2500000000000009</v>
      </c>
      <c r="Q601">
        <f>COUNTIF(preprocessed!$D$2:$D$3791,director!N1410)</f>
        <v>5</v>
      </c>
      <c r="R601" s="43" cm="1">
        <f t="array" ref="R601">COUNTIF(Table2[Average imdb],"&lt;"&amp;Table2[[#This Row],[Average imdb]])/COUNT((Table2[Average imdb])-1)</f>
        <v>0.8398416886543536</v>
      </c>
    </row>
    <row r="602" spans="14:18" x14ac:dyDescent="0.3">
      <c r="N602" t="s">
        <v>799</v>
      </c>
      <c r="O602">
        <v>7.9</v>
      </c>
      <c r="P602" s="14">
        <f t="shared" si="9"/>
        <v>7.2500000000000009</v>
      </c>
      <c r="Q602">
        <f>COUNTIF(preprocessed!$D$2:$D$3791,director!N2344)</f>
        <v>5</v>
      </c>
      <c r="R602" s="43" cm="1">
        <f t="array" ref="R602">COUNTIF(Table2[Average imdb],"&lt;"&amp;Table2[[#This Row],[Average imdb]])/COUNT((Table2[Average imdb])-1)</f>
        <v>0.8398416886543536</v>
      </c>
    </row>
    <row r="603" spans="14:18" x14ac:dyDescent="0.3">
      <c r="N603" t="s">
        <v>799</v>
      </c>
      <c r="O603">
        <v>5.7</v>
      </c>
      <c r="P603" s="14">
        <f t="shared" si="9"/>
        <v>7.2500000000000009</v>
      </c>
      <c r="Q603">
        <f>COUNTIF(preprocessed!$D$2:$D$3791,director!N164)</f>
        <v>3</v>
      </c>
      <c r="R603" s="43" cm="1">
        <f t="array" ref="R603">COUNTIF(Table2[Average imdb],"&lt;"&amp;Table2[[#This Row],[Average imdb]])/COUNT((Table2[Average imdb])-1)</f>
        <v>0.8398416886543536</v>
      </c>
    </row>
    <row r="604" spans="14:18" x14ac:dyDescent="0.3">
      <c r="N604" t="s">
        <v>799</v>
      </c>
      <c r="O604">
        <v>8</v>
      </c>
      <c r="P604" s="14">
        <f t="shared" si="9"/>
        <v>7.2500000000000009</v>
      </c>
      <c r="Q604">
        <f>COUNTIF(preprocessed!$D$2:$D$3791,director!N215)</f>
        <v>3</v>
      </c>
      <c r="R604" s="43" cm="1">
        <f t="array" ref="R604">COUNTIF(Table2[Average imdb],"&lt;"&amp;Table2[[#This Row],[Average imdb]])/COUNT((Table2[Average imdb])-1)</f>
        <v>0.8398416886543536</v>
      </c>
    </row>
    <row r="605" spans="14:18" x14ac:dyDescent="0.3">
      <c r="N605" t="s">
        <v>799</v>
      </c>
      <c r="O605">
        <v>7.7</v>
      </c>
      <c r="P605" s="14">
        <f t="shared" si="9"/>
        <v>7.2500000000000009</v>
      </c>
      <c r="Q605">
        <f>COUNTIF(preprocessed!$D$2:$D$3791,director!N2286)</f>
        <v>3</v>
      </c>
      <c r="R605" s="43" cm="1">
        <f t="array" ref="R605">COUNTIF(Table2[Average imdb],"&lt;"&amp;Table2[[#This Row],[Average imdb]])/COUNT((Table2[Average imdb])-1)</f>
        <v>0.8398416886543536</v>
      </c>
    </row>
    <row r="606" spans="14:18" x14ac:dyDescent="0.3">
      <c r="N606" t="s">
        <v>799</v>
      </c>
      <c r="O606">
        <v>6.7</v>
      </c>
      <c r="P606" s="14">
        <f t="shared" si="9"/>
        <v>7.2500000000000009</v>
      </c>
      <c r="Q606">
        <f>COUNTIF(preprocessed!$D$2:$D$3791,director!N1630)</f>
        <v>1</v>
      </c>
      <c r="R606" s="43" cm="1">
        <f t="array" ref="R606">COUNTIF(Table2[Average imdb],"&lt;"&amp;Table2[[#This Row],[Average imdb]])/COUNT((Table2[Average imdb])-1)</f>
        <v>0.8398416886543536</v>
      </c>
    </row>
    <row r="607" spans="14:18" x14ac:dyDescent="0.3">
      <c r="N607" t="s">
        <v>799</v>
      </c>
      <c r="O607">
        <v>7.5</v>
      </c>
      <c r="P607" s="14">
        <f t="shared" si="9"/>
        <v>7.2500000000000009</v>
      </c>
      <c r="Q607">
        <f>COUNTIF(preprocessed!$D$2:$D$3791,director!N2218)</f>
        <v>6</v>
      </c>
      <c r="R607" s="43" cm="1">
        <f t="array" ref="R607">COUNTIF(Table2[Average imdb],"&lt;"&amp;Table2[[#This Row],[Average imdb]])/COUNT((Table2[Average imdb])-1)</f>
        <v>0.8398416886543536</v>
      </c>
    </row>
    <row r="608" spans="14:18" x14ac:dyDescent="0.3">
      <c r="N608" t="s">
        <v>799</v>
      </c>
      <c r="O608">
        <v>7.7</v>
      </c>
      <c r="P608" s="14">
        <f t="shared" si="9"/>
        <v>7.2500000000000009</v>
      </c>
      <c r="Q608">
        <f>COUNTIF(preprocessed!$D$2:$D$3791,director!N2513)</f>
        <v>1</v>
      </c>
      <c r="R608" s="43" cm="1">
        <f t="array" ref="R608">COUNTIF(Table2[Average imdb],"&lt;"&amp;Table2[[#This Row],[Average imdb]])/COUNT((Table2[Average imdb])-1)</f>
        <v>0.8398416886543536</v>
      </c>
    </row>
    <row r="609" spans="14:18" x14ac:dyDescent="0.3">
      <c r="N609" t="s">
        <v>763</v>
      </c>
      <c r="O609">
        <v>7.7</v>
      </c>
      <c r="P609" s="14">
        <f t="shared" si="9"/>
        <v>7.2428571428571447</v>
      </c>
      <c r="Q609">
        <f>COUNTIF(preprocessed!$D$2:$D$3791,director!N155)</f>
        <v>2</v>
      </c>
      <c r="R609" s="43" cm="1">
        <f t="array" ref="R609">COUNTIF(Table2[Average imdb],"&lt;"&amp;Table2[[#This Row],[Average imdb]])/COUNT((Table2[Average imdb])-1)</f>
        <v>0.8379947229551451</v>
      </c>
    </row>
    <row r="610" spans="14:18" x14ac:dyDescent="0.3">
      <c r="N610" t="s">
        <v>763</v>
      </c>
      <c r="O610">
        <v>7.9</v>
      </c>
      <c r="P610" s="14">
        <f t="shared" si="9"/>
        <v>7.2428571428571447</v>
      </c>
      <c r="Q610">
        <f>COUNTIF(preprocessed!$D$2:$D$3791,director!N1599)</f>
        <v>10</v>
      </c>
      <c r="R610" s="43" cm="1">
        <f t="array" ref="R610">COUNTIF(Table2[Average imdb],"&lt;"&amp;Table2[[#This Row],[Average imdb]])/COUNT((Table2[Average imdb])-1)</f>
        <v>0.8379947229551451</v>
      </c>
    </row>
    <row r="611" spans="14:18" x14ac:dyDescent="0.3">
      <c r="N611" t="s">
        <v>763</v>
      </c>
      <c r="O611">
        <v>6.3</v>
      </c>
      <c r="P611" s="14">
        <f t="shared" si="9"/>
        <v>7.2428571428571447</v>
      </c>
      <c r="Q611">
        <f>COUNTIF(preprocessed!$D$2:$D$3791,director!N579)</f>
        <v>8</v>
      </c>
      <c r="R611" s="43" cm="1">
        <f t="array" ref="R611">COUNTIF(Table2[Average imdb],"&lt;"&amp;Table2[[#This Row],[Average imdb]])/COUNT((Table2[Average imdb])-1)</f>
        <v>0.8379947229551451</v>
      </c>
    </row>
    <row r="612" spans="14:18" x14ac:dyDescent="0.3">
      <c r="N612" t="s">
        <v>763</v>
      </c>
      <c r="O612">
        <v>8</v>
      </c>
      <c r="P612" s="14">
        <f t="shared" si="9"/>
        <v>7.2428571428571447</v>
      </c>
      <c r="Q612">
        <f>COUNTIF(preprocessed!$D$2:$D$3791,director!N295)</f>
        <v>7</v>
      </c>
      <c r="R612" s="43" cm="1">
        <f t="array" ref="R612">COUNTIF(Table2[Average imdb],"&lt;"&amp;Table2[[#This Row],[Average imdb]])/COUNT((Table2[Average imdb])-1)</f>
        <v>0.8379947229551451</v>
      </c>
    </row>
    <row r="613" spans="14:18" x14ac:dyDescent="0.3">
      <c r="N613" t="s">
        <v>763</v>
      </c>
      <c r="O613">
        <v>7.5</v>
      </c>
      <c r="P613" s="14">
        <f t="shared" si="9"/>
        <v>7.2428571428571447</v>
      </c>
      <c r="Q613">
        <f>COUNTIF(preprocessed!$D$2:$D$3791,director!N1506)</f>
        <v>7</v>
      </c>
      <c r="R613" s="43" cm="1">
        <f t="array" ref="R613">COUNTIF(Table2[Average imdb],"&lt;"&amp;Table2[[#This Row],[Average imdb]])/COUNT((Table2[Average imdb])-1)</f>
        <v>0.8379947229551451</v>
      </c>
    </row>
    <row r="614" spans="14:18" x14ac:dyDescent="0.3">
      <c r="N614" t="s">
        <v>763</v>
      </c>
      <c r="O614">
        <v>6.6</v>
      </c>
      <c r="P614" s="14">
        <f t="shared" si="9"/>
        <v>7.2428571428571447</v>
      </c>
      <c r="Q614">
        <f>COUNTIF(preprocessed!$D$2:$D$3791,director!N1005)</f>
        <v>3</v>
      </c>
      <c r="R614" s="43" cm="1">
        <f t="array" ref="R614">COUNTIF(Table2[Average imdb],"&lt;"&amp;Table2[[#This Row],[Average imdb]])/COUNT((Table2[Average imdb])-1)</f>
        <v>0.8379947229551451</v>
      </c>
    </row>
    <row r="615" spans="14:18" x14ac:dyDescent="0.3">
      <c r="N615" t="s">
        <v>763</v>
      </c>
      <c r="O615">
        <v>6.7</v>
      </c>
      <c r="P615" s="14">
        <f t="shared" si="9"/>
        <v>7.2428571428571447</v>
      </c>
      <c r="Q615">
        <f>COUNTIF(preprocessed!$D$2:$D$3791,director!N1576)</f>
        <v>3</v>
      </c>
      <c r="R615" s="43" cm="1">
        <f t="array" ref="R615">COUNTIF(Table2[Average imdb],"&lt;"&amp;Table2[[#This Row],[Average imdb]])/COUNT((Table2[Average imdb])-1)</f>
        <v>0.8379947229551451</v>
      </c>
    </row>
    <row r="616" spans="14:18" x14ac:dyDescent="0.3">
      <c r="N616" t="s">
        <v>1739</v>
      </c>
      <c r="O616">
        <v>7.6</v>
      </c>
      <c r="P616" s="14">
        <f t="shared" si="9"/>
        <v>7.2333333333333334</v>
      </c>
      <c r="Q616">
        <f>COUNTIF(preprocessed!$D$2:$D$3791,director!N398)</f>
        <v>6</v>
      </c>
      <c r="R616" s="43" cm="1">
        <f t="array" ref="R616">COUNTIF(Table2[Average imdb],"&lt;"&amp;Table2[[#This Row],[Average imdb]])/COUNT((Table2[Average imdb])-1)</f>
        <v>0.83641160949868076</v>
      </c>
    </row>
    <row r="617" spans="14:18" x14ac:dyDescent="0.3">
      <c r="N617" t="s">
        <v>1739</v>
      </c>
      <c r="O617">
        <v>7</v>
      </c>
      <c r="P617" s="14">
        <f t="shared" si="9"/>
        <v>7.2333333333333334</v>
      </c>
      <c r="Q617">
        <f>COUNTIF(preprocessed!$D$2:$D$3791,director!N581)</f>
        <v>4</v>
      </c>
      <c r="R617" s="43" cm="1">
        <f t="array" ref="R617">COUNTIF(Table2[Average imdb],"&lt;"&amp;Table2[[#This Row],[Average imdb]])/COUNT((Table2[Average imdb])-1)</f>
        <v>0.83641160949868076</v>
      </c>
    </row>
    <row r="618" spans="14:18" x14ac:dyDescent="0.3">
      <c r="N618" t="s">
        <v>1739</v>
      </c>
      <c r="O618">
        <v>7.1</v>
      </c>
      <c r="P618" s="14">
        <f t="shared" si="9"/>
        <v>7.2333333333333334</v>
      </c>
      <c r="Q618">
        <f>COUNTIF(preprocessed!$D$2:$D$3791,director!N550)</f>
        <v>1</v>
      </c>
      <c r="R618" s="43" cm="1">
        <f t="array" ref="R618">COUNTIF(Table2[Average imdb],"&lt;"&amp;Table2[[#This Row],[Average imdb]])/COUNT((Table2[Average imdb])-1)</f>
        <v>0.83641160949868076</v>
      </c>
    </row>
    <row r="619" spans="14:18" x14ac:dyDescent="0.3">
      <c r="N619" t="s">
        <v>1650</v>
      </c>
      <c r="O619">
        <v>6.7</v>
      </c>
      <c r="P619" s="14">
        <f t="shared" si="9"/>
        <v>7.2333333333333343</v>
      </c>
      <c r="Q619">
        <f>COUNTIF(preprocessed!$D$2:$D$3791,director!N375)</f>
        <v>3</v>
      </c>
      <c r="R619" s="43" cm="1">
        <f t="array" ref="R619">COUNTIF(Table2[Average imdb],"&lt;"&amp;Table2[[#This Row],[Average imdb]])/COUNT((Table2[Average imdb])-1)</f>
        <v>0.83641160949868076</v>
      </c>
    </row>
    <row r="620" spans="14:18" x14ac:dyDescent="0.3">
      <c r="N620" t="s">
        <v>1650</v>
      </c>
      <c r="O620">
        <v>7.4</v>
      </c>
      <c r="P620" s="14">
        <f t="shared" si="9"/>
        <v>7.2333333333333343</v>
      </c>
      <c r="Q620">
        <f>COUNTIF(preprocessed!$D$2:$D$3791,director!N862)</f>
        <v>5</v>
      </c>
      <c r="R620" s="43" cm="1">
        <f t="array" ref="R620">COUNTIF(Table2[Average imdb],"&lt;"&amp;Table2[[#This Row],[Average imdb]])/COUNT((Table2[Average imdb])-1)</f>
        <v>0.83641160949868076</v>
      </c>
    </row>
    <row r="621" spans="14:18" x14ac:dyDescent="0.3">
      <c r="N621" t="s">
        <v>1650</v>
      </c>
      <c r="O621">
        <v>7.6</v>
      </c>
      <c r="P621" s="14">
        <f t="shared" si="9"/>
        <v>7.2333333333333343</v>
      </c>
      <c r="Q621">
        <f>COUNTIF(preprocessed!$D$2:$D$3791,director!N2410)</f>
        <v>2</v>
      </c>
      <c r="R621" s="43" cm="1">
        <f t="array" ref="R621">COUNTIF(Table2[Average imdb],"&lt;"&amp;Table2[[#This Row],[Average imdb]])/COUNT((Table2[Average imdb])-1)</f>
        <v>0.83641160949868076</v>
      </c>
    </row>
    <row r="622" spans="14:18" x14ac:dyDescent="0.3">
      <c r="N622" t="s">
        <v>99</v>
      </c>
      <c r="O622">
        <v>6.7</v>
      </c>
      <c r="P622" s="14">
        <f t="shared" si="9"/>
        <v>7.2285714285714286</v>
      </c>
      <c r="Q622">
        <f>COUNTIF(preprocessed!$D$2:$D$3791,director!N13)</f>
        <v>8</v>
      </c>
      <c r="R622" s="43" cm="1">
        <f t="array" ref="R622">COUNTIF(Table2[Average imdb],"&lt;"&amp;Table2[[#This Row],[Average imdb]])/COUNT((Table2[Average imdb])-1)</f>
        <v>0.83456464379947226</v>
      </c>
    </row>
    <row r="623" spans="14:18" x14ac:dyDescent="0.3">
      <c r="N623" t="s">
        <v>99</v>
      </c>
      <c r="O623">
        <v>7.6</v>
      </c>
      <c r="P623" s="14">
        <f t="shared" si="9"/>
        <v>7.2285714285714286</v>
      </c>
      <c r="Q623">
        <f>COUNTIF(preprocessed!$D$2:$D$3791,director!N1542)</f>
        <v>8</v>
      </c>
      <c r="R623" s="43" cm="1">
        <f t="array" ref="R623">COUNTIF(Table2[Average imdb],"&lt;"&amp;Table2[[#This Row],[Average imdb]])/COUNT((Table2[Average imdb])-1)</f>
        <v>0.83456464379947226</v>
      </c>
    </row>
    <row r="624" spans="14:18" x14ac:dyDescent="0.3">
      <c r="N624" t="s">
        <v>99</v>
      </c>
      <c r="O624">
        <v>6.8</v>
      </c>
      <c r="P624" s="14">
        <f t="shared" si="9"/>
        <v>7.2285714285714286</v>
      </c>
      <c r="Q624">
        <f>COUNTIF(preprocessed!$D$2:$D$3791,director!N1609)</f>
        <v>5</v>
      </c>
      <c r="R624" s="43" cm="1">
        <f t="array" ref="R624">COUNTIF(Table2[Average imdb],"&lt;"&amp;Table2[[#This Row],[Average imdb]])/COUNT((Table2[Average imdb])-1)</f>
        <v>0.83456464379947226</v>
      </c>
    </row>
    <row r="625" spans="14:18" x14ac:dyDescent="0.3">
      <c r="N625" t="s">
        <v>99</v>
      </c>
      <c r="O625">
        <v>7.6</v>
      </c>
      <c r="P625" s="14">
        <f t="shared" si="9"/>
        <v>7.2285714285714286</v>
      </c>
      <c r="Q625">
        <f>COUNTIF(preprocessed!$D$2:$D$3791,director!N2067)</f>
        <v>3</v>
      </c>
      <c r="R625" s="43" cm="1">
        <f t="array" ref="R625">COUNTIF(Table2[Average imdb],"&lt;"&amp;Table2[[#This Row],[Average imdb]])/COUNT((Table2[Average imdb])-1)</f>
        <v>0.83456464379947226</v>
      </c>
    </row>
    <row r="626" spans="14:18" x14ac:dyDescent="0.3">
      <c r="N626" t="s">
        <v>99</v>
      </c>
      <c r="O626">
        <v>7.1</v>
      </c>
      <c r="P626" s="14">
        <f t="shared" si="9"/>
        <v>7.2285714285714286</v>
      </c>
      <c r="Q626">
        <f>COUNTIF(preprocessed!$D$2:$D$3791,director!N3266)</f>
        <v>3</v>
      </c>
      <c r="R626" s="43" cm="1">
        <f t="array" ref="R626">COUNTIF(Table2[Average imdb],"&lt;"&amp;Table2[[#This Row],[Average imdb]])/COUNT((Table2[Average imdb])-1)</f>
        <v>0.83456464379947226</v>
      </c>
    </row>
    <row r="627" spans="14:18" x14ac:dyDescent="0.3">
      <c r="N627" t="s">
        <v>99</v>
      </c>
      <c r="O627">
        <v>7</v>
      </c>
      <c r="P627" s="14">
        <f t="shared" si="9"/>
        <v>7.2285714285714286</v>
      </c>
      <c r="Q627">
        <f>COUNTIF(preprocessed!$D$2:$D$3791,director!N47)</f>
        <v>2</v>
      </c>
      <c r="R627" s="43" cm="1">
        <f t="array" ref="R627">COUNTIF(Table2[Average imdb],"&lt;"&amp;Table2[[#This Row],[Average imdb]])/COUNT((Table2[Average imdb])-1)</f>
        <v>0.83456464379947226</v>
      </c>
    </row>
    <row r="628" spans="14:18" x14ac:dyDescent="0.3">
      <c r="N628" t="s">
        <v>99</v>
      </c>
      <c r="O628">
        <v>7.8</v>
      </c>
      <c r="P628" s="14">
        <f t="shared" si="9"/>
        <v>7.2285714285714286</v>
      </c>
      <c r="Q628">
        <f>COUNTIF(preprocessed!$D$2:$D$3791,director!N1756)</f>
        <v>2</v>
      </c>
      <c r="R628" s="43" cm="1">
        <f t="array" ref="R628">COUNTIF(Table2[Average imdb],"&lt;"&amp;Table2[[#This Row],[Average imdb]])/COUNT((Table2[Average imdb])-1)</f>
        <v>0.83456464379947226</v>
      </c>
    </row>
    <row r="629" spans="14:18" x14ac:dyDescent="0.3">
      <c r="N629" t="s">
        <v>2618</v>
      </c>
      <c r="O629">
        <v>6.4</v>
      </c>
      <c r="P629" s="14">
        <f t="shared" si="9"/>
        <v>7.2052631578947368</v>
      </c>
      <c r="Q629">
        <f>COUNTIF(preprocessed!$D$2:$D$3791,director!N630)</f>
        <v>19</v>
      </c>
      <c r="R629" s="43" cm="1">
        <f t="array" ref="R629">COUNTIF(Table2[Average imdb],"&lt;"&amp;Table2[[#This Row],[Average imdb]])/COUNT((Table2[Average imdb])-1)</f>
        <v>0.82955145118733509</v>
      </c>
    </row>
    <row r="630" spans="14:18" x14ac:dyDescent="0.3">
      <c r="N630" t="s">
        <v>2618</v>
      </c>
      <c r="O630">
        <v>8</v>
      </c>
      <c r="P630" s="14">
        <f t="shared" si="9"/>
        <v>7.2052631578947368</v>
      </c>
      <c r="Q630">
        <f>COUNTIF(preprocessed!$D$2:$D$3791,director!N1498)</f>
        <v>10</v>
      </c>
      <c r="R630" s="43" cm="1">
        <f t="array" ref="R630">COUNTIF(Table2[Average imdb],"&lt;"&amp;Table2[[#This Row],[Average imdb]])/COUNT((Table2[Average imdb])-1)</f>
        <v>0.82955145118733509</v>
      </c>
    </row>
    <row r="631" spans="14:18" x14ac:dyDescent="0.3">
      <c r="N631" t="s">
        <v>2618</v>
      </c>
      <c r="O631">
        <v>8.3000000000000007</v>
      </c>
      <c r="P631" s="14">
        <f t="shared" si="9"/>
        <v>7.2052631578947368</v>
      </c>
      <c r="Q631">
        <f>COUNTIF(preprocessed!$D$2:$D$3791,director!N2470)</f>
        <v>9</v>
      </c>
      <c r="R631" s="43" cm="1">
        <f t="array" ref="R631">COUNTIF(Table2[Average imdb],"&lt;"&amp;Table2[[#This Row],[Average imdb]])/COUNT((Table2[Average imdb])-1)</f>
        <v>0.82955145118733509</v>
      </c>
    </row>
    <row r="632" spans="14:18" x14ac:dyDescent="0.3">
      <c r="N632" t="s">
        <v>2618</v>
      </c>
      <c r="O632">
        <v>6.9</v>
      </c>
      <c r="P632" s="14">
        <f t="shared" si="9"/>
        <v>7.2052631578947368</v>
      </c>
      <c r="Q632">
        <f>COUNTIF(preprocessed!$D$2:$D$3791,director!N1172)</f>
        <v>8</v>
      </c>
      <c r="R632" s="43" cm="1">
        <f t="array" ref="R632">COUNTIF(Table2[Average imdb],"&lt;"&amp;Table2[[#This Row],[Average imdb]])/COUNT((Table2[Average imdb])-1)</f>
        <v>0.82955145118733509</v>
      </c>
    </row>
    <row r="633" spans="14:18" x14ac:dyDescent="0.3">
      <c r="N633" t="s">
        <v>2618</v>
      </c>
      <c r="O633">
        <v>7.9</v>
      </c>
      <c r="P633" s="14">
        <f t="shared" si="9"/>
        <v>7.2052631578947368</v>
      </c>
      <c r="Q633">
        <f>COUNTIF(preprocessed!$D$2:$D$3791,director!N2551)</f>
        <v>8</v>
      </c>
      <c r="R633" s="43" cm="1">
        <f t="array" ref="R633">COUNTIF(Table2[Average imdb],"&lt;"&amp;Table2[[#This Row],[Average imdb]])/COUNT((Table2[Average imdb])-1)</f>
        <v>0.82955145118733509</v>
      </c>
    </row>
    <row r="634" spans="14:18" x14ac:dyDescent="0.3">
      <c r="N634" t="s">
        <v>2618</v>
      </c>
      <c r="O634">
        <v>6.6</v>
      </c>
      <c r="P634" s="14">
        <f t="shared" si="9"/>
        <v>7.2052631578947368</v>
      </c>
      <c r="Q634">
        <f>COUNTIF(preprocessed!$D$2:$D$3791,director!N1372)</f>
        <v>7</v>
      </c>
      <c r="R634" s="43" cm="1">
        <f t="array" ref="R634">COUNTIF(Table2[Average imdb],"&lt;"&amp;Table2[[#This Row],[Average imdb]])/COUNT((Table2[Average imdb])-1)</f>
        <v>0.82955145118733509</v>
      </c>
    </row>
    <row r="635" spans="14:18" x14ac:dyDescent="0.3">
      <c r="N635" t="s">
        <v>2618</v>
      </c>
      <c r="O635">
        <v>8.1999999999999993</v>
      </c>
      <c r="P635" s="14">
        <f t="shared" si="9"/>
        <v>7.2052631578947368</v>
      </c>
      <c r="Q635">
        <f>COUNTIF(preprocessed!$D$2:$D$3791,director!N1730)</f>
        <v>6</v>
      </c>
      <c r="R635" s="43" cm="1">
        <f t="array" ref="R635">COUNTIF(Table2[Average imdb],"&lt;"&amp;Table2[[#This Row],[Average imdb]])/COUNT((Table2[Average imdb])-1)</f>
        <v>0.82955145118733509</v>
      </c>
    </row>
    <row r="636" spans="14:18" x14ac:dyDescent="0.3">
      <c r="N636" t="s">
        <v>2618</v>
      </c>
      <c r="O636">
        <v>7.5</v>
      </c>
      <c r="P636" s="14">
        <f t="shared" si="9"/>
        <v>7.2052631578947368</v>
      </c>
      <c r="Q636">
        <f>COUNTIF(preprocessed!$D$2:$D$3791,director!N1917)</f>
        <v>5</v>
      </c>
      <c r="R636" s="43" cm="1">
        <f t="array" ref="R636">COUNTIF(Table2[Average imdb],"&lt;"&amp;Table2[[#This Row],[Average imdb]])/COUNT((Table2[Average imdb])-1)</f>
        <v>0.82955145118733509</v>
      </c>
    </row>
    <row r="637" spans="14:18" x14ac:dyDescent="0.3">
      <c r="N637" t="s">
        <v>2618</v>
      </c>
      <c r="O637">
        <v>5.9</v>
      </c>
      <c r="P637" s="14">
        <f t="shared" si="9"/>
        <v>7.2052631578947368</v>
      </c>
      <c r="Q637">
        <f>COUNTIF(preprocessed!$D$2:$D$3791,director!N1956)</f>
        <v>5</v>
      </c>
      <c r="R637" s="43" cm="1">
        <f t="array" ref="R637">COUNTIF(Table2[Average imdb],"&lt;"&amp;Table2[[#This Row],[Average imdb]])/COUNT((Table2[Average imdb])-1)</f>
        <v>0.82955145118733509</v>
      </c>
    </row>
    <row r="638" spans="14:18" x14ac:dyDescent="0.3">
      <c r="N638" t="s">
        <v>2618</v>
      </c>
      <c r="O638">
        <v>6.5</v>
      </c>
      <c r="P638" s="14">
        <f t="shared" si="9"/>
        <v>7.2052631578947368</v>
      </c>
      <c r="Q638">
        <f>COUNTIF(preprocessed!$D$2:$D$3791,director!N942)</f>
        <v>14</v>
      </c>
      <c r="R638" s="43" cm="1">
        <f t="array" ref="R638">COUNTIF(Table2[Average imdb],"&lt;"&amp;Table2[[#This Row],[Average imdb]])/COUNT((Table2[Average imdb])-1)</f>
        <v>0.82955145118733509</v>
      </c>
    </row>
    <row r="639" spans="14:18" x14ac:dyDescent="0.3">
      <c r="N639" t="s">
        <v>2618</v>
      </c>
      <c r="O639">
        <v>8.1</v>
      </c>
      <c r="P639" s="14">
        <f t="shared" si="9"/>
        <v>7.2052631578947368</v>
      </c>
      <c r="Q639">
        <f>COUNTIF(preprocessed!$D$2:$D$3791,director!N1499)</f>
        <v>4</v>
      </c>
      <c r="R639" s="43" cm="1">
        <f t="array" ref="R639">COUNTIF(Table2[Average imdb],"&lt;"&amp;Table2[[#This Row],[Average imdb]])/COUNT((Table2[Average imdb])-1)</f>
        <v>0.82955145118733509</v>
      </c>
    </row>
    <row r="640" spans="14:18" x14ac:dyDescent="0.3">
      <c r="N640" t="s">
        <v>2618</v>
      </c>
      <c r="O640">
        <v>7.4</v>
      </c>
      <c r="P640" s="14">
        <f t="shared" si="9"/>
        <v>7.2052631578947368</v>
      </c>
      <c r="Q640">
        <f>COUNTIF(preprocessed!$D$2:$D$3791,director!N734)</f>
        <v>3</v>
      </c>
      <c r="R640" s="43" cm="1">
        <f t="array" ref="R640">COUNTIF(Table2[Average imdb],"&lt;"&amp;Table2[[#This Row],[Average imdb]])/COUNT((Table2[Average imdb])-1)</f>
        <v>0.82955145118733509</v>
      </c>
    </row>
    <row r="641" spans="14:18" x14ac:dyDescent="0.3">
      <c r="N641" t="s">
        <v>2618</v>
      </c>
      <c r="O641">
        <v>7.3</v>
      </c>
      <c r="P641" s="14">
        <f t="shared" si="9"/>
        <v>7.2052631578947368</v>
      </c>
      <c r="Q641">
        <f>COUNTIF(preprocessed!$D$2:$D$3791,director!N771)</f>
        <v>3</v>
      </c>
      <c r="R641" s="43" cm="1">
        <f t="array" ref="R641">COUNTIF(Table2[Average imdb],"&lt;"&amp;Table2[[#This Row],[Average imdb]])/COUNT((Table2[Average imdb])-1)</f>
        <v>0.82955145118733509</v>
      </c>
    </row>
    <row r="642" spans="14:18" x14ac:dyDescent="0.3">
      <c r="N642" t="s">
        <v>2618</v>
      </c>
      <c r="O642">
        <v>6.7</v>
      </c>
      <c r="P642" s="14">
        <f t="shared" ref="P642:P705" si="10">AVERAGEIF($N$2:$N$3791,N642,$O$2:$O$3791)</f>
        <v>7.2052631578947368</v>
      </c>
      <c r="Q642">
        <f>COUNTIF(preprocessed!$D$2:$D$3791,director!N919)</f>
        <v>3</v>
      </c>
      <c r="R642" s="43" cm="1">
        <f t="array" ref="R642">COUNTIF(Table2[Average imdb],"&lt;"&amp;Table2[[#This Row],[Average imdb]])/COUNT((Table2[Average imdb])-1)</f>
        <v>0.82955145118733509</v>
      </c>
    </row>
    <row r="643" spans="14:18" x14ac:dyDescent="0.3">
      <c r="N643" t="s">
        <v>2618</v>
      </c>
      <c r="O643">
        <v>7.8</v>
      </c>
      <c r="P643" s="14">
        <f t="shared" si="10"/>
        <v>7.2052631578947368</v>
      </c>
      <c r="Q643">
        <f>COUNTIF(preprocessed!$D$2:$D$3791,director!N829)</f>
        <v>1</v>
      </c>
      <c r="R643" s="43" cm="1">
        <f t="array" ref="R643">COUNTIF(Table2[Average imdb],"&lt;"&amp;Table2[[#This Row],[Average imdb]])/COUNT((Table2[Average imdb])-1)</f>
        <v>0.82955145118733509</v>
      </c>
    </row>
    <row r="644" spans="14:18" x14ac:dyDescent="0.3">
      <c r="N644" t="s">
        <v>2618</v>
      </c>
      <c r="O644">
        <v>6.4</v>
      </c>
      <c r="P644" s="14">
        <f t="shared" si="10"/>
        <v>7.2052631578947368</v>
      </c>
      <c r="Q644">
        <f>COUNTIF(preprocessed!$D$2:$D$3791,director!N949)</f>
        <v>2</v>
      </c>
      <c r="R644" s="43" cm="1">
        <f t="array" ref="R644">COUNTIF(Table2[Average imdb],"&lt;"&amp;Table2[[#This Row],[Average imdb]])/COUNT((Table2[Average imdb])-1)</f>
        <v>0.82955145118733509</v>
      </c>
    </row>
    <row r="645" spans="14:18" x14ac:dyDescent="0.3">
      <c r="N645" t="s">
        <v>2618</v>
      </c>
      <c r="O645">
        <v>6.6</v>
      </c>
      <c r="P645" s="14">
        <f t="shared" si="10"/>
        <v>7.2052631578947368</v>
      </c>
      <c r="Q645">
        <f>COUNTIF(preprocessed!$D$2:$D$3791,director!N1364)</f>
        <v>4</v>
      </c>
      <c r="R645" s="43" cm="1">
        <f t="array" ref="R645">COUNTIF(Table2[Average imdb],"&lt;"&amp;Table2[[#This Row],[Average imdb]])/COUNT((Table2[Average imdb])-1)</f>
        <v>0.82955145118733509</v>
      </c>
    </row>
    <row r="646" spans="14:18" x14ac:dyDescent="0.3">
      <c r="N646" t="s">
        <v>2618</v>
      </c>
      <c r="O646">
        <v>7.1</v>
      </c>
      <c r="P646" s="14">
        <f t="shared" si="10"/>
        <v>7.2052631578947368</v>
      </c>
      <c r="Q646">
        <f>COUNTIF(preprocessed!$D$2:$D$3791,director!N856)</f>
        <v>2</v>
      </c>
      <c r="R646" s="43" cm="1">
        <f t="array" ref="R646">COUNTIF(Table2[Average imdb],"&lt;"&amp;Table2[[#This Row],[Average imdb]])/COUNT((Table2[Average imdb])-1)</f>
        <v>0.82955145118733509</v>
      </c>
    </row>
    <row r="647" spans="14:18" x14ac:dyDescent="0.3">
      <c r="N647" t="s">
        <v>2618</v>
      </c>
      <c r="O647">
        <v>7.3</v>
      </c>
      <c r="P647" s="14">
        <f t="shared" si="10"/>
        <v>7.2052631578947368</v>
      </c>
      <c r="Q647">
        <f>COUNTIF(preprocessed!$D$2:$D$3791,director!N3043)</f>
        <v>1</v>
      </c>
      <c r="R647" s="43" cm="1">
        <f t="array" ref="R647">COUNTIF(Table2[Average imdb],"&lt;"&amp;Table2[[#This Row],[Average imdb]])/COUNT((Table2[Average imdb])-1)</f>
        <v>0.82955145118733509</v>
      </c>
    </row>
    <row r="648" spans="14:18" x14ac:dyDescent="0.3">
      <c r="N648" t="s">
        <v>1961</v>
      </c>
      <c r="O648">
        <v>7.7</v>
      </c>
      <c r="P648" s="14">
        <f t="shared" si="10"/>
        <v>7.1999999999999993</v>
      </c>
      <c r="Q648">
        <f>COUNTIF(preprocessed!$D$2:$D$3791,director!N2319)</f>
        <v>12</v>
      </c>
      <c r="R648" s="43" cm="1">
        <f t="array" ref="R648">COUNTIF(Table2[Average imdb],"&lt;"&amp;Table2[[#This Row],[Average imdb]])/COUNT((Table2[Average imdb])-1)</f>
        <v>0.81160949868073884</v>
      </c>
    </row>
    <row r="649" spans="14:18" x14ac:dyDescent="0.3">
      <c r="N649" t="s">
        <v>1961</v>
      </c>
      <c r="O649">
        <v>8.6</v>
      </c>
      <c r="P649" s="14">
        <f t="shared" si="10"/>
        <v>7.1999999999999993</v>
      </c>
      <c r="Q649">
        <f>COUNTIF(preprocessed!$D$2:$D$3791,director!N1980)</f>
        <v>2</v>
      </c>
      <c r="R649" s="43" cm="1">
        <f t="array" ref="R649">COUNTIF(Table2[Average imdb],"&lt;"&amp;Table2[[#This Row],[Average imdb]])/COUNT((Table2[Average imdb])-1)</f>
        <v>0.81160949868073884</v>
      </c>
    </row>
    <row r="650" spans="14:18" x14ac:dyDescent="0.3">
      <c r="N650" t="s">
        <v>1961</v>
      </c>
      <c r="O650">
        <v>6.6</v>
      </c>
      <c r="P650" s="14">
        <f t="shared" si="10"/>
        <v>7.1999999999999993</v>
      </c>
      <c r="Q650">
        <f>COUNTIF(preprocessed!$D$2:$D$3791,director!N456)</f>
        <v>1</v>
      </c>
      <c r="R650" s="43" cm="1">
        <f t="array" ref="R650">COUNTIF(Table2[Average imdb],"&lt;"&amp;Table2[[#This Row],[Average imdb]])/COUNT((Table2[Average imdb])-1)</f>
        <v>0.81160949868073884</v>
      </c>
    </row>
    <row r="651" spans="14:18" x14ac:dyDescent="0.3">
      <c r="N651" t="s">
        <v>1961</v>
      </c>
      <c r="O651">
        <v>5.9</v>
      </c>
      <c r="P651" s="14">
        <f t="shared" si="10"/>
        <v>7.1999999999999993</v>
      </c>
      <c r="Q651">
        <f>COUNTIF(preprocessed!$D$2:$D$3791,director!N859)</f>
        <v>1</v>
      </c>
      <c r="R651" s="43" cm="1">
        <f t="array" ref="R651">COUNTIF(Table2[Average imdb],"&lt;"&amp;Table2[[#This Row],[Average imdb]])/COUNT((Table2[Average imdb])-1)</f>
        <v>0.81160949868073884</v>
      </c>
    </row>
    <row r="652" spans="14:18" x14ac:dyDescent="0.3">
      <c r="N652" t="s">
        <v>8511</v>
      </c>
      <c r="O652">
        <v>7.2</v>
      </c>
      <c r="P652" s="14">
        <f t="shared" si="10"/>
        <v>7.2</v>
      </c>
      <c r="Q652">
        <f>COUNTIF(preprocessed!$D$2:$D$3791,director!N2325)</f>
        <v>12</v>
      </c>
      <c r="R652" s="43" cm="1">
        <f t="array" ref="R652">COUNTIF(Table2[Average imdb],"&lt;"&amp;Table2[[#This Row],[Average imdb]])/COUNT((Table2[Average imdb])-1)</f>
        <v>0.81160949868073884</v>
      </c>
    </row>
    <row r="653" spans="14:18" x14ac:dyDescent="0.3">
      <c r="N653" t="s">
        <v>745</v>
      </c>
      <c r="O653">
        <v>7.2</v>
      </c>
      <c r="P653" s="14">
        <f t="shared" si="10"/>
        <v>7.2</v>
      </c>
      <c r="Q653">
        <f>COUNTIF(preprocessed!$D$2:$D$3791,director!N151)</f>
        <v>10</v>
      </c>
      <c r="R653" s="43" cm="1">
        <f t="array" ref="R653">COUNTIF(Table2[Average imdb],"&lt;"&amp;Table2[[#This Row],[Average imdb]])/COUNT((Table2[Average imdb])-1)</f>
        <v>0.81160949868073884</v>
      </c>
    </row>
    <row r="654" spans="14:18" x14ac:dyDescent="0.3">
      <c r="N654" t="s">
        <v>11752</v>
      </c>
      <c r="O654">
        <v>7.2</v>
      </c>
      <c r="P654" s="14">
        <f t="shared" si="10"/>
        <v>7.2</v>
      </c>
      <c r="Q654">
        <f>COUNTIF(preprocessed!$D$2:$D$3791,director!N3258)</f>
        <v>9</v>
      </c>
      <c r="R654" s="43" cm="1">
        <f t="array" ref="R654">COUNTIF(Table2[Average imdb],"&lt;"&amp;Table2[[#This Row],[Average imdb]])/COUNT((Table2[Average imdb])-1)</f>
        <v>0.81160949868073884</v>
      </c>
    </row>
    <row r="655" spans="14:18" x14ac:dyDescent="0.3">
      <c r="N655" t="s">
        <v>5839</v>
      </c>
      <c r="O655">
        <v>7.2</v>
      </c>
      <c r="P655" s="14">
        <f t="shared" si="10"/>
        <v>7.2</v>
      </c>
      <c r="Q655">
        <f>COUNTIF(preprocessed!$D$2:$D$3791,director!N1538)</f>
        <v>8</v>
      </c>
      <c r="R655" s="43" cm="1">
        <f t="array" ref="R655">COUNTIF(Table2[Average imdb],"&lt;"&amp;Table2[[#This Row],[Average imdb]])/COUNT((Table2[Average imdb])-1)</f>
        <v>0.81160949868073884</v>
      </c>
    </row>
    <row r="656" spans="14:18" x14ac:dyDescent="0.3">
      <c r="N656" t="s">
        <v>5104</v>
      </c>
      <c r="O656">
        <v>8</v>
      </c>
      <c r="P656" s="14">
        <f t="shared" si="10"/>
        <v>7.2</v>
      </c>
      <c r="Q656">
        <f>COUNTIF(preprocessed!$D$2:$D$3791,director!N2916)</f>
        <v>8</v>
      </c>
      <c r="R656" s="43" cm="1">
        <f t="array" ref="R656">COUNTIF(Table2[Average imdb],"&lt;"&amp;Table2[[#This Row],[Average imdb]])/COUNT((Table2[Average imdb])-1)</f>
        <v>0.81160949868073884</v>
      </c>
    </row>
    <row r="657" spans="14:18" x14ac:dyDescent="0.3">
      <c r="N657" t="s">
        <v>1227</v>
      </c>
      <c r="O657">
        <v>7.2</v>
      </c>
      <c r="P657" s="14">
        <f t="shared" si="10"/>
        <v>7.2</v>
      </c>
      <c r="Q657">
        <f>COUNTIF(preprocessed!$D$2:$D$3791,director!N3173)</f>
        <v>8</v>
      </c>
      <c r="R657" s="43" cm="1">
        <f t="array" ref="R657">COUNTIF(Table2[Average imdb],"&lt;"&amp;Table2[[#This Row],[Average imdb]])/COUNT((Table2[Average imdb])-1)</f>
        <v>0.81160949868073884</v>
      </c>
    </row>
    <row r="658" spans="14:18" x14ac:dyDescent="0.3">
      <c r="N658" t="s">
        <v>3331</v>
      </c>
      <c r="O658">
        <v>7.2</v>
      </c>
      <c r="P658" s="14">
        <f t="shared" si="10"/>
        <v>7.2</v>
      </c>
      <c r="Q658">
        <f>COUNTIF(preprocessed!$D$2:$D$3791,director!N822)</f>
        <v>7</v>
      </c>
      <c r="R658" s="43" cm="1">
        <f t="array" ref="R658">COUNTIF(Table2[Average imdb],"&lt;"&amp;Table2[[#This Row],[Average imdb]])/COUNT((Table2[Average imdb])-1)</f>
        <v>0.81160949868073884</v>
      </c>
    </row>
    <row r="659" spans="14:18" x14ac:dyDescent="0.3">
      <c r="N659" t="s">
        <v>5736</v>
      </c>
      <c r="O659">
        <v>6.9</v>
      </c>
      <c r="P659" s="14">
        <f t="shared" si="10"/>
        <v>7.2</v>
      </c>
      <c r="Q659">
        <f>COUNTIF(preprocessed!$D$2:$D$3791,director!N1509)</f>
        <v>7</v>
      </c>
      <c r="R659" s="43" cm="1">
        <f t="array" ref="R659">COUNTIF(Table2[Average imdb],"&lt;"&amp;Table2[[#This Row],[Average imdb]])/COUNT((Table2[Average imdb])-1)</f>
        <v>0.81160949868073884</v>
      </c>
    </row>
    <row r="660" spans="14:18" x14ac:dyDescent="0.3">
      <c r="N660" t="s">
        <v>5073</v>
      </c>
      <c r="O660">
        <v>7.2</v>
      </c>
      <c r="P660" s="14">
        <f t="shared" si="10"/>
        <v>7.2</v>
      </c>
      <c r="Q660">
        <f>COUNTIF(preprocessed!$D$2:$D$3791,director!N1313)</f>
        <v>6</v>
      </c>
      <c r="R660" s="43" cm="1">
        <f t="array" ref="R660">COUNTIF(Table2[Average imdb],"&lt;"&amp;Table2[[#This Row],[Average imdb]])/COUNT((Table2[Average imdb])-1)</f>
        <v>0.81160949868073884</v>
      </c>
    </row>
    <row r="661" spans="14:18" x14ac:dyDescent="0.3">
      <c r="N661" t="s">
        <v>8469</v>
      </c>
      <c r="O661">
        <v>7.2</v>
      </c>
      <c r="P661" s="14">
        <f t="shared" si="10"/>
        <v>7.2</v>
      </c>
      <c r="Q661">
        <f>COUNTIF(preprocessed!$D$2:$D$3791,director!N2312)</f>
        <v>6</v>
      </c>
      <c r="R661" s="43" cm="1">
        <f t="array" ref="R661">COUNTIF(Table2[Average imdb],"&lt;"&amp;Table2[[#This Row],[Average imdb]])/COUNT((Table2[Average imdb])-1)</f>
        <v>0.81160949868073884</v>
      </c>
    </row>
    <row r="662" spans="14:18" x14ac:dyDescent="0.3">
      <c r="N662" t="s">
        <v>8482</v>
      </c>
      <c r="O662">
        <v>7.2</v>
      </c>
      <c r="P662" s="14">
        <f t="shared" si="10"/>
        <v>7.2</v>
      </c>
      <c r="Q662">
        <f>COUNTIF(preprocessed!$D$2:$D$3791,director!N2316)</f>
        <v>6</v>
      </c>
      <c r="R662" s="43" cm="1">
        <f t="array" ref="R662">COUNTIF(Table2[Average imdb],"&lt;"&amp;Table2[[#This Row],[Average imdb]])/COUNT((Table2[Average imdb])-1)</f>
        <v>0.81160949868073884</v>
      </c>
    </row>
    <row r="663" spans="14:18" x14ac:dyDescent="0.3">
      <c r="N663" t="s">
        <v>9736</v>
      </c>
      <c r="O663">
        <v>7.2</v>
      </c>
      <c r="P663" s="14">
        <f t="shared" si="10"/>
        <v>7.2</v>
      </c>
      <c r="Q663">
        <f>COUNTIF(preprocessed!$D$2:$D$3791,director!N2690)</f>
        <v>6</v>
      </c>
      <c r="R663" s="43" cm="1">
        <f t="array" ref="R663">COUNTIF(Table2[Average imdb],"&lt;"&amp;Table2[[#This Row],[Average imdb]])/COUNT((Table2[Average imdb])-1)</f>
        <v>0.81160949868073884</v>
      </c>
    </row>
    <row r="664" spans="14:18" x14ac:dyDescent="0.3">
      <c r="N664" t="s">
        <v>13093</v>
      </c>
      <c r="O664">
        <v>7.2</v>
      </c>
      <c r="P664" s="14">
        <f t="shared" si="10"/>
        <v>7.2</v>
      </c>
      <c r="Q664">
        <f>COUNTIF(preprocessed!$D$2:$D$3791,director!N3595)</f>
        <v>6</v>
      </c>
      <c r="R664" s="43" cm="1">
        <f t="array" ref="R664">COUNTIF(Table2[Average imdb],"&lt;"&amp;Table2[[#This Row],[Average imdb]])/COUNT((Table2[Average imdb])-1)</f>
        <v>0.81160949868073884</v>
      </c>
    </row>
    <row r="665" spans="14:18" x14ac:dyDescent="0.3">
      <c r="N665" t="s">
        <v>81</v>
      </c>
      <c r="O665">
        <v>7.5</v>
      </c>
      <c r="P665" s="14">
        <f t="shared" si="10"/>
        <v>7.2</v>
      </c>
      <c r="Q665">
        <f>COUNTIF(preprocessed!$D$2:$D$3791,director!N112)</f>
        <v>5</v>
      </c>
      <c r="R665" s="43" cm="1">
        <f t="array" ref="R665">COUNTIF(Table2[Average imdb],"&lt;"&amp;Table2[[#This Row],[Average imdb]])/COUNT((Table2[Average imdb])-1)</f>
        <v>0.81160949868073884</v>
      </c>
    </row>
    <row r="666" spans="14:18" x14ac:dyDescent="0.3">
      <c r="N666" t="s">
        <v>12673</v>
      </c>
      <c r="O666">
        <v>7.2</v>
      </c>
      <c r="P666" s="14">
        <f t="shared" si="10"/>
        <v>7.2</v>
      </c>
      <c r="Q666">
        <f>COUNTIF(preprocessed!$D$2:$D$3791,director!N3491)</f>
        <v>5</v>
      </c>
      <c r="R666" s="43" cm="1">
        <f t="array" ref="R666">COUNTIF(Table2[Average imdb],"&lt;"&amp;Table2[[#This Row],[Average imdb]])/COUNT((Table2[Average imdb])-1)</f>
        <v>0.81160949868073884</v>
      </c>
    </row>
    <row r="667" spans="14:18" x14ac:dyDescent="0.3">
      <c r="N667" t="s">
        <v>81</v>
      </c>
      <c r="O667">
        <v>6.6</v>
      </c>
      <c r="P667" s="14">
        <f t="shared" si="10"/>
        <v>7.2</v>
      </c>
      <c r="Q667">
        <f>COUNTIF(preprocessed!$D$2:$D$3791,director!N63)</f>
        <v>1</v>
      </c>
      <c r="R667" s="43" cm="1">
        <f t="array" ref="R667">COUNTIF(Table2[Average imdb],"&lt;"&amp;Table2[[#This Row],[Average imdb]])/COUNT((Table2[Average imdb])-1)</f>
        <v>0.81160949868073884</v>
      </c>
    </row>
    <row r="668" spans="14:18" x14ac:dyDescent="0.3">
      <c r="N668" t="s">
        <v>7813</v>
      </c>
      <c r="O668">
        <v>7</v>
      </c>
      <c r="P668" s="14">
        <f t="shared" si="10"/>
        <v>7.2</v>
      </c>
      <c r="Q668">
        <f>COUNTIF(preprocessed!$D$2:$D$3791,director!N2120)</f>
        <v>4</v>
      </c>
      <c r="R668" s="43" cm="1">
        <f t="array" ref="R668">COUNTIF(Table2[Average imdb],"&lt;"&amp;Table2[[#This Row],[Average imdb]])/COUNT((Table2[Average imdb])-1)</f>
        <v>0.81160949868073884</v>
      </c>
    </row>
    <row r="669" spans="14:18" x14ac:dyDescent="0.3">
      <c r="N669" t="s">
        <v>8856</v>
      </c>
      <c r="O669">
        <v>7</v>
      </c>
      <c r="P669" s="14">
        <f t="shared" si="10"/>
        <v>7.2</v>
      </c>
      <c r="Q669">
        <f>COUNTIF(preprocessed!$D$2:$D$3791,director!N2431)</f>
        <v>4</v>
      </c>
      <c r="R669" s="43" cm="1">
        <f t="array" ref="R669">COUNTIF(Table2[Average imdb],"&lt;"&amp;Table2[[#This Row],[Average imdb]])/COUNT((Table2[Average imdb])-1)</f>
        <v>0.81160949868073884</v>
      </c>
    </row>
    <row r="670" spans="14:18" x14ac:dyDescent="0.3">
      <c r="N670" t="s">
        <v>8341</v>
      </c>
      <c r="O670">
        <v>7</v>
      </c>
      <c r="P670" s="14">
        <f t="shared" si="10"/>
        <v>7.2</v>
      </c>
      <c r="Q670">
        <f>COUNTIF(preprocessed!$D$2:$D$3791,director!N3277)</f>
        <v>4</v>
      </c>
      <c r="R670" s="43" cm="1">
        <f t="array" ref="R670">COUNTIF(Table2[Average imdb],"&lt;"&amp;Table2[[#This Row],[Average imdb]])/COUNT((Table2[Average imdb])-1)</f>
        <v>0.81160949868073884</v>
      </c>
    </row>
    <row r="671" spans="14:18" x14ac:dyDescent="0.3">
      <c r="N671" t="s">
        <v>12342</v>
      </c>
      <c r="O671">
        <v>7.2</v>
      </c>
      <c r="P671" s="14">
        <f t="shared" si="10"/>
        <v>7.2</v>
      </c>
      <c r="Q671">
        <f>COUNTIF(preprocessed!$D$2:$D$3791,director!N3412)</f>
        <v>4</v>
      </c>
      <c r="R671" s="43" cm="1">
        <f t="array" ref="R671">COUNTIF(Table2[Average imdb],"&lt;"&amp;Table2[[#This Row],[Average imdb]])/COUNT((Table2[Average imdb])-1)</f>
        <v>0.81160949868073884</v>
      </c>
    </row>
    <row r="672" spans="14:18" x14ac:dyDescent="0.3">
      <c r="N672" t="s">
        <v>12481</v>
      </c>
      <c r="O672">
        <v>7.2</v>
      </c>
      <c r="P672" s="14">
        <f t="shared" si="10"/>
        <v>7.2</v>
      </c>
      <c r="Q672">
        <f>COUNTIF(preprocessed!$D$2:$D$3791,director!N3446)</f>
        <v>1</v>
      </c>
      <c r="R672" s="43" cm="1">
        <f t="array" ref="R672">COUNTIF(Table2[Average imdb],"&lt;"&amp;Table2[[#This Row],[Average imdb]])/COUNT((Table2[Average imdb])-1)</f>
        <v>0.81160949868073884</v>
      </c>
    </row>
    <row r="673" spans="14:18" x14ac:dyDescent="0.3">
      <c r="N673" t="s">
        <v>81</v>
      </c>
      <c r="O673">
        <v>7.5</v>
      </c>
      <c r="P673" s="14">
        <f t="shared" si="10"/>
        <v>7.2</v>
      </c>
      <c r="Q673">
        <f>COUNTIF(preprocessed!$D$2:$D$3791,director!N10)</f>
        <v>3</v>
      </c>
      <c r="R673" s="43" cm="1">
        <f t="array" ref="R673">COUNTIF(Table2[Average imdb],"&lt;"&amp;Table2[[#This Row],[Average imdb]])/COUNT((Table2[Average imdb])-1)</f>
        <v>0.81160949868073884</v>
      </c>
    </row>
    <row r="674" spans="14:18" x14ac:dyDescent="0.3">
      <c r="N674" t="s">
        <v>5104</v>
      </c>
      <c r="O674">
        <v>6.4</v>
      </c>
      <c r="P674" s="14">
        <f t="shared" si="10"/>
        <v>7.2</v>
      </c>
      <c r="Q674">
        <f>COUNTIF(preprocessed!$D$2:$D$3791,director!N1323)</f>
        <v>3</v>
      </c>
      <c r="R674" s="43" cm="1">
        <f t="array" ref="R674">COUNTIF(Table2[Average imdb],"&lt;"&amp;Table2[[#This Row],[Average imdb]])/COUNT((Table2[Average imdb])-1)</f>
        <v>0.81160949868073884</v>
      </c>
    </row>
    <row r="675" spans="14:18" x14ac:dyDescent="0.3">
      <c r="N675" t="s">
        <v>8341</v>
      </c>
      <c r="O675">
        <v>7.4</v>
      </c>
      <c r="P675" s="14">
        <f t="shared" si="10"/>
        <v>7.2</v>
      </c>
      <c r="Q675">
        <f>COUNTIF(preprocessed!$D$2:$D$3791,director!N2275)</f>
        <v>1</v>
      </c>
      <c r="R675" s="43" cm="1">
        <f t="array" ref="R675">COUNTIF(Table2[Average imdb],"&lt;"&amp;Table2[[#This Row],[Average imdb]])/COUNT((Table2[Average imdb])-1)</f>
        <v>0.81160949868073884</v>
      </c>
    </row>
    <row r="676" spans="14:18" x14ac:dyDescent="0.3">
      <c r="N676" t="s">
        <v>11048</v>
      </c>
      <c r="O676">
        <v>7.2</v>
      </c>
      <c r="P676" s="14">
        <f t="shared" si="10"/>
        <v>7.2</v>
      </c>
      <c r="Q676">
        <f>COUNTIF(preprocessed!$D$2:$D$3791,director!N3068)</f>
        <v>6</v>
      </c>
      <c r="R676" s="43" cm="1">
        <f t="array" ref="R676">COUNTIF(Table2[Average imdb],"&lt;"&amp;Table2[[#This Row],[Average imdb]])/COUNT((Table2[Average imdb])-1)</f>
        <v>0.81160949868073884</v>
      </c>
    </row>
    <row r="677" spans="14:18" x14ac:dyDescent="0.3">
      <c r="N677" t="s">
        <v>11569</v>
      </c>
      <c r="O677">
        <v>7.2</v>
      </c>
      <c r="P677" s="14">
        <f t="shared" si="10"/>
        <v>7.2</v>
      </c>
      <c r="Q677">
        <f>COUNTIF(preprocessed!$D$2:$D$3791,director!N3208)</f>
        <v>2</v>
      </c>
      <c r="R677" s="43" cm="1">
        <f t="array" ref="R677">COUNTIF(Table2[Average imdb],"&lt;"&amp;Table2[[#This Row],[Average imdb]])/COUNT((Table2[Average imdb])-1)</f>
        <v>0.81160949868073884</v>
      </c>
    </row>
    <row r="678" spans="14:18" x14ac:dyDescent="0.3">
      <c r="N678" t="s">
        <v>13064</v>
      </c>
      <c r="O678">
        <v>7.2</v>
      </c>
      <c r="P678" s="14">
        <f t="shared" si="10"/>
        <v>7.2</v>
      </c>
      <c r="Q678">
        <f>COUNTIF(preprocessed!$D$2:$D$3791,director!N3588)</f>
        <v>1</v>
      </c>
      <c r="R678" s="43" cm="1">
        <f t="array" ref="R678">COUNTIF(Table2[Average imdb],"&lt;"&amp;Table2[[#This Row],[Average imdb]])/COUNT((Table2[Average imdb])-1)</f>
        <v>0.81160949868073884</v>
      </c>
    </row>
    <row r="679" spans="14:18" x14ac:dyDescent="0.3">
      <c r="N679" t="s">
        <v>6584</v>
      </c>
      <c r="O679">
        <v>7.2</v>
      </c>
      <c r="P679" s="14">
        <f t="shared" si="10"/>
        <v>7.2</v>
      </c>
      <c r="Q679">
        <f>COUNTIF(preprocessed!$D$2:$D$3791,director!N1755)</f>
        <v>2</v>
      </c>
      <c r="R679" s="43" cm="1">
        <f t="array" ref="R679">COUNTIF(Table2[Average imdb],"&lt;"&amp;Table2[[#This Row],[Average imdb]])/COUNT((Table2[Average imdb])-1)</f>
        <v>0.81160949868073884</v>
      </c>
    </row>
    <row r="680" spans="14:18" x14ac:dyDescent="0.3">
      <c r="N680" t="s">
        <v>7010</v>
      </c>
      <c r="O680">
        <v>7.2</v>
      </c>
      <c r="P680" s="14">
        <f t="shared" si="10"/>
        <v>7.2</v>
      </c>
      <c r="Q680">
        <f>COUNTIF(preprocessed!$D$2:$D$3791,director!N1882)</f>
        <v>5</v>
      </c>
      <c r="R680" s="43" cm="1">
        <f t="array" ref="R680">COUNTIF(Table2[Average imdb],"&lt;"&amp;Table2[[#This Row],[Average imdb]])/COUNT((Table2[Average imdb])-1)</f>
        <v>0.81160949868073884</v>
      </c>
    </row>
    <row r="681" spans="14:18" x14ac:dyDescent="0.3">
      <c r="N681" t="s">
        <v>10210</v>
      </c>
      <c r="O681">
        <v>7.2</v>
      </c>
      <c r="P681" s="14">
        <f t="shared" si="10"/>
        <v>7.2</v>
      </c>
      <c r="Q681">
        <f>COUNTIF(preprocessed!$D$2:$D$3791,director!N2835)</f>
        <v>1</v>
      </c>
      <c r="R681" s="43" cm="1">
        <f t="array" ref="R681">COUNTIF(Table2[Average imdb],"&lt;"&amp;Table2[[#This Row],[Average imdb]])/COUNT((Table2[Average imdb])-1)</f>
        <v>0.81160949868073884</v>
      </c>
    </row>
    <row r="682" spans="14:18" x14ac:dyDescent="0.3">
      <c r="N682" t="s">
        <v>5736</v>
      </c>
      <c r="O682">
        <v>7.7</v>
      </c>
      <c r="P682" s="14">
        <f t="shared" si="10"/>
        <v>7.2</v>
      </c>
      <c r="Q682">
        <f>COUNTIF(preprocessed!$D$2:$D$3791,director!N2925)</f>
        <v>4</v>
      </c>
      <c r="R682" s="43" cm="1">
        <f t="array" ref="R682">COUNTIF(Table2[Average imdb],"&lt;"&amp;Table2[[#This Row],[Average imdb]])/COUNT((Table2[Average imdb])-1)</f>
        <v>0.81160949868073884</v>
      </c>
    </row>
    <row r="683" spans="14:18" x14ac:dyDescent="0.3">
      <c r="N683" t="s">
        <v>5736</v>
      </c>
      <c r="O683">
        <v>7</v>
      </c>
      <c r="P683" s="14">
        <f t="shared" si="10"/>
        <v>7.2</v>
      </c>
      <c r="Q683">
        <f>COUNTIF(preprocessed!$D$2:$D$3791,director!N3115)</f>
        <v>2</v>
      </c>
      <c r="R683" s="43" cm="1">
        <f t="array" ref="R683">COUNTIF(Table2[Average imdb],"&lt;"&amp;Table2[[#This Row],[Average imdb]])/COUNT((Table2[Average imdb])-1)</f>
        <v>0.81160949868073884</v>
      </c>
    </row>
    <row r="684" spans="14:18" x14ac:dyDescent="0.3">
      <c r="N684" t="s">
        <v>11322</v>
      </c>
      <c r="O684">
        <v>7.2</v>
      </c>
      <c r="P684" s="14">
        <f t="shared" si="10"/>
        <v>7.2</v>
      </c>
      <c r="Q684">
        <f>COUNTIF(preprocessed!$D$2:$D$3791,director!N3144)</f>
        <v>1</v>
      </c>
      <c r="R684" s="43" cm="1">
        <f t="array" ref="R684">COUNTIF(Table2[Average imdb],"&lt;"&amp;Table2[[#This Row],[Average imdb]])/COUNT((Table2[Average imdb])-1)</f>
        <v>0.81160949868073884</v>
      </c>
    </row>
    <row r="685" spans="14:18" x14ac:dyDescent="0.3">
      <c r="N685" t="s">
        <v>11675</v>
      </c>
      <c r="O685">
        <v>7.2</v>
      </c>
      <c r="P685" s="14">
        <f t="shared" si="10"/>
        <v>7.2</v>
      </c>
      <c r="Q685">
        <f>COUNTIF(preprocessed!$D$2:$D$3791,director!N3238)</f>
        <v>1</v>
      </c>
      <c r="R685" s="43" cm="1">
        <f t="array" ref="R685">COUNTIF(Table2[Average imdb],"&lt;"&amp;Table2[[#This Row],[Average imdb]])/COUNT((Table2[Average imdb])-1)</f>
        <v>0.81160949868073884</v>
      </c>
    </row>
    <row r="686" spans="14:18" x14ac:dyDescent="0.3">
      <c r="N686" t="s">
        <v>12532</v>
      </c>
      <c r="O686">
        <v>7.2</v>
      </c>
      <c r="P686" s="14">
        <f t="shared" si="10"/>
        <v>7.2</v>
      </c>
      <c r="Q686">
        <f>COUNTIF(preprocessed!$D$2:$D$3791,director!N3457)</f>
        <v>1</v>
      </c>
      <c r="R686" s="43" cm="1">
        <f t="array" ref="R686">COUNTIF(Table2[Average imdb],"&lt;"&amp;Table2[[#This Row],[Average imdb]])/COUNT((Table2[Average imdb])-1)</f>
        <v>0.81160949868073884</v>
      </c>
    </row>
    <row r="687" spans="14:18" x14ac:dyDescent="0.3">
      <c r="N687" t="s">
        <v>13307</v>
      </c>
      <c r="O687">
        <v>7.2</v>
      </c>
      <c r="P687" s="14">
        <f t="shared" si="10"/>
        <v>7.2</v>
      </c>
      <c r="Q687">
        <f>COUNTIF(preprocessed!$D$2:$D$3791,director!N3648)</f>
        <v>1</v>
      </c>
      <c r="R687" s="43" cm="1">
        <f t="array" ref="R687">COUNTIF(Table2[Average imdb],"&lt;"&amp;Table2[[#This Row],[Average imdb]])/COUNT((Table2[Average imdb])-1)</f>
        <v>0.81160949868073884</v>
      </c>
    </row>
    <row r="688" spans="14:18" x14ac:dyDescent="0.3">
      <c r="N688" t="s">
        <v>311</v>
      </c>
      <c r="O688">
        <v>7.2</v>
      </c>
      <c r="P688" s="14">
        <f t="shared" si="10"/>
        <v>7.2</v>
      </c>
      <c r="Q688">
        <f>COUNTIF(preprocessed!$D$2:$D$3791,director!N56)</f>
        <v>1</v>
      </c>
      <c r="R688" s="43" cm="1">
        <f t="array" ref="R688">COUNTIF(Table2[Average imdb],"&lt;"&amp;Table2[[#This Row],[Average imdb]])/COUNT((Table2[Average imdb])-1)</f>
        <v>0.81160949868073884</v>
      </c>
    </row>
    <row r="689" spans="14:18" x14ac:dyDescent="0.3">
      <c r="N689" t="s">
        <v>6902</v>
      </c>
      <c r="O689">
        <v>7.2</v>
      </c>
      <c r="P689" s="14">
        <f t="shared" si="10"/>
        <v>7.2</v>
      </c>
      <c r="Q689">
        <f>COUNTIF(preprocessed!$D$2:$D$3791,director!N1847)</f>
        <v>2</v>
      </c>
      <c r="R689" s="43" cm="1">
        <f t="array" ref="R689">COUNTIF(Table2[Average imdb],"&lt;"&amp;Table2[[#This Row],[Average imdb]])/COUNT((Table2[Average imdb])-1)</f>
        <v>0.81160949868073884</v>
      </c>
    </row>
    <row r="690" spans="14:18" x14ac:dyDescent="0.3">
      <c r="N690" t="s">
        <v>8304</v>
      </c>
      <c r="O690">
        <v>7.2</v>
      </c>
      <c r="P690" s="14">
        <f t="shared" si="10"/>
        <v>7.2</v>
      </c>
      <c r="Q690">
        <f>COUNTIF(preprocessed!$D$2:$D$3791,director!N2264)</f>
        <v>2</v>
      </c>
      <c r="R690" s="43" cm="1">
        <f t="array" ref="R690">COUNTIF(Table2[Average imdb],"&lt;"&amp;Table2[[#This Row],[Average imdb]])/COUNT((Table2[Average imdb])-1)</f>
        <v>0.81160949868073884</v>
      </c>
    </row>
    <row r="691" spans="14:18" x14ac:dyDescent="0.3">
      <c r="N691" t="s">
        <v>7813</v>
      </c>
      <c r="O691">
        <v>7.4</v>
      </c>
      <c r="P691" s="14">
        <f t="shared" si="10"/>
        <v>7.2</v>
      </c>
      <c r="Q691">
        <f>COUNTIF(preprocessed!$D$2:$D$3791,director!N2515)</f>
        <v>1</v>
      </c>
      <c r="R691" s="43" cm="1">
        <f t="array" ref="R691">COUNTIF(Table2[Average imdb],"&lt;"&amp;Table2[[#This Row],[Average imdb]])/COUNT((Table2[Average imdb])-1)</f>
        <v>0.81160949868073884</v>
      </c>
    </row>
    <row r="692" spans="14:18" x14ac:dyDescent="0.3">
      <c r="N692" t="s">
        <v>9658</v>
      </c>
      <c r="O692">
        <v>7.2</v>
      </c>
      <c r="P692" s="14">
        <f t="shared" si="10"/>
        <v>7.2</v>
      </c>
      <c r="Q692">
        <f>COUNTIF(preprocessed!$D$2:$D$3791,director!N2668)</f>
        <v>4</v>
      </c>
      <c r="R692" s="43" cm="1">
        <f t="array" ref="R692">COUNTIF(Table2[Average imdb],"&lt;"&amp;Table2[[#This Row],[Average imdb]])/COUNT((Table2[Average imdb])-1)</f>
        <v>0.81160949868073884</v>
      </c>
    </row>
    <row r="693" spans="14:18" x14ac:dyDescent="0.3">
      <c r="N693" t="s">
        <v>10615</v>
      </c>
      <c r="O693">
        <v>7.2</v>
      </c>
      <c r="P693" s="14">
        <f t="shared" si="10"/>
        <v>7.2</v>
      </c>
      <c r="Q693">
        <f>COUNTIF(preprocessed!$D$2:$D$3791,director!N2948)</f>
        <v>1</v>
      </c>
      <c r="R693" s="43" cm="1">
        <f t="array" ref="R693">COUNTIF(Table2[Average imdb],"&lt;"&amp;Table2[[#This Row],[Average imdb]])/COUNT((Table2[Average imdb])-1)</f>
        <v>0.81160949868073884</v>
      </c>
    </row>
    <row r="694" spans="14:18" x14ac:dyDescent="0.3">
      <c r="N694" t="s">
        <v>10759</v>
      </c>
      <c r="O694">
        <v>7.2</v>
      </c>
      <c r="P694" s="14">
        <f t="shared" si="10"/>
        <v>7.2</v>
      </c>
      <c r="Q694">
        <f>COUNTIF(preprocessed!$D$2:$D$3791,director!N2985)</f>
        <v>2</v>
      </c>
      <c r="R694" s="43" cm="1">
        <f t="array" ref="R694">COUNTIF(Table2[Average imdb],"&lt;"&amp;Table2[[#This Row],[Average imdb]])/COUNT((Table2[Average imdb])-1)</f>
        <v>0.81160949868073884</v>
      </c>
    </row>
    <row r="695" spans="14:18" x14ac:dyDescent="0.3">
      <c r="N695" t="s">
        <v>11208</v>
      </c>
      <c r="O695">
        <v>7.2</v>
      </c>
      <c r="P695" s="14">
        <f t="shared" si="10"/>
        <v>7.2</v>
      </c>
      <c r="Q695">
        <f>COUNTIF(preprocessed!$D$2:$D$3791,director!N3113)</f>
        <v>2</v>
      </c>
      <c r="R695" s="43" cm="1">
        <f t="array" ref="R695">COUNTIF(Table2[Average imdb],"&lt;"&amp;Table2[[#This Row],[Average imdb]])/COUNT((Table2[Average imdb])-1)</f>
        <v>0.81160949868073884</v>
      </c>
    </row>
    <row r="696" spans="14:18" x14ac:dyDescent="0.3">
      <c r="N696" t="s">
        <v>11699</v>
      </c>
      <c r="O696">
        <v>7.2</v>
      </c>
      <c r="P696" s="14">
        <f t="shared" si="10"/>
        <v>7.2</v>
      </c>
      <c r="Q696">
        <f>COUNTIF(preprocessed!$D$2:$D$3791,director!N3245)</f>
        <v>1</v>
      </c>
      <c r="R696" s="43" cm="1">
        <f t="array" ref="R696">COUNTIF(Table2[Average imdb],"&lt;"&amp;Table2[[#This Row],[Average imdb]])/COUNT((Table2[Average imdb])-1)</f>
        <v>0.81160949868073884</v>
      </c>
    </row>
    <row r="697" spans="14:18" x14ac:dyDescent="0.3">
      <c r="N697" t="s">
        <v>8856</v>
      </c>
      <c r="O697">
        <v>7.4</v>
      </c>
      <c r="P697" s="14">
        <f t="shared" si="10"/>
        <v>7.2</v>
      </c>
      <c r="Q697">
        <f>COUNTIF(preprocessed!$D$2:$D$3791,director!N3401)</f>
        <v>1</v>
      </c>
      <c r="R697" s="43" cm="1">
        <f t="array" ref="R697">COUNTIF(Table2[Average imdb],"&lt;"&amp;Table2[[#This Row],[Average imdb]])/COUNT((Table2[Average imdb])-1)</f>
        <v>0.81160949868073884</v>
      </c>
    </row>
    <row r="698" spans="14:18" x14ac:dyDescent="0.3">
      <c r="N698" t="s">
        <v>12546</v>
      </c>
      <c r="O698">
        <v>7.2</v>
      </c>
      <c r="P698" s="14">
        <f t="shared" si="10"/>
        <v>7.2</v>
      </c>
      <c r="Q698">
        <f>COUNTIF(preprocessed!$D$2:$D$3791,director!N3461)</f>
        <v>1</v>
      </c>
      <c r="R698" s="43" cm="1">
        <f t="array" ref="R698">COUNTIF(Table2[Average imdb],"&lt;"&amp;Table2[[#This Row],[Average imdb]])/COUNT((Table2[Average imdb])-1)</f>
        <v>0.81160949868073884</v>
      </c>
    </row>
    <row r="699" spans="14:18" x14ac:dyDescent="0.3">
      <c r="N699" t="s">
        <v>12740</v>
      </c>
      <c r="O699">
        <v>7.2</v>
      </c>
      <c r="P699" s="14">
        <f t="shared" si="10"/>
        <v>7.2</v>
      </c>
      <c r="Q699">
        <f>COUNTIF(preprocessed!$D$2:$D$3791,director!N3507)</f>
        <v>2</v>
      </c>
      <c r="R699" s="43" cm="1">
        <f t="array" ref="R699">COUNTIF(Table2[Average imdb],"&lt;"&amp;Table2[[#This Row],[Average imdb]])/COUNT((Table2[Average imdb])-1)</f>
        <v>0.81160949868073884</v>
      </c>
    </row>
    <row r="700" spans="14:18" x14ac:dyDescent="0.3">
      <c r="N700" t="s">
        <v>12758</v>
      </c>
      <c r="O700">
        <v>7.2</v>
      </c>
      <c r="P700" s="14">
        <f t="shared" si="10"/>
        <v>7.2</v>
      </c>
      <c r="Q700">
        <f>COUNTIF(preprocessed!$D$2:$D$3791,director!N3510)</f>
        <v>2</v>
      </c>
      <c r="R700" s="43" cm="1">
        <f t="array" ref="R700">COUNTIF(Table2[Average imdb],"&lt;"&amp;Table2[[#This Row],[Average imdb]])/COUNT((Table2[Average imdb])-1)</f>
        <v>0.81160949868073884</v>
      </c>
    </row>
    <row r="701" spans="14:18" x14ac:dyDescent="0.3">
      <c r="N701" t="s">
        <v>12813</v>
      </c>
      <c r="O701">
        <v>7.2</v>
      </c>
      <c r="P701" s="14">
        <f t="shared" si="10"/>
        <v>7.2</v>
      </c>
      <c r="Q701">
        <f>COUNTIF(preprocessed!$D$2:$D$3791,director!N3524)</f>
        <v>1</v>
      </c>
      <c r="R701" s="43" cm="1">
        <f t="array" ref="R701">COUNTIF(Table2[Average imdb],"&lt;"&amp;Table2[[#This Row],[Average imdb]])/COUNT((Table2[Average imdb])-1)</f>
        <v>0.81160949868073884</v>
      </c>
    </row>
    <row r="702" spans="14:18" x14ac:dyDescent="0.3">
      <c r="N702" t="s">
        <v>12965</v>
      </c>
      <c r="O702">
        <v>7.2</v>
      </c>
      <c r="P702" s="14">
        <f t="shared" si="10"/>
        <v>7.2</v>
      </c>
      <c r="Q702">
        <f>COUNTIF(preprocessed!$D$2:$D$3791,director!N3564)</f>
        <v>3</v>
      </c>
      <c r="R702" s="43" cm="1">
        <f t="array" ref="R702">COUNTIF(Table2[Average imdb],"&lt;"&amp;Table2[[#This Row],[Average imdb]])/COUNT((Table2[Average imdb])-1)</f>
        <v>0.81160949868073884</v>
      </c>
    </row>
    <row r="703" spans="14:18" x14ac:dyDescent="0.3">
      <c r="N703" t="s">
        <v>13058</v>
      </c>
      <c r="O703">
        <v>7.2</v>
      </c>
      <c r="P703" s="14">
        <f t="shared" si="10"/>
        <v>7.2</v>
      </c>
      <c r="Q703">
        <f>COUNTIF(preprocessed!$D$2:$D$3791,director!N3586)</f>
        <v>1</v>
      </c>
      <c r="R703" s="43" cm="1">
        <f t="array" ref="R703">COUNTIF(Table2[Average imdb],"&lt;"&amp;Table2[[#This Row],[Average imdb]])/COUNT((Table2[Average imdb])-1)</f>
        <v>0.81160949868073884</v>
      </c>
    </row>
    <row r="704" spans="14:18" x14ac:dyDescent="0.3">
      <c r="N704" t="s">
        <v>13088</v>
      </c>
      <c r="O704">
        <v>7.2</v>
      </c>
      <c r="P704" s="14">
        <f t="shared" si="10"/>
        <v>7.2</v>
      </c>
      <c r="Q704">
        <f>COUNTIF(preprocessed!$D$2:$D$3791,director!N3594)</f>
        <v>2</v>
      </c>
      <c r="R704" s="43" cm="1">
        <f t="array" ref="R704">COUNTIF(Table2[Average imdb],"&lt;"&amp;Table2[[#This Row],[Average imdb]])/COUNT((Table2[Average imdb])-1)</f>
        <v>0.81160949868073884</v>
      </c>
    </row>
    <row r="705" spans="14:18" x14ac:dyDescent="0.3">
      <c r="N705" t="s">
        <v>13358</v>
      </c>
      <c r="O705">
        <v>7.2</v>
      </c>
      <c r="P705" s="14">
        <f t="shared" si="10"/>
        <v>7.2</v>
      </c>
      <c r="Q705">
        <f>COUNTIF(preprocessed!$D$2:$D$3791,director!N3658)</f>
        <v>1</v>
      </c>
      <c r="R705" s="43" cm="1">
        <f t="array" ref="R705">COUNTIF(Table2[Average imdb],"&lt;"&amp;Table2[[#This Row],[Average imdb]])/COUNT((Table2[Average imdb])-1)</f>
        <v>0.81160949868073884</v>
      </c>
    </row>
    <row r="706" spans="14:18" x14ac:dyDescent="0.3">
      <c r="N706" t="s">
        <v>13552</v>
      </c>
      <c r="O706">
        <v>7.2</v>
      </c>
      <c r="P706" s="14">
        <f t="shared" ref="P706:P769" si="11">AVERAGEIF($N$2:$N$3791,N706,$O$2:$O$3791)</f>
        <v>7.2</v>
      </c>
      <c r="Q706">
        <f>COUNTIF(preprocessed!$D$2:$D$3791,director!N3701)</f>
        <v>1</v>
      </c>
      <c r="R706" s="43" cm="1">
        <f t="array" ref="R706">COUNTIF(Table2[Average imdb],"&lt;"&amp;Table2[[#This Row],[Average imdb]])/COUNT((Table2[Average imdb])-1)</f>
        <v>0.81160949868073884</v>
      </c>
    </row>
    <row r="707" spans="14:18" x14ac:dyDescent="0.3">
      <c r="N707" t="s">
        <v>13589</v>
      </c>
      <c r="O707">
        <v>7.2</v>
      </c>
      <c r="P707" s="14">
        <f t="shared" si="11"/>
        <v>7.2</v>
      </c>
      <c r="Q707">
        <f>COUNTIF(preprocessed!$D$2:$D$3791,director!N3708)</f>
        <v>1</v>
      </c>
      <c r="R707" s="43" cm="1">
        <f t="array" ref="R707">COUNTIF(Table2[Average imdb],"&lt;"&amp;Table2[[#This Row],[Average imdb]])/COUNT((Table2[Average imdb])-1)</f>
        <v>0.81160949868073884</v>
      </c>
    </row>
    <row r="708" spans="14:18" x14ac:dyDescent="0.3">
      <c r="N708" t="s">
        <v>13726</v>
      </c>
      <c r="O708">
        <v>7.2</v>
      </c>
      <c r="P708" s="14">
        <f t="shared" si="11"/>
        <v>7.2</v>
      </c>
      <c r="Q708">
        <f>COUNTIF(preprocessed!$D$2:$D$3791,director!N3742)</f>
        <v>1</v>
      </c>
      <c r="R708" s="43" cm="1">
        <f t="array" ref="R708">COUNTIF(Table2[Average imdb],"&lt;"&amp;Table2[[#This Row],[Average imdb]])/COUNT((Table2[Average imdb])-1)</f>
        <v>0.81160949868073884</v>
      </c>
    </row>
    <row r="709" spans="14:18" x14ac:dyDescent="0.3">
      <c r="N709" t="s">
        <v>259</v>
      </c>
      <c r="O709">
        <v>6.6</v>
      </c>
      <c r="P709" s="14">
        <f t="shared" si="11"/>
        <v>7.2000000000000011</v>
      </c>
      <c r="Q709">
        <f>COUNTIF(preprocessed!$D$2:$D$3791,director!N3150)</f>
        <v>13</v>
      </c>
      <c r="R709" s="43" cm="1">
        <f t="array" ref="R709">COUNTIF(Table2[Average imdb],"&lt;"&amp;Table2[[#This Row],[Average imdb]])/COUNT((Table2[Average imdb])-1)</f>
        <v>0.81160949868073884</v>
      </c>
    </row>
    <row r="710" spans="14:18" x14ac:dyDescent="0.3">
      <c r="N710" t="s">
        <v>259</v>
      </c>
      <c r="O710">
        <v>7.8</v>
      </c>
      <c r="P710" s="14">
        <f t="shared" si="11"/>
        <v>7.2000000000000011</v>
      </c>
      <c r="Q710">
        <f>COUNTIF(preprocessed!$D$2:$D$3791,director!N1125)</f>
        <v>5</v>
      </c>
      <c r="R710" s="43" cm="1">
        <f t="array" ref="R710">COUNTIF(Table2[Average imdb],"&lt;"&amp;Table2[[#This Row],[Average imdb]])/COUNT((Table2[Average imdb])-1)</f>
        <v>0.81160949868073884</v>
      </c>
    </row>
    <row r="711" spans="14:18" x14ac:dyDescent="0.3">
      <c r="N711" t="s">
        <v>259</v>
      </c>
      <c r="O711">
        <v>7.5</v>
      </c>
      <c r="P711" s="14">
        <f t="shared" si="11"/>
        <v>7.2000000000000011</v>
      </c>
      <c r="Q711">
        <f>COUNTIF(preprocessed!$D$2:$D$3791,director!N1985)</f>
        <v>8</v>
      </c>
      <c r="R711" s="43" cm="1">
        <f t="array" ref="R711">COUNTIF(Table2[Average imdb],"&lt;"&amp;Table2[[#This Row],[Average imdb]])/COUNT((Table2[Average imdb])-1)</f>
        <v>0.81160949868073884</v>
      </c>
    </row>
    <row r="712" spans="14:18" x14ac:dyDescent="0.3">
      <c r="N712" t="s">
        <v>259</v>
      </c>
      <c r="O712">
        <v>6.8</v>
      </c>
      <c r="P712" s="14">
        <f t="shared" si="11"/>
        <v>7.2000000000000011</v>
      </c>
      <c r="Q712">
        <f>COUNTIF(preprocessed!$D$2:$D$3791,director!N2097)</f>
        <v>1</v>
      </c>
      <c r="R712" s="43" cm="1">
        <f t="array" ref="R712">COUNTIF(Table2[Average imdb],"&lt;"&amp;Table2[[#This Row],[Average imdb]])/COUNT((Table2[Average imdb])-1)</f>
        <v>0.81160949868073884</v>
      </c>
    </row>
    <row r="713" spans="14:18" x14ac:dyDescent="0.3">
      <c r="N713" t="s">
        <v>259</v>
      </c>
      <c r="O713">
        <v>6.8</v>
      </c>
      <c r="P713" s="14">
        <f t="shared" si="11"/>
        <v>7.2000000000000011</v>
      </c>
      <c r="Q713">
        <f>COUNTIF(preprocessed!$D$2:$D$3791,director!N3519)</f>
        <v>1</v>
      </c>
      <c r="R713" s="43" cm="1">
        <f t="array" ref="R713">COUNTIF(Table2[Average imdb],"&lt;"&amp;Table2[[#This Row],[Average imdb]])/COUNT((Table2[Average imdb])-1)</f>
        <v>0.81160949868073884</v>
      </c>
    </row>
    <row r="714" spans="14:18" x14ac:dyDescent="0.3">
      <c r="N714" t="s">
        <v>259</v>
      </c>
      <c r="O714">
        <v>7.2</v>
      </c>
      <c r="P714" s="14">
        <f t="shared" si="11"/>
        <v>7.2000000000000011</v>
      </c>
      <c r="Q714">
        <f>COUNTIF(preprocessed!$D$2:$D$3791,director!N46)</f>
        <v>8</v>
      </c>
      <c r="R714" s="43" cm="1">
        <f t="array" ref="R714">COUNTIF(Table2[Average imdb],"&lt;"&amp;Table2[[#This Row],[Average imdb]])/COUNT((Table2[Average imdb])-1)</f>
        <v>0.81160949868073884</v>
      </c>
    </row>
    <row r="715" spans="14:18" x14ac:dyDescent="0.3">
      <c r="N715" t="s">
        <v>259</v>
      </c>
      <c r="O715">
        <v>7.7</v>
      </c>
      <c r="P715" s="14">
        <f t="shared" si="11"/>
        <v>7.2000000000000011</v>
      </c>
      <c r="Q715">
        <f>COUNTIF(preprocessed!$D$2:$D$3791,director!N3550)</f>
        <v>1</v>
      </c>
      <c r="R715" s="43" cm="1">
        <f t="array" ref="R715">COUNTIF(Table2[Average imdb],"&lt;"&amp;Table2[[#This Row],[Average imdb]])/COUNT((Table2[Average imdb])-1)</f>
        <v>0.81160949868073884</v>
      </c>
    </row>
    <row r="716" spans="14:18" x14ac:dyDescent="0.3">
      <c r="N716" t="s">
        <v>641</v>
      </c>
      <c r="O716">
        <v>7</v>
      </c>
      <c r="P716" s="14">
        <f t="shared" si="11"/>
        <v>7.1833333333333327</v>
      </c>
      <c r="Q716">
        <f>COUNTIF(preprocessed!$D$2:$D$3791,director!N324)</f>
        <v>25</v>
      </c>
      <c r="R716" s="43" cm="1">
        <f t="array" ref="R716">COUNTIF(Table2[Average imdb],"&lt;"&amp;Table2[[#This Row],[Average imdb]])/COUNT((Table2[Average imdb])-1)</f>
        <v>0.81002638522427439</v>
      </c>
    </row>
    <row r="717" spans="14:18" x14ac:dyDescent="0.3">
      <c r="N717" t="s">
        <v>641</v>
      </c>
      <c r="O717">
        <v>7.7</v>
      </c>
      <c r="P717" s="14">
        <f t="shared" si="11"/>
        <v>7.1833333333333327</v>
      </c>
      <c r="Q717">
        <f>COUNTIF(preprocessed!$D$2:$D$3791,director!N2884)</f>
        <v>8</v>
      </c>
      <c r="R717" s="43" cm="1">
        <f t="array" ref="R717">COUNTIF(Table2[Average imdb],"&lt;"&amp;Table2[[#This Row],[Average imdb]])/COUNT((Table2[Average imdb])-1)</f>
        <v>0.81002638522427439</v>
      </c>
    </row>
    <row r="718" spans="14:18" x14ac:dyDescent="0.3">
      <c r="N718" t="s">
        <v>641</v>
      </c>
      <c r="O718">
        <v>6.2</v>
      </c>
      <c r="P718" s="14">
        <f t="shared" si="11"/>
        <v>7.1833333333333327</v>
      </c>
      <c r="Q718">
        <f>COUNTIF(preprocessed!$D$2:$D$3791,director!N722)</f>
        <v>7</v>
      </c>
      <c r="R718" s="43" cm="1">
        <f t="array" ref="R718">COUNTIF(Table2[Average imdb],"&lt;"&amp;Table2[[#This Row],[Average imdb]])/COUNT((Table2[Average imdb])-1)</f>
        <v>0.81002638522427439</v>
      </c>
    </row>
    <row r="719" spans="14:18" x14ac:dyDescent="0.3">
      <c r="N719" t="s">
        <v>641</v>
      </c>
      <c r="O719">
        <v>7.4</v>
      </c>
      <c r="P719" s="14">
        <f t="shared" si="11"/>
        <v>7.1833333333333327</v>
      </c>
      <c r="Q719">
        <f>COUNTIF(preprocessed!$D$2:$D$3791,director!N2928)</f>
        <v>5</v>
      </c>
      <c r="R719" s="43" cm="1">
        <f t="array" ref="R719">COUNTIF(Table2[Average imdb],"&lt;"&amp;Table2[[#This Row],[Average imdb]])/COUNT((Table2[Average imdb])-1)</f>
        <v>0.81002638522427439</v>
      </c>
    </row>
    <row r="720" spans="14:18" x14ac:dyDescent="0.3">
      <c r="N720" t="s">
        <v>641</v>
      </c>
      <c r="O720">
        <v>7</v>
      </c>
      <c r="P720" s="14">
        <f t="shared" si="11"/>
        <v>7.1833333333333327</v>
      </c>
      <c r="Q720">
        <f>COUNTIF(preprocessed!$D$2:$D$3791,director!N128)</f>
        <v>4</v>
      </c>
      <c r="R720" s="43" cm="1">
        <f t="array" ref="R720">COUNTIF(Table2[Average imdb],"&lt;"&amp;Table2[[#This Row],[Average imdb]])/COUNT((Table2[Average imdb])-1)</f>
        <v>0.81002638522427439</v>
      </c>
    </row>
    <row r="721" spans="14:18" x14ac:dyDescent="0.3">
      <c r="N721" t="s">
        <v>641</v>
      </c>
      <c r="O721">
        <v>7.8</v>
      </c>
      <c r="P721" s="14">
        <f t="shared" si="11"/>
        <v>7.1833333333333327</v>
      </c>
      <c r="Q721">
        <f>COUNTIF(preprocessed!$D$2:$D$3791,director!N2230)</f>
        <v>2</v>
      </c>
      <c r="R721" s="43" cm="1">
        <f t="array" ref="R721">COUNTIF(Table2[Average imdb],"&lt;"&amp;Table2[[#This Row],[Average imdb]])/COUNT((Table2[Average imdb])-1)</f>
        <v>0.81002638522427439</v>
      </c>
    </row>
    <row r="722" spans="14:18" x14ac:dyDescent="0.3">
      <c r="N722" t="s">
        <v>2956</v>
      </c>
      <c r="O722">
        <v>7.8</v>
      </c>
      <c r="P722" s="14">
        <f t="shared" si="11"/>
        <v>7.1714285714285708</v>
      </c>
      <c r="Q722">
        <f>COUNTIF(preprocessed!$D$2:$D$3791,director!N1961)</f>
        <v>4</v>
      </c>
      <c r="R722" s="43" cm="1">
        <f t="array" ref="R722">COUNTIF(Table2[Average imdb],"&lt;"&amp;Table2[[#This Row],[Average imdb]])/COUNT((Table2[Average imdb])-1)</f>
        <v>0.808179419525066</v>
      </c>
    </row>
    <row r="723" spans="14:18" x14ac:dyDescent="0.3">
      <c r="N723" t="s">
        <v>2956</v>
      </c>
      <c r="O723">
        <v>6.6</v>
      </c>
      <c r="P723" s="14">
        <f t="shared" si="11"/>
        <v>7.1714285714285708</v>
      </c>
      <c r="Q723">
        <f>COUNTIF(preprocessed!$D$2:$D$3791,director!N723)</f>
        <v>7</v>
      </c>
      <c r="R723" s="43" cm="1">
        <f t="array" ref="R723">COUNTIF(Table2[Average imdb],"&lt;"&amp;Table2[[#This Row],[Average imdb]])/COUNT((Table2[Average imdb])-1)</f>
        <v>0.808179419525066</v>
      </c>
    </row>
    <row r="724" spans="14:18" x14ac:dyDescent="0.3">
      <c r="N724" t="s">
        <v>2956</v>
      </c>
      <c r="O724">
        <v>7.3</v>
      </c>
      <c r="P724" s="14">
        <f t="shared" si="11"/>
        <v>7.1714285714285708</v>
      </c>
      <c r="Q724">
        <f>COUNTIF(preprocessed!$D$2:$D$3791,director!N1114)</f>
        <v>7</v>
      </c>
      <c r="R724" s="43" cm="1">
        <f t="array" ref="R724">COUNTIF(Table2[Average imdb],"&lt;"&amp;Table2[[#This Row],[Average imdb]])/COUNT((Table2[Average imdb])-1)</f>
        <v>0.808179419525066</v>
      </c>
    </row>
    <row r="725" spans="14:18" x14ac:dyDescent="0.3">
      <c r="N725" t="s">
        <v>2956</v>
      </c>
      <c r="O725">
        <v>6.7</v>
      </c>
      <c r="P725" s="14">
        <f t="shared" si="11"/>
        <v>7.1714285714285708</v>
      </c>
      <c r="Q725">
        <f>COUNTIF(preprocessed!$D$2:$D$3791,director!N1938)</f>
        <v>7</v>
      </c>
      <c r="R725" s="43" cm="1">
        <f t="array" ref="R725">COUNTIF(Table2[Average imdb],"&lt;"&amp;Table2[[#This Row],[Average imdb]])/COUNT((Table2[Average imdb])-1)</f>
        <v>0.808179419525066</v>
      </c>
    </row>
    <row r="726" spans="14:18" x14ac:dyDescent="0.3">
      <c r="N726" t="s">
        <v>2956</v>
      </c>
      <c r="O726">
        <v>7.9</v>
      </c>
      <c r="P726" s="14">
        <f t="shared" si="11"/>
        <v>7.1714285714285708</v>
      </c>
      <c r="Q726">
        <f>COUNTIF(preprocessed!$D$2:$D$3791,director!N2687)</f>
        <v>7</v>
      </c>
      <c r="R726" s="43" cm="1">
        <f t="array" ref="R726">COUNTIF(Table2[Average imdb],"&lt;"&amp;Table2[[#This Row],[Average imdb]])/COUNT((Table2[Average imdb])-1)</f>
        <v>0.808179419525066</v>
      </c>
    </row>
    <row r="727" spans="14:18" x14ac:dyDescent="0.3">
      <c r="N727" t="s">
        <v>2956</v>
      </c>
      <c r="O727">
        <v>7.1</v>
      </c>
      <c r="P727" s="14">
        <f t="shared" si="11"/>
        <v>7.1714285714285708</v>
      </c>
      <c r="Q727">
        <f>COUNTIF(preprocessed!$D$2:$D$3791,director!N984)</f>
        <v>4</v>
      </c>
      <c r="R727" s="43" cm="1">
        <f t="array" ref="R727">COUNTIF(Table2[Average imdb],"&lt;"&amp;Table2[[#This Row],[Average imdb]])/COUNT((Table2[Average imdb])-1)</f>
        <v>0.808179419525066</v>
      </c>
    </row>
    <row r="728" spans="14:18" x14ac:dyDescent="0.3">
      <c r="N728" t="s">
        <v>2956</v>
      </c>
      <c r="O728">
        <v>6.8</v>
      </c>
      <c r="P728" s="14">
        <f t="shared" si="11"/>
        <v>7.1714285714285708</v>
      </c>
      <c r="Q728">
        <f>COUNTIF(preprocessed!$D$2:$D$3791,director!N3006)</f>
        <v>4</v>
      </c>
      <c r="R728" s="43" cm="1">
        <f t="array" ref="R728">COUNTIF(Table2[Average imdb],"&lt;"&amp;Table2[[#This Row],[Average imdb]])/COUNT((Table2[Average imdb])-1)</f>
        <v>0.808179419525066</v>
      </c>
    </row>
    <row r="729" spans="14:18" x14ac:dyDescent="0.3">
      <c r="N729" t="s">
        <v>1025</v>
      </c>
      <c r="O729">
        <v>8</v>
      </c>
      <c r="P729" s="14">
        <f t="shared" si="11"/>
        <v>7.166666666666667</v>
      </c>
      <c r="Q729">
        <f>COUNTIF(preprocessed!$D$2:$D$3791,director!N1496)</f>
        <v>10</v>
      </c>
      <c r="R729" s="43" cm="1">
        <f t="array" ref="R729">COUNTIF(Table2[Average imdb],"&lt;"&amp;Table2[[#This Row],[Average imdb]])/COUNT((Table2[Average imdb])-1)</f>
        <v>0.80580474934036939</v>
      </c>
    </row>
    <row r="730" spans="14:18" x14ac:dyDescent="0.3">
      <c r="N730" t="s">
        <v>1025</v>
      </c>
      <c r="O730">
        <v>6.6</v>
      </c>
      <c r="P730" s="14">
        <f t="shared" si="11"/>
        <v>7.166666666666667</v>
      </c>
      <c r="Q730">
        <f>COUNTIF(preprocessed!$D$2:$D$3791,director!N221)</f>
        <v>9</v>
      </c>
      <c r="R730" s="43" cm="1">
        <f t="array" ref="R730">COUNTIF(Table2[Average imdb],"&lt;"&amp;Table2[[#This Row],[Average imdb]])/COUNT((Table2[Average imdb])-1)</f>
        <v>0.80580474934036939</v>
      </c>
    </row>
    <row r="731" spans="14:18" x14ac:dyDescent="0.3">
      <c r="N731" t="s">
        <v>2040</v>
      </c>
      <c r="O731">
        <v>8</v>
      </c>
      <c r="P731" s="14">
        <f t="shared" si="11"/>
        <v>7.166666666666667</v>
      </c>
      <c r="Q731">
        <f>COUNTIF(preprocessed!$D$2:$D$3791,director!N2144)</f>
        <v>7</v>
      </c>
      <c r="R731" s="43" cm="1">
        <f t="array" ref="R731">COUNTIF(Table2[Average imdb],"&lt;"&amp;Table2[[#This Row],[Average imdb]])/COUNT((Table2[Average imdb])-1)</f>
        <v>0.80580474934036939</v>
      </c>
    </row>
    <row r="732" spans="14:18" x14ac:dyDescent="0.3">
      <c r="N732" t="s">
        <v>1025</v>
      </c>
      <c r="O732">
        <v>6.9</v>
      </c>
      <c r="P732" s="14">
        <f t="shared" si="11"/>
        <v>7.166666666666667</v>
      </c>
      <c r="Q732">
        <f>COUNTIF(preprocessed!$D$2:$D$3791,director!N981)</f>
        <v>6</v>
      </c>
      <c r="R732" s="43" cm="1">
        <f t="array" ref="R732">COUNTIF(Table2[Average imdb],"&lt;"&amp;Table2[[#This Row],[Average imdb]])/COUNT((Table2[Average imdb])-1)</f>
        <v>0.80580474934036939</v>
      </c>
    </row>
    <row r="733" spans="14:18" x14ac:dyDescent="0.3">
      <c r="N733" t="s">
        <v>2040</v>
      </c>
      <c r="O733">
        <v>7.5</v>
      </c>
      <c r="P733" s="14">
        <f t="shared" si="11"/>
        <v>7.166666666666667</v>
      </c>
      <c r="Q733">
        <f>COUNTIF(preprocessed!$D$2:$D$3791,director!N1704)</f>
        <v>6</v>
      </c>
      <c r="R733" s="43" cm="1">
        <f t="array" ref="R733">COUNTIF(Table2[Average imdb],"&lt;"&amp;Table2[[#This Row],[Average imdb]])/COUNT((Table2[Average imdb])-1)</f>
        <v>0.80580474934036939</v>
      </c>
    </row>
    <row r="734" spans="14:18" x14ac:dyDescent="0.3">
      <c r="N734" t="s">
        <v>8187</v>
      </c>
      <c r="O734">
        <v>7.4</v>
      </c>
      <c r="P734" s="14">
        <f t="shared" si="11"/>
        <v>7.166666666666667</v>
      </c>
      <c r="Q734">
        <f>COUNTIF(preprocessed!$D$2:$D$3791,director!N2782)</f>
        <v>4</v>
      </c>
      <c r="R734" s="43" cm="1">
        <f t="array" ref="R734">COUNTIF(Table2[Average imdb],"&lt;"&amp;Table2[[#This Row],[Average imdb]])/COUNT((Table2[Average imdb])-1)</f>
        <v>0.80580474934036939</v>
      </c>
    </row>
    <row r="735" spans="14:18" x14ac:dyDescent="0.3">
      <c r="N735" t="s">
        <v>2040</v>
      </c>
      <c r="O735">
        <v>6</v>
      </c>
      <c r="P735" s="14">
        <f t="shared" si="11"/>
        <v>7.166666666666667</v>
      </c>
      <c r="Q735">
        <f>COUNTIF(preprocessed!$D$2:$D$3791,director!N475)</f>
        <v>1</v>
      </c>
      <c r="R735" s="43" cm="1">
        <f t="array" ref="R735">COUNTIF(Table2[Average imdb],"&lt;"&amp;Table2[[#This Row],[Average imdb]])/COUNT((Table2[Average imdb])-1)</f>
        <v>0.80580474934036939</v>
      </c>
    </row>
    <row r="736" spans="14:18" x14ac:dyDescent="0.3">
      <c r="N736" t="s">
        <v>8187</v>
      </c>
      <c r="O736">
        <v>6.7</v>
      </c>
      <c r="P736" s="14">
        <f t="shared" si="11"/>
        <v>7.166666666666667</v>
      </c>
      <c r="Q736">
        <f>COUNTIF(preprocessed!$D$2:$D$3791,director!N2231)</f>
        <v>1</v>
      </c>
      <c r="R736" s="43" cm="1">
        <f t="array" ref="R736">COUNTIF(Table2[Average imdb],"&lt;"&amp;Table2[[#This Row],[Average imdb]])/COUNT((Table2[Average imdb])-1)</f>
        <v>0.80580474934036939</v>
      </c>
    </row>
    <row r="737" spans="14:18" x14ac:dyDescent="0.3">
      <c r="N737" t="s">
        <v>8187</v>
      </c>
      <c r="O737">
        <v>7.4</v>
      </c>
      <c r="P737" s="14">
        <f t="shared" si="11"/>
        <v>7.166666666666667</v>
      </c>
      <c r="Q737">
        <f>COUNTIF(preprocessed!$D$2:$D$3791,director!N3234)</f>
        <v>5</v>
      </c>
      <c r="R737" s="43" cm="1">
        <f t="array" ref="R737">COUNTIF(Table2[Average imdb],"&lt;"&amp;Table2[[#This Row],[Average imdb]])/COUNT((Table2[Average imdb])-1)</f>
        <v>0.80580474934036939</v>
      </c>
    </row>
    <row r="738" spans="14:18" x14ac:dyDescent="0.3">
      <c r="N738" t="s">
        <v>1032</v>
      </c>
      <c r="O738">
        <v>6.2</v>
      </c>
      <c r="P738" s="14">
        <f t="shared" si="11"/>
        <v>7.15</v>
      </c>
      <c r="Q738">
        <f>COUNTIF(preprocessed!$D$2:$D$3791,director!N223)</f>
        <v>9</v>
      </c>
      <c r="R738" s="43" cm="1">
        <f t="array" ref="R738">COUNTIF(Table2[Average imdb],"&lt;"&amp;Table2[[#This Row],[Average imdb]])/COUNT((Table2[Average imdb])-1)</f>
        <v>0.80158311345646438</v>
      </c>
    </row>
    <row r="739" spans="14:18" x14ac:dyDescent="0.3">
      <c r="N739" t="s">
        <v>5742</v>
      </c>
      <c r="O739">
        <v>7.4</v>
      </c>
      <c r="P739" s="14">
        <f t="shared" si="11"/>
        <v>7.15</v>
      </c>
      <c r="Q739">
        <f>COUNTIF(preprocessed!$D$2:$D$3791,director!N1510)</f>
        <v>3</v>
      </c>
      <c r="R739" s="43" cm="1">
        <f t="array" ref="R739">COUNTIF(Table2[Average imdb],"&lt;"&amp;Table2[[#This Row],[Average imdb]])/COUNT((Table2[Average imdb])-1)</f>
        <v>0.80158311345646438</v>
      </c>
    </row>
    <row r="740" spans="14:18" x14ac:dyDescent="0.3">
      <c r="N740" t="s">
        <v>114</v>
      </c>
      <c r="O740">
        <v>6.6</v>
      </c>
      <c r="P740" s="14">
        <f t="shared" si="11"/>
        <v>7.15</v>
      </c>
      <c r="Q740">
        <f>COUNTIF(preprocessed!$D$2:$D$3791,director!N17)</f>
        <v>8</v>
      </c>
      <c r="R740" s="43" cm="1">
        <f t="array" ref="R740">COUNTIF(Table2[Average imdb],"&lt;"&amp;Table2[[#This Row],[Average imdb]])/COUNT((Table2[Average imdb])-1)</f>
        <v>0.80158311345646438</v>
      </c>
    </row>
    <row r="741" spans="14:18" x14ac:dyDescent="0.3">
      <c r="N741" t="s">
        <v>9790</v>
      </c>
      <c r="O741">
        <v>7.3</v>
      </c>
      <c r="P741" s="14">
        <f t="shared" si="11"/>
        <v>7.15</v>
      </c>
      <c r="Q741">
        <f>COUNTIF(preprocessed!$D$2:$D$3791,director!N2706)</f>
        <v>5</v>
      </c>
      <c r="R741" s="43" cm="1">
        <f t="array" ref="R741">COUNTIF(Table2[Average imdb],"&lt;"&amp;Table2[[#This Row],[Average imdb]])/COUNT((Table2[Average imdb])-1)</f>
        <v>0.80158311345646438</v>
      </c>
    </row>
    <row r="742" spans="14:18" x14ac:dyDescent="0.3">
      <c r="N742" t="s">
        <v>9790</v>
      </c>
      <c r="O742">
        <v>7</v>
      </c>
      <c r="P742" s="14">
        <f t="shared" si="11"/>
        <v>7.15</v>
      </c>
      <c r="Q742">
        <f>COUNTIF(preprocessed!$D$2:$D$3791,director!N2786)</f>
        <v>5</v>
      </c>
      <c r="R742" s="43" cm="1">
        <f t="array" ref="R742">COUNTIF(Table2[Average imdb],"&lt;"&amp;Table2[[#This Row],[Average imdb]])/COUNT((Table2[Average imdb])-1)</f>
        <v>0.80158311345646438</v>
      </c>
    </row>
    <row r="743" spans="14:18" x14ac:dyDescent="0.3">
      <c r="N743" t="s">
        <v>11193</v>
      </c>
      <c r="O743">
        <v>7.6</v>
      </c>
      <c r="P743" s="14">
        <f t="shared" si="11"/>
        <v>7.15</v>
      </c>
      <c r="Q743">
        <f>COUNTIF(preprocessed!$D$2:$D$3791,director!N3419)</f>
        <v>5</v>
      </c>
      <c r="R743" s="43" cm="1">
        <f t="array" ref="R743">COUNTIF(Table2[Average imdb],"&lt;"&amp;Table2[[#This Row],[Average imdb]])/COUNT((Table2[Average imdb])-1)</f>
        <v>0.80158311345646438</v>
      </c>
    </row>
    <row r="744" spans="14:18" x14ac:dyDescent="0.3">
      <c r="N744" t="s">
        <v>5742</v>
      </c>
      <c r="O744">
        <v>6.9</v>
      </c>
      <c r="P744" s="14">
        <f t="shared" si="11"/>
        <v>7.15</v>
      </c>
      <c r="Q744">
        <f>COUNTIF(preprocessed!$D$2:$D$3791,director!N2122)</f>
        <v>4</v>
      </c>
      <c r="R744" s="43" cm="1">
        <f t="array" ref="R744">COUNTIF(Table2[Average imdb],"&lt;"&amp;Table2[[#This Row],[Average imdb]])/COUNT((Table2[Average imdb])-1)</f>
        <v>0.80158311345646438</v>
      </c>
    </row>
    <row r="745" spans="14:18" x14ac:dyDescent="0.3">
      <c r="N745" t="s">
        <v>1032</v>
      </c>
      <c r="O745">
        <v>8.1</v>
      </c>
      <c r="P745" s="14">
        <f t="shared" si="11"/>
        <v>7.15</v>
      </c>
      <c r="Q745">
        <f>COUNTIF(preprocessed!$D$2:$D$3791,director!N3051)</f>
        <v>1</v>
      </c>
      <c r="R745" s="43" cm="1">
        <f t="array" ref="R745">COUNTIF(Table2[Average imdb],"&lt;"&amp;Table2[[#This Row],[Average imdb]])/COUNT((Table2[Average imdb])-1)</f>
        <v>0.80158311345646438</v>
      </c>
    </row>
    <row r="746" spans="14:18" x14ac:dyDescent="0.3">
      <c r="N746" t="s">
        <v>12322</v>
      </c>
      <c r="O746">
        <v>7.1</v>
      </c>
      <c r="P746" s="14">
        <f t="shared" si="11"/>
        <v>7.15</v>
      </c>
      <c r="Q746">
        <f>COUNTIF(preprocessed!$D$2:$D$3791,director!N3407)</f>
        <v>3</v>
      </c>
      <c r="R746" s="43" cm="1">
        <f t="array" ref="R746">COUNTIF(Table2[Average imdb],"&lt;"&amp;Table2[[#This Row],[Average imdb]])/COUNT((Table2[Average imdb])-1)</f>
        <v>0.80158311345646438</v>
      </c>
    </row>
    <row r="747" spans="14:18" x14ac:dyDescent="0.3">
      <c r="N747" t="s">
        <v>114</v>
      </c>
      <c r="O747">
        <v>6.9</v>
      </c>
      <c r="P747" s="14">
        <f t="shared" si="11"/>
        <v>7.15</v>
      </c>
      <c r="Q747">
        <f>COUNTIF(preprocessed!$D$2:$D$3791,director!N64)</f>
        <v>1</v>
      </c>
      <c r="R747" s="43" cm="1">
        <f t="array" ref="R747">COUNTIF(Table2[Average imdb],"&lt;"&amp;Table2[[#This Row],[Average imdb]])/COUNT((Table2[Average imdb])-1)</f>
        <v>0.80158311345646438</v>
      </c>
    </row>
    <row r="748" spans="14:18" x14ac:dyDescent="0.3">
      <c r="N748" t="s">
        <v>114</v>
      </c>
      <c r="O748">
        <v>7.2</v>
      </c>
      <c r="P748" s="14">
        <f t="shared" si="11"/>
        <v>7.15</v>
      </c>
      <c r="Q748">
        <f>COUNTIF(preprocessed!$D$2:$D$3791,director!N554)</f>
        <v>1</v>
      </c>
      <c r="R748" s="43" cm="1">
        <f t="array" ref="R748">COUNTIF(Table2[Average imdb],"&lt;"&amp;Table2[[#This Row],[Average imdb]])/COUNT((Table2[Average imdb])-1)</f>
        <v>0.80158311345646438</v>
      </c>
    </row>
    <row r="749" spans="14:18" x14ac:dyDescent="0.3">
      <c r="N749" t="s">
        <v>114</v>
      </c>
      <c r="O749">
        <v>7.9</v>
      </c>
      <c r="P749" s="14">
        <f t="shared" si="11"/>
        <v>7.15</v>
      </c>
      <c r="Q749">
        <f>COUNTIF(preprocessed!$D$2:$D$3791,director!N876)</f>
        <v>2</v>
      </c>
      <c r="R749" s="43" cm="1">
        <f t="array" ref="R749">COUNTIF(Table2[Average imdb],"&lt;"&amp;Table2[[#This Row],[Average imdb]])/COUNT((Table2[Average imdb])-1)</f>
        <v>0.80158311345646438</v>
      </c>
    </row>
    <row r="750" spans="14:18" x14ac:dyDescent="0.3">
      <c r="N750" t="s">
        <v>8817</v>
      </c>
      <c r="O750">
        <v>7</v>
      </c>
      <c r="P750" s="14">
        <f t="shared" si="11"/>
        <v>7.15</v>
      </c>
      <c r="Q750">
        <f>COUNTIF(preprocessed!$D$2:$D$3791,director!N2418)</f>
        <v>1</v>
      </c>
      <c r="R750" s="43" cm="1">
        <f t="array" ref="R750">COUNTIF(Table2[Average imdb],"&lt;"&amp;Table2[[#This Row],[Average imdb]])/COUNT((Table2[Average imdb])-1)</f>
        <v>0.80158311345646438</v>
      </c>
    </row>
    <row r="751" spans="14:18" x14ac:dyDescent="0.3">
      <c r="N751" t="s">
        <v>8817</v>
      </c>
      <c r="O751">
        <v>7.3</v>
      </c>
      <c r="P751" s="14">
        <f t="shared" si="11"/>
        <v>7.15</v>
      </c>
      <c r="Q751">
        <f>COUNTIF(preprocessed!$D$2:$D$3791,director!N2972)</f>
        <v>1</v>
      </c>
      <c r="R751" s="43" cm="1">
        <f t="array" ref="R751">COUNTIF(Table2[Average imdb],"&lt;"&amp;Table2[[#This Row],[Average imdb]])/COUNT((Table2[Average imdb])-1)</f>
        <v>0.80158311345646438</v>
      </c>
    </row>
    <row r="752" spans="14:18" x14ac:dyDescent="0.3">
      <c r="N752" t="s">
        <v>11193</v>
      </c>
      <c r="O752">
        <v>6.7</v>
      </c>
      <c r="P752" s="14">
        <f t="shared" si="11"/>
        <v>7.15</v>
      </c>
      <c r="Q752">
        <f>COUNTIF(preprocessed!$D$2:$D$3791,director!N3109)</f>
        <v>2</v>
      </c>
      <c r="R752" s="43" cm="1">
        <f t="array" ref="R752">COUNTIF(Table2[Average imdb],"&lt;"&amp;Table2[[#This Row],[Average imdb]])/COUNT((Table2[Average imdb])-1)</f>
        <v>0.80158311345646438</v>
      </c>
    </row>
    <row r="753" spans="14:18" x14ac:dyDescent="0.3">
      <c r="N753" t="s">
        <v>12322</v>
      </c>
      <c r="O753">
        <v>7.2</v>
      </c>
      <c r="P753" s="14">
        <f t="shared" si="11"/>
        <v>7.15</v>
      </c>
      <c r="Q753">
        <f>COUNTIF(preprocessed!$D$2:$D$3791,director!N3633)</f>
        <v>1</v>
      </c>
      <c r="R753" s="43" cm="1">
        <f t="array" ref="R753">COUNTIF(Table2[Average imdb],"&lt;"&amp;Table2[[#This Row],[Average imdb]])/COUNT((Table2[Average imdb])-1)</f>
        <v>0.80158311345646438</v>
      </c>
    </row>
    <row r="754" spans="14:18" x14ac:dyDescent="0.3">
      <c r="N754" t="s">
        <v>87</v>
      </c>
      <c r="O754">
        <v>6.9</v>
      </c>
      <c r="P754" s="14">
        <f t="shared" si="11"/>
        <v>7.1428571428571432</v>
      </c>
      <c r="Q754">
        <f>COUNTIF(preprocessed!$D$2:$D$3791,director!N11)</f>
        <v>8</v>
      </c>
      <c r="R754" s="43" cm="1">
        <f t="array" ref="R754">COUNTIF(Table2[Average imdb],"&lt;"&amp;Table2[[#This Row],[Average imdb]])/COUNT((Table2[Average imdb])-1)</f>
        <v>0.79973614775725599</v>
      </c>
    </row>
    <row r="755" spans="14:18" x14ac:dyDescent="0.3">
      <c r="N755" t="s">
        <v>87</v>
      </c>
      <c r="O755">
        <v>7.2</v>
      </c>
      <c r="P755" s="14">
        <f t="shared" si="11"/>
        <v>7.1428571428571432</v>
      </c>
      <c r="Q755">
        <f>COUNTIF(preprocessed!$D$2:$D$3791,director!N16)</f>
        <v>8</v>
      </c>
      <c r="R755" s="43" cm="1">
        <f t="array" ref="R755">COUNTIF(Table2[Average imdb],"&lt;"&amp;Table2[[#This Row],[Average imdb]])/COUNT((Table2[Average imdb])-1)</f>
        <v>0.79973614775725599</v>
      </c>
    </row>
    <row r="756" spans="14:18" x14ac:dyDescent="0.3">
      <c r="N756" t="s">
        <v>87</v>
      </c>
      <c r="O756">
        <v>7</v>
      </c>
      <c r="P756" s="14">
        <f t="shared" si="11"/>
        <v>7.1428571428571432</v>
      </c>
      <c r="Q756">
        <f>COUNTIF(preprocessed!$D$2:$D$3791,director!N300)</f>
        <v>7</v>
      </c>
      <c r="R756" s="43" cm="1">
        <f t="array" ref="R756">COUNTIF(Table2[Average imdb],"&lt;"&amp;Table2[[#This Row],[Average imdb]])/COUNT((Table2[Average imdb])-1)</f>
        <v>0.79973614775725599</v>
      </c>
    </row>
    <row r="757" spans="14:18" x14ac:dyDescent="0.3">
      <c r="N757" t="s">
        <v>87</v>
      </c>
      <c r="O757">
        <v>7.7</v>
      </c>
      <c r="P757" s="14">
        <f t="shared" si="11"/>
        <v>7.1428571428571432</v>
      </c>
      <c r="Q757">
        <f>COUNTIF(preprocessed!$D$2:$D$3791,director!N673)</f>
        <v>3</v>
      </c>
      <c r="R757" s="43" cm="1">
        <f t="array" ref="R757">COUNTIF(Table2[Average imdb],"&lt;"&amp;Table2[[#This Row],[Average imdb]])/COUNT((Table2[Average imdb])-1)</f>
        <v>0.79973614775725599</v>
      </c>
    </row>
    <row r="758" spans="14:18" x14ac:dyDescent="0.3">
      <c r="N758" t="s">
        <v>87</v>
      </c>
      <c r="O758">
        <v>7.7</v>
      </c>
      <c r="P758" s="14">
        <f t="shared" si="11"/>
        <v>7.1428571428571432</v>
      </c>
      <c r="Q758">
        <f>COUNTIF(preprocessed!$D$2:$D$3791,director!N162)</f>
        <v>3</v>
      </c>
      <c r="R758" s="43" cm="1">
        <f t="array" ref="R758">COUNTIF(Table2[Average imdb],"&lt;"&amp;Table2[[#This Row],[Average imdb]])/COUNT((Table2[Average imdb])-1)</f>
        <v>0.79973614775725599</v>
      </c>
    </row>
    <row r="759" spans="14:18" x14ac:dyDescent="0.3">
      <c r="N759" t="s">
        <v>87</v>
      </c>
      <c r="O759">
        <v>6.1</v>
      </c>
      <c r="P759" s="14">
        <f t="shared" si="11"/>
        <v>7.1428571428571432</v>
      </c>
      <c r="Q759">
        <f>COUNTIF(preprocessed!$D$2:$D$3791,director!N536)</f>
        <v>1</v>
      </c>
      <c r="R759" s="43" cm="1">
        <f t="array" ref="R759">COUNTIF(Table2[Average imdb],"&lt;"&amp;Table2[[#This Row],[Average imdb]])/COUNT((Table2[Average imdb])-1)</f>
        <v>0.79973614775725599</v>
      </c>
    </row>
    <row r="760" spans="14:18" x14ac:dyDescent="0.3">
      <c r="N760" t="s">
        <v>87</v>
      </c>
      <c r="O760">
        <v>7.4</v>
      </c>
      <c r="P760" s="14">
        <f t="shared" si="11"/>
        <v>7.1428571428571432</v>
      </c>
      <c r="Q760">
        <f>COUNTIF(preprocessed!$D$2:$D$3791,director!N1632)</f>
        <v>4</v>
      </c>
      <c r="R760" s="43" cm="1">
        <f t="array" ref="R760">COUNTIF(Table2[Average imdb],"&lt;"&amp;Table2[[#This Row],[Average imdb]])/COUNT((Table2[Average imdb])-1)</f>
        <v>0.79973614775725599</v>
      </c>
    </row>
    <row r="761" spans="14:18" x14ac:dyDescent="0.3">
      <c r="N761" t="s">
        <v>5727</v>
      </c>
      <c r="O761">
        <v>7.4</v>
      </c>
      <c r="P761" s="14">
        <f t="shared" si="11"/>
        <v>7.1400000000000006</v>
      </c>
      <c r="Q761">
        <f>COUNTIF(preprocessed!$D$2:$D$3791,director!N1507)</f>
        <v>7</v>
      </c>
      <c r="R761" s="43" cm="1">
        <f t="array" ref="R761">COUNTIF(Table2[Average imdb],"&lt;"&amp;Table2[[#This Row],[Average imdb]])/COUNT((Table2[Average imdb])-1)</f>
        <v>0.79709762532981532</v>
      </c>
    </row>
    <row r="762" spans="14:18" x14ac:dyDescent="0.3">
      <c r="N762" t="s">
        <v>5727</v>
      </c>
      <c r="O762">
        <v>7.6</v>
      </c>
      <c r="P762" s="14">
        <f t="shared" si="11"/>
        <v>7.1400000000000006</v>
      </c>
      <c r="Q762">
        <f>COUNTIF(preprocessed!$D$2:$D$3791,director!N2970)</f>
        <v>1</v>
      </c>
      <c r="R762" s="43" cm="1">
        <f t="array" ref="R762">COUNTIF(Table2[Average imdb],"&lt;"&amp;Table2[[#This Row],[Average imdb]])/COUNT((Table2[Average imdb])-1)</f>
        <v>0.79709762532981532</v>
      </c>
    </row>
    <row r="763" spans="14:18" x14ac:dyDescent="0.3">
      <c r="N763" t="s">
        <v>296</v>
      </c>
      <c r="O763">
        <v>7</v>
      </c>
      <c r="P763" s="14">
        <f t="shared" si="11"/>
        <v>7.1400000000000006</v>
      </c>
      <c r="Q763">
        <f>COUNTIF(preprocessed!$D$2:$D$3791,director!N415)</f>
        <v>2</v>
      </c>
      <c r="R763" s="43" cm="1">
        <f t="array" ref="R763">COUNTIF(Table2[Average imdb],"&lt;"&amp;Table2[[#This Row],[Average imdb]])/COUNT((Table2[Average imdb])-1)</f>
        <v>0.79709762532981532</v>
      </c>
    </row>
    <row r="764" spans="14:18" x14ac:dyDescent="0.3">
      <c r="N764" t="s">
        <v>5727</v>
      </c>
      <c r="O764">
        <v>6.9</v>
      </c>
      <c r="P764" s="14">
        <f t="shared" si="11"/>
        <v>7.1400000000000006</v>
      </c>
      <c r="Q764">
        <f>COUNTIF(preprocessed!$D$2:$D$3791,director!N2226)</f>
        <v>1</v>
      </c>
      <c r="R764" s="43" cm="1">
        <f t="array" ref="R764">COUNTIF(Table2[Average imdb],"&lt;"&amp;Table2[[#This Row],[Average imdb]])/COUNT((Table2[Average imdb])-1)</f>
        <v>0.79709762532981532</v>
      </c>
    </row>
    <row r="765" spans="14:18" x14ac:dyDescent="0.3">
      <c r="N765" t="s">
        <v>296</v>
      </c>
      <c r="O765">
        <v>8.1999999999999993</v>
      </c>
      <c r="P765" s="14">
        <f t="shared" si="11"/>
        <v>7.1400000000000006</v>
      </c>
      <c r="Q765">
        <f>COUNTIF(preprocessed!$D$2:$D$3791,director!N2302)</f>
        <v>2</v>
      </c>
      <c r="R765" s="43" cm="1">
        <f t="array" ref="R765">COUNTIF(Table2[Average imdb],"&lt;"&amp;Table2[[#This Row],[Average imdb]])/COUNT((Table2[Average imdb])-1)</f>
        <v>0.79709762532981532</v>
      </c>
    </row>
    <row r="766" spans="14:18" x14ac:dyDescent="0.3">
      <c r="N766" t="s">
        <v>296</v>
      </c>
      <c r="O766">
        <v>7</v>
      </c>
      <c r="P766" s="14">
        <f t="shared" si="11"/>
        <v>7.1400000000000006</v>
      </c>
      <c r="Q766">
        <f>COUNTIF(preprocessed!$D$2:$D$3791,director!N53)</f>
        <v>1</v>
      </c>
      <c r="R766" s="43" cm="1">
        <f t="array" ref="R766">COUNTIF(Table2[Average imdb],"&lt;"&amp;Table2[[#This Row],[Average imdb]])/COUNT((Table2[Average imdb])-1)</f>
        <v>0.79709762532981532</v>
      </c>
    </row>
    <row r="767" spans="14:18" x14ac:dyDescent="0.3">
      <c r="N767" t="s">
        <v>296</v>
      </c>
      <c r="O767">
        <v>6.8</v>
      </c>
      <c r="P767" s="14">
        <f t="shared" si="11"/>
        <v>7.1400000000000006</v>
      </c>
      <c r="Q767">
        <f>COUNTIF(preprocessed!$D$2:$D$3791,director!N713)</f>
        <v>7</v>
      </c>
      <c r="R767" s="43" cm="1">
        <f t="array" ref="R767">COUNTIF(Table2[Average imdb],"&lt;"&amp;Table2[[#This Row],[Average imdb]])/COUNT((Table2[Average imdb])-1)</f>
        <v>0.79709762532981532</v>
      </c>
    </row>
    <row r="768" spans="14:18" x14ac:dyDescent="0.3">
      <c r="N768" t="s">
        <v>296</v>
      </c>
      <c r="O768">
        <v>6.7</v>
      </c>
      <c r="P768" s="14">
        <f t="shared" si="11"/>
        <v>7.1400000000000006</v>
      </c>
      <c r="Q768">
        <f>COUNTIF(preprocessed!$D$2:$D$3791,director!N842)</f>
        <v>1</v>
      </c>
      <c r="R768" s="43" cm="1">
        <f t="array" ref="R768">COUNTIF(Table2[Average imdb],"&lt;"&amp;Table2[[#This Row],[Average imdb]])/COUNT((Table2[Average imdb])-1)</f>
        <v>0.79709762532981532</v>
      </c>
    </row>
    <row r="769" spans="14:18" x14ac:dyDescent="0.3">
      <c r="N769" t="s">
        <v>5727</v>
      </c>
      <c r="O769">
        <v>6.3</v>
      </c>
      <c r="P769" s="14">
        <f t="shared" si="11"/>
        <v>7.1400000000000006</v>
      </c>
      <c r="Q769">
        <f>COUNTIF(preprocessed!$D$2:$D$3791,director!N2638)</f>
        <v>1</v>
      </c>
      <c r="R769" s="43" cm="1">
        <f t="array" ref="R769">COUNTIF(Table2[Average imdb],"&lt;"&amp;Table2[[#This Row],[Average imdb]])/COUNT((Table2[Average imdb])-1)</f>
        <v>0.79709762532981532</v>
      </c>
    </row>
    <row r="770" spans="14:18" x14ac:dyDescent="0.3">
      <c r="N770" t="s">
        <v>5727</v>
      </c>
      <c r="O770">
        <v>7.5</v>
      </c>
      <c r="P770" s="14">
        <f t="shared" ref="P770:P833" si="12">AVERAGEIF($N$2:$N$3791,N770,$O$2:$O$3791)</f>
        <v>7.1400000000000006</v>
      </c>
      <c r="Q770">
        <f>COUNTIF(preprocessed!$D$2:$D$3791,director!N2987)</f>
        <v>2</v>
      </c>
      <c r="R770" s="43" cm="1">
        <f t="array" ref="R770">COUNTIF(Table2[Average imdb],"&lt;"&amp;Table2[[#This Row],[Average imdb]])/COUNT((Table2[Average imdb])-1)</f>
        <v>0.79709762532981532</v>
      </c>
    </row>
    <row r="771" spans="14:18" x14ac:dyDescent="0.3">
      <c r="N771" t="s">
        <v>7706</v>
      </c>
      <c r="O771">
        <v>7.5</v>
      </c>
      <c r="P771" s="14">
        <f t="shared" si="12"/>
        <v>7.1333333333333329</v>
      </c>
      <c r="Q771">
        <f>COUNTIF(preprocessed!$D$2:$D$3791,director!N3089)</f>
        <v>15</v>
      </c>
      <c r="R771" s="43" cm="1">
        <f t="array" ref="R771">COUNTIF(Table2[Average imdb],"&lt;"&amp;Table2[[#This Row],[Average imdb]])/COUNT((Table2[Average imdb])-1)</f>
        <v>0.79393139841688654</v>
      </c>
    </row>
    <row r="772" spans="14:18" x14ac:dyDescent="0.3">
      <c r="N772" t="s">
        <v>140</v>
      </c>
      <c r="O772">
        <v>6.7</v>
      </c>
      <c r="P772" s="14">
        <f t="shared" si="12"/>
        <v>7.1333333333333329</v>
      </c>
      <c r="Q772">
        <f>COUNTIF(preprocessed!$D$2:$D$3791,director!N40)</f>
        <v>8</v>
      </c>
      <c r="R772" s="43" cm="1">
        <f t="array" ref="R772">COUNTIF(Table2[Average imdb],"&lt;"&amp;Table2[[#This Row],[Average imdb]])/COUNT((Table2[Average imdb])-1)</f>
        <v>0.79393139841688654</v>
      </c>
    </row>
    <row r="773" spans="14:18" x14ac:dyDescent="0.3">
      <c r="N773" t="s">
        <v>8713</v>
      </c>
      <c r="O773">
        <v>7.3</v>
      </c>
      <c r="P773" s="14">
        <f t="shared" si="12"/>
        <v>7.1333333333333329</v>
      </c>
      <c r="Q773">
        <f>COUNTIF(preprocessed!$D$2:$D$3791,director!N2696)</f>
        <v>6</v>
      </c>
      <c r="R773" s="43" cm="1">
        <f t="array" ref="R773">COUNTIF(Table2[Average imdb],"&lt;"&amp;Table2[[#This Row],[Average imdb]])/COUNT((Table2[Average imdb])-1)</f>
        <v>0.79393139841688654</v>
      </c>
    </row>
    <row r="774" spans="14:18" x14ac:dyDescent="0.3">
      <c r="N774" t="s">
        <v>7706</v>
      </c>
      <c r="O774">
        <v>7.6</v>
      </c>
      <c r="P774" s="14">
        <f t="shared" si="12"/>
        <v>7.1333333333333329</v>
      </c>
      <c r="Q774">
        <f>COUNTIF(preprocessed!$D$2:$D$3791,director!N3286)</f>
        <v>6</v>
      </c>
      <c r="R774" s="43" cm="1">
        <f t="array" ref="R774">COUNTIF(Table2[Average imdb],"&lt;"&amp;Table2[[#This Row],[Average imdb]])/COUNT((Table2[Average imdb])-1)</f>
        <v>0.79393139841688654</v>
      </c>
    </row>
    <row r="775" spans="14:18" x14ac:dyDescent="0.3">
      <c r="N775" t="s">
        <v>494</v>
      </c>
      <c r="O775">
        <v>6.5</v>
      </c>
      <c r="P775" s="14">
        <f t="shared" si="12"/>
        <v>7.1333333333333329</v>
      </c>
      <c r="Q775">
        <f>COUNTIF(preprocessed!$D$2:$D$3791,director!N2338)</f>
        <v>3</v>
      </c>
      <c r="R775" s="43" cm="1">
        <f t="array" ref="R775">COUNTIF(Table2[Average imdb],"&lt;"&amp;Table2[[#This Row],[Average imdb]])/COUNT((Table2[Average imdb])-1)</f>
        <v>0.79393139841688654</v>
      </c>
    </row>
    <row r="776" spans="14:18" x14ac:dyDescent="0.3">
      <c r="N776" t="s">
        <v>8713</v>
      </c>
      <c r="O776">
        <v>6.9</v>
      </c>
      <c r="P776" s="14">
        <f t="shared" si="12"/>
        <v>7.1333333333333329</v>
      </c>
      <c r="Q776">
        <f>COUNTIF(preprocessed!$D$2:$D$3791,director!N3014)</f>
        <v>3</v>
      </c>
      <c r="R776" s="43" cm="1">
        <f t="array" ref="R776">COUNTIF(Table2[Average imdb],"&lt;"&amp;Table2[[#This Row],[Average imdb]])/COUNT((Table2[Average imdb])-1)</f>
        <v>0.79393139841688654</v>
      </c>
    </row>
    <row r="777" spans="14:18" x14ac:dyDescent="0.3">
      <c r="N777" t="s">
        <v>494</v>
      </c>
      <c r="O777">
        <v>6.8</v>
      </c>
      <c r="P777" s="14">
        <f t="shared" si="12"/>
        <v>7.1333333333333329</v>
      </c>
      <c r="Q777">
        <f>COUNTIF(preprocessed!$D$2:$D$3791,director!N3434)</f>
        <v>1</v>
      </c>
      <c r="R777" s="43" cm="1">
        <f t="array" ref="R777">COUNTIF(Table2[Average imdb],"&lt;"&amp;Table2[[#This Row],[Average imdb]])/COUNT((Table2[Average imdb])-1)</f>
        <v>0.79393139841688654</v>
      </c>
    </row>
    <row r="778" spans="14:18" x14ac:dyDescent="0.3">
      <c r="N778" t="s">
        <v>140</v>
      </c>
      <c r="O778">
        <v>7</v>
      </c>
      <c r="P778" s="14">
        <f t="shared" si="12"/>
        <v>7.1333333333333329</v>
      </c>
      <c r="Q778">
        <f>COUNTIF(preprocessed!$D$2:$D$3791,director!N22)</f>
        <v>1</v>
      </c>
      <c r="R778" s="43" cm="1">
        <f t="array" ref="R778">COUNTIF(Table2[Average imdb],"&lt;"&amp;Table2[[#This Row],[Average imdb]])/COUNT((Table2[Average imdb])-1)</f>
        <v>0.79393139841688654</v>
      </c>
    </row>
    <row r="779" spans="14:18" x14ac:dyDescent="0.3">
      <c r="N779" t="s">
        <v>494</v>
      </c>
      <c r="O779">
        <v>8.1</v>
      </c>
      <c r="P779" s="14">
        <f t="shared" si="12"/>
        <v>7.1333333333333329</v>
      </c>
      <c r="Q779">
        <f>COUNTIF(preprocessed!$D$2:$D$3791,director!N94)</f>
        <v>1</v>
      </c>
      <c r="R779" s="43" cm="1">
        <f t="array" ref="R779">COUNTIF(Table2[Average imdb],"&lt;"&amp;Table2[[#This Row],[Average imdb]])/COUNT((Table2[Average imdb])-1)</f>
        <v>0.79393139841688654</v>
      </c>
    </row>
    <row r="780" spans="14:18" x14ac:dyDescent="0.3">
      <c r="N780" t="s">
        <v>8713</v>
      </c>
      <c r="O780">
        <v>7.2</v>
      </c>
      <c r="P780" s="14">
        <f t="shared" si="12"/>
        <v>7.1333333333333329</v>
      </c>
      <c r="Q780">
        <f>COUNTIF(preprocessed!$D$2:$D$3791,director!N2389)</f>
        <v>1</v>
      </c>
      <c r="R780" s="43" cm="1">
        <f t="array" ref="R780">COUNTIF(Table2[Average imdb],"&lt;"&amp;Table2[[#This Row],[Average imdb]])/COUNT((Table2[Average imdb])-1)</f>
        <v>0.79393139841688654</v>
      </c>
    </row>
    <row r="781" spans="14:18" x14ac:dyDescent="0.3">
      <c r="N781" t="s">
        <v>7706</v>
      </c>
      <c r="O781">
        <v>6.3</v>
      </c>
      <c r="P781" s="14">
        <f t="shared" si="12"/>
        <v>7.1333333333333329</v>
      </c>
      <c r="Q781">
        <f>COUNTIF(preprocessed!$D$2:$D$3791,director!N2650)</f>
        <v>1</v>
      </c>
      <c r="R781" s="43" cm="1">
        <f t="array" ref="R781">COUNTIF(Table2[Average imdb],"&lt;"&amp;Table2[[#This Row],[Average imdb]])/COUNT((Table2[Average imdb])-1)</f>
        <v>0.79393139841688654</v>
      </c>
    </row>
    <row r="782" spans="14:18" x14ac:dyDescent="0.3">
      <c r="N782" t="s">
        <v>140</v>
      </c>
      <c r="O782">
        <v>7.7</v>
      </c>
      <c r="P782" s="14">
        <f t="shared" si="12"/>
        <v>7.1333333333333329</v>
      </c>
      <c r="Q782">
        <f>COUNTIF(preprocessed!$D$2:$D$3791,director!N2991)</f>
        <v>1</v>
      </c>
      <c r="R782" s="43" cm="1">
        <f t="array" ref="R782">COUNTIF(Table2[Average imdb],"&lt;"&amp;Table2[[#This Row],[Average imdb]])/COUNT((Table2[Average imdb])-1)</f>
        <v>0.79393139841688654</v>
      </c>
    </row>
    <row r="783" spans="14:18" x14ac:dyDescent="0.3">
      <c r="N783" t="s">
        <v>146</v>
      </c>
      <c r="O783">
        <v>6.1</v>
      </c>
      <c r="P783" s="14">
        <f t="shared" si="12"/>
        <v>7.1312499999999996</v>
      </c>
      <c r="Q783">
        <f>COUNTIF(preprocessed!$D$2:$D$3791,director!N156)</f>
        <v>4</v>
      </c>
      <c r="R783" s="43" cm="1">
        <f t="array" ref="R783">COUNTIF(Table2[Average imdb],"&lt;"&amp;Table2[[#This Row],[Average imdb]])/COUNT((Table2[Average imdb])-1)</f>
        <v>0.78970976253298153</v>
      </c>
    </row>
    <row r="784" spans="14:18" x14ac:dyDescent="0.3">
      <c r="N784" t="s">
        <v>146</v>
      </c>
      <c r="O784">
        <v>8.5</v>
      </c>
      <c r="P784" s="14">
        <f t="shared" si="12"/>
        <v>7.1312499999999996</v>
      </c>
      <c r="Q784">
        <f>COUNTIF(preprocessed!$D$2:$D$3791,director!N2869)</f>
        <v>10</v>
      </c>
      <c r="R784" s="43" cm="1">
        <f t="array" ref="R784">COUNTIF(Table2[Average imdb],"&lt;"&amp;Table2[[#This Row],[Average imdb]])/COUNT((Table2[Average imdb])-1)</f>
        <v>0.78970976253298153</v>
      </c>
    </row>
    <row r="785" spans="14:18" x14ac:dyDescent="0.3">
      <c r="N785" t="s">
        <v>146</v>
      </c>
      <c r="O785">
        <v>7</v>
      </c>
      <c r="P785" s="14">
        <f t="shared" si="12"/>
        <v>7.1312499999999996</v>
      </c>
      <c r="Q785">
        <f>COUNTIF(preprocessed!$D$2:$D$3791,director!N219)</f>
        <v>9</v>
      </c>
      <c r="R785" s="43" cm="1">
        <f t="array" ref="R785">COUNTIF(Table2[Average imdb],"&lt;"&amp;Table2[[#This Row],[Average imdb]])/COUNT((Table2[Average imdb])-1)</f>
        <v>0.78970976253298153</v>
      </c>
    </row>
    <row r="786" spans="14:18" x14ac:dyDescent="0.3">
      <c r="N786" t="s">
        <v>146</v>
      </c>
      <c r="O786">
        <v>7.1</v>
      </c>
      <c r="P786" s="14">
        <f t="shared" si="12"/>
        <v>7.1312499999999996</v>
      </c>
      <c r="Q786">
        <f>COUNTIF(preprocessed!$D$2:$D$3791,director!N610)</f>
        <v>7</v>
      </c>
      <c r="R786" s="43" cm="1">
        <f t="array" ref="R786">COUNTIF(Table2[Average imdb],"&lt;"&amp;Table2[[#This Row],[Average imdb]])/COUNT((Table2[Average imdb])-1)</f>
        <v>0.78970976253298153</v>
      </c>
    </row>
    <row r="787" spans="14:18" x14ac:dyDescent="0.3">
      <c r="N787" t="s">
        <v>146</v>
      </c>
      <c r="O787">
        <v>7.8</v>
      </c>
      <c r="P787" s="14">
        <f t="shared" si="12"/>
        <v>7.1312499999999996</v>
      </c>
      <c r="Q787">
        <f>COUNTIF(preprocessed!$D$2:$D$3791,director!N279)</f>
        <v>1</v>
      </c>
      <c r="R787" s="43" cm="1">
        <f t="array" ref="R787">COUNTIF(Table2[Average imdb],"&lt;"&amp;Table2[[#This Row],[Average imdb]])/COUNT((Table2[Average imdb])-1)</f>
        <v>0.78970976253298153</v>
      </c>
    </row>
    <row r="788" spans="14:18" x14ac:dyDescent="0.3">
      <c r="N788" t="s">
        <v>146</v>
      </c>
      <c r="O788">
        <v>6.9</v>
      </c>
      <c r="P788" s="14">
        <f t="shared" si="12"/>
        <v>7.1312499999999996</v>
      </c>
      <c r="Q788">
        <f>COUNTIF(preprocessed!$D$2:$D$3791,director!N1405)</f>
        <v>4</v>
      </c>
      <c r="R788" s="43" cm="1">
        <f t="array" ref="R788">COUNTIF(Table2[Average imdb],"&lt;"&amp;Table2[[#This Row],[Average imdb]])/COUNT((Table2[Average imdb])-1)</f>
        <v>0.78970976253298153</v>
      </c>
    </row>
    <row r="789" spans="14:18" x14ac:dyDescent="0.3">
      <c r="N789" t="s">
        <v>146</v>
      </c>
      <c r="O789">
        <v>5.8</v>
      </c>
      <c r="P789" s="14">
        <f t="shared" si="12"/>
        <v>7.1312499999999996</v>
      </c>
      <c r="Q789">
        <f>COUNTIF(preprocessed!$D$2:$D$3791,director!N920)</f>
        <v>3</v>
      </c>
      <c r="R789" s="43" cm="1">
        <f t="array" ref="R789">COUNTIF(Table2[Average imdb],"&lt;"&amp;Table2[[#This Row],[Average imdb]])/COUNT((Table2[Average imdb])-1)</f>
        <v>0.78970976253298153</v>
      </c>
    </row>
    <row r="790" spans="14:18" x14ac:dyDescent="0.3">
      <c r="N790" t="s">
        <v>146</v>
      </c>
      <c r="O790">
        <v>6.6</v>
      </c>
      <c r="P790" s="14">
        <f t="shared" si="12"/>
        <v>7.1312499999999996</v>
      </c>
      <c r="Q790">
        <f>COUNTIF(preprocessed!$D$2:$D$3791,director!N1533)</f>
        <v>9</v>
      </c>
      <c r="R790" s="43" cm="1">
        <f t="array" ref="R790">COUNTIF(Table2[Average imdb],"&lt;"&amp;Table2[[#This Row],[Average imdb]])/COUNT((Table2[Average imdb])-1)</f>
        <v>0.78970976253298153</v>
      </c>
    </row>
    <row r="791" spans="14:18" x14ac:dyDescent="0.3">
      <c r="N791" t="s">
        <v>146</v>
      </c>
      <c r="O791">
        <v>7.7</v>
      </c>
      <c r="P791" s="14">
        <f t="shared" si="12"/>
        <v>7.1312499999999996</v>
      </c>
      <c r="Q791">
        <f>COUNTIF(preprocessed!$D$2:$D$3791,director!N318)</f>
        <v>2</v>
      </c>
      <c r="R791" s="43" cm="1">
        <f t="array" ref="R791">COUNTIF(Table2[Average imdb],"&lt;"&amp;Table2[[#This Row],[Average imdb]])/COUNT((Table2[Average imdb])-1)</f>
        <v>0.78970976253298153</v>
      </c>
    </row>
    <row r="792" spans="14:18" x14ac:dyDescent="0.3">
      <c r="N792" t="s">
        <v>146</v>
      </c>
      <c r="O792">
        <v>6.6</v>
      </c>
      <c r="P792" s="14">
        <f t="shared" si="12"/>
        <v>7.1312499999999996</v>
      </c>
      <c r="Q792">
        <f>COUNTIF(preprocessed!$D$2:$D$3791,director!N1275)</f>
        <v>1</v>
      </c>
      <c r="R792" s="43" cm="1">
        <f t="array" ref="R792">COUNTIF(Table2[Average imdb],"&lt;"&amp;Table2[[#This Row],[Average imdb]])/COUNT((Table2[Average imdb])-1)</f>
        <v>0.78970976253298153</v>
      </c>
    </row>
    <row r="793" spans="14:18" x14ac:dyDescent="0.3">
      <c r="N793" t="s">
        <v>146</v>
      </c>
      <c r="O793">
        <v>5.3</v>
      </c>
      <c r="P793" s="14">
        <f t="shared" si="12"/>
        <v>7.1312499999999996</v>
      </c>
      <c r="Q793">
        <f>COUNTIF(preprocessed!$D$2:$D$3791,director!N1853)</f>
        <v>4</v>
      </c>
      <c r="R793" s="43" cm="1">
        <f t="array" ref="R793">COUNTIF(Table2[Average imdb],"&lt;"&amp;Table2[[#This Row],[Average imdb]])/COUNT((Table2[Average imdb])-1)</f>
        <v>0.78970976253298153</v>
      </c>
    </row>
    <row r="794" spans="14:18" x14ac:dyDescent="0.3">
      <c r="N794" t="s">
        <v>146</v>
      </c>
      <c r="O794">
        <v>6.7</v>
      </c>
      <c r="P794" s="14">
        <f t="shared" si="12"/>
        <v>7.1312499999999996</v>
      </c>
      <c r="Q794">
        <f>COUNTIF(preprocessed!$D$2:$D$3791,director!N23)</f>
        <v>1</v>
      </c>
      <c r="R794" s="43" cm="1">
        <f t="array" ref="R794">COUNTIF(Table2[Average imdb],"&lt;"&amp;Table2[[#This Row],[Average imdb]])/COUNT((Table2[Average imdb])-1)</f>
        <v>0.78970976253298153</v>
      </c>
    </row>
    <row r="795" spans="14:18" x14ac:dyDescent="0.3">
      <c r="N795" t="s">
        <v>146</v>
      </c>
      <c r="O795">
        <v>7.2</v>
      </c>
      <c r="P795" s="14">
        <f t="shared" si="12"/>
        <v>7.1312499999999996</v>
      </c>
      <c r="Q795">
        <f>COUNTIF(preprocessed!$D$2:$D$3791,director!N265)</f>
        <v>1</v>
      </c>
      <c r="R795" s="43" cm="1">
        <f t="array" ref="R795">COUNTIF(Table2[Average imdb],"&lt;"&amp;Table2[[#This Row],[Average imdb]])/COUNT((Table2[Average imdb])-1)</f>
        <v>0.78970976253298153</v>
      </c>
    </row>
    <row r="796" spans="14:18" x14ac:dyDescent="0.3">
      <c r="N796" t="s">
        <v>146</v>
      </c>
      <c r="O796">
        <v>8.1</v>
      </c>
      <c r="P796" s="14">
        <f t="shared" si="12"/>
        <v>7.1312499999999996</v>
      </c>
      <c r="Q796">
        <f>COUNTIF(preprocessed!$D$2:$D$3791,director!N268)</f>
        <v>2</v>
      </c>
      <c r="R796" s="43" cm="1">
        <f t="array" ref="R796">COUNTIF(Table2[Average imdb],"&lt;"&amp;Table2[[#This Row],[Average imdb]])/COUNT((Table2[Average imdb])-1)</f>
        <v>0.78970976253298153</v>
      </c>
    </row>
    <row r="797" spans="14:18" x14ac:dyDescent="0.3">
      <c r="N797" t="s">
        <v>146</v>
      </c>
      <c r="O797">
        <v>8.5</v>
      </c>
      <c r="P797" s="14">
        <f t="shared" si="12"/>
        <v>7.1312499999999996</v>
      </c>
      <c r="Q797">
        <f>COUNTIF(preprocessed!$D$2:$D$3791,director!N272)</f>
        <v>1</v>
      </c>
      <c r="R797" s="43" cm="1">
        <f t="array" ref="R797">COUNTIF(Table2[Average imdb],"&lt;"&amp;Table2[[#This Row],[Average imdb]])/COUNT((Table2[Average imdb])-1)</f>
        <v>0.78970976253298153</v>
      </c>
    </row>
    <row r="798" spans="14:18" x14ac:dyDescent="0.3">
      <c r="N798" t="s">
        <v>146</v>
      </c>
      <c r="O798">
        <v>8.1999999999999993</v>
      </c>
      <c r="P798" s="14">
        <f t="shared" si="12"/>
        <v>7.1312499999999996</v>
      </c>
      <c r="Q798">
        <f>COUNTIF(preprocessed!$D$2:$D$3791,director!N1649)</f>
        <v>1</v>
      </c>
      <c r="R798" s="43" cm="1">
        <f t="array" ref="R798">COUNTIF(Table2[Average imdb],"&lt;"&amp;Table2[[#This Row],[Average imdb]])/COUNT((Table2[Average imdb])-1)</f>
        <v>0.78970976253298153</v>
      </c>
    </row>
    <row r="799" spans="14:18" x14ac:dyDescent="0.3">
      <c r="N799" t="s">
        <v>400</v>
      </c>
      <c r="O799">
        <v>6.8</v>
      </c>
      <c r="P799" s="14">
        <f t="shared" si="12"/>
        <v>7.1285714285714281</v>
      </c>
      <c r="Q799">
        <f>COUNTIF(preprocessed!$D$2:$D$3791,director!N966)</f>
        <v>11</v>
      </c>
      <c r="R799" s="43" cm="1">
        <f t="array" ref="R799">COUNTIF(Table2[Average imdb],"&lt;"&amp;Table2[[#This Row],[Average imdb]])/COUNT((Table2[Average imdb])-1)</f>
        <v>0.78601583113456464</v>
      </c>
    </row>
    <row r="800" spans="14:18" x14ac:dyDescent="0.3">
      <c r="N800" t="s">
        <v>400</v>
      </c>
      <c r="O800">
        <v>7.3</v>
      </c>
      <c r="P800" s="14">
        <f t="shared" si="12"/>
        <v>7.1285714285714281</v>
      </c>
      <c r="Q800">
        <f>COUNTIF(preprocessed!$D$2:$D$3791,director!N3058)</f>
        <v>5</v>
      </c>
      <c r="R800" s="43" cm="1">
        <f t="array" ref="R800">COUNTIF(Table2[Average imdb],"&lt;"&amp;Table2[[#This Row],[Average imdb]])/COUNT((Table2[Average imdb])-1)</f>
        <v>0.78601583113456464</v>
      </c>
    </row>
    <row r="801" spans="14:18" x14ac:dyDescent="0.3">
      <c r="N801" t="s">
        <v>400</v>
      </c>
      <c r="O801">
        <v>7.9</v>
      </c>
      <c r="P801" s="14">
        <f t="shared" si="12"/>
        <v>7.1285714285714281</v>
      </c>
      <c r="Q801">
        <f>COUNTIF(preprocessed!$D$2:$D$3791,director!N75)</f>
        <v>3</v>
      </c>
      <c r="R801" s="43" cm="1">
        <f t="array" ref="R801">COUNTIF(Table2[Average imdb],"&lt;"&amp;Table2[[#This Row],[Average imdb]])/COUNT((Table2[Average imdb])-1)</f>
        <v>0.78601583113456464</v>
      </c>
    </row>
    <row r="802" spans="14:18" x14ac:dyDescent="0.3">
      <c r="N802" t="s">
        <v>400</v>
      </c>
      <c r="O802">
        <v>6.5</v>
      </c>
      <c r="P802" s="14">
        <f t="shared" si="12"/>
        <v>7.1285714285714281</v>
      </c>
      <c r="Q802">
        <f>COUNTIF(preprocessed!$D$2:$D$3791,director!N246)</f>
        <v>3</v>
      </c>
      <c r="R802" s="43" cm="1">
        <f t="array" ref="R802">COUNTIF(Table2[Average imdb],"&lt;"&amp;Table2[[#This Row],[Average imdb]])/COUNT((Table2[Average imdb])-1)</f>
        <v>0.78601583113456464</v>
      </c>
    </row>
    <row r="803" spans="14:18" x14ac:dyDescent="0.3">
      <c r="N803" t="s">
        <v>400</v>
      </c>
      <c r="O803">
        <v>6.1</v>
      </c>
      <c r="P803" s="14">
        <f t="shared" si="12"/>
        <v>7.1285714285714281</v>
      </c>
      <c r="Q803">
        <f>COUNTIF(preprocessed!$D$2:$D$3791,director!N414)</f>
        <v>2</v>
      </c>
      <c r="R803" s="43" cm="1">
        <f t="array" ref="R803">COUNTIF(Table2[Average imdb],"&lt;"&amp;Table2[[#This Row],[Average imdb]])/COUNT((Table2[Average imdb])-1)</f>
        <v>0.78601583113456464</v>
      </c>
    </row>
    <row r="804" spans="14:18" x14ac:dyDescent="0.3">
      <c r="N804" t="s">
        <v>400</v>
      </c>
      <c r="O804">
        <v>7.4</v>
      </c>
      <c r="P804" s="14">
        <f t="shared" si="12"/>
        <v>7.1285714285714281</v>
      </c>
      <c r="Q804">
        <f>COUNTIF(preprocessed!$D$2:$D$3791,director!N3740)</f>
        <v>2</v>
      </c>
      <c r="R804" s="43" cm="1">
        <f t="array" ref="R804">COUNTIF(Table2[Average imdb],"&lt;"&amp;Table2[[#This Row],[Average imdb]])/COUNT((Table2[Average imdb])-1)</f>
        <v>0.78601583113456464</v>
      </c>
    </row>
    <row r="805" spans="14:18" x14ac:dyDescent="0.3">
      <c r="N805" t="s">
        <v>400</v>
      </c>
      <c r="O805">
        <v>7.9</v>
      </c>
      <c r="P805" s="14">
        <f t="shared" si="12"/>
        <v>7.1285714285714281</v>
      </c>
      <c r="Q805">
        <f>COUNTIF(preprocessed!$D$2:$D$3791,director!N679)</f>
        <v>1</v>
      </c>
      <c r="R805" s="43" cm="1">
        <f t="array" ref="R805">COUNTIF(Table2[Average imdb],"&lt;"&amp;Table2[[#This Row],[Average imdb]])/COUNT((Table2[Average imdb])-1)</f>
        <v>0.78601583113456464</v>
      </c>
    </row>
    <row r="806" spans="14:18" x14ac:dyDescent="0.3">
      <c r="N806" t="s">
        <v>4233</v>
      </c>
      <c r="O806">
        <v>7.6</v>
      </c>
      <c r="P806" s="14">
        <f t="shared" si="12"/>
        <v>7.128571428571429</v>
      </c>
      <c r="Q806">
        <f>COUNTIF(preprocessed!$D$2:$D$3791,director!N2026)</f>
        <v>6</v>
      </c>
      <c r="R806" s="43" cm="1">
        <f t="array" ref="R806">COUNTIF(Table2[Average imdb],"&lt;"&amp;Table2[[#This Row],[Average imdb]])/COUNT((Table2[Average imdb])-1)</f>
        <v>0.78601583113456464</v>
      </c>
    </row>
    <row r="807" spans="14:18" x14ac:dyDescent="0.3">
      <c r="N807" t="s">
        <v>4233</v>
      </c>
      <c r="O807">
        <v>6.6</v>
      </c>
      <c r="P807" s="14">
        <f t="shared" si="12"/>
        <v>7.128571428571429</v>
      </c>
      <c r="Q807">
        <f>COUNTIF(preprocessed!$D$2:$D$3791,director!N2442)</f>
        <v>5</v>
      </c>
      <c r="R807" s="43" cm="1">
        <f t="array" ref="R807">COUNTIF(Table2[Average imdb],"&lt;"&amp;Table2[[#This Row],[Average imdb]])/COUNT((Table2[Average imdb])-1)</f>
        <v>0.78601583113456464</v>
      </c>
    </row>
    <row r="808" spans="14:18" x14ac:dyDescent="0.3">
      <c r="N808" t="s">
        <v>4233</v>
      </c>
      <c r="O808">
        <v>6.8</v>
      </c>
      <c r="P808" s="14">
        <f t="shared" si="12"/>
        <v>7.128571428571429</v>
      </c>
      <c r="Q808">
        <f>COUNTIF(preprocessed!$D$2:$D$3791,director!N2049)</f>
        <v>2</v>
      </c>
      <c r="R808" s="43" cm="1">
        <f t="array" ref="R808">COUNTIF(Table2[Average imdb],"&lt;"&amp;Table2[[#This Row],[Average imdb]])/COUNT((Table2[Average imdb])-1)</f>
        <v>0.78601583113456464</v>
      </c>
    </row>
    <row r="809" spans="14:18" x14ac:dyDescent="0.3">
      <c r="N809" t="s">
        <v>4233</v>
      </c>
      <c r="O809">
        <v>7.3</v>
      </c>
      <c r="P809" s="14">
        <f t="shared" si="12"/>
        <v>7.128571428571429</v>
      </c>
      <c r="Q809">
        <f>COUNTIF(preprocessed!$D$2:$D$3791,director!N1078)</f>
        <v>3</v>
      </c>
      <c r="R809" s="43" cm="1">
        <f t="array" ref="R809">COUNTIF(Table2[Average imdb],"&lt;"&amp;Table2[[#This Row],[Average imdb]])/COUNT((Table2[Average imdb])-1)</f>
        <v>0.78601583113456464</v>
      </c>
    </row>
    <row r="810" spans="14:18" x14ac:dyDescent="0.3">
      <c r="N810" t="s">
        <v>4233</v>
      </c>
      <c r="O810">
        <v>8.3000000000000007</v>
      </c>
      <c r="P810" s="14">
        <f t="shared" si="12"/>
        <v>7.128571428571429</v>
      </c>
      <c r="Q810">
        <f>COUNTIF(preprocessed!$D$2:$D$3791,director!N2731)</f>
        <v>2</v>
      </c>
      <c r="R810" s="43" cm="1">
        <f t="array" ref="R810">COUNTIF(Table2[Average imdb],"&lt;"&amp;Table2[[#This Row],[Average imdb]])/COUNT((Table2[Average imdb])-1)</f>
        <v>0.78601583113456464</v>
      </c>
    </row>
    <row r="811" spans="14:18" x14ac:dyDescent="0.3">
      <c r="N811" t="s">
        <v>4233</v>
      </c>
      <c r="O811">
        <v>7.1</v>
      </c>
      <c r="P811" s="14">
        <f t="shared" si="12"/>
        <v>7.128571428571429</v>
      </c>
      <c r="Q811">
        <f>COUNTIF(preprocessed!$D$2:$D$3791,director!N3418)</f>
        <v>4</v>
      </c>
      <c r="R811" s="43" cm="1">
        <f t="array" ref="R811">COUNTIF(Table2[Average imdb],"&lt;"&amp;Table2[[#This Row],[Average imdb]])/COUNT((Table2[Average imdb])-1)</f>
        <v>0.78601583113456464</v>
      </c>
    </row>
    <row r="812" spans="14:18" x14ac:dyDescent="0.3">
      <c r="N812" t="s">
        <v>4233</v>
      </c>
      <c r="O812">
        <v>6.2</v>
      </c>
      <c r="P812" s="14">
        <f t="shared" si="12"/>
        <v>7.128571428571429</v>
      </c>
      <c r="Q812">
        <f>COUNTIF(preprocessed!$D$2:$D$3791,director!N3037)</f>
        <v>1</v>
      </c>
      <c r="R812" s="43" cm="1">
        <f t="array" ref="R812">COUNTIF(Table2[Average imdb],"&lt;"&amp;Table2[[#This Row],[Average imdb]])/COUNT((Table2[Average imdb])-1)</f>
        <v>0.78601583113456464</v>
      </c>
    </row>
    <row r="813" spans="14:18" x14ac:dyDescent="0.3">
      <c r="N813" t="s">
        <v>953</v>
      </c>
      <c r="O813">
        <v>7.5</v>
      </c>
      <c r="P813" s="14">
        <f t="shared" si="12"/>
        <v>7.1142857142857139</v>
      </c>
      <c r="Q813">
        <f>COUNTIF(preprocessed!$D$2:$D$3791,director!N204)</f>
        <v>16</v>
      </c>
      <c r="R813" s="43" cm="1">
        <f t="array" ref="R813">COUNTIF(Table2[Average imdb],"&lt;"&amp;Table2[[#This Row],[Average imdb]])/COUNT((Table2[Average imdb])-1)</f>
        <v>0.78232189973614774</v>
      </c>
    </row>
    <row r="814" spans="14:18" x14ac:dyDescent="0.3">
      <c r="N814" t="s">
        <v>4989</v>
      </c>
      <c r="O814">
        <v>8.1</v>
      </c>
      <c r="P814" s="14">
        <f t="shared" si="12"/>
        <v>7.1142857142857139</v>
      </c>
      <c r="Q814">
        <f>COUNTIF(preprocessed!$D$2:$D$3791,director!N1744)</f>
        <v>11</v>
      </c>
      <c r="R814" s="43" cm="1">
        <f t="array" ref="R814">COUNTIF(Table2[Average imdb],"&lt;"&amp;Table2[[#This Row],[Average imdb]])/COUNT((Table2[Average imdb])-1)</f>
        <v>0.78232189973614774</v>
      </c>
    </row>
    <row r="815" spans="14:18" x14ac:dyDescent="0.3">
      <c r="N815" t="s">
        <v>953</v>
      </c>
      <c r="O815">
        <v>8.3000000000000007</v>
      </c>
      <c r="P815" s="14">
        <f t="shared" si="12"/>
        <v>7.1142857142857139</v>
      </c>
      <c r="Q815">
        <f>COUNTIF(preprocessed!$D$2:$D$3791,director!N2679)</f>
        <v>11</v>
      </c>
      <c r="R815" s="43" cm="1">
        <f t="array" ref="R815">COUNTIF(Table2[Average imdb],"&lt;"&amp;Table2[[#This Row],[Average imdb]])/COUNT((Table2[Average imdb])-1)</f>
        <v>0.78232189973614774</v>
      </c>
    </row>
    <row r="816" spans="14:18" x14ac:dyDescent="0.3">
      <c r="N816" t="s">
        <v>4989</v>
      </c>
      <c r="O816">
        <v>7.4</v>
      </c>
      <c r="P816" s="14">
        <f t="shared" si="12"/>
        <v>7.1142857142857139</v>
      </c>
      <c r="Q816">
        <f>COUNTIF(preprocessed!$D$2:$D$3791,director!N2715)</f>
        <v>4</v>
      </c>
      <c r="R816" s="43" cm="1">
        <f t="array" ref="R816">COUNTIF(Table2[Average imdb],"&lt;"&amp;Table2[[#This Row],[Average imdb]])/COUNT((Table2[Average imdb])-1)</f>
        <v>0.78232189973614774</v>
      </c>
    </row>
    <row r="817" spans="14:18" x14ac:dyDescent="0.3">
      <c r="N817" t="s">
        <v>4989</v>
      </c>
      <c r="O817">
        <v>6.4</v>
      </c>
      <c r="P817" s="14">
        <f t="shared" si="12"/>
        <v>7.1142857142857139</v>
      </c>
      <c r="Q817">
        <f>COUNTIF(preprocessed!$D$2:$D$3791,director!N1934)</f>
        <v>7</v>
      </c>
      <c r="R817" s="43" cm="1">
        <f t="array" ref="R817">COUNTIF(Table2[Average imdb],"&lt;"&amp;Table2[[#This Row],[Average imdb]])/COUNT((Table2[Average imdb])-1)</f>
        <v>0.78232189973614774</v>
      </c>
    </row>
    <row r="818" spans="14:18" x14ac:dyDescent="0.3">
      <c r="N818" t="s">
        <v>953</v>
      </c>
      <c r="O818">
        <v>7.6</v>
      </c>
      <c r="P818" s="14">
        <f t="shared" si="12"/>
        <v>7.1142857142857139</v>
      </c>
      <c r="Q818">
        <f>COUNTIF(preprocessed!$D$2:$D$3791,director!N354)</f>
        <v>4</v>
      </c>
      <c r="R818" s="43" cm="1">
        <f t="array" ref="R818">COUNTIF(Table2[Average imdb],"&lt;"&amp;Table2[[#This Row],[Average imdb]])/COUNT((Table2[Average imdb])-1)</f>
        <v>0.78232189973614774</v>
      </c>
    </row>
    <row r="819" spans="14:18" x14ac:dyDescent="0.3">
      <c r="N819" t="s">
        <v>953</v>
      </c>
      <c r="O819">
        <v>7.3</v>
      </c>
      <c r="P819" s="14">
        <f t="shared" si="12"/>
        <v>7.1142857142857139</v>
      </c>
      <c r="Q819">
        <f>COUNTIF(preprocessed!$D$2:$D$3791,director!N521)</f>
        <v>4</v>
      </c>
      <c r="R819" s="43" cm="1">
        <f t="array" ref="R819">COUNTIF(Table2[Average imdb],"&lt;"&amp;Table2[[#This Row],[Average imdb]])/COUNT((Table2[Average imdb])-1)</f>
        <v>0.78232189973614774</v>
      </c>
    </row>
    <row r="820" spans="14:18" x14ac:dyDescent="0.3">
      <c r="N820" t="s">
        <v>4989</v>
      </c>
      <c r="O820">
        <v>7.7</v>
      </c>
      <c r="P820" s="14">
        <f t="shared" si="12"/>
        <v>7.1142857142857139</v>
      </c>
      <c r="Q820">
        <f>COUNTIF(preprocessed!$D$2:$D$3791,director!N1321)</f>
        <v>3</v>
      </c>
      <c r="R820" s="43" cm="1">
        <f t="array" ref="R820">COUNTIF(Table2[Average imdb],"&lt;"&amp;Table2[[#This Row],[Average imdb]])/COUNT((Table2[Average imdb])-1)</f>
        <v>0.78232189973614774</v>
      </c>
    </row>
    <row r="821" spans="14:18" x14ac:dyDescent="0.3">
      <c r="N821" t="s">
        <v>953</v>
      </c>
      <c r="O821">
        <v>3.6</v>
      </c>
      <c r="P821" s="14">
        <f t="shared" si="12"/>
        <v>7.1142857142857139</v>
      </c>
      <c r="Q821">
        <f>COUNTIF(preprocessed!$D$2:$D$3791,director!N2838)</f>
        <v>2</v>
      </c>
      <c r="R821" s="43" cm="1">
        <f t="array" ref="R821">COUNTIF(Table2[Average imdb],"&lt;"&amp;Table2[[#This Row],[Average imdb]])/COUNT((Table2[Average imdb])-1)</f>
        <v>0.78232189973614774</v>
      </c>
    </row>
    <row r="822" spans="14:18" x14ac:dyDescent="0.3">
      <c r="N822" t="s">
        <v>4989</v>
      </c>
      <c r="O822">
        <v>7</v>
      </c>
      <c r="P822" s="14">
        <f t="shared" si="12"/>
        <v>7.1142857142857139</v>
      </c>
      <c r="Q822">
        <f>COUNTIF(preprocessed!$D$2:$D$3791,director!N3011)</f>
        <v>3</v>
      </c>
      <c r="R822" s="43" cm="1">
        <f t="array" ref="R822">COUNTIF(Table2[Average imdb],"&lt;"&amp;Table2[[#This Row],[Average imdb]])/COUNT((Table2[Average imdb])-1)</f>
        <v>0.78232189973614774</v>
      </c>
    </row>
    <row r="823" spans="14:18" x14ac:dyDescent="0.3">
      <c r="N823" t="s">
        <v>953</v>
      </c>
      <c r="O823">
        <v>8.1999999999999993</v>
      </c>
      <c r="P823" s="14">
        <f t="shared" si="12"/>
        <v>7.1142857142857139</v>
      </c>
      <c r="Q823">
        <f>COUNTIF(preprocessed!$D$2:$D$3791,director!N3539)</f>
        <v>1</v>
      </c>
      <c r="R823" s="43" cm="1">
        <f t="array" ref="R823">COUNTIF(Table2[Average imdb],"&lt;"&amp;Table2[[#This Row],[Average imdb]])/COUNT((Table2[Average imdb])-1)</f>
        <v>0.78232189973614774</v>
      </c>
    </row>
    <row r="824" spans="14:18" x14ac:dyDescent="0.3">
      <c r="N824" t="s">
        <v>4989</v>
      </c>
      <c r="O824">
        <v>7</v>
      </c>
      <c r="P824" s="14">
        <f t="shared" si="12"/>
        <v>7.1142857142857139</v>
      </c>
      <c r="Q824">
        <f>COUNTIF(preprocessed!$D$2:$D$3791,director!N1287)</f>
        <v>1</v>
      </c>
      <c r="R824" s="43" cm="1">
        <f t="array" ref="R824">COUNTIF(Table2[Average imdb],"&lt;"&amp;Table2[[#This Row],[Average imdb]])/COUNT((Table2[Average imdb])-1)</f>
        <v>0.78232189973614774</v>
      </c>
    </row>
    <row r="825" spans="14:18" x14ac:dyDescent="0.3">
      <c r="N825" t="s">
        <v>4989</v>
      </c>
      <c r="O825">
        <v>6.2</v>
      </c>
      <c r="P825" s="14">
        <f t="shared" si="12"/>
        <v>7.1142857142857139</v>
      </c>
      <c r="Q825">
        <f>COUNTIF(preprocessed!$D$2:$D$3791,director!N1353)</f>
        <v>2</v>
      </c>
      <c r="R825" s="43" cm="1">
        <f t="array" ref="R825">COUNTIF(Table2[Average imdb],"&lt;"&amp;Table2[[#This Row],[Average imdb]])/COUNT((Table2[Average imdb])-1)</f>
        <v>0.78232189973614774</v>
      </c>
    </row>
    <row r="826" spans="14:18" x14ac:dyDescent="0.3">
      <c r="N826" t="s">
        <v>953</v>
      </c>
      <c r="O826">
        <v>7.3</v>
      </c>
      <c r="P826" s="14">
        <f t="shared" si="12"/>
        <v>7.1142857142857139</v>
      </c>
      <c r="Q826">
        <f>COUNTIF(preprocessed!$D$2:$D$3791,director!N2228)</f>
        <v>1</v>
      </c>
      <c r="R826" s="43" cm="1">
        <f t="array" ref="R826">COUNTIF(Table2[Average imdb],"&lt;"&amp;Table2[[#This Row],[Average imdb]])/COUNT((Table2[Average imdb])-1)</f>
        <v>0.78232189973614774</v>
      </c>
    </row>
    <row r="827" spans="14:18" x14ac:dyDescent="0.3">
      <c r="N827" t="s">
        <v>4835</v>
      </c>
      <c r="O827">
        <v>7.1</v>
      </c>
      <c r="P827" s="14">
        <f t="shared" si="12"/>
        <v>7.1</v>
      </c>
      <c r="Q827">
        <f>COUNTIF(preprocessed!$D$2:$D$3791,director!N1246)</f>
        <v>13</v>
      </c>
      <c r="R827" s="43" cm="1">
        <f t="array" ref="R827">COUNTIF(Table2[Average imdb],"&lt;"&amp;Table2[[#This Row],[Average imdb]])/COUNT((Table2[Average imdb])-1)</f>
        <v>0.76649076517150394</v>
      </c>
    </row>
    <row r="828" spans="14:18" x14ac:dyDescent="0.3">
      <c r="N828" t="s">
        <v>8521</v>
      </c>
      <c r="O828">
        <v>6.7</v>
      </c>
      <c r="P828" s="14">
        <f t="shared" si="12"/>
        <v>7.1</v>
      </c>
      <c r="Q828">
        <f>COUNTIF(preprocessed!$D$2:$D$3791,director!N2328)</f>
        <v>12</v>
      </c>
      <c r="R828" s="43" cm="1">
        <f t="array" ref="R828">COUNTIF(Table2[Average imdb],"&lt;"&amp;Table2[[#This Row],[Average imdb]])/COUNT((Table2[Average imdb])-1)</f>
        <v>0.76649076517150394</v>
      </c>
    </row>
    <row r="829" spans="14:18" x14ac:dyDescent="0.3">
      <c r="N829" t="s">
        <v>9672</v>
      </c>
      <c r="O829">
        <v>7.1</v>
      </c>
      <c r="P829" s="14">
        <f t="shared" si="12"/>
        <v>7.1</v>
      </c>
      <c r="Q829">
        <f>COUNTIF(preprocessed!$D$2:$D$3791,director!N2673)</f>
        <v>11</v>
      </c>
      <c r="R829" s="43" cm="1">
        <f t="array" ref="R829">COUNTIF(Table2[Average imdb],"&lt;"&amp;Table2[[#This Row],[Average imdb]])/COUNT((Table2[Average imdb])-1)</f>
        <v>0.76649076517150394</v>
      </c>
    </row>
    <row r="830" spans="14:18" x14ac:dyDescent="0.3">
      <c r="N830" t="s">
        <v>6067</v>
      </c>
      <c r="O830">
        <v>7.1</v>
      </c>
      <c r="P830" s="14">
        <f t="shared" si="12"/>
        <v>7.1</v>
      </c>
      <c r="Q830">
        <f>COUNTIF(preprocessed!$D$2:$D$3791,director!N1602)</f>
        <v>10</v>
      </c>
      <c r="R830" s="43" cm="1">
        <f t="array" ref="R830">COUNTIF(Table2[Average imdb],"&lt;"&amp;Table2[[#This Row],[Average imdb]])/COUNT((Table2[Average imdb])-1)</f>
        <v>0.76649076517150394</v>
      </c>
    </row>
    <row r="831" spans="14:18" x14ac:dyDescent="0.3">
      <c r="N831" t="s">
        <v>11167</v>
      </c>
      <c r="O831">
        <v>7.1</v>
      </c>
      <c r="P831" s="14">
        <f t="shared" si="12"/>
        <v>7.1</v>
      </c>
      <c r="Q831">
        <f>COUNTIF(preprocessed!$D$2:$D$3791,director!N3102)</f>
        <v>9</v>
      </c>
      <c r="R831" s="43" cm="1">
        <f t="array" ref="R831">COUNTIF(Table2[Average imdb],"&lt;"&amp;Table2[[#This Row],[Average imdb]])/COUNT((Table2[Average imdb])-1)</f>
        <v>0.76649076517150394</v>
      </c>
    </row>
    <row r="832" spans="14:18" x14ac:dyDescent="0.3">
      <c r="N832" t="s">
        <v>1760</v>
      </c>
      <c r="O832">
        <v>7.1</v>
      </c>
      <c r="P832" s="14">
        <f t="shared" si="12"/>
        <v>7.1</v>
      </c>
      <c r="Q832">
        <f>COUNTIF(preprocessed!$D$2:$D$3791,director!N403)</f>
        <v>7</v>
      </c>
      <c r="R832" s="43" cm="1">
        <f t="array" ref="R832">COUNTIF(Table2[Average imdb],"&lt;"&amp;Table2[[#This Row],[Average imdb]])/COUNT((Table2[Average imdb])-1)</f>
        <v>0.76649076517150394</v>
      </c>
    </row>
    <row r="833" spans="14:18" x14ac:dyDescent="0.3">
      <c r="N833" t="s">
        <v>5292</v>
      </c>
      <c r="O833">
        <v>7.1</v>
      </c>
      <c r="P833" s="14">
        <f t="shared" si="12"/>
        <v>7.1</v>
      </c>
      <c r="Q833">
        <f>COUNTIF(preprocessed!$D$2:$D$3791,director!N1377)</f>
        <v>7</v>
      </c>
      <c r="R833" s="43" cm="1">
        <f t="array" ref="R833">COUNTIF(Table2[Average imdb],"&lt;"&amp;Table2[[#This Row],[Average imdb]])/COUNT((Table2[Average imdb])-1)</f>
        <v>0.76649076517150394</v>
      </c>
    </row>
    <row r="834" spans="14:18" x14ac:dyDescent="0.3">
      <c r="N834" t="s">
        <v>7116</v>
      </c>
      <c r="O834">
        <v>7.1</v>
      </c>
      <c r="P834" s="14">
        <f t="shared" ref="P834:P897" si="13">AVERAGEIF($N$2:$N$3791,N834,$O$2:$O$3791)</f>
        <v>7.1</v>
      </c>
      <c r="Q834">
        <f>COUNTIF(preprocessed!$D$2:$D$3791,director!N1911)</f>
        <v>5</v>
      </c>
      <c r="R834" s="43" cm="1">
        <f t="array" ref="R834">COUNTIF(Table2[Average imdb],"&lt;"&amp;Table2[[#This Row],[Average imdb]])/COUNT((Table2[Average imdb])-1)</f>
        <v>0.76649076517150394</v>
      </c>
    </row>
    <row r="835" spans="14:18" x14ac:dyDescent="0.3">
      <c r="N835" t="s">
        <v>10059</v>
      </c>
      <c r="O835">
        <v>7.1</v>
      </c>
      <c r="P835" s="14">
        <f t="shared" si="13"/>
        <v>7.1</v>
      </c>
      <c r="Q835">
        <f>COUNTIF(preprocessed!$D$2:$D$3791,director!N2789)</f>
        <v>5</v>
      </c>
      <c r="R835" s="43" cm="1">
        <f t="array" ref="R835">COUNTIF(Table2[Average imdb],"&lt;"&amp;Table2[[#This Row],[Average imdb]])/COUNT((Table2[Average imdb])-1)</f>
        <v>0.76649076517150394</v>
      </c>
    </row>
    <row r="836" spans="14:18" x14ac:dyDescent="0.3">
      <c r="N836" t="s">
        <v>11602</v>
      </c>
      <c r="O836">
        <v>7.1</v>
      </c>
      <c r="P836" s="14">
        <f t="shared" si="13"/>
        <v>7.1</v>
      </c>
      <c r="Q836">
        <f>COUNTIF(preprocessed!$D$2:$D$3791,director!N3219)</f>
        <v>5</v>
      </c>
      <c r="R836" s="43" cm="1">
        <f t="array" ref="R836">COUNTIF(Table2[Average imdb],"&lt;"&amp;Table2[[#This Row],[Average imdb]])/COUNT((Table2[Average imdb])-1)</f>
        <v>0.76649076517150394</v>
      </c>
    </row>
    <row r="837" spans="14:18" x14ac:dyDescent="0.3">
      <c r="N837" t="s">
        <v>11798</v>
      </c>
      <c r="O837">
        <v>7.1</v>
      </c>
      <c r="P837" s="14">
        <f t="shared" si="13"/>
        <v>7.1</v>
      </c>
      <c r="Q837">
        <f>COUNTIF(preprocessed!$D$2:$D$3791,director!N3270)</f>
        <v>5</v>
      </c>
      <c r="R837" s="43" cm="1">
        <f t="array" ref="R837">COUNTIF(Table2[Average imdb],"&lt;"&amp;Table2[[#This Row],[Average imdb]])/COUNT((Table2[Average imdb])-1)</f>
        <v>0.76649076517150394</v>
      </c>
    </row>
    <row r="838" spans="14:18" x14ac:dyDescent="0.3">
      <c r="N838" t="s">
        <v>12071</v>
      </c>
      <c r="O838">
        <v>7.1</v>
      </c>
      <c r="P838" s="14">
        <f t="shared" si="13"/>
        <v>7.1</v>
      </c>
      <c r="Q838">
        <f>COUNTIF(preprocessed!$D$2:$D$3791,director!N3342)</f>
        <v>2</v>
      </c>
      <c r="R838" s="43" cm="1">
        <f t="array" ref="R838">COUNTIF(Table2[Average imdb],"&lt;"&amp;Table2[[#This Row],[Average imdb]])/COUNT((Table2[Average imdb])-1)</f>
        <v>0.76649076517150394</v>
      </c>
    </row>
    <row r="839" spans="14:18" x14ac:dyDescent="0.3">
      <c r="N839" t="s">
        <v>12653</v>
      </c>
      <c r="O839">
        <v>7.1</v>
      </c>
      <c r="P839" s="14">
        <f t="shared" si="13"/>
        <v>7.1</v>
      </c>
      <c r="Q839">
        <f>COUNTIF(preprocessed!$D$2:$D$3791,director!N3486)</f>
        <v>5</v>
      </c>
      <c r="R839" s="43" cm="1">
        <f t="array" ref="R839">COUNTIF(Table2[Average imdb],"&lt;"&amp;Table2[[#This Row],[Average imdb]])/COUNT((Table2[Average imdb])-1)</f>
        <v>0.76649076517150394</v>
      </c>
    </row>
    <row r="840" spans="14:18" x14ac:dyDescent="0.3">
      <c r="N840" t="s">
        <v>5901</v>
      </c>
      <c r="O840">
        <v>7.1</v>
      </c>
      <c r="P840" s="14">
        <f t="shared" si="13"/>
        <v>7.1</v>
      </c>
      <c r="Q840">
        <f>COUNTIF(preprocessed!$D$2:$D$3791,director!N1556)</f>
        <v>4</v>
      </c>
      <c r="R840" s="43" cm="1">
        <f t="array" ref="R840">COUNTIF(Table2[Average imdb],"&lt;"&amp;Table2[[#This Row],[Average imdb]])/COUNT((Table2[Average imdb])-1)</f>
        <v>0.76649076517150394</v>
      </c>
    </row>
    <row r="841" spans="14:18" x14ac:dyDescent="0.3">
      <c r="N841" t="s">
        <v>9448</v>
      </c>
      <c r="O841">
        <v>7.1</v>
      </c>
      <c r="P841" s="14">
        <f t="shared" si="13"/>
        <v>7.1</v>
      </c>
      <c r="Q841">
        <f>COUNTIF(preprocessed!$D$2:$D$3791,director!N2607)</f>
        <v>4</v>
      </c>
      <c r="R841" s="43" cm="1">
        <f t="array" ref="R841">COUNTIF(Table2[Average imdb],"&lt;"&amp;Table2[[#This Row],[Average imdb]])/COUNT((Table2[Average imdb])-1)</f>
        <v>0.76649076517150394</v>
      </c>
    </row>
    <row r="842" spans="14:18" x14ac:dyDescent="0.3">
      <c r="N842" t="s">
        <v>10605</v>
      </c>
      <c r="O842">
        <v>7.1</v>
      </c>
      <c r="P842" s="14">
        <f t="shared" si="13"/>
        <v>7.1</v>
      </c>
      <c r="Q842">
        <f>COUNTIF(preprocessed!$D$2:$D$3791,director!N2945)</f>
        <v>1</v>
      </c>
      <c r="R842" s="43" cm="1">
        <f t="array" ref="R842">COUNTIF(Table2[Average imdb],"&lt;"&amp;Table2[[#This Row],[Average imdb]])/COUNT((Table2[Average imdb])-1)</f>
        <v>0.76649076517150394</v>
      </c>
    </row>
    <row r="843" spans="14:18" x14ac:dyDescent="0.3">
      <c r="N843" t="s">
        <v>8521</v>
      </c>
      <c r="O843">
        <v>7.8</v>
      </c>
      <c r="P843" s="14">
        <f t="shared" si="13"/>
        <v>7.1</v>
      </c>
      <c r="Q843">
        <f>COUNTIF(preprocessed!$D$2:$D$3791,director!N3410)</f>
        <v>4</v>
      </c>
      <c r="R843" s="43" cm="1">
        <f t="array" ref="R843">COUNTIF(Table2[Average imdb],"&lt;"&amp;Table2[[#This Row],[Average imdb]])/COUNT((Table2[Average imdb])-1)</f>
        <v>0.76649076517150394</v>
      </c>
    </row>
    <row r="844" spans="14:18" x14ac:dyDescent="0.3">
      <c r="N844" t="s">
        <v>12388</v>
      </c>
      <c r="O844">
        <v>7.1</v>
      </c>
      <c r="P844" s="14">
        <f t="shared" si="13"/>
        <v>7.1</v>
      </c>
      <c r="Q844">
        <f>COUNTIF(preprocessed!$D$2:$D$3791,director!N3424)</f>
        <v>2</v>
      </c>
      <c r="R844" s="43" cm="1">
        <f t="array" ref="R844">COUNTIF(Table2[Average imdb],"&lt;"&amp;Table2[[#This Row],[Average imdb]])/COUNT((Table2[Average imdb])-1)</f>
        <v>0.76649076517150394</v>
      </c>
    </row>
    <row r="845" spans="14:18" x14ac:dyDescent="0.3">
      <c r="N845" t="s">
        <v>8384</v>
      </c>
      <c r="O845">
        <v>7.1</v>
      </c>
      <c r="P845" s="14">
        <f t="shared" si="13"/>
        <v>7.1</v>
      </c>
      <c r="Q845">
        <f>COUNTIF(preprocessed!$D$2:$D$3791,director!N2287)</f>
        <v>3</v>
      </c>
      <c r="R845" s="43" cm="1">
        <f t="array" ref="R845">COUNTIF(Table2[Average imdb],"&lt;"&amp;Table2[[#This Row],[Average imdb]])/COUNT((Table2[Average imdb])-1)</f>
        <v>0.76649076517150394</v>
      </c>
    </row>
    <row r="846" spans="14:18" x14ac:dyDescent="0.3">
      <c r="N846" t="s">
        <v>9298</v>
      </c>
      <c r="O846">
        <v>7.3</v>
      </c>
      <c r="P846" s="14">
        <f t="shared" si="13"/>
        <v>7.1</v>
      </c>
      <c r="Q846">
        <f>COUNTIF(preprocessed!$D$2:$D$3791,director!N2563)</f>
        <v>3</v>
      </c>
      <c r="R846" s="43" cm="1">
        <f t="array" ref="R846">COUNTIF(Table2[Average imdb],"&lt;"&amp;Table2[[#This Row],[Average imdb]])/COUNT((Table2[Average imdb])-1)</f>
        <v>0.76649076517150394</v>
      </c>
    </row>
    <row r="847" spans="14:18" x14ac:dyDescent="0.3">
      <c r="N847" t="s">
        <v>10847</v>
      </c>
      <c r="O847">
        <v>7.1</v>
      </c>
      <c r="P847" s="14">
        <f t="shared" si="13"/>
        <v>7.1</v>
      </c>
      <c r="Q847">
        <f>COUNTIF(preprocessed!$D$2:$D$3791,director!N3012)</f>
        <v>3</v>
      </c>
      <c r="R847" s="43" cm="1">
        <f t="array" ref="R847">COUNTIF(Table2[Average imdb],"&lt;"&amp;Table2[[#This Row],[Average imdb]])/COUNT((Table2[Average imdb])-1)</f>
        <v>0.76649076517150394</v>
      </c>
    </row>
    <row r="848" spans="14:18" x14ac:dyDescent="0.3">
      <c r="N848" t="s">
        <v>11965</v>
      </c>
      <c r="O848">
        <v>7.1</v>
      </c>
      <c r="P848" s="14">
        <f t="shared" si="13"/>
        <v>7.1</v>
      </c>
      <c r="Q848">
        <f>COUNTIF(preprocessed!$D$2:$D$3791,director!N3315)</f>
        <v>2</v>
      </c>
      <c r="R848" s="43" cm="1">
        <f t="array" ref="R848">COUNTIF(Table2[Average imdb],"&lt;"&amp;Table2[[#This Row],[Average imdb]])/COUNT((Table2[Average imdb])-1)</f>
        <v>0.76649076517150394</v>
      </c>
    </row>
    <row r="849" spans="14:18" x14ac:dyDescent="0.3">
      <c r="N849" t="s">
        <v>13502</v>
      </c>
      <c r="O849">
        <v>7.1</v>
      </c>
      <c r="P849" s="14">
        <f t="shared" si="13"/>
        <v>7.1</v>
      </c>
      <c r="Q849">
        <f>COUNTIF(preprocessed!$D$2:$D$3791,director!N3690)</f>
        <v>1</v>
      </c>
      <c r="R849" s="43" cm="1">
        <f t="array" ref="R849">COUNTIF(Table2[Average imdb],"&lt;"&amp;Table2[[#This Row],[Average imdb]])/COUNT((Table2[Average imdb])-1)</f>
        <v>0.76649076517150394</v>
      </c>
    </row>
    <row r="850" spans="14:18" x14ac:dyDescent="0.3">
      <c r="N850" t="s">
        <v>7301</v>
      </c>
      <c r="O850">
        <v>7.1</v>
      </c>
      <c r="P850" s="14">
        <f t="shared" si="13"/>
        <v>7.1</v>
      </c>
      <c r="Q850">
        <f>COUNTIF(preprocessed!$D$2:$D$3791,director!N1969)</f>
        <v>4</v>
      </c>
      <c r="R850" s="43" cm="1">
        <f t="array" ref="R850">COUNTIF(Table2[Average imdb],"&lt;"&amp;Table2[[#This Row],[Average imdb]])/COUNT((Table2[Average imdb])-1)</f>
        <v>0.76649076517150394</v>
      </c>
    </row>
    <row r="851" spans="14:18" x14ac:dyDescent="0.3">
      <c r="N851" t="s">
        <v>10133</v>
      </c>
      <c r="O851">
        <v>7.1</v>
      </c>
      <c r="P851" s="14">
        <f t="shared" si="13"/>
        <v>7.1</v>
      </c>
      <c r="Q851">
        <f>COUNTIF(preprocessed!$D$2:$D$3791,director!N2812)</f>
        <v>4</v>
      </c>
      <c r="R851" s="43" cm="1">
        <f t="array" ref="R851">COUNTIF(Table2[Average imdb],"&lt;"&amp;Table2[[#This Row],[Average imdb]])/COUNT((Table2[Average imdb])-1)</f>
        <v>0.76649076517150394</v>
      </c>
    </row>
    <row r="852" spans="14:18" x14ac:dyDescent="0.3">
      <c r="N852" t="s">
        <v>10929</v>
      </c>
      <c r="O852">
        <v>7.1</v>
      </c>
      <c r="P852" s="14">
        <f t="shared" si="13"/>
        <v>7.1</v>
      </c>
      <c r="Q852">
        <f>COUNTIF(preprocessed!$D$2:$D$3791,director!N3036)</f>
        <v>1</v>
      </c>
      <c r="R852" s="43" cm="1">
        <f t="array" ref="R852">COUNTIF(Table2[Average imdb],"&lt;"&amp;Table2[[#This Row],[Average imdb]])/COUNT((Table2[Average imdb])-1)</f>
        <v>0.76649076517150394</v>
      </c>
    </row>
    <row r="853" spans="14:18" x14ac:dyDescent="0.3">
      <c r="N853" t="s">
        <v>11261</v>
      </c>
      <c r="O853">
        <v>7.1</v>
      </c>
      <c r="P853" s="14">
        <f t="shared" si="13"/>
        <v>7.1</v>
      </c>
      <c r="Q853">
        <f>COUNTIF(preprocessed!$D$2:$D$3791,director!N3127)</f>
        <v>1</v>
      </c>
      <c r="R853" s="43" cm="1">
        <f t="array" ref="R853">COUNTIF(Table2[Average imdb],"&lt;"&amp;Table2[[#This Row],[Average imdb]])/COUNT((Table2[Average imdb])-1)</f>
        <v>0.76649076517150394</v>
      </c>
    </row>
    <row r="854" spans="14:18" x14ac:dyDescent="0.3">
      <c r="N854" t="s">
        <v>8521</v>
      </c>
      <c r="O854">
        <v>7.4</v>
      </c>
      <c r="P854" s="14">
        <f t="shared" si="13"/>
        <v>7.1</v>
      </c>
      <c r="Q854">
        <f>COUNTIF(preprocessed!$D$2:$D$3791,director!N3356)</f>
        <v>2</v>
      </c>
      <c r="R854" s="43" cm="1">
        <f t="array" ref="R854">COUNTIF(Table2[Average imdb],"&lt;"&amp;Table2[[#This Row],[Average imdb]])/COUNT((Table2[Average imdb])-1)</f>
        <v>0.76649076517150394</v>
      </c>
    </row>
    <row r="855" spans="14:18" x14ac:dyDescent="0.3">
      <c r="N855" t="s">
        <v>12200</v>
      </c>
      <c r="O855">
        <v>7.1</v>
      </c>
      <c r="P855" s="14">
        <f t="shared" si="13"/>
        <v>7.1</v>
      </c>
      <c r="Q855">
        <f>COUNTIF(preprocessed!$D$2:$D$3791,director!N3377)</f>
        <v>2</v>
      </c>
      <c r="R855" s="43" cm="1">
        <f t="array" ref="R855">COUNTIF(Table2[Average imdb],"&lt;"&amp;Table2[[#This Row],[Average imdb]])/COUNT((Table2[Average imdb])-1)</f>
        <v>0.76649076517150394</v>
      </c>
    </row>
    <row r="856" spans="14:18" x14ac:dyDescent="0.3">
      <c r="N856" t="s">
        <v>9131</v>
      </c>
      <c r="O856">
        <v>7.7</v>
      </c>
      <c r="P856" s="14">
        <f t="shared" si="13"/>
        <v>7.1</v>
      </c>
      <c r="Q856">
        <f>COUNTIF(preprocessed!$D$2:$D$3791,director!N3554)</f>
        <v>1</v>
      </c>
      <c r="R856" s="43" cm="1">
        <f t="array" ref="R856">COUNTIF(Table2[Average imdb],"&lt;"&amp;Table2[[#This Row],[Average imdb]])/COUNT((Table2[Average imdb])-1)</f>
        <v>0.76649076517150394</v>
      </c>
    </row>
    <row r="857" spans="14:18" x14ac:dyDescent="0.3">
      <c r="N857" t="s">
        <v>3526</v>
      </c>
      <c r="O857">
        <v>7.1</v>
      </c>
      <c r="P857" s="14">
        <f t="shared" si="13"/>
        <v>7.1</v>
      </c>
      <c r="Q857">
        <f>COUNTIF(preprocessed!$D$2:$D$3791,director!N877)</f>
        <v>1</v>
      </c>
      <c r="R857" s="43" cm="1">
        <f t="array" ref="R857">COUNTIF(Table2[Average imdb],"&lt;"&amp;Table2[[#This Row],[Average imdb]])/COUNT((Table2[Average imdb])-1)</f>
        <v>0.76649076517150394</v>
      </c>
    </row>
    <row r="858" spans="14:18" x14ac:dyDescent="0.3">
      <c r="N858" t="s">
        <v>6131</v>
      </c>
      <c r="O858">
        <v>7.1</v>
      </c>
      <c r="P858" s="14">
        <f t="shared" si="13"/>
        <v>7.1</v>
      </c>
      <c r="Q858">
        <f>COUNTIF(preprocessed!$D$2:$D$3791,director!N1620)</f>
        <v>1</v>
      </c>
      <c r="R858" s="43" cm="1">
        <f t="array" ref="R858">COUNTIF(Table2[Average imdb],"&lt;"&amp;Table2[[#This Row],[Average imdb]])/COUNT((Table2[Average imdb])-1)</f>
        <v>0.76649076517150394</v>
      </c>
    </row>
    <row r="859" spans="14:18" x14ac:dyDescent="0.3">
      <c r="N859" t="s">
        <v>8149</v>
      </c>
      <c r="O859">
        <v>7.1</v>
      </c>
      <c r="P859" s="14">
        <f t="shared" si="13"/>
        <v>7.1</v>
      </c>
      <c r="Q859">
        <f>COUNTIF(preprocessed!$D$2:$D$3791,director!N2221)</f>
        <v>3</v>
      </c>
      <c r="R859" s="43" cm="1">
        <f t="array" ref="R859">COUNTIF(Table2[Average imdb],"&lt;"&amp;Table2[[#This Row],[Average imdb]])/COUNT((Table2[Average imdb])-1)</f>
        <v>0.76649076517150394</v>
      </c>
    </row>
    <row r="860" spans="14:18" x14ac:dyDescent="0.3">
      <c r="N860" t="s">
        <v>8194</v>
      </c>
      <c r="O860">
        <v>7.1</v>
      </c>
      <c r="P860" s="14">
        <f t="shared" si="13"/>
        <v>7.1</v>
      </c>
      <c r="Q860">
        <f>COUNTIF(preprocessed!$D$2:$D$3791,director!N2233)</f>
        <v>1</v>
      </c>
      <c r="R860" s="43" cm="1">
        <f t="array" ref="R860">COUNTIF(Table2[Average imdb],"&lt;"&amp;Table2[[#This Row],[Average imdb]])/COUNT((Table2[Average imdb])-1)</f>
        <v>0.76649076517150394</v>
      </c>
    </row>
    <row r="861" spans="14:18" x14ac:dyDescent="0.3">
      <c r="N861" t="s">
        <v>8521</v>
      </c>
      <c r="O861">
        <v>7.9</v>
      </c>
      <c r="P861" s="14">
        <f t="shared" si="13"/>
        <v>7.1</v>
      </c>
      <c r="Q861">
        <f>COUNTIF(preprocessed!$D$2:$D$3791,director!N2396)</f>
        <v>2</v>
      </c>
      <c r="R861" s="43" cm="1">
        <f t="array" ref="R861">COUNTIF(Table2[Average imdb],"&lt;"&amp;Table2[[#This Row],[Average imdb]])/COUNT((Table2[Average imdb])-1)</f>
        <v>0.76649076517150394</v>
      </c>
    </row>
    <row r="862" spans="14:18" x14ac:dyDescent="0.3">
      <c r="N862" t="s">
        <v>8521</v>
      </c>
      <c r="O862">
        <v>5.7</v>
      </c>
      <c r="P862" s="14">
        <f t="shared" si="13"/>
        <v>7.1</v>
      </c>
      <c r="Q862">
        <f>COUNTIF(preprocessed!$D$2:$D$3791,director!N2506)</f>
        <v>1</v>
      </c>
      <c r="R862" s="43" cm="1">
        <f t="array" ref="R862">COUNTIF(Table2[Average imdb],"&lt;"&amp;Table2[[#This Row],[Average imdb]])/COUNT((Table2[Average imdb])-1)</f>
        <v>0.76649076517150394</v>
      </c>
    </row>
    <row r="863" spans="14:18" x14ac:dyDescent="0.3">
      <c r="N863" t="s">
        <v>9131</v>
      </c>
      <c r="O863">
        <v>6.5</v>
      </c>
      <c r="P863" s="14">
        <f t="shared" si="13"/>
        <v>7.1</v>
      </c>
      <c r="Q863">
        <f>COUNTIF(preprocessed!$D$2:$D$3791,director!N2511)</f>
        <v>1</v>
      </c>
      <c r="R863" s="43" cm="1">
        <f t="array" ref="R863">COUNTIF(Table2[Average imdb],"&lt;"&amp;Table2[[#This Row],[Average imdb]])/COUNT((Table2[Average imdb])-1)</f>
        <v>0.76649076517150394</v>
      </c>
    </row>
    <row r="864" spans="14:18" x14ac:dyDescent="0.3">
      <c r="N864" t="s">
        <v>9621</v>
      </c>
      <c r="O864">
        <v>7.1</v>
      </c>
      <c r="P864" s="14">
        <f t="shared" si="13"/>
        <v>7.1</v>
      </c>
      <c r="Q864">
        <f>COUNTIF(preprocessed!$D$2:$D$3791,director!N2659)</f>
        <v>1</v>
      </c>
      <c r="R864" s="43" cm="1">
        <f t="array" ref="R864">COUNTIF(Table2[Average imdb],"&lt;"&amp;Table2[[#This Row],[Average imdb]])/COUNT((Table2[Average imdb])-1)</f>
        <v>0.76649076517150394</v>
      </c>
    </row>
    <row r="865" spans="14:18" x14ac:dyDescent="0.3">
      <c r="N865" t="s">
        <v>9633</v>
      </c>
      <c r="O865">
        <v>7.1</v>
      </c>
      <c r="P865" s="14">
        <f t="shared" si="13"/>
        <v>7.1</v>
      </c>
      <c r="Q865">
        <f>COUNTIF(preprocessed!$D$2:$D$3791,director!N2662)</f>
        <v>1</v>
      </c>
      <c r="R865" s="43" cm="1">
        <f t="array" ref="R865">COUNTIF(Table2[Average imdb],"&lt;"&amp;Table2[[#This Row],[Average imdb]])/COUNT((Table2[Average imdb])-1)</f>
        <v>0.76649076517150394</v>
      </c>
    </row>
    <row r="866" spans="14:18" x14ac:dyDescent="0.3">
      <c r="N866" t="s">
        <v>10157</v>
      </c>
      <c r="O866">
        <v>7.1</v>
      </c>
      <c r="P866" s="14">
        <f t="shared" si="13"/>
        <v>7.1</v>
      </c>
      <c r="Q866">
        <f>COUNTIF(preprocessed!$D$2:$D$3791,director!N2819)</f>
        <v>1</v>
      </c>
      <c r="R866" s="43" cm="1">
        <f t="array" ref="R866">COUNTIF(Table2[Average imdb],"&lt;"&amp;Table2[[#This Row],[Average imdb]])/COUNT((Table2[Average imdb])-1)</f>
        <v>0.76649076517150394</v>
      </c>
    </row>
    <row r="867" spans="14:18" x14ac:dyDescent="0.3">
      <c r="N867" t="s">
        <v>11246</v>
      </c>
      <c r="O867">
        <v>7.3</v>
      </c>
      <c r="P867" s="14">
        <f t="shared" si="13"/>
        <v>7.1</v>
      </c>
      <c r="Q867">
        <f>COUNTIF(preprocessed!$D$2:$D$3791,director!N3124)</f>
        <v>1</v>
      </c>
      <c r="R867" s="43" cm="1">
        <f t="array" ref="R867">COUNTIF(Table2[Average imdb],"&lt;"&amp;Table2[[#This Row],[Average imdb]])/COUNT((Table2[Average imdb])-1)</f>
        <v>0.76649076517150394</v>
      </c>
    </row>
    <row r="868" spans="14:18" x14ac:dyDescent="0.3">
      <c r="N868" t="s">
        <v>11255</v>
      </c>
      <c r="O868">
        <v>7.1</v>
      </c>
      <c r="P868" s="14">
        <f t="shared" si="13"/>
        <v>7.1</v>
      </c>
      <c r="Q868">
        <f>COUNTIF(preprocessed!$D$2:$D$3791,director!N3126)</f>
        <v>1</v>
      </c>
      <c r="R868" s="43" cm="1">
        <f t="array" ref="R868">COUNTIF(Table2[Average imdb],"&lt;"&amp;Table2[[#This Row],[Average imdb]])/COUNT((Table2[Average imdb])-1)</f>
        <v>0.76649076517150394</v>
      </c>
    </row>
    <row r="869" spans="14:18" x14ac:dyDescent="0.3">
      <c r="N869" t="s">
        <v>11593</v>
      </c>
      <c r="O869">
        <v>7</v>
      </c>
      <c r="P869" s="14">
        <f t="shared" si="13"/>
        <v>7.1</v>
      </c>
      <c r="Q869">
        <f>COUNTIF(preprocessed!$D$2:$D$3791,director!N3216)</f>
        <v>1</v>
      </c>
      <c r="R869" s="43" cm="1">
        <f t="array" ref="R869">COUNTIF(Table2[Average imdb],"&lt;"&amp;Table2[[#This Row],[Average imdb]])/COUNT((Table2[Average imdb])-1)</f>
        <v>0.76649076517150394</v>
      </c>
    </row>
    <row r="870" spans="14:18" x14ac:dyDescent="0.3">
      <c r="N870" t="s">
        <v>12413</v>
      </c>
      <c r="O870">
        <v>7.1</v>
      </c>
      <c r="P870" s="14">
        <f t="shared" si="13"/>
        <v>7.1</v>
      </c>
      <c r="Q870">
        <f>COUNTIF(preprocessed!$D$2:$D$3791,director!N3430)</f>
        <v>2</v>
      </c>
      <c r="R870" s="43" cm="1">
        <f t="array" ref="R870">COUNTIF(Table2[Average imdb],"&lt;"&amp;Table2[[#This Row],[Average imdb]])/COUNT((Table2[Average imdb])-1)</f>
        <v>0.76649076517150394</v>
      </c>
    </row>
    <row r="871" spans="14:18" x14ac:dyDescent="0.3">
      <c r="N871" t="s">
        <v>12766</v>
      </c>
      <c r="O871">
        <v>7.1</v>
      </c>
      <c r="P871" s="14">
        <f t="shared" si="13"/>
        <v>7.1</v>
      </c>
      <c r="Q871">
        <f>COUNTIF(preprocessed!$D$2:$D$3791,director!N3512)</f>
        <v>1</v>
      </c>
      <c r="R871" s="43" cm="1">
        <f t="array" ref="R871">COUNTIF(Table2[Average imdb],"&lt;"&amp;Table2[[#This Row],[Average imdb]])/COUNT((Table2[Average imdb])-1)</f>
        <v>0.76649076517150394</v>
      </c>
    </row>
    <row r="872" spans="14:18" x14ac:dyDescent="0.3">
      <c r="N872" t="s">
        <v>11593</v>
      </c>
      <c r="O872">
        <v>7.2</v>
      </c>
      <c r="P872" s="14">
        <f t="shared" si="13"/>
        <v>7.1</v>
      </c>
      <c r="Q872">
        <f>COUNTIF(preprocessed!$D$2:$D$3791,director!N3647)</f>
        <v>1</v>
      </c>
      <c r="R872" s="43" cm="1">
        <f t="array" ref="R872">COUNTIF(Table2[Average imdb],"&lt;"&amp;Table2[[#This Row],[Average imdb]])/COUNT((Table2[Average imdb])-1)</f>
        <v>0.76649076517150394</v>
      </c>
    </row>
    <row r="873" spans="14:18" x14ac:dyDescent="0.3">
      <c r="N873" t="s">
        <v>13385</v>
      </c>
      <c r="O873">
        <v>7.1</v>
      </c>
      <c r="P873" s="14">
        <f t="shared" si="13"/>
        <v>7.1</v>
      </c>
      <c r="Q873">
        <f>COUNTIF(preprocessed!$D$2:$D$3791,director!N3664)</f>
        <v>1</v>
      </c>
      <c r="R873" s="43" cm="1">
        <f t="array" ref="R873">COUNTIF(Table2[Average imdb],"&lt;"&amp;Table2[[#This Row],[Average imdb]])/COUNT((Table2[Average imdb])-1)</f>
        <v>0.76649076517150394</v>
      </c>
    </row>
    <row r="874" spans="14:18" x14ac:dyDescent="0.3">
      <c r="N874" t="s">
        <v>13439</v>
      </c>
      <c r="O874">
        <v>7.1</v>
      </c>
      <c r="P874" s="14">
        <f t="shared" si="13"/>
        <v>7.1</v>
      </c>
      <c r="Q874">
        <f>COUNTIF(preprocessed!$D$2:$D$3791,director!N3677)</f>
        <v>1</v>
      </c>
      <c r="R874" s="43" cm="1">
        <f t="array" ref="R874">COUNTIF(Table2[Average imdb],"&lt;"&amp;Table2[[#This Row],[Average imdb]])/COUNT((Table2[Average imdb])-1)</f>
        <v>0.76649076517150394</v>
      </c>
    </row>
    <row r="875" spans="14:18" x14ac:dyDescent="0.3">
      <c r="N875" t="s">
        <v>11602</v>
      </c>
      <c r="O875">
        <v>7.1</v>
      </c>
      <c r="P875" s="14">
        <f t="shared" si="13"/>
        <v>7.1</v>
      </c>
      <c r="Q875">
        <f>COUNTIF(preprocessed!$D$2:$D$3791,director!N3696)</f>
        <v>1</v>
      </c>
      <c r="R875" s="43" cm="1">
        <f t="array" ref="R875">COUNTIF(Table2[Average imdb],"&lt;"&amp;Table2[[#This Row],[Average imdb]])/COUNT((Table2[Average imdb])-1)</f>
        <v>0.76649076517150394</v>
      </c>
    </row>
    <row r="876" spans="14:18" x14ac:dyDescent="0.3">
      <c r="N876" t="s">
        <v>11246</v>
      </c>
      <c r="O876">
        <v>6.9</v>
      </c>
      <c r="P876" s="14">
        <f t="shared" si="13"/>
        <v>7.1</v>
      </c>
      <c r="Q876">
        <f>COUNTIF(preprocessed!$D$2:$D$3791,director!N3713)</f>
        <v>1</v>
      </c>
      <c r="R876" s="43" cm="1">
        <f t="array" ref="R876">COUNTIF(Table2[Average imdb],"&lt;"&amp;Table2[[#This Row],[Average imdb]])/COUNT((Table2[Average imdb])-1)</f>
        <v>0.76649076517150394</v>
      </c>
    </row>
    <row r="877" spans="14:18" x14ac:dyDescent="0.3">
      <c r="N877" t="s">
        <v>13807</v>
      </c>
      <c r="O877">
        <v>7.1</v>
      </c>
      <c r="P877" s="14">
        <f t="shared" si="13"/>
        <v>7.1</v>
      </c>
      <c r="Q877">
        <f>COUNTIF(preprocessed!$D$2:$D$3791,director!N3758)</f>
        <v>1</v>
      </c>
      <c r="R877" s="43" cm="1">
        <f t="array" ref="R877">COUNTIF(Table2[Average imdb],"&lt;"&amp;Table2[[#This Row],[Average imdb]])/COUNT((Table2[Average imdb])-1)</f>
        <v>0.76649076517150394</v>
      </c>
    </row>
    <row r="878" spans="14:18" x14ac:dyDescent="0.3">
      <c r="N878" t="s">
        <v>9298</v>
      </c>
      <c r="O878">
        <v>6.9</v>
      </c>
      <c r="P878" s="14">
        <f t="shared" si="13"/>
        <v>7.1</v>
      </c>
      <c r="Q878">
        <f>COUNTIF(preprocessed!$D$2:$D$3791,director!N3784)</f>
        <v>1</v>
      </c>
      <c r="R878" s="43" cm="1">
        <f t="array" ref="R878">COUNTIF(Table2[Average imdb],"&lt;"&amp;Table2[[#This Row],[Average imdb]])/COUNT((Table2[Average imdb])-1)</f>
        <v>0.76649076517150394</v>
      </c>
    </row>
    <row r="879" spans="14:18" x14ac:dyDescent="0.3">
      <c r="N879" t="s">
        <v>2104</v>
      </c>
      <c r="O879">
        <v>5.9</v>
      </c>
      <c r="P879" s="14">
        <f t="shared" si="13"/>
        <v>7.1000000000000005</v>
      </c>
      <c r="Q879">
        <f>COUNTIF(preprocessed!$D$2:$D$3791,director!N492)</f>
        <v>5</v>
      </c>
      <c r="R879" s="43" cm="1">
        <f t="array" ref="R879">COUNTIF(Table2[Average imdb],"&lt;"&amp;Table2[[#This Row],[Average imdb]])/COUNT((Table2[Average imdb])-1)</f>
        <v>0.76649076517150394</v>
      </c>
    </row>
    <row r="880" spans="14:18" x14ac:dyDescent="0.3">
      <c r="N880" t="s">
        <v>1670</v>
      </c>
      <c r="O880">
        <v>7.3</v>
      </c>
      <c r="P880" s="14">
        <f t="shared" si="13"/>
        <v>7.1000000000000005</v>
      </c>
      <c r="Q880">
        <f>COUNTIF(preprocessed!$D$2:$D$3791,director!N421)</f>
        <v>4</v>
      </c>
      <c r="R880" s="43" cm="1">
        <f t="array" ref="R880">COUNTIF(Table2[Average imdb],"&lt;"&amp;Table2[[#This Row],[Average imdb]])/COUNT((Table2[Average imdb])-1)</f>
        <v>0.76649076517150394</v>
      </c>
    </row>
    <row r="881" spans="14:18" x14ac:dyDescent="0.3">
      <c r="N881" t="s">
        <v>1670</v>
      </c>
      <c r="O881">
        <v>7.3</v>
      </c>
      <c r="P881" s="14">
        <f t="shared" si="13"/>
        <v>7.1000000000000005</v>
      </c>
      <c r="Q881">
        <f>COUNTIF(preprocessed!$D$2:$D$3791,director!N379)</f>
        <v>1</v>
      </c>
      <c r="R881" s="43" cm="1">
        <f t="array" ref="R881">COUNTIF(Table2[Average imdb],"&lt;"&amp;Table2[[#This Row],[Average imdb]])/COUNT((Table2[Average imdb])-1)</f>
        <v>0.76649076517150394</v>
      </c>
    </row>
    <row r="882" spans="14:18" x14ac:dyDescent="0.3">
      <c r="N882" t="s">
        <v>1670</v>
      </c>
      <c r="O882">
        <v>6.7</v>
      </c>
      <c r="P882" s="14">
        <f t="shared" si="13"/>
        <v>7.1000000000000005</v>
      </c>
      <c r="Q882">
        <f>COUNTIF(preprocessed!$D$2:$D$3791,director!N954)</f>
        <v>3</v>
      </c>
      <c r="R882" s="43" cm="1">
        <f t="array" ref="R882">COUNTIF(Table2[Average imdb],"&lt;"&amp;Table2[[#This Row],[Average imdb]])/COUNT((Table2[Average imdb])-1)</f>
        <v>0.76649076517150394</v>
      </c>
    </row>
    <row r="883" spans="14:18" x14ac:dyDescent="0.3">
      <c r="N883" t="s">
        <v>11200</v>
      </c>
      <c r="O883">
        <v>7</v>
      </c>
      <c r="P883" s="14">
        <f t="shared" si="13"/>
        <v>7.1000000000000005</v>
      </c>
      <c r="Q883">
        <f>COUNTIF(preprocessed!$D$2:$D$3791,director!N3217)</f>
        <v>1</v>
      </c>
      <c r="R883" s="43" cm="1">
        <f t="array" ref="R883">COUNTIF(Table2[Average imdb],"&lt;"&amp;Table2[[#This Row],[Average imdb]])/COUNT((Table2[Average imdb])-1)</f>
        <v>0.76649076517150394</v>
      </c>
    </row>
    <row r="884" spans="14:18" x14ac:dyDescent="0.3">
      <c r="N884" t="s">
        <v>2104</v>
      </c>
      <c r="O884">
        <v>8.3000000000000007</v>
      </c>
      <c r="P884" s="14">
        <f t="shared" si="13"/>
        <v>7.1000000000000005</v>
      </c>
      <c r="Q884">
        <f>COUNTIF(preprocessed!$D$2:$D$3791,director!N2519)</f>
        <v>1</v>
      </c>
      <c r="R884" s="43" cm="1">
        <f t="array" ref="R884">COUNTIF(Table2[Average imdb],"&lt;"&amp;Table2[[#This Row],[Average imdb]])/COUNT((Table2[Average imdb])-1)</f>
        <v>0.76649076517150394</v>
      </c>
    </row>
    <row r="885" spans="14:18" x14ac:dyDescent="0.3">
      <c r="N885" t="s">
        <v>11200</v>
      </c>
      <c r="O885">
        <v>7.8</v>
      </c>
      <c r="P885" s="14">
        <f t="shared" si="13"/>
        <v>7.1000000000000005</v>
      </c>
      <c r="Q885">
        <f>COUNTIF(preprocessed!$D$2:$D$3791,director!N3111)</f>
        <v>2</v>
      </c>
      <c r="R885" s="43" cm="1">
        <f t="array" ref="R885">COUNTIF(Table2[Average imdb],"&lt;"&amp;Table2[[#This Row],[Average imdb]])/COUNT((Table2[Average imdb])-1)</f>
        <v>0.76649076517150394</v>
      </c>
    </row>
    <row r="886" spans="14:18" x14ac:dyDescent="0.3">
      <c r="N886" t="s">
        <v>11200</v>
      </c>
      <c r="O886">
        <v>6.5</v>
      </c>
      <c r="P886" s="14">
        <f t="shared" si="13"/>
        <v>7.1000000000000005</v>
      </c>
      <c r="Q886">
        <f>COUNTIF(preprocessed!$D$2:$D$3791,director!N3468)</f>
        <v>1</v>
      </c>
      <c r="R886" s="43" cm="1">
        <f t="array" ref="R886">COUNTIF(Table2[Average imdb],"&lt;"&amp;Table2[[#This Row],[Average imdb]])/COUNT((Table2[Average imdb])-1)</f>
        <v>0.76649076517150394</v>
      </c>
    </row>
    <row r="887" spans="14:18" x14ac:dyDescent="0.3">
      <c r="N887" t="s">
        <v>3951</v>
      </c>
      <c r="O887">
        <v>7.4</v>
      </c>
      <c r="P887" s="14">
        <f t="shared" si="13"/>
        <v>7.0875000000000004</v>
      </c>
      <c r="Q887">
        <f>COUNTIF(preprocessed!$D$2:$D$3791,director!N2798)</f>
        <v>3</v>
      </c>
      <c r="R887" s="43" cm="1">
        <f t="array" ref="R887">COUNTIF(Table2[Average imdb],"&lt;"&amp;Table2[[#This Row],[Average imdb]])/COUNT((Table2[Average imdb])-1)</f>
        <v>0.76437994722955149</v>
      </c>
    </row>
    <row r="888" spans="14:18" x14ac:dyDescent="0.3">
      <c r="N888" t="s">
        <v>3951</v>
      </c>
      <c r="O888">
        <v>5.8</v>
      </c>
      <c r="P888" s="14">
        <f t="shared" si="13"/>
        <v>7.0875000000000004</v>
      </c>
      <c r="Q888">
        <f>COUNTIF(preprocessed!$D$2:$D$3791,director!N999)</f>
        <v>1</v>
      </c>
      <c r="R888" s="43" cm="1">
        <f t="array" ref="R888">COUNTIF(Table2[Average imdb],"&lt;"&amp;Table2[[#This Row],[Average imdb]])/COUNT((Table2[Average imdb])-1)</f>
        <v>0.76437994722955149</v>
      </c>
    </row>
    <row r="889" spans="14:18" x14ac:dyDescent="0.3">
      <c r="N889" t="s">
        <v>3951</v>
      </c>
      <c r="O889">
        <v>7.6</v>
      </c>
      <c r="P889" s="14">
        <f t="shared" si="13"/>
        <v>7.0875000000000004</v>
      </c>
      <c r="Q889">
        <f>COUNTIF(preprocessed!$D$2:$D$3791,director!N2032)</f>
        <v>7</v>
      </c>
      <c r="R889" s="43" cm="1">
        <f t="array" ref="R889">COUNTIF(Table2[Average imdb],"&lt;"&amp;Table2[[#This Row],[Average imdb]])/COUNT((Table2[Average imdb])-1)</f>
        <v>0.76437994722955149</v>
      </c>
    </row>
    <row r="890" spans="14:18" x14ac:dyDescent="0.3">
      <c r="N890" t="s">
        <v>3951</v>
      </c>
      <c r="O890">
        <v>7.7</v>
      </c>
      <c r="P890" s="14">
        <f t="shared" si="13"/>
        <v>7.0875000000000004</v>
      </c>
      <c r="Q890">
        <f>COUNTIF(preprocessed!$D$2:$D$3791,director!N1855)</f>
        <v>1</v>
      </c>
      <c r="R890" s="43" cm="1">
        <f t="array" ref="R890">COUNTIF(Table2[Average imdb],"&lt;"&amp;Table2[[#This Row],[Average imdb]])/COUNT((Table2[Average imdb])-1)</f>
        <v>0.76437994722955149</v>
      </c>
    </row>
    <row r="891" spans="14:18" x14ac:dyDescent="0.3">
      <c r="N891" t="s">
        <v>3951</v>
      </c>
      <c r="O891">
        <v>7.3</v>
      </c>
      <c r="P891" s="14">
        <f t="shared" si="13"/>
        <v>7.0875000000000004</v>
      </c>
      <c r="Q891">
        <f>COUNTIF(preprocessed!$D$2:$D$3791,director!N2356)</f>
        <v>1</v>
      </c>
      <c r="R891" s="43" cm="1">
        <f t="array" ref="R891">COUNTIF(Table2[Average imdb],"&lt;"&amp;Table2[[#This Row],[Average imdb]])/COUNT((Table2[Average imdb])-1)</f>
        <v>0.76437994722955149</v>
      </c>
    </row>
    <row r="892" spans="14:18" x14ac:dyDescent="0.3">
      <c r="N892" t="s">
        <v>3951</v>
      </c>
      <c r="O892">
        <v>6.2</v>
      </c>
      <c r="P892" s="14">
        <f t="shared" si="13"/>
        <v>7.0875000000000004</v>
      </c>
      <c r="Q892">
        <f>COUNTIF(preprocessed!$D$2:$D$3791,director!N1907)</f>
        <v>3</v>
      </c>
      <c r="R892" s="43" cm="1">
        <f t="array" ref="R892">COUNTIF(Table2[Average imdb],"&lt;"&amp;Table2[[#This Row],[Average imdb]])/COUNT((Table2[Average imdb])-1)</f>
        <v>0.76437994722955149</v>
      </c>
    </row>
    <row r="893" spans="14:18" x14ac:dyDescent="0.3">
      <c r="N893" t="s">
        <v>3951</v>
      </c>
      <c r="O893">
        <v>7.1</v>
      </c>
      <c r="P893" s="14">
        <f t="shared" si="13"/>
        <v>7.0875000000000004</v>
      </c>
      <c r="Q893">
        <f>COUNTIF(preprocessed!$D$2:$D$3791,director!N2090)</f>
        <v>7</v>
      </c>
      <c r="R893" s="43" cm="1">
        <f t="array" ref="R893">COUNTIF(Table2[Average imdb],"&lt;"&amp;Table2[[#This Row],[Average imdb]])/COUNT((Table2[Average imdb])-1)</f>
        <v>0.76437994722955149</v>
      </c>
    </row>
    <row r="894" spans="14:18" x14ac:dyDescent="0.3">
      <c r="N894" t="s">
        <v>3951</v>
      </c>
      <c r="O894">
        <v>7.6</v>
      </c>
      <c r="P894" s="14">
        <f t="shared" si="13"/>
        <v>7.0875000000000004</v>
      </c>
      <c r="Q894">
        <f>COUNTIF(preprocessed!$D$2:$D$3791,director!N2631)</f>
        <v>1</v>
      </c>
      <c r="R894" s="43" cm="1">
        <f t="array" ref="R894">COUNTIF(Table2[Average imdb],"&lt;"&amp;Table2[[#This Row],[Average imdb]])/COUNT((Table2[Average imdb])-1)</f>
        <v>0.76437994722955149</v>
      </c>
    </row>
    <row r="895" spans="14:18" x14ac:dyDescent="0.3">
      <c r="N895" t="s">
        <v>1192</v>
      </c>
      <c r="O895">
        <v>5.4</v>
      </c>
      <c r="P895" s="14">
        <f t="shared" si="13"/>
        <v>7.0833333333333348</v>
      </c>
      <c r="Q895">
        <f>COUNTIF(preprocessed!$D$2:$D$3791,director!N595)</f>
        <v>2</v>
      </c>
      <c r="R895" s="43" cm="1">
        <f t="array" ref="R895">COUNTIF(Table2[Average imdb],"&lt;"&amp;Table2[[#This Row],[Average imdb]])/COUNT((Table2[Average imdb])-1)</f>
        <v>0.76279683377308705</v>
      </c>
    </row>
    <row r="896" spans="14:18" x14ac:dyDescent="0.3">
      <c r="N896" t="s">
        <v>1192</v>
      </c>
      <c r="O896">
        <v>7.9</v>
      </c>
      <c r="P896" s="14">
        <f t="shared" si="13"/>
        <v>7.0833333333333348</v>
      </c>
      <c r="Q896">
        <f>COUNTIF(preprocessed!$D$2:$D$3791,director!N609)</f>
        <v>7</v>
      </c>
      <c r="R896" s="43" cm="1">
        <f t="array" ref="R896">COUNTIF(Table2[Average imdb],"&lt;"&amp;Table2[[#This Row],[Average imdb]])/COUNT((Table2[Average imdb])-1)</f>
        <v>0.76279683377308705</v>
      </c>
    </row>
    <row r="897" spans="14:18" x14ac:dyDescent="0.3">
      <c r="N897" t="s">
        <v>1192</v>
      </c>
      <c r="O897">
        <v>7.8</v>
      </c>
      <c r="P897" s="14">
        <f t="shared" si="13"/>
        <v>7.0833333333333348</v>
      </c>
      <c r="Q897">
        <f>COUNTIF(preprocessed!$D$2:$D$3791,director!N1140)</f>
        <v>4</v>
      </c>
      <c r="R897" s="43" cm="1">
        <f t="array" ref="R897">COUNTIF(Table2[Average imdb],"&lt;"&amp;Table2[[#This Row],[Average imdb]])/COUNT((Table2[Average imdb])-1)</f>
        <v>0.76279683377308705</v>
      </c>
    </row>
    <row r="898" spans="14:18" x14ac:dyDescent="0.3">
      <c r="N898" t="s">
        <v>1192</v>
      </c>
      <c r="O898">
        <v>6.8</v>
      </c>
      <c r="P898" s="14">
        <f t="shared" ref="P898:P961" si="14">AVERAGEIF($N$2:$N$3791,N898,$O$2:$O$3791)</f>
        <v>7.0833333333333348</v>
      </c>
      <c r="Q898">
        <f>COUNTIF(preprocessed!$D$2:$D$3791,director!N262)</f>
        <v>1</v>
      </c>
      <c r="R898" s="43" cm="1">
        <f t="array" ref="R898">COUNTIF(Table2[Average imdb],"&lt;"&amp;Table2[[#This Row],[Average imdb]])/COUNT((Table2[Average imdb])-1)</f>
        <v>0.76279683377308705</v>
      </c>
    </row>
    <row r="899" spans="14:18" x14ac:dyDescent="0.3">
      <c r="N899" t="s">
        <v>1192</v>
      </c>
      <c r="O899">
        <v>7</v>
      </c>
      <c r="P899" s="14">
        <f t="shared" si="14"/>
        <v>7.0833333333333348</v>
      </c>
      <c r="Q899">
        <f>COUNTIF(preprocessed!$D$2:$D$3791,director!N278)</f>
        <v>2</v>
      </c>
      <c r="R899" s="43" cm="1">
        <f t="array" ref="R899">COUNTIF(Table2[Average imdb],"&lt;"&amp;Table2[[#This Row],[Average imdb]])/COUNT((Table2[Average imdb])-1)</f>
        <v>0.76279683377308705</v>
      </c>
    </row>
    <row r="900" spans="14:18" x14ac:dyDescent="0.3">
      <c r="N900" t="s">
        <v>1192</v>
      </c>
      <c r="O900">
        <v>7.6</v>
      </c>
      <c r="P900" s="14">
        <f t="shared" si="14"/>
        <v>7.0833333333333348</v>
      </c>
      <c r="Q900">
        <f>COUNTIF(preprocessed!$D$2:$D$3791,director!N699)</f>
        <v>1</v>
      </c>
      <c r="R900" s="43" cm="1">
        <f t="array" ref="R900">COUNTIF(Table2[Average imdb],"&lt;"&amp;Table2[[#This Row],[Average imdb]])/COUNT((Table2[Average imdb])-1)</f>
        <v>0.76279683377308705</v>
      </c>
    </row>
    <row r="901" spans="14:18" x14ac:dyDescent="0.3">
      <c r="N901" t="s">
        <v>284</v>
      </c>
      <c r="O901">
        <v>6.8</v>
      </c>
      <c r="P901" s="14">
        <f t="shared" si="14"/>
        <v>7.0749999999999993</v>
      </c>
      <c r="Q901">
        <f>COUNTIF(preprocessed!$D$2:$D$3791,director!N2468)</f>
        <v>9</v>
      </c>
      <c r="R901" s="43" cm="1">
        <f t="array" ref="R901">COUNTIF(Table2[Average imdb],"&lt;"&amp;Table2[[#This Row],[Average imdb]])/COUNT((Table2[Average imdb])-1)</f>
        <v>0.75857519788918204</v>
      </c>
    </row>
    <row r="902" spans="14:18" x14ac:dyDescent="0.3">
      <c r="N902" t="s">
        <v>1048</v>
      </c>
      <c r="O902">
        <v>6.4</v>
      </c>
      <c r="P902" s="14">
        <f t="shared" si="14"/>
        <v>7.0749999999999993</v>
      </c>
      <c r="Q902">
        <f>COUNTIF(preprocessed!$D$2:$D$3791,director!N988)</f>
        <v>5</v>
      </c>
      <c r="R902" s="43" cm="1">
        <f t="array" ref="R902">COUNTIF(Table2[Average imdb],"&lt;"&amp;Table2[[#This Row],[Average imdb]])/COUNT((Table2[Average imdb])-1)</f>
        <v>0.75857519788918204</v>
      </c>
    </row>
    <row r="903" spans="14:18" x14ac:dyDescent="0.3">
      <c r="N903" t="s">
        <v>1048</v>
      </c>
      <c r="O903">
        <v>7.9</v>
      </c>
      <c r="P903" s="14">
        <f t="shared" si="14"/>
        <v>7.0749999999999993</v>
      </c>
      <c r="Q903">
        <f>COUNTIF(preprocessed!$D$2:$D$3791,director!N1611)</f>
        <v>5</v>
      </c>
      <c r="R903" s="43" cm="1">
        <f t="array" ref="R903">COUNTIF(Table2[Average imdb],"&lt;"&amp;Table2[[#This Row],[Average imdb]])/COUNT((Table2[Average imdb])-1)</f>
        <v>0.75857519788918204</v>
      </c>
    </row>
    <row r="904" spans="14:18" x14ac:dyDescent="0.3">
      <c r="N904" t="s">
        <v>1048</v>
      </c>
      <c r="O904">
        <v>6.3</v>
      </c>
      <c r="P904" s="14">
        <f t="shared" si="14"/>
        <v>7.0749999999999993</v>
      </c>
      <c r="Q904">
        <f>COUNTIF(preprocessed!$D$2:$D$3791,director!N226)</f>
        <v>4</v>
      </c>
      <c r="R904" s="43" cm="1">
        <f t="array" ref="R904">COUNTIF(Table2[Average imdb],"&lt;"&amp;Table2[[#This Row],[Average imdb]])/COUNT((Table2[Average imdb])-1)</f>
        <v>0.75857519788918204</v>
      </c>
    </row>
    <row r="905" spans="14:18" x14ac:dyDescent="0.3">
      <c r="N905" t="s">
        <v>1048</v>
      </c>
      <c r="O905">
        <v>6.7</v>
      </c>
      <c r="P905" s="14">
        <f t="shared" si="14"/>
        <v>7.0749999999999993</v>
      </c>
      <c r="Q905">
        <f>COUNTIF(preprocessed!$D$2:$D$3791,director!N231)</f>
        <v>2</v>
      </c>
      <c r="R905" s="43" cm="1">
        <f t="array" ref="R905">COUNTIF(Table2[Average imdb],"&lt;"&amp;Table2[[#This Row],[Average imdb]])/COUNT((Table2[Average imdb])-1)</f>
        <v>0.75857519788918204</v>
      </c>
    </row>
    <row r="906" spans="14:18" x14ac:dyDescent="0.3">
      <c r="N906" t="s">
        <v>284</v>
      </c>
      <c r="O906">
        <v>7.3</v>
      </c>
      <c r="P906" s="14">
        <f t="shared" si="14"/>
        <v>7.0749999999999993</v>
      </c>
      <c r="Q906">
        <f>COUNTIF(preprocessed!$D$2:$D$3791,director!N51)</f>
        <v>3</v>
      </c>
      <c r="R906" s="43" cm="1">
        <f t="array" ref="R906">COUNTIF(Table2[Average imdb],"&lt;"&amp;Table2[[#This Row],[Average imdb]])/COUNT((Table2[Average imdb])-1)</f>
        <v>0.75857519788918204</v>
      </c>
    </row>
    <row r="907" spans="14:18" x14ac:dyDescent="0.3">
      <c r="N907" t="s">
        <v>1048</v>
      </c>
      <c r="O907">
        <v>7.8</v>
      </c>
      <c r="P907" s="14">
        <f t="shared" si="14"/>
        <v>7.0749999999999993</v>
      </c>
      <c r="Q907">
        <f>COUNTIF(preprocessed!$D$2:$D$3791,director!N991)</f>
        <v>3</v>
      </c>
      <c r="R907" s="43" cm="1">
        <f t="array" ref="R907">COUNTIF(Table2[Average imdb],"&lt;"&amp;Table2[[#This Row],[Average imdb]])/COUNT((Table2[Average imdb])-1)</f>
        <v>0.75857519788918204</v>
      </c>
    </row>
    <row r="908" spans="14:18" x14ac:dyDescent="0.3">
      <c r="N908" t="s">
        <v>284</v>
      </c>
      <c r="O908">
        <v>6.6</v>
      </c>
      <c r="P908" s="14">
        <f t="shared" si="14"/>
        <v>7.0749999999999993</v>
      </c>
      <c r="Q908">
        <f>COUNTIF(preprocessed!$D$2:$D$3791,director!N191)</f>
        <v>1</v>
      </c>
      <c r="R908" s="43" cm="1">
        <f t="array" ref="R908">COUNTIF(Table2[Average imdb],"&lt;"&amp;Table2[[#This Row],[Average imdb]])/COUNT((Table2[Average imdb])-1)</f>
        <v>0.75857519788918204</v>
      </c>
    </row>
    <row r="909" spans="14:18" x14ac:dyDescent="0.3">
      <c r="N909" t="s">
        <v>284</v>
      </c>
      <c r="O909">
        <v>7.6</v>
      </c>
      <c r="P909" s="14">
        <f t="shared" si="14"/>
        <v>7.0749999999999993</v>
      </c>
      <c r="Q909">
        <f>COUNTIF(preprocessed!$D$2:$D$3791,director!N853)</f>
        <v>1</v>
      </c>
      <c r="R909" s="43" cm="1">
        <f t="array" ref="R909">COUNTIF(Table2[Average imdb],"&lt;"&amp;Table2[[#This Row],[Average imdb]])/COUNT((Table2[Average imdb])-1)</f>
        <v>0.75857519788918204</v>
      </c>
    </row>
    <row r="910" spans="14:18" x14ac:dyDescent="0.3">
      <c r="N910" t="s">
        <v>1048</v>
      </c>
      <c r="O910">
        <v>7.3</v>
      </c>
      <c r="P910" s="14">
        <f t="shared" si="14"/>
        <v>7.0749999999999993</v>
      </c>
      <c r="Q910">
        <f>COUNTIF(preprocessed!$D$2:$D$3791,director!N1635)</f>
        <v>1</v>
      </c>
      <c r="R910" s="43" cm="1">
        <f t="array" ref="R910">COUNTIF(Table2[Average imdb],"&lt;"&amp;Table2[[#This Row],[Average imdb]])/COUNT((Table2[Average imdb])-1)</f>
        <v>0.75857519788918204</v>
      </c>
    </row>
    <row r="911" spans="14:18" x14ac:dyDescent="0.3">
      <c r="N911" t="s">
        <v>1048</v>
      </c>
      <c r="O911">
        <v>7.3</v>
      </c>
      <c r="P911" s="14">
        <f t="shared" si="14"/>
        <v>7.0749999999999993</v>
      </c>
      <c r="Q911">
        <f>COUNTIF(preprocessed!$D$2:$D$3791,director!N1872)</f>
        <v>10</v>
      </c>
      <c r="R911" s="43" cm="1">
        <f t="array" ref="R911">COUNTIF(Table2[Average imdb],"&lt;"&amp;Table2[[#This Row],[Average imdb]])/COUNT((Table2[Average imdb])-1)</f>
        <v>0.75857519788918204</v>
      </c>
    </row>
    <row r="912" spans="14:18" x14ac:dyDescent="0.3">
      <c r="N912" t="s">
        <v>1048</v>
      </c>
      <c r="O912">
        <v>6.9</v>
      </c>
      <c r="P912" s="14">
        <f t="shared" si="14"/>
        <v>7.0749999999999993</v>
      </c>
      <c r="Q912">
        <f>COUNTIF(preprocessed!$D$2:$D$3791,director!N2368)</f>
        <v>1</v>
      </c>
      <c r="R912" s="43" cm="1">
        <f t="array" ref="R912">COUNTIF(Table2[Average imdb],"&lt;"&amp;Table2[[#This Row],[Average imdb]])/COUNT((Table2[Average imdb])-1)</f>
        <v>0.75857519788918204</v>
      </c>
    </row>
    <row r="913" spans="14:18" x14ac:dyDescent="0.3">
      <c r="N913" t="s">
        <v>4484</v>
      </c>
      <c r="O913">
        <v>7.4</v>
      </c>
      <c r="P913" s="14">
        <f t="shared" si="14"/>
        <v>7.0750000000000002</v>
      </c>
      <c r="Q913">
        <f>COUNTIF(preprocessed!$D$2:$D$3791,director!N1668)</f>
        <v>15</v>
      </c>
      <c r="R913" s="43" cm="1">
        <f t="array" ref="R913">COUNTIF(Table2[Average imdb],"&lt;"&amp;Table2[[#This Row],[Average imdb]])/COUNT((Table2[Average imdb])-1)</f>
        <v>0.75857519788918204</v>
      </c>
    </row>
    <row r="914" spans="14:18" x14ac:dyDescent="0.3">
      <c r="N914" t="s">
        <v>4484</v>
      </c>
      <c r="O914">
        <v>6</v>
      </c>
      <c r="P914" s="14">
        <f t="shared" si="14"/>
        <v>7.0750000000000002</v>
      </c>
      <c r="Q914">
        <f>COUNTIF(preprocessed!$D$2:$D$3791,director!N1150)</f>
        <v>10</v>
      </c>
      <c r="R914" s="43" cm="1">
        <f t="array" ref="R914">COUNTIF(Table2[Average imdb],"&lt;"&amp;Table2[[#This Row],[Average imdb]])/COUNT((Table2[Average imdb])-1)</f>
        <v>0.75857519788918204</v>
      </c>
    </row>
    <row r="915" spans="14:18" x14ac:dyDescent="0.3">
      <c r="N915" t="s">
        <v>4484</v>
      </c>
      <c r="O915">
        <v>7.9</v>
      </c>
      <c r="P915" s="14">
        <f t="shared" si="14"/>
        <v>7.0750000000000002</v>
      </c>
      <c r="Q915">
        <f>COUNTIF(preprocessed!$D$2:$D$3791,director!N1501)</f>
        <v>4</v>
      </c>
      <c r="R915" s="43" cm="1">
        <f t="array" ref="R915">COUNTIF(Table2[Average imdb],"&lt;"&amp;Table2[[#This Row],[Average imdb]])/COUNT((Table2[Average imdb])-1)</f>
        <v>0.75857519788918204</v>
      </c>
    </row>
    <row r="916" spans="14:18" x14ac:dyDescent="0.3">
      <c r="N916" t="s">
        <v>4484</v>
      </c>
      <c r="O916">
        <v>7</v>
      </c>
      <c r="P916" s="14">
        <f t="shared" si="14"/>
        <v>7.0750000000000002</v>
      </c>
      <c r="Q916">
        <f>COUNTIF(preprocessed!$D$2:$D$3791,director!N1295)</f>
        <v>2</v>
      </c>
      <c r="R916" s="43" cm="1">
        <f t="array" ref="R916">COUNTIF(Table2[Average imdb],"&lt;"&amp;Table2[[#This Row],[Average imdb]])/COUNT((Table2[Average imdb])-1)</f>
        <v>0.75857519788918204</v>
      </c>
    </row>
    <row r="917" spans="14:18" x14ac:dyDescent="0.3">
      <c r="N917" t="s">
        <v>7266</v>
      </c>
      <c r="O917">
        <v>7.2</v>
      </c>
      <c r="P917" s="14">
        <f t="shared" si="14"/>
        <v>7.0666666666666664</v>
      </c>
      <c r="Q917">
        <f>COUNTIF(preprocessed!$D$2:$D$3791,director!N2022)</f>
        <v>6</v>
      </c>
      <c r="R917" s="43" cm="1">
        <f t="array" ref="R917">COUNTIF(Table2[Average imdb],"&lt;"&amp;Table2[[#This Row],[Average imdb]])/COUNT((Table2[Average imdb])-1)</f>
        <v>0.7569920844327177</v>
      </c>
    </row>
    <row r="918" spans="14:18" x14ac:dyDescent="0.3">
      <c r="N918" t="s">
        <v>7266</v>
      </c>
      <c r="O918">
        <v>6.2</v>
      </c>
      <c r="P918" s="14">
        <f t="shared" si="14"/>
        <v>7.0666666666666664</v>
      </c>
      <c r="Q918">
        <f>COUNTIF(preprocessed!$D$2:$D$3791,director!N3597)</f>
        <v>6</v>
      </c>
      <c r="R918" s="43" cm="1">
        <f t="array" ref="R918">COUNTIF(Table2[Average imdb],"&lt;"&amp;Table2[[#This Row],[Average imdb]])/COUNT((Table2[Average imdb])-1)</f>
        <v>0.7569920844327177</v>
      </c>
    </row>
    <row r="919" spans="14:18" x14ac:dyDescent="0.3">
      <c r="N919" t="s">
        <v>7266</v>
      </c>
      <c r="O919">
        <v>7.8</v>
      </c>
      <c r="P919" s="14">
        <f t="shared" si="14"/>
        <v>7.0666666666666664</v>
      </c>
      <c r="Q919">
        <f>COUNTIF(preprocessed!$D$2:$D$3791,director!N1957)</f>
        <v>5</v>
      </c>
      <c r="R919" s="43" cm="1">
        <f t="array" ref="R919">COUNTIF(Table2[Average imdb],"&lt;"&amp;Table2[[#This Row],[Average imdb]])/COUNT((Table2[Average imdb])-1)</f>
        <v>0.7569920844327177</v>
      </c>
    </row>
    <row r="920" spans="14:18" x14ac:dyDescent="0.3">
      <c r="N920" t="s">
        <v>1908</v>
      </c>
      <c r="O920">
        <v>6.9</v>
      </c>
      <c r="P920" s="14">
        <f t="shared" si="14"/>
        <v>7.0666666666666664</v>
      </c>
      <c r="Q920">
        <f>COUNTIF(preprocessed!$D$2:$D$3791,director!N443)</f>
        <v>3</v>
      </c>
      <c r="R920" s="43" cm="1">
        <f t="array" ref="R920">COUNTIF(Table2[Average imdb],"&lt;"&amp;Table2[[#This Row],[Average imdb]])/COUNT((Table2[Average imdb])-1)</f>
        <v>0.7569920844327177</v>
      </c>
    </row>
    <row r="921" spans="14:18" x14ac:dyDescent="0.3">
      <c r="N921" t="s">
        <v>1908</v>
      </c>
      <c r="O921">
        <v>6.8</v>
      </c>
      <c r="P921" s="14">
        <f t="shared" si="14"/>
        <v>7.0666666666666664</v>
      </c>
      <c r="Q921">
        <f>COUNTIF(preprocessed!$D$2:$D$3791,director!N1031)</f>
        <v>2</v>
      </c>
      <c r="R921" s="43" cm="1">
        <f t="array" ref="R921">COUNTIF(Table2[Average imdb],"&lt;"&amp;Table2[[#This Row],[Average imdb]])/COUNT((Table2[Average imdb])-1)</f>
        <v>0.7569920844327177</v>
      </c>
    </row>
    <row r="922" spans="14:18" x14ac:dyDescent="0.3">
      <c r="N922" t="s">
        <v>1908</v>
      </c>
      <c r="O922">
        <v>7.5</v>
      </c>
      <c r="P922" s="14">
        <f t="shared" si="14"/>
        <v>7.0666666666666664</v>
      </c>
      <c r="Q922">
        <f>COUNTIF(preprocessed!$D$2:$D$3791,director!N3321)</f>
        <v>5</v>
      </c>
      <c r="R922" s="43" cm="1">
        <f t="array" ref="R922">COUNTIF(Table2[Average imdb],"&lt;"&amp;Table2[[#This Row],[Average imdb]])/COUNT((Table2[Average imdb])-1)</f>
        <v>0.7569920844327177</v>
      </c>
    </row>
    <row r="923" spans="14:18" x14ac:dyDescent="0.3">
      <c r="N923" t="s">
        <v>3810</v>
      </c>
      <c r="O923">
        <v>7.5</v>
      </c>
      <c r="P923" s="14">
        <f t="shared" si="14"/>
        <v>7.06</v>
      </c>
      <c r="Q923">
        <f>COUNTIF(preprocessed!$D$2:$D$3791,director!N1455)</f>
        <v>1</v>
      </c>
      <c r="R923" s="43" cm="1">
        <f t="array" ref="R923">COUNTIF(Table2[Average imdb],"&lt;"&amp;Table2[[#This Row],[Average imdb]])/COUNT((Table2[Average imdb])-1)</f>
        <v>0.75567282321899731</v>
      </c>
    </row>
    <row r="924" spans="14:18" x14ac:dyDescent="0.3">
      <c r="N924" t="s">
        <v>3810</v>
      </c>
      <c r="O924">
        <v>6.8</v>
      </c>
      <c r="P924" s="14">
        <f t="shared" si="14"/>
        <v>7.06</v>
      </c>
      <c r="Q924">
        <f>COUNTIF(preprocessed!$D$2:$D$3791,director!N1973)</f>
        <v>2</v>
      </c>
      <c r="R924" s="43" cm="1">
        <f t="array" ref="R924">COUNTIF(Table2[Average imdb],"&lt;"&amp;Table2[[#This Row],[Average imdb]])/COUNT((Table2[Average imdb])-1)</f>
        <v>0.75567282321899731</v>
      </c>
    </row>
    <row r="925" spans="14:18" x14ac:dyDescent="0.3">
      <c r="N925" t="s">
        <v>3810</v>
      </c>
      <c r="O925">
        <v>6.8</v>
      </c>
      <c r="P925" s="14">
        <f t="shared" si="14"/>
        <v>7.06</v>
      </c>
      <c r="Q925">
        <f>COUNTIF(preprocessed!$D$2:$D$3791,director!N2828)</f>
        <v>1</v>
      </c>
      <c r="R925" s="43" cm="1">
        <f t="array" ref="R925">COUNTIF(Table2[Average imdb],"&lt;"&amp;Table2[[#This Row],[Average imdb]])/COUNT((Table2[Average imdb])-1)</f>
        <v>0.75567282321899731</v>
      </c>
    </row>
    <row r="926" spans="14:18" x14ac:dyDescent="0.3">
      <c r="N926" t="s">
        <v>3810</v>
      </c>
      <c r="O926">
        <v>7.7</v>
      </c>
      <c r="P926" s="14">
        <f t="shared" si="14"/>
        <v>7.06</v>
      </c>
      <c r="Q926">
        <f>COUNTIF(preprocessed!$D$2:$D$3791,director!N958)</f>
        <v>3</v>
      </c>
      <c r="R926" s="43" cm="1">
        <f t="array" ref="R926">COUNTIF(Table2[Average imdb],"&lt;"&amp;Table2[[#This Row],[Average imdb]])/COUNT((Table2[Average imdb])-1)</f>
        <v>0.75567282321899731</v>
      </c>
    </row>
    <row r="927" spans="14:18" x14ac:dyDescent="0.3">
      <c r="N927" t="s">
        <v>3810</v>
      </c>
      <c r="O927">
        <v>6.5</v>
      </c>
      <c r="P927" s="14">
        <f t="shared" si="14"/>
        <v>7.06</v>
      </c>
      <c r="Q927">
        <f>COUNTIF(preprocessed!$D$2:$D$3791,director!N2112)</f>
        <v>1</v>
      </c>
      <c r="R927" s="43" cm="1">
        <f t="array" ref="R927">COUNTIF(Table2[Average imdb],"&lt;"&amp;Table2[[#This Row],[Average imdb]])/COUNT((Table2[Average imdb])-1)</f>
        <v>0.75567282321899731</v>
      </c>
    </row>
    <row r="928" spans="14:18" x14ac:dyDescent="0.3">
      <c r="N928" t="s">
        <v>1497</v>
      </c>
      <c r="O928">
        <v>6</v>
      </c>
      <c r="P928" s="14">
        <f t="shared" si="14"/>
        <v>7.05</v>
      </c>
      <c r="Q928">
        <f>COUNTIF(preprocessed!$D$2:$D$3791,director!N336)</f>
        <v>25</v>
      </c>
      <c r="R928" s="43" cm="1">
        <f t="array" ref="R928">COUNTIF(Table2[Average imdb],"&lt;"&amp;Table2[[#This Row],[Average imdb]])/COUNT((Table2[Average imdb])-1)</f>
        <v>0.74986807387862797</v>
      </c>
    </row>
    <row r="929" spans="14:18" x14ac:dyDescent="0.3">
      <c r="N929" t="s">
        <v>197</v>
      </c>
      <c r="O929">
        <v>6.5</v>
      </c>
      <c r="P929" s="14">
        <f t="shared" si="14"/>
        <v>7.05</v>
      </c>
      <c r="Q929">
        <f>COUNTIF(preprocessed!$D$2:$D$3791,director!N34)</f>
        <v>2</v>
      </c>
      <c r="R929" s="43" cm="1">
        <f t="array" ref="R929">COUNTIF(Table2[Average imdb],"&lt;"&amp;Table2[[#This Row],[Average imdb]])/COUNT((Table2[Average imdb])-1)</f>
        <v>0.74986807387862797</v>
      </c>
    </row>
    <row r="930" spans="14:18" x14ac:dyDescent="0.3">
      <c r="N930" t="s">
        <v>197</v>
      </c>
      <c r="O930">
        <v>7.6</v>
      </c>
      <c r="P930" s="14">
        <f t="shared" si="14"/>
        <v>7.05</v>
      </c>
      <c r="Q930">
        <f>COUNTIF(preprocessed!$D$2:$D$3791,director!N1315)</f>
        <v>6</v>
      </c>
      <c r="R930" s="43" cm="1">
        <f t="array" ref="R930">COUNTIF(Table2[Average imdb],"&lt;"&amp;Table2[[#This Row],[Average imdb]])/COUNT((Table2[Average imdb])-1)</f>
        <v>0.74986807387862797</v>
      </c>
    </row>
    <row r="931" spans="14:18" x14ac:dyDescent="0.3">
      <c r="N931" t="s">
        <v>197</v>
      </c>
      <c r="O931">
        <v>7</v>
      </c>
      <c r="P931" s="14">
        <f t="shared" si="14"/>
        <v>7.05</v>
      </c>
      <c r="Q931">
        <f>COUNTIF(preprocessed!$D$2:$D$3791,director!N2794)</f>
        <v>6</v>
      </c>
      <c r="R931" s="43" cm="1">
        <f t="array" ref="R931">COUNTIF(Table2[Average imdb],"&lt;"&amp;Table2[[#This Row],[Average imdb]])/COUNT((Table2[Average imdb])-1)</f>
        <v>0.74986807387862797</v>
      </c>
    </row>
    <row r="932" spans="14:18" x14ac:dyDescent="0.3">
      <c r="N932" t="s">
        <v>1497</v>
      </c>
      <c r="O932">
        <v>7</v>
      </c>
      <c r="P932" s="14">
        <f t="shared" si="14"/>
        <v>7.05</v>
      </c>
      <c r="Q932">
        <f>COUNTIF(preprocessed!$D$2:$D$3791,director!N1915)</f>
        <v>5</v>
      </c>
      <c r="R932" s="43" cm="1">
        <f t="array" ref="R932">COUNTIF(Table2[Average imdb],"&lt;"&amp;Table2[[#This Row],[Average imdb]])/COUNT((Table2[Average imdb])-1)</f>
        <v>0.74986807387862797</v>
      </c>
    </row>
    <row r="933" spans="14:18" x14ac:dyDescent="0.3">
      <c r="N933" t="s">
        <v>8544</v>
      </c>
      <c r="O933">
        <v>7.5</v>
      </c>
      <c r="P933" s="14">
        <f t="shared" si="14"/>
        <v>7.05</v>
      </c>
      <c r="Q933">
        <f>COUNTIF(preprocessed!$D$2:$D$3791,director!N2445)</f>
        <v>5</v>
      </c>
      <c r="R933" s="43" cm="1">
        <f t="array" ref="R933">COUNTIF(Table2[Average imdb],"&lt;"&amp;Table2[[#This Row],[Average imdb]])/COUNT((Table2[Average imdb])-1)</f>
        <v>0.74986807387862797</v>
      </c>
    </row>
    <row r="934" spans="14:18" x14ac:dyDescent="0.3">
      <c r="N934" t="s">
        <v>1497</v>
      </c>
      <c r="O934">
        <v>7.7</v>
      </c>
      <c r="P934" s="14">
        <f t="shared" si="14"/>
        <v>7.05</v>
      </c>
      <c r="Q934">
        <f>COUNTIF(preprocessed!$D$2:$D$3791,director!N1318)</f>
        <v>4</v>
      </c>
      <c r="R934" s="43" cm="1">
        <f t="array" ref="R934">COUNTIF(Table2[Average imdb],"&lt;"&amp;Table2[[#This Row],[Average imdb]])/COUNT((Table2[Average imdb])-1)</f>
        <v>0.74986807387862797</v>
      </c>
    </row>
    <row r="935" spans="14:18" x14ac:dyDescent="0.3">
      <c r="N935" t="s">
        <v>1497</v>
      </c>
      <c r="O935">
        <v>7.5</v>
      </c>
      <c r="P935" s="14">
        <f t="shared" si="14"/>
        <v>7.05</v>
      </c>
      <c r="Q935">
        <f>COUNTIF(preprocessed!$D$2:$D$3791,director!N1342)</f>
        <v>2</v>
      </c>
      <c r="R935" s="43" cm="1">
        <f t="array" ref="R935">COUNTIF(Table2[Average imdb],"&lt;"&amp;Table2[[#This Row],[Average imdb]])/COUNT((Table2[Average imdb])-1)</f>
        <v>0.74986807387862797</v>
      </c>
    </row>
    <row r="936" spans="14:18" x14ac:dyDescent="0.3">
      <c r="N936" t="s">
        <v>1399</v>
      </c>
      <c r="O936">
        <v>7.3</v>
      </c>
      <c r="P936" s="14">
        <f t="shared" si="14"/>
        <v>7.05</v>
      </c>
      <c r="Q936">
        <f>COUNTIF(preprocessed!$D$2:$D$3791,director!N312)</f>
        <v>3</v>
      </c>
      <c r="R936" s="43" cm="1">
        <f t="array" ref="R936">COUNTIF(Table2[Average imdb],"&lt;"&amp;Table2[[#This Row],[Average imdb]])/COUNT((Table2[Average imdb])-1)</f>
        <v>0.74986807387862797</v>
      </c>
    </row>
    <row r="937" spans="14:18" x14ac:dyDescent="0.3">
      <c r="N937" t="s">
        <v>197</v>
      </c>
      <c r="O937">
        <v>7.4</v>
      </c>
      <c r="P937" s="14">
        <f t="shared" si="14"/>
        <v>7.05</v>
      </c>
      <c r="Q937">
        <f>COUNTIF(preprocessed!$D$2:$D$3791,director!N1534)</f>
        <v>9</v>
      </c>
      <c r="R937" s="43" cm="1">
        <f t="array" ref="R937">COUNTIF(Table2[Average imdb],"&lt;"&amp;Table2[[#This Row],[Average imdb]])/COUNT((Table2[Average imdb])-1)</f>
        <v>0.74986807387862797</v>
      </c>
    </row>
    <row r="938" spans="14:18" x14ac:dyDescent="0.3">
      <c r="N938" t="s">
        <v>8544</v>
      </c>
      <c r="O938">
        <v>6.6</v>
      </c>
      <c r="P938" s="14">
        <f t="shared" si="14"/>
        <v>7.05</v>
      </c>
      <c r="Q938">
        <f>COUNTIF(preprocessed!$D$2:$D$3791,director!N2334)</f>
        <v>3</v>
      </c>
      <c r="R938" s="43" cm="1">
        <f t="array" ref="R938">COUNTIF(Table2[Average imdb],"&lt;"&amp;Table2[[#This Row],[Average imdb]])/COUNT((Table2[Average imdb])-1)</f>
        <v>0.74986807387862797</v>
      </c>
    </row>
    <row r="939" spans="14:18" x14ac:dyDescent="0.3">
      <c r="N939" t="s">
        <v>197</v>
      </c>
      <c r="O939">
        <v>6.7</v>
      </c>
      <c r="P939" s="14">
        <f t="shared" si="14"/>
        <v>7.05</v>
      </c>
      <c r="Q939">
        <f>COUNTIF(preprocessed!$D$2:$D$3791,director!N116)</f>
        <v>1</v>
      </c>
      <c r="R939" s="43" cm="1">
        <f t="array" ref="R939">COUNTIF(Table2[Average imdb],"&lt;"&amp;Table2[[#This Row],[Average imdb]])/COUNT((Table2[Average imdb])-1)</f>
        <v>0.74986807387862797</v>
      </c>
    </row>
    <row r="940" spans="14:18" x14ac:dyDescent="0.3">
      <c r="N940" t="s">
        <v>197</v>
      </c>
      <c r="O940">
        <v>7</v>
      </c>
      <c r="P940" s="14">
        <f t="shared" si="14"/>
        <v>7.05</v>
      </c>
      <c r="Q940">
        <f>COUNTIF(preprocessed!$D$2:$D$3791,director!N423)</f>
        <v>4</v>
      </c>
      <c r="R940" s="43" cm="1">
        <f t="array" ref="R940">COUNTIF(Table2[Average imdb],"&lt;"&amp;Table2[[#This Row],[Average imdb]])/COUNT((Table2[Average imdb])-1)</f>
        <v>0.74986807387862797</v>
      </c>
    </row>
    <row r="941" spans="14:18" x14ac:dyDescent="0.3">
      <c r="N941" t="s">
        <v>197</v>
      </c>
      <c r="O941">
        <v>7</v>
      </c>
      <c r="P941" s="14">
        <f t="shared" si="14"/>
        <v>7.05</v>
      </c>
      <c r="Q941">
        <f>COUNTIF(preprocessed!$D$2:$D$3791,director!N1252)</f>
        <v>3</v>
      </c>
      <c r="R941" s="43" cm="1">
        <f t="array" ref="R941">COUNTIF(Table2[Average imdb],"&lt;"&amp;Table2[[#This Row],[Average imdb]])/COUNT((Table2[Average imdb])-1)</f>
        <v>0.74986807387862797</v>
      </c>
    </row>
    <row r="942" spans="14:18" x14ac:dyDescent="0.3">
      <c r="N942" t="s">
        <v>197</v>
      </c>
      <c r="O942">
        <v>7.9</v>
      </c>
      <c r="P942" s="14">
        <f t="shared" si="14"/>
        <v>7.05</v>
      </c>
      <c r="Q942">
        <f>COUNTIF(preprocessed!$D$2:$D$3791,director!N1997)</f>
        <v>8</v>
      </c>
      <c r="R942" s="43" cm="1">
        <f t="array" ref="R942">COUNTIF(Table2[Average imdb],"&lt;"&amp;Table2[[#This Row],[Average imdb]])/COUNT((Table2[Average imdb])-1)</f>
        <v>0.74986807387862797</v>
      </c>
    </row>
    <row r="943" spans="14:18" x14ac:dyDescent="0.3">
      <c r="N943" t="s">
        <v>197</v>
      </c>
      <c r="O943">
        <v>7.5</v>
      </c>
      <c r="P943" s="14">
        <f t="shared" si="14"/>
        <v>7.05</v>
      </c>
      <c r="Q943">
        <f>COUNTIF(preprocessed!$D$2:$D$3791,director!N2357)</f>
        <v>6</v>
      </c>
      <c r="R943" s="43" cm="1">
        <f t="array" ref="R943">COUNTIF(Table2[Average imdb],"&lt;"&amp;Table2[[#This Row],[Average imdb]])/COUNT((Table2[Average imdb])-1)</f>
        <v>0.74986807387862797</v>
      </c>
    </row>
    <row r="944" spans="14:18" x14ac:dyDescent="0.3">
      <c r="N944" t="s">
        <v>197</v>
      </c>
      <c r="O944">
        <v>6.2</v>
      </c>
      <c r="P944" s="14">
        <f t="shared" si="14"/>
        <v>7.05</v>
      </c>
      <c r="Q944">
        <f>COUNTIF(preprocessed!$D$2:$D$3791,director!N132)</f>
        <v>1</v>
      </c>
      <c r="R944" s="43" cm="1">
        <f t="array" ref="R944">COUNTIF(Table2[Average imdb],"&lt;"&amp;Table2[[#This Row],[Average imdb]])/COUNT((Table2[Average imdb])-1)</f>
        <v>0.74986807387862797</v>
      </c>
    </row>
    <row r="945" spans="14:18" x14ac:dyDescent="0.3">
      <c r="N945" t="s">
        <v>197</v>
      </c>
      <c r="O945">
        <v>5.7</v>
      </c>
      <c r="P945" s="14">
        <f t="shared" si="14"/>
        <v>7.05</v>
      </c>
      <c r="Q945">
        <f>COUNTIF(preprocessed!$D$2:$D$3791,director!N276)</f>
        <v>1</v>
      </c>
      <c r="R945" s="43" cm="1">
        <f t="array" ref="R945">COUNTIF(Table2[Average imdb],"&lt;"&amp;Table2[[#This Row],[Average imdb]])/COUNT((Table2[Average imdb])-1)</f>
        <v>0.74986807387862797</v>
      </c>
    </row>
    <row r="946" spans="14:18" x14ac:dyDescent="0.3">
      <c r="N946" t="s">
        <v>197</v>
      </c>
      <c r="O946">
        <v>6.3</v>
      </c>
      <c r="P946" s="14">
        <f t="shared" si="14"/>
        <v>7.05</v>
      </c>
      <c r="Q946">
        <f>COUNTIF(preprocessed!$D$2:$D$3791,director!N466)</f>
        <v>5</v>
      </c>
      <c r="R946" s="43" cm="1">
        <f t="array" ref="R946">COUNTIF(Table2[Average imdb],"&lt;"&amp;Table2[[#This Row],[Average imdb]])/COUNT((Table2[Average imdb])-1)</f>
        <v>0.74986807387862797</v>
      </c>
    </row>
    <row r="947" spans="14:18" x14ac:dyDescent="0.3">
      <c r="N947" t="s">
        <v>197</v>
      </c>
      <c r="O947">
        <v>8</v>
      </c>
      <c r="P947" s="14">
        <f t="shared" si="14"/>
        <v>7.05</v>
      </c>
      <c r="Q947">
        <f>COUNTIF(preprocessed!$D$2:$D$3791,director!N572)</f>
        <v>1</v>
      </c>
      <c r="R947" s="43" cm="1">
        <f t="array" ref="R947">COUNTIF(Table2[Average imdb],"&lt;"&amp;Table2[[#This Row],[Average imdb]])/COUNT((Table2[Average imdb])-1)</f>
        <v>0.74986807387862797</v>
      </c>
    </row>
    <row r="948" spans="14:18" x14ac:dyDescent="0.3">
      <c r="N948" t="s">
        <v>197</v>
      </c>
      <c r="O948">
        <v>7.9</v>
      </c>
      <c r="P948" s="14">
        <f t="shared" si="14"/>
        <v>7.05</v>
      </c>
      <c r="Q948">
        <f>COUNTIF(preprocessed!$D$2:$D$3791,director!N2225)</f>
        <v>4</v>
      </c>
      <c r="R948" s="43" cm="1">
        <f t="array" ref="R948">COUNTIF(Table2[Average imdb],"&lt;"&amp;Table2[[#This Row],[Average imdb]])/COUNT((Table2[Average imdb])-1)</f>
        <v>0.74986807387862797</v>
      </c>
    </row>
    <row r="949" spans="14:18" x14ac:dyDescent="0.3">
      <c r="N949" t="s">
        <v>1399</v>
      </c>
      <c r="O949">
        <v>6.8</v>
      </c>
      <c r="P949" s="14">
        <f t="shared" si="14"/>
        <v>7.05</v>
      </c>
      <c r="Q949">
        <f>COUNTIF(preprocessed!$D$2:$D$3791,director!N3024)</f>
        <v>3</v>
      </c>
      <c r="R949" s="43" cm="1">
        <f t="array" ref="R949">COUNTIF(Table2[Average imdb],"&lt;"&amp;Table2[[#This Row],[Average imdb]])/COUNT((Table2[Average imdb])-1)</f>
        <v>0.74986807387862797</v>
      </c>
    </row>
    <row r="950" spans="14:18" x14ac:dyDescent="0.3">
      <c r="N950" t="s">
        <v>662</v>
      </c>
      <c r="O950">
        <v>6.7</v>
      </c>
      <c r="P950" s="14">
        <f t="shared" si="14"/>
        <v>7.0333333333333341</v>
      </c>
      <c r="Q950">
        <f>COUNTIF(preprocessed!$D$2:$D$3791,director!N2885)</f>
        <v>8</v>
      </c>
      <c r="R950" s="43" cm="1">
        <f t="array" ref="R950">COUNTIF(Table2[Average imdb],"&lt;"&amp;Table2[[#This Row],[Average imdb]])/COUNT((Table2[Average imdb])-1)</f>
        <v>0.74670184696569919</v>
      </c>
    </row>
    <row r="951" spans="14:18" x14ac:dyDescent="0.3">
      <c r="N951" t="s">
        <v>3318</v>
      </c>
      <c r="O951">
        <v>6.3</v>
      </c>
      <c r="P951" s="14">
        <f t="shared" si="14"/>
        <v>7.0333333333333341</v>
      </c>
      <c r="Q951">
        <f>COUNTIF(preprocessed!$D$2:$D$3791,director!N819)</f>
        <v>7</v>
      </c>
      <c r="R951" s="43" cm="1">
        <f t="array" ref="R951">COUNTIF(Table2[Average imdb],"&lt;"&amp;Table2[[#This Row],[Average imdb]])/COUNT((Table2[Average imdb])-1)</f>
        <v>0.74670184696569919</v>
      </c>
    </row>
    <row r="952" spans="14:18" x14ac:dyDescent="0.3">
      <c r="N952" t="s">
        <v>5503</v>
      </c>
      <c r="O952">
        <v>7.8</v>
      </c>
      <c r="P952" s="14">
        <f t="shared" si="14"/>
        <v>7.0333333333333341</v>
      </c>
      <c r="Q952">
        <f>COUNTIF(preprocessed!$D$2:$D$3791,director!N1487)</f>
        <v>10</v>
      </c>
      <c r="R952" s="43" cm="1">
        <f t="array" ref="R952">COUNTIF(Table2[Average imdb],"&lt;"&amp;Table2[[#This Row],[Average imdb]])/COUNT((Table2[Average imdb])-1)</f>
        <v>0.74670184696569919</v>
      </c>
    </row>
    <row r="953" spans="14:18" x14ac:dyDescent="0.3">
      <c r="N953" t="s">
        <v>3448</v>
      </c>
      <c r="O953">
        <v>6.8</v>
      </c>
      <c r="P953" s="14">
        <f t="shared" si="14"/>
        <v>7.0333333333333341</v>
      </c>
      <c r="Q953">
        <f>COUNTIF(preprocessed!$D$2:$D$3791,director!N1951)</f>
        <v>5</v>
      </c>
      <c r="R953" s="43" cm="1">
        <f t="array" ref="R953">COUNTIF(Table2[Average imdb],"&lt;"&amp;Table2[[#This Row],[Average imdb]])/COUNT((Table2[Average imdb])-1)</f>
        <v>0.74670184696569919</v>
      </c>
    </row>
    <row r="954" spans="14:18" x14ac:dyDescent="0.3">
      <c r="N954" t="s">
        <v>3318</v>
      </c>
      <c r="O954">
        <v>7.3</v>
      </c>
      <c r="P954" s="14">
        <f t="shared" si="14"/>
        <v>7.0333333333333341</v>
      </c>
      <c r="Q954">
        <f>COUNTIF(preprocessed!$D$2:$D$3791,director!N1821)</f>
        <v>1</v>
      </c>
      <c r="R954" s="43" cm="1">
        <f t="array" ref="R954">COUNTIF(Table2[Average imdb],"&lt;"&amp;Table2[[#This Row],[Average imdb]])/COUNT((Table2[Average imdb])-1)</f>
        <v>0.74670184696569919</v>
      </c>
    </row>
    <row r="955" spans="14:18" x14ac:dyDescent="0.3">
      <c r="N955" t="s">
        <v>5503</v>
      </c>
      <c r="O955">
        <v>6.8</v>
      </c>
      <c r="P955" s="14">
        <f t="shared" si="14"/>
        <v>7.0333333333333341</v>
      </c>
      <c r="Q955">
        <f>COUNTIF(preprocessed!$D$2:$D$3791,director!N2008)</f>
        <v>4</v>
      </c>
      <c r="R955" s="43" cm="1">
        <f t="array" ref="R955">COUNTIF(Table2[Average imdb],"&lt;"&amp;Table2[[#This Row],[Average imdb]])/COUNT((Table2[Average imdb])-1)</f>
        <v>0.74670184696569919</v>
      </c>
    </row>
    <row r="956" spans="14:18" x14ac:dyDescent="0.3">
      <c r="N956" t="s">
        <v>3318</v>
      </c>
      <c r="O956">
        <v>7.5</v>
      </c>
      <c r="P956" s="14">
        <f t="shared" si="14"/>
        <v>7.0333333333333341</v>
      </c>
      <c r="Q956">
        <f>COUNTIF(preprocessed!$D$2:$D$3791,director!N955)</f>
        <v>3</v>
      </c>
      <c r="R956" s="43" cm="1">
        <f t="array" ref="R956">COUNTIF(Table2[Average imdb],"&lt;"&amp;Table2[[#This Row],[Average imdb]])/COUNT((Table2[Average imdb])-1)</f>
        <v>0.74670184696569919</v>
      </c>
    </row>
    <row r="957" spans="14:18" x14ac:dyDescent="0.3">
      <c r="N957" t="s">
        <v>5503</v>
      </c>
      <c r="O957">
        <v>6.5</v>
      </c>
      <c r="P957" s="14">
        <f t="shared" si="14"/>
        <v>7.0333333333333341</v>
      </c>
      <c r="Q957">
        <f>COUNTIF(preprocessed!$D$2:$D$3791,director!N1433)</f>
        <v>3</v>
      </c>
      <c r="R957" s="43" cm="1">
        <f t="array" ref="R957">COUNTIF(Table2[Average imdb],"&lt;"&amp;Table2[[#This Row],[Average imdb]])/COUNT((Table2[Average imdb])-1)</f>
        <v>0.74670184696569919</v>
      </c>
    </row>
    <row r="958" spans="14:18" x14ac:dyDescent="0.3">
      <c r="N958" t="s">
        <v>3448</v>
      </c>
      <c r="O958">
        <v>7.3</v>
      </c>
      <c r="P958" s="14">
        <f t="shared" si="14"/>
        <v>7.0333333333333341</v>
      </c>
      <c r="Q958">
        <f>COUNTIF(preprocessed!$D$2:$D$3791,director!N2902)</f>
        <v>2</v>
      </c>
      <c r="R958" s="43" cm="1">
        <f t="array" ref="R958">COUNTIF(Table2[Average imdb],"&lt;"&amp;Table2[[#This Row],[Average imdb]])/COUNT((Table2[Average imdb])-1)</f>
        <v>0.74670184696569919</v>
      </c>
    </row>
    <row r="959" spans="14:18" x14ac:dyDescent="0.3">
      <c r="N959" t="s">
        <v>662</v>
      </c>
      <c r="O959">
        <v>7.4</v>
      </c>
      <c r="P959" s="14">
        <f t="shared" si="14"/>
        <v>7.0333333333333341</v>
      </c>
      <c r="Q959">
        <f>COUNTIF(preprocessed!$D$2:$D$3791,director!N133)</f>
        <v>1</v>
      </c>
      <c r="R959" s="43" cm="1">
        <f t="array" ref="R959">COUNTIF(Table2[Average imdb],"&lt;"&amp;Table2[[#This Row],[Average imdb]])/COUNT((Table2[Average imdb])-1)</f>
        <v>0.74670184696569919</v>
      </c>
    </row>
    <row r="960" spans="14:18" x14ac:dyDescent="0.3">
      <c r="N960" t="s">
        <v>662</v>
      </c>
      <c r="O960">
        <v>7</v>
      </c>
      <c r="P960" s="14">
        <f t="shared" si="14"/>
        <v>7.0333333333333341</v>
      </c>
      <c r="Q960">
        <f>COUNTIF(preprocessed!$D$2:$D$3791,director!N702)</f>
        <v>1</v>
      </c>
      <c r="R960" s="43" cm="1">
        <f t="array" ref="R960">COUNTIF(Table2[Average imdb],"&lt;"&amp;Table2[[#This Row],[Average imdb]])/COUNT((Table2[Average imdb])-1)</f>
        <v>0.74670184696569919</v>
      </c>
    </row>
    <row r="961" spans="14:18" x14ac:dyDescent="0.3">
      <c r="N961" t="s">
        <v>3448</v>
      </c>
      <c r="O961">
        <v>7</v>
      </c>
      <c r="P961" s="14">
        <f t="shared" si="14"/>
        <v>7.0333333333333341</v>
      </c>
      <c r="Q961">
        <f>COUNTIF(preprocessed!$D$2:$D$3791,director!N855)</f>
        <v>1</v>
      </c>
      <c r="R961" s="43" cm="1">
        <f t="array" ref="R961">COUNTIF(Table2[Average imdb],"&lt;"&amp;Table2[[#This Row],[Average imdb]])/COUNT((Table2[Average imdb])-1)</f>
        <v>0.74670184696569919</v>
      </c>
    </row>
    <row r="962" spans="14:18" x14ac:dyDescent="0.3">
      <c r="N962" t="s">
        <v>10769</v>
      </c>
      <c r="O962">
        <v>6.8</v>
      </c>
      <c r="P962" s="14">
        <f t="shared" ref="P962:P1025" si="15">AVERAGEIF($N$2:$N$3791,N962,$O$2:$O$3791)</f>
        <v>7.0250000000000004</v>
      </c>
      <c r="Q962">
        <f>COUNTIF(preprocessed!$D$2:$D$3791,director!N3002)</f>
        <v>2</v>
      </c>
      <c r="R962" s="43" cm="1">
        <f t="array" ref="R962">COUNTIF(Table2[Average imdb],"&lt;"&amp;Table2[[#This Row],[Average imdb]])/COUNT((Table2[Average imdb])-1)</f>
        <v>0.74564643799472297</v>
      </c>
    </row>
    <row r="963" spans="14:18" x14ac:dyDescent="0.3">
      <c r="N963" t="s">
        <v>10769</v>
      </c>
      <c r="O963">
        <v>7.8</v>
      </c>
      <c r="P963" s="14">
        <f t="shared" si="15"/>
        <v>7.0250000000000004</v>
      </c>
      <c r="Q963">
        <f>COUNTIF(preprocessed!$D$2:$D$3791,director!N3349)</f>
        <v>2</v>
      </c>
      <c r="R963" s="43" cm="1">
        <f t="array" ref="R963">COUNTIF(Table2[Average imdb],"&lt;"&amp;Table2[[#This Row],[Average imdb]])/COUNT((Table2[Average imdb])-1)</f>
        <v>0.74564643799472297</v>
      </c>
    </row>
    <row r="964" spans="14:18" x14ac:dyDescent="0.3">
      <c r="N964" t="s">
        <v>10769</v>
      </c>
      <c r="O964">
        <v>6.7</v>
      </c>
      <c r="P964" s="14">
        <f t="shared" si="15"/>
        <v>7.0250000000000004</v>
      </c>
      <c r="Q964">
        <f>COUNTIF(preprocessed!$D$2:$D$3791,director!N2988)</f>
        <v>1</v>
      </c>
      <c r="R964" s="43" cm="1">
        <f t="array" ref="R964">COUNTIF(Table2[Average imdb],"&lt;"&amp;Table2[[#This Row],[Average imdb]])/COUNT((Table2[Average imdb])-1)</f>
        <v>0.74564643799472297</v>
      </c>
    </row>
    <row r="965" spans="14:18" x14ac:dyDescent="0.3">
      <c r="N965" t="s">
        <v>10769</v>
      </c>
      <c r="O965">
        <v>6.8</v>
      </c>
      <c r="P965" s="14">
        <f t="shared" si="15"/>
        <v>7.0250000000000004</v>
      </c>
      <c r="Q965">
        <f>COUNTIF(preprocessed!$D$2:$D$3791,director!N2995)</f>
        <v>1</v>
      </c>
      <c r="R965" s="43" cm="1">
        <f t="array" ref="R965">COUNTIF(Table2[Average imdb],"&lt;"&amp;Table2[[#This Row],[Average imdb]])/COUNT((Table2[Average imdb])-1)</f>
        <v>0.74564643799472297</v>
      </c>
    </row>
    <row r="966" spans="14:18" x14ac:dyDescent="0.3">
      <c r="N966" t="s">
        <v>2760</v>
      </c>
      <c r="O966">
        <v>5.9</v>
      </c>
      <c r="P966" s="14">
        <f t="shared" si="15"/>
        <v>7.0181818181818185</v>
      </c>
      <c r="Q966">
        <f>COUNTIF(preprocessed!$D$2:$D$3791,director!N946)</f>
        <v>14</v>
      </c>
      <c r="R966" s="43" cm="1">
        <f t="array" ref="R966">COUNTIF(Table2[Average imdb],"&lt;"&amp;Table2[[#This Row],[Average imdb]])/COUNT((Table2[Average imdb])-1)</f>
        <v>0.74274406332453824</v>
      </c>
    </row>
    <row r="967" spans="14:18" x14ac:dyDescent="0.3">
      <c r="N967" t="s">
        <v>2760</v>
      </c>
      <c r="O967">
        <v>6.8</v>
      </c>
      <c r="P967" s="14">
        <f t="shared" si="15"/>
        <v>7.0181818181818185</v>
      </c>
      <c r="Q967">
        <f>COUNTIF(preprocessed!$D$2:$D$3791,director!N667)</f>
        <v>3</v>
      </c>
      <c r="R967" s="43" cm="1">
        <f t="array" ref="R967">COUNTIF(Table2[Average imdb],"&lt;"&amp;Table2[[#This Row],[Average imdb]])/COUNT((Table2[Average imdb])-1)</f>
        <v>0.74274406332453824</v>
      </c>
    </row>
    <row r="968" spans="14:18" x14ac:dyDescent="0.3">
      <c r="N968" t="s">
        <v>2760</v>
      </c>
      <c r="O968">
        <v>8.1</v>
      </c>
      <c r="P968" s="14">
        <f t="shared" si="15"/>
        <v>7.0181818181818185</v>
      </c>
      <c r="Q968">
        <f>COUNTIF(preprocessed!$D$2:$D$3791,director!N2919)</f>
        <v>2</v>
      </c>
      <c r="R968" s="43" cm="1">
        <f t="array" ref="R968">COUNTIF(Table2[Average imdb],"&lt;"&amp;Table2[[#This Row],[Average imdb]])/COUNT((Table2[Average imdb])-1)</f>
        <v>0.74274406332453824</v>
      </c>
    </row>
    <row r="969" spans="14:18" x14ac:dyDescent="0.3">
      <c r="N969" t="s">
        <v>2760</v>
      </c>
      <c r="O969">
        <v>7.4</v>
      </c>
      <c r="P969" s="14">
        <f t="shared" si="15"/>
        <v>7.0181818181818185</v>
      </c>
      <c r="Q969">
        <f>COUNTIF(preprocessed!$D$2:$D$3791,director!N1016)</f>
        <v>3</v>
      </c>
      <c r="R969" s="43" cm="1">
        <f t="array" ref="R969">COUNTIF(Table2[Average imdb],"&lt;"&amp;Table2[[#This Row],[Average imdb]])/COUNT((Table2[Average imdb])-1)</f>
        <v>0.74274406332453824</v>
      </c>
    </row>
    <row r="970" spans="14:18" x14ac:dyDescent="0.3">
      <c r="N970" t="s">
        <v>2760</v>
      </c>
      <c r="O970">
        <v>6.7</v>
      </c>
      <c r="P970" s="14">
        <f t="shared" si="15"/>
        <v>7.0181818181818185</v>
      </c>
      <c r="Q970">
        <f>COUNTIF(preprocessed!$D$2:$D$3791,director!N1305)</f>
        <v>1</v>
      </c>
      <c r="R970" s="43" cm="1">
        <f t="array" ref="R970">COUNTIF(Table2[Average imdb],"&lt;"&amp;Table2[[#This Row],[Average imdb]])/COUNT((Table2[Average imdb])-1)</f>
        <v>0.74274406332453824</v>
      </c>
    </row>
    <row r="971" spans="14:18" x14ac:dyDescent="0.3">
      <c r="N971" t="s">
        <v>2760</v>
      </c>
      <c r="O971">
        <v>5.6</v>
      </c>
      <c r="P971" s="14">
        <f t="shared" si="15"/>
        <v>7.0181818181818185</v>
      </c>
      <c r="Q971">
        <f>COUNTIF(preprocessed!$D$2:$D$3791,director!N1584)</f>
        <v>15</v>
      </c>
      <c r="R971" s="43" cm="1">
        <f t="array" ref="R971">COUNTIF(Table2[Average imdb],"&lt;"&amp;Table2[[#This Row],[Average imdb]])/COUNT((Table2[Average imdb])-1)</f>
        <v>0.74274406332453824</v>
      </c>
    </row>
    <row r="972" spans="14:18" x14ac:dyDescent="0.3">
      <c r="N972" t="s">
        <v>2760</v>
      </c>
      <c r="O972">
        <v>7.6</v>
      </c>
      <c r="P972" s="14">
        <f t="shared" si="15"/>
        <v>7.0181818181818185</v>
      </c>
      <c r="Q972">
        <f>COUNTIF(preprocessed!$D$2:$D$3791,director!N2292)</f>
        <v>3</v>
      </c>
      <c r="R972" s="43" cm="1">
        <f t="array" ref="R972">COUNTIF(Table2[Average imdb],"&lt;"&amp;Table2[[#This Row],[Average imdb]])/COUNT((Table2[Average imdb])-1)</f>
        <v>0.74274406332453824</v>
      </c>
    </row>
    <row r="973" spans="14:18" x14ac:dyDescent="0.3">
      <c r="N973" t="s">
        <v>2760</v>
      </c>
      <c r="O973">
        <v>5.7</v>
      </c>
      <c r="P973" s="14">
        <f t="shared" si="15"/>
        <v>7.0181818181818185</v>
      </c>
      <c r="Q973">
        <f>COUNTIF(preprocessed!$D$2:$D$3791,director!N2219)</f>
        <v>3</v>
      </c>
      <c r="R973" s="43" cm="1">
        <f t="array" ref="R973">COUNTIF(Table2[Average imdb],"&lt;"&amp;Table2[[#This Row],[Average imdb]])/COUNT((Table2[Average imdb])-1)</f>
        <v>0.74274406332453824</v>
      </c>
    </row>
    <row r="974" spans="14:18" x14ac:dyDescent="0.3">
      <c r="N974" t="s">
        <v>2760</v>
      </c>
      <c r="O974">
        <v>7.6</v>
      </c>
      <c r="P974" s="14">
        <f t="shared" si="15"/>
        <v>7.0181818181818185</v>
      </c>
      <c r="Q974">
        <f>COUNTIF(preprocessed!$D$2:$D$3791,director!N1423)</f>
        <v>1</v>
      </c>
      <c r="R974" s="43" cm="1">
        <f t="array" ref="R974">COUNTIF(Table2[Average imdb],"&lt;"&amp;Table2[[#This Row],[Average imdb]])/COUNT((Table2[Average imdb])-1)</f>
        <v>0.74274406332453824</v>
      </c>
    </row>
    <row r="975" spans="14:18" x14ac:dyDescent="0.3">
      <c r="N975" t="s">
        <v>2760</v>
      </c>
      <c r="O975">
        <v>8.1</v>
      </c>
      <c r="P975" s="14">
        <f t="shared" si="15"/>
        <v>7.0181818181818185</v>
      </c>
      <c r="Q975">
        <f>COUNTIF(preprocessed!$D$2:$D$3791,director!N2381)</f>
        <v>1</v>
      </c>
      <c r="R975" s="43" cm="1">
        <f t="array" ref="R975">COUNTIF(Table2[Average imdb],"&lt;"&amp;Table2[[#This Row],[Average imdb]])/COUNT((Table2[Average imdb])-1)</f>
        <v>0.74274406332453824</v>
      </c>
    </row>
    <row r="976" spans="14:18" x14ac:dyDescent="0.3">
      <c r="N976" t="s">
        <v>2760</v>
      </c>
      <c r="O976">
        <v>7.7</v>
      </c>
      <c r="P976" s="14">
        <f t="shared" si="15"/>
        <v>7.0181818181818185</v>
      </c>
      <c r="Q976">
        <f>COUNTIF(preprocessed!$D$2:$D$3791,director!N2512)</f>
        <v>1</v>
      </c>
      <c r="R976" s="43" cm="1">
        <f t="array" ref="R976">COUNTIF(Table2[Average imdb],"&lt;"&amp;Table2[[#This Row],[Average imdb]])/COUNT((Table2[Average imdb])-1)</f>
        <v>0.74274406332453824</v>
      </c>
    </row>
    <row r="977" spans="14:18" x14ac:dyDescent="0.3">
      <c r="N977" t="s">
        <v>193</v>
      </c>
      <c r="O977">
        <v>6.1</v>
      </c>
      <c r="P977" s="14">
        <f t="shared" si="15"/>
        <v>7.0166666666666657</v>
      </c>
      <c r="Q977">
        <f>COUNTIF(preprocessed!$D$2:$D$3791,director!N647)</f>
        <v>19</v>
      </c>
      <c r="R977" s="43" cm="1">
        <f t="array" ref="R977">COUNTIF(Table2[Average imdb],"&lt;"&amp;Table2[[#This Row],[Average imdb]])/COUNT((Table2[Average imdb])-1)</f>
        <v>0.7411609498680739</v>
      </c>
    </row>
    <row r="978" spans="14:18" x14ac:dyDescent="0.3">
      <c r="N978" t="s">
        <v>193</v>
      </c>
      <c r="O978">
        <v>7.8</v>
      </c>
      <c r="P978" s="14">
        <f t="shared" si="15"/>
        <v>7.0166666666666657</v>
      </c>
      <c r="Q978">
        <f>COUNTIF(preprocessed!$D$2:$D$3791,director!N79)</f>
        <v>7</v>
      </c>
      <c r="R978" s="43" cm="1">
        <f t="array" ref="R978">COUNTIF(Table2[Average imdb],"&lt;"&amp;Table2[[#This Row],[Average imdb]])/COUNT((Table2[Average imdb])-1)</f>
        <v>0.7411609498680739</v>
      </c>
    </row>
    <row r="979" spans="14:18" x14ac:dyDescent="0.3">
      <c r="N979" t="s">
        <v>193</v>
      </c>
      <c r="O979">
        <v>7</v>
      </c>
      <c r="P979" s="14">
        <f t="shared" si="15"/>
        <v>7.0166666666666657</v>
      </c>
      <c r="Q979">
        <f>COUNTIF(preprocessed!$D$2:$D$3791,director!N80)</f>
        <v>7</v>
      </c>
      <c r="R979" s="43" cm="1">
        <f t="array" ref="R979">COUNTIF(Table2[Average imdb],"&lt;"&amp;Table2[[#This Row],[Average imdb]])/COUNT((Table2[Average imdb])-1)</f>
        <v>0.7411609498680739</v>
      </c>
    </row>
    <row r="980" spans="14:18" x14ac:dyDescent="0.3">
      <c r="N980" t="s">
        <v>193</v>
      </c>
      <c r="O980">
        <v>7.9</v>
      </c>
      <c r="P980" s="14">
        <f t="shared" si="15"/>
        <v>7.0166666666666657</v>
      </c>
      <c r="Q980">
        <f>COUNTIF(preprocessed!$D$2:$D$3791,director!N69)</f>
        <v>4</v>
      </c>
      <c r="R980" s="43" cm="1">
        <f t="array" ref="R980">COUNTIF(Table2[Average imdb],"&lt;"&amp;Table2[[#This Row],[Average imdb]])/COUNT((Table2[Average imdb])-1)</f>
        <v>0.7411609498680739</v>
      </c>
    </row>
    <row r="981" spans="14:18" x14ac:dyDescent="0.3">
      <c r="N981" t="s">
        <v>193</v>
      </c>
      <c r="O981">
        <v>6.4</v>
      </c>
      <c r="P981" s="14">
        <f t="shared" si="15"/>
        <v>7.0166666666666657</v>
      </c>
      <c r="Q981">
        <f>COUNTIF(preprocessed!$D$2:$D$3791,director!N3204)</f>
        <v>4</v>
      </c>
      <c r="R981" s="43" cm="1">
        <f t="array" ref="R981">COUNTIF(Table2[Average imdb],"&lt;"&amp;Table2[[#This Row],[Average imdb]])/COUNT((Table2[Average imdb])-1)</f>
        <v>0.7411609498680739</v>
      </c>
    </row>
    <row r="982" spans="14:18" x14ac:dyDescent="0.3">
      <c r="N982" t="s">
        <v>193</v>
      </c>
      <c r="O982">
        <v>6.9</v>
      </c>
      <c r="P982" s="14">
        <f t="shared" si="15"/>
        <v>7.0166666666666657</v>
      </c>
      <c r="Q982">
        <f>COUNTIF(preprocessed!$D$2:$D$3791,director!N1438)</f>
        <v>2</v>
      </c>
      <c r="R982" s="43" cm="1">
        <f t="array" ref="R982">COUNTIF(Table2[Average imdb],"&lt;"&amp;Table2[[#This Row],[Average imdb]])/COUNT((Table2[Average imdb])-1)</f>
        <v>0.7411609498680739</v>
      </c>
    </row>
    <row r="983" spans="14:18" x14ac:dyDescent="0.3">
      <c r="N983" t="s">
        <v>3774</v>
      </c>
      <c r="O983">
        <v>7.6</v>
      </c>
      <c r="P983" s="14">
        <f t="shared" si="15"/>
        <v>6.9999999999999991</v>
      </c>
      <c r="Q983">
        <f>COUNTIF(preprocessed!$D$2:$D$3791,director!N1101)</f>
        <v>19</v>
      </c>
      <c r="R983" s="43" cm="1">
        <f t="array" ref="R983">COUNTIF(Table2[Average imdb],"&lt;"&amp;Table2[[#This Row],[Average imdb]])/COUNT((Table2[Average imdb])-1)</f>
        <v>0.7094986807387863</v>
      </c>
    </row>
    <row r="984" spans="14:18" x14ac:dyDescent="0.3">
      <c r="N984" t="s">
        <v>3774</v>
      </c>
      <c r="O984">
        <v>7.8</v>
      </c>
      <c r="P984" s="14">
        <f t="shared" si="15"/>
        <v>6.9999999999999991</v>
      </c>
      <c r="Q984">
        <f>COUNTIF(preprocessed!$D$2:$D$3791,director!N1308)</f>
        <v>1</v>
      </c>
      <c r="R984" s="43" cm="1">
        <f t="array" ref="R984">COUNTIF(Table2[Average imdb],"&lt;"&amp;Table2[[#This Row],[Average imdb]])/COUNT((Table2[Average imdb])-1)</f>
        <v>0.7094986807387863</v>
      </c>
    </row>
    <row r="985" spans="14:18" x14ac:dyDescent="0.3">
      <c r="N985" t="s">
        <v>3774</v>
      </c>
      <c r="O985">
        <v>5.9</v>
      </c>
      <c r="P985" s="14">
        <f t="shared" si="15"/>
        <v>6.9999999999999991</v>
      </c>
      <c r="Q985">
        <f>COUNTIF(preprocessed!$D$2:$D$3791,director!N947)</f>
        <v>14</v>
      </c>
      <c r="R985" s="43" cm="1">
        <f t="array" ref="R985">COUNTIF(Table2[Average imdb],"&lt;"&amp;Table2[[#This Row],[Average imdb]])/COUNT((Table2[Average imdb])-1)</f>
        <v>0.7094986807387863</v>
      </c>
    </row>
    <row r="986" spans="14:18" x14ac:dyDescent="0.3">
      <c r="N986" t="s">
        <v>3774</v>
      </c>
      <c r="O986">
        <v>6.7</v>
      </c>
      <c r="P986" s="14">
        <f t="shared" si="15"/>
        <v>6.9999999999999991</v>
      </c>
      <c r="Q986">
        <f>COUNTIF(preprocessed!$D$2:$D$3791,director!N1355)</f>
        <v>2</v>
      </c>
      <c r="R986" s="43" cm="1">
        <f t="array" ref="R986">COUNTIF(Table2[Average imdb],"&lt;"&amp;Table2[[#This Row],[Average imdb]])/COUNT((Table2[Average imdb])-1)</f>
        <v>0.7094986807387863</v>
      </c>
    </row>
    <row r="987" spans="14:18" x14ac:dyDescent="0.3">
      <c r="N987" t="s">
        <v>4280</v>
      </c>
      <c r="O987">
        <v>7</v>
      </c>
      <c r="P987" s="14">
        <f t="shared" si="15"/>
        <v>7</v>
      </c>
      <c r="Q987">
        <f>COUNTIF(preprocessed!$D$2:$D$3791,director!N1091)</f>
        <v>1</v>
      </c>
      <c r="R987" s="43" cm="1">
        <f t="array" ref="R987">COUNTIF(Table2[Average imdb],"&lt;"&amp;Table2[[#This Row],[Average imdb]])/COUNT((Table2[Average imdb])-1)</f>
        <v>0.7094986807387863</v>
      </c>
    </row>
    <row r="988" spans="14:18" x14ac:dyDescent="0.3">
      <c r="N988" t="s">
        <v>518</v>
      </c>
      <c r="O988">
        <v>6.7</v>
      </c>
      <c r="P988" s="14">
        <f t="shared" si="15"/>
        <v>7</v>
      </c>
      <c r="Q988">
        <f>COUNTIF(preprocessed!$D$2:$D$3791,director!N199)</f>
        <v>16</v>
      </c>
      <c r="R988" s="43" cm="1">
        <f t="array" ref="R988">COUNTIF(Table2[Average imdb],"&lt;"&amp;Table2[[#This Row],[Average imdb]])/COUNT((Table2[Average imdb])-1)</f>
        <v>0.7094986807387863</v>
      </c>
    </row>
    <row r="989" spans="14:18" x14ac:dyDescent="0.3">
      <c r="N989" t="s">
        <v>3486</v>
      </c>
      <c r="O989">
        <v>6.7</v>
      </c>
      <c r="P989" s="14">
        <f t="shared" si="15"/>
        <v>7</v>
      </c>
      <c r="Q989">
        <f>COUNTIF(preprocessed!$D$2:$D$3791,director!N1587)</f>
        <v>3</v>
      </c>
      <c r="R989" s="43" cm="1">
        <f t="array" ref="R989">COUNTIF(Table2[Average imdb],"&lt;"&amp;Table2[[#This Row],[Average imdb]])/COUNT((Table2[Average imdb])-1)</f>
        <v>0.7094986807387863</v>
      </c>
    </row>
    <row r="990" spans="14:18" x14ac:dyDescent="0.3">
      <c r="N990" t="s">
        <v>3699</v>
      </c>
      <c r="O990">
        <v>7.9</v>
      </c>
      <c r="P990" s="14">
        <f t="shared" si="15"/>
        <v>7</v>
      </c>
      <c r="Q990">
        <f>COUNTIF(preprocessed!$D$2:$D$3791,director!N1676)</f>
        <v>15</v>
      </c>
      <c r="R990" s="43" cm="1">
        <f t="array" ref="R990">COUNTIF(Table2[Average imdb],"&lt;"&amp;Table2[[#This Row],[Average imdb]])/COUNT((Table2[Average imdb])-1)</f>
        <v>0.7094986807387863</v>
      </c>
    </row>
    <row r="991" spans="14:18" x14ac:dyDescent="0.3">
      <c r="N991" t="s">
        <v>3619</v>
      </c>
      <c r="O991">
        <v>6.4</v>
      </c>
      <c r="P991" s="14">
        <f t="shared" si="15"/>
        <v>7</v>
      </c>
      <c r="Q991">
        <f>COUNTIF(preprocessed!$D$2:$D$3791,director!N938)</f>
        <v>2</v>
      </c>
      <c r="R991" s="43" cm="1">
        <f t="array" ref="R991">COUNTIF(Table2[Average imdb],"&lt;"&amp;Table2[[#This Row],[Average imdb]])/COUNT((Table2[Average imdb])-1)</f>
        <v>0.7094986807387863</v>
      </c>
    </row>
    <row r="992" spans="14:18" x14ac:dyDescent="0.3">
      <c r="N992" t="s">
        <v>2243</v>
      </c>
      <c r="O992">
        <v>6.6</v>
      </c>
      <c r="P992" s="14">
        <f t="shared" si="15"/>
        <v>7</v>
      </c>
      <c r="Q992">
        <f>COUNTIF(preprocessed!$D$2:$D$3791,director!N529)</f>
        <v>13</v>
      </c>
      <c r="R992" s="43" cm="1">
        <f t="array" ref="R992">COUNTIF(Table2[Average imdb],"&lt;"&amp;Table2[[#This Row],[Average imdb]])/COUNT((Table2[Average imdb])-1)</f>
        <v>0.7094986807387863</v>
      </c>
    </row>
    <row r="993" spans="14:18" x14ac:dyDescent="0.3">
      <c r="N993" t="s">
        <v>4844</v>
      </c>
      <c r="O993">
        <v>7</v>
      </c>
      <c r="P993" s="14">
        <f t="shared" si="15"/>
        <v>7</v>
      </c>
      <c r="Q993">
        <f>COUNTIF(preprocessed!$D$2:$D$3791,director!N1248)</f>
        <v>13</v>
      </c>
      <c r="R993" s="43" cm="1">
        <f t="array" ref="R993">COUNTIF(Table2[Average imdb],"&lt;"&amp;Table2[[#This Row],[Average imdb]])/COUNT((Table2[Average imdb])-1)</f>
        <v>0.7094986807387863</v>
      </c>
    </row>
    <row r="994" spans="14:18" x14ac:dyDescent="0.3">
      <c r="N994" t="s">
        <v>1180</v>
      </c>
      <c r="O994">
        <v>7</v>
      </c>
      <c r="P994" s="14">
        <f t="shared" si="15"/>
        <v>7</v>
      </c>
      <c r="Q994">
        <f>COUNTIF(preprocessed!$D$2:$D$3791,director!N1923)</f>
        <v>13</v>
      </c>
      <c r="R994" s="43" cm="1">
        <f t="array" ref="R994">COUNTIF(Table2[Average imdb],"&lt;"&amp;Table2[[#This Row],[Average imdb]])/COUNT((Table2[Average imdb])-1)</f>
        <v>0.7094986807387863</v>
      </c>
    </row>
    <row r="995" spans="14:18" x14ac:dyDescent="0.3">
      <c r="N995" t="s">
        <v>8495</v>
      </c>
      <c r="O995">
        <v>7</v>
      </c>
      <c r="P995" s="14">
        <f t="shared" si="15"/>
        <v>7</v>
      </c>
      <c r="Q995">
        <f>COUNTIF(preprocessed!$D$2:$D$3791,director!N2320)</f>
        <v>12</v>
      </c>
      <c r="R995" s="43" cm="1">
        <f t="array" ref="R995">COUNTIF(Table2[Average imdb],"&lt;"&amp;Table2[[#This Row],[Average imdb]])/COUNT((Table2[Average imdb])-1)</f>
        <v>0.7094986807387863</v>
      </c>
    </row>
    <row r="996" spans="14:18" x14ac:dyDescent="0.3">
      <c r="N996" t="s">
        <v>2838</v>
      </c>
      <c r="O996">
        <v>6.6</v>
      </c>
      <c r="P996" s="14">
        <f t="shared" si="15"/>
        <v>7</v>
      </c>
      <c r="Q996">
        <f>COUNTIF(preprocessed!$D$2:$D$3791,director!N2322)</f>
        <v>12</v>
      </c>
      <c r="R996" s="43" cm="1">
        <f t="array" ref="R996">COUNTIF(Table2[Average imdb],"&lt;"&amp;Table2[[#This Row],[Average imdb]])/COUNT((Table2[Average imdb])-1)</f>
        <v>0.7094986807387863</v>
      </c>
    </row>
    <row r="997" spans="14:18" x14ac:dyDescent="0.3">
      <c r="N997" t="s">
        <v>5697</v>
      </c>
      <c r="O997">
        <v>7</v>
      </c>
      <c r="P997" s="14">
        <f t="shared" si="15"/>
        <v>7</v>
      </c>
      <c r="Q997">
        <f>COUNTIF(preprocessed!$D$2:$D$3791,director!N1497)</f>
        <v>10</v>
      </c>
      <c r="R997" s="43" cm="1">
        <f t="array" ref="R997">COUNTIF(Table2[Average imdb],"&lt;"&amp;Table2[[#This Row],[Average imdb]])/COUNT((Table2[Average imdb])-1)</f>
        <v>0.7094986807387863</v>
      </c>
    </row>
    <row r="998" spans="14:18" x14ac:dyDescent="0.3">
      <c r="N998" t="s">
        <v>518</v>
      </c>
      <c r="O998">
        <v>6.6</v>
      </c>
      <c r="P998" s="14">
        <f t="shared" si="15"/>
        <v>7</v>
      </c>
      <c r="Q998">
        <f>COUNTIF(preprocessed!$D$2:$D$3791,director!N101)</f>
        <v>9</v>
      </c>
      <c r="R998" s="43" cm="1">
        <f t="array" ref="R998">COUNTIF(Table2[Average imdb],"&lt;"&amp;Table2[[#This Row],[Average imdb]])/COUNT((Table2[Average imdb])-1)</f>
        <v>0.7094986807387863</v>
      </c>
    </row>
    <row r="999" spans="14:18" x14ac:dyDescent="0.3">
      <c r="N999" t="s">
        <v>11160</v>
      </c>
      <c r="O999">
        <v>7</v>
      </c>
      <c r="P999" s="14">
        <f t="shared" si="15"/>
        <v>7</v>
      </c>
      <c r="Q999">
        <f>COUNTIF(preprocessed!$D$2:$D$3791,director!N3100)</f>
        <v>9</v>
      </c>
      <c r="R999" s="43" cm="1">
        <f t="array" ref="R999">COUNTIF(Table2[Average imdb],"&lt;"&amp;Table2[[#This Row],[Average imdb]])/COUNT((Table2[Average imdb])-1)</f>
        <v>0.7094986807387863</v>
      </c>
    </row>
    <row r="1000" spans="14:18" x14ac:dyDescent="0.3">
      <c r="N1000" t="s">
        <v>2838</v>
      </c>
      <c r="O1000">
        <v>8.1</v>
      </c>
      <c r="P1000" s="14">
        <f t="shared" si="15"/>
        <v>7</v>
      </c>
      <c r="Q1000">
        <f>COUNTIF(preprocessed!$D$2:$D$3791,director!N3264)</f>
        <v>9</v>
      </c>
      <c r="R1000" s="43" cm="1">
        <f t="array" ref="R1000">COUNTIF(Table2[Average imdb],"&lt;"&amp;Table2[[#This Row],[Average imdb]])/COUNT((Table2[Average imdb])-1)</f>
        <v>0.7094986807387863</v>
      </c>
    </row>
    <row r="1001" spans="14:18" x14ac:dyDescent="0.3">
      <c r="N1001" t="s">
        <v>3619</v>
      </c>
      <c r="O1001">
        <v>8.1999999999999993</v>
      </c>
      <c r="P1001" s="14">
        <f t="shared" si="15"/>
        <v>7</v>
      </c>
      <c r="Q1001">
        <f>COUNTIF(preprocessed!$D$2:$D$3791,director!N907)</f>
        <v>8</v>
      </c>
      <c r="R1001" s="43" cm="1">
        <f t="array" ref="R1001">COUNTIF(Table2[Average imdb],"&lt;"&amp;Table2[[#This Row],[Average imdb]])/COUNT((Table2[Average imdb])-1)</f>
        <v>0.7094986807387863</v>
      </c>
    </row>
    <row r="1002" spans="14:18" x14ac:dyDescent="0.3">
      <c r="N1002" t="s">
        <v>5860</v>
      </c>
      <c r="O1002">
        <v>7</v>
      </c>
      <c r="P1002" s="14">
        <f t="shared" si="15"/>
        <v>7</v>
      </c>
      <c r="Q1002">
        <f>COUNTIF(preprocessed!$D$2:$D$3791,director!N1544)</f>
        <v>8</v>
      </c>
      <c r="R1002" s="43" cm="1">
        <f t="array" ref="R1002">COUNTIF(Table2[Average imdb],"&lt;"&amp;Table2[[#This Row],[Average imdb]])/COUNT((Table2[Average imdb])-1)</f>
        <v>0.7094986807387863</v>
      </c>
    </row>
    <row r="1003" spans="14:18" x14ac:dyDescent="0.3">
      <c r="N1003" t="s">
        <v>431</v>
      </c>
      <c r="O1003">
        <v>7</v>
      </c>
      <c r="P1003" s="14">
        <f t="shared" si="15"/>
        <v>7</v>
      </c>
      <c r="Q1003">
        <f>COUNTIF(preprocessed!$D$2:$D$3791,director!N82)</f>
        <v>7</v>
      </c>
      <c r="R1003" s="43" cm="1">
        <f t="array" ref="R1003">COUNTIF(Table2[Average imdb],"&lt;"&amp;Table2[[#This Row],[Average imdb]])/COUNT((Table2[Average imdb])-1)</f>
        <v>0.7094986807387863</v>
      </c>
    </row>
    <row r="1004" spans="14:18" x14ac:dyDescent="0.3">
      <c r="N1004" t="s">
        <v>8924</v>
      </c>
      <c r="O1004">
        <v>7.2</v>
      </c>
      <c r="P1004" s="14">
        <f t="shared" si="15"/>
        <v>7</v>
      </c>
      <c r="Q1004">
        <f>COUNTIF(preprocessed!$D$2:$D$3791,director!N2451)</f>
        <v>7</v>
      </c>
      <c r="R1004" s="43" cm="1">
        <f t="array" ref="R1004">COUNTIF(Table2[Average imdb],"&lt;"&amp;Table2[[#This Row],[Average imdb]])/COUNT((Table2[Average imdb])-1)</f>
        <v>0.7094986807387863</v>
      </c>
    </row>
    <row r="1005" spans="14:18" x14ac:dyDescent="0.3">
      <c r="N1005" t="s">
        <v>2243</v>
      </c>
      <c r="O1005">
        <v>7.3</v>
      </c>
      <c r="P1005" s="14">
        <f t="shared" si="15"/>
        <v>7</v>
      </c>
      <c r="Q1005">
        <f>COUNTIF(preprocessed!$D$2:$D$3791,director!N2595)</f>
        <v>7</v>
      </c>
      <c r="R1005" s="43" cm="1">
        <f t="array" ref="R1005">COUNTIF(Table2[Average imdb],"&lt;"&amp;Table2[[#This Row],[Average imdb]])/COUNT((Table2[Average imdb])-1)</f>
        <v>0.7094986807387863</v>
      </c>
    </row>
    <row r="1006" spans="14:18" x14ac:dyDescent="0.3">
      <c r="N1006" t="s">
        <v>9420</v>
      </c>
      <c r="O1006">
        <v>7</v>
      </c>
      <c r="P1006" s="14">
        <f t="shared" si="15"/>
        <v>7</v>
      </c>
      <c r="Q1006">
        <f>COUNTIF(preprocessed!$D$2:$D$3791,director!N2597)</f>
        <v>7</v>
      </c>
      <c r="R1006" s="43" cm="1">
        <f t="array" ref="R1006">COUNTIF(Table2[Average imdb],"&lt;"&amp;Table2[[#This Row],[Average imdb]])/COUNT((Table2[Average imdb])-1)</f>
        <v>0.7094986807387863</v>
      </c>
    </row>
    <row r="1007" spans="14:18" x14ac:dyDescent="0.3">
      <c r="N1007" t="s">
        <v>2838</v>
      </c>
      <c r="O1007">
        <v>6.7</v>
      </c>
      <c r="P1007" s="14">
        <f t="shared" si="15"/>
        <v>7</v>
      </c>
      <c r="Q1007">
        <f>COUNTIF(preprocessed!$D$2:$D$3791,director!N2207)</f>
        <v>7</v>
      </c>
      <c r="R1007" s="43" cm="1">
        <f t="array" ref="R1007">COUNTIF(Table2[Average imdb],"&lt;"&amp;Table2[[#This Row],[Average imdb]])/COUNT((Table2[Average imdb])-1)</f>
        <v>0.7094986807387863</v>
      </c>
    </row>
    <row r="1008" spans="14:18" x14ac:dyDescent="0.3">
      <c r="N1008" t="s">
        <v>2838</v>
      </c>
      <c r="O1008">
        <v>6.3</v>
      </c>
      <c r="P1008" s="14">
        <f t="shared" si="15"/>
        <v>7</v>
      </c>
      <c r="Q1008">
        <f>COUNTIF(preprocessed!$D$2:$D$3791,director!N2450)</f>
        <v>7</v>
      </c>
      <c r="R1008" s="43" cm="1">
        <f t="array" ref="R1008">COUNTIF(Table2[Average imdb],"&lt;"&amp;Table2[[#This Row],[Average imdb]])/COUNT((Table2[Average imdb])-1)</f>
        <v>0.7094986807387863</v>
      </c>
    </row>
    <row r="1009" spans="14:18" x14ac:dyDescent="0.3">
      <c r="N1009" t="s">
        <v>8703</v>
      </c>
      <c r="O1009">
        <v>7</v>
      </c>
      <c r="P1009" s="14">
        <f t="shared" si="15"/>
        <v>7</v>
      </c>
      <c r="Q1009">
        <f>COUNTIF(preprocessed!$D$2:$D$3791,director!N2386)</f>
        <v>1</v>
      </c>
      <c r="R1009" s="43" cm="1">
        <f t="array" ref="R1009">COUNTIF(Table2[Average imdb],"&lt;"&amp;Table2[[#This Row],[Average imdb]])/COUNT((Table2[Average imdb])-1)</f>
        <v>0.7094986807387863</v>
      </c>
    </row>
    <row r="1010" spans="14:18" x14ac:dyDescent="0.3">
      <c r="N1010" t="s">
        <v>13110</v>
      </c>
      <c r="O1010">
        <v>7</v>
      </c>
      <c r="P1010" s="14">
        <f t="shared" si="15"/>
        <v>7</v>
      </c>
      <c r="Q1010">
        <f>COUNTIF(preprocessed!$D$2:$D$3791,director!N3599)</f>
        <v>6</v>
      </c>
      <c r="R1010" s="43" cm="1">
        <f t="array" ref="R1010">COUNTIF(Table2[Average imdb],"&lt;"&amp;Table2[[#This Row],[Average imdb]])/COUNT((Table2[Average imdb])-1)</f>
        <v>0.7094986807387863</v>
      </c>
    </row>
    <row r="1011" spans="14:18" x14ac:dyDescent="0.3">
      <c r="N1011" t="s">
        <v>2838</v>
      </c>
      <c r="O1011">
        <v>7.7</v>
      </c>
      <c r="P1011" s="14">
        <f t="shared" si="15"/>
        <v>7</v>
      </c>
      <c r="Q1011">
        <f>COUNTIF(preprocessed!$D$2:$D$3791,director!N1521)</f>
        <v>6</v>
      </c>
      <c r="R1011" s="43" cm="1">
        <f t="array" ref="R1011">COUNTIF(Table2[Average imdb],"&lt;"&amp;Table2[[#This Row],[Average imdb]])/COUNT((Table2[Average imdb])-1)</f>
        <v>0.7094986807387863</v>
      </c>
    </row>
    <row r="1012" spans="14:18" x14ac:dyDescent="0.3">
      <c r="N1012" t="s">
        <v>2838</v>
      </c>
      <c r="O1012">
        <v>6.8</v>
      </c>
      <c r="P1012" s="14">
        <f t="shared" si="15"/>
        <v>7</v>
      </c>
      <c r="Q1012">
        <f>COUNTIF(preprocessed!$D$2:$D$3791,director!N1723)</f>
        <v>6</v>
      </c>
      <c r="R1012" s="43" cm="1">
        <f t="array" ref="R1012">COUNTIF(Table2[Average imdb],"&lt;"&amp;Table2[[#This Row],[Average imdb]])/COUNT((Table2[Average imdb])-1)</f>
        <v>0.7094986807387863</v>
      </c>
    </row>
    <row r="1013" spans="14:18" x14ac:dyDescent="0.3">
      <c r="N1013" t="s">
        <v>2838</v>
      </c>
      <c r="O1013">
        <v>7.6</v>
      </c>
      <c r="P1013" s="14">
        <f t="shared" si="15"/>
        <v>7</v>
      </c>
      <c r="Q1013">
        <f>COUNTIF(preprocessed!$D$2:$D$3791,director!N2315)</f>
        <v>6</v>
      </c>
      <c r="R1013" s="43" cm="1">
        <f t="array" ref="R1013">COUNTIF(Table2[Average imdb],"&lt;"&amp;Table2[[#This Row],[Average imdb]])/COUNT((Table2[Average imdb])-1)</f>
        <v>0.7094986807387863</v>
      </c>
    </row>
    <row r="1014" spans="14:18" x14ac:dyDescent="0.3">
      <c r="N1014" t="s">
        <v>1948</v>
      </c>
      <c r="O1014">
        <v>7</v>
      </c>
      <c r="P1014" s="14">
        <f t="shared" si="15"/>
        <v>7</v>
      </c>
      <c r="Q1014">
        <f>COUNTIF(preprocessed!$D$2:$D$3791,director!N453)</f>
        <v>2</v>
      </c>
      <c r="R1014" s="43" cm="1">
        <f t="array" ref="R1014">COUNTIF(Table2[Average imdb],"&lt;"&amp;Table2[[#This Row],[Average imdb]])/COUNT((Table2[Average imdb])-1)</f>
        <v>0.7094986807387863</v>
      </c>
    </row>
    <row r="1015" spans="14:18" x14ac:dyDescent="0.3">
      <c r="N1015" t="s">
        <v>170</v>
      </c>
      <c r="O1015">
        <v>5.6</v>
      </c>
      <c r="P1015" s="14">
        <f t="shared" si="15"/>
        <v>7</v>
      </c>
      <c r="Q1015">
        <f>COUNTIF(preprocessed!$D$2:$D$3791,director!N847)</f>
        <v>1</v>
      </c>
      <c r="R1015" s="43" cm="1">
        <f t="array" ref="R1015">COUNTIF(Table2[Average imdb],"&lt;"&amp;Table2[[#This Row],[Average imdb]])/COUNT((Table2[Average imdb])-1)</f>
        <v>0.7094986807387863</v>
      </c>
    </row>
    <row r="1016" spans="14:18" x14ac:dyDescent="0.3">
      <c r="N1016" t="s">
        <v>3699</v>
      </c>
      <c r="O1016">
        <v>5.5</v>
      </c>
      <c r="P1016" s="14">
        <f t="shared" si="15"/>
        <v>7</v>
      </c>
      <c r="Q1016">
        <f>COUNTIF(preprocessed!$D$2:$D$3791,director!N927)</f>
        <v>5</v>
      </c>
      <c r="R1016" s="43" cm="1">
        <f t="array" ref="R1016">COUNTIF(Table2[Average imdb],"&lt;"&amp;Table2[[#This Row],[Average imdb]])/COUNT((Table2[Average imdb])-1)</f>
        <v>0.7094986807387863</v>
      </c>
    </row>
    <row r="1017" spans="14:18" x14ac:dyDescent="0.3">
      <c r="N1017" t="s">
        <v>3376</v>
      </c>
      <c r="O1017">
        <v>7.7</v>
      </c>
      <c r="P1017" s="14">
        <f t="shared" si="15"/>
        <v>7</v>
      </c>
      <c r="Q1017">
        <f>COUNTIF(preprocessed!$D$2:$D$3791,director!N1829)</f>
        <v>10</v>
      </c>
      <c r="R1017" s="43" cm="1">
        <f t="array" ref="R1017">COUNTIF(Table2[Average imdb],"&lt;"&amp;Table2[[#This Row],[Average imdb]])/COUNT((Table2[Average imdb])-1)</f>
        <v>0.7094986807387863</v>
      </c>
    </row>
    <row r="1018" spans="14:18" x14ac:dyDescent="0.3">
      <c r="N1018" t="s">
        <v>6872</v>
      </c>
      <c r="O1018">
        <v>7.3</v>
      </c>
      <c r="P1018" s="14">
        <f t="shared" si="15"/>
        <v>7</v>
      </c>
      <c r="Q1018">
        <f>COUNTIF(preprocessed!$D$2:$D$3791,director!N1838)</f>
        <v>5</v>
      </c>
      <c r="R1018" s="43" cm="1">
        <f t="array" ref="R1018">COUNTIF(Table2[Average imdb],"&lt;"&amp;Table2[[#This Row],[Average imdb]])/COUNT((Table2[Average imdb])-1)</f>
        <v>0.7094986807387863</v>
      </c>
    </row>
    <row r="1019" spans="14:18" x14ac:dyDescent="0.3">
      <c r="N1019" t="s">
        <v>6914</v>
      </c>
      <c r="O1019">
        <v>6.7</v>
      </c>
      <c r="P1019" s="14">
        <f t="shared" si="15"/>
        <v>7</v>
      </c>
      <c r="Q1019">
        <f>COUNTIF(preprocessed!$D$2:$D$3791,director!N1850)</f>
        <v>1</v>
      </c>
      <c r="R1019" s="43" cm="1">
        <f t="array" ref="R1019">COUNTIF(Table2[Average imdb],"&lt;"&amp;Table2[[#This Row],[Average imdb]])/COUNT((Table2[Average imdb])-1)</f>
        <v>0.7094986807387863</v>
      </c>
    </row>
    <row r="1020" spans="14:18" x14ac:dyDescent="0.3">
      <c r="N1020" t="s">
        <v>10062</v>
      </c>
      <c r="O1020">
        <v>7</v>
      </c>
      <c r="P1020" s="14">
        <f t="shared" si="15"/>
        <v>7</v>
      </c>
      <c r="Q1020">
        <f>COUNTIF(preprocessed!$D$2:$D$3791,director!N2790)</f>
        <v>5</v>
      </c>
      <c r="R1020" s="43" cm="1">
        <f t="array" ref="R1020">COUNTIF(Table2[Average imdb],"&lt;"&amp;Table2[[#This Row],[Average imdb]])/COUNT((Table2[Average imdb])-1)</f>
        <v>0.7094986807387863</v>
      </c>
    </row>
    <row r="1021" spans="14:18" x14ac:dyDescent="0.3">
      <c r="N1021" t="s">
        <v>11875</v>
      </c>
      <c r="O1021">
        <v>7</v>
      </c>
      <c r="P1021" s="14">
        <f t="shared" si="15"/>
        <v>7</v>
      </c>
      <c r="Q1021">
        <f>COUNTIF(preprocessed!$D$2:$D$3791,director!N3293)</f>
        <v>5</v>
      </c>
      <c r="R1021" s="43" cm="1">
        <f t="array" ref="R1021">COUNTIF(Table2[Average imdb],"&lt;"&amp;Table2[[#This Row],[Average imdb]])/COUNT((Table2[Average imdb])-1)</f>
        <v>0.7094986807387863</v>
      </c>
    </row>
    <row r="1022" spans="14:18" x14ac:dyDescent="0.3">
      <c r="N1022" t="s">
        <v>12377</v>
      </c>
      <c r="O1022">
        <v>7</v>
      </c>
      <c r="P1022" s="14">
        <f t="shared" si="15"/>
        <v>7</v>
      </c>
      <c r="Q1022">
        <f>COUNTIF(preprocessed!$D$2:$D$3791,director!N3421)</f>
        <v>5</v>
      </c>
      <c r="R1022" s="43" cm="1">
        <f t="array" ref="R1022">COUNTIF(Table2[Average imdb],"&lt;"&amp;Table2[[#This Row],[Average imdb]])/COUNT((Table2[Average imdb])-1)</f>
        <v>0.7094986807387863</v>
      </c>
    </row>
    <row r="1023" spans="14:18" x14ac:dyDescent="0.3">
      <c r="N1023" t="s">
        <v>12658</v>
      </c>
      <c r="O1023">
        <v>7</v>
      </c>
      <c r="P1023" s="14">
        <f t="shared" si="15"/>
        <v>7</v>
      </c>
      <c r="Q1023">
        <f>COUNTIF(preprocessed!$D$2:$D$3791,director!N3488)</f>
        <v>5</v>
      </c>
      <c r="R1023" s="43" cm="1">
        <f t="array" ref="R1023">COUNTIF(Table2[Average imdb],"&lt;"&amp;Table2[[#This Row],[Average imdb]])/COUNT((Table2[Average imdb])-1)</f>
        <v>0.7094986807387863</v>
      </c>
    </row>
    <row r="1024" spans="14:18" x14ac:dyDescent="0.3">
      <c r="N1024" t="s">
        <v>2838</v>
      </c>
      <c r="O1024">
        <v>6.3</v>
      </c>
      <c r="P1024" s="14">
        <f t="shared" si="15"/>
        <v>7</v>
      </c>
      <c r="Q1024">
        <f>COUNTIF(preprocessed!$D$2:$D$3791,director!N1955)</f>
        <v>5</v>
      </c>
      <c r="R1024" s="43" cm="1">
        <f t="array" ref="R1024">COUNTIF(Table2[Average imdb],"&lt;"&amp;Table2[[#This Row],[Average imdb]])/COUNT((Table2[Average imdb])-1)</f>
        <v>0.7094986807387863</v>
      </c>
    </row>
    <row r="1025" spans="14:18" x14ac:dyDescent="0.3">
      <c r="N1025" t="s">
        <v>2838</v>
      </c>
      <c r="O1025">
        <v>7.2</v>
      </c>
      <c r="P1025" s="14">
        <f t="shared" si="15"/>
        <v>7</v>
      </c>
      <c r="Q1025">
        <f>COUNTIF(preprocessed!$D$2:$D$3791,director!N2443)</f>
        <v>5</v>
      </c>
      <c r="R1025" s="43" cm="1">
        <f t="array" ref="R1025">COUNTIF(Table2[Average imdb],"&lt;"&amp;Table2[[#This Row],[Average imdb]])/COUNT((Table2[Average imdb])-1)</f>
        <v>0.7094986807387863</v>
      </c>
    </row>
    <row r="1026" spans="14:18" x14ac:dyDescent="0.3">
      <c r="N1026" t="s">
        <v>180</v>
      </c>
      <c r="O1026">
        <v>7</v>
      </c>
      <c r="P1026" s="14">
        <f t="shared" ref="P1026:P1089" si="16">AVERAGEIF($N$2:$N$3791,N1026,$O$2:$O$3791)</f>
        <v>7</v>
      </c>
      <c r="Q1026">
        <f>COUNTIF(preprocessed!$D$2:$D$3791,director!N30)</f>
        <v>4</v>
      </c>
      <c r="R1026" s="43" cm="1">
        <f t="array" ref="R1026">COUNTIF(Table2[Average imdb],"&lt;"&amp;Table2[[#This Row],[Average imdb]])/COUNT((Table2[Average imdb])-1)</f>
        <v>0.7094986807387863</v>
      </c>
    </row>
    <row r="1027" spans="14:18" x14ac:dyDescent="0.3">
      <c r="N1027" t="s">
        <v>7337</v>
      </c>
      <c r="O1027">
        <v>7</v>
      </c>
      <c r="P1027" s="14">
        <f t="shared" si="16"/>
        <v>7</v>
      </c>
      <c r="Q1027">
        <f>COUNTIF(preprocessed!$D$2:$D$3791,director!N1981)</f>
        <v>4</v>
      </c>
      <c r="R1027" s="43" cm="1">
        <f t="array" ref="R1027">COUNTIF(Table2[Average imdb],"&lt;"&amp;Table2[[#This Row],[Average imdb]])/COUNT((Table2[Average imdb])-1)</f>
        <v>0.7094986807387863</v>
      </c>
    </row>
    <row r="1028" spans="14:18" x14ac:dyDescent="0.3">
      <c r="N1028" t="s">
        <v>7804</v>
      </c>
      <c r="O1028">
        <v>7</v>
      </c>
      <c r="P1028" s="14">
        <f t="shared" si="16"/>
        <v>7</v>
      </c>
      <c r="Q1028">
        <f>COUNTIF(preprocessed!$D$2:$D$3791,director!N2118)</f>
        <v>4</v>
      </c>
      <c r="R1028" s="43" cm="1">
        <f t="array" ref="R1028">COUNTIF(Table2[Average imdb],"&lt;"&amp;Table2[[#This Row],[Average imdb]])/COUNT((Table2[Average imdb])-1)</f>
        <v>0.7094986807387863</v>
      </c>
    </row>
    <row r="1029" spans="14:18" x14ac:dyDescent="0.3">
      <c r="N1029" t="s">
        <v>7807</v>
      </c>
      <c r="O1029">
        <v>7</v>
      </c>
      <c r="P1029" s="14">
        <f t="shared" si="16"/>
        <v>7</v>
      </c>
      <c r="Q1029">
        <f>COUNTIF(preprocessed!$D$2:$D$3791,director!N2119)</f>
        <v>4</v>
      </c>
      <c r="R1029" s="43" cm="1">
        <f t="array" ref="R1029">COUNTIF(Table2[Average imdb],"&lt;"&amp;Table2[[#This Row],[Average imdb]])/COUNT((Table2[Average imdb])-1)</f>
        <v>0.7094986807387863</v>
      </c>
    </row>
    <row r="1030" spans="14:18" x14ac:dyDescent="0.3">
      <c r="N1030" t="s">
        <v>8622</v>
      </c>
      <c r="O1030">
        <v>6.7</v>
      </c>
      <c r="P1030" s="14">
        <f t="shared" si="16"/>
        <v>7</v>
      </c>
      <c r="Q1030">
        <f>COUNTIF(preprocessed!$D$2:$D$3791,director!N2590)</f>
        <v>4</v>
      </c>
      <c r="R1030" s="43" cm="1">
        <f t="array" ref="R1030">COUNTIF(Table2[Average imdb],"&lt;"&amp;Table2[[#This Row],[Average imdb]])/COUNT((Table2[Average imdb])-1)</f>
        <v>0.7094986807387863</v>
      </c>
    </row>
    <row r="1031" spans="14:18" x14ac:dyDescent="0.3">
      <c r="N1031" t="s">
        <v>9843</v>
      </c>
      <c r="O1031">
        <v>6</v>
      </c>
      <c r="P1031" s="14">
        <f t="shared" si="16"/>
        <v>7</v>
      </c>
      <c r="Q1031">
        <f>COUNTIF(preprocessed!$D$2:$D$3791,director!N2721)</f>
        <v>4</v>
      </c>
      <c r="R1031" s="43" cm="1">
        <f t="array" ref="R1031">COUNTIF(Table2[Average imdb],"&lt;"&amp;Table2[[#This Row],[Average imdb]])/COUNT((Table2[Average imdb])-1)</f>
        <v>0.7094986807387863</v>
      </c>
    </row>
    <row r="1032" spans="14:18" x14ac:dyDescent="0.3">
      <c r="N1032" t="s">
        <v>6914</v>
      </c>
      <c r="O1032">
        <v>7.3</v>
      </c>
      <c r="P1032" s="14">
        <f t="shared" si="16"/>
        <v>7</v>
      </c>
      <c r="Q1032">
        <f>COUNTIF(preprocessed!$D$2:$D$3791,director!N2811)</f>
        <v>4</v>
      </c>
      <c r="R1032" s="43" cm="1">
        <f t="array" ref="R1032">COUNTIF(Table2[Average imdb],"&lt;"&amp;Table2[[#This Row],[Average imdb]])/COUNT((Table2[Average imdb])-1)</f>
        <v>0.7094986807387863</v>
      </c>
    </row>
    <row r="1033" spans="14:18" x14ac:dyDescent="0.3">
      <c r="N1033" t="s">
        <v>10140</v>
      </c>
      <c r="O1033">
        <v>7</v>
      </c>
      <c r="P1033" s="14">
        <f t="shared" si="16"/>
        <v>7</v>
      </c>
      <c r="Q1033">
        <f>COUNTIF(preprocessed!$D$2:$D$3791,director!N2814)</f>
        <v>2</v>
      </c>
      <c r="R1033" s="43" cm="1">
        <f t="array" ref="R1033">COUNTIF(Table2[Average imdb],"&lt;"&amp;Table2[[#This Row],[Average imdb]])/COUNT((Table2[Average imdb])-1)</f>
        <v>0.7094986807387863</v>
      </c>
    </row>
    <row r="1034" spans="14:18" x14ac:dyDescent="0.3">
      <c r="N1034" t="s">
        <v>7804</v>
      </c>
      <c r="O1034">
        <v>6.9</v>
      </c>
      <c r="P1034" s="14">
        <f t="shared" si="16"/>
        <v>7</v>
      </c>
      <c r="Q1034">
        <f>COUNTIF(preprocessed!$D$2:$D$3791,director!N2910)</f>
        <v>2</v>
      </c>
      <c r="R1034" s="43" cm="1">
        <f t="array" ref="R1034">COUNTIF(Table2[Average imdb],"&lt;"&amp;Table2[[#This Row],[Average imdb]])/COUNT((Table2[Average imdb])-1)</f>
        <v>0.7094986807387863</v>
      </c>
    </row>
    <row r="1035" spans="14:18" x14ac:dyDescent="0.3">
      <c r="N1035" t="s">
        <v>11546</v>
      </c>
      <c r="O1035">
        <v>7</v>
      </c>
      <c r="P1035" s="14">
        <f t="shared" si="16"/>
        <v>7</v>
      </c>
      <c r="Q1035">
        <f>COUNTIF(preprocessed!$D$2:$D$3791,director!N3202)</f>
        <v>4</v>
      </c>
      <c r="R1035" s="43" cm="1">
        <f t="array" ref="R1035">COUNTIF(Table2[Average imdb],"&lt;"&amp;Table2[[#This Row],[Average imdb]])/COUNT((Table2[Average imdb])-1)</f>
        <v>0.7094986807387863</v>
      </c>
    </row>
    <row r="1036" spans="14:18" x14ac:dyDescent="0.3">
      <c r="N1036" t="s">
        <v>11955</v>
      </c>
      <c r="O1036">
        <v>7</v>
      </c>
      <c r="P1036" s="14">
        <f t="shared" si="16"/>
        <v>7</v>
      </c>
      <c r="Q1036">
        <f>COUNTIF(preprocessed!$D$2:$D$3791,director!N3313)</f>
        <v>4</v>
      </c>
      <c r="R1036" s="43" cm="1">
        <f t="array" ref="R1036">COUNTIF(Table2[Average imdb],"&lt;"&amp;Table2[[#This Row],[Average imdb]])/COUNT((Table2[Average imdb])-1)</f>
        <v>0.7094986807387863</v>
      </c>
    </row>
    <row r="1037" spans="14:18" x14ac:dyDescent="0.3">
      <c r="N1037" t="s">
        <v>13935</v>
      </c>
      <c r="O1037">
        <v>7</v>
      </c>
      <c r="P1037" s="14">
        <f t="shared" si="16"/>
        <v>7</v>
      </c>
      <c r="Q1037">
        <f>COUNTIF(preprocessed!$D$2:$D$3791,director!N3787)</f>
        <v>4</v>
      </c>
      <c r="R1037" s="43" cm="1">
        <f t="array" ref="R1037">COUNTIF(Table2[Average imdb],"&lt;"&amp;Table2[[#This Row],[Average imdb]])/COUNT((Table2[Average imdb])-1)</f>
        <v>0.7094986807387863</v>
      </c>
    </row>
    <row r="1038" spans="14:18" x14ac:dyDescent="0.3">
      <c r="N1038" t="s">
        <v>2838</v>
      </c>
      <c r="O1038">
        <v>7.7</v>
      </c>
      <c r="P1038" s="14">
        <f t="shared" si="16"/>
        <v>7</v>
      </c>
      <c r="Q1038">
        <f>COUNTIF(preprocessed!$D$2:$D$3791,director!N2394)</f>
        <v>1</v>
      </c>
      <c r="R1038" s="43" cm="1">
        <f t="array" ref="R1038">COUNTIF(Table2[Average imdb],"&lt;"&amp;Table2[[#This Row],[Average imdb]])/COUNT((Table2[Average imdb])-1)</f>
        <v>0.7094986807387863</v>
      </c>
    </row>
    <row r="1039" spans="14:18" x14ac:dyDescent="0.3">
      <c r="N1039" t="s">
        <v>170</v>
      </c>
      <c r="O1039">
        <v>8.1999999999999993</v>
      </c>
      <c r="P1039" s="14">
        <f t="shared" si="16"/>
        <v>7</v>
      </c>
      <c r="Q1039">
        <f>COUNTIF(preprocessed!$D$2:$D$3791,director!N28)</f>
        <v>3</v>
      </c>
      <c r="R1039" s="43" cm="1">
        <f t="array" ref="R1039">COUNTIF(Table2[Average imdb],"&lt;"&amp;Table2[[#This Row],[Average imdb]])/COUNT((Table2[Average imdb])-1)</f>
        <v>0.7094986807387863</v>
      </c>
    </row>
    <row r="1040" spans="14:18" x14ac:dyDescent="0.3">
      <c r="N1040" t="s">
        <v>3486</v>
      </c>
      <c r="O1040">
        <v>6.7</v>
      </c>
      <c r="P1040" s="14">
        <f t="shared" si="16"/>
        <v>7</v>
      </c>
      <c r="Q1040">
        <f>COUNTIF(preprocessed!$D$2:$D$3791,director!N1397)</f>
        <v>3</v>
      </c>
      <c r="R1040" s="43" cm="1">
        <f t="array" ref="R1040">COUNTIF(Table2[Average imdb],"&lt;"&amp;Table2[[#This Row],[Average imdb]])/COUNT((Table2[Average imdb])-1)</f>
        <v>0.7094986807387863</v>
      </c>
    </row>
    <row r="1041" spans="14:18" x14ac:dyDescent="0.3">
      <c r="N1041" t="s">
        <v>3619</v>
      </c>
      <c r="O1041">
        <v>6.4</v>
      </c>
      <c r="P1041" s="14">
        <f t="shared" si="16"/>
        <v>7</v>
      </c>
      <c r="Q1041">
        <f>COUNTIF(preprocessed!$D$2:$D$3791,director!N1719)</f>
        <v>3</v>
      </c>
      <c r="R1041" s="43" cm="1">
        <f t="array" ref="R1041">COUNTIF(Table2[Average imdb],"&lt;"&amp;Table2[[#This Row],[Average imdb]])/COUNT((Table2[Average imdb])-1)</f>
        <v>0.7094986807387863</v>
      </c>
    </row>
    <row r="1042" spans="14:18" x14ac:dyDescent="0.3">
      <c r="N1042" t="s">
        <v>7409</v>
      </c>
      <c r="O1042">
        <v>7.5</v>
      </c>
      <c r="P1042" s="14">
        <f t="shared" si="16"/>
        <v>7</v>
      </c>
      <c r="Q1042">
        <f>COUNTIF(preprocessed!$D$2:$D$3791,director!N2003)</f>
        <v>3</v>
      </c>
      <c r="R1042" s="43" cm="1">
        <f t="array" ref="R1042">COUNTIF(Table2[Average imdb],"&lt;"&amp;Table2[[#This Row],[Average imdb]])/COUNT((Table2[Average imdb])-1)</f>
        <v>0.7094986807387863</v>
      </c>
    </row>
    <row r="1043" spans="14:18" x14ac:dyDescent="0.3">
      <c r="N1043" t="s">
        <v>6872</v>
      </c>
      <c r="O1043">
        <v>7.4</v>
      </c>
      <c r="P1043" s="14">
        <f t="shared" si="16"/>
        <v>7</v>
      </c>
      <c r="Q1043">
        <f>COUNTIF(preprocessed!$D$2:$D$3791,director!N2127)</f>
        <v>3</v>
      </c>
      <c r="R1043" s="43" cm="1">
        <f t="array" ref="R1043">COUNTIF(Table2[Average imdb],"&lt;"&amp;Table2[[#This Row],[Average imdb]])/COUNT((Table2[Average imdb])-1)</f>
        <v>0.7094986807387863</v>
      </c>
    </row>
    <row r="1044" spans="14:18" x14ac:dyDescent="0.3">
      <c r="N1044" t="s">
        <v>7838</v>
      </c>
      <c r="O1044">
        <v>7</v>
      </c>
      <c r="P1044" s="14">
        <f t="shared" si="16"/>
        <v>7</v>
      </c>
      <c r="Q1044">
        <f>COUNTIF(preprocessed!$D$2:$D$3791,director!N2128)</f>
        <v>3</v>
      </c>
      <c r="R1044" s="43" cm="1">
        <f t="array" ref="R1044">COUNTIF(Table2[Average imdb],"&lt;"&amp;Table2[[#This Row],[Average imdb]])/COUNT((Table2[Average imdb])-1)</f>
        <v>0.7094986807387863</v>
      </c>
    </row>
    <row r="1045" spans="14:18" x14ac:dyDescent="0.3">
      <c r="N1045" t="s">
        <v>8393</v>
      </c>
      <c r="O1045">
        <v>7.6</v>
      </c>
      <c r="P1045" s="14">
        <f t="shared" si="16"/>
        <v>7</v>
      </c>
      <c r="Q1045">
        <f>COUNTIF(preprocessed!$D$2:$D$3791,director!N2289)</f>
        <v>3</v>
      </c>
      <c r="R1045" s="43" cm="1">
        <f t="array" ref="R1045">COUNTIF(Table2[Average imdb],"&lt;"&amp;Table2[[#This Row],[Average imdb]])/COUNT((Table2[Average imdb])-1)</f>
        <v>0.7094986807387863</v>
      </c>
    </row>
    <row r="1046" spans="14:18" x14ac:dyDescent="0.3">
      <c r="N1046" t="s">
        <v>8924</v>
      </c>
      <c r="O1046">
        <v>6.8</v>
      </c>
      <c r="P1046" s="14">
        <f t="shared" si="16"/>
        <v>7</v>
      </c>
      <c r="Q1046">
        <f>COUNTIF(preprocessed!$D$2:$D$3791,director!N2619)</f>
        <v>1</v>
      </c>
      <c r="R1046" s="43" cm="1">
        <f t="array" ref="R1046">COUNTIF(Table2[Average imdb],"&lt;"&amp;Table2[[#This Row],[Average imdb]])/COUNT((Table2[Average imdb])-1)</f>
        <v>0.7094986807387863</v>
      </c>
    </row>
    <row r="1047" spans="14:18" x14ac:dyDescent="0.3">
      <c r="N1047" t="s">
        <v>10382</v>
      </c>
      <c r="O1047">
        <v>7</v>
      </c>
      <c r="P1047" s="14">
        <f t="shared" si="16"/>
        <v>7</v>
      </c>
      <c r="Q1047">
        <f>COUNTIF(preprocessed!$D$2:$D$3791,director!N2882)</f>
        <v>3</v>
      </c>
      <c r="R1047" s="43" cm="1">
        <f t="array" ref="R1047">COUNTIF(Table2[Average imdb],"&lt;"&amp;Table2[[#This Row],[Average imdb]])/COUNT((Table2[Average imdb])-1)</f>
        <v>0.7094986807387863</v>
      </c>
    </row>
    <row r="1048" spans="14:18" x14ac:dyDescent="0.3">
      <c r="N1048" t="s">
        <v>12611</v>
      </c>
      <c r="O1048">
        <v>7</v>
      </c>
      <c r="P1048" s="14">
        <f t="shared" si="16"/>
        <v>7</v>
      </c>
      <c r="Q1048">
        <f>COUNTIF(preprocessed!$D$2:$D$3791,director!N3476)</f>
        <v>3</v>
      </c>
      <c r="R1048" s="43" cm="1">
        <f t="array" ref="R1048">COUNTIF(Table2[Average imdb],"&lt;"&amp;Table2[[#This Row],[Average imdb]])/COUNT((Table2[Average imdb])-1)</f>
        <v>0.7094986807387863</v>
      </c>
    </row>
    <row r="1049" spans="14:18" x14ac:dyDescent="0.3">
      <c r="N1049" t="s">
        <v>180</v>
      </c>
      <c r="O1049">
        <v>7</v>
      </c>
      <c r="P1049" s="14">
        <f t="shared" si="16"/>
        <v>7</v>
      </c>
      <c r="Q1049">
        <f>COUNTIF(preprocessed!$D$2:$D$3791,director!N3641)</f>
        <v>3</v>
      </c>
      <c r="R1049" s="43" cm="1">
        <f t="array" ref="R1049">COUNTIF(Table2[Average imdb],"&lt;"&amp;Table2[[#This Row],[Average imdb]])/COUNT((Table2[Average imdb])-1)</f>
        <v>0.7094986807387863</v>
      </c>
    </row>
    <row r="1050" spans="14:18" x14ac:dyDescent="0.3">
      <c r="N1050" t="s">
        <v>13774</v>
      </c>
      <c r="O1050">
        <v>7</v>
      </c>
      <c r="P1050" s="14">
        <f t="shared" si="16"/>
        <v>7</v>
      </c>
      <c r="Q1050">
        <f>COUNTIF(preprocessed!$D$2:$D$3791,director!N3751)</f>
        <v>3</v>
      </c>
      <c r="R1050" s="43" cm="1">
        <f t="array" ref="R1050">COUNTIF(Table2[Average imdb],"&lt;"&amp;Table2[[#This Row],[Average imdb]])/COUNT((Table2[Average imdb])-1)</f>
        <v>0.7094986807387863</v>
      </c>
    </row>
    <row r="1051" spans="14:18" x14ac:dyDescent="0.3">
      <c r="N1051" t="s">
        <v>2838</v>
      </c>
      <c r="O1051">
        <v>7.3</v>
      </c>
      <c r="P1051" s="14">
        <f t="shared" si="16"/>
        <v>7</v>
      </c>
      <c r="Q1051">
        <f>COUNTIF(preprocessed!$D$2:$D$3791,director!N2194)</f>
        <v>3</v>
      </c>
      <c r="R1051" s="43" cm="1">
        <f t="array" ref="R1051">COUNTIF(Table2[Average imdb],"&lt;"&amp;Table2[[#This Row],[Average imdb]])/COUNT((Table2[Average imdb])-1)</f>
        <v>0.7094986807387863</v>
      </c>
    </row>
    <row r="1052" spans="14:18" x14ac:dyDescent="0.3">
      <c r="N1052" t="s">
        <v>170</v>
      </c>
      <c r="O1052">
        <v>7.8</v>
      </c>
      <c r="P1052" s="14">
        <f t="shared" si="16"/>
        <v>7</v>
      </c>
      <c r="Q1052">
        <f>COUNTIF(preprocessed!$D$2:$D$3791,director!N85)</f>
        <v>2</v>
      </c>
      <c r="R1052" s="43" cm="1">
        <f t="array" ref="R1052">COUNTIF(Table2[Average imdb],"&lt;"&amp;Table2[[#This Row],[Average imdb]])/COUNT((Table2[Average imdb])-1)</f>
        <v>0.7094986807387863</v>
      </c>
    </row>
    <row r="1053" spans="14:18" x14ac:dyDescent="0.3">
      <c r="N1053" t="s">
        <v>518</v>
      </c>
      <c r="O1053">
        <v>7.2</v>
      </c>
      <c r="P1053" s="14">
        <f t="shared" si="16"/>
        <v>7</v>
      </c>
      <c r="Q1053">
        <f>COUNTIF(preprocessed!$D$2:$D$3791,director!N115)</f>
        <v>1</v>
      </c>
      <c r="R1053" s="43" cm="1">
        <f t="array" ref="R1053">COUNTIF(Table2[Average imdb],"&lt;"&amp;Table2[[#This Row],[Average imdb]])/COUNT((Table2[Average imdb])-1)</f>
        <v>0.7094986807387863</v>
      </c>
    </row>
    <row r="1054" spans="14:18" x14ac:dyDescent="0.3">
      <c r="N1054" t="s">
        <v>3486</v>
      </c>
      <c r="O1054">
        <v>7.6</v>
      </c>
      <c r="P1054" s="14">
        <f t="shared" si="16"/>
        <v>7</v>
      </c>
      <c r="Q1054">
        <f>COUNTIF(preprocessed!$D$2:$D$3791,director!N867)</f>
        <v>2</v>
      </c>
      <c r="R1054" s="43" cm="1">
        <f t="array" ref="R1054">COUNTIF(Table2[Average imdb],"&lt;"&amp;Table2[[#This Row],[Average imdb]])/COUNT((Table2[Average imdb])-1)</f>
        <v>0.7094986807387863</v>
      </c>
    </row>
    <row r="1055" spans="14:18" x14ac:dyDescent="0.3">
      <c r="N1055" t="s">
        <v>518</v>
      </c>
      <c r="O1055">
        <v>6.9</v>
      </c>
      <c r="P1055" s="14">
        <f t="shared" si="16"/>
        <v>7</v>
      </c>
      <c r="Q1055">
        <f>COUNTIF(preprocessed!$D$2:$D$3791,director!N1264)</f>
        <v>2</v>
      </c>
      <c r="R1055" s="43" cm="1">
        <f t="array" ref="R1055">COUNTIF(Table2[Average imdb],"&lt;"&amp;Table2[[#This Row],[Average imdb]])/COUNT((Table2[Average imdb])-1)</f>
        <v>0.7094986807387863</v>
      </c>
    </row>
    <row r="1056" spans="14:18" x14ac:dyDescent="0.3">
      <c r="N1056" t="s">
        <v>8622</v>
      </c>
      <c r="O1056">
        <v>7.3</v>
      </c>
      <c r="P1056" s="14">
        <f t="shared" si="16"/>
        <v>7</v>
      </c>
      <c r="Q1056">
        <f>COUNTIF(preprocessed!$D$2:$D$3791,director!N2359)</f>
        <v>1</v>
      </c>
      <c r="R1056" s="43" cm="1">
        <f t="array" ref="R1056">COUNTIF(Table2[Average imdb],"&lt;"&amp;Table2[[#This Row],[Average imdb]])/COUNT((Table2[Average imdb])-1)</f>
        <v>0.7094986807387863</v>
      </c>
    </row>
    <row r="1057" spans="14:18" x14ac:dyDescent="0.3">
      <c r="N1057" t="s">
        <v>9580</v>
      </c>
      <c r="O1057">
        <v>7</v>
      </c>
      <c r="P1057" s="14">
        <f t="shared" si="16"/>
        <v>7</v>
      </c>
      <c r="Q1057">
        <f>COUNTIF(preprocessed!$D$2:$D$3791,director!N2647)</f>
        <v>1</v>
      </c>
      <c r="R1057" s="43" cm="1">
        <f t="array" ref="R1057">COUNTIF(Table2[Average imdb],"&lt;"&amp;Table2[[#This Row],[Average imdb]])/COUNT((Table2[Average imdb])-1)</f>
        <v>0.7094986807387863</v>
      </c>
    </row>
    <row r="1058" spans="14:18" x14ac:dyDescent="0.3">
      <c r="N1058" t="s">
        <v>9614</v>
      </c>
      <c r="O1058">
        <v>7</v>
      </c>
      <c r="P1058" s="14">
        <f t="shared" si="16"/>
        <v>7</v>
      </c>
      <c r="Q1058">
        <f>COUNTIF(preprocessed!$D$2:$D$3791,director!N2657)</f>
        <v>1</v>
      </c>
      <c r="R1058" s="43" cm="1">
        <f t="array" ref="R1058">COUNTIF(Table2[Average imdb],"&lt;"&amp;Table2[[#This Row],[Average imdb]])/COUNT((Table2[Average imdb])-1)</f>
        <v>0.7094986807387863</v>
      </c>
    </row>
    <row r="1059" spans="14:18" x14ac:dyDescent="0.3">
      <c r="N1059" t="s">
        <v>9843</v>
      </c>
      <c r="O1059">
        <v>8</v>
      </c>
      <c r="P1059" s="14">
        <f t="shared" si="16"/>
        <v>7</v>
      </c>
      <c r="Q1059">
        <f>COUNTIF(preprocessed!$D$2:$D$3791,director!N2909)</f>
        <v>2</v>
      </c>
      <c r="R1059" s="43" cm="1">
        <f t="array" ref="R1059">COUNTIF(Table2[Average imdb],"&lt;"&amp;Table2[[#This Row],[Average imdb]])/COUNT((Table2[Average imdb])-1)</f>
        <v>0.7094986807387863</v>
      </c>
    </row>
    <row r="1060" spans="14:18" x14ac:dyDescent="0.3">
      <c r="N1060" t="s">
        <v>3699</v>
      </c>
      <c r="O1060">
        <v>7.6</v>
      </c>
      <c r="P1060" s="14">
        <f t="shared" si="16"/>
        <v>7</v>
      </c>
      <c r="Q1060">
        <f>COUNTIF(preprocessed!$D$2:$D$3791,director!N3348)</f>
        <v>4</v>
      </c>
      <c r="R1060" s="43" cm="1">
        <f t="array" ref="R1060">COUNTIF(Table2[Average imdb],"&lt;"&amp;Table2[[#This Row],[Average imdb]])/COUNT((Table2[Average imdb])-1)</f>
        <v>0.7094986807387863</v>
      </c>
    </row>
    <row r="1061" spans="14:18" x14ac:dyDescent="0.3">
      <c r="N1061" t="s">
        <v>12178</v>
      </c>
      <c r="O1061">
        <v>7</v>
      </c>
      <c r="P1061" s="14">
        <f t="shared" si="16"/>
        <v>7</v>
      </c>
      <c r="Q1061">
        <f>COUNTIF(preprocessed!$D$2:$D$3791,director!N3371)</f>
        <v>1</v>
      </c>
      <c r="R1061" s="43" cm="1">
        <f t="array" ref="R1061">COUNTIF(Table2[Average imdb],"&lt;"&amp;Table2[[#This Row],[Average imdb]])/COUNT((Table2[Average imdb])-1)</f>
        <v>0.7094986807387863</v>
      </c>
    </row>
    <row r="1062" spans="14:18" x14ac:dyDescent="0.3">
      <c r="N1062" t="s">
        <v>12984</v>
      </c>
      <c r="O1062">
        <v>7</v>
      </c>
      <c r="P1062" s="14">
        <f t="shared" si="16"/>
        <v>7</v>
      </c>
      <c r="Q1062">
        <f>COUNTIF(preprocessed!$D$2:$D$3791,director!N3569)</f>
        <v>2</v>
      </c>
      <c r="R1062" s="43" cm="1">
        <f t="array" ref="R1062">COUNTIF(Table2[Average imdb],"&lt;"&amp;Table2[[#This Row],[Average imdb]])/COUNT((Table2[Average imdb])-1)</f>
        <v>0.7094986807387863</v>
      </c>
    </row>
    <row r="1063" spans="14:18" x14ac:dyDescent="0.3">
      <c r="N1063" t="s">
        <v>13020</v>
      </c>
      <c r="O1063">
        <v>7</v>
      </c>
      <c r="P1063" s="14">
        <f t="shared" si="16"/>
        <v>7</v>
      </c>
      <c r="Q1063">
        <f>COUNTIF(preprocessed!$D$2:$D$3791,director!N3577)</f>
        <v>2</v>
      </c>
      <c r="R1063" s="43" cm="1">
        <f t="array" ref="R1063">COUNTIF(Table2[Average imdb],"&lt;"&amp;Table2[[#This Row],[Average imdb]])/COUNT((Table2[Average imdb])-1)</f>
        <v>0.7094986807387863</v>
      </c>
    </row>
    <row r="1064" spans="14:18" x14ac:dyDescent="0.3">
      <c r="N1064" t="s">
        <v>13085</v>
      </c>
      <c r="O1064">
        <v>7</v>
      </c>
      <c r="P1064" s="14">
        <f t="shared" si="16"/>
        <v>7</v>
      </c>
      <c r="Q1064">
        <f>COUNTIF(preprocessed!$D$2:$D$3791,director!N3593)</f>
        <v>2</v>
      </c>
      <c r="R1064" s="43" cm="1">
        <f t="array" ref="R1064">COUNTIF(Table2[Average imdb],"&lt;"&amp;Table2[[#This Row],[Average imdb]])/COUNT((Table2[Average imdb])-1)</f>
        <v>0.7094986807387863</v>
      </c>
    </row>
    <row r="1065" spans="14:18" x14ac:dyDescent="0.3">
      <c r="N1065" t="s">
        <v>13840</v>
      </c>
      <c r="O1065">
        <v>7</v>
      </c>
      <c r="P1065" s="14">
        <f t="shared" si="16"/>
        <v>7</v>
      </c>
      <c r="Q1065">
        <f>COUNTIF(preprocessed!$D$2:$D$3791,director!N3765)</f>
        <v>1</v>
      </c>
      <c r="R1065" s="43" cm="1">
        <f t="array" ref="R1065">COUNTIF(Table2[Average imdb],"&lt;"&amp;Table2[[#This Row],[Average imdb]])/COUNT((Table2[Average imdb])-1)</f>
        <v>0.7094986807387863</v>
      </c>
    </row>
    <row r="1066" spans="14:18" x14ac:dyDescent="0.3">
      <c r="N1066" t="s">
        <v>2838</v>
      </c>
      <c r="O1066">
        <v>7.2</v>
      </c>
      <c r="P1066" s="14">
        <f t="shared" si="16"/>
        <v>7</v>
      </c>
      <c r="Q1066">
        <f>COUNTIF(preprocessed!$D$2:$D$3791,director!N2310)</f>
        <v>2</v>
      </c>
      <c r="R1066" s="43" cm="1">
        <f t="array" ref="R1066">COUNTIF(Table2[Average imdb],"&lt;"&amp;Table2[[#This Row],[Average imdb]])/COUNT((Table2[Average imdb])-1)</f>
        <v>0.7094986807387863</v>
      </c>
    </row>
    <row r="1067" spans="14:18" x14ac:dyDescent="0.3">
      <c r="N1067" t="s">
        <v>2838</v>
      </c>
      <c r="O1067">
        <v>6.4</v>
      </c>
      <c r="P1067" s="14">
        <f t="shared" si="16"/>
        <v>7</v>
      </c>
      <c r="Q1067">
        <f>COUNTIF(preprocessed!$D$2:$D$3791,director!N2423)</f>
        <v>2</v>
      </c>
      <c r="R1067" s="43" cm="1">
        <f t="array" ref="R1067">COUNTIF(Table2[Average imdb],"&lt;"&amp;Table2[[#This Row],[Average imdb]])/COUNT((Table2[Average imdb])-1)</f>
        <v>0.7094986807387863</v>
      </c>
    </row>
    <row r="1068" spans="14:18" x14ac:dyDescent="0.3">
      <c r="N1068" t="s">
        <v>2838</v>
      </c>
      <c r="O1068">
        <v>6.3</v>
      </c>
      <c r="P1068" s="14">
        <f t="shared" si="16"/>
        <v>7</v>
      </c>
      <c r="Q1068">
        <f>COUNTIF(preprocessed!$D$2:$D$3791,director!N2651)</f>
        <v>1</v>
      </c>
      <c r="R1068" s="43" cm="1">
        <f t="array" ref="R1068">COUNTIF(Table2[Average imdb],"&lt;"&amp;Table2[[#This Row],[Average imdb]])/COUNT((Table2[Average imdb])-1)</f>
        <v>0.7094986807387863</v>
      </c>
    </row>
    <row r="1069" spans="14:18" x14ac:dyDescent="0.3">
      <c r="N1069" t="s">
        <v>2838</v>
      </c>
      <c r="O1069">
        <v>6.7</v>
      </c>
      <c r="P1069" s="14">
        <f t="shared" si="16"/>
        <v>7</v>
      </c>
      <c r="Q1069">
        <f>COUNTIF(preprocessed!$D$2:$D$3791,director!N3274)</f>
        <v>4</v>
      </c>
      <c r="R1069" s="43" cm="1">
        <f t="array" ref="R1069">COUNTIF(Table2[Average imdb],"&lt;"&amp;Table2[[#This Row],[Average imdb]])/COUNT((Table2[Average imdb])-1)</f>
        <v>0.7094986807387863</v>
      </c>
    </row>
    <row r="1070" spans="14:18" x14ac:dyDescent="0.3">
      <c r="N1070" t="s">
        <v>518</v>
      </c>
      <c r="O1070">
        <v>7.6</v>
      </c>
      <c r="P1070" s="14">
        <f t="shared" si="16"/>
        <v>7</v>
      </c>
      <c r="Q1070">
        <f>COUNTIF(preprocessed!$D$2:$D$3791,director!N182)</f>
        <v>1</v>
      </c>
      <c r="R1070" s="43" cm="1">
        <f t="array" ref="R1070">COUNTIF(Table2[Average imdb],"&lt;"&amp;Table2[[#This Row],[Average imdb]])/COUNT((Table2[Average imdb])-1)</f>
        <v>0.7094986807387863</v>
      </c>
    </row>
    <row r="1071" spans="14:18" x14ac:dyDescent="0.3">
      <c r="N1071" t="s">
        <v>1180</v>
      </c>
      <c r="O1071">
        <v>7.2</v>
      </c>
      <c r="P1071" s="14">
        <f t="shared" si="16"/>
        <v>7</v>
      </c>
      <c r="Q1071">
        <f>COUNTIF(preprocessed!$D$2:$D$3791,director!N259)</f>
        <v>3</v>
      </c>
      <c r="R1071" s="43" cm="1">
        <f t="array" ref="R1071">COUNTIF(Table2[Average imdb],"&lt;"&amp;Table2[[#This Row],[Average imdb]])/COUNT((Table2[Average imdb])-1)</f>
        <v>0.7094986807387863</v>
      </c>
    </row>
    <row r="1072" spans="14:18" x14ac:dyDescent="0.3">
      <c r="N1072" t="s">
        <v>1991</v>
      </c>
      <c r="O1072">
        <v>7</v>
      </c>
      <c r="P1072" s="14">
        <f t="shared" si="16"/>
        <v>7</v>
      </c>
      <c r="Q1072">
        <f>COUNTIF(preprocessed!$D$2:$D$3791,director!N463)</f>
        <v>4</v>
      </c>
      <c r="R1072" s="43" cm="1">
        <f t="array" ref="R1072">COUNTIF(Table2[Average imdb],"&lt;"&amp;Table2[[#This Row],[Average imdb]])/COUNT((Table2[Average imdb])-1)</f>
        <v>0.7094986807387863</v>
      </c>
    </row>
    <row r="1073" spans="14:18" x14ac:dyDescent="0.3">
      <c r="N1073" t="s">
        <v>2815</v>
      </c>
      <c r="O1073">
        <v>7</v>
      </c>
      <c r="P1073" s="14">
        <f t="shared" si="16"/>
        <v>7</v>
      </c>
      <c r="Q1073">
        <f>COUNTIF(preprocessed!$D$2:$D$3791,director!N683)</f>
        <v>3</v>
      </c>
      <c r="R1073" s="43" cm="1">
        <f t="array" ref="R1073">COUNTIF(Table2[Average imdb],"&lt;"&amp;Table2[[#This Row],[Average imdb]])/COUNT((Table2[Average imdb])-1)</f>
        <v>0.7094986807387863</v>
      </c>
    </row>
    <row r="1074" spans="14:18" x14ac:dyDescent="0.3">
      <c r="N1074" t="s">
        <v>2926</v>
      </c>
      <c r="O1074">
        <v>7</v>
      </c>
      <c r="P1074" s="14">
        <f t="shared" si="16"/>
        <v>7</v>
      </c>
      <c r="Q1074">
        <f>COUNTIF(preprocessed!$D$2:$D$3791,director!N715)</f>
        <v>7</v>
      </c>
      <c r="R1074" s="43" cm="1">
        <f t="array" ref="R1074">COUNTIF(Table2[Average imdb],"&lt;"&amp;Table2[[#This Row],[Average imdb]])/COUNT((Table2[Average imdb])-1)</f>
        <v>0.7094986807387863</v>
      </c>
    </row>
    <row r="1075" spans="14:18" x14ac:dyDescent="0.3">
      <c r="N1075" t="s">
        <v>3376</v>
      </c>
      <c r="O1075">
        <v>6.3</v>
      </c>
      <c r="P1075" s="14">
        <f t="shared" si="16"/>
        <v>7</v>
      </c>
      <c r="Q1075">
        <f>COUNTIF(preprocessed!$D$2:$D$3791,director!N835)</f>
        <v>1</v>
      </c>
      <c r="R1075" s="43" cm="1">
        <f t="array" ref="R1075">COUNTIF(Table2[Average imdb],"&lt;"&amp;Table2[[#This Row],[Average imdb]])/COUNT((Table2[Average imdb])-1)</f>
        <v>0.7094986807387863</v>
      </c>
    </row>
    <row r="1076" spans="14:18" x14ac:dyDescent="0.3">
      <c r="N1076" t="s">
        <v>2243</v>
      </c>
      <c r="O1076">
        <v>7.1</v>
      </c>
      <c r="P1076" s="14">
        <f t="shared" si="16"/>
        <v>7</v>
      </c>
      <c r="Q1076">
        <f>COUNTIF(preprocessed!$D$2:$D$3791,director!N852)</f>
        <v>1</v>
      </c>
      <c r="R1076" s="43" cm="1">
        <f t="array" ref="R1076">COUNTIF(Table2[Average imdb],"&lt;"&amp;Table2[[#This Row],[Average imdb]])/COUNT((Table2[Average imdb])-1)</f>
        <v>0.7094986807387863</v>
      </c>
    </row>
    <row r="1077" spans="14:18" x14ac:dyDescent="0.3">
      <c r="N1077" t="s">
        <v>1180</v>
      </c>
      <c r="O1077">
        <v>6.8</v>
      </c>
      <c r="P1077" s="14">
        <f t="shared" si="16"/>
        <v>7</v>
      </c>
      <c r="Q1077">
        <f>COUNTIF(preprocessed!$D$2:$D$3791,director!N1076)</f>
        <v>3</v>
      </c>
      <c r="R1077" s="43" cm="1">
        <f t="array" ref="R1077">COUNTIF(Table2[Average imdb],"&lt;"&amp;Table2[[#This Row],[Average imdb]])/COUNT((Table2[Average imdb])-1)</f>
        <v>0.7094986807387863</v>
      </c>
    </row>
    <row r="1078" spans="14:18" x14ac:dyDescent="0.3">
      <c r="N1078" t="s">
        <v>7601</v>
      </c>
      <c r="O1078">
        <v>7.5</v>
      </c>
      <c r="P1078" s="14">
        <f t="shared" si="16"/>
        <v>7</v>
      </c>
      <c r="Q1078">
        <f>COUNTIF(preprocessed!$D$2:$D$3791,director!N2058)</f>
        <v>1</v>
      </c>
      <c r="R1078" s="43" cm="1">
        <f t="array" ref="R1078">COUNTIF(Table2[Average imdb],"&lt;"&amp;Table2[[#This Row],[Average imdb]])/COUNT((Table2[Average imdb])-1)</f>
        <v>0.7094986807387863</v>
      </c>
    </row>
    <row r="1079" spans="14:18" x14ac:dyDescent="0.3">
      <c r="N1079" t="s">
        <v>6872</v>
      </c>
      <c r="O1079">
        <v>6.3</v>
      </c>
      <c r="P1079" s="14">
        <f t="shared" si="16"/>
        <v>7</v>
      </c>
      <c r="Q1079">
        <f>COUNTIF(preprocessed!$D$2:$D$3791,director!N2091)</f>
        <v>3</v>
      </c>
      <c r="R1079" s="43" cm="1">
        <f t="array" ref="R1079">COUNTIF(Table2[Average imdb],"&lt;"&amp;Table2[[#This Row],[Average imdb]])/COUNT((Table2[Average imdb])-1)</f>
        <v>0.7094986807387863</v>
      </c>
    </row>
    <row r="1080" spans="14:18" x14ac:dyDescent="0.3">
      <c r="N1080" t="s">
        <v>9081</v>
      </c>
      <c r="O1080">
        <v>7</v>
      </c>
      <c r="P1080" s="14">
        <f t="shared" si="16"/>
        <v>7</v>
      </c>
      <c r="Q1080">
        <f>COUNTIF(preprocessed!$D$2:$D$3791,director!N2498)</f>
        <v>1</v>
      </c>
      <c r="R1080" s="43" cm="1">
        <f t="array" ref="R1080">COUNTIF(Table2[Average imdb],"&lt;"&amp;Table2[[#This Row],[Average imdb]])/COUNT((Table2[Average imdb])-1)</f>
        <v>0.7094986807387863</v>
      </c>
    </row>
    <row r="1081" spans="14:18" x14ac:dyDescent="0.3">
      <c r="N1081" t="s">
        <v>7601</v>
      </c>
      <c r="O1081">
        <v>6.9</v>
      </c>
      <c r="P1081" s="14">
        <f t="shared" si="16"/>
        <v>7</v>
      </c>
      <c r="Q1081">
        <f>COUNTIF(preprocessed!$D$2:$D$3791,director!N2632)</f>
        <v>1</v>
      </c>
      <c r="R1081" s="43" cm="1">
        <f t="array" ref="R1081">COUNTIF(Table2[Average imdb],"&lt;"&amp;Table2[[#This Row],[Average imdb]])/COUNT((Table2[Average imdb])-1)</f>
        <v>0.7094986807387863</v>
      </c>
    </row>
    <row r="1082" spans="14:18" x14ac:dyDescent="0.3">
      <c r="N1082" t="s">
        <v>4844</v>
      </c>
      <c r="O1082">
        <v>7</v>
      </c>
      <c r="P1082" s="14">
        <f t="shared" si="16"/>
        <v>7</v>
      </c>
      <c r="Q1082">
        <f>COUNTIF(preprocessed!$D$2:$D$3791,director!N2658)</f>
        <v>1</v>
      </c>
      <c r="R1082" s="43" cm="1">
        <f t="array" ref="R1082">COUNTIF(Table2[Average imdb],"&lt;"&amp;Table2[[#This Row],[Average imdb]])/COUNT((Table2[Average imdb])-1)</f>
        <v>0.7094986807387863</v>
      </c>
    </row>
    <row r="1083" spans="14:18" x14ac:dyDescent="0.3">
      <c r="N1083" t="s">
        <v>9624</v>
      </c>
      <c r="O1083">
        <v>7</v>
      </c>
      <c r="P1083" s="14">
        <f t="shared" si="16"/>
        <v>7</v>
      </c>
      <c r="Q1083">
        <f>COUNTIF(preprocessed!$D$2:$D$3791,director!N2660)</f>
        <v>1</v>
      </c>
      <c r="R1083" s="43" cm="1">
        <f t="array" ref="R1083">COUNTIF(Table2[Average imdb],"&lt;"&amp;Table2[[#This Row],[Average imdb]])/COUNT((Table2[Average imdb])-1)</f>
        <v>0.7094986807387863</v>
      </c>
    </row>
    <row r="1084" spans="14:18" x14ac:dyDescent="0.3">
      <c r="N1084" t="s">
        <v>170</v>
      </c>
      <c r="O1084">
        <v>6.4</v>
      </c>
      <c r="P1084" s="14">
        <f t="shared" si="16"/>
        <v>7</v>
      </c>
      <c r="Q1084">
        <f>COUNTIF(preprocessed!$D$2:$D$3791,director!N2669)</f>
        <v>3</v>
      </c>
      <c r="R1084" s="43" cm="1">
        <f t="array" ref="R1084">COUNTIF(Table2[Average imdb],"&lt;"&amp;Table2[[#This Row],[Average imdb]])/COUNT((Table2[Average imdb])-1)</f>
        <v>0.7094986807387863</v>
      </c>
    </row>
    <row r="1085" spans="14:18" x14ac:dyDescent="0.3">
      <c r="N1085" t="s">
        <v>8393</v>
      </c>
      <c r="O1085">
        <v>6.4</v>
      </c>
      <c r="P1085" s="14">
        <f t="shared" si="16"/>
        <v>7</v>
      </c>
      <c r="Q1085">
        <f>COUNTIF(preprocessed!$D$2:$D$3791,director!N2671)</f>
        <v>3</v>
      </c>
      <c r="R1085" s="43" cm="1">
        <f t="array" ref="R1085">COUNTIF(Table2[Average imdb],"&lt;"&amp;Table2[[#This Row],[Average imdb]])/COUNT((Table2[Average imdb])-1)</f>
        <v>0.7094986807387863</v>
      </c>
    </row>
    <row r="1086" spans="14:18" x14ac:dyDescent="0.3">
      <c r="N1086" t="s">
        <v>7601</v>
      </c>
      <c r="O1086">
        <v>6.6</v>
      </c>
      <c r="P1086" s="14">
        <f t="shared" si="16"/>
        <v>7</v>
      </c>
      <c r="Q1086">
        <f>COUNTIF(preprocessed!$D$2:$D$3791,director!N2809)</f>
        <v>2</v>
      </c>
      <c r="R1086" s="43" cm="1">
        <f t="array" ref="R1086">COUNTIF(Table2[Average imdb],"&lt;"&amp;Table2[[#This Row],[Average imdb]])/COUNT((Table2[Average imdb])-1)</f>
        <v>0.7094986807387863</v>
      </c>
    </row>
    <row r="1087" spans="14:18" x14ac:dyDescent="0.3">
      <c r="N1087" t="s">
        <v>10961</v>
      </c>
      <c r="O1087">
        <v>7</v>
      </c>
      <c r="P1087" s="14">
        <f t="shared" si="16"/>
        <v>7</v>
      </c>
      <c r="Q1087">
        <f>COUNTIF(preprocessed!$D$2:$D$3791,director!N3046)</f>
        <v>1</v>
      </c>
      <c r="R1087" s="43" cm="1">
        <f t="array" ref="R1087">COUNTIF(Table2[Average imdb],"&lt;"&amp;Table2[[#This Row],[Average imdb]])/COUNT((Table2[Average imdb])-1)</f>
        <v>0.7094986807387863</v>
      </c>
    </row>
    <row r="1088" spans="14:18" x14ac:dyDescent="0.3">
      <c r="N1088" t="s">
        <v>11903</v>
      </c>
      <c r="O1088">
        <v>7</v>
      </c>
      <c r="P1088" s="14">
        <f t="shared" si="16"/>
        <v>7</v>
      </c>
      <c r="Q1088">
        <f>COUNTIF(preprocessed!$D$2:$D$3791,director!N3301)</f>
        <v>1</v>
      </c>
      <c r="R1088" s="43" cm="1">
        <f t="array" ref="R1088">COUNTIF(Table2[Average imdb],"&lt;"&amp;Table2[[#This Row],[Average imdb]])/COUNT((Table2[Average imdb])-1)</f>
        <v>0.7094986807387863</v>
      </c>
    </row>
    <row r="1089" spans="14:18" x14ac:dyDescent="0.3">
      <c r="N1089" t="s">
        <v>12029</v>
      </c>
      <c r="O1089">
        <v>7</v>
      </c>
      <c r="P1089" s="14">
        <f t="shared" si="16"/>
        <v>7</v>
      </c>
      <c r="Q1089">
        <f>COUNTIF(preprocessed!$D$2:$D$3791,director!N3331)</f>
        <v>1</v>
      </c>
      <c r="R1089" s="43" cm="1">
        <f t="array" ref="R1089">COUNTIF(Table2[Average imdb],"&lt;"&amp;Table2[[#This Row],[Average imdb]])/COUNT((Table2[Average imdb])-1)</f>
        <v>0.7094986807387863</v>
      </c>
    </row>
    <row r="1090" spans="14:18" x14ac:dyDescent="0.3">
      <c r="N1090" t="s">
        <v>7804</v>
      </c>
      <c r="O1090">
        <v>7.1</v>
      </c>
      <c r="P1090" s="14">
        <f t="shared" ref="P1090:P1153" si="17">AVERAGEIF($N$2:$N$3791,N1090,$O$2:$O$3791)</f>
        <v>7</v>
      </c>
      <c r="Q1090">
        <f>COUNTIF(preprocessed!$D$2:$D$3791,director!N3338)</f>
        <v>1</v>
      </c>
      <c r="R1090" s="43" cm="1">
        <f t="array" ref="R1090">COUNTIF(Table2[Average imdb],"&lt;"&amp;Table2[[#This Row],[Average imdb]])/COUNT((Table2[Average imdb])-1)</f>
        <v>0.7094986807387863</v>
      </c>
    </row>
    <row r="1091" spans="14:18" x14ac:dyDescent="0.3">
      <c r="N1091" t="s">
        <v>12774</v>
      </c>
      <c r="O1091">
        <v>7</v>
      </c>
      <c r="P1091" s="14">
        <f t="shared" si="17"/>
        <v>7</v>
      </c>
      <c r="Q1091">
        <f>COUNTIF(preprocessed!$D$2:$D$3791,director!N3514)</f>
        <v>2</v>
      </c>
      <c r="R1091" s="43" cm="1">
        <f t="array" ref="R1091">COUNTIF(Table2[Average imdb],"&lt;"&amp;Table2[[#This Row],[Average imdb]])/COUNT((Table2[Average imdb])-1)</f>
        <v>0.7094986807387863</v>
      </c>
    </row>
    <row r="1092" spans="14:18" x14ac:dyDescent="0.3">
      <c r="N1092" t="s">
        <v>12918</v>
      </c>
      <c r="O1092">
        <v>7</v>
      </c>
      <c r="P1092" s="14">
        <f t="shared" si="17"/>
        <v>7</v>
      </c>
      <c r="Q1092">
        <f>COUNTIF(preprocessed!$D$2:$D$3791,director!N3552)</f>
        <v>1</v>
      </c>
      <c r="R1092" s="43" cm="1">
        <f t="array" ref="R1092">COUNTIF(Table2[Average imdb],"&lt;"&amp;Table2[[#This Row],[Average imdb]])/COUNT((Table2[Average imdb])-1)</f>
        <v>0.7094986807387863</v>
      </c>
    </row>
    <row r="1093" spans="14:18" x14ac:dyDescent="0.3">
      <c r="N1093" t="s">
        <v>13572</v>
      </c>
      <c r="O1093">
        <v>7</v>
      </c>
      <c r="P1093" s="14">
        <f t="shared" si="17"/>
        <v>7</v>
      </c>
      <c r="Q1093">
        <f>COUNTIF(preprocessed!$D$2:$D$3791,director!N3705)</f>
        <v>1</v>
      </c>
      <c r="R1093" s="43" cm="1">
        <f t="array" ref="R1093">COUNTIF(Table2[Average imdb],"&lt;"&amp;Table2[[#This Row],[Average imdb]])/COUNT((Table2[Average imdb])-1)</f>
        <v>0.7094986807387863</v>
      </c>
    </row>
    <row r="1094" spans="14:18" x14ac:dyDescent="0.3">
      <c r="N1094" t="s">
        <v>13676</v>
      </c>
      <c r="O1094">
        <v>7</v>
      </c>
      <c r="P1094" s="14">
        <f t="shared" si="17"/>
        <v>7</v>
      </c>
      <c r="Q1094">
        <f>COUNTIF(preprocessed!$D$2:$D$3791,director!N3731)</f>
        <v>1</v>
      </c>
      <c r="R1094" s="43" cm="1">
        <f t="array" ref="R1094">COUNTIF(Table2[Average imdb],"&lt;"&amp;Table2[[#This Row],[Average imdb]])/COUNT((Table2[Average imdb])-1)</f>
        <v>0.7094986807387863</v>
      </c>
    </row>
    <row r="1095" spans="14:18" x14ac:dyDescent="0.3">
      <c r="N1095" t="s">
        <v>13708</v>
      </c>
      <c r="O1095">
        <v>7</v>
      </c>
      <c r="P1095" s="14">
        <f t="shared" si="17"/>
        <v>7</v>
      </c>
      <c r="Q1095">
        <f>COUNTIF(preprocessed!$D$2:$D$3791,director!N3738)</f>
        <v>1</v>
      </c>
      <c r="R1095" s="43" cm="1">
        <f t="array" ref="R1095">COUNTIF(Table2[Average imdb],"&lt;"&amp;Table2[[#This Row],[Average imdb]])/COUNT((Table2[Average imdb])-1)</f>
        <v>0.7094986807387863</v>
      </c>
    </row>
    <row r="1096" spans="14:18" x14ac:dyDescent="0.3">
      <c r="N1096" t="s">
        <v>7409</v>
      </c>
      <c r="O1096">
        <v>6.5</v>
      </c>
      <c r="P1096" s="14">
        <f t="shared" si="17"/>
        <v>7</v>
      </c>
      <c r="Q1096">
        <f>COUNTIF(preprocessed!$D$2:$D$3791,director!N3744)</f>
        <v>1</v>
      </c>
      <c r="R1096" s="43" cm="1">
        <f t="array" ref="R1096">COUNTIF(Table2[Average imdb],"&lt;"&amp;Table2[[#This Row],[Average imdb]])/COUNT((Table2[Average imdb])-1)</f>
        <v>0.7094986807387863</v>
      </c>
    </row>
    <row r="1097" spans="14:18" x14ac:dyDescent="0.3">
      <c r="N1097" t="s">
        <v>13801</v>
      </c>
      <c r="O1097">
        <v>7</v>
      </c>
      <c r="P1097" s="14">
        <f t="shared" si="17"/>
        <v>7</v>
      </c>
      <c r="Q1097">
        <f>COUNTIF(preprocessed!$D$2:$D$3791,director!N3757)</f>
        <v>1</v>
      </c>
      <c r="R1097" s="43" cm="1">
        <f t="array" ref="R1097">COUNTIF(Table2[Average imdb],"&lt;"&amp;Table2[[#This Row],[Average imdb]])/COUNT((Table2[Average imdb])-1)</f>
        <v>0.7094986807387863</v>
      </c>
    </row>
    <row r="1098" spans="14:18" x14ac:dyDescent="0.3">
      <c r="N1098" t="s">
        <v>13837</v>
      </c>
      <c r="O1098">
        <v>7</v>
      </c>
      <c r="P1098" s="14">
        <f t="shared" si="17"/>
        <v>7</v>
      </c>
      <c r="Q1098">
        <f>COUNTIF(preprocessed!$D$2:$D$3791,director!N3764)</f>
        <v>2</v>
      </c>
      <c r="R1098" s="43" cm="1">
        <f t="array" ref="R1098">COUNTIF(Table2[Average imdb],"&lt;"&amp;Table2[[#This Row],[Average imdb]])/COUNT((Table2[Average imdb])-1)</f>
        <v>0.7094986807387863</v>
      </c>
    </row>
    <row r="1099" spans="14:18" x14ac:dyDescent="0.3">
      <c r="N1099" t="s">
        <v>2838</v>
      </c>
      <c r="O1099">
        <v>7.5</v>
      </c>
      <c r="P1099" s="14">
        <f t="shared" si="17"/>
        <v>7</v>
      </c>
      <c r="Q1099">
        <f>COUNTIF(preprocessed!$D$2:$D$3791,director!N2080)</f>
        <v>1</v>
      </c>
      <c r="R1099" s="43" cm="1">
        <f t="array" ref="R1099">COUNTIF(Table2[Average imdb],"&lt;"&amp;Table2[[#This Row],[Average imdb]])/COUNT((Table2[Average imdb])-1)</f>
        <v>0.7094986807387863</v>
      </c>
    </row>
    <row r="1100" spans="14:18" x14ac:dyDescent="0.3">
      <c r="N1100" t="s">
        <v>2838</v>
      </c>
      <c r="O1100">
        <v>7.4</v>
      </c>
      <c r="P1100" s="14">
        <f t="shared" si="17"/>
        <v>7</v>
      </c>
      <c r="Q1100">
        <f>COUNTIF(preprocessed!$D$2:$D$3791,director!N2092)</f>
        <v>3</v>
      </c>
      <c r="R1100" s="43" cm="1">
        <f t="array" ref="R1100">COUNTIF(Table2[Average imdb],"&lt;"&amp;Table2[[#This Row],[Average imdb]])/COUNT((Table2[Average imdb])-1)</f>
        <v>0.7094986807387863</v>
      </c>
    </row>
    <row r="1101" spans="14:18" x14ac:dyDescent="0.3">
      <c r="N1101" t="s">
        <v>2838</v>
      </c>
      <c r="O1101">
        <v>6.8</v>
      </c>
      <c r="P1101" s="14">
        <f t="shared" si="17"/>
        <v>7</v>
      </c>
      <c r="Q1101">
        <f>COUNTIF(preprocessed!$D$2:$D$3791,director!N2096)</f>
        <v>7</v>
      </c>
      <c r="R1101" s="43" cm="1">
        <f t="array" ref="R1101">COUNTIF(Table2[Average imdb],"&lt;"&amp;Table2[[#This Row],[Average imdb]])/COUNT((Table2[Average imdb])-1)</f>
        <v>0.7094986807387863</v>
      </c>
    </row>
    <row r="1102" spans="14:18" x14ac:dyDescent="0.3">
      <c r="N1102" t="s">
        <v>2838</v>
      </c>
      <c r="O1102">
        <v>6.4</v>
      </c>
      <c r="P1102" s="14">
        <f t="shared" si="17"/>
        <v>7</v>
      </c>
      <c r="Q1102">
        <f>COUNTIF(preprocessed!$D$2:$D$3791,director!N2232)</f>
        <v>2</v>
      </c>
      <c r="R1102" s="43" cm="1">
        <f t="array" ref="R1102">COUNTIF(Table2[Average imdb],"&lt;"&amp;Table2[[#This Row],[Average imdb]])/COUNT((Table2[Average imdb])-1)</f>
        <v>0.7094986807387863</v>
      </c>
    </row>
    <row r="1103" spans="14:18" x14ac:dyDescent="0.3">
      <c r="N1103" t="s">
        <v>5351</v>
      </c>
      <c r="O1103">
        <v>6.3</v>
      </c>
      <c r="P1103" s="14">
        <f t="shared" si="17"/>
        <v>6.9874999999999998</v>
      </c>
      <c r="Q1103">
        <f>COUNTIF(preprocessed!$D$2:$D$3791,director!N1802)</f>
        <v>12</v>
      </c>
      <c r="R1103" s="43" cm="1">
        <f t="array" ref="R1103">COUNTIF(Table2[Average imdb],"&lt;"&amp;Table2[[#This Row],[Average imdb]])/COUNT((Table2[Average imdb])-1)</f>
        <v>0.70738786279683374</v>
      </c>
    </row>
    <row r="1104" spans="14:18" x14ac:dyDescent="0.3">
      <c r="N1104" t="s">
        <v>5351</v>
      </c>
      <c r="O1104">
        <v>7.3</v>
      </c>
      <c r="P1104" s="14">
        <f t="shared" si="17"/>
        <v>6.9874999999999998</v>
      </c>
      <c r="Q1104">
        <f>COUNTIF(preprocessed!$D$2:$D$3791,director!N1747)</f>
        <v>11</v>
      </c>
      <c r="R1104" s="43" cm="1">
        <f t="array" ref="R1104">COUNTIF(Table2[Average imdb],"&lt;"&amp;Table2[[#This Row],[Average imdb]])/COUNT((Table2[Average imdb])-1)</f>
        <v>0.70738786279683374</v>
      </c>
    </row>
    <row r="1105" spans="14:18" x14ac:dyDescent="0.3">
      <c r="N1105" t="s">
        <v>5351</v>
      </c>
      <c r="O1105">
        <v>6.7</v>
      </c>
      <c r="P1105" s="14">
        <f t="shared" si="17"/>
        <v>6.9874999999999998</v>
      </c>
      <c r="Q1105">
        <f>COUNTIF(preprocessed!$D$2:$D$3791,director!N1836)</f>
        <v>10</v>
      </c>
      <c r="R1105" s="43" cm="1">
        <f t="array" ref="R1105">COUNTIF(Table2[Average imdb],"&lt;"&amp;Table2[[#This Row],[Average imdb]])/COUNT((Table2[Average imdb])-1)</f>
        <v>0.70738786279683374</v>
      </c>
    </row>
    <row r="1106" spans="14:18" x14ac:dyDescent="0.3">
      <c r="N1106" t="s">
        <v>5351</v>
      </c>
      <c r="O1106">
        <v>7.3</v>
      </c>
      <c r="P1106" s="14">
        <f t="shared" si="17"/>
        <v>6.9874999999999998</v>
      </c>
      <c r="Q1106">
        <f>COUNTIF(preprocessed!$D$2:$D$3791,director!N1919)</f>
        <v>5</v>
      </c>
      <c r="R1106" s="43" cm="1">
        <f t="array" ref="R1106">COUNTIF(Table2[Average imdb],"&lt;"&amp;Table2[[#This Row],[Average imdb]])/COUNT((Table2[Average imdb])-1)</f>
        <v>0.70738786279683374</v>
      </c>
    </row>
    <row r="1107" spans="14:18" x14ac:dyDescent="0.3">
      <c r="N1107" t="s">
        <v>5351</v>
      </c>
      <c r="O1107">
        <v>7.8</v>
      </c>
      <c r="P1107" s="14">
        <f t="shared" si="17"/>
        <v>6.9874999999999998</v>
      </c>
      <c r="Q1107">
        <f>COUNTIF(preprocessed!$D$2:$D$3791,director!N2710)</f>
        <v>8</v>
      </c>
      <c r="R1107" s="43" cm="1">
        <f t="array" ref="R1107">COUNTIF(Table2[Average imdb],"&lt;"&amp;Table2[[#This Row],[Average imdb]])/COUNT((Table2[Average imdb])-1)</f>
        <v>0.70738786279683374</v>
      </c>
    </row>
    <row r="1108" spans="14:18" x14ac:dyDescent="0.3">
      <c r="N1108" t="s">
        <v>5351</v>
      </c>
      <c r="O1108">
        <v>6.8</v>
      </c>
      <c r="P1108" s="14">
        <f t="shared" si="17"/>
        <v>6.9874999999999998</v>
      </c>
      <c r="Q1108">
        <f>COUNTIF(preprocessed!$D$2:$D$3791,director!N1393)</f>
        <v>3</v>
      </c>
      <c r="R1108" s="43" cm="1">
        <f t="array" ref="R1108">COUNTIF(Table2[Average imdb],"&lt;"&amp;Table2[[#This Row],[Average imdb]])/COUNT((Table2[Average imdb])-1)</f>
        <v>0.70738786279683374</v>
      </c>
    </row>
    <row r="1109" spans="14:18" x14ac:dyDescent="0.3">
      <c r="N1109" t="s">
        <v>5351</v>
      </c>
      <c r="O1109">
        <v>7</v>
      </c>
      <c r="P1109" s="14">
        <f t="shared" si="17"/>
        <v>6.9874999999999998</v>
      </c>
      <c r="Q1109">
        <f>COUNTIF(preprocessed!$D$2:$D$3791,director!N1595)</f>
        <v>3</v>
      </c>
      <c r="R1109" s="43" cm="1">
        <f t="array" ref="R1109">COUNTIF(Table2[Average imdb],"&lt;"&amp;Table2[[#This Row],[Average imdb]])/COUNT((Table2[Average imdb])-1)</f>
        <v>0.70738786279683374</v>
      </c>
    </row>
    <row r="1110" spans="14:18" x14ac:dyDescent="0.3">
      <c r="N1110" t="s">
        <v>5351</v>
      </c>
      <c r="O1110">
        <v>6.7</v>
      </c>
      <c r="P1110" s="14">
        <f t="shared" si="17"/>
        <v>6.9874999999999998</v>
      </c>
      <c r="Q1110">
        <f>COUNTIF(preprocessed!$D$2:$D$3791,director!N1641)</f>
        <v>1</v>
      </c>
      <c r="R1110" s="43" cm="1">
        <f t="array" ref="R1110">COUNTIF(Table2[Average imdb],"&lt;"&amp;Table2[[#This Row],[Average imdb]])/COUNT((Table2[Average imdb])-1)</f>
        <v>0.70738786279683374</v>
      </c>
    </row>
    <row r="1111" spans="14:18" x14ac:dyDescent="0.3">
      <c r="N1111" t="s">
        <v>37</v>
      </c>
      <c r="O1111">
        <v>8.1</v>
      </c>
      <c r="P1111" s="14">
        <f t="shared" si="17"/>
        <v>6.9857142857142867</v>
      </c>
      <c r="Q1111">
        <f>COUNTIF(preprocessed!$D$2:$D$3791,director!N198)</f>
        <v>16</v>
      </c>
      <c r="R1111" s="43" cm="1">
        <f t="array" ref="R1111">COUNTIF(Table2[Average imdb],"&lt;"&amp;Table2[[#This Row],[Average imdb]])/COUNT((Table2[Average imdb])-1)</f>
        <v>0.70554089709762535</v>
      </c>
    </row>
    <row r="1112" spans="14:18" x14ac:dyDescent="0.3">
      <c r="N1112" t="s">
        <v>37</v>
      </c>
      <c r="O1112">
        <v>6.1</v>
      </c>
      <c r="P1112" s="14">
        <f t="shared" si="17"/>
        <v>6.9857142857142867</v>
      </c>
      <c r="Q1112">
        <f>COUNTIF(preprocessed!$D$2:$D$3791,director!N1148)</f>
        <v>10</v>
      </c>
      <c r="R1112" s="43" cm="1">
        <f t="array" ref="R1112">COUNTIF(Table2[Average imdb],"&lt;"&amp;Table2[[#This Row],[Average imdb]])/COUNT((Table2[Average imdb])-1)</f>
        <v>0.70554089709762535</v>
      </c>
    </row>
    <row r="1113" spans="14:18" x14ac:dyDescent="0.3">
      <c r="N1113" t="s">
        <v>37</v>
      </c>
      <c r="O1113">
        <v>7.3</v>
      </c>
      <c r="P1113" s="14">
        <f t="shared" si="17"/>
        <v>6.9857142857142867</v>
      </c>
      <c r="Q1113">
        <f>COUNTIF(preprocessed!$D$2:$D$3791,director!N14)</f>
        <v>8</v>
      </c>
      <c r="R1113" s="43" cm="1">
        <f t="array" ref="R1113">COUNTIF(Table2[Average imdb],"&lt;"&amp;Table2[[#This Row],[Average imdb]])/COUNT((Table2[Average imdb])-1)</f>
        <v>0.70554089709762535</v>
      </c>
    </row>
    <row r="1114" spans="14:18" x14ac:dyDescent="0.3">
      <c r="N1114" t="s">
        <v>37</v>
      </c>
      <c r="O1114">
        <v>6.5</v>
      </c>
      <c r="P1114" s="14">
        <f t="shared" si="17"/>
        <v>6.9857142857142867</v>
      </c>
      <c r="Q1114">
        <f>COUNTIF(preprocessed!$D$2:$D$3791,director!N15)</f>
        <v>8</v>
      </c>
      <c r="R1114" s="43" cm="1">
        <f t="array" ref="R1114">COUNTIF(Table2[Average imdb],"&lt;"&amp;Table2[[#This Row],[Average imdb]])/COUNT((Table2[Average imdb])-1)</f>
        <v>0.70554089709762535</v>
      </c>
    </row>
    <row r="1115" spans="14:18" x14ac:dyDescent="0.3">
      <c r="N1115" t="s">
        <v>37</v>
      </c>
      <c r="O1115">
        <v>7.1</v>
      </c>
      <c r="P1115" s="14">
        <f t="shared" si="17"/>
        <v>6.9857142857142867</v>
      </c>
      <c r="Q1115">
        <f>COUNTIF(preprocessed!$D$2:$D$3791,director!N3)</f>
        <v>1</v>
      </c>
      <c r="R1115" s="43" cm="1">
        <f t="array" ref="R1115">COUNTIF(Table2[Average imdb],"&lt;"&amp;Table2[[#This Row],[Average imdb]])/COUNT((Table2[Average imdb])-1)</f>
        <v>0.70554089709762535</v>
      </c>
    </row>
    <row r="1116" spans="14:18" x14ac:dyDescent="0.3">
      <c r="N1116" t="s">
        <v>37</v>
      </c>
      <c r="O1116">
        <v>7.2</v>
      </c>
      <c r="P1116" s="14">
        <f t="shared" si="17"/>
        <v>6.9857142857142867</v>
      </c>
      <c r="Q1116">
        <f>COUNTIF(preprocessed!$D$2:$D$3791,director!N177)</f>
        <v>1</v>
      </c>
      <c r="R1116" s="43" cm="1">
        <f t="array" ref="R1116">COUNTIF(Table2[Average imdb],"&lt;"&amp;Table2[[#This Row],[Average imdb]])/COUNT((Table2[Average imdb])-1)</f>
        <v>0.70554089709762535</v>
      </c>
    </row>
    <row r="1117" spans="14:18" x14ac:dyDescent="0.3">
      <c r="N1117" t="s">
        <v>37</v>
      </c>
      <c r="O1117">
        <v>6.6</v>
      </c>
      <c r="P1117" s="14">
        <f t="shared" si="17"/>
        <v>6.9857142857142867</v>
      </c>
      <c r="Q1117">
        <f>COUNTIF(preprocessed!$D$2:$D$3791,director!N2083)</f>
        <v>1</v>
      </c>
      <c r="R1117" s="43" cm="1">
        <f t="array" ref="R1117">COUNTIF(Table2[Average imdb],"&lt;"&amp;Table2[[#This Row],[Average imdb]])/COUNT((Table2[Average imdb])-1)</f>
        <v>0.70554089709762535</v>
      </c>
    </row>
    <row r="1118" spans="14:18" x14ac:dyDescent="0.3">
      <c r="N1118" t="s">
        <v>5994</v>
      </c>
      <c r="O1118">
        <v>6.7</v>
      </c>
      <c r="P1118" s="14">
        <f t="shared" si="17"/>
        <v>6.9799999999999995</v>
      </c>
      <c r="Q1118">
        <f>COUNTIF(preprocessed!$D$2:$D$3791,director!N1582)</f>
        <v>15</v>
      </c>
      <c r="R1118" s="43" cm="1">
        <f t="array" ref="R1118">COUNTIF(Table2[Average imdb],"&lt;"&amp;Table2[[#This Row],[Average imdb]])/COUNT((Table2[Average imdb])-1)</f>
        <v>0.7015831134564644</v>
      </c>
    </row>
    <row r="1119" spans="14:18" x14ac:dyDescent="0.3">
      <c r="N1119" t="s">
        <v>5994</v>
      </c>
      <c r="O1119">
        <v>8.1999999999999993</v>
      </c>
      <c r="P1119" s="14">
        <f t="shared" si="17"/>
        <v>6.9799999999999995</v>
      </c>
      <c r="Q1119">
        <f>COUNTIF(preprocessed!$D$2:$D$3791,director!N1827)</f>
        <v>5</v>
      </c>
      <c r="R1119" s="43" cm="1">
        <f t="array" ref="R1119">COUNTIF(Table2[Average imdb],"&lt;"&amp;Table2[[#This Row],[Average imdb]])/COUNT((Table2[Average imdb])-1)</f>
        <v>0.7015831134564644</v>
      </c>
    </row>
    <row r="1120" spans="14:18" x14ac:dyDescent="0.3">
      <c r="N1120" t="s">
        <v>705</v>
      </c>
      <c r="O1120">
        <v>6.8</v>
      </c>
      <c r="P1120" s="14">
        <f t="shared" si="17"/>
        <v>6.9799999999999995</v>
      </c>
      <c r="Q1120">
        <f>COUNTIF(preprocessed!$D$2:$D$3791,director!N1549)</f>
        <v>5</v>
      </c>
      <c r="R1120" s="43" cm="1">
        <f t="array" ref="R1120">COUNTIF(Table2[Average imdb],"&lt;"&amp;Table2[[#This Row],[Average imdb]])/COUNT((Table2[Average imdb])-1)</f>
        <v>0.7015831134564644</v>
      </c>
    </row>
    <row r="1121" spans="14:18" x14ac:dyDescent="0.3">
      <c r="N1121" t="s">
        <v>5994</v>
      </c>
      <c r="O1121">
        <v>5.8</v>
      </c>
      <c r="P1121" s="14">
        <f t="shared" si="17"/>
        <v>6.9799999999999995</v>
      </c>
      <c r="Q1121">
        <f>COUNTIF(preprocessed!$D$2:$D$3791,director!N1860)</f>
        <v>1</v>
      </c>
      <c r="R1121" s="43" cm="1">
        <f t="array" ref="R1121">COUNTIF(Table2[Average imdb],"&lt;"&amp;Table2[[#This Row],[Average imdb]])/COUNT((Table2[Average imdb])-1)</f>
        <v>0.7015831134564644</v>
      </c>
    </row>
    <row r="1122" spans="14:18" x14ac:dyDescent="0.3">
      <c r="N1122" t="s">
        <v>705</v>
      </c>
      <c r="O1122">
        <v>7.8</v>
      </c>
      <c r="P1122" s="14">
        <f t="shared" si="17"/>
        <v>6.9799999999999995</v>
      </c>
      <c r="Q1122">
        <f>COUNTIF(preprocessed!$D$2:$D$3791,director!N1531)</f>
        <v>9</v>
      </c>
      <c r="R1122" s="43" cm="1">
        <f t="array" ref="R1122">COUNTIF(Table2[Average imdb],"&lt;"&amp;Table2[[#This Row],[Average imdb]])/COUNT((Table2[Average imdb])-1)</f>
        <v>0.7015831134564644</v>
      </c>
    </row>
    <row r="1123" spans="14:18" x14ac:dyDescent="0.3">
      <c r="N1123" t="s">
        <v>705</v>
      </c>
      <c r="O1123">
        <v>5.8</v>
      </c>
      <c r="P1123" s="14">
        <f t="shared" si="17"/>
        <v>6.9799999999999995</v>
      </c>
      <c r="Q1123">
        <f>COUNTIF(preprocessed!$D$2:$D$3791,director!N142)</f>
        <v>10</v>
      </c>
      <c r="R1123" s="43" cm="1">
        <f t="array" ref="R1123">COUNTIF(Table2[Average imdb],"&lt;"&amp;Table2[[#This Row],[Average imdb]])/COUNT((Table2[Average imdb])-1)</f>
        <v>0.7015831134564644</v>
      </c>
    </row>
    <row r="1124" spans="14:18" x14ac:dyDescent="0.3">
      <c r="N1124" t="s">
        <v>705</v>
      </c>
      <c r="O1124">
        <v>6.7</v>
      </c>
      <c r="P1124" s="14">
        <f t="shared" si="17"/>
        <v>6.9799999999999995</v>
      </c>
      <c r="Q1124">
        <f>COUNTIF(preprocessed!$D$2:$D$3791,director!N746)</f>
        <v>2</v>
      </c>
      <c r="R1124" s="43" cm="1">
        <f t="array" ref="R1124">COUNTIF(Table2[Average imdb],"&lt;"&amp;Table2[[#This Row],[Average imdb]])/COUNT((Table2[Average imdb])-1)</f>
        <v>0.7015831134564644</v>
      </c>
    </row>
    <row r="1125" spans="14:18" x14ac:dyDescent="0.3">
      <c r="N1125" t="s">
        <v>5994</v>
      </c>
      <c r="O1125">
        <v>6.7</v>
      </c>
      <c r="P1125" s="14">
        <f t="shared" si="17"/>
        <v>6.9799999999999995</v>
      </c>
      <c r="Q1125">
        <f>COUNTIF(preprocessed!$D$2:$D$3791,director!N3711)</f>
        <v>1</v>
      </c>
      <c r="R1125" s="43" cm="1">
        <f t="array" ref="R1125">COUNTIF(Table2[Average imdb],"&lt;"&amp;Table2[[#This Row],[Average imdb]])/COUNT((Table2[Average imdb])-1)</f>
        <v>0.7015831134564644</v>
      </c>
    </row>
    <row r="1126" spans="14:18" x14ac:dyDescent="0.3">
      <c r="N1126" t="s">
        <v>5994</v>
      </c>
      <c r="O1126">
        <v>7.5</v>
      </c>
      <c r="P1126" s="14">
        <f t="shared" si="17"/>
        <v>6.9799999999999995</v>
      </c>
      <c r="Q1126">
        <f>COUNTIF(preprocessed!$D$2:$D$3791,director!N1631)</f>
        <v>1</v>
      </c>
      <c r="R1126" s="43" cm="1">
        <f t="array" ref="R1126">COUNTIF(Table2[Average imdb],"&lt;"&amp;Table2[[#This Row],[Average imdb]])/COUNT((Table2[Average imdb])-1)</f>
        <v>0.7015831134564644</v>
      </c>
    </row>
    <row r="1127" spans="14:18" x14ac:dyDescent="0.3">
      <c r="N1127" t="s">
        <v>705</v>
      </c>
      <c r="O1127">
        <v>7.8</v>
      </c>
      <c r="P1127" s="14">
        <f t="shared" si="17"/>
        <v>6.9799999999999995</v>
      </c>
      <c r="Q1127">
        <f>COUNTIF(preprocessed!$D$2:$D$3791,director!N1648)</f>
        <v>3</v>
      </c>
      <c r="R1127" s="43" cm="1">
        <f t="array" ref="R1127">COUNTIF(Table2[Average imdb],"&lt;"&amp;Table2[[#This Row],[Average imdb]])/COUNT((Table2[Average imdb])-1)</f>
        <v>0.7015831134564644</v>
      </c>
    </row>
    <row r="1128" spans="14:18" x14ac:dyDescent="0.3">
      <c r="N1128" t="s">
        <v>3462</v>
      </c>
      <c r="O1128">
        <v>7</v>
      </c>
      <c r="P1128" s="14">
        <f t="shared" si="17"/>
        <v>6.9800000000000013</v>
      </c>
      <c r="Q1128">
        <f>COUNTIF(preprocessed!$D$2:$D$3791,director!N1107)</f>
        <v>8</v>
      </c>
      <c r="R1128" s="43" cm="1">
        <f t="array" ref="R1128">COUNTIF(Table2[Average imdb],"&lt;"&amp;Table2[[#This Row],[Average imdb]])/COUNT((Table2[Average imdb])-1)</f>
        <v>0.7015831134564644</v>
      </c>
    </row>
    <row r="1129" spans="14:18" x14ac:dyDescent="0.3">
      <c r="N1129" t="s">
        <v>3462</v>
      </c>
      <c r="O1129">
        <v>8.3000000000000007</v>
      </c>
      <c r="P1129" s="14">
        <f t="shared" si="17"/>
        <v>6.9800000000000013</v>
      </c>
      <c r="Q1129">
        <f>COUNTIF(preprocessed!$D$2:$D$3791,director!N1330)</f>
        <v>5</v>
      </c>
      <c r="R1129" s="43" cm="1">
        <f t="array" ref="R1129">COUNTIF(Table2[Average imdb],"&lt;"&amp;Table2[[#This Row],[Average imdb]])/COUNT((Table2[Average imdb])-1)</f>
        <v>0.7015831134564644</v>
      </c>
    </row>
    <row r="1130" spans="14:18" x14ac:dyDescent="0.3">
      <c r="N1130" t="s">
        <v>3462</v>
      </c>
      <c r="O1130">
        <v>7.4</v>
      </c>
      <c r="P1130" s="14">
        <f t="shared" si="17"/>
        <v>6.9800000000000013</v>
      </c>
      <c r="Q1130">
        <f>COUNTIF(preprocessed!$D$2:$D$3791,director!N1380)</f>
        <v>5</v>
      </c>
      <c r="R1130" s="43" cm="1">
        <f t="array" ref="R1130">COUNTIF(Table2[Average imdb],"&lt;"&amp;Table2[[#This Row],[Average imdb]])/COUNT((Table2[Average imdb])-1)</f>
        <v>0.7015831134564644</v>
      </c>
    </row>
    <row r="1131" spans="14:18" x14ac:dyDescent="0.3">
      <c r="N1131" t="s">
        <v>3462</v>
      </c>
      <c r="O1131">
        <v>6.3</v>
      </c>
      <c r="P1131" s="14">
        <f t="shared" si="17"/>
        <v>6.9800000000000013</v>
      </c>
      <c r="Q1131">
        <f>COUNTIF(preprocessed!$D$2:$D$3791,director!N1040)</f>
        <v>3</v>
      </c>
      <c r="R1131" s="43" cm="1">
        <f t="array" ref="R1131">COUNTIF(Table2[Average imdb],"&lt;"&amp;Table2[[#This Row],[Average imdb]])/COUNT((Table2[Average imdb])-1)</f>
        <v>0.7015831134564644</v>
      </c>
    </row>
    <row r="1132" spans="14:18" x14ac:dyDescent="0.3">
      <c r="N1132" t="s">
        <v>3462</v>
      </c>
      <c r="O1132">
        <v>5.9</v>
      </c>
      <c r="P1132" s="14">
        <f t="shared" si="17"/>
        <v>6.9800000000000013</v>
      </c>
      <c r="Q1132">
        <f>COUNTIF(preprocessed!$D$2:$D$3791,director!N860)</f>
        <v>1</v>
      </c>
      <c r="R1132" s="43" cm="1">
        <f t="array" ref="R1132">COUNTIF(Table2[Average imdb],"&lt;"&amp;Table2[[#This Row],[Average imdb]])/COUNT((Table2[Average imdb])-1)</f>
        <v>0.7015831134564644</v>
      </c>
    </row>
    <row r="1133" spans="14:18" x14ac:dyDescent="0.3">
      <c r="N1133" t="s">
        <v>3264</v>
      </c>
      <c r="O1133">
        <v>8</v>
      </c>
      <c r="P1133" s="14">
        <f t="shared" si="17"/>
        <v>6.9749999999999996</v>
      </c>
      <c r="Q1133">
        <f>COUNTIF(preprocessed!$D$2:$D$3791,director!N804)</f>
        <v>7</v>
      </c>
      <c r="R1133" s="43" cm="1">
        <f t="array" ref="R1133">COUNTIF(Table2[Average imdb],"&lt;"&amp;Table2[[#This Row],[Average imdb]])/COUNT((Table2[Average imdb])-1)</f>
        <v>0.69947229551451184</v>
      </c>
    </row>
    <row r="1134" spans="14:18" x14ac:dyDescent="0.3">
      <c r="N1134" t="s">
        <v>1736</v>
      </c>
      <c r="O1134">
        <v>6.7</v>
      </c>
      <c r="P1134" s="14">
        <f t="shared" si="17"/>
        <v>6.9749999999999996</v>
      </c>
      <c r="Q1134">
        <f>COUNTIF(preprocessed!$D$2:$D$3791,director!N397)</f>
        <v>6</v>
      </c>
      <c r="R1134" s="43" cm="1">
        <f t="array" ref="R1134">COUNTIF(Table2[Average imdb],"&lt;"&amp;Table2[[#This Row],[Average imdb]])/COUNT((Table2[Average imdb])-1)</f>
        <v>0.69947229551451184</v>
      </c>
    </row>
    <row r="1135" spans="14:18" x14ac:dyDescent="0.3">
      <c r="N1135" t="s">
        <v>1736</v>
      </c>
      <c r="O1135">
        <v>7.6</v>
      </c>
      <c r="P1135" s="14">
        <f t="shared" si="17"/>
        <v>6.9749999999999996</v>
      </c>
      <c r="Q1135">
        <f>COUNTIF(preprocessed!$D$2:$D$3791,director!N2277)</f>
        <v>1</v>
      </c>
      <c r="R1135" s="43" cm="1">
        <f t="array" ref="R1135">COUNTIF(Table2[Average imdb],"&lt;"&amp;Table2[[#This Row],[Average imdb]])/COUNT((Table2[Average imdb])-1)</f>
        <v>0.69947229551451184</v>
      </c>
    </row>
    <row r="1136" spans="14:18" x14ac:dyDescent="0.3">
      <c r="N1136" t="s">
        <v>3264</v>
      </c>
      <c r="O1136">
        <v>7.7</v>
      </c>
      <c r="P1136" s="14">
        <f t="shared" si="17"/>
        <v>6.9749999999999996</v>
      </c>
      <c r="Q1136">
        <f>COUNTIF(preprocessed!$D$2:$D$3791,director!N843)</f>
        <v>5</v>
      </c>
      <c r="R1136" s="43" cm="1">
        <f t="array" ref="R1136">COUNTIF(Table2[Average imdb],"&lt;"&amp;Table2[[#This Row],[Average imdb]])/COUNT((Table2[Average imdb])-1)</f>
        <v>0.69947229551451184</v>
      </c>
    </row>
    <row r="1137" spans="14:18" x14ac:dyDescent="0.3">
      <c r="N1137" t="s">
        <v>3264</v>
      </c>
      <c r="O1137">
        <v>5.7</v>
      </c>
      <c r="P1137" s="14">
        <f t="shared" si="17"/>
        <v>6.9749999999999996</v>
      </c>
      <c r="Q1137">
        <f>COUNTIF(preprocessed!$D$2:$D$3791,director!N1421)</f>
        <v>2</v>
      </c>
      <c r="R1137" s="43" cm="1">
        <f t="array" ref="R1137">COUNTIF(Table2[Average imdb],"&lt;"&amp;Table2[[#This Row],[Average imdb]])/COUNT((Table2[Average imdb])-1)</f>
        <v>0.69947229551451184</v>
      </c>
    </row>
    <row r="1138" spans="14:18" x14ac:dyDescent="0.3">
      <c r="N1138" t="s">
        <v>1736</v>
      </c>
      <c r="O1138">
        <v>7</v>
      </c>
      <c r="P1138" s="14">
        <f t="shared" si="17"/>
        <v>6.9749999999999996</v>
      </c>
      <c r="Q1138">
        <f>COUNTIF(preprocessed!$D$2:$D$3791,director!N2510)</f>
        <v>1</v>
      </c>
      <c r="R1138" s="43" cm="1">
        <f t="array" ref="R1138">COUNTIF(Table2[Average imdb],"&lt;"&amp;Table2[[#This Row],[Average imdb]])/COUNT((Table2[Average imdb])-1)</f>
        <v>0.69947229551451184</v>
      </c>
    </row>
    <row r="1139" spans="14:18" x14ac:dyDescent="0.3">
      <c r="N1139" t="s">
        <v>3264</v>
      </c>
      <c r="O1139">
        <v>6.5</v>
      </c>
      <c r="P1139" s="14">
        <f t="shared" si="17"/>
        <v>6.9749999999999996</v>
      </c>
      <c r="Q1139">
        <f>COUNTIF(preprocessed!$D$2:$D$3791,director!N3050)</f>
        <v>1</v>
      </c>
      <c r="R1139" s="43" cm="1">
        <f t="array" ref="R1139">COUNTIF(Table2[Average imdb],"&lt;"&amp;Table2[[#This Row],[Average imdb]])/COUNT((Table2[Average imdb])-1)</f>
        <v>0.69947229551451184</v>
      </c>
    </row>
    <row r="1140" spans="14:18" x14ac:dyDescent="0.3">
      <c r="N1140" t="s">
        <v>1736</v>
      </c>
      <c r="O1140">
        <v>6.6</v>
      </c>
      <c r="P1140" s="14">
        <f t="shared" si="17"/>
        <v>6.9749999999999996</v>
      </c>
      <c r="Q1140">
        <f>COUNTIF(preprocessed!$D$2:$D$3791,director!N3644)</f>
        <v>2</v>
      </c>
      <c r="R1140" s="43" cm="1">
        <f t="array" ref="R1140">COUNTIF(Table2[Average imdb],"&lt;"&amp;Table2[[#This Row],[Average imdb]])/COUNT((Table2[Average imdb])-1)</f>
        <v>0.69947229551451184</v>
      </c>
    </row>
    <row r="1141" spans="14:18" x14ac:dyDescent="0.3">
      <c r="N1141" t="s">
        <v>3369</v>
      </c>
      <c r="O1141">
        <v>7.5</v>
      </c>
      <c r="P1141" s="14">
        <f t="shared" si="17"/>
        <v>6.9666666666666659</v>
      </c>
      <c r="Q1141">
        <f>COUNTIF(preprocessed!$D$2:$D$3791,director!N1788)</f>
        <v>10</v>
      </c>
      <c r="R1141" s="43" cm="1">
        <f t="array" ref="R1141">COUNTIF(Table2[Average imdb],"&lt;"&amp;Table2[[#This Row],[Average imdb]])/COUNT((Table2[Average imdb])-1)</f>
        <v>0.69868073878627968</v>
      </c>
    </row>
    <row r="1142" spans="14:18" x14ac:dyDescent="0.3">
      <c r="N1142" t="s">
        <v>3369</v>
      </c>
      <c r="O1142">
        <v>6.5</v>
      </c>
      <c r="P1142" s="14">
        <f t="shared" si="17"/>
        <v>6.9666666666666659</v>
      </c>
      <c r="Q1142">
        <f>COUNTIF(preprocessed!$D$2:$D$3791,director!N1386)</f>
        <v>5</v>
      </c>
      <c r="R1142" s="43" cm="1">
        <f t="array" ref="R1142">COUNTIF(Table2[Average imdb],"&lt;"&amp;Table2[[#This Row],[Average imdb]])/COUNT((Table2[Average imdb])-1)</f>
        <v>0.69868073878627968</v>
      </c>
    </row>
    <row r="1143" spans="14:18" x14ac:dyDescent="0.3">
      <c r="N1143" t="s">
        <v>3369</v>
      </c>
      <c r="O1143">
        <v>6.9</v>
      </c>
      <c r="P1143" s="14">
        <f t="shared" si="17"/>
        <v>6.9666666666666659</v>
      </c>
      <c r="Q1143">
        <f>COUNTIF(preprocessed!$D$2:$D$3791,director!N833)</f>
        <v>1</v>
      </c>
      <c r="R1143" s="43" cm="1">
        <f t="array" ref="R1143">COUNTIF(Table2[Average imdb],"&lt;"&amp;Table2[[#This Row],[Average imdb]])/COUNT((Table2[Average imdb])-1)</f>
        <v>0.69868073878627968</v>
      </c>
    </row>
    <row r="1144" spans="14:18" x14ac:dyDescent="0.3">
      <c r="N1144" t="s">
        <v>62</v>
      </c>
      <c r="O1144">
        <v>7.3</v>
      </c>
      <c r="P1144" s="14">
        <f t="shared" si="17"/>
        <v>6.9599999999999991</v>
      </c>
      <c r="Q1144">
        <f>COUNTIF(preprocessed!$D$2:$D$3791,director!N158)</f>
        <v>2</v>
      </c>
      <c r="R1144" s="43" cm="1">
        <f t="array" ref="R1144">COUNTIF(Table2[Average imdb],"&lt;"&amp;Table2[[#This Row],[Average imdb]])/COUNT((Table2[Average imdb])-1)</f>
        <v>0.69604221635883901</v>
      </c>
    </row>
    <row r="1145" spans="14:18" x14ac:dyDescent="0.3">
      <c r="N1145" t="s">
        <v>62</v>
      </c>
      <c r="O1145">
        <v>6.4</v>
      </c>
      <c r="P1145" s="14">
        <f t="shared" si="17"/>
        <v>6.9599999999999991</v>
      </c>
      <c r="Q1145">
        <f>COUNTIF(preprocessed!$D$2:$D$3791,director!N39)</f>
        <v>8</v>
      </c>
      <c r="R1145" s="43" cm="1">
        <f t="array" ref="R1145">COUNTIF(Table2[Average imdb],"&lt;"&amp;Table2[[#This Row],[Average imdb]])/COUNT((Table2[Average imdb])-1)</f>
        <v>0.69604221635883901</v>
      </c>
    </row>
    <row r="1146" spans="14:18" x14ac:dyDescent="0.3">
      <c r="N1146" t="s">
        <v>62</v>
      </c>
      <c r="O1146">
        <v>6.6</v>
      </c>
      <c r="P1146" s="14">
        <f t="shared" si="17"/>
        <v>6.9599999999999991</v>
      </c>
      <c r="Q1146">
        <f>COUNTIF(preprocessed!$D$2:$D$3791,director!N1537)</f>
        <v>8</v>
      </c>
      <c r="R1146" s="43" cm="1">
        <f t="array" ref="R1146">COUNTIF(Table2[Average imdb],"&lt;"&amp;Table2[[#This Row],[Average imdb]])/COUNT((Table2[Average imdb])-1)</f>
        <v>0.69604221635883901</v>
      </c>
    </row>
    <row r="1147" spans="14:18" x14ac:dyDescent="0.3">
      <c r="N1147" t="s">
        <v>62</v>
      </c>
      <c r="O1147">
        <v>7.3</v>
      </c>
      <c r="P1147" s="14">
        <f t="shared" si="17"/>
        <v>6.9599999999999991</v>
      </c>
      <c r="Q1147">
        <f>COUNTIF(preprocessed!$D$2:$D$3791,director!N32)</f>
        <v>4</v>
      </c>
      <c r="R1147" s="43" cm="1">
        <f t="array" ref="R1147">COUNTIF(Table2[Average imdb],"&lt;"&amp;Table2[[#This Row],[Average imdb]])/COUNT((Table2[Average imdb])-1)</f>
        <v>0.69604221635883901</v>
      </c>
    </row>
    <row r="1148" spans="14:18" x14ac:dyDescent="0.3">
      <c r="N1148" t="s">
        <v>62</v>
      </c>
      <c r="O1148">
        <v>6.5</v>
      </c>
      <c r="P1148" s="14">
        <f t="shared" si="17"/>
        <v>6.9599999999999991</v>
      </c>
      <c r="Q1148">
        <f>COUNTIF(preprocessed!$D$2:$D$3791,director!N939)</f>
        <v>14</v>
      </c>
      <c r="R1148" s="43" cm="1">
        <f t="array" ref="R1148">COUNTIF(Table2[Average imdb],"&lt;"&amp;Table2[[#This Row],[Average imdb]])/COUNT((Table2[Average imdb])-1)</f>
        <v>0.69604221635883901</v>
      </c>
    </row>
    <row r="1149" spans="14:18" x14ac:dyDescent="0.3">
      <c r="N1149" t="s">
        <v>62</v>
      </c>
      <c r="O1149">
        <v>7.6</v>
      </c>
      <c r="P1149" s="14">
        <f t="shared" si="17"/>
        <v>6.9599999999999991</v>
      </c>
      <c r="Q1149">
        <f>COUNTIF(preprocessed!$D$2:$D$3791,director!N2708)</f>
        <v>8</v>
      </c>
      <c r="R1149" s="43" cm="1">
        <f t="array" ref="R1149">COUNTIF(Table2[Average imdb],"&lt;"&amp;Table2[[#This Row],[Average imdb]])/COUNT((Table2[Average imdb])-1)</f>
        <v>0.69604221635883901</v>
      </c>
    </row>
    <row r="1150" spans="14:18" x14ac:dyDescent="0.3">
      <c r="N1150" t="s">
        <v>62</v>
      </c>
      <c r="O1150">
        <v>6.2</v>
      </c>
      <c r="P1150" s="14">
        <f t="shared" si="17"/>
        <v>6.9599999999999991</v>
      </c>
      <c r="Q1150">
        <f>COUNTIF(preprocessed!$D$2:$D$3791,director!N7)</f>
        <v>1</v>
      </c>
      <c r="R1150" s="43" cm="1">
        <f t="array" ref="R1150">COUNTIF(Table2[Average imdb],"&lt;"&amp;Table2[[#This Row],[Average imdb]])/COUNT((Table2[Average imdb])-1)</f>
        <v>0.69604221635883901</v>
      </c>
    </row>
    <row r="1151" spans="14:18" x14ac:dyDescent="0.3">
      <c r="N1151" t="s">
        <v>62</v>
      </c>
      <c r="O1151">
        <v>6.4</v>
      </c>
      <c r="P1151" s="14">
        <f t="shared" si="17"/>
        <v>6.9599999999999991</v>
      </c>
      <c r="Q1151">
        <f>COUNTIF(preprocessed!$D$2:$D$3791,director!N1457)</f>
        <v>2</v>
      </c>
      <c r="R1151" s="43" cm="1">
        <f t="array" ref="R1151">COUNTIF(Table2[Average imdb],"&lt;"&amp;Table2[[#This Row],[Average imdb]])/COUNT((Table2[Average imdb])-1)</f>
        <v>0.69604221635883901</v>
      </c>
    </row>
    <row r="1152" spans="14:18" x14ac:dyDescent="0.3">
      <c r="N1152" t="s">
        <v>62</v>
      </c>
      <c r="O1152">
        <v>7.5</v>
      </c>
      <c r="P1152" s="14">
        <f t="shared" si="17"/>
        <v>6.9599999999999991</v>
      </c>
      <c r="Q1152">
        <f>COUNTIF(preprocessed!$D$2:$D$3791,director!N2266)</f>
        <v>2</v>
      </c>
      <c r="R1152" s="43" cm="1">
        <f t="array" ref="R1152">COUNTIF(Table2[Average imdb],"&lt;"&amp;Table2[[#This Row],[Average imdb]])/COUNT((Table2[Average imdb])-1)</f>
        <v>0.69604221635883901</v>
      </c>
    </row>
    <row r="1153" spans="14:18" x14ac:dyDescent="0.3">
      <c r="N1153" t="s">
        <v>62</v>
      </c>
      <c r="O1153">
        <v>7.8</v>
      </c>
      <c r="P1153" s="14">
        <f t="shared" si="17"/>
        <v>6.9599999999999991</v>
      </c>
      <c r="Q1153">
        <f>COUNTIF(preprocessed!$D$2:$D$3791,director!N3328)</f>
        <v>1</v>
      </c>
      <c r="R1153" s="43" cm="1">
        <f t="array" ref="R1153">COUNTIF(Table2[Average imdb],"&lt;"&amp;Table2[[#This Row],[Average imdb]])/COUNT((Table2[Average imdb])-1)</f>
        <v>0.69604221635883901</v>
      </c>
    </row>
    <row r="1154" spans="14:18" x14ac:dyDescent="0.3">
      <c r="N1154" t="s">
        <v>6726</v>
      </c>
      <c r="O1154">
        <v>7.3</v>
      </c>
      <c r="P1154" s="14">
        <f t="shared" ref="P1154:P1217" si="18">AVERAGEIF($N$2:$N$3791,N1154,$O$2:$O$3791)</f>
        <v>6.9499999999999993</v>
      </c>
      <c r="Q1154">
        <f>COUNTIF(preprocessed!$D$2:$D$3791,director!N1797)</f>
        <v>4</v>
      </c>
      <c r="R1154" s="43" cm="1">
        <f t="array" ref="R1154">COUNTIF(Table2[Average imdb],"&lt;"&amp;Table2[[#This Row],[Average imdb]])/COUNT((Table2[Average imdb])-1)</f>
        <v>0.69234828496042211</v>
      </c>
    </row>
    <row r="1155" spans="14:18" x14ac:dyDescent="0.3">
      <c r="N1155" t="s">
        <v>11573</v>
      </c>
      <c r="O1155">
        <v>7.1</v>
      </c>
      <c r="P1155" s="14">
        <f t="shared" si="18"/>
        <v>6.9499999999999993</v>
      </c>
      <c r="Q1155">
        <f>COUNTIF(preprocessed!$D$2:$D$3791,director!N3425)</f>
        <v>1</v>
      </c>
      <c r="R1155" s="43" cm="1">
        <f t="array" ref="R1155">COUNTIF(Table2[Average imdb],"&lt;"&amp;Table2[[#This Row],[Average imdb]])/COUNT((Table2[Average imdb])-1)</f>
        <v>0.69234828496042211</v>
      </c>
    </row>
    <row r="1156" spans="14:18" x14ac:dyDescent="0.3">
      <c r="N1156" t="s">
        <v>11573</v>
      </c>
      <c r="O1156">
        <v>6.8</v>
      </c>
      <c r="P1156" s="14">
        <f t="shared" si="18"/>
        <v>6.9499999999999993</v>
      </c>
      <c r="Q1156">
        <f>COUNTIF(preprocessed!$D$2:$D$3791,director!N3209)</f>
        <v>1</v>
      </c>
      <c r="R1156" s="43" cm="1">
        <f t="array" ref="R1156">COUNTIF(Table2[Average imdb],"&lt;"&amp;Table2[[#This Row],[Average imdb]])/COUNT((Table2[Average imdb])-1)</f>
        <v>0.69234828496042211</v>
      </c>
    </row>
    <row r="1157" spans="14:18" x14ac:dyDescent="0.3">
      <c r="N1157" t="s">
        <v>6726</v>
      </c>
      <c r="O1157">
        <v>6.6</v>
      </c>
      <c r="P1157" s="14">
        <f t="shared" si="18"/>
        <v>6.9499999999999993</v>
      </c>
      <c r="Q1157">
        <f>COUNTIF(preprocessed!$D$2:$D$3791,director!N2094)</f>
        <v>1</v>
      </c>
      <c r="R1157" s="43" cm="1">
        <f t="array" ref="R1157">COUNTIF(Table2[Average imdb],"&lt;"&amp;Table2[[#This Row],[Average imdb]])/COUNT((Table2[Average imdb])-1)</f>
        <v>0.69234828496042211</v>
      </c>
    </row>
    <row r="1158" spans="14:18" x14ac:dyDescent="0.3">
      <c r="N1158" t="s">
        <v>9030</v>
      </c>
      <c r="O1158">
        <v>6.7</v>
      </c>
      <c r="P1158" s="14">
        <f t="shared" si="18"/>
        <v>6.95</v>
      </c>
      <c r="Q1158">
        <f>COUNTIF(preprocessed!$D$2:$D$3791,director!N2482)</f>
        <v>4</v>
      </c>
      <c r="R1158" s="43" cm="1">
        <f t="array" ref="R1158">COUNTIF(Table2[Average imdb],"&lt;"&amp;Table2[[#This Row],[Average imdb]])/COUNT((Table2[Average imdb])-1)</f>
        <v>0.69234828496042211</v>
      </c>
    </row>
    <row r="1159" spans="14:18" x14ac:dyDescent="0.3">
      <c r="N1159" t="s">
        <v>390</v>
      </c>
      <c r="O1159">
        <v>6.9</v>
      </c>
      <c r="P1159" s="14">
        <f t="shared" si="18"/>
        <v>6.95</v>
      </c>
      <c r="Q1159">
        <f>COUNTIF(preprocessed!$D$2:$D$3791,director!N73)</f>
        <v>3</v>
      </c>
      <c r="R1159" s="43" cm="1">
        <f t="array" ref="R1159">COUNTIF(Table2[Average imdb],"&lt;"&amp;Table2[[#This Row],[Average imdb]])/COUNT((Table2[Average imdb])-1)</f>
        <v>0.69234828496042211</v>
      </c>
    </row>
    <row r="1160" spans="14:18" x14ac:dyDescent="0.3">
      <c r="N1160" t="s">
        <v>390</v>
      </c>
      <c r="O1160">
        <v>5.7</v>
      </c>
      <c r="P1160" s="14">
        <f t="shared" si="18"/>
        <v>6.95</v>
      </c>
      <c r="Q1160">
        <f>COUNTIF(preprocessed!$D$2:$D$3791,director!N1399)</f>
        <v>3</v>
      </c>
      <c r="R1160" s="43" cm="1">
        <f t="array" ref="R1160">COUNTIF(Table2[Average imdb],"&lt;"&amp;Table2[[#This Row],[Average imdb]])/COUNT((Table2[Average imdb])-1)</f>
        <v>0.69234828496042211</v>
      </c>
    </row>
    <row r="1161" spans="14:18" x14ac:dyDescent="0.3">
      <c r="N1161" t="s">
        <v>9030</v>
      </c>
      <c r="O1161">
        <v>7.2</v>
      </c>
      <c r="P1161" s="14">
        <f t="shared" si="18"/>
        <v>6.95</v>
      </c>
      <c r="Q1161">
        <f>COUNTIF(preprocessed!$D$2:$D$3791,director!N3074)</f>
        <v>2</v>
      </c>
      <c r="R1161" s="43" cm="1">
        <f t="array" ref="R1161">COUNTIF(Table2[Average imdb],"&lt;"&amp;Table2[[#This Row],[Average imdb]])/COUNT((Table2[Average imdb])-1)</f>
        <v>0.69234828496042211</v>
      </c>
    </row>
    <row r="1162" spans="14:18" x14ac:dyDescent="0.3">
      <c r="N1162" t="s">
        <v>390</v>
      </c>
      <c r="O1162">
        <v>7.6</v>
      </c>
      <c r="P1162" s="14">
        <f t="shared" si="18"/>
        <v>6.95</v>
      </c>
      <c r="Q1162">
        <f>COUNTIF(preprocessed!$D$2:$D$3791,director!N450)</f>
        <v>2</v>
      </c>
      <c r="R1162" s="43" cm="1">
        <f t="array" ref="R1162">COUNTIF(Table2[Average imdb],"&lt;"&amp;Table2[[#This Row],[Average imdb]])/COUNT((Table2[Average imdb])-1)</f>
        <v>0.69234828496042211</v>
      </c>
    </row>
    <row r="1163" spans="14:18" x14ac:dyDescent="0.3">
      <c r="N1163" t="s">
        <v>390</v>
      </c>
      <c r="O1163">
        <v>6.8</v>
      </c>
      <c r="P1163" s="14">
        <f t="shared" si="18"/>
        <v>6.95</v>
      </c>
      <c r="Q1163">
        <f>COUNTIF(preprocessed!$D$2:$D$3791,director!N2038)</f>
        <v>7</v>
      </c>
      <c r="R1163" s="43" cm="1">
        <f t="array" ref="R1163">COUNTIF(Table2[Average imdb],"&lt;"&amp;Table2[[#This Row],[Average imdb]])/COUNT((Table2[Average imdb])-1)</f>
        <v>0.69234828496042211</v>
      </c>
    </row>
    <row r="1164" spans="14:18" x14ac:dyDescent="0.3">
      <c r="N1164" t="s">
        <v>390</v>
      </c>
      <c r="O1164">
        <v>7.7</v>
      </c>
      <c r="P1164" s="14">
        <f t="shared" si="18"/>
        <v>6.95</v>
      </c>
      <c r="Q1164">
        <f>COUNTIF(preprocessed!$D$2:$D$3791,director!N2370)</f>
        <v>1</v>
      </c>
      <c r="R1164" s="43" cm="1">
        <f t="array" ref="R1164">COUNTIF(Table2[Average imdb],"&lt;"&amp;Table2[[#This Row],[Average imdb]])/COUNT((Table2[Average imdb])-1)</f>
        <v>0.69234828496042211</v>
      </c>
    </row>
    <row r="1165" spans="14:18" x14ac:dyDescent="0.3">
      <c r="N1165" t="s">
        <v>10742</v>
      </c>
      <c r="O1165">
        <v>6.7</v>
      </c>
      <c r="P1165" s="14">
        <f t="shared" si="18"/>
        <v>6.95</v>
      </c>
      <c r="Q1165">
        <f>COUNTIF(preprocessed!$D$2:$D$3791,director!N2981)</f>
        <v>1</v>
      </c>
      <c r="R1165" s="43" cm="1">
        <f t="array" ref="R1165">COUNTIF(Table2[Average imdb],"&lt;"&amp;Table2[[#This Row],[Average imdb]])/COUNT((Table2[Average imdb])-1)</f>
        <v>0.69234828496042211</v>
      </c>
    </row>
    <row r="1166" spans="14:18" x14ac:dyDescent="0.3">
      <c r="N1166" t="s">
        <v>10742</v>
      </c>
      <c r="O1166">
        <v>7.2</v>
      </c>
      <c r="P1166" s="14">
        <f t="shared" si="18"/>
        <v>6.95</v>
      </c>
      <c r="Q1166">
        <f>COUNTIF(preprocessed!$D$2:$D$3791,director!N3031)</f>
        <v>1</v>
      </c>
      <c r="R1166" s="43" cm="1">
        <f t="array" ref="R1166">COUNTIF(Table2[Average imdb],"&lt;"&amp;Table2[[#This Row],[Average imdb]])/COUNT((Table2[Average imdb])-1)</f>
        <v>0.69234828496042211</v>
      </c>
    </row>
    <row r="1167" spans="14:18" x14ac:dyDescent="0.3">
      <c r="N1167" t="s">
        <v>390</v>
      </c>
      <c r="O1167">
        <v>7</v>
      </c>
      <c r="P1167" s="14">
        <f t="shared" si="18"/>
        <v>6.95</v>
      </c>
      <c r="Q1167">
        <f>COUNTIF(preprocessed!$D$2:$D$3791,director!N3464)</f>
        <v>1</v>
      </c>
      <c r="R1167" s="43" cm="1">
        <f t="array" ref="R1167">COUNTIF(Table2[Average imdb],"&lt;"&amp;Table2[[#This Row],[Average imdb]])/COUNT((Table2[Average imdb])-1)</f>
        <v>0.69234828496042211</v>
      </c>
    </row>
    <row r="1168" spans="14:18" x14ac:dyDescent="0.3">
      <c r="N1168" t="s">
        <v>2196</v>
      </c>
      <c r="O1168">
        <v>6.8</v>
      </c>
      <c r="P1168" s="14">
        <f t="shared" si="18"/>
        <v>6.9374999999999991</v>
      </c>
      <c r="Q1168">
        <f>COUNTIF(preprocessed!$D$2:$D$3791,director!N2874)</f>
        <v>10</v>
      </c>
      <c r="R1168" s="43" cm="1">
        <f t="array" ref="R1168">COUNTIF(Table2[Average imdb],"&lt;"&amp;Table2[[#This Row],[Average imdb]])/COUNT((Table2[Average imdb])-1)</f>
        <v>0.68812664907651711</v>
      </c>
    </row>
    <row r="1169" spans="14:18" x14ac:dyDescent="0.3">
      <c r="N1169" t="s">
        <v>2196</v>
      </c>
      <c r="O1169">
        <v>7.3</v>
      </c>
      <c r="P1169" s="14">
        <f t="shared" si="18"/>
        <v>6.9374999999999991</v>
      </c>
      <c r="Q1169">
        <f>COUNTIF(preprocessed!$D$2:$D$3791,director!N925)</f>
        <v>5</v>
      </c>
      <c r="R1169" s="43" cm="1">
        <f t="array" ref="R1169">COUNTIF(Table2[Average imdb],"&lt;"&amp;Table2[[#This Row],[Average imdb]])/COUNT((Table2[Average imdb])-1)</f>
        <v>0.68812664907651711</v>
      </c>
    </row>
    <row r="1170" spans="14:18" x14ac:dyDescent="0.3">
      <c r="N1170" t="s">
        <v>2196</v>
      </c>
      <c r="O1170">
        <v>7.3</v>
      </c>
      <c r="P1170" s="14">
        <f t="shared" si="18"/>
        <v>6.9374999999999991</v>
      </c>
      <c r="Q1170">
        <f>COUNTIF(preprocessed!$D$2:$D$3791,director!N3320)</f>
        <v>5</v>
      </c>
      <c r="R1170" s="43" cm="1">
        <f t="array" ref="R1170">COUNTIF(Table2[Average imdb],"&lt;"&amp;Table2[[#This Row],[Average imdb]])/COUNT((Table2[Average imdb])-1)</f>
        <v>0.68812664907651711</v>
      </c>
    </row>
    <row r="1171" spans="14:18" x14ac:dyDescent="0.3">
      <c r="N1171" t="s">
        <v>2196</v>
      </c>
      <c r="O1171">
        <v>5.7</v>
      </c>
      <c r="P1171" s="14">
        <f t="shared" si="18"/>
        <v>6.9374999999999991</v>
      </c>
      <c r="Q1171">
        <f>COUNTIF(preprocessed!$D$2:$D$3791,director!N517)</f>
        <v>4</v>
      </c>
      <c r="R1171" s="43" cm="1">
        <f t="array" ref="R1171">COUNTIF(Table2[Average imdb],"&lt;"&amp;Table2[[#This Row],[Average imdb]])/COUNT((Table2[Average imdb])-1)</f>
        <v>0.68812664907651711</v>
      </c>
    </row>
    <row r="1172" spans="14:18" x14ac:dyDescent="0.3">
      <c r="N1172" t="s">
        <v>2196</v>
      </c>
      <c r="O1172">
        <v>6.1</v>
      </c>
      <c r="P1172" s="14">
        <f t="shared" si="18"/>
        <v>6.9374999999999991</v>
      </c>
      <c r="Q1172">
        <f>COUNTIF(preprocessed!$D$2:$D$3791,director!N1303)</f>
        <v>1</v>
      </c>
      <c r="R1172" s="43" cm="1">
        <f t="array" ref="R1172">COUNTIF(Table2[Average imdb],"&lt;"&amp;Table2[[#This Row],[Average imdb]])/COUNT((Table2[Average imdb])-1)</f>
        <v>0.68812664907651711</v>
      </c>
    </row>
    <row r="1173" spans="14:18" x14ac:dyDescent="0.3">
      <c r="N1173" t="s">
        <v>2196</v>
      </c>
      <c r="O1173">
        <v>7</v>
      </c>
      <c r="P1173" s="14">
        <f t="shared" si="18"/>
        <v>6.9374999999999991</v>
      </c>
      <c r="Q1173">
        <f>COUNTIF(preprocessed!$D$2:$D$3791,director!N687)</f>
        <v>1</v>
      </c>
      <c r="R1173" s="43" cm="1">
        <f t="array" ref="R1173">COUNTIF(Table2[Average imdb],"&lt;"&amp;Table2[[#This Row],[Average imdb]])/COUNT((Table2[Average imdb])-1)</f>
        <v>0.68812664907651711</v>
      </c>
    </row>
    <row r="1174" spans="14:18" x14ac:dyDescent="0.3">
      <c r="N1174" t="s">
        <v>2196</v>
      </c>
      <c r="O1174">
        <v>7.4</v>
      </c>
      <c r="P1174" s="14">
        <f t="shared" si="18"/>
        <v>6.9374999999999991</v>
      </c>
      <c r="Q1174">
        <f>COUNTIF(preprocessed!$D$2:$D$3791,director!N857)</f>
        <v>1</v>
      </c>
      <c r="R1174" s="43" cm="1">
        <f t="array" ref="R1174">COUNTIF(Table2[Average imdb],"&lt;"&amp;Table2[[#This Row],[Average imdb]])/COUNT((Table2[Average imdb])-1)</f>
        <v>0.68812664907651711</v>
      </c>
    </row>
    <row r="1175" spans="14:18" x14ac:dyDescent="0.3">
      <c r="N1175" t="s">
        <v>2196</v>
      </c>
      <c r="O1175">
        <v>7.9</v>
      </c>
      <c r="P1175" s="14">
        <f t="shared" si="18"/>
        <v>6.9374999999999991</v>
      </c>
      <c r="Q1175">
        <f>COUNTIF(preprocessed!$D$2:$D$3791,director!N1622)</f>
        <v>4</v>
      </c>
      <c r="R1175" s="43" cm="1">
        <f t="array" ref="R1175">COUNTIF(Table2[Average imdb],"&lt;"&amp;Table2[[#This Row],[Average imdb]])/COUNT((Table2[Average imdb])-1)</f>
        <v>0.68812664907651711</v>
      </c>
    </row>
    <row r="1176" spans="14:18" x14ac:dyDescent="0.3">
      <c r="N1176" t="s">
        <v>2203</v>
      </c>
      <c r="O1176">
        <v>7.2</v>
      </c>
      <c r="P1176" s="14">
        <f t="shared" si="18"/>
        <v>6.9375000000000009</v>
      </c>
      <c r="Q1176">
        <f>COUNTIF(preprocessed!$D$2:$D$3791,director!N726)</f>
        <v>7</v>
      </c>
      <c r="R1176" s="43" cm="1">
        <f t="array" ref="R1176">COUNTIF(Table2[Average imdb],"&lt;"&amp;Table2[[#This Row],[Average imdb]])/COUNT((Table2[Average imdb])-1)</f>
        <v>0.68812664907651711</v>
      </c>
    </row>
    <row r="1177" spans="14:18" x14ac:dyDescent="0.3">
      <c r="N1177" t="s">
        <v>2203</v>
      </c>
      <c r="O1177">
        <v>7.2</v>
      </c>
      <c r="P1177" s="14">
        <f t="shared" si="18"/>
        <v>6.9375000000000009</v>
      </c>
      <c r="Q1177">
        <f>COUNTIF(preprocessed!$D$2:$D$3791,director!N801)</f>
        <v>7</v>
      </c>
      <c r="R1177" s="43" cm="1">
        <f t="array" ref="R1177">COUNTIF(Table2[Average imdb],"&lt;"&amp;Table2[[#This Row],[Average imdb]])/COUNT((Table2[Average imdb])-1)</f>
        <v>0.68812664907651711</v>
      </c>
    </row>
    <row r="1178" spans="14:18" x14ac:dyDescent="0.3">
      <c r="N1178" t="s">
        <v>2203</v>
      </c>
      <c r="O1178">
        <v>6.7</v>
      </c>
      <c r="P1178" s="14">
        <f t="shared" si="18"/>
        <v>6.9375000000000009</v>
      </c>
      <c r="Q1178">
        <f>COUNTIF(preprocessed!$D$2:$D$3791,director!N2270)</f>
        <v>2</v>
      </c>
      <c r="R1178" s="43" cm="1">
        <f t="array" ref="R1178">COUNTIF(Table2[Average imdb],"&lt;"&amp;Table2[[#This Row],[Average imdb]])/COUNT((Table2[Average imdb])-1)</f>
        <v>0.68812664907651711</v>
      </c>
    </row>
    <row r="1179" spans="14:18" x14ac:dyDescent="0.3">
      <c r="N1179" t="s">
        <v>2203</v>
      </c>
      <c r="O1179">
        <v>6.6</v>
      </c>
      <c r="P1179" s="14">
        <f t="shared" si="18"/>
        <v>6.9375000000000009</v>
      </c>
      <c r="Q1179">
        <f>COUNTIF(preprocessed!$D$2:$D$3791,director!N519)</f>
        <v>4</v>
      </c>
      <c r="R1179" s="43" cm="1">
        <f t="array" ref="R1179">COUNTIF(Table2[Average imdb],"&lt;"&amp;Table2[[#This Row],[Average imdb]])/COUNT((Table2[Average imdb])-1)</f>
        <v>0.68812664907651711</v>
      </c>
    </row>
    <row r="1180" spans="14:18" x14ac:dyDescent="0.3">
      <c r="N1180" t="s">
        <v>2203</v>
      </c>
      <c r="O1180">
        <v>7.5</v>
      </c>
      <c r="P1180" s="14">
        <f t="shared" si="18"/>
        <v>6.9375000000000009</v>
      </c>
      <c r="Q1180">
        <f>COUNTIF(preprocessed!$D$2:$D$3791,director!N1536)</f>
        <v>9</v>
      </c>
      <c r="R1180" s="43" cm="1">
        <f t="array" ref="R1180">COUNTIF(Table2[Average imdb],"&lt;"&amp;Table2[[#This Row],[Average imdb]])/COUNT((Table2[Average imdb])-1)</f>
        <v>0.68812664907651711</v>
      </c>
    </row>
    <row r="1181" spans="14:18" x14ac:dyDescent="0.3">
      <c r="N1181" t="s">
        <v>2203</v>
      </c>
      <c r="O1181">
        <v>6.1</v>
      </c>
      <c r="P1181" s="14">
        <f t="shared" si="18"/>
        <v>6.9375000000000009</v>
      </c>
      <c r="Q1181">
        <f>COUNTIF(preprocessed!$D$2:$D$3791,director!N1573)</f>
        <v>15</v>
      </c>
      <c r="R1181" s="43" cm="1">
        <f t="array" ref="R1181">COUNTIF(Table2[Average imdb],"&lt;"&amp;Table2[[#This Row],[Average imdb]])/COUNT((Table2[Average imdb])-1)</f>
        <v>0.68812664907651711</v>
      </c>
    </row>
    <row r="1182" spans="14:18" x14ac:dyDescent="0.3">
      <c r="N1182" t="s">
        <v>2203</v>
      </c>
      <c r="O1182">
        <v>7.7</v>
      </c>
      <c r="P1182" s="14">
        <f t="shared" si="18"/>
        <v>6.9375000000000009</v>
      </c>
      <c r="Q1182">
        <f>COUNTIF(preprocessed!$D$2:$D$3791,director!N1020)</f>
        <v>1</v>
      </c>
      <c r="R1182" s="43" cm="1">
        <f t="array" ref="R1182">COUNTIF(Table2[Average imdb],"&lt;"&amp;Table2[[#This Row],[Average imdb]])/COUNT((Table2[Average imdb])-1)</f>
        <v>0.68812664907651711</v>
      </c>
    </row>
    <row r="1183" spans="14:18" x14ac:dyDescent="0.3">
      <c r="N1183" t="s">
        <v>2203</v>
      </c>
      <c r="O1183">
        <v>6.5</v>
      </c>
      <c r="P1183" s="14">
        <f t="shared" si="18"/>
        <v>6.9375000000000009</v>
      </c>
      <c r="Q1183">
        <f>COUNTIF(preprocessed!$D$2:$D$3791,director!N569)</f>
        <v>1</v>
      </c>
      <c r="R1183" s="43" cm="1">
        <f t="array" ref="R1183">COUNTIF(Table2[Average imdb],"&lt;"&amp;Table2[[#This Row],[Average imdb]])/COUNT((Table2[Average imdb])-1)</f>
        <v>0.68812664907651711</v>
      </c>
    </row>
    <row r="1184" spans="14:18" x14ac:dyDescent="0.3">
      <c r="N1184" t="s">
        <v>4229</v>
      </c>
      <c r="O1184">
        <v>7</v>
      </c>
      <c r="P1184" s="14">
        <f t="shared" si="18"/>
        <v>6.9333333333333336</v>
      </c>
      <c r="Q1184">
        <f>COUNTIF(preprocessed!$D$2:$D$3791,director!N1585)</f>
        <v>15</v>
      </c>
      <c r="R1184" s="43" cm="1">
        <f t="array" ref="R1184">COUNTIF(Table2[Average imdb],"&lt;"&amp;Table2[[#This Row],[Average imdb]])/COUNT((Table2[Average imdb])-1)</f>
        <v>0.68496042216358843</v>
      </c>
    </row>
    <row r="1185" spans="14:18" x14ac:dyDescent="0.3">
      <c r="N1185" t="s">
        <v>6010</v>
      </c>
      <c r="O1185">
        <v>6.4</v>
      </c>
      <c r="P1185" s="14">
        <f t="shared" si="18"/>
        <v>6.9333333333333336</v>
      </c>
      <c r="Q1185">
        <f>COUNTIF(preprocessed!$D$2:$D$3791,director!N1586)</f>
        <v>3</v>
      </c>
      <c r="R1185" s="43" cm="1">
        <f t="array" ref="R1185">COUNTIF(Table2[Average imdb],"&lt;"&amp;Table2[[#This Row],[Average imdb]])/COUNT((Table2[Average imdb])-1)</f>
        <v>0.68496042216358843</v>
      </c>
    </row>
    <row r="1186" spans="14:18" x14ac:dyDescent="0.3">
      <c r="N1186" t="s">
        <v>4229</v>
      </c>
      <c r="O1186">
        <v>7.8</v>
      </c>
      <c r="P1186" s="14">
        <f t="shared" si="18"/>
        <v>6.9333333333333336</v>
      </c>
      <c r="Q1186">
        <f>COUNTIF(preprocessed!$D$2:$D$3791,director!N1680)</f>
        <v>15</v>
      </c>
      <c r="R1186" s="43" cm="1">
        <f t="array" ref="R1186">COUNTIF(Table2[Average imdb],"&lt;"&amp;Table2[[#This Row],[Average imdb]])/COUNT((Table2[Average imdb])-1)</f>
        <v>0.68496042216358843</v>
      </c>
    </row>
    <row r="1187" spans="14:18" x14ac:dyDescent="0.3">
      <c r="N1187" t="s">
        <v>9463</v>
      </c>
      <c r="O1187">
        <v>7.8</v>
      </c>
      <c r="P1187" s="14">
        <f t="shared" si="18"/>
        <v>6.9333333333333336</v>
      </c>
      <c r="Q1187">
        <f>COUNTIF(preprocessed!$D$2:$D$3791,director!N2792)</f>
        <v>6</v>
      </c>
      <c r="R1187" s="43" cm="1">
        <f t="array" ref="R1187">COUNTIF(Table2[Average imdb],"&lt;"&amp;Table2[[#This Row],[Average imdb]])/COUNT((Table2[Average imdb])-1)</f>
        <v>0.68496042216358843</v>
      </c>
    </row>
    <row r="1188" spans="14:18" x14ac:dyDescent="0.3">
      <c r="N1188" t="s">
        <v>7454</v>
      </c>
      <c r="O1188">
        <v>6.3</v>
      </c>
      <c r="P1188" s="14">
        <f t="shared" si="18"/>
        <v>6.9333333333333336</v>
      </c>
      <c r="Q1188">
        <f>COUNTIF(preprocessed!$D$2:$D$3791,director!N2016)</f>
        <v>5</v>
      </c>
      <c r="R1188" s="43" cm="1">
        <f t="array" ref="R1188">COUNTIF(Table2[Average imdb],"&lt;"&amp;Table2[[#This Row],[Average imdb]])/COUNT((Table2[Average imdb])-1)</f>
        <v>0.68496042216358843</v>
      </c>
    </row>
    <row r="1189" spans="14:18" x14ac:dyDescent="0.3">
      <c r="N1189" t="s">
        <v>7454</v>
      </c>
      <c r="O1189">
        <v>7.7</v>
      </c>
      <c r="P1189" s="14">
        <f t="shared" si="18"/>
        <v>6.9333333333333336</v>
      </c>
      <c r="Q1189">
        <f>COUNTIF(preprocessed!$D$2:$D$3791,director!N3069)</f>
        <v>5</v>
      </c>
      <c r="R1189" s="43" cm="1">
        <f t="array" ref="R1189">COUNTIF(Table2[Average imdb],"&lt;"&amp;Table2[[#This Row],[Average imdb]])/COUNT((Table2[Average imdb])-1)</f>
        <v>0.68496042216358843</v>
      </c>
    </row>
    <row r="1190" spans="14:18" x14ac:dyDescent="0.3">
      <c r="N1190" t="s">
        <v>6010</v>
      </c>
      <c r="O1190">
        <v>7.4</v>
      </c>
      <c r="P1190" s="14">
        <f t="shared" si="18"/>
        <v>6.9333333333333336</v>
      </c>
      <c r="Q1190">
        <f>COUNTIF(preprocessed!$D$2:$D$3791,director!N2587)</f>
        <v>4</v>
      </c>
      <c r="R1190" s="43" cm="1">
        <f t="array" ref="R1190">COUNTIF(Table2[Average imdb],"&lt;"&amp;Table2[[#This Row],[Average imdb]])/COUNT((Table2[Average imdb])-1)</f>
        <v>0.68496042216358843</v>
      </c>
    </row>
    <row r="1191" spans="14:18" x14ac:dyDescent="0.3">
      <c r="N1191" t="s">
        <v>9463</v>
      </c>
      <c r="O1191">
        <v>6.8</v>
      </c>
      <c r="P1191" s="14">
        <f t="shared" si="18"/>
        <v>6.9333333333333336</v>
      </c>
      <c r="Q1191">
        <f>COUNTIF(preprocessed!$D$2:$D$3791,director!N2611)</f>
        <v>4</v>
      </c>
      <c r="R1191" s="43" cm="1">
        <f t="array" ref="R1191">COUNTIF(Table2[Average imdb],"&lt;"&amp;Table2[[#This Row],[Average imdb]])/COUNT((Table2[Average imdb])-1)</f>
        <v>0.68496042216358843</v>
      </c>
    </row>
    <row r="1192" spans="14:18" x14ac:dyDescent="0.3">
      <c r="N1192" t="s">
        <v>6010</v>
      </c>
      <c r="O1192">
        <v>7</v>
      </c>
      <c r="P1192" s="14">
        <f t="shared" si="18"/>
        <v>6.9333333333333336</v>
      </c>
      <c r="Q1192">
        <f>COUNTIF(preprocessed!$D$2:$D$3791,director!N1776)</f>
        <v>9</v>
      </c>
      <c r="R1192" s="43" cm="1">
        <f t="array" ref="R1192">COUNTIF(Table2[Average imdb],"&lt;"&amp;Table2[[#This Row],[Average imdb]])/COUNT((Table2[Average imdb])-1)</f>
        <v>0.68496042216358843</v>
      </c>
    </row>
    <row r="1193" spans="14:18" x14ac:dyDescent="0.3">
      <c r="N1193" t="s">
        <v>4229</v>
      </c>
      <c r="O1193">
        <v>6</v>
      </c>
      <c r="P1193" s="14">
        <f t="shared" si="18"/>
        <v>6.9333333333333336</v>
      </c>
      <c r="Q1193">
        <f>COUNTIF(preprocessed!$D$2:$D$3791,director!N1077)</f>
        <v>3</v>
      </c>
      <c r="R1193" s="43" cm="1">
        <f t="array" ref="R1193">COUNTIF(Table2[Average imdb],"&lt;"&amp;Table2[[#This Row],[Average imdb]])/COUNT((Table2[Average imdb])-1)</f>
        <v>0.68496042216358843</v>
      </c>
    </row>
    <row r="1194" spans="14:18" x14ac:dyDescent="0.3">
      <c r="N1194" t="s">
        <v>7454</v>
      </c>
      <c r="O1194">
        <v>6.8</v>
      </c>
      <c r="P1194" s="14">
        <f t="shared" si="18"/>
        <v>6.9333333333333336</v>
      </c>
      <c r="Q1194">
        <f>COUNTIF(preprocessed!$D$2:$D$3791,director!N2413)</f>
        <v>1</v>
      </c>
      <c r="R1194" s="43" cm="1">
        <f t="array" ref="R1194">COUNTIF(Table2[Average imdb],"&lt;"&amp;Table2[[#This Row],[Average imdb]])/COUNT((Table2[Average imdb])-1)</f>
        <v>0.68496042216358843</v>
      </c>
    </row>
    <row r="1195" spans="14:18" x14ac:dyDescent="0.3">
      <c r="N1195" t="s">
        <v>9463</v>
      </c>
      <c r="O1195">
        <v>6.2</v>
      </c>
      <c r="P1195" s="14">
        <f t="shared" si="18"/>
        <v>6.9333333333333336</v>
      </c>
      <c r="Q1195">
        <f>COUNTIF(preprocessed!$D$2:$D$3791,director!N2978)</f>
        <v>1</v>
      </c>
      <c r="R1195" s="43" cm="1">
        <f t="array" ref="R1195">COUNTIF(Table2[Average imdb],"&lt;"&amp;Table2[[#This Row],[Average imdb]])/COUNT((Table2[Average imdb])-1)</f>
        <v>0.68496042216358843</v>
      </c>
    </row>
    <row r="1196" spans="14:18" x14ac:dyDescent="0.3">
      <c r="N1196" t="s">
        <v>636</v>
      </c>
      <c r="O1196">
        <v>6.6</v>
      </c>
      <c r="P1196" s="14">
        <f t="shared" si="18"/>
        <v>6.9307692307692292</v>
      </c>
      <c r="Q1196">
        <f>COUNTIF(preprocessed!$D$2:$D$3791,director!N200)</f>
        <v>16</v>
      </c>
      <c r="R1196" s="43" cm="1">
        <f t="array" ref="R1196">COUNTIF(Table2[Average imdb],"&lt;"&amp;Table2[[#This Row],[Average imdb]])/COUNT((Table2[Average imdb])-1)</f>
        <v>0.6815303430079156</v>
      </c>
    </row>
    <row r="1197" spans="14:18" x14ac:dyDescent="0.3">
      <c r="N1197" t="s">
        <v>636</v>
      </c>
      <c r="O1197">
        <v>6</v>
      </c>
      <c r="P1197" s="14">
        <f t="shared" si="18"/>
        <v>6.9307692307692292</v>
      </c>
      <c r="Q1197">
        <f>COUNTIF(preprocessed!$D$2:$D$3791,director!N210)</f>
        <v>16</v>
      </c>
      <c r="R1197" s="43" cm="1">
        <f t="array" ref="R1197">COUNTIF(Table2[Average imdb],"&lt;"&amp;Table2[[#This Row],[Average imdb]])/COUNT((Table2[Average imdb])-1)</f>
        <v>0.6815303430079156</v>
      </c>
    </row>
    <row r="1198" spans="14:18" x14ac:dyDescent="0.3">
      <c r="N1198" t="s">
        <v>636</v>
      </c>
      <c r="O1198">
        <v>6.2</v>
      </c>
      <c r="P1198" s="14">
        <f t="shared" si="18"/>
        <v>6.9307692307692292</v>
      </c>
      <c r="Q1198">
        <f>COUNTIF(preprocessed!$D$2:$D$3791,director!N2917)</f>
        <v>2</v>
      </c>
      <c r="R1198" s="43" cm="1">
        <f t="array" ref="R1198">COUNTIF(Table2[Average imdb],"&lt;"&amp;Table2[[#This Row],[Average imdb]])/COUNT((Table2[Average imdb])-1)</f>
        <v>0.6815303430079156</v>
      </c>
    </row>
    <row r="1199" spans="14:18" x14ac:dyDescent="0.3">
      <c r="N1199" t="s">
        <v>636</v>
      </c>
      <c r="O1199">
        <v>7.6</v>
      </c>
      <c r="P1199" s="14">
        <f t="shared" si="18"/>
        <v>6.9307692307692292</v>
      </c>
      <c r="Q1199">
        <f>COUNTIF(preprocessed!$D$2:$D$3791,director!N622)</f>
        <v>7</v>
      </c>
      <c r="R1199" s="43" cm="1">
        <f t="array" ref="R1199">COUNTIF(Table2[Average imdb],"&lt;"&amp;Table2[[#This Row],[Average imdb]])/COUNT((Table2[Average imdb])-1)</f>
        <v>0.6815303430079156</v>
      </c>
    </row>
    <row r="1200" spans="14:18" x14ac:dyDescent="0.3">
      <c r="N1200" t="s">
        <v>636</v>
      </c>
      <c r="O1200">
        <v>8.1999999999999993</v>
      </c>
      <c r="P1200" s="14">
        <f t="shared" si="18"/>
        <v>6.9307692307692292</v>
      </c>
      <c r="Q1200">
        <f>COUNTIF(preprocessed!$D$2:$D$3791,director!N483)</f>
        <v>5</v>
      </c>
      <c r="R1200" s="43" cm="1">
        <f t="array" ref="R1200">COUNTIF(Table2[Average imdb],"&lt;"&amp;Table2[[#This Row],[Average imdb]])/COUNT((Table2[Average imdb])-1)</f>
        <v>0.6815303430079156</v>
      </c>
    </row>
    <row r="1201" spans="14:18" x14ac:dyDescent="0.3">
      <c r="N1201" t="s">
        <v>636</v>
      </c>
      <c r="O1201">
        <v>6.1</v>
      </c>
      <c r="P1201" s="14">
        <f t="shared" si="18"/>
        <v>6.9307692307692292</v>
      </c>
      <c r="Q1201">
        <f>COUNTIF(preprocessed!$D$2:$D$3791,director!N762)</f>
        <v>5</v>
      </c>
      <c r="R1201" s="43" cm="1">
        <f t="array" ref="R1201">COUNTIF(Table2[Average imdb],"&lt;"&amp;Table2[[#This Row],[Average imdb]])/COUNT((Table2[Average imdb])-1)</f>
        <v>0.6815303430079156</v>
      </c>
    </row>
    <row r="1202" spans="14:18" x14ac:dyDescent="0.3">
      <c r="N1202" t="s">
        <v>636</v>
      </c>
      <c r="O1202">
        <v>7</v>
      </c>
      <c r="P1202" s="14">
        <f t="shared" si="18"/>
        <v>6.9307692307692292</v>
      </c>
      <c r="Q1202">
        <f>COUNTIF(preprocessed!$D$2:$D$3791,director!N308)</f>
        <v>4</v>
      </c>
      <c r="R1202" s="43" cm="1">
        <f t="array" ref="R1202">COUNTIF(Table2[Average imdb],"&lt;"&amp;Table2[[#This Row],[Average imdb]])/COUNT((Table2[Average imdb])-1)</f>
        <v>0.6815303430079156</v>
      </c>
    </row>
    <row r="1203" spans="14:18" x14ac:dyDescent="0.3">
      <c r="N1203" t="s">
        <v>636</v>
      </c>
      <c r="O1203">
        <v>5.3</v>
      </c>
      <c r="P1203" s="14">
        <f t="shared" si="18"/>
        <v>6.9307692307692292</v>
      </c>
      <c r="Q1203">
        <f>COUNTIF(preprocessed!$D$2:$D$3791,director!N582)</f>
        <v>4</v>
      </c>
      <c r="R1203" s="43" cm="1">
        <f t="array" ref="R1203">COUNTIF(Table2[Average imdb],"&lt;"&amp;Table2[[#This Row],[Average imdb]])/COUNT((Table2[Average imdb])-1)</f>
        <v>0.6815303430079156</v>
      </c>
    </row>
    <row r="1204" spans="14:18" x14ac:dyDescent="0.3">
      <c r="N1204" t="s">
        <v>636</v>
      </c>
      <c r="O1204">
        <v>7.7</v>
      </c>
      <c r="P1204" s="14">
        <f t="shared" si="18"/>
        <v>6.9307692307692292</v>
      </c>
      <c r="Q1204">
        <f>COUNTIF(preprocessed!$D$2:$D$3791,director!N1614)</f>
        <v>1</v>
      </c>
      <c r="R1204" s="43" cm="1">
        <f t="array" ref="R1204">COUNTIF(Table2[Average imdb],"&lt;"&amp;Table2[[#This Row],[Average imdb]])/COUNT((Table2[Average imdb])-1)</f>
        <v>0.6815303430079156</v>
      </c>
    </row>
    <row r="1205" spans="14:18" x14ac:dyDescent="0.3">
      <c r="N1205" t="s">
        <v>636</v>
      </c>
      <c r="O1205">
        <v>6.7</v>
      </c>
      <c r="P1205" s="14">
        <f t="shared" si="18"/>
        <v>6.9307692307692292</v>
      </c>
      <c r="Q1205">
        <f>COUNTIF(preprocessed!$D$2:$D$3791,director!N127)</f>
        <v>1</v>
      </c>
      <c r="R1205" s="43" cm="1">
        <f t="array" ref="R1205">COUNTIF(Table2[Average imdb],"&lt;"&amp;Table2[[#This Row],[Average imdb]])/COUNT((Table2[Average imdb])-1)</f>
        <v>0.6815303430079156</v>
      </c>
    </row>
    <row r="1206" spans="14:18" x14ac:dyDescent="0.3">
      <c r="N1206" t="s">
        <v>636</v>
      </c>
      <c r="O1206">
        <v>8</v>
      </c>
      <c r="P1206" s="14">
        <f t="shared" si="18"/>
        <v>6.9307692307692292</v>
      </c>
      <c r="Q1206">
        <f>COUNTIF(preprocessed!$D$2:$D$3791,director!N377)</f>
        <v>1</v>
      </c>
      <c r="R1206" s="43" cm="1">
        <f t="array" ref="R1206">COUNTIF(Table2[Average imdb],"&lt;"&amp;Table2[[#This Row],[Average imdb]])/COUNT((Table2[Average imdb])-1)</f>
        <v>0.6815303430079156</v>
      </c>
    </row>
    <row r="1207" spans="14:18" x14ac:dyDescent="0.3">
      <c r="N1207" t="s">
        <v>636</v>
      </c>
      <c r="O1207">
        <v>6.6</v>
      </c>
      <c r="P1207" s="14">
        <f t="shared" si="18"/>
        <v>6.9307692307692292</v>
      </c>
      <c r="Q1207">
        <f>COUNTIF(preprocessed!$D$2:$D$3791,director!N559)</f>
        <v>1</v>
      </c>
      <c r="R1207" s="43" cm="1">
        <f t="array" ref="R1207">COUNTIF(Table2[Average imdb],"&lt;"&amp;Table2[[#This Row],[Average imdb]])/COUNT((Table2[Average imdb])-1)</f>
        <v>0.6815303430079156</v>
      </c>
    </row>
    <row r="1208" spans="14:18" x14ac:dyDescent="0.3">
      <c r="N1208" t="s">
        <v>636</v>
      </c>
      <c r="O1208">
        <v>8.1</v>
      </c>
      <c r="P1208" s="14">
        <f t="shared" si="18"/>
        <v>6.9307692307692292</v>
      </c>
      <c r="Q1208">
        <f>COUNTIF(preprocessed!$D$2:$D$3791,director!N1289)</f>
        <v>2</v>
      </c>
      <c r="R1208" s="43" cm="1">
        <f t="array" ref="R1208">COUNTIF(Table2[Average imdb],"&lt;"&amp;Table2[[#This Row],[Average imdb]])/COUNT((Table2[Average imdb])-1)</f>
        <v>0.6815303430079156</v>
      </c>
    </row>
    <row r="1209" spans="14:18" x14ac:dyDescent="0.3">
      <c r="N1209" t="s">
        <v>4722</v>
      </c>
      <c r="O1209">
        <v>7.8</v>
      </c>
      <c r="P1209" s="14">
        <f t="shared" si="18"/>
        <v>6.9249999999999998</v>
      </c>
      <c r="Q1209">
        <f>COUNTIF(preprocessed!$D$2:$D$3791,director!N3263)</f>
        <v>9</v>
      </c>
      <c r="R1209" s="43" cm="1">
        <f t="array" ref="R1209">COUNTIF(Table2[Average imdb],"&lt;"&amp;Table2[[#This Row],[Average imdb]])/COUNT((Table2[Average imdb])-1)</f>
        <v>0.67730870712401059</v>
      </c>
    </row>
    <row r="1210" spans="14:18" x14ac:dyDescent="0.3">
      <c r="N1210" t="s">
        <v>6899</v>
      </c>
      <c r="O1210">
        <v>6.5</v>
      </c>
      <c r="P1210" s="14">
        <f t="shared" si="18"/>
        <v>6.9249999999999998</v>
      </c>
      <c r="Q1210">
        <f>COUNTIF(preprocessed!$D$2:$D$3791,director!N1846)</f>
        <v>1</v>
      </c>
      <c r="R1210" s="43" cm="1">
        <f t="array" ref="R1210">COUNTIF(Table2[Average imdb],"&lt;"&amp;Table2[[#This Row],[Average imdb]])/COUNT((Table2[Average imdb])-1)</f>
        <v>0.67730870712401059</v>
      </c>
    </row>
    <row r="1211" spans="14:18" x14ac:dyDescent="0.3">
      <c r="N1211" t="s">
        <v>4722</v>
      </c>
      <c r="O1211">
        <v>6.4</v>
      </c>
      <c r="P1211" s="14">
        <f t="shared" si="18"/>
        <v>6.9249999999999998</v>
      </c>
      <c r="Q1211">
        <f>COUNTIF(preprocessed!$D$2:$D$3791,director!N1215)</f>
        <v>4</v>
      </c>
      <c r="R1211" s="43" cm="1">
        <f t="array" ref="R1211">COUNTIF(Table2[Average imdb],"&lt;"&amp;Table2[[#This Row],[Average imdb]])/COUNT((Table2[Average imdb])-1)</f>
        <v>0.67730870712401059</v>
      </c>
    </row>
    <row r="1212" spans="14:18" x14ac:dyDescent="0.3">
      <c r="N1212" t="s">
        <v>4722</v>
      </c>
      <c r="O1212">
        <v>7.2</v>
      </c>
      <c r="P1212" s="14">
        <f t="shared" si="18"/>
        <v>6.9249999999999998</v>
      </c>
      <c r="Q1212">
        <f>COUNTIF(preprocessed!$D$2:$D$3791,director!N3107)</f>
        <v>4</v>
      </c>
      <c r="R1212" s="43" cm="1">
        <f t="array" ref="R1212">COUNTIF(Table2[Average imdb],"&lt;"&amp;Table2[[#This Row],[Average imdb]])/COUNT((Table2[Average imdb])-1)</f>
        <v>0.67730870712401059</v>
      </c>
    </row>
    <row r="1213" spans="14:18" x14ac:dyDescent="0.3">
      <c r="N1213" t="s">
        <v>6899</v>
      </c>
      <c r="O1213">
        <v>6.3</v>
      </c>
      <c r="P1213" s="14">
        <f t="shared" si="18"/>
        <v>6.9249999999999998</v>
      </c>
      <c r="Q1213">
        <f>COUNTIF(preprocessed!$D$2:$D$3791,director!N2567)</f>
        <v>3</v>
      </c>
      <c r="R1213" s="43" cm="1">
        <f t="array" ref="R1213">COUNTIF(Table2[Average imdb],"&lt;"&amp;Table2[[#This Row],[Average imdb]])/COUNT((Table2[Average imdb])-1)</f>
        <v>0.67730870712401059</v>
      </c>
    </row>
    <row r="1214" spans="14:18" x14ac:dyDescent="0.3">
      <c r="N1214" t="s">
        <v>6899</v>
      </c>
      <c r="O1214">
        <v>7.7</v>
      </c>
      <c r="P1214" s="14">
        <f t="shared" si="18"/>
        <v>6.9249999999999998</v>
      </c>
      <c r="Q1214">
        <f>COUNTIF(preprocessed!$D$2:$D$3791,director!N3207)</f>
        <v>1</v>
      </c>
      <c r="R1214" s="43" cm="1">
        <f t="array" ref="R1214">COUNTIF(Table2[Average imdb],"&lt;"&amp;Table2[[#This Row],[Average imdb]])/COUNT((Table2[Average imdb])-1)</f>
        <v>0.67730870712401059</v>
      </c>
    </row>
    <row r="1215" spans="14:18" x14ac:dyDescent="0.3">
      <c r="N1215" t="s">
        <v>4722</v>
      </c>
      <c r="O1215">
        <v>6.3</v>
      </c>
      <c r="P1215" s="14">
        <f t="shared" si="18"/>
        <v>6.9249999999999998</v>
      </c>
      <c r="Q1215">
        <f>COUNTIF(preprocessed!$D$2:$D$3791,director!N3034)</f>
        <v>1</v>
      </c>
      <c r="R1215" s="43" cm="1">
        <f t="array" ref="R1215">COUNTIF(Table2[Average imdb],"&lt;"&amp;Table2[[#This Row],[Average imdb]])/COUNT((Table2[Average imdb])-1)</f>
        <v>0.67730870712401059</v>
      </c>
    </row>
    <row r="1216" spans="14:18" x14ac:dyDescent="0.3">
      <c r="N1216" t="s">
        <v>6899</v>
      </c>
      <c r="O1216">
        <v>7.2</v>
      </c>
      <c r="P1216" s="14">
        <f t="shared" si="18"/>
        <v>6.9249999999999998</v>
      </c>
      <c r="Q1216">
        <f>COUNTIF(preprocessed!$D$2:$D$3791,director!N3517)</f>
        <v>1</v>
      </c>
      <c r="R1216" s="43" cm="1">
        <f t="array" ref="R1216">COUNTIF(Table2[Average imdb],"&lt;"&amp;Table2[[#This Row],[Average imdb]])/COUNT((Table2[Average imdb])-1)</f>
        <v>0.67730870712401059</v>
      </c>
    </row>
    <row r="1217" spans="14:18" x14ac:dyDescent="0.3">
      <c r="N1217" t="s">
        <v>5443</v>
      </c>
      <c r="O1217">
        <v>7.1</v>
      </c>
      <c r="P1217" s="14">
        <f t="shared" si="18"/>
        <v>6.9250000000000007</v>
      </c>
      <c r="Q1217">
        <f>COUNTIF(preprocessed!$D$2:$D$3791,director!N1418)</f>
        <v>1</v>
      </c>
      <c r="R1217" s="43" cm="1">
        <f t="array" ref="R1217">COUNTIF(Table2[Average imdb],"&lt;"&amp;Table2[[#This Row],[Average imdb]])/COUNT((Table2[Average imdb])-1)</f>
        <v>0.67730870712401059</v>
      </c>
    </row>
    <row r="1218" spans="14:18" x14ac:dyDescent="0.3">
      <c r="N1218" t="s">
        <v>1141</v>
      </c>
      <c r="O1218">
        <v>7.2</v>
      </c>
      <c r="P1218" s="14">
        <f t="shared" ref="P1218:P1281" si="19">AVERAGEIF($N$2:$N$3791,N1218,$O$2:$O$3791)</f>
        <v>6.9250000000000007</v>
      </c>
      <c r="Q1218">
        <f>COUNTIF(preprocessed!$D$2:$D$3791,director!N3365)</f>
        <v>2</v>
      </c>
      <c r="R1218" s="43" cm="1">
        <f t="array" ref="R1218">COUNTIF(Table2[Average imdb],"&lt;"&amp;Table2[[#This Row],[Average imdb]])/COUNT((Table2[Average imdb])-1)</f>
        <v>0.67730870712401059</v>
      </c>
    </row>
    <row r="1219" spans="14:18" x14ac:dyDescent="0.3">
      <c r="N1219" t="s">
        <v>5443</v>
      </c>
      <c r="O1219">
        <v>7.2</v>
      </c>
      <c r="P1219" s="14">
        <f t="shared" si="19"/>
        <v>6.9250000000000007</v>
      </c>
      <c r="Q1219">
        <f>COUNTIF(preprocessed!$D$2:$D$3791,director!N1446)</f>
        <v>1</v>
      </c>
      <c r="R1219" s="43" cm="1">
        <f t="array" ref="R1219">COUNTIF(Table2[Average imdb],"&lt;"&amp;Table2[[#This Row],[Average imdb]])/COUNT((Table2[Average imdb])-1)</f>
        <v>0.67730870712401059</v>
      </c>
    </row>
    <row r="1220" spans="14:18" x14ac:dyDescent="0.3">
      <c r="N1220" t="s">
        <v>1141</v>
      </c>
      <c r="O1220">
        <v>5.8</v>
      </c>
      <c r="P1220" s="14">
        <f t="shared" si="19"/>
        <v>6.9250000000000007</v>
      </c>
      <c r="Q1220">
        <f>COUNTIF(preprocessed!$D$2:$D$3791,director!N250)</f>
        <v>3</v>
      </c>
      <c r="R1220" s="43" cm="1">
        <f t="array" ref="R1220">COUNTIF(Table2[Average imdb],"&lt;"&amp;Table2[[#This Row],[Average imdb]])/COUNT((Table2[Average imdb])-1)</f>
        <v>0.67730870712401059</v>
      </c>
    </row>
    <row r="1221" spans="14:18" x14ac:dyDescent="0.3">
      <c r="N1221" t="s">
        <v>5443</v>
      </c>
      <c r="O1221">
        <v>6.5</v>
      </c>
      <c r="P1221" s="14">
        <f t="shared" si="19"/>
        <v>6.9250000000000007</v>
      </c>
      <c r="Q1221">
        <f>COUNTIF(preprocessed!$D$2:$D$3791,director!N1884)</f>
        <v>5</v>
      </c>
      <c r="R1221" s="43" cm="1">
        <f t="array" ref="R1221">COUNTIF(Table2[Average imdb],"&lt;"&amp;Table2[[#This Row],[Average imdb]])/COUNT((Table2[Average imdb])-1)</f>
        <v>0.67730870712401059</v>
      </c>
    </row>
    <row r="1222" spans="14:18" x14ac:dyDescent="0.3">
      <c r="N1222" t="s">
        <v>5443</v>
      </c>
      <c r="O1222">
        <v>6.9</v>
      </c>
      <c r="P1222" s="14">
        <f t="shared" si="19"/>
        <v>6.9250000000000007</v>
      </c>
      <c r="Q1222">
        <f>COUNTIF(preprocessed!$D$2:$D$3791,director!N2968)</f>
        <v>1</v>
      </c>
      <c r="R1222" s="43" cm="1">
        <f t="array" ref="R1222">COUNTIF(Table2[Average imdb],"&lt;"&amp;Table2[[#This Row],[Average imdb]])/COUNT((Table2[Average imdb])-1)</f>
        <v>0.67730870712401059</v>
      </c>
    </row>
    <row r="1223" spans="14:18" x14ac:dyDescent="0.3">
      <c r="N1223" t="s">
        <v>1141</v>
      </c>
      <c r="O1223">
        <v>8.3000000000000007</v>
      </c>
      <c r="P1223" s="14">
        <f t="shared" si="19"/>
        <v>6.9250000000000007</v>
      </c>
      <c r="Q1223">
        <f>COUNTIF(preprocessed!$D$2:$D$3791,director!N2036)</f>
        <v>1</v>
      </c>
      <c r="R1223" s="43" cm="1">
        <f t="array" ref="R1223">COUNTIF(Table2[Average imdb],"&lt;"&amp;Table2[[#This Row],[Average imdb]])/COUNT((Table2[Average imdb])-1)</f>
        <v>0.67730870712401059</v>
      </c>
    </row>
    <row r="1224" spans="14:18" x14ac:dyDescent="0.3">
      <c r="N1224" t="s">
        <v>1141</v>
      </c>
      <c r="O1224">
        <v>6.4</v>
      </c>
      <c r="P1224" s="14">
        <f t="shared" si="19"/>
        <v>6.9250000000000007</v>
      </c>
      <c r="Q1224">
        <f>COUNTIF(preprocessed!$D$2:$D$3791,director!N2089)</f>
        <v>1</v>
      </c>
      <c r="R1224" s="43" cm="1">
        <f t="array" ref="R1224">COUNTIF(Table2[Average imdb],"&lt;"&amp;Table2[[#This Row],[Average imdb]])/COUNT((Table2[Average imdb])-1)</f>
        <v>0.67730870712401059</v>
      </c>
    </row>
    <row r="1225" spans="14:18" x14ac:dyDescent="0.3">
      <c r="N1225" t="s">
        <v>343</v>
      </c>
      <c r="O1225">
        <v>6.1</v>
      </c>
      <c r="P1225" s="14">
        <f t="shared" si="19"/>
        <v>6.916666666666667</v>
      </c>
      <c r="Q1225">
        <f>COUNTIF(preprocessed!$D$2:$D$3791,director!N224)</f>
        <v>9</v>
      </c>
      <c r="R1225" s="43" cm="1">
        <f t="array" ref="R1225">COUNTIF(Table2[Average imdb],"&lt;"&amp;Table2[[#This Row],[Average imdb]])/COUNT((Table2[Average imdb])-1)</f>
        <v>0.67414248021108181</v>
      </c>
    </row>
    <row r="1226" spans="14:18" x14ac:dyDescent="0.3">
      <c r="N1226" t="s">
        <v>1274</v>
      </c>
      <c r="O1226">
        <v>6.9</v>
      </c>
      <c r="P1226" s="14">
        <f t="shared" si="19"/>
        <v>6.916666666666667</v>
      </c>
      <c r="Q1226">
        <f>COUNTIF(preprocessed!$D$2:$D$3791,director!N626)</f>
        <v>7</v>
      </c>
      <c r="R1226" s="43" cm="1">
        <f t="array" ref="R1226">COUNTIF(Table2[Average imdb],"&lt;"&amp;Table2[[#This Row],[Average imdb]])/COUNT((Table2[Average imdb])-1)</f>
        <v>0.67414248021108181</v>
      </c>
    </row>
    <row r="1227" spans="14:18" x14ac:dyDescent="0.3">
      <c r="N1227" t="s">
        <v>1274</v>
      </c>
      <c r="O1227">
        <v>7.8</v>
      </c>
      <c r="P1227" s="14">
        <f t="shared" si="19"/>
        <v>6.916666666666667</v>
      </c>
      <c r="Q1227">
        <f>COUNTIF(preprocessed!$D$2:$D$3791,director!N1629)</f>
        <v>1</v>
      </c>
      <c r="R1227" s="43" cm="1">
        <f t="array" ref="R1227">COUNTIF(Table2[Average imdb],"&lt;"&amp;Table2[[#This Row],[Average imdb]])/COUNT((Table2[Average imdb])-1)</f>
        <v>0.67414248021108181</v>
      </c>
    </row>
    <row r="1228" spans="14:18" x14ac:dyDescent="0.3">
      <c r="N1228" t="s">
        <v>343</v>
      </c>
      <c r="O1228">
        <v>8.6999999999999993</v>
      </c>
      <c r="P1228" s="14">
        <f t="shared" si="19"/>
        <v>6.916666666666667</v>
      </c>
      <c r="Q1228">
        <f>COUNTIF(preprocessed!$D$2:$D$3791,director!N621)</f>
        <v>3</v>
      </c>
      <c r="R1228" s="43" cm="1">
        <f t="array" ref="R1228">COUNTIF(Table2[Average imdb],"&lt;"&amp;Table2[[#This Row],[Average imdb]])/COUNT((Table2[Average imdb])-1)</f>
        <v>0.67414248021108181</v>
      </c>
    </row>
    <row r="1229" spans="14:18" x14ac:dyDescent="0.3">
      <c r="N1229" t="s">
        <v>1274</v>
      </c>
      <c r="O1229">
        <v>6.6</v>
      </c>
      <c r="P1229" s="14">
        <f t="shared" si="19"/>
        <v>6.916666666666667</v>
      </c>
      <c r="Q1229">
        <f>COUNTIF(preprocessed!$D$2:$D$3791,director!N543)</f>
        <v>1</v>
      </c>
      <c r="R1229" s="43" cm="1">
        <f t="array" ref="R1229">COUNTIF(Table2[Average imdb],"&lt;"&amp;Table2[[#This Row],[Average imdb]])/COUNT((Table2[Average imdb])-1)</f>
        <v>0.67414248021108181</v>
      </c>
    </row>
    <row r="1230" spans="14:18" x14ac:dyDescent="0.3">
      <c r="N1230" t="s">
        <v>1274</v>
      </c>
      <c r="O1230">
        <v>6.3</v>
      </c>
      <c r="P1230" s="14">
        <f t="shared" si="19"/>
        <v>6.916666666666667</v>
      </c>
      <c r="Q1230">
        <f>COUNTIF(preprocessed!$D$2:$D$3791,director!N883)</f>
        <v>3</v>
      </c>
      <c r="R1230" s="43" cm="1">
        <f t="array" ref="R1230">COUNTIF(Table2[Average imdb],"&lt;"&amp;Table2[[#This Row],[Average imdb]])/COUNT((Table2[Average imdb])-1)</f>
        <v>0.67414248021108181</v>
      </c>
    </row>
    <row r="1231" spans="14:18" x14ac:dyDescent="0.3">
      <c r="N1231" t="s">
        <v>1274</v>
      </c>
      <c r="O1231">
        <v>7.2</v>
      </c>
      <c r="P1231" s="14">
        <f t="shared" si="19"/>
        <v>6.916666666666667</v>
      </c>
      <c r="Q1231">
        <f>COUNTIF(preprocessed!$D$2:$D$3791,director!N1760)</f>
        <v>2</v>
      </c>
      <c r="R1231" s="43" cm="1">
        <f t="array" ref="R1231">COUNTIF(Table2[Average imdb],"&lt;"&amp;Table2[[#This Row],[Average imdb]])/COUNT((Table2[Average imdb])-1)</f>
        <v>0.67414248021108181</v>
      </c>
    </row>
    <row r="1232" spans="14:18" x14ac:dyDescent="0.3">
      <c r="N1232" t="s">
        <v>1274</v>
      </c>
      <c r="O1232">
        <v>6.7</v>
      </c>
      <c r="P1232" s="14">
        <f t="shared" si="19"/>
        <v>6.916666666666667</v>
      </c>
      <c r="Q1232">
        <f>COUNTIF(preprocessed!$D$2:$D$3791,director!N283)</f>
        <v>1</v>
      </c>
      <c r="R1232" s="43" cm="1">
        <f t="array" ref="R1232">COUNTIF(Table2[Average imdb],"&lt;"&amp;Table2[[#This Row],[Average imdb]])/COUNT((Table2[Average imdb])-1)</f>
        <v>0.67414248021108181</v>
      </c>
    </row>
    <row r="1233" spans="14:18" x14ac:dyDescent="0.3">
      <c r="N1233" t="s">
        <v>343</v>
      </c>
      <c r="O1233">
        <v>5.4</v>
      </c>
      <c r="P1233" s="14">
        <f t="shared" si="19"/>
        <v>6.916666666666667</v>
      </c>
      <c r="Q1233">
        <f>COUNTIF(preprocessed!$D$2:$D$3791,director!N62)</f>
        <v>4</v>
      </c>
      <c r="R1233" s="43" cm="1">
        <f t="array" ref="R1233">COUNTIF(Table2[Average imdb],"&lt;"&amp;Table2[[#This Row],[Average imdb]])/COUNT((Table2[Average imdb])-1)</f>
        <v>0.67414248021108181</v>
      </c>
    </row>
    <row r="1234" spans="14:18" x14ac:dyDescent="0.3">
      <c r="N1234" t="s">
        <v>343</v>
      </c>
      <c r="O1234">
        <v>6.7</v>
      </c>
      <c r="P1234" s="14">
        <f t="shared" si="19"/>
        <v>6.916666666666667</v>
      </c>
      <c r="Q1234">
        <f>COUNTIF(preprocessed!$D$2:$D$3791,director!N122)</f>
        <v>1</v>
      </c>
      <c r="R1234" s="43" cm="1">
        <f t="array" ref="R1234">COUNTIF(Table2[Average imdb],"&lt;"&amp;Table2[[#This Row],[Average imdb]])/COUNT((Table2[Average imdb])-1)</f>
        <v>0.67414248021108181</v>
      </c>
    </row>
    <row r="1235" spans="14:18" x14ac:dyDescent="0.3">
      <c r="N1235" t="s">
        <v>343</v>
      </c>
      <c r="O1235">
        <v>7.2</v>
      </c>
      <c r="P1235" s="14">
        <f t="shared" si="19"/>
        <v>6.916666666666667</v>
      </c>
      <c r="Q1235">
        <f>COUNTIF(preprocessed!$D$2:$D$3791,director!N124)</f>
        <v>1</v>
      </c>
      <c r="R1235" s="43" cm="1">
        <f t="array" ref="R1235">COUNTIF(Table2[Average imdb],"&lt;"&amp;Table2[[#This Row],[Average imdb]])/COUNT((Table2[Average imdb])-1)</f>
        <v>0.67414248021108181</v>
      </c>
    </row>
    <row r="1236" spans="14:18" x14ac:dyDescent="0.3">
      <c r="N1236" t="s">
        <v>343</v>
      </c>
      <c r="O1236">
        <v>7.4</v>
      </c>
      <c r="P1236" s="14">
        <f t="shared" si="19"/>
        <v>6.916666666666667</v>
      </c>
      <c r="Q1236">
        <f>COUNTIF(preprocessed!$D$2:$D$3791,director!N3243)</f>
        <v>1</v>
      </c>
      <c r="R1236" s="43" cm="1">
        <f t="array" ref="R1236">COUNTIF(Table2[Average imdb],"&lt;"&amp;Table2[[#This Row],[Average imdb]])/COUNT((Table2[Average imdb])-1)</f>
        <v>0.67414248021108181</v>
      </c>
    </row>
    <row r="1237" spans="14:18" x14ac:dyDescent="0.3">
      <c r="N1237" t="s">
        <v>569</v>
      </c>
      <c r="O1237">
        <v>6</v>
      </c>
      <c r="P1237" s="14">
        <f t="shared" si="19"/>
        <v>6.9076923076923071</v>
      </c>
      <c r="Q1237">
        <f>COUNTIF(preprocessed!$D$2:$D$3791,director!N634)</f>
        <v>19</v>
      </c>
      <c r="R1237" s="43" cm="1">
        <f t="array" ref="R1237">COUNTIF(Table2[Average imdb],"&lt;"&amp;Table2[[#This Row],[Average imdb]])/COUNT((Table2[Average imdb])-1)</f>
        <v>0.67071240105540897</v>
      </c>
    </row>
    <row r="1238" spans="14:18" x14ac:dyDescent="0.3">
      <c r="N1238" t="s">
        <v>569</v>
      </c>
      <c r="O1238">
        <v>8</v>
      </c>
      <c r="P1238" s="14">
        <f t="shared" si="19"/>
        <v>6.9076923076923071</v>
      </c>
      <c r="Q1238">
        <f>COUNTIF(preprocessed!$D$2:$D$3791,director!N1146)</f>
        <v>10</v>
      </c>
      <c r="R1238" s="43" cm="1">
        <f t="array" ref="R1238">COUNTIF(Table2[Average imdb],"&lt;"&amp;Table2[[#This Row],[Average imdb]])/COUNT((Table2[Average imdb])-1)</f>
        <v>0.67071240105540897</v>
      </c>
    </row>
    <row r="1239" spans="14:18" x14ac:dyDescent="0.3">
      <c r="N1239" t="s">
        <v>569</v>
      </c>
      <c r="O1239">
        <v>6.3</v>
      </c>
      <c r="P1239" s="14">
        <f t="shared" si="19"/>
        <v>6.9076923076923071</v>
      </c>
      <c r="Q1239">
        <f>COUNTIF(preprocessed!$D$2:$D$3791,director!N577)</f>
        <v>8</v>
      </c>
      <c r="R1239" s="43" cm="1">
        <f t="array" ref="R1239">COUNTIF(Table2[Average imdb],"&lt;"&amp;Table2[[#This Row],[Average imdb]])/COUNT((Table2[Average imdb])-1)</f>
        <v>0.67071240105540897</v>
      </c>
    </row>
    <row r="1240" spans="14:18" x14ac:dyDescent="0.3">
      <c r="N1240" t="s">
        <v>569</v>
      </c>
      <c r="O1240">
        <v>6.4</v>
      </c>
      <c r="P1240" s="14">
        <f t="shared" si="19"/>
        <v>6.9076923076923071</v>
      </c>
      <c r="Q1240">
        <f>COUNTIF(preprocessed!$D$2:$D$3791,director!N1731)</f>
        <v>6</v>
      </c>
      <c r="R1240" s="43" cm="1">
        <f t="array" ref="R1240">COUNTIF(Table2[Average imdb],"&lt;"&amp;Table2[[#This Row],[Average imdb]])/COUNT((Table2[Average imdb])-1)</f>
        <v>0.67071240105540897</v>
      </c>
    </row>
    <row r="1241" spans="14:18" x14ac:dyDescent="0.3">
      <c r="N1241" t="s">
        <v>569</v>
      </c>
      <c r="O1241">
        <v>5.5</v>
      </c>
      <c r="P1241" s="14">
        <f t="shared" si="19"/>
        <v>6.9076923076923071</v>
      </c>
      <c r="Q1241">
        <f>COUNTIF(preprocessed!$D$2:$D$3791,director!N111)</f>
        <v>5</v>
      </c>
      <c r="R1241" s="43" cm="1">
        <f t="array" ref="R1241">COUNTIF(Table2[Average imdb],"&lt;"&amp;Table2[[#This Row],[Average imdb]])/COUNT((Table2[Average imdb])-1)</f>
        <v>0.67071240105540897</v>
      </c>
    </row>
    <row r="1242" spans="14:18" x14ac:dyDescent="0.3">
      <c r="N1242" t="s">
        <v>569</v>
      </c>
      <c r="O1242">
        <v>7.2</v>
      </c>
      <c r="P1242" s="14">
        <f t="shared" si="19"/>
        <v>6.9076923076923071</v>
      </c>
      <c r="Q1242">
        <f>COUNTIF(preprocessed!$D$2:$D$3791,director!N2476)</f>
        <v>4</v>
      </c>
      <c r="R1242" s="43" cm="1">
        <f t="array" ref="R1242">COUNTIF(Table2[Average imdb],"&lt;"&amp;Table2[[#This Row],[Average imdb]])/COUNT((Table2[Average imdb])-1)</f>
        <v>0.67071240105540897</v>
      </c>
    </row>
    <row r="1243" spans="14:18" x14ac:dyDescent="0.3">
      <c r="N1243" t="s">
        <v>569</v>
      </c>
      <c r="O1243">
        <v>7.2</v>
      </c>
      <c r="P1243" s="14">
        <f t="shared" si="19"/>
        <v>6.9076923076923071</v>
      </c>
      <c r="Q1243">
        <f>COUNTIF(preprocessed!$D$2:$D$3791,director!N1184)</f>
        <v>3</v>
      </c>
      <c r="R1243" s="43" cm="1">
        <f t="array" ref="R1243">COUNTIF(Table2[Average imdb],"&lt;"&amp;Table2[[#This Row],[Average imdb]])/COUNT((Table2[Average imdb])-1)</f>
        <v>0.67071240105540897</v>
      </c>
    </row>
    <row r="1244" spans="14:18" x14ac:dyDescent="0.3">
      <c r="N1244" t="s">
        <v>569</v>
      </c>
      <c r="O1244">
        <v>7.4</v>
      </c>
      <c r="P1244" s="14">
        <f t="shared" si="19"/>
        <v>6.9076923076923071</v>
      </c>
      <c r="Q1244">
        <f>COUNTIF(preprocessed!$D$2:$D$3791,director!N2285)</f>
        <v>3</v>
      </c>
      <c r="R1244" s="43" cm="1">
        <f t="array" ref="R1244">COUNTIF(Table2[Average imdb],"&lt;"&amp;Table2[[#This Row],[Average imdb]])/COUNT((Table2[Average imdb])-1)</f>
        <v>0.67071240105540897</v>
      </c>
    </row>
    <row r="1245" spans="14:18" x14ac:dyDescent="0.3">
      <c r="N1245" t="s">
        <v>569</v>
      </c>
      <c r="O1245">
        <v>7.3</v>
      </c>
      <c r="P1245" s="14">
        <f t="shared" si="19"/>
        <v>6.9076923076923071</v>
      </c>
      <c r="Q1245">
        <f>COUNTIF(preprocessed!$D$2:$D$3791,director!N3285)</f>
        <v>6</v>
      </c>
      <c r="R1245" s="43" cm="1">
        <f t="array" ref="R1245">COUNTIF(Table2[Average imdb],"&lt;"&amp;Table2[[#This Row],[Average imdb]])/COUNT((Table2[Average imdb])-1)</f>
        <v>0.67071240105540897</v>
      </c>
    </row>
    <row r="1246" spans="14:18" x14ac:dyDescent="0.3">
      <c r="N1246" t="s">
        <v>569</v>
      </c>
      <c r="O1246">
        <v>8.1</v>
      </c>
      <c r="P1246" s="14">
        <f t="shared" si="19"/>
        <v>6.9076923076923071</v>
      </c>
      <c r="Q1246">
        <f>COUNTIF(preprocessed!$D$2:$D$3791,director!N3075)</f>
        <v>2</v>
      </c>
      <c r="R1246" s="43" cm="1">
        <f t="array" ref="R1246">COUNTIF(Table2[Average imdb],"&lt;"&amp;Table2[[#This Row],[Average imdb]])/COUNT((Table2[Average imdb])-1)</f>
        <v>0.67071240105540897</v>
      </c>
    </row>
    <row r="1247" spans="14:18" x14ac:dyDescent="0.3">
      <c r="N1247" t="s">
        <v>569</v>
      </c>
      <c r="O1247">
        <v>6.8</v>
      </c>
      <c r="P1247" s="14">
        <f t="shared" si="19"/>
        <v>6.9076923076923071</v>
      </c>
      <c r="Q1247">
        <f>COUNTIF(preprocessed!$D$2:$D$3791,director!N697)</f>
        <v>2</v>
      </c>
      <c r="R1247" s="43" cm="1">
        <f t="array" ref="R1247">COUNTIF(Table2[Average imdb],"&lt;"&amp;Table2[[#This Row],[Average imdb]])/COUNT((Table2[Average imdb])-1)</f>
        <v>0.67071240105540897</v>
      </c>
    </row>
    <row r="1248" spans="14:18" x14ac:dyDescent="0.3">
      <c r="N1248" t="s">
        <v>569</v>
      </c>
      <c r="O1248">
        <v>6.5</v>
      </c>
      <c r="P1248" s="14">
        <f t="shared" si="19"/>
        <v>6.9076923076923071</v>
      </c>
      <c r="Q1248">
        <f>COUNTIF(preprocessed!$D$2:$D$3791,director!N1042)</f>
        <v>2</v>
      </c>
      <c r="R1248" s="43" cm="1">
        <f t="array" ref="R1248">COUNTIF(Table2[Average imdb],"&lt;"&amp;Table2[[#This Row],[Average imdb]])/COUNT((Table2[Average imdb])-1)</f>
        <v>0.67071240105540897</v>
      </c>
    </row>
    <row r="1249" spans="14:18" x14ac:dyDescent="0.3">
      <c r="N1249" t="s">
        <v>569</v>
      </c>
      <c r="O1249">
        <v>7.1</v>
      </c>
      <c r="P1249" s="14">
        <f t="shared" si="19"/>
        <v>6.9076923076923071</v>
      </c>
      <c r="Q1249">
        <f>COUNTIF(preprocessed!$D$2:$D$3791,director!N1058)</f>
        <v>1</v>
      </c>
      <c r="R1249" s="43" cm="1">
        <f t="array" ref="R1249">COUNTIF(Table2[Average imdb],"&lt;"&amp;Table2[[#This Row],[Average imdb]])/COUNT((Table2[Average imdb])-1)</f>
        <v>0.67071240105540897</v>
      </c>
    </row>
    <row r="1250" spans="14:18" x14ac:dyDescent="0.3">
      <c r="N1250" t="s">
        <v>6593</v>
      </c>
      <c r="O1250">
        <v>6.8</v>
      </c>
      <c r="P1250" s="14">
        <f t="shared" si="19"/>
        <v>6.8999999999999995</v>
      </c>
      <c r="Q1250">
        <f>COUNTIF(preprocessed!$D$2:$D$3791,director!N1758)</f>
        <v>2</v>
      </c>
      <c r="R1250" s="43" cm="1">
        <f t="array" ref="R1250">COUNTIF(Table2[Average imdb],"&lt;"&amp;Table2[[#This Row],[Average imdb]])/COUNT((Table2[Average imdb])-1)</f>
        <v>0.65461741424802111</v>
      </c>
    </row>
    <row r="1251" spans="14:18" x14ac:dyDescent="0.3">
      <c r="N1251" t="s">
        <v>4899</v>
      </c>
      <c r="O1251">
        <v>6.7</v>
      </c>
      <c r="P1251" s="14">
        <f t="shared" si="19"/>
        <v>6.8999999999999995</v>
      </c>
      <c r="Q1251">
        <f>COUNTIF(preprocessed!$D$2:$D$3791,director!N2837)</f>
        <v>3</v>
      </c>
      <c r="R1251" s="43" cm="1">
        <f t="array" ref="R1251">COUNTIF(Table2[Average imdb],"&lt;"&amp;Table2[[#This Row],[Average imdb]])/COUNT((Table2[Average imdb])-1)</f>
        <v>0.65461741424802111</v>
      </c>
    </row>
    <row r="1252" spans="14:18" x14ac:dyDescent="0.3">
      <c r="N1252" t="s">
        <v>4899</v>
      </c>
      <c r="O1252">
        <v>6.5</v>
      </c>
      <c r="P1252" s="14">
        <f t="shared" si="19"/>
        <v>6.8999999999999995</v>
      </c>
      <c r="Q1252">
        <f>COUNTIF(preprocessed!$D$2:$D$3791,director!N1263)</f>
        <v>2</v>
      </c>
      <c r="R1252" s="43" cm="1">
        <f t="array" ref="R1252">COUNTIF(Table2[Average imdb],"&lt;"&amp;Table2[[#This Row],[Average imdb]])/COUNT((Table2[Average imdb])-1)</f>
        <v>0.65461741424802111</v>
      </c>
    </row>
    <row r="1253" spans="14:18" x14ac:dyDescent="0.3">
      <c r="N1253" t="s">
        <v>6593</v>
      </c>
      <c r="O1253">
        <v>6.7</v>
      </c>
      <c r="P1253" s="14">
        <f t="shared" si="19"/>
        <v>6.8999999999999995</v>
      </c>
      <c r="Q1253">
        <f>COUNTIF(preprocessed!$D$2:$D$3791,director!N2256)</f>
        <v>1</v>
      </c>
      <c r="R1253" s="43" cm="1">
        <f t="array" ref="R1253">COUNTIF(Table2[Average imdb],"&lt;"&amp;Table2[[#This Row],[Average imdb]])/COUNT((Table2[Average imdb])-1)</f>
        <v>0.65461741424802111</v>
      </c>
    </row>
    <row r="1254" spans="14:18" x14ac:dyDescent="0.3">
      <c r="N1254" t="s">
        <v>4899</v>
      </c>
      <c r="O1254">
        <v>7.5</v>
      </c>
      <c r="P1254" s="14">
        <f t="shared" si="19"/>
        <v>6.8999999999999995</v>
      </c>
      <c r="Q1254">
        <f>COUNTIF(preprocessed!$D$2:$D$3791,director!N2664)</f>
        <v>1</v>
      </c>
      <c r="R1254" s="43" cm="1">
        <f t="array" ref="R1254">COUNTIF(Table2[Average imdb],"&lt;"&amp;Table2[[#This Row],[Average imdb]])/COUNT((Table2[Average imdb])-1)</f>
        <v>0.65461741424802111</v>
      </c>
    </row>
    <row r="1255" spans="14:18" x14ac:dyDescent="0.3">
      <c r="N1255" t="s">
        <v>6593</v>
      </c>
      <c r="O1255">
        <v>7.2</v>
      </c>
      <c r="P1255" s="14">
        <f t="shared" si="19"/>
        <v>6.8999999999999995</v>
      </c>
      <c r="Q1255">
        <f>COUNTIF(preprocessed!$D$2:$D$3791,director!N2974)</f>
        <v>1</v>
      </c>
      <c r="R1255" s="43" cm="1">
        <f t="array" ref="R1255">COUNTIF(Table2[Average imdb],"&lt;"&amp;Table2[[#This Row],[Average imdb]])/COUNT((Table2[Average imdb])-1)</f>
        <v>0.65461741424802111</v>
      </c>
    </row>
    <row r="1256" spans="14:18" x14ac:dyDescent="0.3">
      <c r="N1256" t="s">
        <v>11119</v>
      </c>
      <c r="O1256">
        <v>6.9</v>
      </c>
      <c r="P1256" s="14">
        <f t="shared" si="19"/>
        <v>6.9</v>
      </c>
      <c r="Q1256">
        <f>COUNTIF(preprocessed!$D$2:$D$3791,director!N3088)</f>
        <v>15</v>
      </c>
      <c r="R1256" s="43" cm="1">
        <f t="array" ref="R1256">COUNTIF(Table2[Average imdb],"&lt;"&amp;Table2[[#This Row],[Average imdb]])/COUNT((Table2[Average imdb])-1)</f>
        <v>0.65461741424802111</v>
      </c>
    </row>
    <row r="1257" spans="14:18" x14ac:dyDescent="0.3">
      <c r="N1257" t="s">
        <v>4678</v>
      </c>
      <c r="O1257">
        <v>6.7</v>
      </c>
      <c r="P1257" s="14">
        <f t="shared" si="19"/>
        <v>6.9</v>
      </c>
      <c r="Q1257">
        <f>COUNTIF(preprocessed!$D$2:$D$3791,director!N1203)</f>
        <v>13</v>
      </c>
      <c r="R1257" s="43" cm="1">
        <f t="array" ref="R1257">COUNTIF(Table2[Average imdb],"&lt;"&amp;Table2[[#This Row],[Average imdb]])/COUNT((Table2[Average imdb])-1)</f>
        <v>0.65461741424802111</v>
      </c>
    </row>
    <row r="1258" spans="14:18" x14ac:dyDescent="0.3">
      <c r="N1258" t="s">
        <v>11364</v>
      </c>
      <c r="O1258">
        <v>6.9</v>
      </c>
      <c r="P1258" s="14">
        <f t="shared" si="19"/>
        <v>6.9</v>
      </c>
      <c r="Q1258">
        <f>COUNTIF(preprocessed!$D$2:$D$3791,director!N3154)</f>
        <v>13</v>
      </c>
      <c r="R1258" s="43" cm="1">
        <f t="array" ref="R1258">COUNTIF(Table2[Average imdb],"&lt;"&amp;Table2[[#This Row],[Average imdb]])/COUNT((Table2[Average imdb])-1)</f>
        <v>0.65461741424802111</v>
      </c>
    </row>
    <row r="1259" spans="14:18" x14ac:dyDescent="0.3">
      <c r="N1259" t="s">
        <v>6729</v>
      </c>
      <c r="O1259">
        <v>6.6</v>
      </c>
      <c r="P1259" s="14">
        <f t="shared" si="19"/>
        <v>6.9</v>
      </c>
      <c r="Q1259">
        <f>COUNTIF(preprocessed!$D$2:$D$3791,director!N1798)</f>
        <v>6</v>
      </c>
      <c r="R1259" s="43" cm="1">
        <f t="array" ref="R1259">COUNTIF(Table2[Average imdb],"&lt;"&amp;Table2[[#This Row],[Average imdb]])/COUNT((Table2[Average imdb])-1)</f>
        <v>0.65461741424802111</v>
      </c>
    </row>
    <row r="1260" spans="14:18" x14ac:dyDescent="0.3">
      <c r="N1260" t="s">
        <v>5748</v>
      </c>
      <c r="O1260">
        <v>7</v>
      </c>
      <c r="P1260" s="14">
        <f t="shared" si="19"/>
        <v>6.9</v>
      </c>
      <c r="Q1260">
        <f>COUNTIF(preprocessed!$D$2:$D$3791,director!N1604)</f>
        <v>10</v>
      </c>
      <c r="R1260" s="43" cm="1">
        <f t="array" ref="R1260">COUNTIF(Table2[Average imdb],"&lt;"&amp;Table2[[#This Row],[Average imdb]])/COUNT((Table2[Average imdb])-1)</f>
        <v>0.65461741424802111</v>
      </c>
    </row>
    <row r="1261" spans="14:18" x14ac:dyDescent="0.3">
      <c r="N1261" t="s">
        <v>5748</v>
      </c>
      <c r="O1261">
        <v>6.8</v>
      </c>
      <c r="P1261" s="14">
        <f t="shared" si="19"/>
        <v>6.9</v>
      </c>
      <c r="Q1261">
        <f>COUNTIF(preprocessed!$D$2:$D$3791,director!N1512)</f>
        <v>3</v>
      </c>
      <c r="R1261" s="43" cm="1">
        <f t="array" ref="R1261">COUNTIF(Table2[Average imdb],"&lt;"&amp;Table2[[#This Row],[Average imdb]])/COUNT((Table2[Average imdb])-1)</f>
        <v>0.65461741424802111</v>
      </c>
    </row>
    <row r="1262" spans="14:18" x14ac:dyDescent="0.3">
      <c r="N1262" t="s">
        <v>9948</v>
      </c>
      <c r="O1262">
        <v>6.9</v>
      </c>
      <c r="P1262" s="14">
        <f t="shared" si="19"/>
        <v>6.9</v>
      </c>
      <c r="Q1262">
        <f>COUNTIF(preprocessed!$D$2:$D$3791,director!N2754)</f>
        <v>9</v>
      </c>
      <c r="R1262" s="43" cm="1">
        <f t="array" ref="R1262">COUNTIF(Table2[Average imdb],"&lt;"&amp;Table2[[#This Row],[Average imdb]])/COUNT((Table2[Average imdb])-1)</f>
        <v>0.65461741424802111</v>
      </c>
    </row>
    <row r="1263" spans="14:18" x14ac:dyDescent="0.3">
      <c r="N1263" t="s">
        <v>232</v>
      </c>
      <c r="O1263">
        <v>6.8</v>
      </c>
      <c r="P1263" s="14">
        <f t="shared" si="19"/>
        <v>6.9</v>
      </c>
      <c r="Q1263">
        <f>COUNTIF(preprocessed!$D$2:$D$3791,director!N41)</f>
        <v>8</v>
      </c>
      <c r="R1263" s="43" cm="1">
        <f t="array" ref="R1263">COUNTIF(Table2[Average imdb],"&lt;"&amp;Table2[[#This Row],[Average imdb]])/COUNT((Table2[Average imdb])-1)</f>
        <v>0.65461741424802111</v>
      </c>
    </row>
    <row r="1264" spans="14:18" x14ac:dyDescent="0.3">
      <c r="N1264" t="s">
        <v>4375</v>
      </c>
      <c r="O1264">
        <v>6.4</v>
      </c>
      <c r="P1264" s="14">
        <f t="shared" si="19"/>
        <v>6.9</v>
      </c>
      <c r="Q1264">
        <f>COUNTIF(preprocessed!$D$2:$D$3791,director!N1116)</f>
        <v>7</v>
      </c>
      <c r="R1264" s="43" cm="1">
        <f t="array" ref="R1264">COUNTIF(Table2[Average imdb],"&lt;"&amp;Table2[[#This Row],[Average imdb]])/COUNT((Table2[Average imdb])-1)</f>
        <v>0.65461741424802111</v>
      </c>
    </row>
    <row r="1265" spans="14:18" x14ac:dyDescent="0.3">
      <c r="N1265" t="s">
        <v>11038</v>
      </c>
      <c r="O1265">
        <v>6.9</v>
      </c>
      <c r="P1265" s="14">
        <f t="shared" si="19"/>
        <v>6.9</v>
      </c>
      <c r="Q1265">
        <f>COUNTIF(preprocessed!$D$2:$D$3791,director!N3065)</f>
        <v>6</v>
      </c>
      <c r="R1265" s="43" cm="1">
        <f t="array" ref="R1265">COUNTIF(Table2[Average imdb],"&lt;"&amp;Table2[[#This Row],[Average imdb]])/COUNT((Table2[Average imdb])-1)</f>
        <v>0.65461741424802111</v>
      </c>
    </row>
    <row r="1266" spans="14:18" x14ac:dyDescent="0.3">
      <c r="N1266" t="s">
        <v>11859</v>
      </c>
      <c r="O1266">
        <v>6.9</v>
      </c>
      <c r="P1266" s="14">
        <f t="shared" si="19"/>
        <v>6.9</v>
      </c>
      <c r="Q1266">
        <f>COUNTIF(preprocessed!$D$2:$D$3791,director!N3290)</f>
        <v>3</v>
      </c>
      <c r="R1266" s="43" cm="1">
        <f t="array" ref="R1266">COUNTIF(Table2[Average imdb],"&lt;"&amp;Table2[[#This Row],[Average imdb]])/COUNT((Table2[Average imdb])-1)</f>
        <v>0.65461741424802111</v>
      </c>
    </row>
    <row r="1267" spans="14:18" x14ac:dyDescent="0.3">
      <c r="N1267" t="s">
        <v>13184</v>
      </c>
      <c r="O1267">
        <v>6.9</v>
      </c>
      <c r="P1267" s="14">
        <f t="shared" si="19"/>
        <v>6.9</v>
      </c>
      <c r="Q1267">
        <f>COUNTIF(preprocessed!$D$2:$D$3791,director!N3617)</f>
        <v>6</v>
      </c>
      <c r="R1267" s="43" cm="1">
        <f t="array" ref="R1267">COUNTIF(Table2[Average imdb],"&lt;"&amp;Table2[[#This Row],[Average imdb]])/COUNT((Table2[Average imdb])-1)</f>
        <v>0.65461741424802111</v>
      </c>
    </row>
    <row r="1268" spans="14:18" x14ac:dyDescent="0.3">
      <c r="N1268" t="s">
        <v>5895</v>
      </c>
      <c r="O1268">
        <v>6.9</v>
      </c>
      <c r="P1268" s="14">
        <f t="shared" si="19"/>
        <v>6.9</v>
      </c>
      <c r="Q1268">
        <f>COUNTIF(preprocessed!$D$2:$D$3791,director!N1554)</f>
        <v>5</v>
      </c>
      <c r="R1268" s="43" cm="1">
        <f t="array" ref="R1268">COUNTIF(Table2[Average imdb],"&lt;"&amp;Table2[[#This Row],[Average imdb]])/COUNT((Table2[Average imdb])-1)</f>
        <v>0.65461741424802111</v>
      </c>
    </row>
    <row r="1269" spans="14:18" x14ac:dyDescent="0.3">
      <c r="N1269" t="s">
        <v>6353</v>
      </c>
      <c r="O1269">
        <v>6.9</v>
      </c>
      <c r="P1269" s="14">
        <f t="shared" si="19"/>
        <v>6.9</v>
      </c>
      <c r="Q1269">
        <f>COUNTIF(preprocessed!$D$2:$D$3791,director!N1684)</f>
        <v>5</v>
      </c>
      <c r="R1269" s="43" cm="1">
        <f t="array" ref="R1269">COUNTIF(Table2[Average imdb],"&lt;"&amp;Table2[[#This Row],[Average imdb]])/COUNT((Table2[Average imdb])-1)</f>
        <v>0.65461741424802111</v>
      </c>
    </row>
    <row r="1270" spans="14:18" x14ac:dyDescent="0.3">
      <c r="N1270" t="s">
        <v>4157</v>
      </c>
      <c r="O1270">
        <v>8</v>
      </c>
      <c r="P1270" s="14">
        <f t="shared" si="19"/>
        <v>6.9</v>
      </c>
      <c r="Q1270">
        <f>COUNTIF(preprocessed!$D$2:$D$3791,director!N3231)</f>
        <v>1</v>
      </c>
      <c r="R1270" s="43" cm="1">
        <f t="array" ref="R1270">COUNTIF(Table2[Average imdb],"&lt;"&amp;Table2[[#This Row],[Average imdb]])/COUNT((Table2[Average imdb])-1)</f>
        <v>0.65461741424802111</v>
      </c>
    </row>
    <row r="1271" spans="14:18" x14ac:dyDescent="0.3">
      <c r="N1271" t="s">
        <v>12732</v>
      </c>
      <c r="O1271">
        <v>6.9</v>
      </c>
      <c r="P1271" s="14">
        <f t="shared" si="19"/>
        <v>6.9</v>
      </c>
      <c r="Q1271">
        <f>COUNTIF(preprocessed!$D$2:$D$3791,director!N3505)</f>
        <v>5</v>
      </c>
      <c r="R1271" s="43" cm="1">
        <f t="array" ref="R1271">COUNTIF(Table2[Average imdb],"&lt;"&amp;Table2[[#This Row],[Average imdb]])/COUNT((Table2[Average imdb])-1)</f>
        <v>0.65461741424802111</v>
      </c>
    </row>
    <row r="1272" spans="14:18" x14ac:dyDescent="0.3">
      <c r="N1272" t="s">
        <v>4678</v>
      </c>
      <c r="O1272">
        <v>7.1</v>
      </c>
      <c r="P1272" s="14">
        <f t="shared" si="19"/>
        <v>6.9</v>
      </c>
      <c r="Q1272">
        <f>COUNTIF(preprocessed!$D$2:$D$3791,director!N1422)</f>
        <v>3</v>
      </c>
      <c r="R1272" s="43" cm="1">
        <f t="array" ref="R1272">COUNTIF(Table2[Average imdb],"&lt;"&amp;Table2[[#This Row],[Average imdb]])/COUNT((Table2[Average imdb])-1)</f>
        <v>0.65461741424802111</v>
      </c>
    </row>
    <row r="1273" spans="14:18" x14ac:dyDescent="0.3">
      <c r="N1273" t="s">
        <v>7828</v>
      </c>
      <c r="O1273">
        <v>6.9</v>
      </c>
      <c r="P1273" s="14">
        <f t="shared" si="19"/>
        <v>6.9</v>
      </c>
      <c r="Q1273">
        <f>COUNTIF(preprocessed!$D$2:$D$3791,director!N2125)</f>
        <v>4</v>
      </c>
      <c r="R1273" s="43" cm="1">
        <f t="array" ref="R1273">COUNTIF(Table2[Average imdb],"&lt;"&amp;Table2[[#This Row],[Average imdb]])/COUNT((Table2[Average imdb])-1)</f>
        <v>0.65461741424802111</v>
      </c>
    </row>
    <row r="1274" spans="14:18" x14ac:dyDescent="0.3">
      <c r="N1274" t="s">
        <v>9066</v>
      </c>
      <c r="O1274">
        <v>6.9</v>
      </c>
      <c r="P1274" s="14">
        <f t="shared" si="19"/>
        <v>6.9</v>
      </c>
      <c r="Q1274">
        <f>COUNTIF(preprocessed!$D$2:$D$3791,director!N2494)</f>
        <v>1</v>
      </c>
      <c r="R1274" s="43" cm="1">
        <f t="array" ref="R1274">COUNTIF(Table2[Average imdb],"&lt;"&amp;Table2[[#This Row],[Average imdb]])/COUNT((Table2[Average imdb])-1)</f>
        <v>0.65461741424802111</v>
      </c>
    </row>
    <row r="1275" spans="14:18" x14ac:dyDescent="0.3">
      <c r="N1275" t="s">
        <v>11971</v>
      </c>
      <c r="O1275">
        <v>6.9</v>
      </c>
      <c r="P1275" s="14">
        <f t="shared" si="19"/>
        <v>6.9</v>
      </c>
      <c r="Q1275">
        <f>COUNTIF(preprocessed!$D$2:$D$3791,director!N3316)</f>
        <v>3</v>
      </c>
      <c r="R1275" s="43" cm="1">
        <f t="array" ref="R1275">COUNTIF(Table2[Average imdb],"&lt;"&amp;Table2[[#This Row],[Average imdb]])/COUNT((Table2[Average imdb])-1)</f>
        <v>0.65461741424802111</v>
      </c>
    </row>
    <row r="1276" spans="14:18" x14ac:dyDescent="0.3">
      <c r="N1276" t="s">
        <v>12592</v>
      </c>
      <c r="O1276">
        <v>6.9</v>
      </c>
      <c r="P1276" s="14">
        <f t="shared" si="19"/>
        <v>6.9</v>
      </c>
      <c r="Q1276">
        <f>COUNTIF(preprocessed!$D$2:$D$3791,director!N3472)</f>
        <v>4</v>
      </c>
      <c r="R1276" s="43" cm="1">
        <f t="array" ref="R1276">COUNTIF(Table2[Average imdb],"&lt;"&amp;Table2[[#This Row],[Average imdb]])/COUNT((Table2[Average imdb])-1)</f>
        <v>0.65461741424802111</v>
      </c>
    </row>
    <row r="1277" spans="14:18" x14ac:dyDescent="0.3">
      <c r="N1277" t="s">
        <v>1393</v>
      </c>
      <c r="O1277">
        <v>7.2</v>
      </c>
      <c r="P1277" s="14">
        <f t="shared" si="19"/>
        <v>6.9</v>
      </c>
      <c r="Q1277">
        <f>COUNTIF(preprocessed!$D$2:$D$3791,director!N311)</f>
        <v>3</v>
      </c>
      <c r="R1277" s="43" cm="1">
        <f t="array" ref="R1277">COUNTIF(Table2[Average imdb],"&lt;"&amp;Table2[[#This Row],[Average imdb]])/COUNT((Table2[Average imdb])-1)</f>
        <v>0.65461741424802111</v>
      </c>
    </row>
    <row r="1278" spans="14:18" x14ac:dyDescent="0.3">
      <c r="N1278" t="s">
        <v>10293</v>
      </c>
      <c r="O1278">
        <v>6.9</v>
      </c>
      <c r="P1278" s="14">
        <f t="shared" si="19"/>
        <v>6.9</v>
      </c>
      <c r="Q1278">
        <f>COUNTIF(preprocessed!$D$2:$D$3791,director!N2857)</f>
        <v>3</v>
      </c>
      <c r="R1278" s="43" cm="1">
        <f t="array" ref="R1278">COUNTIF(Table2[Average imdb],"&lt;"&amp;Table2[[#This Row],[Average imdb]])/COUNT((Table2[Average imdb])-1)</f>
        <v>0.65461741424802111</v>
      </c>
    </row>
    <row r="1279" spans="14:18" x14ac:dyDescent="0.3">
      <c r="N1279" t="s">
        <v>11512</v>
      </c>
      <c r="O1279">
        <v>6.9</v>
      </c>
      <c r="P1279" s="14">
        <f t="shared" si="19"/>
        <v>6.9</v>
      </c>
      <c r="Q1279">
        <f>COUNTIF(preprocessed!$D$2:$D$3791,director!N3193)</f>
        <v>3</v>
      </c>
      <c r="R1279" s="43" cm="1">
        <f t="array" ref="R1279">COUNTIF(Table2[Average imdb],"&lt;"&amp;Table2[[#This Row],[Average imdb]])/COUNT((Table2[Average imdb])-1)</f>
        <v>0.65461741424802111</v>
      </c>
    </row>
    <row r="1280" spans="14:18" x14ac:dyDescent="0.3">
      <c r="N1280" t="s">
        <v>11534</v>
      </c>
      <c r="O1280">
        <v>6.9</v>
      </c>
      <c r="P1280" s="14">
        <f t="shared" si="19"/>
        <v>6.9</v>
      </c>
      <c r="Q1280">
        <f>COUNTIF(preprocessed!$D$2:$D$3791,director!N3199)</f>
        <v>3</v>
      </c>
      <c r="R1280" s="43" cm="1">
        <f t="array" ref="R1280">COUNTIF(Table2[Average imdb],"&lt;"&amp;Table2[[#This Row],[Average imdb]])/COUNT((Table2[Average imdb])-1)</f>
        <v>0.65461741424802111</v>
      </c>
    </row>
    <row r="1281" spans="14:18" x14ac:dyDescent="0.3">
      <c r="N1281" t="s">
        <v>11560</v>
      </c>
      <c r="O1281">
        <v>6.9</v>
      </c>
      <c r="P1281" s="14">
        <f t="shared" si="19"/>
        <v>6.9</v>
      </c>
      <c r="Q1281">
        <f>COUNTIF(preprocessed!$D$2:$D$3791,director!N3206)</f>
        <v>1</v>
      </c>
      <c r="R1281" s="43" cm="1">
        <f t="array" ref="R1281">COUNTIF(Table2[Average imdb],"&lt;"&amp;Table2[[#This Row],[Average imdb]])/COUNT((Table2[Average imdb])-1)</f>
        <v>0.65461741424802111</v>
      </c>
    </row>
    <row r="1282" spans="14:18" x14ac:dyDescent="0.3">
      <c r="N1282" t="s">
        <v>11856</v>
      </c>
      <c r="O1282">
        <v>6.6</v>
      </c>
      <c r="P1282" s="14">
        <f t="shared" ref="P1282:P1345" si="20">AVERAGEIF($N$2:$N$3791,N1282,$O$2:$O$3791)</f>
        <v>6.9</v>
      </c>
      <c r="Q1282">
        <f>COUNTIF(preprocessed!$D$2:$D$3791,director!N3289)</f>
        <v>3</v>
      </c>
      <c r="R1282" s="43" cm="1">
        <f t="array" ref="R1282">COUNTIF(Table2[Average imdb],"&lt;"&amp;Table2[[#This Row],[Average imdb]])/COUNT((Table2[Average imdb])-1)</f>
        <v>0.65461741424802111</v>
      </c>
    </row>
    <row r="1283" spans="14:18" x14ac:dyDescent="0.3">
      <c r="N1283" t="s">
        <v>13278</v>
      </c>
      <c r="O1283">
        <v>6.9</v>
      </c>
      <c r="P1283" s="14">
        <f t="shared" si="20"/>
        <v>6.9</v>
      </c>
      <c r="Q1283">
        <f>COUNTIF(preprocessed!$D$2:$D$3791,director!N3640)</f>
        <v>3</v>
      </c>
      <c r="R1283" s="43" cm="1">
        <f t="array" ref="R1283">COUNTIF(Table2[Average imdb],"&lt;"&amp;Table2[[#This Row],[Average imdb]])/COUNT((Table2[Average imdb])-1)</f>
        <v>0.65461741424802111</v>
      </c>
    </row>
    <row r="1284" spans="14:18" x14ac:dyDescent="0.3">
      <c r="N1284" t="s">
        <v>232</v>
      </c>
      <c r="O1284">
        <v>7</v>
      </c>
      <c r="P1284" s="14">
        <f t="shared" si="20"/>
        <v>6.9</v>
      </c>
      <c r="Q1284">
        <f>COUNTIF(preprocessed!$D$2:$D$3791,director!N227)</f>
        <v>4</v>
      </c>
      <c r="R1284" s="43" cm="1">
        <f t="array" ref="R1284">COUNTIF(Table2[Average imdb],"&lt;"&amp;Table2[[#This Row],[Average imdb]])/COUNT((Table2[Average imdb])-1)</f>
        <v>0.65461741424802111</v>
      </c>
    </row>
    <row r="1285" spans="14:18" x14ac:dyDescent="0.3">
      <c r="N1285" t="s">
        <v>1393</v>
      </c>
      <c r="O1285">
        <v>6.6</v>
      </c>
      <c r="P1285" s="14">
        <f t="shared" si="20"/>
        <v>6.9</v>
      </c>
      <c r="Q1285">
        <f>COUNTIF(preprocessed!$D$2:$D$3791,director!N323)</f>
        <v>2</v>
      </c>
      <c r="R1285" s="43" cm="1">
        <f t="array" ref="R1285">COUNTIF(Table2[Average imdb],"&lt;"&amp;Table2[[#This Row],[Average imdb]])/COUNT((Table2[Average imdb])-1)</f>
        <v>0.65461741424802111</v>
      </c>
    </row>
    <row r="1286" spans="14:18" x14ac:dyDescent="0.3">
      <c r="N1286" t="s">
        <v>8956</v>
      </c>
      <c r="O1286">
        <v>6.9</v>
      </c>
      <c r="P1286" s="14">
        <f t="shared" si="20"/>
        <v>6.9</v>
      </c>
      <c r="Q1286">
        <f>COUNTIF(preprocessed!$D$2:$D$3791,director!N2460)</f>
        <v>6</v>
      </c>
      <c r="R1286" s="43" cm="1">
        <f t="array" ref="R1286">COUNTIF(Table2[Average imdb],"&lt;"&amp;Table2[[#This Row],[Average imdb]])/COUNT((Table2[Average imdb])-1)</f>
        <v>0.65461741424802111</v>
      </c>
    </row>
    <row r="1287" spans="14:18" x14ac:dyDescent="0.3">
      <c r="N1287" t="s">
        <v>10458</v>
      </c>
      <c r="O1287">
        <v>6.9</v>
      </c>
      <c r="P1287" s="14">
        <f t="shared" si="20"/>
        <v>6.9</v>
      </c>
      <c r="Q1287">
        <f>COUNTIF(preprocessed!$D$2:$D$3791,director!N2903)</f>
        <v>2</v>
      </c>
      <c r="R1287" s="43" cm="1">
        <f t="array" ref="R1287">COUNTIF(Table2[Average imdb],"&lt;"&amp;Table2[[#This Row],[Average imdb]])/COUNT((Table2[Average imdb])-1)</f>
        <v>0.65461741424802111</v>
      </c>
    </row>
    <row r="1288" spans="14:18" x14ac:dyDescent="0.3">
      <c r="N1288" t="s">
        <v>4375</v>
      </c>
      <c r="O1288">
        <v>7.4</v>
      </c>
      <c r="P1288" s="14">
        <f t="shared" si="20"/>
        <v>6.9</v>
      </c>
      <c r="Q1288">
        <f>COUNTIF(preprocessed!$D$2:$D$3791,director!N2967)</f>
        <v>1</v>
      </c>
      <c r="R1288" s="43" cm="1">
        <f t="array" ref="R1288">COUNTIF(Table2[Average imdb],"&lt;"&amp;Table2[[#This Row],[Average imdb]])/COUNT((Table2[Average imdb])-1)</f>
        <v>0.65461741424802111</v>
      </c>
    </row>
    <row r="1289" spans="14:18" x14ac:dyDescent="0.3">
      <c r="N1289" t="s">
        <v>11856</v>
      </c>
      <c r="O1289">
        <v>7.2</v>
      </c>
      <c r="P1289" s="14">
        <f t="shared" si="20"/>
        <v>6.9</v>
      </c>
      <c r="Q1289">
        <f>COUNTIF(preprocessed!$D$2:$D$3791,director!N3347)</f>
        <v>4</v>
      </c>
      <c r="R1289" s="43" cm="1">
        <f t="array" ref="R1289">COUNTIF(Table2[Average imdb],"&lt;"&amp;Table2[[#This Row],[Average imdb]])/COUNT((Table2[Average imdb])-1)</f>
        <v>0.65461741424802111</v>
      </c>
    </row>
    <row r="1290" spans="14:18" x14ac:dyDescent="0.3">
      <c r="N1290" t="s">
        <v>12208</v>
      </c>
      <c r="O1290">
        <v>6.9</v>
      </c>
      <c r="P1290" s="14">
        <f t="shared" si="20"/>
        <v>6.9</v>
      </c>
      <c r="Q1290">
        <f>COUNTIF(preprocessed!$D$2:$D$3791,director!N3379)</f>
        <v>2</v>
      </c>
      <c r="R1290" s="43" cm="1">
        <f t="array" ref="R1290">COUNTIF(Table2[Average imdb],"&lt;"&amp;Table2[[#This Row],[Average imdb]])/COUNT((Table2[Average imdb])-1)</f>
        <v>0.65461741424802111</v>
      </c>
    </row>
    <row r="1291" spans="14:18" x14ac:dyDescent="0.3">
      <c r="N1291" t="s">
        <v>12496</v>
      </c>
      <c r="O1291">
        <v>6.9</v>
      </c>
      <c r="P1291" s="14">
        <f t="shared" si="20"/>
        <v>6.9</v>
      </c>
      <c r="Q1291">
        <f>COUNTIF(preprocessed!$D$2:$D$3791,director!N3449)</f>
        <v>1</v>
      </c>
      <c r="R1291" s="43" cm="1">
        <f t="array" ref="R1291">COUNTIF(Table2[Average imdb],"&lt;"&amp;Table2[[#This Row],[Average imdb]])/COUNT((Table2[Average imdb])-1)</f>
        <v>0.65461741424802111</v>
      </c>
    </row>
    <row r="1292" spans="14:18" x14ac:dyDescent="0.3">
      <c r="N1292" t="s">
        <v>13616</v>
      </c>
      <c r="O1292">
        <v>6.7</v>
      </c>
      <c r="P1292" s="14">
        <f t="shared" si="20"/>
        <v>6.9</v>
      </c>
      <c r="Q1292">
        <f>COUNTIF(preprocessed!$D$2:$D$3791,director!N3715)</f>
        <v>1</v>
      </c>
      <c r="R1292" s="43" cm="1">
        <f t="array" ref="R1292">COUNTIF(Table2[Average imdb],"&lt;"&amp;Table2[[#This Row],[Average imdb]])/COUNT((Table2[Average imdb])-1)</f>
        <v>0.65461741424802111</v>
      </c>
    </row>
    <row r="1293" spans="14:18" x14ac:dyDescent="0.3">
      <c r="N1293" t="s">
        <v>644</v>
      </c>
      <c r="O1293">
        <v>6.9</v>
      </c>
      <c r="P1293" s="14">
        <f t="shared" si="20"/>
        <v>6.9</v>
      </c>
      <c r="Q1293">
        <f>COUNTIF(preprocessed!$D$2:$D$3791,director!N129)</f>
        <v>1</v>
      </c>
      <c r="R1293" s="43" cm="1">
        <f t="array" ref="R1293">COUNTIF(Table2[Average imdb],"&lt;"&amp;Table2[[#This Row],[Average imdb]])/COUNT((Table2[Average imdb])-1)</f>
        <v>0.65461741424802111</v>
      </c>
    </row>
    <row r="1294" spans="14:18" x14ac:dyDescent="0.3">
      <c r="N1294" t="s">
        <v>1698</v>
      </c>
      <c r="O1294">
        <v>7.1</v>
      </c>
      <c r="P1294" s="14">
        <f t="shared" si="20"/>
        <v>6.9</v>
      </c>
      <c r="Q1294">
        <f>COUNTIF(preprocessed!$D$2:$D$3791,director!N387)</f>
        <v>1</v>
      </c>
      <c r="R1294" s="43" cm="1">
        <f t="array" ref="R1294">COUNTIF(Table2[Average imdb],"&lt;"&amp;Table2[[#This Row],[Average imdb]])/COUNT((Table2[Average imdb])-1)</f>
        <v>0.65461741424802111</v>
      </c>
    </row>
    <row r="1295" spans="14:18" x14ac:dyDescent="0.3">
      <c r="N1295" t="s">
        <v>1698</v>
      </c>
      <c r="O1295">
        <v>6.7</v>
      </c>
      <c r="P1295" s="14">
        <f t="shared" si="20"/>
        <v>6.9</v>
      </c>
      <c r="Q1295">
        <f>COUNTIF(preprocessed!$D$2:$D$3791,director!N457)</f>
        <v>2</v>
      </c>
      <c r="R1295" s="43" cm="1">
        <f t="array" ref="R1295">COUNTIF(Table2[Average imdb],"&lt;"&amp;Table2[[#This Row],[Average imdb]])/COUNT((Table2[Average imdb])-1)</f>
        <v>0.65461741424802111</v>
      </c>
    </row>
    <row r="1296" spans="14:18" x14ac:dyDescent="0.3">
      <c r="N1296" t="s">
        <v>4157</v>
      </c>
      <c r="O1296">
        <v>5.8</v>
      </c>
      <c r="P1296" s="14">
        <f t="shared" si="20"/>
        <v>6.9</v>
      </c>
      <c r="Q1296">
        <f>COUNTIF(preprocessed!$D$2:$D$3791,director!N1057)</f>
        <v>1</v>
      </c>
      <c r="R1296" s="43" cm="1">
        <f t="array" ref="R1296">COUNTIF(Table2[Average imdb],"&lt;"&amp;Table2[[#This Row],[Average imdb]])/COUNT((Table2[Average imdb])-1)</f>
        <v>0.65461741424802111</v>
      </c>
    </row>
    <row r="1297" spans="14:18" x14ac:dyDescent="0.3">
      <c r="N1297" t="s">
        <v>4804</v>
      </c>
      <c r="O1297">
        <v>6.9</v>
      </c>
      <c r="P1297" s="14">
        <f t="shared" si="20"/>
        <v>6.9</v>
      </c>
      <c r="Q1297">
        <f>COUNTIF(preprocessed!$D$2:$D$3791,director!N1454)</f>
        <v>1</v>
      </c>
      <c r="R1297" s="43" cm="1">
        <f t="array" ref="R1297">COUNTIF(Table2[Average imdb],"&lt;"&amp;Table2[[#This Row],[Average imdb]])/COUNT((Table2[Average imdb])-1)</f>
        <v>0.65461741424802111</v>
      </c>
    </row>
    <row r="1298" spans="14:18" x14ac:dyDescent="0.3">
      <c r="N1298" t="s">
        <v>3532</v>
      </c>
      <c r="O1298">
        <v>6.9</v>
      </c>
      <c r="P1298" s="14">
        <f t="shared" si="20"/>
        <v>6.9</v>
      </c>
      <c r="Q1298">
        <f>COUNTIF(preprocessed!$D$2:$D$3791,director!N1867)</f>
        <v>4</v>
      </c>
      <c r="R1298" s="43" cm="1">
        <f t="array" ref="R1298">COUNTIF(Table2[Average imdb],"&lt;"&amp;Table2[[#This Row],[Average imdb]])/COUNT((Table2[Average imdb])-1)</f>
        <v>0.65461741424802111</v>
      </c>
    </row>
    <row r="1299" spans="14:18" x14ac:dyDescent="0.3">
      <c r="N1299" t="s">
        <v>8820</v>
      </c>
      <c r="O1299">
        <v>6.9</v>
      </c>
      <c r="P1299" s="14">
        <f t="shared" si="20"/>
        <v>6.9</v>
      </c>
      <c r="Q1299">
        <f>COUNTIF(preprocessed!$D$2:$D$3791,director!N2419)</f>
        <v>1</v>
      </c>
      <c r="R1299" s="43" cm="1">
        <f t="array" ref="R1299">COUNTIF(Table2[Average imdb],"&lt;"&amp;Table2[[#This Row],[Average imdb]])/COUNT((Table2[Average imdb])-1)</f>
        <v>0.65461741424802111</v>
      </c>
    </row>
    <row r="1300" spans="14:18" x14ac:dyDescent="0.3">
      <c r="N1300" t="s">
        <v>6729</v>
      </c>
      <c r="O1300">
        <v>7.2</v>
      </c>
      <c r="P1300" s="14">
        <f t="shared" si="20"/>
        <v>6.9</v>
      </c>
      <c r="Q1300">
        <f>COUNTIF(preprocessed!$D$2:$D$3791,director!N2949)</f>
        <v>2</v>
      </c>
      <c r="R1300" s="43" cm="1">
        <f t="array" ref="R1300">COUNTIF(Table2[Average imdb],"&lt;"&amp;Table2[[#This Row],[Average imdb]])/COUNT((Table2[Average imdb])-1)</f>
        <v>0.65461741424802111</v>
      </c>
    </row>
    <row r="1301" spans="14:18" x14ac:dyDescent="0.3">
      <c r="N1301" t="s">
        <v>10683</v>
      </c>
      <c r="O1301">
        <v>6.9</v>
      </c>
      <c r="P1301" s="14">
        <f t="shared" si="20"/>
        <v>6.9</v>
      </c>
      <c r="Q1301">
        <f>COUNTIF(preprocessed!$D$2:$D$3791,director!N2965)</f>
        <v>2</v>
      </c>
      <c r="R1301" s="43" cm="1">
        <f t="array" ref="R1301">COUNTIF(Table2[Average imdb],"&lt;"&amp;Table2[[#This Row],[Average imdb]])/COUNT((Table2[Average imdb])-1)</f>
        <v>0.65461741424802111</v>
      </c>
    </row>
    <row r="1302" spans="14:18" x14ac:dyDescent="0.3">
      <c r="N1302" t="s">
        <v>10727</v>
      </c>
      <c r="O1302">
        <v>6.9</v>
      </c>
      <c r="P1302" s="14">
        <f t="shared" si="20"/>
        <v>6.9</v>
      </c>
      <c r="Q1302">
        <f>COUNTIF(preprocessed!$D$2:$D$3791,director!N2977)</f>
        <v>1</v>
      </c>
      <c r="R1302" s="43" cm="1">
        <f t="array" ref="R1302">COUNTIF(Table2[Average imdb],"&lt;"&amp;Table2[[#This Row],[Average imdb]])/COUNT((Table2[Average imdb])-1)</f>
        <v>0.65461741424802111</v>
      </c>
    </row>
    <row r="1303" spans="14:18" x14ac:dyDescent="0.3">
      <c r="N1303" t="s">
        <v>10733</v>
      </c>
      <c r="O1303">
        <v>6.9</v>
      </c>
      <c r="P1303" s="14">
        <f t="shared" si="20"/>
        <v>6.9</v>
      </c>
      <c r="Q1303">
        <f>COUNTIF(preprocessed!$D$2:$D$3791,director!N2979)</f>
        <v>1</v>
      </c>
      <c r="R1303" s="43" cm="1">
        <f t="array" ref="R1303">COUNTIF(Table2[Average imdb],"&lt;"&amp;Table2[[#This Row],[Average imdb]])/COUNT((Table2[Average imdb])-1)</f>
        <v>0.65461741424802111</v>
      </c>
    </row>
    <row r="1304" spans="14:18" x14ac:dyDescent="0.3">
      <c r="N1304" t="s">
        <v>1667</v>
      </c>
      <c r="O1304">
        <v>6.9</v>
      </c>
      <c r="P1304" s="14">
        <f t="shared" si="20"/>
        <v>6.9</v>
      </c>
      <c r="Q1304">
        <f>COUNTIF(preprocessed!$D$2:$D$3791,director!N3042)</f>
        <v>1</v>
      </c>
      <c r="R1304" s="43" cm="1">
        <f t="array" ref="R1304">COUNTIF(Table2[Average imdb],"&lt;"&amp;Table2[[#This Row],[Average imdb]])/COUNT((Table2[Average imdb])-1)</f>
        <v>0.65461741424802111</v>
      </c>
    </row>
    <row r="1305" spans="14:18" x14ac:dyDescent="0.3">
      <c r="N1305" t="s">
        <v>12181</v>
      </c>
      <c r="O1305">
        <v>6.9</v>
      </c>
      <c r="P1305" s="14">
        <f t="shared" si="20"/>
        <v>6.9</v>
      </c>
      <c r="Q1305">
        <f>COUNTIF(preprocessed!$D$2:$D$3791,director!N3372)</f>
        <v>2</v>
      </c>
      <c r="R1305" s="43" cm="1">
        <f t="array" ref="R1305">COUNTIF(Table2[Average imdb],"&lt;"&amp;Table2[[#This Row],[Average imdb]])/COUNT((Table2[Average imdb])-1)</f>
        <v>0.65461741424802111</v>
      </c>
    </row>
    <row r="1306" spans="14:18" x14ac:dyDescent="0.3">
      <c r="N1306" t="s">
        <v>209</v>
      </c>
      <c r="O1306">
        <v>7.2</v>
      </c>
      <c r="P1306" s="14">
        <f t="shared" si="20"/>
        <v>6.9</v>
      </c>
      <c r="Q1306">
        <f>COUNTIF(preprocessed!$D$2:$D$3791,director!N3541)</f>
        <v>2</v>
      </c>
      <c r="R1306" s="43" cm="1">
        <f t="array" ref="R1306">COUNTIF(Table2[Average imdb],"&lt;"&amp;Table2[[#This Row],[Average imdb]])/COUNT((Table2[Average imdb])-1)</f>
        <v>0.65461741424802111</v>
      </c>
    </row>
    <row r="1307" spans="14:18" x14ac:dyDescent="0.3">
      <c r="N1307" t="s">
        <v>209</v>
      </c>
      <c r="O1307">
        <v>6.6</v>
      </c>
      <c r="P1307" s="14">
        <f t="shared" si="20"/>
        <v>6.9</v>
      </c>
      <c r="Q1307">
        <f>COUNTIF(preprocessed!$D$2:$D$3791,director!N3676)</f>
        <v>1</v>
      </c>
      <c r="R1307" s="43" cm="1">
        <f t="array" ref="R1307">COUNTIF(Table2[Average imdb],"&lt;"&amp;Table2[[#This Row],[Average imdb]])/COUNT((Table2[Average imdb])-1)</f>
        <v>0.65461741424802111</v>
      </c>
    </row>
    <row r="1308" spans="14:18" x14ac:dyDescent="0.3">
      <c r="N1308" t="s">
        <v>13563</v>
      </c>
      <c r="O1308">
        <v>6.9</v>
      </c>
      <c r="P1308" s="14">
        <f t="shared" si="20"/>
        <v>6.9</v>
      </c>
      <c r="Q1308">
        <f>COUNTIF(preprocessed!$D$2:$D$3791,director!N3703)</f>
        <v>1</v>
      </c>
      <c r="R1308" s="43" cm="1">
        <f t="array" ref="R1308">COUNTIF(Table2[Average imdb],"&lt;"&amp;Table2[[#This Row],[Average imdb]])/COUNT((Table2[Average imdb])-1)</f>
        <v>0.65461741424802111</v>
      </c>
    </row>
    <row r="1309" spans="14:18" x14ac:dyDescent="0.3">
      <c r="N1309" t="s">
        <v>13616</v>
      </c>
      <c r="O1309">
        <v>7.1</v>
      </c>
      <c r="P1309" s="14">
        <f t="shared" si="20"/>
        <v>6.9</v>
      </c>
      <c r="Q1309">
        <f>COUNTIF(preprocessed!$D$2:$D$3791,director!N3716)</f>
        <v>1</v>
      </c>
      <c r="R1309" s="43" cm="1">
        <f t="array" ref="R1309">COUNTIF(Table2[Average imdb],"&lt;"&amp;Table2[[#This Row],[Average imdb]])/COUNT((Table2[Average imdb])-1)</f>
        <v>0.65461741424802111</v>
      </c>
    </row>
    <row r="1310" spans="14:18" x14ac:dyDescent="0.3">
      <c r="N1310" t="s">
        <v>13741</v>
      </c>
      <c r="O1310">
        <v>6.9</v>
      </c>
      <c r="P1310" s="14">
        <f t="shared" si="20"/>
        <v>6.9</v>
      </c>
      <c r="Q1310">
        <f>COUNTIF(preprocessed!$D$2:$D$3791,director!N3745)</f>
        <v>1</v>
      </c>
      <c r="R1310" s="43" cm="1">
        <f t="array" ref="R1310">COUNTIF(Table2[Average imdb],"&lt;"&amp;Table2[[#This Row],[Average imdb]])/COUNT((Table2[Average imdb])-1)</f>
        <v>0.65461741424802111</v>
      </c>
    </row>
    <row r="1311" spans="14:18" x14ac:dyDescent="0.3">
      <c r="N1311" t="s">
        <v>2679</v>
      </c>
      <c r="O1311">
        <v>6.2</v>
      </c>
      <c r="P1311" s="14">
        <f t="shared" si="20"/>
        <v>6.8833333333333337</v>
      </c>
      <c r="Q1311">
        <f>COUNTIF(preprocessed!$D$2:$D$3791,director!N646)</f>
        <v>19</v>
      </c>
      <c r="R1311" s="43" cm="1">
        <f t="array" ref="R1311">COUNTIF(Table2[Average imdb],"&lt;"&amp;Table2[[#This Row],[Average imdb]])/COUNT((Table2[Average imdb])-1)</f>
        <v>0.65303430079155678</v>
      </c>
    </row>
    <row r="1312" spans="14:18" x14ac:dyDescent="0.3">
      <c r="N1312" t="s">
        <v>2679</v>
      </c>
      <c r="O1312">
        <v>5.7</v>
      </c>
      <c r="P1312" s="14">
        <f t="shared" si="20"/>
        <v>6.8833333333333337</v>
      </c>
      <c r="Q1312">
        <f>COUNTIF(preprocessed!$D$2:$D$3791,director!N1852)</f>
        <v>2</v>
      </c>
      <c r="R1312" s="43" cm="1">
        <f t="array" ref="R1312">COUNTIF(Table2[Average imdb],"&lt;"&amp;Table2[[#This Row],[Average imdb]])/COUNT((Table2[Average imdb])-1)</f>
        <v>0.65303430079155678</v>
      </c>
    </row>
    <row r="1313" spans="14:18" x14ac:dyDescent="0.3">
      <c r="N1313" t="s">
        <v>2679</v>
      </c>
      <c r="O1313">
        <v>6.2</v>
      </c>
      <c r="P1313" s="14">
        <f t="shared" si="20"/>
        <v>6.8833333333333337</v>
      </c>
      <c r="Q1313">
        <f>COUNTIF(preprocessed!$D$2:$D$3791,director!N1387)</f>
        <v>5</v>
      </c>
      <c r="R1313" s="43" cm="1">
        <f t="array" ref="R1313">COUNTIF(Table2[Average imdb],"&lt;"&amp;Table2[[#This Row],[Average imdb]])/COUNT((Table2[Average imdb])-1)</f>
        <v>0.65303430079155678</v>
      </c>
    </row>
    <row r="1314" spans="14:18" x14ac:dyDescent="0.3">
      <c r="N1314" t="s">
        <v>2679</v>
      </c>
      <c r="O1314">
        <v>8</v>
      </c>
      <c r="P1314" s="14">
        <f t="shared" si="20"/>
        <v>6.8833333333333337</v>
      </c>
      <c r="Q1314">
        <f>COUNTIF(preprocessed!$D$2:$D$3791,director!N1407)</f>
        <v>5</v>
      </c>
      <c r="R1314" s="43" cm="1">
        <f t="array" ref="R1314">COUNTIF(Table2[Average imdb],"&lt;"&amp;Table2[[#This Row],[Average imdb]])/COUNT((Table2[Average imdb])-1)</f>
        <v>0.65303430079155678</v>
      </c>
    </row>
    <row r="1315" spans="14:18" x14ac:dyDescent="0.3">
      <c r="N1315" t="s">
        <v>2679</v>
      </c>
      <c r="O1315">
        <v>7.5</v>
      </c>
      <c r="P1315" s="14">
        <f t="shared" si="20"/>
        <v>6.8833333333333337</v>
      </c>
      <c r="Q1315">
        <f>COUNTIF(preprocessed!$D$2:$D$3791,director!N781)</f>
        <v>3</v>
      </c>
      <c r="R1315" s="43" cm="1">
        <f t="array" ref="R1315">COUNTIF(Table2[Average imdb],"&lt;"&amp;Table2[[#This Row],[Average imdb]])/COUNT((Table2[Average imdb])-1)</f>
        <v>0.65303430079155678</v>
      </c>
    </row>
    <row r="1316" spans="14:18" x14ac:dyDescent="0.3">
      <c r="N1316" t="s">
        <v>2679</v>
      </c>
      <c r="O1316">
        <v>7.7</v>
      </c>
      <c r="P1316" s="14">
        <f t="shared" si="20"/>
        <v>6.8833333333333337</v>
      </c>
      <c r="Q1316">
        <f>COUNTIF(preprocessed!$D$2:$D$3791,director!N1141)</f>
        <v>3</v>
      </c>
      <c r="R1316" s="43" cm="1">
        <f t="array" ref="R1316">COUNTIF(Table2[Average imdb],"&lt;"&amp;Table2[[#This Row],[Average imdb]])/COUNT((Table2[Average imdb])-1)</f>
        <v>0.65303430079155678</v>
      </c>
    </row>
    <row r="1317" spans="14:18" x14ac:dyDescent="0.3">
      <c r="N1317" t="s">
        <v>609</v>
      </c>
      <c r="O1317">
        <v>6.8</v>
      </c>
      <c r="P1317" s="14">
        <f t="shared" si="20"/>
        <v>6.875</v>
      </c>
      <c r="Q1317">
        <f>COUNTIF(preprocessed!$D$2:$D$3791,director!N1672)</f>
        <v>15</v>
      </c>
      <c r="R1317" s="43" cm="1">
        <f t="array" ref="R1317">COUNTIF(Table2[Average imdb],"&lt;"&amp;Table2[[#This Row],[Average imdb]])/COUNT((Table2[Average imdb])-1)</f>
        <v>0.65197889182058044</v>
      </c>
    </row>
    <row r="1318" spans="14:18" x14ac:dyDescent="0.3">
      <c r="N1318" t="s">
        <v>609</v>
      </c>
      <c r="O1318">
        <v>6.7</v>
      </c>
      <c r="P1318" s="14">
        <f t="shared" si="20"/>
        <v>6.875</v>
      </c>
      <c r="Q1318">
        <f>COUNTIF(preprocessed!$D$2:$D$3791,director!N258)</f>
        <v>7</v>
      </c>
      <c r="R1318" s="43" cm="1">
        <f t="array" ref="R1318">COUNTIF(Table2[Average imdb],"&lt;"&amp;Table2[[#This Row],[Average imdb]])/COUNT((Table2[Average imdb])-1)</f>
        <v>0.65197889182058044</v>
      </c>
    </row>
    <row r="1319" spans="14:18" x14ac:dyDescent="0.3">
      <c r="N1319" t="s">
        <v>609</v>
      </c>
      <c r="O1319">
        <v>6.7</v>
      </c>
      <c r="P1319" s="14">
        <f t="shared" si="20"/>
        <v>6.875</v>
      </c>
      <c r="Q1319">
        <f>COUNTIF(preprocessed!$D$2:$D$3791,director!N121)</f>
        <v>1</v>
      </c>
      <c r="R1319" s="43" cm="1">
        <f t="array" ref="R1319">COUNTIF(Table2[Average imdb],"&lt;"&amp;Table2[[#This Row],[Average imdb]])/COUNT((Table2[Average imdb])-1)</f>
        <v>0.65197889182058044</v>
      </c>
    </row>
    <row r="1320" spans="14:18" x14ac:dyDescent="0.3">
      <c r="N1320" t="s">
        <v>609</v>
      </c>
      <c r="O1320">
        <v>7.3</v>
      </c>
      <c r="P1320" s="14">
        <f t="shared" si="20"/>
        <v>6.875</v>
      </c>
      <c r="Q1320">
        <f>COUNTIF(preprocessed!$D$2:$D$3791,director!N3380)</f>
        <v>1</v>
      </c>
      <c r="R1320" s="43" cm="1">
        <f t="array" ref="R1320">COUNTIF(Table2[Average imdb],"&lt;"&amp;Table2[[#This Row],[Average imdb]])/COUNT((Table2[Average imdb])-1)</f>
        <v>0.65197889182058044</v>
      </c>
    </row>
    <row r="1321" spans="14:18" x14ac:dyDescent="0.3">
      <c r="N1321" t="s">
        <v>2653</v>
      </c>
      <c r="O1321">
        <v>6.6</v>
      </c>
      <c r="P1321" s="14">
        <f t="shared" si="20"/>
        <v>6.8666666666666671</v>
      </c>
      <c r="Q1321">
        <f>COUNTIF(preprocessed!$D$2:$D$3791,director!N639)</f>
        <v>19</v>
      </c>
      <c r="R1321" s="43" cm="1">
        <f t="array" ref="R1321">COUNTIF(Table2[Average imdb],"&lt;"&amp;Table2[[#This Row],[Average imdb]])/COUNT((Table2[Average imdb])-1)</f>
        <v>0.64960422163588394</v>
      </c>
    </row>
    <row r="1322" spans="14:18" x14ac:dyDescent="0.3">
      <c r="N1322" t="s">
        <v>6511</v>
      </c>
      <c r="O1322">
        <v>6.7</v>
      </c>
      <c r="P1322" s="14">
        <f t="shared" si="20"/>
        <v>6.8666666666666671</v>
      </c>
      <c r="Q1322">
        <f>COUNTIF(preprocessed!$D$2:$D$3791,director!N1733)</f>
        <v>7</v>
      </c>
      <c r="R1322" s="43" cm="1">
        <f t="array" ref="R1322">COUNTIF(Table2[Average imdb],"&lt;"&amp;Table2[[#This Row],[Average imdb]])/COUNT((Table2[Average imdb])-1)</f>
        <v>0.64960422163588394</v>
      </c>
    </row>
    <row r="1323" spans="14:18" x14ac:dyDescent="0.3">
      <c r="N1323" t="s">
        <v>2653</v>
      </c>
      <c r="O1323">
        <v>7.4</v>
      </c>
      <c r="P1323" s="14">
        <f t="shared" si="20"/>
        <v>6.8666666666666671</v>
      </c>
      <c r="Q1323">
        <f>COUNTIF(preprocessed!$D$2:$D$3791,director!N900)</f>
        <v>6</v>
      </c>
      <c r="R1323" s="43" cm="1">
        <f t="array" ref="R1323">COUNTIF(Table2[Average imdb],"&lt;"&amp;Table2[[#This Row],[Average imdb]])/COUNT((Table2[Average imdb])-1)</f>
        <v>0.64960422163588394</v>
      </c>
    </row>
    <row r="1324" spans="14:18" x14ac:dyDescent="0.3">
      <c r="N1324" t="s">
        <v>2653</v>
      </c>
      <c r="O1324">
        <v>6.6</v>
      </c>
      <c r="P1324" s="14">
        <f t="shared" si="20"/>
        <v>6.8666666666666671</v>
      </c>
      <c r="Q1324">
        <f>COUNTIF(preprocessed!$D$2:$D$3791,director!N2580)</f>
        <v>4</v>
      </c>
      <c r="R1324" s="43" cm="1">
        <f t="array" ref="R1324">COUNTIF(Table2[Average imdb],"&lt;"&amp;Table2[[#This Row],[Average imdb]])/COUNT((Table2[Average imdb])-1)</f>
        <v>0.64960422163588394</v>
      </c>
    </row>
    <row r="1325" spans="14:18" x14ac:dyDescent="0.3">
      <c r="N1325" t="s">
        <v>6511</v>
      </c>
      <c r="O1325">
        <v>6.9</v>
      </c>
      <c r="P1325" s="14">
        <f t="shared" si="20"/>
        <v>6.8666666666666671</v>
      </c>
      <c r="Q1325">
        <f>COUNTIF(preprocessed!$D$2:$D$3791,director!N2582)</f>
        <v>4</v>
      </c>
      <c r="R1325" s="43" cm="1">
        <f t="array" ref="R1325">COUNTIF(Table2[Average imdb],"&lt;"&amp;Table2[[#This Row],[Average imdb]])/COUNT((Table2[Average imdb])-1)</f>
        <v>0.64960422163588394</v>
      </c>
    </row>
    <row r="1326" spans="14:18" x14ac:dyDescent="0.3">
      <c r="N1326" t="s">
        <v>1316</v>
      </c>
      <c r="O1326">
        <v>6.7</v>
      </c>
      <c r="P1326" s="14">
        <f t="shared" si="20"/>
        <v>6.8666666666666671</v>
      </c>
      <c r="Q1326">
        <f>COUNTIF(preprocessed!$D$2:$D$3791,director!N292)</f>
        <v>2</v>
      </c>
      <c r="R1326" s="43" cm="1">
        <f t="array" ref="R1326">COUNTIF(Table2[Average imdb],"&lt;"&amp;Table2[[#This Row],[Average imdb]])/COUNT((Table2[Average imdb])-1)</f>
        <v>0.64960422163588394</v>
      </c>
    </row>
    <row r="1327" spans="14:18" x14ac:dyDescent="0.3">
      <c r="N1327" t="s">
        <v>1316</v>
      </c>
      <c r="O1327">
        <v>6.3</v>
      </c>
      <c r="P1327" s="14">
        <f t="shared" si="20"/>
        <v>6.8666666666666671</v>
      </c>
      <c r="Q1327">
        <f>COUNTIF(preprocessed!$D$2:$D$3791,director!N435)</f>
        <v>3</v>
      </c>
      <c r="R1327" s="43" cm="1">
        <f t="array" ref="R1327">COUNTIF(Table2[Average imdb],"&lt;"&amp;Table2[[#This Row],[Average imdb]])/COUNT((Table2[Average imdb])-1)</f>
        <v>0.64960422163588394</v>
      </c>
    </row>
    <row r="1328" spans="14:18" x14ac:dyDescent="0.3">
      <c r="N1328" t="s">
        <v>1316</v>
      </c>
      <c r="O1328">
        <v>7.6</v>
      </c>
      <c r="P1328" s="14">
        <f t="shared" si="20"/>
        <v>6.8666666666666671</v>
      </c>
      <c r="Q1328">
        <f>COUNTIF(preprocessed!$D$2:$D$3791,director!N618)</f>
        <v>3</v>
      </c>
      <c r="R1328" s="43" cm="1">
        <f t="array" ref="R1328">COUNTIF(Table2[Average imdb],"&lt;"&amp;Table2[[#This Row],[Average imdb]])/COUNT((Table2[Average imdb])-1)</f>
        <v>0.64960422163588394</v>
      </c>
    </row>
    <row r="1329" spans="14:18" x14ac:dyDescent="0.3">
      <c r="N1329" t="s">
        <v>6511</v>
      </c>
      <c r="O1329">
        <v>7</v>
      </c>
      <c r="P1329" s="14">
        <f t="shared" si="20"/>
        <v>6.8666666666666671</v>
      </c>
      <c r="Q1329">
        <f>COUNTIF(preprocessed!$D$2:$D$3791,director!N2224)</f>
        <v>3</v>
      </c>
      <c r="R1329" s="43" cm="1">
        <f t="array" ref="R1329">COUNTIF(Table2[Average imdb],"&lt;"&amp;Table2[[#This Row],[Average imdb]])/COUNT((Table2[Average imdb])-1)</f>
        <v>0.64960422163588394</v>
      </c>
    </row>
    <row r="1330" spans="14:18" x14ac:dyDescent="0.3">
      <c r="N1330" t="s">
        <v>8927</v>
      </c>
      <c r="O1330">
        <v>6.7</v>
      </c>
      <c r="P1330" s="14">
        <f t="shared" si="20"/>
        <v>6.8600000000000012</v>
      </c>
      <c r="Q1330">
        <f>COUNTIF(preprocessed!$D$2:$D$3791,director!N2452)</f>
        <v>7</v>
      </c>
      <c r="R1330" s="43" cm="1">
        <f t="array" ref="R1330">COUNTIF(Table2[Average imdb],"&lt;"&amp;Table2[[#This Row],[Average imdb]])/COUNT((Table2[Average imdb])-1)</f>
        <v>0.64828496042216355</v>
      </c>
    </row>
    <row r="1331" spans="14:18" x14ac:dyDescent="0.3">
      <c r="N1331" t="s">
        <v>8927</v>
      </c>
      <c r="O1331">
        <v>6.7</v>
      </c>
      <c r="P1331" s="14">
        <f t="shared" si="20"/>
        <v>6.8600000000000012</v>
      </c>
      <c r="Q1331">
        <f>COUNTIF(preprocessed!$D$2:$D$3791,director!N2577)</f>
        <v>4</v>
      </c>
      <c r="R1331" s="43" cm="1">
        <f t="array" ref="R1331">COUNTIF(Table2[Average imdb],"&lt;"&amp;Table2[[#This Row],[Average imdb]])/COUNT((Table2[Average imdb])-1)</f>
        <v>0.64828496042216355</v>
      </c>
    </row>
    <row r="1332" spans="14:18" x14ac:dyDescent="0.3">
      <c r="N1332" t="s">
        <v>8927</v>
      </c>
      <c r="O1332">
        <v>7.7</v>
      </c>
      <c r="P1332" s="14">
        <f t="shared" si="20"/>
        <v>6.8600000000000012</v>
      </c>
      <c r="Q1332">
        <f>COUNTIF(preprocessed!$D$2:$D$3791,director!N3214)</f>
        <v>1</v>
      </c>
      <c r="R1332" s="43" cm="1">
        <f t="array" ref="R1332">COUNTIF(Table2[Average imdb],"&lt;"&amp;Table2[[#This Row],[Average imdb]])/COUNT((Table2[Average imdb])-1)</f>
        <v>0.64828496042216355</v>
      </c>
    </row>
    <row r="1333" spans="14:18" x14ac:dyDescent="0.3">
      <c r="N1333" t="s">
        <v>8927</v>
      </c>
      <c r="O1333">
        <v>6.5</v>
      </c>
      <c r="P1333" s="14">
        <f t="shared" si="20"/>
        <v>6.8600000000000012</v>
      </c>
      <c r="Q1333">
        <f>COUNTIF(preprocessed!$D$2:$D$3791,director!N3525)</f>
        <v>1</v>
      </c>
      <c r="R1333" s="43" cm="1">
        <f t="array" ref="R1333">COUNTIF(Table2[Average imdb],"&lt;"&amp;Table2[[#This Row],[Average imdb]])/COUNT((Table2[Average imdb])-1)</f>
        <v>0.64828496042216355</v>
      </c>
    </row>
    <row r="1334" spans="14:18" x14ac:dyDescent="0.3">
      <c r="N1334" t="s">
        <v>8927</v>
      </c>
      <c r="O1334">
        <v>6.7</v>
      </c>
      <c r="P1334" s="14">
        <f t="shared" si="20"/>
        <v>6.8600000000000012</v>
      </c>
      <c r="Q1334">
        <f>COUNTIF(preprocessed!$D$2:$D$3791,director!N3587)</f>
        <v>1</v>
      </c>
      <c r="R1334" s="43" cm="1">
        <f t="array" ref="R1334">COUNTIF(Table2[Average imdb],"&lt;"&amp;Table2[[#This Row],[Average imdb]])/COUNT((Table2[Average imdb])-1)</f>
        <v>0.64828496042216355</v>
      </c>
    </row>
    <row r="1335" spans="14:18" x14ac:dyDescent="0.3">
      <c r="N1335" t="s">
        <v>3355</v>
      </c>
      <c r="O1335">
        <v>7</v>
      </c>
      <c r="P1335" s="14">
        <f t="shared" si="20"/>
        <v>6.85</v>
      </c>
      <c r="Q1335">
        <f>COUNTIF(preprocessed!$D$2:$D$3791,director!N1087)</f>
        <v>1</v>
      </c>
      <c r="R1335" s="43" cm="1">
        <f t="array" ref="R1335">COUNTIF(Table2[Average imdb],"&lt;"&amp;Table2[[#This Row],[Average imdb]])/COUNT((Table2[Average imdb])-1)</f>
        <v>0.63878627968337731</v>
      </c>
    </row>
    <row r="1336" spans="14:18" x14ac:dyDescent="0.3">
      <c r="N1336" t="s">
        <v>4295</v>
      </c>
      <c r="O1336">
        <v>6.5</v>
      </c>
      <c r="P1336" s="14">
        <f t="shared" si="20"/>
        <v>6.85</v>
      </c>
      <c r="Q1336">
        <f>COUNTIF(preprocessed!$D$2:$D$3791,director!N1095)</f>
        <v>1</v>
      </c>
      <c r="R1336" s="43" cm="1">
        <f t="array" ref="R1336">COUNTIF(Table2[Average imdb],"&lt;"&amp;Table2[[#This Row],[Average imdb]])/COUNT((Table2[Average imdb])-1)</f>
        <v>0.63878627968337731</v>
      </c>
    </row>
    <row r="1337" spans="14:18" x14ac:dyDescent="0.3">
      <c r="N1337" t="s">
        <v>6027</v>
      </c>
      <c r="O1337">
        <v>6.4</v>
      </c>
      <c r="P1337" s="14">
        <f t="shared" si="20"/>
        <v>6.85</v>
      </c>
      <c r="Q1337">
        <f>COUNTIF(preprocessed!$D$2:$D$3791,director!N1591)</f>
        <v>15</v>
      </c>
      <c r="R1337" s="43" cm="1">
        <f t="array" ref="R1337">COUNTIF(Table2[Average imdb],"&lt;"&amp;Table2[[#This Row],[Average imdb]])/COUNT((Table2[Average imdb])-1)</f>
        <v>0.63878627968337731</v>
      </c>
    </row>
    <row r="1338" spans="14:18" x14ac:dyDescent="0.3">
      <c r="N1338" t="s">
        <v>3502</v>
      </c>
      <c r="O1338">
        <v>5.8</v>
      </c>
      <c r="P1338" s="14">
        <f t="shared" si="20"/>
        <v>6.85</v>
      </c>
      <c r="Q1338">
        <f>COUNTIF(preprocessed!$D$2:$D$3791,director!N1240)</f>
        <v>13</v>
      </c>
      <c r="R1338" s="43" cm="1">
        <f t="array" ref="R1338">COUNTIF(Table2[Average imdb],"&lt;"&amp;Table2[[#This Row],[Average imdb]])/COUNT((Table2[Average imdb])-1)</f>
        <v>0.63878627968337731</v>
      </c>
    </row>
    <row r="1339" spans="14:18" x14ac:dyDescent="0.3">
      <c r="N1339" t="s">
        <v>4826</v>
      </c>
      <c r="O1339">
        <v>6.9</v>
      </c>
      <c r="P1339" s="14">
        <f t="shared" si="20"/>
        <v>6.85</v>
      </c>
      <c r="Q1339">
        <f>COUNTIF(preprocessed!$D$2:$D$3791,director!N1244)</f>
        <v>13</v>
      </c>
      <c r="R1339" s="43" cm="1">
        <f t="array" ref="R1339">COUNTIF(Table2[Average imdb],"&lt;"&amp;Table2[[#This Row],[Average imdb]])/COUNT((Table2[Average imdb])-1)</f>
        <v>0.63878627968337731</v>
      </c>
    </row>
    <row r="1340" spans="14:18" x14ac:dyDescent="0.3">
      <c r="N1340" t="s">
        <v>3851</v>
      </c>
      <c r="O1340">
        <v>6.2</v>
      </c>
      <c r="P1340" s="14">
        <f t="shared" si="20"/>
        <v>6.85</v>
      </c>
      <c r="Q1340">
        <f>COUNTIF(preprocessed!$D$2:$D$3791,director!N970)</f>
        <v>11</v>
      </c>
      <c r="R1340" s="43" cm="1">
        <f t="array" ref="R1340">COUNTIF(Table2[Average imdb],"&lt;"&amp;Table2[[#This Row],[Average imdb]])/COUNT((Table2[Average imdb])-1)</f>
        <v>0.63878627968337731</v>
      </c>
    </row>
    <row r="1341" spans="14:18" x14ac:dyDescent="0.3">
      <c r="N1341" t="s">
        <v>6088</v>
      </c>
      <c r="O1341">
        <v>7.5</v>
      </c>
      <c r="P1341" s="14">
        <f t="shared" si="20"/>
        <v>6.85</v>
      </c>
      <c r="Q1341">
        <f>COUNTIF(preprocessed!$D$2:$D$3791,director!N1607)</f>
        <v>10</v>
      </c>
      <c r="R1341" s="43" cm="1">
        <f t="array" ref="R1341">COUNTIF(Table2[Average imdb],"&lt;"&amp;Table2[[#This Row],[Average imdb]])/COUNT((Table2[Average imdb])-1)</f>
        <v>0.63878627968337731</v>
      </c>
    </row>
    <row r="1342" spans="14:18" x14ac:dyDescent="0.3">
      <c r="N1342" t="s">
        <v>6027</v>
      </c>
      <c r="O1342">
        <v>7.3</v>
      </c>
      <c r="P1342" s="14">
        <f t="shared" si="20"/>
        <v>6.85</v>
      </c>
      <c r="Q1342">
        <f>COUNTIF(preprocessed!$D$2:$D$3791,director!N2858)</f>
        <v>10</v>
      </c>
      <c r="R1342" s="43" cm="1">
        <f t="array" ref="R1342">COUNTIF(Table2[Average imdb],"&lt;"&amp;Table2[[#This Row],[Average imdb]])/COUNT((Table2[Average imdb])-1)</f>
        <v>0.63878627968337731</v>
      </c>
    </row>
    <row r="1343" spans="14:18" x14ac:dyDescent="0.3">
      <c r="N1343" t="s">
        <v>4555</v>
      </c>
      <c r="O1343">
        <v>6.6</v>
      </c>
      <c r="P1343" s="14">
        <f t="shared" si="20"/>
        <v>6.85</v>
      </c>
      <c r="Q1343">
        <f>COUNTIF(preprocessed!$D$2:$D$3791,director!N1170)</f>
        <v>8</v>
      </c>
      <c r="R1343" s="43" cm="1">
        <f t="array" ref="R1343">COUNTIF(Table2[Average imdb],"&lt;"&amp;Table2[[#This Row],[Average imdb]])/COUNT((Table2[Average imdb])-1)</f>
        <v>0.63878627968337731</v>
      </c>
    </row>
    <row r="1344" spans="14:18" x14ac:dyDescent="0.3">
      <c r="N1344" t="s">
        <v>3851</v>
      </c>
      <c r="O1344">
        <v>7.5</v>
      </c>
      <c r="P1344" s="14">
        <f t="shared" si="20"/>
        <v>6.85</v>
      </c>
      <c r="Q1344">
        <f>COUNTIF(preprocessed!$D$2:$D$3791,director!N1962)</f>
        <v>4</v>
      </c>
      <c r="R1344" s="43" cm="1">
        <f t="array" ref="R1344">COUNTIF(Table2[Average imdb],"&lt;"&amp;Table2[[#This Row],[Average imdb]])/COUNT((Table2[Average imdb])-1)</f>
        <v>0.63878627968337731</v>
      </c>
    </row>
    <row r="1345" spans="14:18" x14ac:dyDescent="0.3">
      <c r="N1345" t="s">
        <v>3502</v>
      </c>
      <c r="O1345">
        <v>7.9</v>
      </c>
      <c r="P1345" s="14">
        <f t="shared" si="20"/>
        <v>6.85</v>
      </c>
      <c r="Q1345">
        <f>COUNTIF(preprocessed!$D$2:$D$3791,director!N1732)</f>
        <v>6</v>
      </c>
      <c r="R1345" s="43" cm="1">
        <f t="array" ref="R1345">COUNTIF(Table2[Average imdb],"&lt;"&amp;Table2[[#This Row],[Average imdb]])/COUNT((Table2[Average imdb])-1)</f>
        <v>0.63878627968337731</v>
      </c>
    </row>
    <row r="1346" spans="14:18" x14ac:dyDescent="0.3">
      <c r="N1346" t="s">
        <v>3502</v>
      </c>
      <c r="O1346">
        <v>7.2</v>
      </c>
      <c r="P1346" s="14">
        <f t="shared" ref="P1346:P1409" si="21">AVERAGEIF($N$2:$N$3791,N1346,$O$2:$O$3791)</f>
        <v>6.85</v>
      </c>
      <c r="Q1346">
        <f>COUNTIF(preprocessed!$D$2:$D$3791,director!N2457)</f>
        <v>2</v>
      </c>
      <c r="R1346" s="43" cm="1">
        <f t="array" ref="R1346">COUNTIF(Table2[Average imdb],"&lt;"&amp;Table2[[#This Row],[Average imdb]])/COUNT((Table2[Average imdb])-1)</f>
        <v>0.63878627968337731</v>
      </c>
    </row>
    <row r="1347" spans="14:18" x14ac:dyDescent="0.3">
      <c r="N1347" t="s">
        <v>3851</v>
      </c>
      <c r="O1347">
        <v>7.1</v>
      </c>
      <c r="P1347" s="14">
        <f t="shared" si="21"/>
        <v>6.85</v>
      </c>
      <c r="Q1347">
        <f>COUNTIF(preprocessed!$D$2:$D$3791,director!N1530)</f>
        <v>9</v>
      </c>
      <c r="R1347" s="43" cm="1">
        <f t="array" ref="R1347">COUNTIF(Table2[Average imdb],"&lt;"&amp;Table2[[#This Row],[Average imdb]])/COUNT((Table2[Average imdb])-1)</f>
        <v>0.63878627968337731</v>
      </c>
    </row>
    <row r="1348" spans="14:18" x14ac:dyDescent="0.3">
      <c r="N1348" t="s">
        <v>10182</v>
      </c>
      <c r="O1348">
        <v>6.3</v>
      </c>
      <c r="P1348" s="14">
        <f t="shared" si="21"/>
        <v>6.85</v>
      </c>
      <c r="Q1348">
        <f>COUNTIF(preprocessed!$D$2:$D$3791,director!N2826)</f>
        <v>6</v>
      </c>
      <c r="R1348" s="43" cm="1">
        <f t="array" ref="R1348">COUNTIF(Table2[Average imdb],"&lt;"&amp;Table2[[#This Row],[Average imdb]])/COUNT((Table2[Average imdb])-1)</f>
        <v>0.63878627968337731</v>
      </c>
    </row>
    <row r="1349" spans="14:18" x14ac:dyDescent="0.3">
      <c r="N1349" t="s">
        <v>3502</v>
      </c>
      <c r="O1349">
        <v>6.5</v>
      </c>
      <c r="P1349" s="14">
        <f t="shared" si="21"/>
        <v>6.85</v>
      </c>
      <c r="Q1349">
        <f>COUNTIF(preprocessed!$D$2:$D$3791,director!N871)</f>
        <v>1</v>
      </c>
      <c r="R1349" s="43" cm="1">
        <f t="array" ref="R1349">COUNTIF(Table2[Average imdb],"&lt;"&amp;Table2[[#This Row],[Average imdb]])/COUNT((Table2[Average imdb])-1)</f>
        <v>0.63878627968337731</v>
      </c>
    </row>
    <row r="1350" spans="14:18" x14ac:dyDescent="0.3">
      <c r="N1350" t="s">
        <v>4295</v>
      </c>
      <c r="O1350">
        <v>7.2</v>
      </c>
      <c r="P1350" s="14">
        <f t="shared" si="21"/>
        <v>6.85</v>
      </c>
      <c r="Q1350">
        <f>COUNTIF(preprocessed!$D$2:$D$3791,director!N1954)</f>
        <v>5</v>
      </c>
      <c r="R1350" s="43" cm="1">
        <f t="array" ref="R1350">COUNTIF(Table2[Average imdb],"&lt;"&amp;Table2[[#This Row],[Average imdb]])/COUNT((Table2[Average imdb])-1)</f>
        <v>0.63878627968337731</v>
      </c>
    </row>
    <row r="1351" spans="14:18" x14ac:dyDescent="0.3">
      <c r="N1351" t="s">
        <v>4826</v>
      </c>
      <c r="O1351">
        <v>6.8</v>
      </c>
      <c r="P1351" s="14">
        <f t="shared" si="21"/>
        <v>6.85</v>
      </c>
      <c r="Q1351">
        <f>COUNTIF(preprocessed!$D$2:$D$3791,director!N2787)</f>
        <v>5</v>
      </c>
      <c r="R1351" s="43" cm="1">
        <f t="array" ref="R1351">COUNTIF(Table2[Average imdb],"&lt;"&amp;Table2[[#This Row],[Average imdb]])/COUNT((Table2[Average imdb])-1)</f>
        <v>0.63878627968337731</v>
      </c>
    </row>
    <row r="1352" spans="14:18" x14ac:dyDescent="0.3">
      <c r="N1352" t="s">
        <v>10487</v>
      </c>
      <c r="O1352">
        <v>5.8</v>
      </c>
      <c r="P1352" s="14">
        <f t="shared" si="21"/>
        <v>6.85</v>
      </c>
      <c r="Q1352">
        <f>COUNTIF(preprocessed!$D$2:$D$3791,director!N3532)</f>
        <v>4</v>
      </c>
      <c r="R1352" s="43" cm="1">
        <f t="array" ref="R1352">COUNTIF(Table2[Average imdb],"&lt;"&amp;Table2[[#This Row],[Average imdb]])/COUNT((Table2[Average imdb])-1)</f>
        <v>0.63878627968337731</v>
      </c>
    </row>
    <row r="1353" spans="14:18" x14ac:dyDescent="0.3">
      <c r="N1353" t="s">
        <v>1286</v>
      </c>
      <c r="O1353">
        <v>6.8</v>
      </c>
      <c r="P1353" s="14">
        <f t="shared" si="21"/>
        <v>6.85</v>
      </c>
      <c r="Q1353">
        <f>COUNTIF(preprocessed!$D$2:$D$3791,director!N355)</f>
        <v>4</v>
      </c>
      <c r="R1353" s="43" cm="1">
        <f t="array" ref="R1353">COUNTIF(Table2[Average imdb],"&lt;"&amp;Table2[[#This Row],[Average imdb]])/COUNT((Table2[Average imdb])-1)</f>
        <v>0.63878627968337731</v>
      </c>
    </row>
    <row r="1354" spans="14:18" x14ac:dyDescent="0.3">
      <c r="N1354" t="s">
        <v>1799</v>
      </c>
      <c r="O1354">
        <v>7.1</v>
      </c>
      <c r="P1354" s="14">
        <f t="shared" si="21"/>
        <v>6.85</v>
      </c>
      <c r="Q1354">
        <f>COUNTIF(preprocessed!$D$2:$D$3791,director!N411)</f>
        <v>2</v>
      </c>
      <c r="R1354" s="43" cm="1">
        <f t="array" ref="R1354">COUNTIF(Table2[Average imdb],"&lt;"&amp;Table2[[#This Row],[Average imdb]])/COUNT((Table2[Average imdb])-1)</f>
        <v>0.63878627968337731</v>
      </c>
    </row>
    <row r="1355" spans="14:18" x14ac:dyDescent="0.3">
      <c r="N1355" t="s">
        <v>1298</v>
      </c>
      <c r="O1355">
        <v>6.5</v>
      </c>
      <c r="P1355" s="14">
        <f t="shared" si="21"/>
        <v>6.85</v>
      </c>
      <c r="Q1355">
        <f>COUNTIF(preprocessed!$D$2:$D$3791,director!N419)</f>
        <v>4</v>
      </c>
      <c r="R1355" s="43" cm="1">
        <f t="array" ref="R1355">COUNTIF(Table2[Average imdb],"&lt;"&amp;Table2[[#This Row],[Average imdb]])/COUNT((Table2[Average imdb])-1)</f>
        <v>0.63878627968337731</v>
      </c>
    </row>
    <row r="1356" spans="14:18" x14ac:dyDescent="0.3">
      <c r="N1356" t="s">
        <v>6088</v>
      </c>
      <c r="O1356">
        <v>6.2</v>
      </c>
      <c r="P1356" s="14">
        <f t="shared" si="21"/>
        <v>6.85</v>
      </c>
      <c r="Q1356">
        <f>COUNTIF(preprocessed!$D$2:$D$3791,director!N2412)</f>
        <v>4</v>
      </c>
      <c r="R1356" s="43" cm="1">
        <f t="array" ref="R1356">COUNTIF(Table2[Average imdb],"&lt;"&amp;Table2[[#This Row],[Average imdb]])/COUNT((Table2[Average imdb])-1)</f>
        <v>0.63878627968337731</v>
      </c>
    </row>
    <row r="1357" spans="14:18" x14ac:dyDescent="0.3">
      <c r="N1357" t="s">
        <v>549</v>
      </c>
      <c r="O1357">
        <v>6.6</v>
      </c>
      <c r="P1357" s="14">
        <f t="shared" si="21"/>
        <v>6.85</v>
      </c>
      <c r="Q1357">
        <f>COUNTIF(preprocessed!$D$2:$D$3791,director!N107)</f>
        <v>3</v>
      </c>
      <c r="R1357" s="43" cm="1">
        <f t="array" ref="R1357">COUNTIF(Table2[Average imdb],"&lt;"&amp;Table2[[#This Row],[Average imdb]])/COUNT((Table2[Average imdb])-1)</f>
        <v>0.63878627968337731</v>
      </c>
    </row>
    <row r="1358" spans="14:18" x14ac:dyDescent="0.3">
      <c r="N1358" t="s">
        <v>3355</v>
      </c>
      <c r="O1358">
        <v>6.7</v>
      </c>
      <c r="P1358" s="14">
        <f t="shared" si="21"/>
        <v>6.85</v>
      </c>
      <c r="Q1358">
        <f>COUNTIF(preprocessed!$D$2:$D$3791,director!N828)</f>
        <v>5</v>
      </c>
      <c r="R1358" s="43" cm="1">
        <f t="array" ref="R1358">COUNTIF(Table2[Average imdb],"&lt;"&amp;Table2[[#This Row],[Average imdb]])/COUNT((Table2[Average imdb])-1)</f>
        <v>0.63878627968337731</v>
      </c>
    </row>
    <row r="1359" spans="14:18" x14ac:dyDescent="0.3">
      <c r="N1359" t="s">
        <v>1799</v>
      </c>
      <c r="O1359">
        <v>6.6</v>
      </c>
      <c r="P1359" s="14">
        <f t="shared" si="21"/>
        <v>6.85</v>
      </c>
      <c r="Q1359">
        <f>COUNTIF(preprocessed!$D$2:$D$3791,director!N1143)</f>
        <v>3</v>
      </c>
      <c r="R1359" s="43" cm="1">
        <f t="array" ref="R1359">COUNTIF(Table2[Average imdb],"&lt;"&amp;Table2[[#This Row],[Average imdb]])/COUNT((Table2[Average imdb])-1)</f>
        <v>0.63878627968337731</v>
      </c>
    </row>
    <row r="1360" spans="14:18" x14ac:dyDescent="0.3">
      <c r="N1360" t="s">
        <v>6824</v>
      </c>
      <c r="O1360">
        <v>6.9</v>
      </c>
      <c r="P1360" s="14">
        <f t="shared" si="21"/>
        <v>6.85</v>
      </c>
      <c r="Q1360">
        <f>COUNTIF(preprocessed!$D$2:$D$3791,director!N1825)</f>
        <v>1</v>
      </c>
      <c r="R1360" s="43" cm="1">
        <f t="array" ref="R1360">COUNTIF(Table2[Average imdb],"&lt;"&amp;Table2[[#This Row],[Average imdb]])/COUNT((Table2[Average imdb])-1)</f>
        <v>0.63878627968337731</v>
      </c>
    </row>
    <row r="1361" spans="14:18" x14ac:dyDescent="0.3">
      <c r="N1361" t="s">
        <v>10487</v>
      </c>
      <c r="O1361">
        <v>7.1</v>
      </c>
      <c r="P1361" s="14">
        <f t="shared" si="21"/>
        <v>6.85</v>
      </c>
      <c r="Q1361">
        <f>COUNTIF(preprocessed!$D$2:$D$3791,director!N2911)</f>
        <v>8</v>
      </c>
      <c r="R1361" s="43" cm="1">
        <f t="array" ref="R1361">COUNTIF(Table2[Average imdb],"&lt;"&amp;Table2[[#This Row],[Average imdb]])/COUNT((Table2[Average imdb])-1)</f>
        <v>0.63878627968337731</v>
      </c>
    </row>
    <row r="1362" spans="14:18" x14ac:dyDescent="0.3">
      <c r="N1362" t="s">
        <v>10487</v>
      </c>
      <c r="O1362">
        <v>7.6</v>
      </c>
      <c r="P1362" s="14">
        <f t="shared" si="21"/>
        <v>6.85</v>
      </c>
      <c r="Q1362">
        <f>COUNTIF(preprocessed!$D$2:$D$3791,director!N3187)</f>
        <v>2</v>
      </c>
      <c r="R1362" s="43" cm="1">
        <f t="array" ref="R1362">COUNTIF(Table2[Average imdb],"&lt;"&amp;Table2[[#This Row],[Average imdb]])/COUNT((Table2[Average imdb])-1)</f>
        <v>0.63878627968337731</v>
      </c>
    </row>
    <row r="1363" spans="14:18" x14ac:dyDescent="0.3">
      <c r="N1363" t="s">
        <v>10182</v>
      </c>
      <c r="O1363">
        <v>7.4</v>
      </c>
      <c r="P1363" s="14">
        <f t="shared" si="21"/>
        <v>6.85</v>
      </c>
      <c r="Q1363">
        <f>COUNTIF(preprocessed!$D$2:$D$3791,director!N3515)</f>
        <v>1</v>
      </c>
      <c r="R1363" s="43" cm="1">
        <f t="array" ref="R1363">COUNTIF(Table2[Average imdb],"&lt;"&amp;Table2[[#This Row],[Average imdb]])/COUNT((Table2[Average imdb])-1)</f>
        <v>0.63878627968337731</v>
      </c>
    </row>
    <row r="1364" spans="14:18" x14ac:dyDescent="0.3">
      <c r="N1364" t="s">
        <v>10487</v>
      </c>
      <c r="O1364">
        <v>6.9</v>
      </c>
      <c r="P1364" s="14">
        <f t="shared" si="21"/>
        <v>6.85</v>
      </c>
      <c r="Q1364">
        <f>COUNTIF(preprocessed!$D$2:$D$3791,director!N3129)</f>
        <v>1</v>
      </c>
      <c r="R1364" s="43" cm="1">
        <f t="array" ref="R1364">COUNTIF(Table2[Average imdb],"&lt;"&amp;Table2[[#This Row],[Average imdb]])/COUNT((Table2[Average imdb])-1)</f>
        <v>0.63878627968337731</v>
      </c>
    </row>
    <row r="1365" spans="14:18" x14ac:dyDescent="0.3">
      <c r="N1365" t="s">
        <v>549</v>
      </c>
      <c r="O1365">
        <v>7.1</v>
      </c>
      <c r="P1365" s="14">
        <f t="shared" si="21"/>
        <v>6.85</v>
      </c>
      <c r="Q1365">
        <f>COUNTIF(preprocessed!$D$2:$D$3791,director!N125)</f>
        <v>4</v>
      </c>
      <c r="R1365" s="43" cm="1">
        <f t="array" ref="R1365">COUNTIF(Table2[Average imdb],"&lt;"&amp;Table2[[#This Row],[Average imdb]])/COUNT((Table2[Average imdb])-1)</f>
        <v>0.63878627968337731</v>
      </c>
    </row>
    <row r="1366" spans="14:18" x14ac:dyDescent="0.3">
      <c r="N1366" t="s">
        <v>1286</v>
      </c>
      <c r="O1366">
        <v>6.9</v>
      </c>
      <c r="P1366" s="14">
        <f t="shared" si="21"/>
        <v>6.85</v>
      </c>
      <c r="Q1366">
        <f>COUNTIF(preprocessed!$D$2:$D$3791,director!N286)</f>
        <v>1</v>
      </c>
      <c r="R1366" s="43" cm="1">
        <f t="array" ref="R1366">COUNTIF(Table2[Average imdb],"&lt;"&amp;Table2[[#This Row],[Average imdb]])/COUNT((Table2[Average imdb])-1)</f>
        <v>0.63878627968337731</v>
      </c>
    </row>
    <row r="1367" spans="14:18" x14ac:dyDescent="0.3">
      <c r="N1367" t="s">
        <v>1298</v>
      </c>
      <c r="O1367">
        <v>7.2</v>
      </c>
      <c r="P1367" s="14">
        <f t="shared" si="21"/>
        <v>6.85</v>
      </c>
      <c r="Q1367">
        <f>COUNTIF(preprocessed!$D$2:$D$3791,director!N1858)</f>
        <v>1</v>
      </c>
      <c r="R1367" s="43" cm="1">
        <f t="array" ref="R1367">COUNTIF(Table2[Average imdb],"&lt;"&amp;Table2[[#This Row],[Average imdb]])/COUNT((Table2[Average imdb])-1)</f>
        <v>0.63878627968337731</v>
      </c>
    </row>
    <row r="1368" spans="14:18" x14ac:dyDescent="0.3">
      <c r="N1368" t="s">
        <v>6824</v>
      </c>
      <c r="O1368">
        <v>6.8</v>
      </c>
      <c r="P1368" s="14">
        <f t="shared" si="21"/>
        <v>6.85</v>
      </c>
      <c r="Q1368">
        <f>COUNTIF(preprocessed!$D$2:$D$3791,director!N2528)</f>
        <v>1</v>
      </c>
      <c r="R1368" s="43" cm="1">
        <f t="array" ref="R1368">COUNTIF(Table2[Average imdb],"&lt;"&amp;Table2[[#This Row],[Average imdb]])/COUNT((Table2[Average imdb])-1)</f>
        <v>0.63878627968337731</v>
      </c>
    </row>
    <row r="1369" spans="14:18" x14ac:dyDescent="0.3">
      <c r="N1369" t="s">
        <v>3851</v>
      </c>
      <c r="O1369">
        <v>6.6</v>
      </c>
      <c r="P1369" s="14">
        <f t="shared" si="21"/>
        <v>6.85</v>
      </c>
      <c r="Q1369">
        <f>COUNTIF(preprocessed!$D$2:$D$3791,director!N2640)</f>
        <v>1</v>
      </c>
      <c r="R1369" s="43" cm="1">
        <f t="array" ref="R1369">COUNTIF(Table2[Average imdb],"&lt;"&amp;Table2[[#This Row],[Average imdb]])/COUNT((Table2[Average imdb])-1)</f>
        <v>0.63878627968337731</v>
      </c>
    </row>
    <row r="1370" spans="14:18" x14ac:dyDescent="0.3">
      <c r="N1370" t="s">
        <v>4555</v>
      </c>
      <c r="O1370">
        <v>7.1</v>
      </c>
      <c r="P1370" s="14">
        <f t="shared" si="21"/>
        <v>6.85</v>
      </c>
      <c r="Q1370">
        <f>COUNTIF(preprocessed!$D$2:$D$3791,director!N3714)</f>
        <v>1</v>
      </c>
      <c r="R1370" s="43" cm="1">
        <f t="array" ref="R1370">COUNTIF(Table2[Average imdb],"&lt;"&amp;Table2[[#This Row],[Average imdb]])/COUNT((Table2[Average imdb])-1)</f>
        <v>0.63878627968337731</v>
      </c>
    </row>
    <row r="1371" spans="14:18" x14ac:dyDescent="0.3">
      <c r="N1371" t="s">
        <v>290</v>
      </c>
      <c r="O1371">
        <v>6.4</v>
      </c>
      <c r="P1371" s="14">
        <f t="shared" si="21"/>
        <v>6.8428571428571425</v>
      </c>
      <c r="Q1371">
        <f>COUNTIF(preprocessed!$D$2:$D$3791,director!N635)</f>
        <v>19</v>
      </c>
      <c r="R1371" s="43" cm="1">
        <f t="array" ref="R1371">COUNTIF(Table2[Average imdb],"&lt;"&amp;Table2[[#This Row],[Average imdb]])/COUNT((Table2[Average imdb])-1)</f>
        <v>0.63693931398416892</v>
      </c>
    </row>
    <row r="1372" spans="14:18" x14ac:dyDescent="0.3">
      <c r="N1372" t="s">
        <v>290</v>
      </c>
      <c r="O1372">
        <v>7.6</v>
      </c>
      <c r="P1372" s="14">
        <f t="shared" si="21"/>
        <v>6.8428571428571425</v>
      </c>
      <c r="Q1372">
        <f>COUNTIF(preprocessed!$D$2:$D$3791,director!N113)</f>
        <v>5</v>
      </c>
      <c r="R1372" s="43" cm="1">
        <f t="array" ref="R1372">COUNTIF(Table2[Average imdb],"&lt;"&amp;Table2[[#This Row],[Average imdb]])/COUNT((Table2[Average imdb])-1)</f>
        <v>0.63693931398416892</v>
      </c>
    </row>
    <row r="1373" spans="14:18" x14ac:dyDescent="0.3">
      <c r="N1373" t="s">
        <v>290</v>
      </c>
      <c r="O1373">
        <v>7.8</v>
      </c>
      <c r="P1373" s="14">
        <f t="shared" si="21"/>
        <v>6.8428571428571425</v>
      </c>
      <c r="Q1373">
        <f>COUNTIF(preprocessed!$D$2:$D$3791,director!N1350)</f>
        <v>2</v>
      </c>
      <c r="R1373" s="43" cm="1">
        <f t="array" ref="R1373">COUNTIF(Table2[Average imdb],"&lt;"&amp;Table2[[#This Row],[Average imdb]])/COUNT((Table2[Average imdb])-1)</f>
        <v>0.63693931398416892</v>
      </c>
    </row>
    <row r="1374" spans="14:18" x14ac:dyDescent="0.3">
      <c r="N1374" t="s">
        <v>290</v>
      </c>
      <c r="O1374">
        <v>6.6</v>
      </c>
      <c r="P1374" s="14">
        <f t="shared" si="21"/>
        <v>6.8428571428571425</v>
      </c>
      <c r="Q1374">
        <f>COUNTIF(preprocessed!$D$2:$D$3791,director!N52)</f>
        <v>2</v>
      </c>
      <c r="R1374" s="43" cm="1">
        <f t="array" ref="R1374">COUNTIF(Table2[Average imdb],"&lt;"&amp;Table2[[#This Row],[Average imdb]])/COUNT((Table2[Average imdb])-1)</f>
        <v>0.63693931398416892</v>
      </c>
    </row>
    <row r="1375" spans="14:18" x14ac:dyDescent="0.3">
      <c r="N1375" t="s">
        <v>290</v>
      </c>
      <c r="O1375">
        <v>6.4</v>
      </c>
      <c r="P1375" s="14">
        <f t="shared" si="21"/>
        <v>6.8428571428571425</v>
      </c>
      <c r="Q1375">
        <f>COUNTIF(preprocessed!$D$2:$D$3791,director!N1065)</f>
        <v>1</v>
      </c>
      <c r="R1375" s="43" cm="1">
        <f t="array" ref="R1375">COUNTIF(Table2[Average imdb],"&lt;"&amp;Table2[[#This Row],[Average imdb]])/COUNT((Table2[Average imdb])-1)</f>
        <v>0.63693931398416892</v>
      </c>
    </row>
    <row r="1376" spans="14:18" x14ac:dyDescent="0.3">
      <c r="N1376" t="s">
        <v>290</v>
      </c>
      <c r="O1376">
        <v>6</v>
      </c>
      <c r="P1376" s="14">
        <f t="shared" si="21"/>
        <v>6.8428571428571425</v>
      </c>
      <c r="Q1376">
        <f>COUNTIF(preprocessed!$D$2:$D$3791,director!N1434)</f>
        <v>1</v>
      </c>
      <c r="R1376" s="43" cm="1">
        <f t="array" ref="R1376">COUNTIF(Table2[Average imdb],"&lt;"&amp;Table2[[#This Row],[Average imdb]])/COUNT((Table2[Average imdb])-1)</f>
        <v>0.63693931398416892</v>
      </c>
    </row>
    <row r="1377" spans="14:18" x14ac:dyDescent="0.3">
      <c r="N1377" t="s">
        <v>290</v>
      </c>
      <c r="O1377">
        <v>7.1</v>
      </c>
      <c r="P1377" s="14">
        <f t="shared" si="21"/>
        <v>6.8428571428571425</v>
      </c>
      <c r="Q1377">
        <f>COUNTIF(preprocessed!$D$2:$D$3791,director!N3241)</f>
        <v>1</v>
      </c>
      <c r="R1377" s="43" cm="1">
        <f t="array" ref="R1377">COUNTIF(Table2[Average imdb],"&lt;"&amp;Table2[[#This Row],[Average imdb]])/COUNT((Table2[Average imdb])-1)</f>
        <v>0.63693931398416892</v>
      </c>
    </row>
    <row r="1378" spans="14:18" x14ac:dyDescent="0.3">
      <c r="N1378" t="s">
        <v>316</v>
      </c>
      <c r="O1378">
        <v>7.3</v>
      </c>
      <c r="P1378" s="14">
        <f t="shared" si="21"/>
        <v>6.8400000000000007</v>
      </c>
      <c r="Q1378">
        <f>COUNTIF(preprocessed!$D$2:$D$3791,director!N203)</f>
        <v>16</v>
      </c>
      <c r="R1378" s="43" cm="1">
        <f t="array" ref="R1378">COUNTIF(Table2[Average imdb],"&lt;"&amp;Table2[[#This Row],[Average imdb]])/COUNT((Table2[Average imdb])-1)</f>
        <v>0.63298153034300797</v>
      </c>
    </row>
    <row r="1379" spans="14:18" x14ac:dyDescent="0.3">
      <c r="N1379" t="s">
        <v>2867</v>
      </c>
      <c r="O1379">
        <v>7.8</v>
      </c>
      <c r="P1379" s="14">
        <f t="shared" si="21"/>
        <v>6.8400000000000007</v>
      </c>
      <c r="Q1379">
        <f>COUNTIF(preprocessed!$D$2:$D$3791,director!N3079)</f>
        <v>15</v>
      </c>
      <c r="R1379" s="43" cm="1">
        <f t="array" ref="R1379">COUNTIF(Table2[Average imdb],"&lt;"&amp;Table2[[#This Row],[Average imdb]])/COUNT((Table2[Average imdb])-1)</f>
        <v>0.63298153034300797</v>
      </c>
    </row>
    <row r="1380" spans="14:18" x14ac:dyDescent="0.3">
      <c r="N1380" t="s">
        <v>5051</v>
      </c>
      <c r="O1380">
        <v>6.9</v>
      </c>
      <c r="P1380" s="14">
        <f t="shared" si="21"/>
        <v>6.8400000000000007</v>
      </c>
      <c r="Q1380">
        <f>COUNTIF(preprocessed!$D$2:$D$3791,director!N1475)</f>
        <v>12</v>
      </c>
      <c r="R1380" s="43" cm="1">
        <f t="array" ref="R1380">COUNTIF(Table2[Average imdb],"&lt;"&amp;Table2[[#This Row],[Average imdb]])/COUNT((Table2[Average imdb])-1)</f>
        <v>0.63298153034300797</v>
      </c>
    </row>
    <row r="1381" spans="14:18" x14ac:dyDescent="0.3">
      <c r="N1381" t="s">
        <v>2867</v>
      </c>
      <c r="O1381">
        <v>6.2</v>
      </c>
      <c r="P1381" s="14">
        <f t="shared" si="21"/>
        <v>6.8400000000000007</v>
      </c>
      <c r="Q1381">
        <f>COUNTIF(preprocessed!$D$2:$D$3791,director!N1390)</f>
        <v>5</v>
      </c>
      <c r="R1381" s="43" cm="1">
        <f t="array" ref="R1381">COUNTIF(Table2[Average imdb],"&lt;"&amp;Table2[[#This Row],[Average imdb]])/COUNT((Table2[Average imdb])-1)</f>
        <v>0.63298153034300797</v>
      </c>
    </row>
    <row r="1382" spans="14:18" x14ac:dyDescent="0.3">
      <c r="N1382" t="s">
        <v>5051</v>
      </c>
      <c r="O1382">
        <v>6.5</v>
      </c>
      <c r="P1382" s="14">
        <f t="shared" si="21"/>
        <v>6.8400000000000007</v>
      </c>
      <c r="Q1382">
        <f>COUNTIF(preprocessed!$D$2:$D$3791,director!N1754)</f>
        <v>2</v>
      </c>
      <c r="R1382" s="43" cm="1">
        <f t="array" ref="R1382">COUNTIF(Table2[Average imdb],"&lt;"&amp;Table2[[#This Row],[Average imdb]])/COUNT((Table2[Average imdb])-1)</f>
        <v>0.63298153034300797</v>
      </c>
    </row>
    <row r="1383" spans="14:18" x14ac:dyDescent="0.3">
      <c r="N1383" t="s">
        <v>316</v>
      </c>
      <c r="O1383">
        <v>6</v>
      </c>
      <c r="P1383" s="14">
        <f t="shared" si="21"/>
        <v>6.8400000000000007</v>
      </c>
      <c r="Q1383">
        <f>COUNTIF(preprocessed!$D$2:$D$3791,director!N402)</f>
        <v>3</v>
      </c>
      <c r="R1383" s="43" cm="1">
        <f t="array" ref="R1383">COUNTIF(Table2[Average imdb],"&lt;"&amp;Table2[[#This Row],[Average imdb]])/COUNT((Table2[Average imdb])-1)</f>
        <v>0.63298153034300797</v>
      </c>
    </row>
    <row r="1384" spans="14:18" x14ac:dyDescent="0.3">
      <c r="N1384" t="s">
        <v>5051</v>
      </c>
      <c r="O1384">
        <v>6.8</v>
      </c>
      <c r="P1384" s="14">
        <f t="shared" si="21"/>
        <v>6.8400000000000007</v>
      </c>
      <c r="Q1384">
        <f>COUNTIF(preprocessed!$D$2:$D$3791,director!N1306)</f>
        <v>2</v>
      </c>
      <c r="R1384" s="43" cm="1">
        <f t="array" ref="R1384">COUNTIF(Table2[Average imdb],"&lt;"&amp;Table2[[#This Row],[Average imdb]])/COUNT((Table2[Average imdb])-1)</f>
        <v>0.63298153034300797</v>
      </c>
    </row>
    <row r="1385" spans="14:18" x14ac:dyDescent="0.3">
      <c r="N1385" t="s">
        <v>316</v>
      </c>
      <c r="O1385">
        <v>6.2</v>
      </c>
      <c r="P1385" s="14">
        <f t="shared" si="21"/>
        <v>6.8400000000000007</v>
      </c>
      <c r="Q1385">
        <f>COUNTIF(preprocessed!$D$2:$D$3791,director!N3680)</f>
        <v>3</v>
      </c>
      <c r="R1385" s="43" cm="1">
        <f t="array" ref="R1385">COUNTIF(Table2[Average imdb],"&lt;"&amp;Table2[[#This Row],[Average imdb]])/COUNT((Table2[Average imdb])-1)</f>
        <v>0.63298153034300797</v>
      </c>
    </row>
    <row r="1386" spans="14:18" x14ac:dyDescent="0.3">
      <c r="N1386" t="s">
        <v>2867</v>
      </c>
      <c r="O1386">
        <v>7</v>
      </c>
      <c r="P1386" s="14">
        <f t="shared" si="21"/>
        <v>6.8400000000000007</v>
      </c>
      <c r="Q1386">
        <f>COUNTIF(preprocessed!$D$2:$D$3791,director!N1823)</f>
        <v>1</v>
      </c>
      <c r="R1386" s="43" cm="1">
        <f t="array" ref="R1386">COUNTIF(Table2[Average imdb],"&lt;"&amp;Table2[[#This Row],[Average imdb]])/COUNT((Table2[Average imdb])-1)</f>
        <v>0.63298153034300797</v>
      </c>
    </row>
    <row r="1387" spans="14:18" x14ac:dyDescent="0.3">
      <c r="N1387" t="s">
        <v>2867</v>
      </c>
      <c r="O1387">
        <v>6.7</v>
      </c>
      <c r="P1387" s="14">
        <f t="shared" si="21"/>
        <v>6.8400000000000007</v>
      </c>
      <c r="Q1387">
        <f>COUNTIF(preprocessed!$D$2:$D$3791,director!N747)</f>
        <v>4</v>
      </c>
      <c r="R1387" s="43" cm="1">
        <f t="array" ref="R1387">COUNTIF(Table2[Average imdb],"&lt;"&amp;Table2[[#This Row],[Average imdb]])/COUNT((Table2[Average imdb])-1)</f>
        <v>0.63298153034300797</v>
      </c>
    </row>
    <row r="1388" spans="14:18" x14ac:dyDescent="0.3">
      <c r="N1388" t="s">
        <v>316</v>
      </c>
      <c r="O1388">
        <v>7.5</v>
      </c>
      <c r="P1388" s="14">
        <f t="shared" si="21"/>
        <v>6.8400000000000007</v>
      </c>
      <c r="Q1388">
        <f>COUNTIF(preprocessed!$D$2:$D$3791,director!N57)</f>
        <v>2</v>
      </c>
      <c r="R1388" s="43" cm="1">
        <f t="array" ref="R1388">COUNTIF(Table2[Average imdb],"&lt;"&amp;Table2[[#This Row],[Average imdb]])/COUNT((Table2[Average imdb])-1)</f>
        <v>0.63298153034300797</v>
      </c>
    </row>
    <row r="1389" spans="14:18" x14ac:dyDescent="0.3">
      <c r="N1389" t="s">
        <v>5051</v>
      </c>
      <c r="O1389">
        <v>6.3</v>
      </c>
      <c r="P1389" s="14">
        <f t="shared" si="21"/>
        <v>6.8400000000000007</v>
      </c>
      <c r="Q1389">
        <f>COUNTIF(preprocessed!$D$2:$D$3791,director!N1643)</f>
        <v>1</v>
      </c>
      <c r="R1389" s="43" cm="1">
        <f t="array" ref="R1389">COUNTIF(Table2[Average imdb],"&lt;"&amp;Table2[[#This Row],[Average imdb]])/COUNT((Table2[Average imdb])-1)</f>
        <v>0.63298153034300797</v>
      </c>
    </row>
    <row r="1390" spans="14:18" x14ac:dyDescent="0.3">
      <c r="N1390" t="s">
        <v>5051</v>
      </c>
      <c r="O1390">
        <v>7.7</v>
      </c>
      <c r="P1390" s="14">
        <f t="shared" si="21"/>
        <v>6.8400000000000007</v>
      </c>
      <c r="Q1390">
        <f>COUNTIF(preprocessed!$D$2:$D$3791,director!N3135)</f>
        <v>1</v>
      </c>
      <c r="R1390" s="43" cm="1">
        <f t="array" ref="R1390">COUNTIF(Table2[Average imdb],"&lt;"&amp;Table2[[#This Row],[Average imdb]])/COUNT((Table2[Average imdb])-1)</f>
        <v>0.63298153034300797</v>
      </c>
    </row>
    <row r="1391" spans="14:18" x14ac:dyDescent="0.3">
      <c r="N1391" t="s">
        <v>316</v>
      </c>
      <c r="O1391">
        <v>7.2</v>
      </c>
      <c r="P1391" s="14">
        <f t="shared" si="21"/>
        <v>6.8400000000000007</v>
      </c>
      <c r="Q1391">
        <f>COUNTIF(preprocessed!$D$2:$D$3791,director!N3725)</f>
        <v>1</v>
      </c>
      <c r="R1391" s="43" cm="1">
        <f t="array" ref="R1391">COUNTIF(Table2[Average imdb],"&lt;"&amp;Table2[[#This Row],[Average imdb]])/COUNT((Table2[Average imdb])-1)</f>
        <v>0.63298153034300797</v>
      </c>
    </row>
    <row r="1392" spans="14:18" x14ac:dyDescent="0.3">
      <c r="N1392" t="s">
        <v>2867</v>
      </c>
      <c r="O1392">
        <v>6.5</v>
      </c>
      <c r="P1392" s="14">
        <f t="shared" si="21"/>
        <v>6.8400000000000007</v>
      </c>
      <c r="Q1392">
        <f>COUNTIF(preprocessed!$D$2:$D$3791,director!N698)</f>
        <v>1</v>
      </c>
      <c r="R1392" s="43" cm="1">
        <f t="array" ref="R1392">COUNTIF(Table2[Average imdb],"&lt;"&amp;Table2[[#This Row],[Average imdb]])/COUNT((Table2[Average imdb])-1)</f>
        <v>0.63298153034300797</v>
      </c>
    </row>
    <row r="1393" spans="14:18" x14ac:dyDescent="0.3">
      <c r="N1393" t="s">
        <v>2991</v>
      </c>
      <c r="O1393">
        <v>6.7</v>
      </c>
      <c r="P1393" s="14">
        <f t="shared" si="21"/>
        <v>6.833333333333333</v>
      </c>
      <c r="Q1393">
        <f>COUNTIF(preprocessed!$D$2:$D$3791,director!N732)</f>
        <v>3</v>
      </c>
      <c r="R1393" s="43" cm="1">
        <f t="array" ref="R1393">COUNTIF(Table2[Average imdb],"&lt;"&amp;Table2[[#This Row],[Average imdb]])/COUNT((Table2[Average imdb])-1)</f>
        <v>0.63060686015831136</v>
      </c>
    </row>
    <row r="1394" spans="14:18" x14ac:dyDescent="0.3">
      <c r="N1394" t="s">
        <v>8824</v>
      </c>
      <c r="O1394">
        <v>6</v>
      </c>
      <c r="P1394" s="14">
        <f t="shared" si="21"/>
        <v>6.833333333333333</v>
      </c>
      <c r="Q1394">
        <f>COUNTIF(preprocessed!$D$2:$D$3791,director!N2781)</f>
        <v>3</v>
      </c>
      <c r="R1394" s="43" cm="1">
        <f t="array" ref="R1394">COUNTIF(Table2[Average imdb],"&lt;"&amp;Table2[[#This Row],[Average imdb]])/COUNT((Table2[Average imdb])-1)</f>
        <v>0.63060686015831136</v>
      </c>
    </row>
    <row r="1395" spans="14:18" x14ac:dyDescent="0.3">
      <c r="N1395" t="s">
        <v>8693</v>
      </c>
      <c r="O1395">
        <v>7.8</v>
      </c>
      <c r="P1395" s="14">
        <f t="shared" si="21"/>
        <v>6.833333333333333</v>
      </c>
      <c r="Q1395">
        <f>COUNTIF(preprocessed!$D$2:$D$3791,director!N2383)</f>
        <v>1</v>
      </c>
      <c r="R1395" s="43" cm="1">
        <f t="array" ref="R1395">COUNTIF(Table2[Average imdb],"&lt;"&amp;Table2[[#This Row],[Average imdb]])/COUNT((Table2[Average imdb])-1)</f>
        <v>0.63060686015831136</v>
      </c>
    </row>
    <row r="1396" spans="14:18" x14ac:dyDescent="0.3">
      <c r="N1396" t="s">
        <v>8824</v>
      </c>
      <c r="O1396">
        <v>7.8</v>
      </c>
      <c r="P1396" s="14">
        <f t="shared" si="21"/>
        <v>6.833333333333333</v>
      </c>
      <c r="Q1396">
        <f>COUNTIF(preprocessed!$D$2:$D$3791,director!N2584)</f>
        <v>2</v>
      </c>
      <c r="R1396" s="43" cm="1">
        <f t="array" ref="R1396">COUNTIF(Table2[Average imdb],"&lt;"&amp;Table2[[#This Row],[Average imdb]])/COUNT((Table2[Average imdb])-1)</f>
        <v>0.63060686015831136</v>
      </c>
    </row>
    <row r="1397" spans="14:18" x14ac:dyDescent="0.3">
      <c r="N1397" t="s">
        <v>2991</v>
      </c>
      <c r="O1397">
        <v>6.1</v>
      </c>
      <c r="P1397" s="14">
        <f t="shared" si="21"/>
        <v>6.833333333333333</v>
      </c>
      <c r="Q1397">
        <f>COUNTIF(preprocessed!$D$2:$D$3791,director!N1645)</f>
        <v>1</v>
      </c>
      <c r="R1397" s="43" cm="1">
        <f t="array" ref="R1397">COUNTIF(Table2[Average imdb],"&lt;"&amp;Table2[[#This Row],[Average imdb]])/COUNT((Table2[Average imdb])-1)</f>
        <v>0.63060686015831136</v>
      </c>
    </row>
    <row r="1398" spans="14:18" x14ac:dyDescent="0.3">
      <c r="N1398" t="s">
        <v>2991</v>
      </c>
      <c r="O1398">
        <v>7.7</v>
      </c>
      <c r="P1398" s="14">
        <f t="shared" si="21"/>
        <v>6.833333333333333</v>
      </c>
      <c r="Q1398">
        <f>COUNTIF(preprocessed!$D$2:$D$3791,director!N1886)</f>
        <v>2</v>
      </c>
      <c r="R1398" s="43" cm="1">
        <f t="array" ref="R1398">COUNTIF(Table2[Average imdb],"&lt;"&amp;Table2[[#This Row],[Average imdb]])/COUNT((Table2[Average imdb])-1)</f>
        <v>0.63060686015831136</v>
      </c>
    </row>
    <row r="1399" spans="14:18" x14ac:dyDescent="0.3">
      <c r="N1399" t="s">
        <v>8824</v>
      </c>
      <c r="O1399">
        <v>6.7</v>
      </c>
      <c r="P1399" s="14">
        <f t="shared" si="21"/>
        <v>6.833333333333333</v>
      </c>
      <c r="Q1399">
        <f>COUNTIF(preprocessed!$D$2:$D$3791,director!N2420)</f>
        <v>2</v>
      </c>
      <c r="R1399" s="43" cm="1">
        <f t="array" ref="R1399">COUNTIF(Table2[Average imdb],"&lt;"&amp;Table2[[#This Row],[Average imdb]])/COUNT((Table2[Average imdb])-1)</f>
        <v>0.63060686015831136</v>
      </c>
    </row>
    <row r="1400" spans="14:18" x14ac:dyDescent="0.3">
      <c r="N1400" t="s">
        <v>8693</v>
      </c>
      <c r="O1400">
        <v>7</v>
      </c>
      <c r="P1400" s="14">
        <f t="shared" si="21"/>
        <v>6.833333333333333</v>
      </c>
      <c r="Q1400">
        <f>COUNTIF(preprocessed!$D$2:$D$3791,director!N2984)</f>
        <v>4</v>
      </c>
      <c r="R1400" s="43" cm="1">
        <f t="array" ref="R1400">COUNTIF(Table2[Average imdb],"&lt;"&amp;Table2[[#This Row],[Average imdb]])/COUNT((Table2[Average imdb])-1)</f>
        <v>0.63060686015831136</v>
      </c>
    </row>
    <row r="1401" spans="14:18" x14ac:dyDescent="0.3">
      <c r="N1401" t="s">
        <v>8693</v>
      </c>
      <c r="O1401">
        <v>5.7</v>
      </c>
      <c r="P1401" s="14">
        <f t="shared" si="21"/>
        <v>6.833333333333333</v>
      </c>
      <c r="Q1401">
        <f>COUNTIF(preprocessed!$D$2:$D$3791,director!N3237)</f>
        <v>1</v>
      </c>
      <c r="R1401" s="43" cm="1">
        <f t="array" ref="R1401">COUNTIF(Table2[Average imdb],"&lt;"&amp;Table2[[#This Row],[Average imdb]])/COUNT((Table2[Average imdb])-1)</f>
        <v>0.63060686015831136</v>
      </c>
    </row>
    <row r="1402" spans="14:18" x14ac:dyDescent="0.3">
      <c r="N1402" t="s">
        <v>941</v>
      </c>
      <c r="O1402">
        <v>7</v>
      </c>
      <c r="P1402" s="14">
        <f t="shared" si="21"/>
        <v>6.8250000000000002</v>
      </c>
      <c r="Q1402">
        <f>COUNTIF(preprocessed!$D$2:$D$3791,director!N346)</f>
        <v>25</v>
      </c>
      <c r="R1402" s="43" cm="1">
        <f t="array" ref="R1402">COUNTIF(Table2[Average imdb],"&lt;"&amp;Table2[[#This Row],[Average imdb]])/COUNT((Table2[Average imdb])-1)</f>
        <v>0.62955145118733513</v>
      </c>
    </row>
    <row r="1403" spans="14:18" x14ac:dyDescent="0.3">
      <c r="N1403" t="s">
        <v>941</v>
      </c>
      <c r="O1403">
        <v>6.4</v>
      </c>
      <c r="P1403" s="14">
        <f t="shared" si="21"/>
        <v>6.8250000000000002</v>
      </c>
      <c r="Q1403">
        <f>COUNTIF(preprocessed!$D$2:$D$3791,director!N201)</f>
        <v>16</v>
      </c>
      <c r="R1403" s="43" cm="1">
        <f t="array" ref="R1403">COUNTIF(Table2[Average imdb],"&lt;"&amp;Table2[[#This Row],[Average imdb]])/COUNT((Table2[Average imdb])-1)</f>
        <v>0.62955145118733513</v>
      </c>
    </row>
    <row r="1404" spans="14:18" x14ac:dyDescent="0.3">
      <c r="N1404" t="s">
        <v>941</v>
      </c>
      <c r="O1404">
        <v>6.9</v>
      </c>
      <c r="P1404" s="14">
        <f t="shared" si="21"/>
        <v>6.8250000000000002</v>
      </c>
      <c r="Q1404">
        <f>COUNTIF(preprocessed!$D$2:$D$3791,director!N504)</f>
        <v>11</v>
      </c>
      <c r="R1404" s="43" cm="1">
        <f t="array" ref="R1404">COUNTIF(Table2[Average imdb],"&lt;"&amp;Table2[[#This Row],[Average imdb]])/COUNT((Table2[Average imdb])-1)</f>
        <v>0.62955145118733513</v>
      </c>
    </row>
    <row r="1405" spans="14:18" x14ac:dyDescent="0.3">
      <c r="N1405" t="s">
        <v>941</v>
      </c>
      <c r="O1405">
        <v>7</v>
      </c>
      <c r="P1405" s="14">
        <f t="shared" si="21"/>
        <v>6.8250000000000002</v>
      </c>
      <c r="Q1405">
        <f>COUNTIF(preprocessed!$D$2:$D$3791,director!N371)</f>
        <v>2</v>
      </c>
      <c r="R1405" s="43" cm="1">
        <f t="array" ref="R1405">COUNTIF(Table2[Average imdb],"&lt;"&amp;Table2[[#This Row],[Average imdb]])/COUNT((Table2[Average imdb])-1)</f>
        <v>0.62955145118733513</v>
      </c>
    </row>
    <row r="1406" spans="14:18" x14ac:dyDescent="0.3">
      <c r="N1406" t="s">
        <v>779</v>
      </c>
      <c r="O1406">
        <v>7.6</v>
      </c>
      <c r="P1406" s="14">
        <f t="shared" si="21"/>
        <v>6.82</v>
      </c>
      <c r="Q1406">
        <f>COUNTIF(preprocessed!$D$2:$D$3791,director!N1249)</f>
        <v>13</v>
      </c>
      <c r="R1406" s="43" cm="1">
        <f t="array" ref="R1406">COUNTIF(Table2[Average imdb],"&lt;"&amp;Table2[[#This Row],[Average imdb]])/COUNT((Table2[Average imdb])-1)</f>
        <v>0.62823218997361474</v>
      </c>
    </row>
    <row r="1407" spans="14:18" x14ac:dyDescent="0.3">
      <c r="N1407" t="s">
        <v>779</v>
      </c>
      <c r="O1407">
        <v>6.2</v>
      </c>
      <c r="P1407" s="14">
        <f t="shared" si="21"/>
        <v>6.82</v>
      </c>
      <c r="Q1407">
        <f>COUNTIF(preprocessed!$D$2:$D$3791,director!N898)</f>
        <v>6</v>
      </c>
      <c r="R1407" s="43" cm="1">
        <f t="array" ref="R1407">COUNTIF(Table2[Average imdb],"&lt;"&amp;Table2[[#This Row],[Average imdb]])/COUNT((Table2[Average imdb])-1)</f>
        <v>0.62823218997361474</v>
      </c>
    </row>
    <row r="1408" spans="14:18" x14ac:dyDescent="0.3">
      <c r="N1408" t="s">
        <v>779</v>
      </c>
      <c r="O1408">
        <v>7.7</v>
      </c>
      <c r="P1408" s="14">
        <f t="shared" si="21"/>
        <v>6.82</v>
      </c>
      <c r="Q1408">
        <f>COUNTIF(preprocessed!$D$2:$D$3791,director!N1683)</f>
        <v>5</v>
      </c>
      <c r="R1408" s="43" cm="1">
        <f t="array" ref="R1408">COUNTIF(Table2[Average imdb],"&lt;"&amp;Table2[[#This Row],[Average imdb]])/COUNT((Table2[Average imdb])-1)</f>
        <v>0.62823218997361474</v>
      </c>
    </row>
    <row r="1409" spans="14:18" x14ac:dyDescent="0.3">
      <c r="N1409" t="s">
        <v>779</v>
      </c>
      <c r="O1409">
        <v>5.5</v>
      </c>
      <c r="P1409" s="14">
        <f t="shared" si="21"/>
        <v>6.82</v>
      </c>
      <c r="Q1409">
        <f>COUNTIF(preprocessed!$D$2:$D$3791,director!N160)</f>
        <v>3</v>
      </c>
      <c r="R1409" s="43" cm="1">
        <f t="array" ref="R1409">COUNTIF(Table2[Average imdb],"&lt;"&amp;Table2[[#This Row],[Average imdb]])/COUNT((Table2[Average imdb])-1)</f>
        <v>0.62823218997361474</v>
      </c>
    </row>
    <row r="1410" spans="14:18" x14ac:dyDescent="0.3">
      <c r="N1410" t="s">
        <v>779</v>
      </c>
      <c r="O1410">
        <v>7.1</v>
      </c>
      <c r="P1410" s="14">
        <f t="shared" ref="P1410:P1473" si="22">AVERAGEIF($N$2:$N$3791,N1410,$O$2:$O$3791)</f>
        <v>6.82</v>
      </c>
      <c r="Q1410">
        <f>COUNTIF(preprocessed!$D$2:$D$3791,director!N264)</f>
        <v>1</v>
      </c>
      <c r="R1410" s="43" cm="1">
        <f t="array" ref="R1410">COUNTIF(Table2[Average imdb],"&lt;"&amp;Table2[[#This Row],[Average imdb]])/COUNT((Table2[Average imdb])-1)</f>
        <v>0.62823218997361474</v>
      </c>
    </row>
    <row r="1411" spans="14:18" x14ac:dyDescent="0.3">
      <c r="N1411" t="s">
        <v>3128</v>
      </c>
      <c r="O1411">
        <v>6.5</v>
      </c>
      <c r="P1411" s="14">
        <f t="shared" si="22"/>
        <v>6.7999999999999989</v>
      </c>
      <c r="Q1411">
        <f>COUNTIF(preprocessed!$D$2:$D$3791,director!N3288)</f>
        <v>3</v>
      </c>
      <c r="R1411" s="43" cm="1">
        <f t="array" ref="R1411">COUNTIF(Table2[Average imdb],"&lt;"&amp;Table2[[#This Row],[Average imdb]])/COUNT((Table2[Average imdb])-1)</f>
        <v>0.61345646437994727</v>
      </c>
    </row>
    <row r="1412" spans="14:18" x14ac:dyDescent="0.3">
      <c r="N1412" t="s">
        <v>3128</v>
      </c>
      <c r="O1412">
        <v>6.7</v>
      </c>
      <c r="P1412" s="14">
        <f t="shared" si="22"/>
        <v>6.7999999999999989</v>
      </c>
      <c r="Q1412">
        <f>COUNTIF(preprocessed!$D$2:$D$3791,director!N768)</f>
        <v>5</v>
      </c>
      <c r="R1412" s="43" cm="1">
        <f t="array" ref="R1412">COUNTIF(Table2[Average imdb],"&lt;"&amp;Table2[[#This Row],[Average imdb]])/COUNT((Table2[Average imdb])-1)</f>
        <v>0.61345646437994727</v>
      </c>
    </row>
    <row r="1413" spans="14:18" x14ac:dyDescent="0.3">
      <c r="N1413" t="s">
        <v>3128</v>
      </c>
      <c r="O1413">
        <v>6.6</v>
      </c>
      <c r="P1413" s="14">
        <f t="shared" si="22"/>
        <v>6.7999999999999989</v>
      </c>
      <c r="Q1413">
        <f>COUNTIF(preprocessed!$D$2:$D$3791,director!N1896)</f>
        <v>1</v>
      </c>
      <c r="R1413" s="43" cm="1">
        <f t="array" ref="R1413">COUNTIF(Table2[Average imdb],"&lt;"&amp;Table2[[#This Row],[Average imdb]])/COUNT((Table2[Average imdb])-1)</f>
        <v>0.61345646437994727</v>
      </c>
    </row>
    <row r="1414" spans="14:18" x14ac:dyDescent="0.3">
      <c r="N1414" t="s">
        <v>3128</v>
      </c>
      <c r="O1414">
        <v>7.4</v>
      </c>
      <c r="P1414" s="14">
        <f t="shared" si="22"/>
        <v>6.7999999999999989</v>
      </c>
      <c r="Q1414">
        <f>COUNTIF(preprocessed!$D$2:$D$3791,director!N2628)</f>
        <v>1</v>
      </c>
      <c r="R1414" s="43" cm="1">
        <f t="array" ref="R1414">COUNTIF(Table2[Average imdb],"&lt;"&amp;Table2[[#This Row],[Average imdb]])/COUNT((Table2[Average imdb])-1)</f>
        <v>0.61345646437994727</v>
      </c>
    </row>
    <row r="1415" spans="14:18" x14ac:dyDescent="0.3">
      <c r="N1415" t="s">
        <v>1483</v>
      </c>
      <c r="O1415">
        <v>7.6</v>
      </c>
      <c r="P1415" s="14">
        <f t="shared" si="22"/>
        <v>6.8</v>
      </c>
      <c r="Q1415">
        <f>COUNTIF(preprocessed!$D$2:$D$3791,director!N333)</f>
        <v>25</v>
      </c>
      <c r="R1415" s="43" cm="1">
        <f t="array" ref="R1415">COUNTIF(Table2[Average imdb],"&lt;"&amp;Table2[[#This Row],[Average imdb]])/COUNT((Table2[Average imdb])-1)</f>
        <v>0.61345646437994727</v>
      </c>
    </row>
    <row r="1416" spans="14:18" x14ac:dyDescent="0.3">
      <c r="N1416" t="s">
        <v>2640</v>
      </c>
      <c r="O1416">
        <v>6.4</v>
      </c>
      <c r="P1416" s="14">
        <f t="shared" si="22"/>
        <v>6.8</v>
      </c>
      <c r="Q1416">
        <f>COUNTIF(preprocessed!$D$2:$D$3791,director!N636)</f>
        <v>19</v>
      </c>
      <c r="R1416" s="43" cm="1">
        <f t="array" ref="R1416">COUNTIF(Table2[Average imdb],"&lt;"&amp;Table2[[#This Row],[Average imdb]])/COUNT((Table2[Average imdb])-1)</f>
        <v>0.61345646437994727</v>
      </c>
    </row>
    <row r="1417" spans="14:18" x14ac:dyDescent="0.3">
      <c r="N1417" t="s">
        <v>2640</v>
      </c>
      <c r="O1417">
        <v>5.8</v>
      </c>
      <c r="P1417" s="14">
        <f t="shared" si="22"/>
        <v>6.8</v>
      </c>
      <c r="Q1417">
        <f>COUNTIF(preprocessed!$D$2:$D$3791,director!N1096)</f>
        <v>2</v>
      </c>
      <c r="R1417" s="43" cm="1">
        <f t="array" ref="R1417">COUNTIF(Table2[Average imdb],"&lt;"&amp;Table2[[#This Row],[Average imdb]])/COUNT((Table2[Average imdb])-1)</f>
        <v>0.61345646437994727</v>
      </c>
    </row>
    <row r="1418" spans="14:18" x14ac:dyDescent="0.3">
      <c r="N1418" t="s">
        <v>6739</v>
      </c>
      <c r="O1418">
        <v>6.8</v>
      </c>
      <c r="P1418" s="14">
        <f t="shared" si="22"/>
        <v>6.8</v>
      </c>
      <c r="Q1418">
        <f>COUNTIF(preprocessed!$D$2:$D$3791,director!N1801)</f>
        <v>12</v>
      </c>
      <c r="R1418" s="43" cm="1">
        <f t="array" ref="R1418">COUNTIF(Table2[Average imdb],"&lt;"&amp;Table2[[#This Row],[Average imdb]])/COUNT((Table2[Average imdb])-1)</f>
        <v>0.61345646437994727</v>
      </c>
    </row>
    <row r="1419" spans="14:18" x14ac:dyDescent="0.3">
      <c r="N1419" t="s">
        <v>8504</v>
      </c>
      <c r="O1419">
        <v>6.8</v>
      </c>
      <c r="P1419" s="14">
        <f t="shared" si="22"/>
        <v>6.8</v>
      </c>
      <c r="Q1419">
        <f>COUNTIF(preprocessed!$D$2:$D$3791,director!N2323)</f>
        <v>12</v>
      </c>
      <c r="R1419" s="43" cm="1">
        <f t="array" ref="R1419">COUNTIF(Table2[Average imdb],"&lt;"&amp;Table2[[#This Row],[Average imdb]])/COUNT((Table2[Average imdb])-1)</f>
        <v>0.61345646437994727</v>
      </c>
    </row>
    <row r="1420" spans="14:18" x14ac:dyDescent="0.3">
      <c r="N1420" t="s">
        <v>5666</v>
      </c>
      <c r="O1420">
        <v>6.8</v>
      </c>
      <c r="P1420" s="14">
        <f t="shared" si="22"/>
        <v>6.8</v>
      </c>
      <c r="Q1420">
        <f>COUNTIF(preprocessed!$D$2:$D$3791,director!N1485)</f>
        <v>5</v>
      </c>
      <c r="R1420" s="43" cm="1">
        <f t="array" ref="R1420">COUNTIF(Table2[Average imdb],"&lt;"&amp;Table2[[#This Row],[Average imdb]])/COUNT((Table2[Average imdb])-1)</f>
        <v>0.61345646437994727</v>
      </c>
    </row>
    <row r="1421" spans="14:18" x14ac:dyDescent="0.3">
      <c r="N1421" t="s">
        <v>6683</v>
      </c>
      <c r="O1421">
        <v>6.5</v>
      </c>
      <c r="P1421" s="14">
        <f t="shared" si="22"/>
        <v>6.8</v>
      </c>
      <c r="Q1421">
        <f>COUNTIF(preprocessed!$D$2:$D$3791,director!N1786)</f>
        <v>10</v>
      </c>
      <c r="R1421" s="43" cm="1">
        <f t="array" ref="R1421">COUNTIF(Table2[Average imdb],"&lt;"&amp;Table2[[#This Row],[Average imdb]])/COUNT((Table2[Average imdb])-1)</f>
        <v>0.61345646437994727</v>
      </c>
    </row>
    <row r="1422" spans="14:18" x14ac:dyDescent="0.3">
      <c r="N1422" t="s">
        <v>9957</v>
      </c>
      <c r="O1422">
        <v>6.7</v>
      </c>
      <c r="P1422" s="14">
        <f t="shared" si="22"/>
        <v>6.8</v>
      </c>
      <c r="Q1422">
        <f>COUNTIF(preprocessed!$D$2:$D$3791,director!N2756)</f>
        <v>9</v>
      </c>
      <c r="R1422" s="43" cm="1">
        <f t="array" ref="R1422">COUNTIF(Table2[Average imdb],"&lt;"&amp;Table2[[#This Row],[Average imdb]])/COUNT((Table2[Average imdb])-1)</f>
        <v>0.61345646437994727</v>
      </c>
    </row>
    <row r="1423" spans="14:18" x14ac:dyDescent="0.3">
      <c r="N1423" t="s">
        <v>4546</v>
      </c>
      <c r="O1423">
        <v>6.8</v>
      </c>
      <c r="P1423" s="14">
        <f t="shared" si="22"/>
        <v>6.8</v>
      </c>
      <c r="Q1423">
        <f>COUNTIF(preprocessed!$D$2:$D$3791,director!N1168)</f>
        <v>8</v>
      </c>
      <c r="R1423" s="43" cm="1">
        <f t="array" ref="R1423">COUNTIF(Table2[Average imdb],"&lt;"&amp;Table2[[#This Row],[Average imdb]])/COUNT((Table2[Average imdb])-1)</f>
        <v>0.61345646437994727</v>
      </c>
    </row>
    <row r="1424" spans="14:18" x14ac:dyDescent="0.3">
      <c r="N1424" t="s">
        <v>9827</v>
      </c>
      <c r="O1424">
        <v>6.8</v>
      </c>
      <c r="P1424" s="14">
        <f t="shared" si="22"/>
        <v>6.8</v>
      </c>
      <c r="Q1424">
        <f>COUNTIF(preprocessed!$D$2:$D$3791,director!N2718)</f>
        <v>4</v>
      </c>
      <c r="R1424" s="43" cm="1">
        <f t="array" ref="R1424">COUNTIF(Table2[Average imdb],"&lt;"&amp;Table2[[#This Row],[Average imdb]])/COUNT((Table2[Average imdb])-1)</f>
        <v>0.61345646437994727</v>
      </c>
    </row>
    <row r="1425" spans="14:18" x14ac:dyDescent="0.3">
      <c r="N1425" t="s">
        <v>2972</v>
      </c>
      <c r="O1425">
        <v>6.8</v>
      </c>
      <c r="P1425" s="14">
        <f t="shared" si="22"/>
        <v>6.8</v>
      </c>
      <c r="Q1425">
        <f>COUNTIF(preprocessed!$D$2:$D$3791,director!N727)</f>
        <v>7</v>
      </c>
      <c r="R1425" s="43" cm="1">
        <f t="array" ref="R1425">COUNTIF(Table2[Average imdb],"&lt;"&amp;Table2[[#This Row],[Average imdb]])/COUNT((Table2[Average imdb])-1)</f>
        <v>0.61345646437994727</v>
      </c>
    </row>
    <row r="1426" spans="14:18" x14ac:dyDescent="0.3">
      <c r="N1426" t="s">
        <v>9733</v>
      </c>
      <c r="O1426">
        <v>6.8</v>
      </c>
      <c r="P1426" s="14">
        <f t="shared" si="22"/>
        <v>6.8</v>
      </c>
      <c r="Q1426">
        <f>COUNTIF(preprocessed!$D$2:$D$3791,director!N2689)</f>
        <v>7</v>
      </c>
      <c r="R1426" s="43" cm="1">
        <f t="array" ref="R1426">COUNTIF(Table2[Average imdb],"&lt;"&amp;Table2[[#This Row],[Average imdb]])/COUNT((Table2[Average imdb])-1)</f>
        <v>0.61345646437994727</v>
      </c>
    </row>
    <row r="1427" spans="14:18" x14ac:dyDescent="0.3">
      <c r="N1427" t="s">
        <v>8667</v>
      </c>
      <c r="O1427">
        <v>6.8</v>
      </c>
      <c r="P1427" s="14">
        <f t="shared" si="22"/>
        <v>6.8</v>
      </c>
      <c r="Q1427">
        <f>COUNTIF(preprocessed!$D$2:$D$3791,director!N2374)</f>
        <v>3</v>
      </c>
      <c r="R1427" s="43" cm="1">
        <f t="array" ref="R1427">COUNTIF(Table2[Average imdb],"&lt;"&amp;Table2[[#This Row],[Average imdb]])/COUNT((Table2[Average imdb])-1)</f>
        <v>0.61345646437994727</v>
      </c>
    </row>
    <row r="1428" spans="14:18" x14ac:dyDescent="0.3">
      <c r="N1428" t="s">
        <v>9957</v>
      </c>
      <c r="O1428">
        <v>7.2</v>
      </c>
      <c r="P1428" s="14">
        <f t="shared" si="22"/>
        <v>6.8</v>
      </c>
      <c r="Q1428">
        <f>COUNTIF(preprocessed!$D$2:$D$3791,director!N3634)</f>
        <v>6</v>
      </c>
      <c r="R1428" s="43" cm="1">
        <f t="array" ref="R1428">COUNTIF(Table2[Average imdb],"&lt;"&amp;Table2[[#This Row],[Average imdb]])/COUNT((Table2[Average imdb])-1)</f>
        <v>0.61345646437994727</v>
      </c>
    </row>
    <row r="1429" spans="14:18" x14ac:dyDescent="0.3">
      <c r="N1429" t="s">
        <v>13271</v>
      </c>
      <c r="O1429">
        <v>6.8</v>
      </c>
      <c r="P1429" s="14">
        <f t="shared" si="22"/>
        <v>6.8</v>
      </c>
      <c r="Q1429">
        <f>COUNTIF(preprocessed!$D$2:$D$3791,director!N3638)</f>
        <v>6</v>
      </c>
      <c r="R1429" s="43" cm="1">
        <f t="array" ref="R1429">COUNTIF(Table2[Average imdb],"&lt;"&amp;Table2[[#This Row],[Average imdb]])/COUNT((Table2[Average imdb])-1)</f>
        <v>0.61345646437994727</v>
      </c>
    </row>
    <row r="1430" spans="14:18" x14ac:dyDescent="0.3">
      <c r="N1430" t="s">
        <v>2113</v>
      </c>
      <c r="O1430">
        <v>6.8</v>
      </c>
      <c r="P1430" s="14">
        <f t="shared" si="22"/>
        <v>6.8</v>
      </c>
      <c r="Q1430">
        <f>COUNTIF(preprocessed!$D$2:$D$3791,director!N494)</f>
        <v>5</v>
      </c>
      <c r="R1430" s="43" cm="1">
        <f t="array" ref="R1430">COUNTIF(Table2[Average imdb],"&lt;"&amp;Table2[[#This Row],[Average imdb]])/COUNT((Table2[Average imdb])-1)</f>
        <v>0.61345646437994727</v>
      </c>
    </row>
    <row r="1431" spans="14:18" x14ac:dyDescent="0.3">
      <c r="N1431" t="s">
        <v>8587</v>
      </c>
      <c r="O1431">
        <v>6.8</v>
      </c>
      <c r="P1431" s="14">
        <f t="shared" si="22"/>
        <v>6.8</v>
      </c>
      <c r="Q1431">
        <f>COUNTIF(preprocessed!$D$2:$D$3791,director!N2348)</f>
        <v>5</v>
      </c>
      <c r="R1431" s="43" cm="1">
        <f t="array" ref="R1431">COUNTIF(Table2[Average imdb],"&lt;"&amp;Table2[[#This Row],[Average imdb]])/COUNT((Table2[Average imdb])-1)</f>
        <v>0.61345646437994727</v>
      </c>
    </row>
    <row r="1432" spans="14:18" x14ac:dyDescent="0.3">
      <c r="N1432" t="s">
        <v>9779</v>
      </c>
      <c r="O1432">
        <v>6.8</v>
      </c>
      <c r="P1432" s="14">
        <f t="shared" si="22"/>
        <v>6.8</v>
      </c>
      <c r="Q1432">
        <f>COUNTIF(preprocessed!$D$2:$D$3791,director!N2703)</f>
        <v>5</v>
      </c>
      <c r="R1432" s="43" cm="1">
        <f t="array" ref="R1432">COUNTIF(Table2[Average imdb],"&lt;"&amp;Table2[[#This Row],[Average imdb]])/COUNT((Table2[Average imdb])-1)</f>
        <v>0.61345646437994727</v>
      </c>
    </row>
    <row r="1433" spans="14:18" x14ac:dyDescent="0.3">
      <c r="N1433" t="s">
        <v>7966</v>
      </c>
      <c r="O1433">
        <v>6.8</v>
      </c>
      <c r="P1433" s="14">
        <f t="shared" si="22"/>
        <v>6.8</v>
      </c>
      <c r="Q1433">
        <f>COUNTIF(preprocessed!$D$2:$D$3791,director!N2770)</f>
        <v>5</v>
      </c>
      <c r="R1433" s="43" cm="1">
        <f t="array" ref="R1433">COUNTIF(Table2[Average imdb],"&lt;"&amp;Table2[[#This Row],[Average imdb]])/COUNT((Table2[Average imdb])-1)</f>
        <v>0.61345646437994727</v>
      </c>
    </row>
    <row r="1434" spans="14:18" x14ac:dyDescent="0.3">
      <c r="N1434" t="s">
        <v>10555</v>
      </c>
      <c r="O1434">
        <v>6.8</v>
      </c>
      <c r="P1434" s="14">
        <f t="shared" si="22"/>
        <v>6.8</v>
      </c>
      <c r="Q1434">
        <f>COUNTIF(preprocessed!$D$2:$D$3791,director!N2929)</f>
        <v>5</v>
      </c>
      <c r="R1434" s="43" cm="1">
        <f t="array" ref="R1434">COUNTIF(Table2[Average imdb],"&lt;"&amp;Table2[[#This Row],[Average imdb]])/COUNT((Table2[Average imdb])-1)</f>
        <v>0.61345646437994727</v>
      </c>
    </row>
    <row r="1435" spans="14:18" x14ac:dyDescent="0.3">
      <c r="N1435" t="s">
        <v>11004</v>
      </c>
      <c r="O1435">
        <v>6.8</v>
      </c>
      <c r="P1435" s="14">
        <f t="shared" si="22"/>
        <v>6.8</v>
      </c>
      <c r="Q1435">
        <f>COUNTIF(preprocessed!$D$2:$D$3791,director!N3055)</f>
        <v>5</v>
      </c>
      <c r="R1435" s="43" cm="1">
        <f t="array" ref="R1435">COUNTIF(Table2[Average imdb],"&lt;"&amp;Table2[[#This Row],[Average imdb]])/COUNT((Table2[Average imdb])-1)</f>
        <v>0.61345646437994727</v>
      </c>
    </row>
    <row r="1436" spans="14:18" x14ac:dyDescent="0.3">
      <c r="N1436" t="s">
        <v>12723</v>
      </c>
      <c r="O1436">
        <v>6.8</v>
      </c>
      <c r="P1436" s="14">
        <f t="shared" si="22"/>
        <v>6.8</v>
      </c>
      <c r="Q1436">
        <f>COUNTIF(preprocessed!$D$2:$D$3791,director!N3503)</f>
        <v>5</v>
      </c>
      <c r="R1436" s="43" cm="1">
        <f t="array" ref="R1436">COUNTIF(Table2[Average imdb],"&lt;"&amp;Table2[[#This Row],[Average imdb]])/COUNT((Table2[Average imdb])-1)</f>
        <v>0.61345646437994727</v>
      </c>
    </row>
    <row r="1437" spans="14:18" x14ac:dyDescent="0.3">
      <c r="N1437" t="s">
        <v>6367</v>
      </c>
      <c r="O1437">
        <v>6.8</v>
      </c>
      <c r="P1437" s="14">
        <f t="shared" si="22"/>
        <v>6.8</v>
      </c>
      <c r="Q1437">
        <f>COUNTIF(preprocessed!$D$2:$D$3791,director!N1688)</f>
        <v>4</v>
      </c>
      <c r="R1437" s="43" cm="1">
        <f t="array" ref="R1437">COUNTIF(Table2[Average imdb],"&lt;"&amp;Table2[[#This Row],[Average imdb]])/COUNT((Table2[Average imdb])-1)</f>
        <v>0.61345646437994727</v>
      </c>
    </row>
    <row r="1438" spans="14:18" x14ac:dyDescent="0.3">
      <c r="N1438" t="s">
        <v>1483</v>
      </c>
      <c r="O1438">
        <v>6</v>
      </c>
      <c r="P1438" s="14">
        <f t="shared" si="22"/>
        <v>6.8</v>
      </c>
      <c r="Q1438">
        <f>COUNTIF(preprocessed!$D$2:$D$3791,director!N1796)</f>
        <v>4</v>
      </c>
      <c r="R1438" s="43" cm="1">
        <f t="array" ref="R1438">COUNTIF(Table2[Average imdb],"&lt;"&amp;Table2[[#This Row],[Average imdb]])/COUNT((Table2[Average imdb])-1)</f>
        <v>0.61345646437994727</v>
      </c>
    </row>
    <row r="1439" spans="14:18" x14ac:dyDescent="0.3">
      <c r="N1439" t="s">
        <v>2640</v>
      </c>
      <c r="O1439">
        <v>7.3</v>
      </c>
      <c r="P1439" s="14">
        <f t="shared" si="22"/>
        <v>6.8</v>
      </c>
      <c r="Q1439">
        <f>COUNTIF(preprocessed!$D$2:$D$3791,director!N2174)</f>
        <v>4</v>
      </c>
      <c r="R1439" s="43" cm="1">
        <f t="array" ref="R1439">COUNTIF(Table2[Average imdb],"&lt;"&amp;Table2[[#This Row],[Average imdb]])/COUNT((Table2[Average imdb])-1)</f>
        <v>0.61345646437994727</v>
      </c>
    </row>
    <row r="1440" spans="14:18" x14ac:dyDescent="0.3">
      <c r="N1440" t="s">
        <v>7966</v>
      </c>
      <c r="O1440">
        <v>7.3</v>
      </c>
      <c r="P1440" s="14">
        <f t="shared" si="22"/>
        <v>6.8</v>
      </c>
      <c r="Q1440">
        <f>COUNTIF(preprocessed!$D$2:$D$3791,director!N2191)</f>
        <v>4</v>
      </c>
      <c r="R1440" s="43" cm="1">
        <f t="array" ref="R1440">COUNTIF(Table2[Average imdb],"&lt;"&amp;Table2[[#This Row],[Average imdb]])/COUNT((Table2[Average imdb])-1)</f>
        <v>0.61345646437994727</v>
      </c>
    </row>
    <row r="1441" spans="14:18" x14ac:dyDescent="0.3">
      <c r="N1441" t="s">
        <v>9350</v>
      </c>
      <c r="O1441">
        <v>6.8</v>
      </c>
      <c r="P1441" s="14">
        <f t="shared" si="22"/>
        <v>6.8</v>
      </c>
      <c r="Q1441">
        <f>COUNTIF(preprocessed!$D$2:$D$3791,director!N2578)</f>
        <v>4</v>
      </c>
      <c r="R1441" s="43" cm="1">
        <f t="array" ref="R1441">COUNTIF(Table2[Average imdb],"&lt;"&amp;Table2[[#This Row],[Average imdb]])/COUNT((Table2[Average imdb])-1)</f>
        <v>0.61345646437994727</v>
      </c>
    </row>
    <row r="1442" spans="14:18" x14ac:dyDescent="0.3">
      <c r="N1442" t="s">
        <v>10808</v>
      </c>
      <c r="O1442">
        <v>6.8</v>
      </c>
      <c r="P1442" s="14">
        <f t="shared" si="22"/>
        <v>6.8</v>
      </c>
      <c r="Q1442">
        <f>COUNTIF(preprocessed!$D$2:$D$3791,director!N3001)</f>
        <v>2</v>
      </c>
      <c r="R1442" s="43" cm="1">
        <f t="array" ref="R1442">COUNTIF(Table2[Average imdb],"&lt;"&amp;Table2[[#This Row],[Average imdb]])/COUNT((Table2[Average imdb])-1)</f>
        <v>0.61345646437994727</v>
      </c>
    </row>
    <row r="1443" spans="14:18" x14ac:dyDescent="0.3">
      <c r="N1443" t="s">
        <v>11391</v>
      </c>
      <c r="O1443">
        <v>6.8</v>
      </c>
      <c r="P1443" s="14">
        <f t="shared" si="22"/>
        <v>6.8</v>
      </c>
      <c r="Q1443">
        <f>COUNTIF(preprocessed!$D$2:$D$3791,director!N3160)</f>
        <v>4</v>
      </c>
      <c r="R1443" s="43" cm="1">
        <f t="array" ref="R1443">COUNTIF(Table2[Average imdb],"&lt;"&amp;Table2[[#This Row],[Average imdb]])/COUNT((Table2[Average imdb])-1)</f>
        <v>0.61345646437994727</v>
      </c>
    </row>
    <row r="1444" spans="14:18" x14ac:dyDescent="0.3">
      <c r="N1444" t="s">
        <v>11950</v>
      </c>
      <c r="O1444">
        <v>6.8</v>
      </c>
      <c r="P1444" s="14">
        <f t="shared" si="22"/>
        <v>6.8</v>
      </c>
      <c r="Q1444">
        <f>COUNTIF(preprocessed!$D$2:$D$3791,director!N3312)</f>
        <v>3</v>
      </c>
      <c r="R1444" s="43" cm="1">
        <f t="array" ref="R1444">COUNTIF(Table2[Average imdb],"&lt;"&amp;Table2[[#This Row],[Average imdb]])/COUNT((Table2[Average imdb])-1)</f>
        <v>0.61345646437994727</v>
      </c>
    </row>
    <row r="1445" spans="14:18" x14ac:dyDescent="0.3">
      <c r="N1445" t="s">
        <v>2640</v>
      </c>
      <c r="O1445">
        <v>7.7</v>
      </c>
      <c r="P1445" s="14">
        <f t="shared" si="22"/>
        <v>6.8</v>
      </c>
      <c r="Q1445">
        <f>COUNTIF(preprocessed!$D$2:$D$3791,director!N3426)</f>
        <v>3</v>
      </c>
      <c r="R1445" s="43" cm="1">
        <f t="array" ref="R1445">COUNTIF(Table2[Average imdb],"&lt;"&amp;Table2[[#This Row],[Average imdb]])/COUNT((Table2[Average imdb])-1)</f>
        <v>0.61345646437994727</v>
      </c>
    </row>
    <row r="1446" spans="14:18" x14ac:dyDescent="0.3">
      <c r="N1446" t="s">
        <v>13167</v>
      </c>
      <c r="O1446">
        <v>6.8</v>
      </c>
      <c r="P1446" s="14">
        <f t="shared" si="22"/>
        <v>6.8</v>
      </c>
      <c r="Q1446">
        <f>COUNTIF(preprocessed!$D$2:$D$3791,director!N3612)</f>
        <v>4</v>
      </c>
      <c r="R1446" s="43" cm="1">
        <f t="array" ref="R1446">COUNTIF(Table2[Average imdb],"&lt;"&amp;Table2[[#This Row],[Average imdb]])/COUNT((Table2[Average imdb])-1)</f>
        <v>0.61345646437994727</v>
      </c>
    </row>
    <row r="1447" spans="14:18" x14ac:dyDescent="0.3">
      <c r="N1447" t="s">
        <v>8375</v>
      </c>
      <c r="O1447">
        <v>6.5</v>
      </c>
      <c r="P1447" s="14">
        <f t="shared" si="22"/>
        <v>6.8</v>
      </c>
      <c r="Q1447">
        <f>COUNTIF(preprocessed!$D$2:$D$3791,director!N2284)</f>
        <v>3</v>
      </c>
      <c r="R1447" s="43" cm="1">
        <f t="array" ref="R1447">COUNTIF(Table2[Average imdb],"&lt;"&amp;Table2[[#This Row],[Average imdb]])/COUNT((Table2[Average imdb])-1)</f>
        <v>0.61345646437994727</v>
      </c>
    </row>
    <row r="1448" spans="14:18" x14ac:dyDescent="0.3">
      <c r="N1448" t="s">
        <v>8375</v>
      </c>
      <c r="O1448">
        <v>7.1</v>
      </c>
      <c r="P1448" s="14">
        <f t="shared" si="22"/>
        <v>6.8</v>
      </c>
      <c r="Q1448">
        <f>COUNTIF(preprocessed!$D$2:$D$3791,director!N3283)</f>
        <v>6</v>
      </c>
      <c r="R1448" s="43" cm="1">
        <f t="array" ref="R1448">COUNTIF(Table2[Average imdb],"&lt;"&amp;Table2[[#This Row],[Average imdb]])/COUNT((Table2[Average imdb])-1)</f>
        <v>0.61345646437994727</v>
      </c>
    </row>
    <row r="1449" spans="14:18" x14ac:dyDescent="0.3">
      <c r="N1449" t="s">
        <v>1416</v>
      </c>
      <c r="O1449">
        <v>6.8</v>
      </c>
      <c r="P1449" s="14">
        <f t="shared" si="22"/>
        <v>6.8</v>
      </c>
      <c r="Q1449">
        <f>COUNTIF(preprocessed!$D$2:$D$3791,director!N316)</f>
        <v>2</v>
      </c>
      <c r="R1449" s="43" cm="1">
        <f t="array" ref="R1449">COUNTIF(Table2[Average imdb],"&lt;"&amp;Table2[[#This Row],[Average imdb]])/COUNT((Table2[Average imdb])-1)</f>
        <v>0.61345646437994727</v>
      </c>
    </row>
    <row r="1450" spans="14:18" x14ac:dyDescent="0.3">
      <c r="N1450" t="s">
        <v>7966</v>
      </c>
      <c r="O1450">
        <v>6.3</v>
      </c>
      <c r="P1450" s="14">
        <f t="shared" si="22"/>
        <v>6.8</v>
      </c>
      <c r="Q1450">
        <f>COUNTIF(preprocessed!$D$2:$D$3791,director!N2165)</f>
        <v>4</v>
      </c>
      <c r="R1450" s="43" cm="1">
        <f t="array" ref="R1450">COUNTIF(Table2[Average imdb],"&lt;"&amp;Table2[[#This Row],[Average imdb]])/COUNT((Table2[Average imdb])-1)</f>
        <v>0.61345646437994727</v>
      </c>
    </row>
    <row r="1451" spans="14:18" x14ac:dyDescent="0.3">
      <c r="N1451" t="s">
        <v>9957</v>
      </c>
      <c r="O1451">
        <v>6.5</v>
      </c>
      <c r="P1451" s="14">
        <f t="shared" si="22"/>
        <v>6.8</v>
      </c>
      <c r="Q1451">
        <f>COUNTIF(preprocessed!$D$2:$D$3791,director!N3039)</f>
        <v>1</v>
      </c>
      <c r="R1451" s="43" cm="1">
        <f t="array" ref="R1451">COUNTIF(Table2[Average imdb],"&lt;"&amp;Table2[[#This Row],[Average imdb]])/COUNT((Table2[Average imdb])-1)</f>
        <v>0.61345646437994727</v>
      </c>
    </row>
    <row r="1452" spans="14:18" x14ac:dyDescent="0.3">
      <c r="N1452" t="s">
        <v>11962</v>
      </c>
      <c r="O1452">
        <v>6.8</v>
      </c>
      <c r="P1452" s="14">
        <f t="shared" si="22"/>
        <v>6.8</v>
      </c>
      <c r="Q1452">
        <f>COUNTIF(preprocessed!$D$2:$D$3791,director!N3314)</f>
        <v>4</v>
      </c>
      <c r="R1452" s="43" cm="1">
        <f t="array" ref="R1452">COUNTIF(Table2[Average imdb],"&lt;"&amp;Table2[[#This Row],[Average imdb]])/COUNT((Table2[Average imdb])-1)</f>
        <v>0.61345646437994727</v>
      </c>
    </row>
    <row r="1453" spans="14:18" x14ac:dyDescent="0.3">
      <c r="N1453" t="s">
        <v>12682</v>
      </c>
      <c r="O1453">
        <v>6.8</v>
      </c>
      <c r="P1453" s="14">
        <f t="shared" si="22"/>
        <v>6.8</v>
      </c>
      <c r="Q1453">
        <f>COUNTIF(preprocessed!$D$2:$D$3791,director!N3493)</f>
        <v>2</v>
      </c>
      <c r="R1453" s="43" cm="1">
        <f t="array" ref="R1453">COUNTIF(Table2[Average imdb],"&lt;"&amp;Table2[[#This Row],[Average imdb]])/COUNT((Table2[Average imdb])-1)</f>
        <v>0.61345646437994727</v>
      </c>
    </row>
    <row r="1454" spans="14:18" x14ac:dyDescent="0.3">
      <c r="N1454" t="s">
        <v>13407</v>
      </c>
      <c r="O1454">
        <v>6.8</v>
      </c>
      <c r="P1454" s="14">
        <f t="shared" si="22"/>
        <v>6.8</v>
      </c>
      <c r="Q1454">
        <f>COUNTIF(preprocessed!$D$2:$D$3791,director!N3668)</f>
        <v>2</v>
      </c>
      <c r="R1454" s="43" cm="1">
        <f t="array" ref="R1454">COUNTIF(Table2[Average imdb],"&lt;"&amp;Table2[[#This Row],[Average imdb]])/COUNT((Table2[Average imdb])-1)</f>
        <v>0.61345646437994727</v>
      </c>
    </row>
    <row r="1455" spans="14:18" x14ac:dyDescent="0.3">
      <c r="N1455" t="s">
        <v>4073</v>
      </c>
      <c r="O1455">
        <v>6.8</v>
      </c>
      <c r="P1455" s="14">
        <f t="shared" si="22"/>
        <v>6.8</v>
      </c>
      <c r="Q1455">
        <f>COUNTIF(preprocessed!$D$2:$D$3791,director!N1035)</f>
        <v>1</v>
      </c>
      <c r="R1455" s="43" cm="1">
        <f t="array" ref="R1455">COUNTIF(Table2[Average imdb],"&lt;"&amp;Table2[[#This Row],[Average imdb]])/COUNT((Table2[Average imdb])-1)</f>
        <v>0.61345646437994727</v>
      </c>
    </row>
    <row r="1456" spans="14:18" x14ac:dyDescent="0.3">
      <c r="N1456" t="s">
        <v>4223</v>
      </c>
      <c r="O1456">
        <v>6.8</v>
      </c>
      <c r="P1456" s="14">
        <f t="shared" si="22"/>
        <v>6.8</v>
      </c>
      <c r="Q1456">
        <f>COUNTIF(preprocessed!$D$2:$D$3791,director!N1075)</f>
        <v>2</v>
      </c>
      <c r="R1456" s="43" cm="1">
        <f t="array" ref="R1456">COUNTIF(Table2[Average imdb],"&lt;"&amp;Table2[[#This Row],[Average imdb]])/COUNT((Table2[Average imdb])-1)</f>
        <v>0.61345646437994727</v>
      </c>
    </row>
    <row r="1457" spans="14:18" x14ac:dyDescent="0.3">
      <c r="N1457" t="s">
        <v>6683</v>
      </c>
      <c r="O1457">
        <v>7.1</v>
      </c>
      <c r="P1457" s="14">
        <f t="shared" si="22"/>
        <v>6.8</v>
      </c>
      <c r="Q1457">
        <f>COUNTIF(preprocessed!$D$2:$D$3791,director!N1851)</f>
        <v>1</v>
      </c>
      <c r="R1457" s="43" cm="1">
        <f t="array" ref="R1457">COUNTIF(Table2[Average imdb],"&lt;"&amp;Table2[[#This Row],[Average imdb]])/COUNT((Table2[Average imdb])-1)</f>
        <v>0.61345646437994727</v>
      </c>
    </row>
    <row r="1458" spans="14:18" x14ac:dyDescent="0.3">
      <c r="N1458" t="s">
        <v>10651</v>
      </c>
      <c r="O1458">
        <v>6.8</v>
      </c>
      <c r="P1458" s="14">
        <f t="shared" si="22"/>
        <v>6.8</v>
      </c>
      <c r="Q1458">
        <f>COUNTIF(preprocessed!$D$2:$D$3791,director!N2957)</f>
        <v>1</v>
      </c>
      <c r="R1458" s="43" cm="1">
        <f t="array" ref="R1458">COUNTIF(Table2[Average imdb],"&lt;"&amp;Table2[[#This Row],[Average imdb]])/COUNT((Table2[Average imdb])-1)</f>
        <v>0.61345646437994727</v>
      </c>
    </row>
    <row r="1459" spans="14:18" x14ac:dyDescent="0.3">
      <c r="N1459" t="s">
        <v>11719</v>
      </c>
      <c r="O1459">
        <v>6.8</v>
      </c>
      <c r="P1459" s="14">
        <f t="shared" si="22"/>
        <v>6.8</v>
      </c>
      <c r="Q1459">
        <f>COUNTIF(preprocessed!$D$2:$D$3791,director!N3249)</f>
        <v>1</v>
      </c>
      <c r="R1459" s="43" cm="1">
        <f t="array" ref="R1459">COUNTIF(Table2[Average imdb],"&lt;"&amp;Table2[[#This Row],[Average imdb]])/COUNT((Table2[Average imdb])-1)</f>
        <v>0.61345646437994727</v>
      </c>
    </row>
    <row r="1460" spans="14:18" x14ac:dyDescent="0.3">
      <c r="N1460" t="s">
        <v>11993</v>
      </c>
      <c r="O1460">
        <v>6.8</v>
      </c>
      <c r="P1460" s="14">
        <f t="shared" si="22"/>
        <v>6.8</v>
      </c>
      <c r="Q1460">
        <f>COUNTIF(preprocessed!$D$2:$D$3791,director!N3323)</f>
        <v>1</v>
      </c>
      <c r="R1460" s="43" cm="1">
        <f t="array" ref="R1460">COUNTIF(Table2[Average imdb],"&lt;"&amp;Table2[[#This Row],[Average imdb]])/COUNT((Table2[Average imdb])-1)</f>
        <v>0.61345646437994727</v>
      </c>
    </row>
    <row r="1461" spans="14:18" x14ac:dyDescent="0.3">
      <c r="N1461" t="s">
        <v>12023</v>
      </c>
      <c r="O1461">
        <v>6.8</v>
      </c>
      <c r="P1461" s="14">
        <f t="shared" si="22"/>
        <v>6.8</v>
      </c>
      <c r="Q1461">
        <f>COUNTIF(preprocessed!$D$2:$D$3791,director!N3330)</f>
        <v>5</v>
      </c>
      <c r="R1461" s="43" cm="1">
        <f t="array" ref="R1461">COUNTIF(Table2[Average imdb],"&lt;"&amp;Table2[[#This Row],[Average imdb]])/COUNT((Table2[Average imdb])-1)</f>
        <v>0.61345646437994727</v>
      </c>
    </row>
    <row r="1462" spans="14:18" x14ac:dyDescent="0.3">
      <c r="N1462" t="s">
        <v>12769</v>
      </c>
      <c r="O1462">
        <v>6.8</v>
      </c>
      <c r="P1462" s="14">
        <f t="shared" si="22"/>
        <v>6.8</v>
      </c>
      <c r="Q1462">
        <f>COUNTIF(preprocessed!$D$2:$D$3791,director!N3513)</f>
        <v>1</v>
      </c>
      <c r="R1462" s="43" cm="1">
        <f t="array" ref="R1462">COUNTIF(Table2[Average imdb],"&lt;"&amp;Table2[[#This Row],[Average imdb]])/COUNT((Table2[Average imdb])-1)</f>
        <v>0.61345646437994727</v>
      </c>
    </row>
    <row r="1463" spans="14:18" x14ac:dyDescent="0.3">
      <c r="N1463" t="s">
        <v>12974</v>
      </c>
      <c r="O1463">
        <v>6.8</v>
      </c>
      <c r="P1463" s="14">
        <f t="shared" si="22"/>
        <v>6.8</v>
      </c>
      <c r="Q1463">
        <f>COUNTIF(preprocessed!$D$2:$D$3791,director!N3566)</f>
        <v>3</v>
      </c>
      <c r="R1463" s="43" cm="1">
        <f t="array" ref="R1463">COUNTIF(Table2[Average imdb],"&lt;"&amp;Table2[[#This Row],[Average imdb]])/COUNT((Table2[Average imdb])-1)</f>
        <v>0.61345646437994727</v>
      </c>
    </row>
    <row r="1464" spans="14:18" x14ac:dyDescent="0.3">
      <c r="N1464" t="s">
        <v>13147</v>
      </c>
      <c r="O1464">
        <v>6.8</v>
      </c>
      <c r="P1464" s="14">
        <f t="shared" si="22"/>
        <v>6.8</v>
      </c>
      <c r="Q1464">
        <f>COUNTIF(preprocessed!$D$2:$D$3791,director!N3608)</f>
        <v>1</v>
      </c>
      <c r="R1464" s="43" cm="1">
        <f t="array" ref="R1464">COUNTIF(Table2[Average imdb],"&lt;"&amp;Table2[[#This Row],[Average imdb]])/COUNT((Table2[Average imdb])-1)</f>
        <v>0.61345646437994727</v>
      </c>
    </row>
    <row r="1465" spans="14:18" x14ac:dyDescent="0.3">
      <c r="N1465" t="s">
        <v>13487</v>
      </c>
      <c r="O1465">
        <v>6.8</v>
      </c>
      <c r="P1465" s="14">
        <f t="shared" si="22"/>
        <v>6.8</v>
      </c>
      <c r="Q1465">
        <f>COUNTIF(preprocessed!$D$2:$D$3791,director!N3687)</f>
        <v>1</v>
      </c>
      <c r="R1465" s="43" cm="1">
        <f t="array" ref="R1465">COUNTIF(Table2[Average imdb],"&lt;"&amp;Table2[[#This Row],[Average imdb]])/COUNT((Table2[Average imdb])-1)</f>
        <v>0.61345646437994727</v>
      </c>
    </row>
    <row r="1466" spans="14:18" x14ac:dyDescent="0.3">
      <c r="N1466" t="s">
        <v>13845</v>
      </c>
      <c r="O1466">
        <v>6.8</v>
      </c>
      <c r="P1466" s="14">
        <f t="shared" si="22"/>
        <v>6.8</v>
      </c>
      <c r="Q1466">
        <f>COUNTIF(preprocessed!$D$2:$D$3791,director!N3766)</f>
        <v>1</v>
      </c>
      <c r="R1466" s="43" cm="1">
        <f t="array" ref="R1466">COUNTIF(Table2[Average imdb],"&lt;"&amp;Table2[[#This Row],[Average imdb]])/COUNT((Table2[Average imdb])-1)</f>
        <v>0.61345646437994727</v>
      </c>
    </row>
    <row r="1467" spans="14:18" x14ac:dyDescent="0.3">
      <c r="N1467" t="s">
        <v>1264</v>
      </c>
      <c r="O1467">
        <v>6.8</v>
      </c>
      <c r="P1467" s="14">
        <f t="shared" si="22"/>
        <v>6.791666666666667</v>
      </c>
      <c r="Q1467">
        <f>COUNTIF(preprocessed!$D$2:$D$3791,director!N342)</f>
        <v>25</v>
      </c>
      <c r="R1467" s="43" cm="1">
        <f t="array" ref="R1467">COUNTIF(Table2[Average imdb],"&lt;"&amp;Table2[[#This Row],[Average imdb]])/COUNT((Table2[Average imdb])-1)</f>
        <v>0.61029023746701849</v>
      </c>
    </row>
    <row r="1468" spans="14:18" x14ac:dyDescent="0.3">
      <c r="N1468" t="s">
        <v>1264</v>
      </c>
      <c r="O1468">
        <v>6</v>
      </c>
      <c r="P1468" s="14">
        <f t="shared" si="22"/>
        <v>6.791666666666667</v>
      </c>
      <c r="Q1468">
        <f>COUNTIF(preprocessed!$D$2:$D$3791,director!N967)</f>
        <v>11</v>
      </c>
      <c r="R1468" s="43" cm="1">
        <f t="array" ref="R1468">COUNTIF(Table2[Average imdb],"&lt;"&amp;Table2[[#This Row],[Average imdb]])/COUNT((Table2[Average imdb])-1)</f>
        <v>0.61029023746701849</v>
      </c>
    </row>
    <row r="1469" spans="14:18" x14ac:dyDescent="0.3">
      <c r="N1469" t="s">
        <v>1264</v>
      </c>
      <c r="O1469">
        <v>7.3</v>
      </c>
      <c r="P1469" s="14">
        <f t="shared" si="22"/>
        <v>6.791666666666667</v>
      </c>
      <c r="Q1469">
        <f>COUNTIF(preprocessed!$D$2:$D$3791,director!N803)</f>
        <v>7</v>
      </c>
      <c r="R1469" s="43" cm="1">
        <f t="array" ref="R1469">COUNTIF(Table2[Average imdb],"&lt;"&amp;Table2[[#This Row],[Average imdb]])/COUNT((Table2[Average imdb])-1)</f>
        <v>0.61029023746701849</v>
      </c>
    </row>
    <row r="1470" spans="14:18" x14ac:dyDescent="0.3">
      <c r="N1470" t="s">
        <v>1264</v>
      </c>
      <c r="O1470">
        <v>6.4</v>
      </c>
      <c r="P1470" s="14">
        <f t="shared" si="22"/>
        <v>6.791666666666667</v>
      </c>
      <c r="Q1470">
        <f>COUNTIF(preprocessed!$D$2:$D$3791,director!N1978)</f>
        <v>2</v>
      </c>
      <c r="R1470" s="43" cm="1">
        <f t="array" ref="R1470">COUNTIF(Table2[Average imdb],"&lt;"&amp;Table2[[#This Row],[Average imdb]])/COUNT((Table2[Average imdb])-1)</f>
        <v>0.61029023746701849</v>
      </c>
    </row>
    <row r="1471" spans="14:18" x14ac:dyDescent="0.3">
      <c r="N1471" t="s">
        <v>1264</v>
      </c>
      <c r="O1471">
        <v>6.9</v>
      </c>
      <c r="P1471" s="14">
        <f t="shared" si="22"/>
        <v>6.791666666666667</v>
      </c>
      <c r="Q1471">
        <f>COUNTIF(preprocessed!$D$2:$D$3791,director!N2343)</f>
        <v>4</v>
      </c>
      <c r="R1471" s="43" cm="1">
        <f t="array" ref="R1471">COUNTIF(Table2[Average imdb],"&lt;"&amp;Table2[[#This Row],[Average imdb]])/COUNT((Table2[Average imdb])-1)</f>
        <v>0.61029023746701849</v>
      </c>
    </row>
    <row r="1472" spans="14:18" x14ac:dyDescent="0.3">
      <c r="N1472" t="s">
        <v>1264</v>
      </c>
      <c r="O1472">
        <v>7</v>
      </c>
      <c r="P1472" s="14">
        <f t="shared" si="22"/>
        <v>6.791666666666667</v>
      </c>
      <c r="Q1472">
        <f>COUNTIF(preprocessed!$D$2:$D$3791,director!N369)</f>
        <v>1</v>
      </c>
      <c r="R1472" s="43" cm="1">
        <f t="array" ref="R1472">COUNTIF(Table2[Average imdb],"&lt;"&amp;Table2[[#This Row],[Average imdb]])/COUNT((Table2[Average imdb])-1)</f>
        <v>0.61029023746701849</v>
      </c>
    </row>
    <row r="1473" spans="14:18" x14ac:dyDescent="0.3">
      <c r="N1473" t="s">
        <v>1264</v>
      </c>
      <c r="O1473">
        <v>5.8</v>
      </c>
      <c r="P1473" s="14">
        <f t="shared" si="22"/>
        <v>6.791666666666667</v>
      </c>
      <c r="Q1473">
        <f>COUNTIF(preprocessed!$D$2:$D$3791,director!N831)</f>
        <v>1</v>
      </c>
      <c r="R1473" s="43" cm="1">
        <f t="array" ref="R1473">COUNTIF(Table2[Average imdb],"&lt;"&amp;Table2[[#This Row],[Average imdb]])/COUNT((Table2[Average imdb])-1)</f>
        <v>0.61029023746701849</v>
      </c>
    </row>
    <row r="1474" spans="14:18" x14ac:dyDescent="0.3">
      <c r="N1474" t="s">
        <v>1264</v>
      </c>
      <c r="O1474">
        <v>8</v>
      </c>
      <c r="P1474" s="14">
        <f t="shared" ref="P1474:P1537" si="23">AVERAGEIF($N$2:$N$3791,N1474,$O$2:$O$3791)</f>
        <v>6.791666666666667</v>
      </c>
      <c r="Q1474">
        <f>COUNTIF(preprocessed!$D$2:$D$3791,director!N2583)</f>
        <v>4</v>
      </c>
      <c r="R1474" s="43" cm="1">
        <f t="array" ref="R1474">COUNTIF(Table2[Average imdb],"&lt;"&amp;Table2[[#This Row],[Average imdb]])/COUNT((Table2[Average imdb])-1)</f>
        <v>0.61029023746701849</v>
      </c>
    </row>
    <row r="1475" spans="14:18" x14ac:dyDescent="0.3">
      <c r="N1475" t="s">
        <v>1264</v>
      </c>
      <c r="O1475">
        <v>6.4</v>
      </c>
      <c r="P1475" s="14">
        <f t="shared" si="23"/>
        <v>6.791666666666667</v>
      </c>
      <c r="Q1475">
        <f>COUNTIF(preprocessed!$D$2:$D$3791,director!N281)</f>
        <v>4</v>
      </c>
      <c r="R1475" s="43" cm="1">
        <f t="array" ref="R1475">COUNTIF(Table2[Average imdb],"&lt;"&amp;Table2[[#This Row],[Average imdb]])/COUNT((Table2[Average imdb])-1)</f>
        <v>0.61029023746701849</v>
      </c>
    </row>
    <row r="1476" spans="14:18" x14ac:dyDescent="0.3">
      <c r="N1476" t="s">
        <v>1264</v>
      </c>
      <c r="O1476">
        <v>7.3</v>
      </c>
      <c r="P1476" s="14">
        <f t="shared" si="23"/>
        <v>6.791666666666667</v>
      </c>
      <c r="Q1476">
        <f>COUNTIF(preprocessed!$D$2:$D$3791,director!N393)</f>
        <v>1</v>
      </c>
      <c r="R1476" s="43" cm="1">
        <f t="array" ref="R1476">COUNTIF(Table2[Average imdb],"&lt;"&amp;Table2[[#This Row],[Average imdb]])/COUNT((Table2[Average imdb])-1)</f>
        <v>0.61029023746701849</v>
      </c>
    </row>
    <row r="1477" spans="14:18" x14ac:dyDescent="0.3">
      <c r="N1477" t="s">
        <v>1264</v>
      </c>
      <c r="O1477">
        <v>5.9</v>
      </c>
      <c r="P1477" s="14">
        <f t="shared" si="23"/>
        <v>6.791666666666667</v>
      </c>
      <c r="Q1477">
        <f>COUNTIF(preprocessed!$D$2:$D$3791,director!N691)</f>
        <v>2</v>
      </c>
      <c r="R1477" s="43" cm="1">
        <f t="array" ref="R1477">COUNTIF(Table2[Average imdb],"&lt;"&amp;Table2[[#This Row],[Average imdb]])/COUNT((Table2[Average imdb])-1)</f>
        <v>0.61029023746701849</v>
      </c>
    </row>
    <row r="1478" spans="14:18" x14ac:dyDescent="0.3">
      <c r="N1478" t="s">
        <v>1264</v>
      </c>
      <c r="O1478">
        <v>7.7</v>
      </c>
      <c r="P1478" s="14">
        <f t="shared" si="23"/>
        <v>6.791666666666667</v>
      </c>
      <c r="Q1478">
        <f>COUNTIF(preprocessed!$D$2:$D$3791,director!N709)</f>
        <v>7</v>
      </c>
      <c r="R1478" s="43" cm="1">
        <f t="array" ref="R1478">COUNTIF(Table2[Average imdb],"&lt;"&amp;Table2[[#This Row],[Average imdb]])/COUNT((Table2[Average imdb])-1)</f>
        <v>0.61029023746701849</v>
      </c>
    </row>
    <row r="1479" spans="14:18" x14ac:dyDescent="0.3">
      <c r="N1479" t="s">
        <v>3203</v>
      </c>
      <c r="O1479">
        <v>5.9</v>
      </c>
      <c r="P1479" s="14">
        <f t="shared" si="23"/>
        <v>6.7799999999999994</v>
      </c>
      <c r="Q1479">
        <f>COUNTIF(preprocessed!$D$2:$D$3791,director!N786)</f>
        <v>16</v>
      </c>
      <c r="R1479" s="43" cm="1">
        <f t="array" ref="R1479">COUNTIF(Table2[Average imdb],"&lt;"&amp;Table2[[#This Row],[Average imdb]])/COUNT((Table2[Average imdb])-1)</f>
        <v>0.60501319261213715</v>
      </c>
    </row>
    <row r="1480" spans="14:18" x14ac:dyDescent="0.3">
      <c r="N1480" t="s">
        <v>5005</v>
      </c>
      <c r="O1480">
        <v>6.9</v>
      </c>
      <c r="P1480" s="14">
        <f t="shared" si="23"/>
        <v>6.7799999999999994</v>
      </c>
      <c r="Q1480">
        <f>COUNTIF(preprocessed!$D$2:$D$3791,director!N1932)</f>
        <v>13</v>
      </c>
      <c r="R1480" s="43" cm="1">
        <f t="array" ref="R1480">COUNTIF(Table2[Average imdb],"&lt;"&amp;Table2[[#This Row],[Average imdb]])/COUNT((Table2[Average imdb])-1)</f>
        <v>0.60501319261213715</v>
      </c>
    </row>
    <row r="1481" spans="14:18" x14ac:dyDescent="0.3">
      <c r="N1481" t="s">
        <v>5005</v>
      </c>
      <c r="O1481">
        <v>7.4</v>
      </c>
      <c r="P1481" s="14">
        <f t="shared" si="23"/>
        <v>6.7799999999999994</v>
      </c>
      <c r="Q1481">
        <f>COUNTIF(preprocessed!$D$2:$D$3791,director!N2757)</f>
        <v>9</v>
      </c>
      <c r="R1481" s="43" cm="1">
        <f t="array" ref="R1481">COUNTIF(Table2[Average imdb],"&lt;"&amp;Table2[[#This Row],[Average imdb]])/COUNT((Table2[Average imdb])-1)</f>
        <v>0.60501319261213715</v>
      </c>
    </row>
    <row r="1482" spans="14:18" x14ac:dyDescent="0.3">
      <c r="N1482" t="s">
        <v>5005</v>
      </c>
      <c r="O1482">
        <v>6.6</v>
      </c>
      <c r="P1482" s="14">
        <f t="shared" si="23"/>
        <v>6.7799999999999994</v>
      </c>
      <c r="Q1482">
        <f>COUNTIF(preprocessed!$D$2:$D$3791,director!N1868)</f>
        <v>5</v>
      </c>
      <c r="R1482" s="43" cm="1">
        <f t="array" ref="R1482">COUNTIF(Table2[Average imdb],"&lt;"&amp;Table2[[#This Row],[Average imdb]])/COUNT((Table2[Average imdb])-1)</f>
        <v>0.60501319261213715</v>
      </c>
    </row>
    <row r="1483" spans="14:18" x14ac:dyDescent="0.3">
      <c r="N1483" t="s">
        <v>5005</v>
      </c>
      <c r="O1483">
        <v>7.2</v>
      </c>
      <c r="P1483" s="14">
        <f t="shared" si="23"/>
        <v>6.7799999999999994</v>
      </c>
      <c r="Q1483">
        <f>COUNTIF(preprocessed!$D$2:$D$3791,director!N3073)</f>
        <v>5</v>
      </c>
      <c r="R1483" s="43" cm="1">
        <f t="array" ref="R1483">COUNTIF(Table2[Average imdb],"&lt;"&amp;Table2[[#This Row],[Average imdb]])/COUNT((Table2[Average imdb])-1)</f>
        <v>0.60501319261213715</v>
      </c>
    </row>
    <row r="1484" spans="14:18" x14ac:dyDescent="0.3">
      <c r="N1484" t="s">
        <v>3203</v>
      </c>
      <c r="O1484">
        <v>7.2</v>
      </c>
      <c r="P1484" s="14">
        <f t="shared" si="23"/>
        <v>6.7799999999999994</v>
      </c>
      <c r="Q1484">
        <f>COUNTIF(preprocessed!$D$2:$D$3791,director!N1699)</f>
        <v>4</v>
      </c>
      <c r="R1484" s="43" cm="1">
        <f t="array" ref="R1484">COUNTIF(Table2[Average imdb],"&lt;"&amp;Table2[[#This Row],[Average imdb]])/COUNT((Table2[Average imdb])-1)</f>
        <v>0.60501319261213715</v>
      </c>
    </row>
    <row r="1485" spans="14:18" x14ac:dyDescent="0.3">
      <c r="N1485" t="s">
        <v>3203</v>
      </c>
      <c r="O1485">
        <v>6.9</v>
      </c>
      <c r="P1485" s="14">
        <f t="shared" si="23"/>
        <v>6.7799999999999994</v>
      </c>
      <c r="Q1485">
        <f>COUNTIF(preprocessed!$D$2:$D$3791,director!N2031)</f>
        <v>1</v>
      </c>
      <c r="R1485" s="43" cm="1">
        <f t="array" ref="R1485">COUNTIF(Table2[Average imdb],"&lt;"&amp;Table2[[#This Row],[Average imdb]])/COUNT((Table2[Average imdb])-1)</f>
        <v>0.60501319261213715</v>
      </c>
    </row>
    <row r="1486" spans="14:18" x14ac:dyDescent="0.3">
      <c r="N1486" t="s">
        <v>3203</v>
      </c>
      <c r="O1486">
        <v>6.6</v>
      </c>
      <c r="P1486" s="14">
        <f t="shared" si="23"/>
        <v>6.7799999999999994</v>
      </c>
      <c r="Q1486">
        <f>COUNTIF(preprocessed!$D$2:$D$3791,director!N2774)</f>
        <v>3</v>
      </c>
      <c r="R1486" s="43" cm="1">
        <f t="array" ref="R1486">COUNTIF(Table2[Average imdb],"&lt;"&amp;Table2[[#This Row],[Average imdb]])/COUNT((Table2[Average imdb])-1)</f>
        <v>0.60501319261213715</v>
      </c>
    </row>
    <row r="1487" spans="14:18" x14ac:dyDescent="0.3">
      <c r="N1487" t="s">
        <v>5005</v>
      </c>
      <c r="O1487">
        <v>7.4</v>
      </c>
      <c r="P1487" s="14">
        <f t="shared" si="23"/>
        <v>6.7799999999999994</v>
      </c>
      <c r="Q1487">
        <f>COUNTIF(preprocessed!$D$2:$D$3791,director!N3168)</f>
        <v>3</v>
      </c>
      <c r="R1487" s="43" cm="1">
        <f t="array" ref="R1487">COUNTIF(Table2[Average imdb],"&lt;"&amp;Table2[[#This Row],[Average imdb]])/COUNT((Table2[Average imdb])-1)</f>
        <v>0.60501319261213715</v>
      </c>
    </row>
    <row r="1488" spans="14:18" x14ac:dyDescent="0.3">
      <c r="N1488" t="s">
        <v>2374</v>
      </c>
      <c r="O1488">
        <v>7.9</v>
      </c>
      <c r="P1488" s="14">
        <f t="shared" si="23"/>
        <v>6.7799999999999994</v>
      </c>
      <c r="Q1488">
        <f>COUNTIF(preprocessed!$D$2:$D$3791,director!N748)</f>
        <v>4</v>
      </c>
      <c r="R1488" s="43" cm="1">
        <f t="array" ref="R1488">COUNTIF(Table2[Average imdb],"&lt;"&amp;Table2[[#This Row],[Average imdb]])/COUNT((Table2[Average imdb])-1)</f>
        <v>0.60501319261213715</v>
      </c>
    </row>
    <row r="1489" spans="14:18" x14ac:dyDescent="0.3">
      <c r="N1489" t="s">
        <v>2374</v>
      </c>
      <c r="O1489">
        <v>7.3</v>
      </c>
      <c r="P1489" s="14">
        <f t="shared" si="23"/>
        <v>6.7799999999999994</v>
      </c>
      <c r="Q1489">
        <f>COUNTIF(preprocessed!$D$2:$D$3791,director!N879)</f>
        <v>2</v>
      </c>
      <c r="R1489" s="43" cm="1">
        <f t="array" ref="R1489">COUNTIF(Table2[Average imdb],"&lt;"&amp;Table2[[#This Row],[Average imdb]])/COUNT((Table2[Average imdb])-1)</f>
        <v>0.60501319261213715</v>
      </c>
    </row>
    <row r="1490" spans="14:18" x14ac:dyDescent="0.3">
      <c r="N1490" t="s">
        <v>5005</v>
      </c>
      <c r="O1490">
        <v>5.6</v>
      </c>
      <c r="P1490" s="14">
        <f t="shared" si="23"/>
        <v>6.7799999999999994</v>
      </c>
      <c r="Q1490">
        <f>COUNTIF(preprocessed!$D$2:$D$3791,director!N1291)</f>
        <v>1</v>
      </c>
      <c r="R1490" s="43" cm="1">
        <f t="array" ref="R1490">COUNTIF(Table2[Average imdb],"&lt;"&amp;Table2[[#This Row],[Average imdb]])/COUNT((Table2[Average imdb])-1)</f>
        <v>0.60501319261213715</v>
      </c>
    </row>
    <row r="1491" spans="14:18" x14ac:dyDescent="0.3">
      <c r="N1491" t="s">
        <v>5005</v>
      </c>
      <c r="O1491">
        <v>6.2</v>
      </c>
      <c r="P1491" s="14">
        <f t="shared" si="23"/>
        <v>6.7799999999999994</v>
      </c>
      <c r="Q1491">
        <f>COUNTIF(preprocessed!$D$2:$D$3791,director!N1370)</f>
        <v>2</v>
      </c>
      <c r="R1491" s="43" cm="1">
        <f t="array" ref="R1491">COUNTIF(Table2[Average imdb],"&lt;"&amp;Table2[[#This Row],[Average imdb]])/COUNT((Table2[Average imdb])-1)</f>
        <v>0.60501319261213715</v>
      </c>
    </row>
    <row r="1492" spans="14:18" x14ac:dyDescent="0.3">
      <c r="N1492" t="s">
        <v>3203</v>
      </c>
      <c r="O1492">
        <v>7.3</v>
      </c>
      <c r="P1492" s="14">
        <f t="shared" si="23"/>
        <v>6.7799999999999994</v>
      </c>
      <c r="Q1492">
        <f>COUNTIF(preprocessed!$D$2:$D$3791,director!N2747)</f>
        <v>2</v>
      </c>
      <c r="R1492" s="43" cm="1">
        <f t="array" ref="R1492">COUNTIF(Table2[Average imdb],"&lt;"&amp;Table2[[#This Row],[Average imdb]])/COUNT((Table2[Average imdb])-1)</f>
        <v>0.60501319261213715</v>
      </c>
    </row>
    <row r="1493" spans="14:18" x14ac:dyDescent="0.3">
      <c r="N1493" t="s">
        <v>2374</v>
      </c>
      <c r="O1493">
        <v>6.9</v>
      </c>
      <c r="P1493" s="14">
        <f t="shared" si="23"/>
        <v>6.7799999999999994</v>
      </c>
      <c r="Q1493">
        <f>COUNTIF(preprocessed!$D$2:$D$3791,director!N564)</f>
        <v>1</v>
      </c>
      <c r="R1493" s="43" cm="1">
        <f t="array" ref="R1493">COUNTIF(Table2[Average imdb],"&lt;"&amp;Table2[[#This Row],[Average imdb]])/COUNT((Table2[Average imdb])-1)</f>
        <v>0.60501319261213715</v>
      </c>
    </row>
    <row r="1494" spans="14:18" x14ac:dyDescent="0.3">
      <c r="N1494" t="s">
        <v>2374</v>
      </c>
      <c r="O1494">
        <v>6.4</v>
      </c>
      <c r="P1494" s="14">
        <f t="shared" si="23"/>
        <v>6.7799999999999994</v>
      </c>
      <c r="Q1494">
        <f>COUNTIF(preprocessed!$D$2:$D$3791,director!N846)</f>
        <v>2</v>
      </c>
      <c r="R1494" s="43" cm="1">
        <f t="array" ref="R1494">COUNTIF(Table2[Average imdb],"&lt;"&amp;Table2[[#This Row],[Average imdb]])/COUNT((Table2[Average imdb])-1)</f>
        <v>0.60501319261213715</v>
      </c>
    </row>
    <row r="1495" spans="14:18" x14ac:dyDescent="0.3">
      <c r="N1495" t="s">
        <v>2374</v>
      </c>
      <c r="O1495">
        <v>5.4</v>
      </c>
      <c r="P1495" s="14">
        <f t="shared" si="23"/>
        <v>6.7799999999999994</v>
      </c>
      <c r="Q1495">
        <f>COUNTIF(preprocessed!$D$2:$D$3791,director!N1304)</f>
        <v>1</v>
      </c>
      <c r="R1495" s="43" cm="1">
        <f t="array" ref="R1495">COUNTIF(Table2[Average imdb],"&lt;"&amp;Table2[[#This Row],[Average imdb]])/COUNT((Table2[Average imdb])-1)</f>
        <v>0.60501319261213715</v>
      </c>
    </row>
    <row r="1496" spans="14:18" x14ac:dyDescent="0.3">
      <c r="N1496" t="s">
        <v>5005</v>
      </c>
      <c r="O1496">
        <v>5.4</v>
      </c>
      <c r="P1496" s="14">
        <f t="shared" si="23"/>
        <v>6.7799999999999994</v>
      </c>
      <c r="Q1496">
        <f>COUNTIF(preprocessed!$D$2:$D$3791,director!N3383)</f>
        <v>1</v>
      </c>
      <c r="R1496" s="43" cm="1">
        <f t="array" ref="R1496">COUNTIF(Table2[Average imdb],"&lt;"&amp;Table2[[#This Row],[Average imdb]])/COUNT((Table2[Average imdb])-1)</f>
        <v>0.60501319261213715</v>
      </c>
    </row>
    <row r="1497" spans="14:18" x14ac:dyDescent="0.3">
      <c r="N1497" t="s">
        <v>5005</v>
      </c>
      <c r="O1497">
        <v>7.3</v>
      </c>
      <c r="P1497" s="14">
        <f t="shared" si="23"/>
        <v>6.7799999999999994</v>
      </c>
      <c r="Q1497">
        <f>COUNTIF(preprocessed!$D$2:$D$3791,director!N3723)</f>
        <v>1</v>
      </c>
      <c r="R1497" s="43" cm="1">
        <f t="array" ref="R1497">COUNTIF(Table2[Average imdb],"&lt;"&amp;Table2[[#This Row],[Average imdb]])/COUNT((Table2[Average imdb])-1)</f>
        <v>0.60501319261213715</v>
      </c>
    </row>
    <row r="1498" spans="14:18" x14ac:dyDescent="0.3">
      <c r="N1498" t="s">
        <v>5005</v>
      </c>
      <c r="O1498">
        <v>7.8</v>
      </c>
      <c r="P1498" s="14">
        <f t="shared" si="23"/>
        <v>6.7799999999999994</v>
      </c>
      <c r="Q1498">
        <f>COUNTIF(preprocessed!$D$2:$D$3791,director!N3777)</f>
        <v>3</v>
      </c>
      <c r="R1498" s="43" cm="1">
        <f t="array" ref="R1498">COUNTIF(Table2[Average imdb],"&lt;"&amp;Table2[[#This Row],[Average imdb]])/COUNT((Table2[Average imdb])-1)</f>
        <v>0.60501319261213715</v>
      </c>
    </row>
    <row r="1499" spans="14:18" x14ac:dyDescent="0.3">
      <c r="N1499" t="s">
        <v>4906</v>
      </c>
      <c r="O1499">
        <v>8</v>
      </c>
      <c r="P1499" s="14">
        <f t="shared" si="23"/>
        <v>6.7750000000000004</v>
      </c>
      <c r="Q1499">
        <f>COUNTIF(preprocessed!$D$2:$D$3791,director!N2872)</f>
        <v>10</v>
      </c>
      <c r="R1499" s="43" cm="1">
        <f t="array" ref="R1499">COUNTIF(Table2[Average imdb],"&lt;"&amp;Table2[[#This Row],[Average imdb]])/COUNT((Table2[Average imdb])-1)</f>
        <v>0.60395778364116093</v>
      </c>
    </row>
    <row r="1500" spans="14:18" x14ac:dyDescent="0.3">
      <c r="N1500" t="s">
        <v>4906</v>
      </c>
      <c r="O1500">
        <v>6.2</v>
      </c>
      <c r="P1500" s="14">
        <f t="shared" si="23"/>
        <v>6.7750000000000004</v>
      </c>
      <c r="Q1500">
        <f>COUNTIF(preprocessed!$D$2:$D$3791,director!N1695)</f>
        <v>4</v>
      </c>
      <c r="R1500" s="43" cm="1">
        <f t="array" ref="R1500">COUNTIF(Table2[Average imdb],"&lt;"&amp;Table2[[#This Row],[Average imdb]])/COUNT((Table2[Average imdb])-1)</f>
        <v>0.60395778364116093</v>
      </c>
    </row>
    <row r="1501" spans="14:18" x14ac:dyDescent="0.3">
      <c r="N1501" t="s">
        <v>4906</v>
      </c>
      <c r="O1501">
        <v>5.3</v>
      </c>
      <c r="P1501" s="14">
        <f t="shared" si="23"/>
        <v>6.7750000000000004</v>
      </c>
      <c r="Q1501">
        <f>COUNTIF(preprocessed!$D$2:$D$3791,director!N1462)</f>
        <v>1</v>
      </c>
      <c r="R1501" s="43" cm="1">
        <f t="array" ref="R1501">COUNTIF(Table2[Average imdb],"&lt;"&amp;Table2[[#This Row],[Average imdb]])/COUNT((Table2[Average imdb])-1)</f>
        <v>0.60395778364116093</v>
      </c>
    </row>
    <row r="1502" spans="14:18" x14ac:dyDescent="0.3">
      <c r="N1502" t="s">
        <v>4906</v>
      </c>
      <c r="O1502">
        <v>7.6</v>
      </c>
      <c r="P1502" s="14">
        <f t="shared" si="23"/>
        <v>6.7750000000000004</v>
      </c>
      <c r="Q1502">
        <f>COUNTIF(preprocessed!$D$2:$D$3791,director!N1265)</f>
        <v>1</v>
      </c>
      <c r="R1502" s="43" cm="1">
        <f t="array" ref="R1502">COUNTIF(Table2[Average imdb],"&lt;"&amp;Table2[[#This Row],[Average imdb]])/COUNT((Table2[Average imdb])-1)</f>
        <v>0.60395778364116093</v>
      </c>
    </row>
    <row r="1503" spans="14:18" x14ac:dyDescent="0.3">
      <c r="N1503" t="s">
        <v>1091</v>
      </c>
      <c r="O1503">
        <v>5.8</v>
      </c>
      <c r="P1503" s="14">
        <f t="shared" si="23"/>
        <v>6.7714285714285714</v>
      </c>
      <c r="Q1503">
        <f>COUNTIF(preprocessed!$D$2:$D$3791,director!N1333)</f>
        <v>5</v>
      </c>
      <c r="R1503" s="43" cm="1">
        <f t="array" ref="R1503">COUNTIF(Table2[Average imdb],"&lt;"&amp;Table2[[#This Row],[Average imdb]])/COUNT((Table2[Average imdb])-1)</f>
        <v>0.60211081794195254</v>
      </c>
    </row>
    <row r="1504" spans="14:18" x14ac:dyDescent="0.3">
      <c r="N1504" t="s">
        <v>1091</v>
      </c>
      <c r="O1504">
        <v>7</v>
      </c>
      <c r="P1504" s="14">
        <f t="shared" si="23"/>
        <v>6.7714285714285714</v>
      </c>
      <c r="Q1504">
        <f>COUNTIF(preprocessed!$D$2:$D$3791,director!N2159)</f>
        <v>2</v>
      </c>
      <c r="R1504" s="43" cm="1">
        <f t="array" ref="R1504">COUNTIF(Table2[Average imdb],"&lt;"&amp;Table2[[#This Row],[Average imdb]])/COUNT((Table2[Average imdb])-1)</f>
        <v>0.60211081794195254</v>
      </c>
    </row>
    <row r="1505" spans="14:18" x14ac:dyDescent="0.3">
      <c r="N1505" t="s">
        <v>1091</v>
      </c>
      <c r="O1505">
        <v>7.3</v>
      </c>
      <c r="P1505" s="14">
        <f t="shared" si="23"/>
        <v>6.7714285714285714</v>
      </c>
      <c r="Q1505">
        <f>COUNTIF(preprocessed!$D$2:$D$3791,director!N2035)</f>
        <v>4</v>
      </c>
      <c r="R1505" s="43" cm="1">
        <f t="array" ref="R1505">COUNTIF(Table2[Average imdb],"&lt;"&amp;Table2[[#This Row],[Average imdb]])/COUNT((Table2[Average imdb])-1)</f>
        <v>0.60211081794195254</v>
      </c>
    </row>
    <row r="1506" spans="14:18" x14ac:dyDescent="0.3">
      <c r="N1506" t="s">
        <v>1091</v>
      </c>
      <c r="O1506">
        <v>5.8</v>
      </c>
      <c r="P1506" s="14">
        <f t="shared" si="23"/>
        <v>6.7714285714285714</v>
      </c>
      <c r="Q1506">
        <f>COUNTIF(preprocessed!$D$2:$D$3791,director!N238)</f>
        <v>2</v>
      </c>
      <c r="R1506" s="43" cm="1">
        <f t="array" ref="R1506">COUNTIF(Table2[Average imdb],"&lt;"&amp;Table2[[#This Row],[Average imdb]])/COUNT((Table2[Average imdb])-1)</f>
        <v>0.60211081794195254</v>
      </c>
    </row>
    <row r="1507" spans="14:18" x14ac:dyDescent="0.3">
      <c r="N1507" t="s">
        <v>1091</v>
      </c>
      <c r="O1507">
        <v>7.3</v>
      </c>
      <c r="P1507" s="14">
        <f t="shared" si="23"/>
        <v>6.7714285714285714</v>
      </c>
      <c r="Q1507">
        <f>COUNTIF(preprocessed!$D$2:$D$3791,director!N468)</f>
        <v>4</v>
      </c>
      <c r="R1507" s="43" cm="1">
        <f t="array" ref="R1507">COUNTIF(Table2[Average imdb],"&lt;"&amp;Table2[[#This Row],[Average imdb]])/COUNT((Table2[Average imdb])-1)</f>
        <v>0.60211081794195254</v>
      </c>
    </row>
    <row r="1508" spans="14:18" x14ac:dyDescent="0.3">
      <c r="N1508" t="s">
        <v>1091</v>
      </c>
      <c r="O1508">
        <v>7.9</v>
      </c>
      <c r="P1508" s="14">
        <f t="shared" si="23"/>
        <v>6.7714285714285714</v>
      </c>
      <c r="Q1508">
        <f>COUNTIF(preprocessed!$D$2:$D$3791,director!N1841)</f>
        <v>1</v>
      </c>
      <c r="R1508" s="43" cm="1">
        <f t="array" ref="R1508">COUNTIF(Table2[Average imdb],"&lt;"&amp;Table2[[#This Row],[Average imdb]])/COUNT((Table2[Average imdb])-1)</f>
        <v>0.60211081794195254</v>
      </c>
    </row>
    <row r="1509" spans="14:18" x14ac:dyDescent="0.3">
      <c r="N1509" t="s">
        <v>1091</v>
      </c>
      <c r="O1509">
        <v>6.3</v>
      </c>
      <c r="P1509" s="14">
        <f t="shared" si="23"/>
        <v>6.7714285714285714</v>
      </c>
      <c r="Q1509">
        <f>COUNTIF(preprocessed!$D$2:$D$3791,director!N2408)</f>
        <v>1</v>
      </c>
      <c r="R1509" s="43" cm="1">
        <f t="array" ref="R1509">COUNTIF(Table2[Average imdb],"&lt;"&amp;Table2[[#This Row],[Average imdb]])/COUNT((Table2[Average imdb])-1)</f>
        <v>0.60211081794195254</v>
      </c>
    </row>
    <row r="1510" spans="14:18" x14ac:dyDescent="0.3">
      <c r="N1510" t="s">
        <v>7340</v>
      </c>
      <c r="O1510">
        <v>6.6</v>
      </c>
      <c r="P1510" s="14">
        <f t="shared" si="23"/>
        <v>6.7666666666666657</v>
      </c>
      <c r="Q1510">
        <f>COUNTIF(preprocessed!$D$2:$D$3791,director!N3153)</f>
        <v>13</v>
      </c>
      <c r="R1510" s="43" cm="1">
        <f t="array" ref="R1510">COUNTIF(Table2[Average imdb],"&lt;"&amp;Table2[[#This Row],[Average imdb]])/COUNT((Table2[Average imdb])-1)</f>
        <v>0.5949868073878628</v>
      </c>
    </row>
    <row r="1511" spans="14:18" x14ac:dyDescent="0.3">
      <c r="N1511" t="s">
        <v>5631</v>
      </c>
      <c r="O1511">
        <v>6.3</v>
      </c>
      <c r="P1511" s="14">
        <f t="shared" si="23"/>
        <v>6.7666666666666657</v>
      </c>
      <c r="Q1511">
        <f>COUNTIF(preprocessed!$D$2:$D$3791,director!N1473)</f>
        <v>12</v>
      </c>
      <c r="R1511" s="43" cm="1">
        <f t="array" ref="R1511">COUNTIF(Table2[Average imdb],"&lt;"&amp;Table2[[#This Row],[Average imdb]])/COUNT((Table2[Average imdb])-1)</f>
        <v>0.5949868073878628</v>
      </c>
    </row>
    <row r="1512" spans="14:18" x14ac:dyDescent="0.3">
      <c r="N1512" t="s">
        <v>5631</v>
      </c>
      <c r="O1512">
        <v>6.9</v>
      </c>
      <c r="P1512" s="14">
        <f t="shared" si="23"/>
        <v>6.7666666666666657</v>
      </c>
      <c r="Q1512">
        <f>COUNTIF(preprocessed!$D$2:$D$3791,director!N2861)</f>
        <v>10</v>
      </c>
      <c r="R1512" s="43" cm="1">
        <f t="array" ref="R1512">COUNTIF(Table2[Average imdb],"&lt;"&amp;Table2[[#This Row],[Average imdb]])/COUNT((Table2[Average imdb])-1)</f>
        <v>0.5949868073878628</v>
      </c>
    </row>
    <row r="1513" spans="14:18" x14ac:dyDescent="0.3">
      <c r="N1513" t="s">
        <v>7340</v>
      </c>
      <c r="O1513">
        <v>6.6</v>
      </c>
      <c r="P1513" s="14">
        <f t="shared" si="23"/>
        <v>6.7666666666666657</v>
      </c>
      <c r="Q1513">
        <f>COUNTIF(preprocessed!$D$2:$D$3791,director!N2355)</f>
        <v>7</v>
      </c>
      <c r="R1513" s="43" cm="1">
        <f t="array" ref="R1513">COUNTIF(Table2[Average imdb],"&lt;"&amp;Table2[[#This Row],[Average imdb]])/COUNT((Table2[Average imdb])-1)</f>
        <v>0.5949868073878628</v>
      </c>
    </row>
    <row r="1514" spans="14:18" x14ac:dyDescent="0.3">
      <c r="N1514" t="s">
        <v>7340</v>
      </c>
      <c r="O1514">
        <v>7.1</v>
      </c>
      <c r="P1514" s="14">
        <f t="shared" si="23"/>
        <v>6.7666666666666657</v>
      </c>
      <c r="Q1514">
        <f>COUNTIF(preprocessed!$D$2:$D$3791,director!N1982)</f>
        <v>8</v>
      </c>
      <c r="R1514" s="43" cm="1">
        <f t="array" ref="R1514">COUNTIF(Table2[Average imdb],"&lt;"&amp;Table2[[#This Row],[Average imdb]])/COUNT((Table2[Average imdb])-1)</f>
        <v>0.5949868073878628</v>
      </c>
    </row>
    <row r="1515" spans="14:18" x14ac:dyDescent="0.3">
      <c r="N1515" t="s">
        <v>5631</v>
      </c>
      <c r="O1515">
        <v>7.1</v>
      </c>
      <c r="P1515" s="14">
        <f t="shared" si="23"/>
        <v>6.7666666666666657</v>
      </c>
      <c r="Q1515">
        <f>COUNTIF(preprocessed!$D$2:$D$3791,director!N2480)</f>
        <v>4</v>
      </c>
      <c r="R1515" s="43" cm="1">
        <f t="array" ref="R1515">COUNTIF(Table2[Average imdb],"&lt;"&amp;Table2[[#This Row],[Average imdb]])/COUNT((Table2[Average imdb])-1)</f>
        <v>0.5949868073878628</v>
      </c>
    </row>
    <row r="1516" spans="14:18" x14ac:dyDescent="0.3">
      <c r="N1516" t="s">
        <v>529</v>
      </c>
      <c r="O1516">
        <v>5.6</v>
      </c>
      <c r="P1516" s="14">
        <f t="shared" si="23"/>
        <v>6.7666666666666666</v>
      </c>
      <c r="Q1516">
        <f>COUNTIF(preprocessed!$D$2:$D$3791,director!N103)</f>
        <v>9</v>
      </c>
      <c r="R1516" s="43" cm="1">
        <f t="array" ref="R1516">COUNTIF(Table2[Average imdb],"&lt;"&amp;Table2[[#This Row],[Average imdb]])/COUNT((Table2[Average imdb])-1)</f>
        <v>0.5949868073878628</v>
      </c>
    </row>
    <row r="1517" spans="14:18" x14ac:dyDescent="0.3">
      <c r="N1517" t="s">
        <v>2719</v>
      </c>
      <c r="O1517">
        <v>6.5</v>
      </c>
      <c r="P1517" s="14">
        <f t="shared" si="23"/>
        <v>6.7666666666666666</v>
      </c>
      <c r="Q1517">
        <f>COUNTIF(preprocessed!$D$2:$D$3791,director!N1767)</f>
        <v>3</v>
      </c>
      <c r="R1517" s="43" cm="1">
        <f t="array" ref="R1517">COUNTIF(Table2[Average imdb],"&lt;"&amp;Table2[[#This Row],[Average imdb]])/COUNT((Table2[Average imdb])-1)</f>
        <v>0.5949868073878628</v>
      </c>
    </row>
    <row r="1518" spans="14:18" x14ac:dyDescent="0.3">
      <c r="N1518" t="s">
        <v>3566</v>
      </c>
      <c r="O1518">
        <v>6.6</v>
      </c>
      <c r="P1518" s="14">
        <f t="shared" si="23"/>
        <v>6.7666666666666666</v>
      </c>
      <c r="Q1518">
        <f>COUNTIF(preprocessed!$D$2:$D$3791,director!N891)</f>
        <v>8</v>
      </c>
      <c r="R1518" s="43" cm="1">
        <f t="array" ref="R1518">COUNTIF(Table2[Average imdb],"&lt;"&amp;Table2[[#This Row],[Average imdb]])/COUNT((Table2[Average imdb])-1)</f>
        <v>0.5949868073878628</v>
      </c>
    </row>
    <row r="1519" spans="14:18" x14ac:dyDescent="0.3">
      <c r="N1519" t="s">
        <v>2719</v>
      </c>
      <c r="O1519">
        <v>7.1</v>
      </c>
      <c r="P1519" s="14">
        <f t="shared" si="23"/>
        <v>6.7666666666666666</v>
      </c>
      <c r="Q1519">
        <f>COUNTIF(preprocessed!$D$2:$D$3791,director!N657)</f>
        <v>1</v>
      </c>
      <c r="R1519" s="43" cm="1">
        <f t="array" ref="R1519">COUNTIF(Table2[Average imdb],"&lt;"&amp;Table2[[#This Row],[Average imdb]])/COUNT((Table2[Average imdb])-1)</f>
        <v>0.5949868073878628</v>
      </c>
    </row>
    <row r="1520" spans="14:18" x14ac:dyDescent="0.3">
      <c r="N1520" t="s">
        <v>3566</v>
      </c>
      <c r="O1520">
        <v>6.7</v>
      </c>
      <c r="P1520" s="14">
        <f t="shared" si="23"/>
        <v>6.7666666666666666</v>
      </c>
      <c r="Q1520">
        <f>COUNTIF(preprocessed!$D$2:$D$3791,director!N1490)</f>
        <v>10</v>
      </c>
      <c r="R1520" s="43" cm="1">
        <f t="array" ref="R1520">COUNTIF(Table2[Average imdb],"&lt;"&amp;Table2[[#This Row],[Average imdb]])/COUNT((Table2[Average imdb])-1)</f>
        <v>0.5949868073878628</v>
      </c>
    </row>
    <row r="1521" spans="14:18" x14ac:dyDescent="0.3">
      <c r="N1521" t="s">
        <v>529</v>
      </c>
      <c r="O1521">
        <v>6.6</v>
      </c>
      <c r="P1521" s="14">
        <f t="shared" si="23"/>
        <v>6.7666666666666666</v>
      </c>
      <c r="Q1521">
        <f>COUNTIF(preprocessed!$D$2:$D$3791,director!N904)</f>
        <v>8</v>
      </c>
      <c r="R1521" s="43" cm="1">
        <f t="array" ref="R1521">COUNTIF(Table2[Average imdb],"&lt;"&amp;Table2[[#This Row],[Average imdb]])/COUNT((Table2[Average imdb])-1)</f>
        <v>0.5949868073878628</v>
      </c>
    </row>
    <row r="1522" spans="14:18" x14ac:dyDescent="0.3">
      <c r="N1522" t="s">
        <v>529</v>
      </c>
      <c r="O1522">
        <v>6.4</v>
      </c>
      <c r="P1522" s="14">
        <f t="shared" si="23"/>
        <v>6.7666666666666666</v>
      </c>
      <c r="Q1522">
        <f>COUNTIF(preprocessed!$D$2:$D$3791,director!N213)</f>
        <v>3</v>
      </c>
      <c r="R1522" s="43" cm="1">
        <f t="array" ref="R1522">COUNTIF(Table2[Average imdb],"&lt;"&amp;Table2[[#This Row],[Average imdb]])/COUNT((Table2[Average imdb])-1)</f>
        <v>0.5949868073878628</v>
      </c>
    </row>
    <row r="1523" spans="14:18" x14ac:dyDescent="0.3">
      <c r="N1523" t="s">
        <v>529</v>
      </c>
      <c r="O1523">
        <v>7.2</v>
      </c>
      <c r="P1523" s="14">
        <f t="shared" si="23"/>
        <v>6.7666666666666666</v>
      </c>
      <c r="Q1523">
        <f>COUNTIF(preprocessed!$D$2:$D$3791,director!N144)</f>
        <v>10</v>
      </c>
      <c r="R1523" s="43" cm="1">
        <f t="array" ref="R1523">COUNTIF(Table2[Average imdb],"&lt;"&amp;Table2[[#This Row],[Average imdb]])/COUNT((Table2[Average imdb])-1)</f>
        <v>0.5949868073878628</v>
      </c>
    </row>
    <row r="1524" spans="14:18" x14ac:dyDescent="0.3">
      <c r="N1524" t="s">
        <v>529</v>
      </c>
      <c r="O1524">
        <v>6.4</v>
      </c>
      <c r="P1524" s="14">
        <f t="shared" si="23"/>
        <v>6.7666666666666666</v>
      </c>
      <c r="Q1524">
        <f>COUNTIF(preprocessed!$D$2:$D$3791,director!N384)</f>
        <v>2</v>
      </c>
      <c r="R1524" s="43" cm="1">
        <f t="array" ref="R1524">COUNTIF(Table2[Average imdb],"&lt;"&amp;Table2[[#This Row],[Average imdb]])/COUNT((Table2[Average imdb])-1)</f>
        <v>0.5949868073878628</v>
      </c>
    </row>
    <row r="1525" spans="14:18" x14ac:dyDescent="0.3">
      <c r="N1525" t="s">
        <v>3566</v>
      </c>
      <c r="O1525">
        <v>7</v>
      </c>
      <c r="P1525" s="14">
        <f t="shared" si="23"/>
        <v>6.7666666666666666</v>
      </c>
      <c r="Q1525">
        <f>COUNTIF(preprocessed!$D$2:$D$3791,director!N1297)</f>
        <v>1</v>
      </c>
      <c r="R1525" s="43" cm="1">
        <f t="array" ref="R1525">COUNTIF(Table2[Average imdb],"&lt;"&amp;Table2[[#This Row],[Average imdb]])/COUNT((Table2[Average imdb])-1)</f>
        <v>0.5949868073878628</v>
      </c>
    </row>
    <row r="1526" spans="14:18" x14ac:dyDescent="0.3">
      <c r="N1526" t="s">
        <v>529</v>
      </c>
      <c r="O1526">
        <v>8.4</v>
      </c>
      <c r="P1526" s="14">
        <f t="shared" si="23"/>
        <v>6.7666666666666666</v>
      </c>
      <c r="Q1526">
        <f>COUNTIF(preprocessed!$D$2:$D$3791,director!N2641)</f>
        <v>2</v>
      </c>
      <c r="R1526" s="43" cm="1">
        <f t="array" ref="R1526">COUNTIF(Table2[Average imdb],"&lt;"&amp;Table2[[#This Row],[Average imdb]])/COUNT((Table2[Average imdb])-1)</f>
        <v>0.5949868073878628</v>
      </c>
    </row>
    <row r="1527" spans="14:18" x14ac:dyDescent="0.3">
      <c r="N1527" t="s">
        <v>2719</v>
      </c>
      <c r="O1527">
        <v>6.7</v>
      </c>
      <c r="P1527" s="14">
        <f t="shared" si="23"/>
        <v>6.7666666666666666</v>
      </c>
      <c r="Q1527">
        <f>COUNTIF(preprocessed!$D$2:$D$3791,director!N685)</f>
        <v>1</v>
      </c>
      <c r="R1527" s="43" cm="1">
        <f t="array" ref="R1527">COUNTIF(Table2[Average imdb],"&lt;"&amp;Table2[[#This Row],[Average imdb]])/COUNT((Table2[Average imdb])-1)</f>
        <v>0.5949868073878628</v>
      </c>
    </row>
    <row r="1528" spans="14:18" x14ac:dyDescent="0.3">
      <c r="N1528" t="s">
        <v>892</v>
      </c>
      <c r="O1528">
        <v>6.7</v>
      </c>
      <c r="P1528" s="14">
        <f t="shared" si="23"/>
        <v>6.7666666666666675</v>
      </c>
      <c r="Q1528">
        <f>COUNTIF(preprocessed!$D$2:$D$3791,director!N982)</f>
        <v>6</v>
      </c>
      <c r="R1528" s="43" cm="1">
        <f t="array" ref="R1528">COUNTIF(Table2[Average imdb],"&lt;"&amp;Table2[[#This Row],[Average imdb]])/COUNT((Table2[Average imdb])-1)</f>
        <v>0.5949868073878628</v>
      </c>
    </row>
    <row r="1529" spans="14:18" x14ac:dyDescent="0.3">
      <c r="N1529" t="s">
        <v>892</v>
      </c>
      <c r="O1529">
        <v>7.5</v>
      </c>
      <c r="P1529" s="14">
        <f t="shared" si="23"/>
        <v>6.7666666666666675</v>
      </c>
      <c r="Q1529">
        <f>COUNTIF(preprocessed!$D$2:$D$3791,director!N3019)</f>
        <v>4</v>
      </c>
      <c r="R1529" s="43" cm="1">
        <f t="array" ref="R1529">COUNTIF(Table2[Average imdb],"&lt;"&amp;Table2[[#This Row],[Average imdb]])/COUNT((Table2[Average imdb])-1)</f>
        <v>0.5949868073878628</v>
      </c>
    </row>
    <row r="1530" spans="14:18" x14ac:dyDescent="0.3">
      <c r="N1530" t="s">
        <v>892</v>
      </c>
      <c r="O1530">
        <v>6.9</v>
      </c>
      <c r="P1530" s="14">
        <f t="shared" si="23"/>
        <v>6.7666666666666675</v>
      </c>
      <c r="Q1530">
        <f>COUNTIF(preprocessed!$D$2:$D$3791,director!N1017)</f>
        <v>2</v>
      </c>
      <c r="R1530" s="43" cm="1">
        <f t="array" ref="R1530">COUNTIF(Table2[Average imdb],"&lt;"&amp;Table2[[#This Row],[Average imdb]])/COUNT((Table2[Average imdb])-1)</f>
        <v>0.5949868073878628</v>
      </c>
    </row>
    <row r="1531" spans="14:18" x14ac:dyDescent="0.3">
      <c r="N1531" t="s">
        <v>892</v>
      </c>
      <c r="O1531">
        <v>6.5</v>
      </c>
      <c r="P1531" s="14">
        <f t="shared" si="23"/>
        <v>6.7666666666666675</v>
      </c>
      <c r="Q1531">
        <f>COUNTIF(preprocessed!$D$2:$D$3791,director!N1777)</f>
        <v>9</v>
      </c>
      <c r="R1531" s="43" cm="1">
        <f t="array" ref="R1531">COUNTIF(Table2[Average imdb],"&lt;"&amp;Table2[[#This Row],[Average imdb]])/COUNT((Table2[Average imdb])-1)</f>
        <v>0.5949868073878628</v>
      </c>
    </row>
    <row r="1532" spans="14:18" x14ac:dyDescent="0.3">
      <c r="N1532" t="s">
        <v>892</v>
      </c>
      <c r="O1532">
        <v>6.7</v>
      </c>
      <c r="P1532" s="14">
        <f t="shared" si="23"/>
        <v>6.7666666666666675</v>
      </c>
      <c r="Q1532">
        <f>COUNTIF(preprocessed!$D$2:$D$3791,director!N2504)</f>
        <v>4</v>
      </c>
      <c r="R1532" s="43" cm="1">
        <f t="array" ref="R1532">COUNTIF(Table2[Average imdb],"&lt;"&amp;Table2[[#This Row],[Average imdb]])/COUNT((Table2[Average imdb])-1)</f>
        <v>0.5949868073878628</v>
      </c>
    </row>
    <row r="1533" spans="14:18" x14ac:dyDescent="0.3">
      <c r="N1533" t="s">
        <v>892</v>
      </c>
      <c r="O1533">
        <v>6.4</v>
      </c>
      <c r="P1533" s="14">
        <f t="shared" si="23"/>
        <v>6.7666666666666675</v>
      </c>
      <c r="Q1533">
        <f>COUNTIF(preprocessed!$D$2:$D$3791,director!N187)</f>
        <v>2</v>
      </c>
      <c r="R1533" s="43" cm="1">
        <f t="array" ref="R1533">COUNTIF(Table2[Average imdb],"&lt;"&amp;Table2[[#This Row],[Average imdb]])/COUNT((Table2[Average imdb])-1)</f>
        <v>0.5949868073878628</v>
      </c>
    </row>
    <row r="1534" spans="14:18" x14ac:dyDescent="0.3">
      <c r="N1534" t="s">
        <v>892</v>
      </c>
      <c r="O1534">
        <v>6.2</v>
      </c>
      <c r="P1534" s="14">
        <f t="shared" si="23"/>
        <v>6.7666666666666675</v>
      </c>
      <c r="Q1534">
        <f>COUNTIF(preprocessed!$D$2:$D$3791,director!N368)</f>
        <v>2</v>
      </c>
      <c r="R1534" s="43" cm="1">
        <f t="array" ref="R1534">COUNTIF(Table2[Average imdb],"&lt;"&amp;Table2[[#This Row],[Average imdb]])/COUNT((Table2[Average imdb])-1)</f>
        <v>0.5949868073878628</v>
      </c>
    </row>
    <row r="1535" spans="14:18" x14ac:dyDescent="0.3">
      <c r="N1535" t="s">
        <v>892</v>
      </c>
      <c r="O1535">
        <v>6.9</v>
      </c>
      <c r="P1535" s="14">
        <f t="shared" si="23"/>
        <v>6.7666666666666675</v>
      </c>
      <c r="Q1535">
        <f>COUNTIF(preprocessed!$D$2:$D$3791,director!N663)</f>
        <v>1</v>
      </c>
      <c r="R1535" s="43" cm="1">
        <f t="array" ref="R1535">COUNTIF(Table2[Average imdb],"&lt;"&amp;Table2[[#This Row],[Average imdb]])/COUNT((Table2[Average imdb])-1)</f>
        <v>0.5949868073878628</v>
      </c>
    </row>
    <row r="1536" spans="14:18" x14ac:dyDescent="0.3">
      <c r="N1536" t="s">
        <v>892</v>
      </c>
      <c r="O1536">
        <v>7.1</v>
      </c>
      <c r="P1536" s="14">
        <f t="shared" si="23"/>
        <v>6.7666666666666675</v>
      </c>
      <c r="Q1536">
        <f>COUNTIF(preprocessed!$D$2:$D$3791,director!N2082)</f>
        <v>1</v>
      </c>
      <c r="R1536" s="43" cm="1">
        <f t="array" ref="R1536">COUNTIF(Table2[Average imdb],"&lt;"&amp;Table2[[#This Row],[Average imdb]])/COUNT((Table2[Average imdb])-1)</f>
        <v>0.5949868073878628</v>
      </c>
    </row>
    <row r="1537" spans="14:18" x14ac:dyDescent="0.3">
      <c r="N1537" t="s">
        <v>3560</v>
      </c>
      <c r="O1537">
        <v>6.6</v>
      </c>
      <c r="P1537" s="14">
        <f t="shared" si="23"/>
        <v>6.7625000000000002</v>
      </c>
      <c r="Q1537">
        <f>COUNTIF(preprocessed!$D$2:$D$3791,director!N1603)</f>
        <v>10</v>
      </c>
      <c r="R1537" s="43" cm="1">
        <f t="array" ref="R1537">COUNTIF(Table2[Average imdb],"&lt;"&amp;Table2[[#This Row],[Average imdb]])/COUNT((Table2[Average imdb])-1)</f>
        <v>0.59287598944591025</v>
      </c>
    </row>
    <row r="1538" spans="14:18" x14ac:dyDescent="0.3">
      <c r="N1538" t="s">
        <v>3560</v>
      </c>
      <c r="O1538">
        <v>7.3</v>
      </c>
      <c r="P1538" s="14">
        <f t="shared" ref="P1538:P1601" si="24">AVERAGEIF($N$2:$N$3791,N1538,$O$2:$O$3791)</f>
        <v>6.7625000000000002</v>
      </c>
      <c r="Q1538">
        <f>COUNTIF(preprocessed!$D$2:$D$3791,director!N3260)</f>
        <v>9</v>
      </c>
      <c r="R1538" s="43" cm="1">
        <f t="array" ref="R1538">COUNTIF(Table2[Average imdb],"&lt;"&amp;Table2[[#This Row],[Average imdb]])/COUNT((Table2[Average imdb])-1)</f>
        <v>0.59287598944591025</v>
      </c>
    </row>
    <row r="1539" spans="14:18" x14ac:dyDescent="0.3">
      <c r="N1539" t="s">
        <v>3560</v>
      </c>
      <c r="O1539">
        <v>7.6</v>
      </c>
      <c r="P1539" s="14">
        <f t="shared" si="24"/>
        <v>6.7625000000000002</v>
      </c>
      <c r="Q1539">
        <f>COUNTIF(preprocessed!$D$2:$D$3791,director!N889)</f>
        <v>8</v>
      </c>
      <c r="R1539" s="43" cm="1">
        <f t="array" ref="R1539">COUNTIF(Table2[Average imdb],"&lt;"&amp;Table2[[#This Row],[Average imdb]])/COUNT((Table2[Average imdb])-1)</f>
        <v>0.59287598944591025</v>
      </c>
    </row>
    <row r="1540" spans="14:18" x14ac:dyDescent="0.3">
      <c r="N1540" t="s">
        <v>3560</v>
      </c>
      <c r="O1540">
        <v>7.2</v>
      </c>
      <c r="P1540" s="14">
        <f t="shared" si="24"/>
        <v>6.7625000000000002</v>
      </c>
      <c r="Q1540">
        <f>COUNTIF(preprocessed!$D$2:$D$3791,director!N1904)</f>
        <v>1</v>
      </c>
      <c r="R1540" s="43" cm="1">
        <f t="array" ref="R1540">COUNTIF(Table2[Average imdb],"&lt;"&amp;Table2[[#This Row],[Average imdb]])/COUNT((Table2[Average imdb])-1)</f>
        <v>0.59287598944591025</v>
      </c>
    </row>
    <row r="1541" spans="14:18" x14ac:dyDescent="0.3">
      <c r="N1541" t="s">
        <v>3560</v>
      </c>
      <c r="O1541">
        <v>5.5</v>
      </c>
      <c r="P1541" s="14">
        <f t="shared" si="24"/>
        <v>6.7625000000000002</v>
      </c>
      <c r="Q1541">
        <f>COUNTIF(preprocessed!$D$2:$D$3791,director!N1589)</f>
        <v>3</v>
      </c>
      <c r="R1541" s="43" cm="1">
        <f t="array" ref="R1541">COUNTIF(Table2[Average imdb],"&lt;"&amp;Table2[[#This Row],[Average imdb]])/COUNT((Table2[Average imdb])-1)</f>
        <v>0.59287598944591025</v>
      </c>
    </row>
    <row r="1542" spans="14:18" x14ac:dyDescent="0.3">
      <c r="N1542" t="s">
        <v>3560</v>
      </c>
      <c r="O1542">
        <v>7.1</v>
      </c>
      <c r="P1542" s="14">
        <f t="shared" si="24"/>
        <v>6.7625000000000002</v>
      </c>
      <c r="Q1542">
        <f>COUNTIF(preprocessed!$D$2:$D$3791,director!N1828)</f>
        <v>4</v>
      </c>
      <c r="R1542" s="43" cm="1">
        <f t="array" ref="R1542">COUNTIF(Table2[Average imdb],"&lt;"&amp;Table2[[#This Row],[Average imdb]])/COUNT((Table2[Average imdb])-1)</f>
        <v>0.59287598944591025</v>
      </c>
    </row>
    <row r="1543" spans="14:18" x14ac:dyDescent="0.3">
      <c r="N1543" t="s">
        <v>3560</v>
      </c>
      <c r="O1543">
        <v>6</v>
      </c>
      <c r="P1543" s="14">
        <f t="shared" si="24"/>
        <v>6.7625000000000002</v>
      </c>
      <c r="Q1543">
        <f>COUNTIF(preprocessed!$D$2:$D$3791,director!N2095)</f>
        <v>7</v>
      </c>
      <c r="R1543" s="43" cm="1">
        <f t="array" ref="R1543">COUNTIF(Table2[Average imdb],"&lt;"&amp;Table2[[#This Row],[Average imdb]])/COUNT((Table2[Average imdb])-1)</f>
        <v>0.59287598944591025</v>
      </c>
    </row>
    <row r="1544" spans="14:18" x14ac:dyDescent="0.3">
      <c r="N1544" t="s">
        <v>3560</v>
      </c>
      <c r="O1544">
        <v>6.8</v>
      </c>
      <c r="P1544" s="14">
        <f t="shared" si="24"/>
        <v>6.7625000000000002</v>
      </c>
      <c r="Q1544">
        <f>COUNTIF(preprocessed!$D$2:$D$3791,director!N2667)</f>
        <v>4</v>
      </c>
      <c r="R1544" s="43" cm="1">
        <f t="array" ref="R1544">COUNTIF(Table2[Average imdb],"&lt;"&amp;Table2[[#This Row],[Average imdb]])/COUNT((Table2[Average imdb])-1)</f>
        <v>0.59287598944591025</v>
      </c>
    </row>
    <row r="1545" spans="14:18" x14ac:dyDescent="0.3">
      <c r="N1545" t="s">
        <v>597</v>
      </c>
      <c r="O1545">
        <v>6.9</v>
      </c>
      <c r="P1545" s="14">
        <f t="shared" si="24"/>
        <v>6.76</v>
      </c>
      <c r="Q1545">
        <f>COUNTIF(preprocessed!$D$2:$D$3791,director!N499)</f>
        <v>7</v>
      </c>
      <c r="R1545" s="43" cm="1">
        <f t="array" ref="R1545">COUNTIF(Table2[Average imdb],"&lt;"&amp;Table2[[#This Row],[Average imdb]])/COUNT((Table2[Average imdb])-1)</f>
        <v>0.59023746701846969</v>
      </c>
    </row>
    <row r="1546" spans="14:18" x14ac:dyDescent="0.3">
      <c r="N1546" t="s">
        <v>1716</v>
      </c>
      <c r="O1546">
        <v>6.6</v>
      </c>
      <c r="P1546" s="14">
        <f t="shared" si="24"/>
        <v>6.76</v>
      </c>
      <c r="Q1546">
        <f>COUNTIF(preprocessed!$D$2:$D$3791,director!N394)</f>
        <v>6</v>
      </c>
      <c r="R1546" s="43" cm="1">
        <f t="array" ref="R1546">COUNTIF(Table2[Average imdb],"&lt;"&amp;Table2[[#This Row],[Average imdb]])/COUNT((Table2[Average imdb])-1)</f>
        <v>0.59023746701846969</v>
      </c>
    </row>
    <row r="1547" spans="14:18" x14ac:dyDescent="0.3">
      <c r="N1547" t="s">
        <v>597</v>
      </c>
      <c r="O1547">
        <v>6.7</v>
      </c>
      <c r="P1547" s="14">
        <f t="shared" si="24"/>
        <v>6.76</v>
      </c>
      <c r="Q1547">
        <f>COUNTIF(preprocessed!$D$2:$D$3791,director!N119)</f>
        <v>1</v>
      </c>
      <c r="R1547" s="43" cm="1">
        <f t="array" ref="R1547">COUNTIF(Table2[Average imdb],"&lt;"&amp;Table2[[#This Row],[Average imdb]])/COUNT((Table2[Average imdb])-1)</f>
        <v>0.59023746701846969</v>
      </c>
    </row>
    <row r="1548" spans="14:18" x14ac:dyDescent="0.3">
      <c r="N1548" t="s">
        <v>597</v>
      </c>
      <c r="O1548">
        <v>6.9</v>
      </c>
      <c r="P1548" s="14">
        <f t="shared" si="24"/>
        <v>6.76</v>
      </c>
      <c r="Q1548">
        <f>COUNTIF(preprocessed!$D$2:$D$3791,director!N145)</f>
        <v>10</v>
      </c>
      <c r="R1548" s="43" cm="1">
        <f t="array" ref="R1548">COUNTIF(Table2[Average imdb],"&lt;"&amp;Table2[[#This Row],[Average imdb]])/COUNT((Table2[Average imdb])-1)</f>
        <v>0.59023746701846969</v>
      </c>
    </row>
    <row r="1549" spans="14:18" x14ac:dyDescent="0.3">
      <c r="N1549" t="s">
        <v>1716</v>
      </c>
      <c r="O1549">
        <v>7.2</v>
      </c>
      <c r="P1549" s="14">
        <f t="shared" si="24"/>
        <v>6.76</v>
      </c>
      <c r="Q1549">
        <f>COUNTIF(preprocessed!$D$2:$D$3791,director!N1138)</f>
        <v>4</v>
      </c>
      <c r="R1549" s="43" cm="1">
        <f t="array" ref="R1549">COUNTIF(Table2[Average imdb],"&lt;"&amp;Table2[[#This Row],[Average imdb]])/COUNT((Table2[Average imdb])-1)</f>
        <v>0.59023746701846969</v>
      </c>
    </row>
    <row r="1550" spans="14:18" x14ac:dyDescent="0.3">
      <c r="N1550" t="s">
        <v>1716</v>
      </c>
      <c r="O1550">
        <v>6.7</v>
      </c>
      <c r="P1550" s="14">
        <f t="shared" si="24"/>
        <v>6.76</v>
      </c>
      <c r="Q1550">
        <f>COUNTIF(preprocessed!$D$2:$D$3791,director!N432)</f>
        <v>3</v>
      </c>
      <c r="R1550" s="43" cm="1">
        <f t="array" ref="R1550">COUNTIF(Table2[Average imdb],"&lt;"&amp;Table2[[#This Row],[Average imdb]])/COUNT((Table2[Average imdb])-1)</f>
        <v>0.59023746701846969</v>
      </c>
    </row>
    <row r="1551" spans="14:18" x14ac:dyDescent="0.3">
      <c r="N1551" t="s">
        <v>1716</v>
      </c>
      <c r="O1551">
        <v>6.4</v>
      </c>
      <c r="P1551" s="14">
        <f t="shared" si="24"/>
        <v>6.76</v>
      </c>
      <c r="Q1551">
        <f>COUNTIF(preprocessed!$D$2:$D$3791,director!N617)</f>
        <v>3</v>
      </c>
      <c r="R1551" s="43" cm="1">
        <f t="array" ref="R1551">COUNTIF(Table2[Average imdb],"&lt;"&amp;Table2[[#This Row],[Average imdb]])/COUNT((Table2[Average imdb])-1)</f>
        <v>0.59023746701846969</v>
      </c>
    </row>
    <row r="1552" spans="14:18" x14ac:dyDescent="0.3">
      <c r="N1552" t="s">
        <v>597</v>
      </c>
      <c r="O1552">
        <v>6.7</v>
      </c>
      <c r="P1552" s="14">
        <f t="shared" si="24"/>
        <v>6.76</v>
      </c>
      <c r="Q1552">
        <f>COUNTIF(preprocessed!$D$2:$D$3791,director!N178)</f>
        <v>1</v>
      </c>
      <c r="R1552" s="43" cm="1">
        <f t="array" ref="R1552">COUNTIF(Table2[Average imdb],"&lt;"&amp;Table2[[#This Row],[Average imdb]])/COUNT((Table2[Average imdb])-1)</f>
        <v>0.59023746701846969</v>
      </c>
    </row>
    <row r="1553" spans="14:18" x14ac:dyDescent="0.3">
      <c r="N1553" t="s">
        <v>1716</v>
      </c>
      <c r="O1553">
        <v>6.9</v>
      </c>
      <c r="P1553" s="14">
        <f t="shared" si="24"/>
        <v>6.76</v>
      </c>
      <c r="Q1553">
        <f>COUNTIF(preprocessed!$D$2:$D$3791,director!N392)</f>
        <v>1</v>
      </c>
      <c r="R1553" s="43" cm="1">
        <f t="array" ref="R1553">COUNTIF(Table2[Average imdb],"&lt;"&amp;Table2[[#This Row],[Average imdb]])/COUNT((Table2[Average imdb])-1)</f>
        <v>0.59023746701846969</v>
      </c>
    </row>
    <row r="1554" spans="14:18" x14ac:dyDescent="0.3">
      <c r="N1554" t="s">
        <v>597</v>
      </c>
      <c r="O1554">
        <v>6.6</v>
      </c>
      <c r="P1554" s="14">
        <f t="shared" si="24"/>
        <v>6.76</v>
      </c>
      <c r="Q1554">
        <f>COUNTIF(preprocessed!$D$2:$D$3791,director!N689)</f>
        <v>1</v>
      </c>
      <c r="R1554" s="43" cm="1">
        <f t="array" ref="R1554">COUNTIF(Table2[Average imdb],"&lt;"&amp;Table2[[#This Row],[Average imdb]])/COUNT((Table2[Average imdb])-1)</f>
        <v>0.59023746701846969</v>
      </c>
    </row>
    <row r="1555" spans="14:18" x14ac:dyDescent="0.3">
      <c r="N1555" t="s">
        <v>3943</v>
      </c>
      <c r="O1555">
        <v>6.1</v>
      </c>
      <c r="P1555" s="14">
        <f t="shared" si="24"/>
        <v>6.75</v>
      </c>
      <c r="Q1555">
        <f>COUNTIF(preprocessed!$D$2:$D$3791,director!N1207)</f>
        <v>13</v>
      </c>
      <c r="R1555" s="43" cm="1">
        <f t="array" ref="R1555">COUNTIF(Table2[Average imdb],"&lt;"&amp;Table2[[#This Row],[Average imdb]])/COUNT((Table2[Average imdb])-1)</f>
        <v>0.58654353562005279</v>
      </c>
    </row>
    <row r="1556" spans="14:18" x14ac:dyDescent="0.3">
      <c r="N1556" t="s">
        <v>6235</v>
      </c>
      <c r="O1556">
        <v>6.6</v>
      </c>
      <c r="P1556" s="14">
        <f t="shared" si="24"/>
        <v>6.75</v>
      </c>
      <c r="Q1556">
        <f>COUNTIF(preprocessed!$D$2:$D$3791,director!N2327)</f>
        <v>12</v>
      </c>
      <c r="R1556" s="43" cm="1">
        <f t="array" ref="R1556">COUNTIF(Table2[Average imdb],"&lt;"&amp;Table2[[#This Row],[Average imdb]])/COUNT((Table2[Average imdb])-1)</f>
        <v>0.58654353562005279</v>
      </c>
    </row>
    <row r="1557" spans="14:18" x14ac:dyDescent="0.3">
      <c r="N1557" t="s">
        <v>874</v>
      </c>
      <c r="O1557">
        <v>6.8</v>
      </c>
      <c r="P1557" s="14">
        <f t="shared" si="24"/>
        <v>6.75</v>
      </c>
      <c r="Q1557">
        <f>COUNTIF(preprocessed!$D$2:$D$3791,director!N424)</f>
        <v>8</v>
      </c>
      <c r="R1557" s="43" cm="1">
        <f t="array" ref="R1557">COUNTIF(Table2[Average imdb],"&lt;"&amp;Table2[[#This Row],[Average imdb]])/COUNT((Table2[Average imdb])-1)</f>
        <v>0.58654353562005279</v>
      </c>
    </row>
    <row r="1558" spans="14:18" x14ac:dyDescent="0.3">
      <c r="N1558" t="s">
        <v>3943</v>
      </c>
      <c r="O1558">
        <v>7.2</v>
      </c>
      <c r="P1558" s="14">
        <f t="shared" si="24"/>
        <v>6.75</v>
      </c>
      <c r="Q1558">
        <f>COUNTIF(preprocessed!$D$2:$D$3791,director!N1124)</f>
        <v>5</v>
      </c>
      <c r="R1558" s="43" cm="1">
        <f t="array" ref="R1558">COUNTIF(Table2[Average imdb],"&lt;"&amp;Table2[[#This Row],[Average imdb]])/COUNT((Table2[Average imdb])-1)</f>
        <v>0.58654353562005279</v>
      </c>
    </row>
    <row r="1559" spans="14:18" x14ac:dyDescent="0.3">
      <c r="N1559" t="s">
        <v>9541</v>
      </c>
      <c r="O1559">
        <v>7.1</v>
      </c>
      <c r="P1559" s="14">
        <f t="shared" si="24"/>
        <v>6.75</v>
      </c>
      <c r="Q1559">
        <f>COUNTIF(preprocessed!$D$2:$D$3791,director!N3422)</f>
        <v>5</v>
      </c>
      <c r="R1559" s="43" cm="1">
        <f t="array" ref="R1559">COUNTIF(Table2[Average imdb],"&lt;"&amp;Table2[[#This Row],[Average imdb]])/COUNT((Table2[Average imdb])-1)</f>
        <v>0.58654353562005279</v>
      </c>
    </row>
    <row r="1560" spans="14:18" x14ac:dyDescent="0.3">
      <c r="N1560" t="s">
        <v>3943</v>
      </c>
      <c r="O1560">
        <v>7.3</v>
      </c>
      <c r="P1560" s="14">
        <f t="shared" si="24"/>
        <v>6.75</v>
      </c>
      <c r="Q1560">
        <f>COUNTIF(preprocessed!$D$2:$D$3791,director!N2173)</f>
        <v>4</v>
      </c>
      <c r="R1560" s="43" cm="1">
        <f t="array" ref="R1560">COUNTIF(Table2[Average imdb],"&lt;"&amp;Table2[[#This Row],[Average imdb]])/COUNT((Table2[Average imdb])-1)</f>
        <v>0.58654353562005279</v>
      </c>
    </row>
    <row r="1561" spans="14:18" x14ac:dyDescent="0.3">
      <c r="N1561" t="s">
        <v>3829</v>
      </c>
      <c r="O1561">
        <v>6.2</v>
      </c>
      <c r="P1561" s="14">
        <f t="shared" si="24"/>
        <v>6.75</v>
      </c>
      <c r="Q1561">
        <f>COUNTIF(preprocessed!$D$2:$D$3791,director!N963)</f>
        <v>4</v>
      </c>
      <c r="R1561" s="43" cm="1">
        <f t="array" ref="R1561">COUNTIF(Table2[Average imdb],"&lt;"&amp;Table2[[#This Row],[Average imdb]])/COUNT((Table2[Average imdb])-1)</f>
        <v>0.58654353562005279</v>
      </c>
    </row>
    <row r="1562" spans="14:18" x14ac:dyDescent="0.3">
      <c r="N1562" t="s">
        <v>6235</v>
      </c>
      <c r="O1562">
        <v>6.4</v>
      </c>
      <c r="P1562" s="14">
        <f t="shared" si="24"/>
        <v>6.75</v>
      </c>
      <c r="Q1562">
        <f>COUNTIF(preprocessed!$D$2:$D$3791,director!N2132)</f>
        <v>3</v>
      </c>
      <c r="R1562" s="43" cm="1">
        <f t="array" ref="R1562">COUNTIF(Table2[Average imdb],"&lt;"&amp;Table2[[#This Row],[Average imdb]])/COUNT((Table2[Average imdb])-1)</f>
        <v>0.58654353562005279</v>
      </c>
    </row>
    <row r="1563" spans="14:18" x14ac:dyDescent="0.3">
      <c r="N1563" t="s">
        <v>3943</v>
      </c>
      <c r="O1563">
        <v>6.4</v>
      </c>
      <c r="P1563" s="14">
        <f t="shared" si="24"/>
        <v>6.75</v>
      </c>
      <c r="Q1563">
        <f>COUNTIF(preprocessed!$D$2:$D$3791,director!N997)</f>
        <v>1</v>
      </c>
      <c r="R1563" s="43" cm="1">
        <f t="array" ref="R1563">COUNTIF(Table2[Average imdb],"&lt;"&amp;Table2[[#This Row],[Average imdb]])/COUNT((Table2[Average imdb])-1)</f>
        <v>0.58654353562005279</v>
      </c>
    </row>
    <row r="1564" spans="14:18" x14ac:dyDescent="0.3">
      <c r="N1564" t="s">
        <v>874</v>
      </c>
      <c r="O1564">
        <v>6.7</v>
      </c>
      <c r="P1564" s="14">
        <f t="shared" si="24"/>
        <v>6.75</v>
      </c>
      <c r="Q1564">
        <f>COUNTIF(preprocessed!$D$2:$D$3791,director!N183)</f>
        <v>1</v>
      </c>
      <c r="R1564" s="43" cm="1">
        <f t="array" ref="R1564">COUNTIF(Table2[Average imdb],"&lt;"&amp;Table2[[#This Row],[Average imdb]])/COUNT((Table2[Average imdb])-1)</f>
        <v>0.58654353562005279</v>
      </c>
    </row>
    <row r="1565" spans="14:18" x14ac:dyDescent="0.3">
      <c r="N1565" t="s">
        <v>6235</v>
      </c>
      <c r="O1565">
        <v>6.9</v>
      </c>
      <c r="P1565" s="14">
        <f t="shared" si="24"/>
        <v>6.75</v>
      </c>
      <c r="Q1565">
        <f>COUNTIF(preprocessed!$D$2:$D$3791,director!N1652)</f>
        <v>1</v>
      </c>
      <c r="R1565" s="43" cm="1">
        <f t="array" ref="R1565">COUNTIF(Table2[Average imdb],"&lt;"&amp;Table2[[#This Row],[Average imdb]])/COUNT((Table2[Average imdb])-1)</f>
        <v>0.58654353562005279</v>
      </c>
    </row>
    <row r="1566" spans="14:18" x14ac:dyDescent="0.3">
      <c r="N1566" t="s">
        <v>3829</v>
      </c>
      <c r="O1566">
        <v>7.3</v>
      </c>
      <c r="P1566" s="14">
        <f t="shared" si="24"/>
        <v>6.75</v>
      </c>
      <c r="Q1566">
        <f>COUNTIF(preprocessed!$D$2:$D$3791,director!N2509)</f>
        <v>4</v>
      </c>
      <c r="R1566" s="43" cm="1">
        <f t="array" ref="R1566">COUNTIF(Table2[Average imdb],"&lt;"&amp;Table2[[#This Row],[Average imdb]])/COUNT((Table2[Average imdb])-1)</f>
        <v>0.58654353562005279</v>
      </c>
    </row>
    <row r="1567" spans="14:18" x14ac:dyDescent="0.3">
      <c r="N1567" t="s">
        <v>9541</v>
      </c>
      <c r="O1567">
        <v>6.4</v>
      </c>
      <c r="P1567" s="14">
        <f t="shared" si="24"/>
        <v>6.75</v>
      </c>
      <c r="Q1567">
        <f>COUNTIF(preprocessed!$D$2:$D$3791,director!N2634)</f>
        <v>2</v>
      </c>
      <c r="R1567" s="43" cm="1">
        <f t="array" ref="R1567">COUNTIF(Table2[Average imdb],"&lt;"&amp;Table2[[#This Row],[Average imdb]])/COUNT((Table2[Average imdb])-1)</f>
        <v>0.58654353562005279</v>
      </c>
    </row>
    <row r="1568" spans="14:18" x14ac:dyDescent="0.3">
      <c r="N1568" t="s">
        <v>6235</v>
      </c>
      <c r="O1568">
        <v>7.1</v>
      </c>
      <c r="P1568" s="14">
        <f t="shared" si="24"/>
        <v>6.75</v>
      </c>
      <c r="Q1568">
        <f>COUNTIF(preprocessed!$D$2:$D$3791,director!N2656)</f>
        <v>2</v>
      </c>
      <c r="R1568" s="43" cm="1">
        <f t="array" ref="R1568">COUNTIF(Table2[Average imdb],"&lt;"&amp;Table2[[#This Row],[Average imdb]])/COUNT((Table2[Average imdb])-1)</f>
        <v>0.58654353562005279</v>
      </c>
    </row>
    <row r="1569" spans="14:18" x14ac:dyDescent="0.3">
      <c r="N1569" t="s">
        <v>971</v>
      </c>
      <c r="O1569">
        <v>6.7</v>
      </c>
      <c r="P1569" s="14">
        <f t="shared" si="24"/>
        <v>6.7333333333333334</v>
      </c>
      <c r="Q1569">
        <f>COUNTIF(preprocessed!$D$2:$D$3791,director!N208)</f>
        <v>16</v>
      </c>
      <c r="R1569" s="43" cm="1">
        <f t="array" ref="R1569">COUNTIF(Table2[Average imdb],"&lt;"&amp;Table2[[#This Row],[Average imdb]])/COUNT((Table2[Average imdb])-1)</f>
        <v>0.57862796833773089</v>
      </c>
    </row>
    <row r="1570" spans="14:18" x14ac:dyDescent="0.3">
      <c r="N1570" t="s">
        <v>3976</v>
      </c>
      <c r="O1570">
        <v>5.6</v>
      </c>
      <c r="P1570" s="14">
        <f t="shared" si="24"/>
        <v>6.7333333333333334</v>
      </c>
      <c r="Q1570">
        <f>COUNTIF(preprocessed!$D$2:$D$3791,director!N1597)</f>
        <v>3</v>
      </c>
      <c r="R1570" s="43" cm="1">
        <f t="array" ref="R1570">COUNTIF(Table2[Average imdb],"&lt;"&amp;Table2[[#This Row],[Average imdb]])/COUNT((Table2[Average imdb])-1)</f>
        <v>0.57862796833773089</v>
      </c>
    </row>
    <row r="1571" spans="14:18" x14ac:dyDescent="0.3">
      <c r="N1571" t="s">
        <v>3578</v>
      </c>
      <c r="O1571">
        <v>5.8</v>
      </c>
      <c r="P1571" s="14">
        <f t="shared" si="24"/>
        <v>6.7333333333333334</v>
      </c>
      <c r="Q1571">
        <f>COUNTIF(preprocessed!$D$2:$D$3791,director!N3091)</f>
        <v>15</v>
      </c>
      <c r="R1571" s="43" cm="1">
        <f t="array" ref="R1571">COUNTIF(Table2[Average imdb],"&lt;"&amp;Table2[[#This Row],[Average imdb]])/COUNT((Table2[Average imdb])-1)</f>
        <v>0.57862796833773089</v>
      </c>
    </row>
    <row r="1572" spans="14:18" x14ac:dyDescent="0.3">
      <c r="N1572" t="s">
        <v>3578</v>
      </c>
      <c r="O1572">
        <v>6.6</v>
      </c>
      <c r="P1572" s="14">
        <f t="shared" si="24"/>
        <v>6.7333333333333334</v>
      </c>
      <c r="Q1572">
        <f>COUNTIF(preprocessed!$D$2:$D$3791,director!N1931)</f>
        <v>13</v>
      </c>
      <c r="R1572" s="43" cm="1">
        <f t="array" ref="R1572">COUNTIF(Table2[Average imdb],"&lt;"&amp;Table2[[#This Row],[Average imdb]])/COUNT((Table2[Average imdb])-1)</f>
        <v>0.57862796833773089</v>
      </c>
    </row>
    <row r="1573" spans="14:18" x14ac:dyDescent="0.3">
      <c r="N1573" t="s">
        <v>3578</v>
      </c>
      <c r="O1573">
        <v>6.9</v>
      </c>
      <c r="P1573" s="14">
        <f t="shared" si="24"/>
        <v>6.7333333333333334</v>
      </c>
      <c r="Q1573">
        <f>COUNTIF(preprocessed!$D$2:$D$3791,director!N1800)</f>
        <v>12</v>
      </c>
      <c r="R1573" s="43" cm="1">
        <f t="array" ref="R1573">COUNTIF(Table2[Average imdb],"&lt;"&amp;Table2[[#This Row],[Average imdb]])/COUNT((Table2[Average imdb])-1)</f>
        <v>0.57862796833773089</v>
      </c>
    </row>
    <row r="1574" spans="14:18" x14ac:dyDescent="0.3">
      <c r="N1574" t="s">
        <v>3578</v>
      </c>
      <c r="O1574">
        <v>7.6</v>
      </c>
      <c r="P1574" s="14">
        <f t="shared" si="24"/>
        <v>6.7333333333333334</v>
      </c>
      <c r="Q1574">
        <f>COUNTIF(preprocessed!$D$2:$D$3791,director!N895)</f>
        <v>6</v>
      </c>
      <c r="R1574" s="43" cm="1">
        <f t="array" ref="R1574">COUNTIF(Table2[Average imdb],"&lt;"&amp;Table2[[#This Row],[Average imdb]])/COUNT((Table2[Average imdb])-1)</f>
        <v>0.57862796833773089</v>
      </c>
    </row>
    <row r="1575" spans="14:18" x14ac:dyDescent="0.3">
      <c r="N1575" t="s">
        <v>3976</v>
      </c>
      <c r="O1575">
        <v>7.3</v>
      </c>
      <c r="P1575" s="14">
        <f t="shared" si="24"/>
        <v>6.7333333333333334</v>
      </c>
      <c r="Q1575">
        <f>COUNTIF(preprocessed!$D$2:$D$3791,director!N1158)</f>
        <v>2</v>
      </c>
      <c r="R1575" s="43" cm="1">
        <f t="array" ref="R1575">COUNTIF(Table2[Average imdb],"&lt;"&amp;Table2[[#This Row],[Average imdb]])/COUNT((Table2[Average imdb])-1)</f>
        <v>0.57862796833773089</v>
      </c>
    </row>
    <row r="1576" spans="14:18" x14ac:dyDescent="0.3">
      <c r="N1576" t="s">
        <v>971</v>
      </c>
      <c r="O1576">
        <v>7.3</v>
      </c>
      <c r="P1576" s="14">
        <f t="shared" si="24"/>
        <v>6.7333333333333334</v>
      </c>
      <c r="Q1576">
        <f>COUNTIF(preprocessed!$D$2:$D$3791,director!N1952)</f>
        <v>5</v>
      </c>
      <c r="R1576" s="43" cm="1">
        <f t="array" ref="R1576">COUNTIF(Table2[Average imdb],"&lt;"&amp;Table2[[#This Row],[Average imdb]])/COUNT((Table2[Average imdb])-1)</f>
        <v>0.57862796833773089</v>
      </c>
    </row>
    <row r="1577" spans="14:18" x14ac:dyDescent="0.3">
      <c r="N1577" t="s">
        <v>3578</v>
      </c>
      <c r="O1577">
        <v>7.7</v>
      </c>
      <c r="P1577" s="14">
        <f t="shared" si="24"/>
        <v>6.7333333333333334</v>
      </c>
      <c r="Q1577">
        <f>COUNTIF(preprocessed!$D$2:$D$3791,director!N3242)</f>
        <v>1</v>
      </c>
      <c r="R1577" s="43" cm="1">
        <f t="array" ref="R1577">COUNTIF(Table2[Average imdb],"&lt;"&amp;Table2[[#This Row],[Average imdb]])/COUNT((Table2[Average imdb])-1)</f>
        <v>0.57862796833773089</v>
      </c>
    </row>
    <row r="1578" spans="14:18" x14ac:dyDescent="0.3">
      <c r="N1578" t="s">
        <v>3976</v>
      </c>
      <c r="O1578">
        <v>7.3</v>
      </c>
      <c r="P1578" s="14">
        <f t="shared" si="24"/>
        <v>6.7333333333333334</v>
      </c>
      <c r="Q1578">
        <f>COUNTIF(preprocessed!$D$2:$D$3791,director!N1007)</f>
        <v>19</v>
      </c>
      <c r="R1578" s="43" cm="1">
        <f t="array" ref="R1578">COUNTIF(Table2[Average imdb],"&lt;"&amp;Table2[[#This Row],[Average imdb]])/COUNT((Table2[Average imdb])-1)</f>
        <v>0.57862796833773089</v>
      </c>
    </row>
    <row r="1579" spans="14:18" x14ac:dyDescent="0.3">
      <c r="N1579" t="s">
        <v>3578</v>
      </c>
      <c r="O1579">
        <v>6.5</v>
      </c>
      <c r="P1579" s="14">
        <f t="shared" si="24"/>
        <v>6.7333333333333334</v>
      </c>
      <c r="Q1579">
        <f>COUNTIF(preprocessed!$D$2:$D$3791,director!N2823)</f>
        <v>2</v>
      </c>
      <c r="R1579" s="43" cm="1">
        <f t="array" ref="R1579">COUNTIF(Table2[Average imdb],"&lt;"&amp;Table2[[#This Row],[Average imdb]])/COUNT((Table2[Average imdb])-1)</f>
        <v>0.57862796833773089</v>
      </c>
    </row>
    <row r="1580" spans="14:18" x14ac:dyDescent="0.3">
      <c r="N1580" t="s">
        <v>971</v>
      </c>
      <c r="O1580">
        <v>6.2</v>
      </c>
      <c r="P1580" s="14">
        <f t="shared" si="24"/>
        <v>6.7333333333333334</v>
      </c>
      <c r="Q1580">
        <f>COUNTIF(preprocessed!$D$2:$D$3791,director!N735)</f>
        <v>3</v>
      </c>
      <c r="R1580" s="43" cm="1">
        <f t="array" ref="R1580">COUNTIF(Table2[Average imdb],"&lt;"&amp;Table2[[#This Row],[Average imdb]])/COUNT((Table2[Average imdb])-1)</f>
        <v>0.57862796833773089</v>
      </c>
    </row>
    <row r="1581" spans="14:18" x14ac:dyDescent="0.3">
      <c r="N1581" t="s">
        <v>3578</v>
      </c>
      <c r="O1581">
        <v>6.5</v>
      </c>
      <c r="P1581" s="14">
        <f t="shared" si="24"/>
        <v>6.7333333333333334</v>
      </c>
      <c r="Q1581">
        <f>COUNTIF(preprocessed!$D$2:$D$3791,director!N2777)</f>
        <v>3</v>
      </c>
      <c r="R1581" s="43" cm="1">
        <f t="array" ref="R1581">COUNTIF(Table2[Average imdb],"&lt;"&amp;Table2[[#This Row],[Average imdb]])/COUNT((Table2[Average imdb])-1)</f>
        <v>0.57862796833773089</v>
      </c>
    </row>
    <row r="1582" spans="14:18" x14ac:dyDescent="0.3">
      <c r="N1582" t="s">
        <v>3578</v>
      </c>
      <c r="O1582">
        <v>6.5</v>
      </c>
      <c r="P1582" s="14">
        <f t="shared" si="24"/>
        <v>6.7333333333333334</v>
      </c>
      <c r="Q1582">
        <f>COUNTIF(preprocessed!$D$2:$D$3791,director!N3750)</f>
        <v>3</v>
      </c>
      <c r="R1582" s="43" cm="1">
        <f t="array" ref="R1582">COUNTIF(Table2[Average imdb],"&lt;"&amp;Table2[[#This Row],[Average imdb]])/COUNT((Table2[Average imdb])-1)</f>
        <v>0.57862796833773089</v>
      </c>
    </row>
    <row r="1583" spans="14:18" x14ac:dyDescent="0.3">
      <c r="N1583" t="s">
        <v>3578</v>
      </c>
      <c r="O1583">
        <v>7.7</v>
      </c>
      <c r="P1583" s="14">
        <f t="shared" si="24"/>
        <v>6.7333333333333334</v>
      </c>
      <c r="Q1583">
        <f>COUNTIF(preprocessed!$D$2:$D$3791,director!N1343)</f>
        <v>2</v>
      </c>
      <c r="R1583" s="43" cm="1">
        <f t="array" ref="R1583">COUNTIF(Table2[Average imdb],"&lt;"&amp;Table2[[#This Row],[Average imdb]])/COUNT((Table2[Average imdb])-1)</f>
        <v>0.57862796833773089</v>
      </c>
    </row>
    <row r="1584" spans="14:18" x14ac:dyDescent="0.3">
      <c r="N1584" t="s">
        <v>3578</v>
      </c>
      <c r="O1584">
        <v>7.9</v>
      </c>
      <c r="P1584" s="14">
        <f t="shared" si="24"/>
        <v>6.7333333333333334</v>
      </c>
      <c r="Q1584">
        <f>COUNTIF(preprocessed!$D$2:$D$3791,director!N3142)</f>
        <v>1</v>
      </c>
      <c r="R1584" s="43" cm="1">
        <f t="array" ref="R1584">COUNTIF(Table2[Average imdb],"&lt;"&amp;Table2[[#This Row],[Average imdb]])/COUNT((Table2[Average imdb])-1)</f>
        <v>0.57862796833773089</v>
      </c>
    </row>
    <row r="1585" spans="14:18" x14ac:dyDescent="0.3">
      <c r="N1585" t="s">
        <v>3578</v>
      </c>
      <c r="O1585">
        <v>6.6</v>
      </c>
      <c r="P1585" s="14">
        <f t="shared" si="24"/>
        <v>6.7333333333333334</v>
      </c>
      <c r="Q1585">
        <f>COUNTIF(preprocessed!$D$2:$D$3791,director!N3351)</f>
        <v>2</v>
      </c>
      <c r="R1585" s="43" cm="1">
        <f t="array" ref="R1585">COUNTIF(Table2[Average imdb],"&lt;"&amp;Table2[[#This Row],[Average imdb]])/COUNT((Table2[Average imdb])-1)</f>
        <v>0.57862796833773089</v>
      </c>
    </row>
    <row r="1586" spans="14:18" x14ac:dyDescent="0.3">
      <c r="N1586" t="s">
        <v>11706</v>
      </c>
      <c r="O1586">
        <v>6.7</v>
      </c>
      <c r="P1586" s="14">
        <f t="shared" si="24"/>
        <v>6.7333333333333334</v>
      </c>
      <c r="Q1586">
        <f>COUNTIF(preprocessed!$D$2:$D$3791,director!N3761)</f>
        <v>1</v>
      </c>
      <c r="R1586" s="43" cm="1">
        <f t="array" ref="R1586">COUNTIF(Table2[Average imdb],"&lt;"&amp;Table2[[#This Row],[Average imdb]])/COUNT((Table2[Average imdb])-1)</f>
        <v>0.57862796833773089</v>
      </c>
    </row>
    <row r="1587" spans="14:18" x14ac:dyDescent="0.3">
      <c r="N1587" t="s">
        <v>2875</v>
      </c>
      <c r="O1587">
        <v>6.5</v>
      </c>
      <c r="P1587" s="14">
        <f t="shared" si="24"/>
        <v>6.7333333333333334</v>
      </c>
      <c r="Q1587">
        <f>COUNTIF(preprocessed!$D$2:$D$3791,director!N701)</f>
        <v>1</v>
      </c>
      <c r="R1587" s="43" cm="1">
        <f t="array" ref="R1587">COUNTIF(Table2[Average imdb],"&lt;"&amp;Table2[[#This Row],[Average imdb]])/COUNT((Table2[Average imdb])-1)</f>
        <v>0.57862796833773089</v>
      </c>
    </row>
    <row r="1588" spans="14:18" x14ac:dyDescent="0.3">
      <c r="N1588" t="s">
        <v>3578</v>
      </c>
      <c r="O1588">
        <v>6</v>
      </c>
      <c r="P1588" s="14">
        <f t="shared" si="24"/>
        <v>6.7333333333333334</v>
      </c>
      <c r="Q1588">
        <f>COUNTIF(preprocessed!$D$2:$D$3791,director!N1061)</f>
        <v>1</v>
      </c>
      <c r="R1588" s="43" cm="1">
        <f t="array" ref="R1588">COUNTIF(Table2[Average imdb],"&lt;"&amp;Table2[[#This Row],[Average imdb]])/COUNT((Table2[Average imdb])-1)</f>
        <v>0.57862796833773089</v>
      </c>
    </row>
    <row r="1589" spans="14:18" x14ac:dyDescent="0.3">
      <c r="N1589" t="s">
        <v>2875</v>
      </c>
      <c r="O1589">
        <v>6.7</v>
      </c>
      <c r="P1589" s="14">
        <f t="shared" si="24"/>
        <v>6.7333333333333334</v>
      </c>
      <c r="Q1589">
        <f>COUNTIF(preprocessed!$D$2:$D$3791,director!N2402)</f>
        <v>1</v>
      </c>
      <c r="R1589" s="43" cm="1">
        <f t="array" ref="R1589">COUNTIF(Table2[Average imdb],"&lt;"&amp;Table2[[#This Row],[Average imdb]])/COUNT((Table2[Average imdb])-1)</f>
        <v>0.57862796833773089</v>
      </c>
    </row>
    <row r="1590" spans="14:18" x14ac:dyDescent="0.3">
      <c r="N1590" t="s">
        <v>3578</v>
      </c>
      <c r="O1590">
        <v>6.9</v>
      </c>
      <c r="P1590" s="14">
        <f t="shared" si="24"/>
        <v>6.7333333333333334</v>
      </c>
      <c r="Q1590">
        <f>COUNTIF(preprocessed!$D$2:$D$3791,director!N2496)</f>
        <v>4</v>
      </c>
      <c r="R1590" s="43" cm="1">
        <f t="array" ref="R1590">COUNTIF(Table2[Average imdb],"&lt;"&amp;Table2[[#This Row],[Average imdb]])/COUNT((Table2[Average imdb])-1)</f>
        <v>0.57862796833773089</v>
      </c>
    </row>
    <row r="1591" spans="14:18" x14ac:dyDescent="0.3">
      <c r="N1591" t="s">
        <v>3578</v>
      </c>
      <c r="O1591">
        <v>5</v>
      </c>
      <c r="P1591" s="14">
        <f t="shared" si="24"/>
        <v>6.7333333333333334</v>
      </c>
      <c r="Q1591">
        <f>COUNTIF(preprocessed!$D$2:$D$3791,director!N2654)</f>
        <v>1</v>
      </c>
      <c r="R1591" s="43" cm="1">
        <f t="array" ref="R1591">COUNTIF(Table2[Average imdb],"&lt;"&amp;Table2[[#This Row],[Average imdb]])/COUNT((Table2[Average imdb])-1)</f>
        <v>0.57862796833773089</v>
      </c>
    </row>
    <row r="1592" spans="14:18" x14ac:dyDescent="0.3">
      <c r="N1592" t="s">
        <v>2875</v>
      </c>
      <c r="O1592">
        <v>7</v>
      </c>
      <c r="P1592" s="14">
        <f t="shared" si="24"/>
        <v>6.7333333333333334</v>
      </c>
      <c r="Q1592">
        <f>COUNTIF(preprocessed!$D$2:$D$3791,director!N2996)</f>
        <v>1</v>
      </c>
      <c r="R1592" s="43" cm="1">
        <f t="array" ref="R1592">COUNTIF(Table2[Average imdb],"&lt;"&amp;Table2[[#This Row],[Average imdb]])/COUNT((Table2[Average imdb])-1)</f>
        <v>0.57862796833773089</v>
      </c>
    </row>
    <row r="1593" spans="14:18" x14ac:dyDescent="0.3">
      <c r="N1593" t="s">
        <v>3578</v>
      </c>
      <c r="O1593">
        <v>6.8</v>
      </c>
      <c r="P1593" s="14">
        <f t="shared" si="24"/>
        <v>6.7333333333333334</v>
      </c>
      <c r="Q1593">
        <f>COUNTIF(preprocessed!$D$2:$D$3791,director!N3435)</f>
        <v>1</v>
      </c>
      <c r="R1593" s="43" cm="1">
        <f t="array" ref="R1593">COUNTIF(Table2[Average imdb],"&lt;"&amp;Table2[[#This Row],[Average imdb]])/COUNT((Table2[Average imdb])-1)</f>
        <v>0.57862796833773089</v>
      </c>
    </row>
    <row r="1594" spans="14:18" x14ac:dyDescent="0.3">
      <c r="N1594" t="s">
        <v>11706</v>
      </c>
      <c r="O1594">
        <v>7</v>
      </c>
      <c r="P1594" s="14">
        <f t="shared" si="24"/>
        <v>6.7333333333333334</v>
      </c>
      <c r="Q1594">
        <f>COUNTIF(preprocessed!$D$2:$D$3791,director!N3455)</f>
        <v>4</v>
      </c>
      <c r="R1594" s="43" cm="1">
        <f t="array" ref="R1594">COUNTIF(Table2[Average imdb],"&lt;"&amp;Table2[[#This Row],[Average imdb]])/COUNT((Table2[Average imdb])-1)</f>
        <v>0.57862796833773089</v>
      </c>
    </row>
    <row r="1595" spans="14:18" x14ac:dyDescent="0.3">
      <c r="N1595" t="s">
        <v>11706</v>
      </c>
      <c r="O1595">
        <v>6.5</v>
      </c>
      <c r="P1595" s="14">
        <f t="shared" si="24"/>
        <v>6.7333333333333334</v>
      </c>
      <c r="Q1595">
        <f>COUNTIF(preprocessed!$D$2:$D$3791,director!N3659)</f>
        <v>2</v>
      </c>
      <c r="R1595" s="43" cm="1">
        <f t="array" ref="R1595">COUNTIF(Table2[Average imdb],"&lt;"&amp;Table2[[#This Row],[Average imdb]])/COUNT((Table2[Average imdb])-1)</f>
        <v>0.57862796833773089</v>
      </c>
    </row>
    <row r="1596" spans="14:18" x14ac:dyDescent="0.3">
      <c r="N1596" t="s">
        <v>4117</v>
      </c>
      <c r="O1596">
        <v>5.4</v>
      </c>
      <c r="P1596" s="14">
        <f t="shared" si="24"/>
        <v>6.7333333333333343</v>
      </c>
      <c r="Q1596">
        <f>COUNTIF(preprocessed!$D$2:$D$3791,director!N2141)</f>
        <v>7</v>
      </c>
      <c r="R1596" s="43" cm="1">
        <f t="array" ref="R1596">COUNTIF(Table2[Average imdb],"&lt;"&amp;Table2[[#This Row],[Average imdb]])/COUNT((Table2[Average imdb])-1)</f>
        <v>0.57862796833773089</v>
      </c>
    </row>
    <row r="1597" spans="14:18" x14ac:dyDescent="0.3">
      <c r="N1597" t="s">
        <v>4117</v>
      </c>
      <c r="O1597">
        <v>7.4</v>
      </c>
      <c r="P1597" s="14">
        <f t="shared" si="24"/>
        <v>6.7333333333333343</v>
      </c>
      <c r="Q1597">
        <f>COUNTIF(preprocessed!$D$2:$D$3791,director!N1047)</f>
        <v>1</v>
      </c>
      <c r="R1597" s="43" cm="1">
        <f t="array" ref="R1597">COUNTIF(Table2[Average imdb],"&lt;"&amp;Table2[[#This Row],[Average imdb]])/COUNT((Table2[Average imdb])-1)</f>
        <v>0.57862796833773089</v>
      </c>
    </row>
    <row r="1598" spans="14:18" x14ac:dyDescent="0.3">
      <c r="N1598" t="s">
        <v>4117</v>
      </c>
      <c r="O1598">
        <v>7.4</v>
      </c>
      <c r="P1598" s="14">
        <f t="shared" si="24"/>
        <v>6.7333333333333343</v>
      </c>
      <c r="Q1598">
        <f>COUNTIF(preprocessed!$D$2:$D$3791,director!N2625)</f>
        <v>1</v>
      </c>
      <c r="R1598" s="43" cm="1">
        <f t="array" ref="R1598">COUNTIF(Table2[Average imdb],"&lt;"&amp;Table2[[#This Row],[Average imdb]])/COUNT((Table2[Average imdb])-1)</f>
        <v>0.57862796833773089</v>
      </c>
    </row>
    <row r="1599" spans="14:18" x14ac:dyDescent="0.3">
      <c r="N1599" t="s">
        <v>3788</v>
      </c>
      <c r="O1599">
        <v>7.2</v>
      </c>
      <c r="P1599" s="14">
        <f t="shared" si="24"/>
        <v>6.7300000000000013</v>
      </c>
      <c r="Q1599">
        <f>COUNTIF(preprocessed!$D$2:$D$3791,director!N3090)</f>
        <v>15</v>
      </c>
      <c r="R1599" s="43" cm="1">
        <f t="array" ref="R1599">COUNTIF(Table2[Average imdb],"&lt;"&amp;Table2[[#This Row],[Average imdb]])/COUNT((Table2[Average imdb])-1)</f>
        <v>0.57598944591029022</v>
      </c>
    </row>
    <row r="1600" spans="14:18" x14ac:dyDescent="0.3">
      <c r="N1600" t="s">
        <v>3788</v>
      </c>
      <c r="O1600">
        <v>7.3</v>
      </c>
      <c r="P1600" s="14">
        <f t="shared" si="24"/>
        <v>6.7300000000000013</v>
      </c>
      <c r="Q1600">
        <f>COUNTIF(preprocessed!$D$2:$D$3791,director!N1826)</f>
        <v>4</v>
      </c>
      <c r="R1600" s="43" cm="1">
        <f t="array" ref="R1600">COUNTIF(Table2[Average imdb],"&lt;"&amp;Table2[[#This Row],[Average imdb]])/COUNT((Table2[Average imdb])-1)</f>
        <v>0.57598944591029022</v>
      </c>
    </row>
    <row r="1601" spans="14:18" x14ac:dyDescent="0.3">
      <c r="N1601" t="s">
        <v>3788</v>
      </c>
      <c r="O1601">
        <v>7.3</v>
      </c>
      <c r="P1601" s="14">
        <f t="shared" si="24"/>
        <v>6.7300000000000013</v>
      </c>
      <c r="Q1601">
        <f>COUNTIF(preprocessed!$D$2:$D$3791,director!N3271)</f>
        <v>5</v>
      </c>
      <c r="R1601" s="43" cm="1">
        <f t="array" ref="R1601">COUNTIF(Table2[Average imdb],"&lt;"&amp;Table2[[#This Row],[Average imdb]])/COUNT((Table2[Average imdb])-1)</f>
        <v>0.57598944591029022</v>
      </c>
    </row>
    <row r="1602" spans="14:18" x14ac:dyDescent="0.3">
      <c r="N1602" t="s">
        <v>3788</v>
      </c>
      <c r="O1602">
        <v>5.9</v>
      </c>
      <c r="P1602" s="14">
        <f t="shared" ref="P1602:P1665" si="25">AVERAGEIF($N$2:$N$3791,N1602,$O$2:$O$3791)</f>
        <v>6.7300000000000013</v>
      </c>
      <c r="Q1602">
        <f>COUNTIF(preprocessed!$D$2:$D$3791,director!N1222)</f>
        <v>4</v>
      </c>
      <c r="R1602" s="43" cm="1">
        <f t="array" ref="R1602">COUNTIF(Table2[Average imdb],"&lt;"&amp;Table2[[#This Row],[Average imdb]])/COUNT((Table2[Average imdb])-1)</f>
        <v>0.57598944591029022</v>
      </c>
    </row>
    <row r="1603" spans="14:18" x14ac:dyDescent="0.3">
      <c r="N1603" t="s">
        <v>3788</v>
      </c>
      <c r="O1603">
        <v>4.9000000000000004</v>
      </c>
      <c r="P1603" s="14">
        <f t="shared" si="25"/>
        <v>6.7300000000000013</v>
      </c>
      <c r="Q1603">
        <f>COUNTIF(preprocessed!$D$2:$D$3791,director!N1659)</f>
        <v>1</v>
      </c>
      <c r="R1603" s="43" cm="1">
        <f t="array" ref="R1603">COUNTIF(Table2[Average imdb],"&lt;"&amp;Table2[[#This Row],[Average imdb]])/COUNT((Table2[Average imdb])-1)</f>
        <v>0.57598944591029022</v>
      </c>
    </row>
    <row r="1604" spans="14:18" x14ac:dyDescent="0.3">
      <c r="N1604" t="s">
        <v>3788</v>
      </c>
      <c r="O1604">
        <v>6.8</v>
      </c>
      <c r="P1604" s="14">
        <f t="shared" si="25"/>
        <v>6.7300000000000013</v>
      </c>
      <c r="Q1604">
        <f>COUNTIF(preprocessed!$D$2:$D$3791,director!N2198)</f>
        <v>4</v>
      </c>
      <c r="R1604" s="43" cm="1">
        <f t="array" ref="R1604">COUNTIF(Table2[Average imdb],"&lt;"&amp;Table2[[#This Row],[Average imdb]])/COUNT((Table2[Average imdb])-1)</f>
        <v>0.57598944591029022</v>
      </c>
    </row>
    <row r="1605" spans="14:18" x14ac:dyDescent="0.3">
      <c r="N1605" t="s">
        <v>3788</v>
      </c>
      <c r="O1605">
        <v>5.7</v>
      </c>
      <c r="P1605" s="14">
        <f t="shared" si="25"/>
        <v>6.7300000000000013</v>
      </c>
      <c r="Q1605">
        <f>COUNTIF(preprocessed!$D$2:$D$3791,director!N951)</f>
        <v>3</v>
      </c>
      <c r="R1605" s="43" cm="1">
        <f t="array" ref="R1605">COUNTIF(Table2[Average imdb],"&lt;"&amp;Table2[[#This Row],[Average imdb]])/COUNT((Table2[Average imdb])-1)</f>
        <v>0.57598944591029022</v>
      </c>
    </row>
    <row r="1606" spans="14:18" x14ac:dyDescent="0.3">
      <c r="N1606" t="s">
        <v>3788</v>
      </c>
      <c r="O1606">
        <v>6.1</v>
      </c>
      <c r="P1606" s="14">
        <f t="shared" si="25"/>
        <v>6.7300000000000013</v>
      </c>
      <c r="Q1606">
        <f>COUNTIF(preprocessed!$D$2:$D$3791,director!N2051)</f>
        <v>3</v>
      </c>
      <c r="R1606" s="43" cm="1">
        <f t="array" ref="R1606">COUNTIF(Table2[Average imdb],"&lt;"&amp;Table2[[#This Row],[Average imdb]])/COUNT((Table2[Average imdb])-1)</f>
        <v>0.57598944591029022</v>
      </c>
    </row>
    <row r="1607" spans="14:18" x14ac:dyDescent="0.3">
      <c r="N1607" t="s">
        <v>3788</v>
      </c>
      <c r="O1607">
        <v>8.1999999999999993</v>
      </c>
      <c r="P1607" s="14">
        <f t="shared" si="25"/>
        <v>6.7300000000000013</v>
      </c>
      <c r="Q1607">
        <f>COUNTIF(preprocessed!$D$2:$D$3791,director!N1276)</f>
        <v>1</v>
      </c>
      <c r="R1607" s="43" cm="1">
        <f t="array" ref="R1607">COUNTIF(Table2[Average imdb],"&lt;"&amp;Table2[[#This Row],[Average imdb]])/COUNT((Table2[Average imdb])-1)</f>
        <v>0.57598944591029022</v>
      </c>
    </row>
    <row r="1608" spans="14:18" x14ac:dyDescent="0.3">
      <c r="N1608" t="s">
        <v>3788</v>
      </c>
      <c r="O1608">
        <v>7.9</v>
      </c>
      <c r="P1608" s="14">
        <f t="shared" si="25"/>
        <v>6.7300000000000013</v>
      </c>
      <c r="Q1608">
        <f>COUNTIF(preprocessed!$D$2:$D$3791,director!N2253)</f>
        <v>1</v>
      </c>
      <c r="R1608" s="43" cm="1">
        <f t="array" ref="R1608">COUNTIF(Table2[Average imdb],"&lt;"&amp;Table2[[#This Row],[Average imdb]])/COUNT((Table2[Average imdb])-1)</f>
        <v>0.57598944591029022</v>
      </c>
    </row>
    <row r="1609" spans="14:18" x14ac:dyDescent="0.3">
      <c r="N1609" t="s">
        <v>3582</v>
      </c>
      <c r="O1609">
        <v>6.9</v>
      </c>
      <c r="P1609" s="14">
        <f t="shared" si="25"/>
        <v>6.7200000000000006</v>
      </c>
      <c r="Q1609">
        <f>COUNTIF(preprocessed!$D$2:$D$3791,director!N1108)</f>
        <v>8</v>
      </c>
      <c r="R1609" s="43" cm="1">
        <f t="array" ref="R1609">COUNTIF(Table2[Average imdb],"&lt;"&amp;Table2[[#This Row],[Average imdb]])/COUNT((Table2[Average imdb])-1)</f>
        <v>0.57467018469656994</v>
      </c>
    </row>
    <row r="1610" spans="14:18" x14ac:dyDescent="0.3">
      <c r="N1610" t="s">
        <v>3582</v>
      </c>
      <c r="O1610">
        <v>7.1</v>
      </c>
      <c r="P1610" s="14">
        <f t="shared" si="25"/>
        <v>6.7200000000000006</v>
      </c>
      <c r="Q1610">
        <f>COUNTIF(preprocessed!$D$2:$D$3791,director!N896)</f>
        <v>6</v>
      </c>
      <c r="R1610" s="43" cm="1">
        <f t="array" ref="R1610">COUNTIF(Table2[Average imdb],"&lt;"&amp;Table2[[#This Row],[Average imdb]])/COUNT((Table2[Average imdb])-1)</f>
        <v>0.57467018469656994</v>
      </c>
    </row>
    <row r="1611" spans="14:18" x14ac:dyDescent="0.3">
      <c r="N1611" t="s">
        <v>3582</v>
      </c>
      <c r="O1611">
        <v>7.5</v>
      </c>
      <c r="P1611" s="14">
        <f t="shared" si="25"/>
        <v>6.7200000000000006</v>
      </c>
      <c r="Q1611">
        <f>COUNTIF(preprocessed!$D$2:$D$3791,director!N1134)</f>
        <v>4</v>
      </c>
      <c r="R1611" s="43" cm="1">
        <f t="array" ref="R1611">COUNTIF(Table2[Average imdb],"&lt;"&amp;Table2[[#This Row],[Average imdb]])/COUNT((Table2[Average imdb])-1)</f>
        <v>0.57467018469656994</v>
      </c>
    </row>
    <row r="1612" spans="14:18" x14ac:dyDescent="0.3">
      <c r="N1612" t="s">
        <v>3582</v>
      </c>
      <c r="O1612">
        <v>5.0999999999999996</v>
      </c>
      <c r="P1612" s="14">
        <f t="shared" si="25"/>
        <v>6.7200000000000006</v>
      </c>
      <c r="Q1612">
        <f>COUNTIF(preprocessed!$D$2:$D$3791,director!N1400)</f>
        <v>3</v>
      </c>
      <c r="R1612" s="43" cm="1">
        <f t="array" ref="R1612">COUNTIF(Table2[Average imdb],"&lt;"&amp;Table2[[#This Row],[Average imdb]])/COUNT((Table2[Average imdb])-1)</f>
        <v>0.57467018469656994</v>
      </c>
    </row>
    <row r="1613" spans="14:18" x14ac:dyDescent="0.3">
      <c r="N1613" t="s">
        <v>3582</v>
      </c>
      <c r="O1613">
        <v>7</v>
      </c>
      <c r="P1613" s="14">
        <f t="shared" si="25"/>
        <v>6.7200000000000006</v>
      </c>
      <c r="Q1613">
        <f>COUNTIF(preprocessed!$D$2:$D$3791,director!N1819)</f>
        <v>5</v>
      </c>
      <c r="R1613" s="43" cm="1">
        <f t="array" ref="R1613">COUNTIF(Table2[Average imdb],"&lt;"&amp;Table2[[#This Row],[Average imdb]])/COUNT((Table2[Average imdb])-1)</f>
        <v>0.57467018469656994</v>
      </c>
    </row>
    <row r="1614" spans="14:18" x14ac:dyDescent="0.3">
      <c r="N1614" t="s">
        <v>4681</v>
      </c>
      <c r="O1614">
        <v>6.7</v>
      </c>
      <c r="P1614" s="14">
        <f t="shared" si="25"/>
        <v>6.7</v>
      </c>
      <c r="Q1614">
        <f>COUNTIF(preprocessed!$D$2:$D$3791,director!N1204)</f>
        <v>13</v>
      </c>
      <c r="R1614" s="43" cm="1">
        <f t="array" ref="R1614">COUNTIF(Table2[Average imdb],"&lt;"&amp;Table2[[#This Row],[Average imdb]])/COUNT((Table2[Average imdb])-1)</f>
        <v>0.56200527704485492</v>
      </c>
    </row>
    <row r="1615" spans="14:18" x14ac:dyDescent="0.3">
      <c r="N1615" t="s">
        <v>1900</v>
      </c>
      <c r="O1615">
        <v>6.9</v>
      </c>
      <c r="P1615" s="14">
        <f t="shared" si="25"/>
        <v>6.7</v>
      </c>
      <c r="Q1615">
        <f>COUNTIF(preprocessed!$D$2:$D$3791,director!N1242)</f>
        <v>13</v>
      </c>
      <c r="R1615" s="43" cm="1">
        <f t="array" ref="R1615">COUNTIF(Table2[Average imdb],"&lt;"&amp;Table2[[#This Row],[Average imdb]])/COUNT((Table2[Average imdb])-1)</f>
        <v>0.56200527704485492</v>
      </c>
    </row>
    <row r="1616" spans="14:18" x14ac:dyDescent="0.3">
      <c r="N1616" t="s">
        <v>6554</v>
      </c>
      <c r="O1616">
        <v>6.7</v>
      </c>
      <c r="P1616" s="14">
        <f t="shared" si="25"/>
        <v>6.7</v>
      </c>
      <c r="Q1616">
        <f>COUNTIF(preprocessed!$D$2:$D$3791,director!N1746)</f>
        <v>11</v>
      </c>
      <c r="R1616" s="43" cm="1">
        <f t="array" ref="R1616">COUNTIF(Table2[Average imdb],"&lt;"&amp;Table2[[#This Row],[Average imdb]])/COUNT((Table2[Average imdb])-1)</f>
        <v>0.56200527704485492</v>
      </c>
    </row>
    <row r="1617" spans="14:18" x14ac:dyDescent="0.3">
      <c r="N1617" t="s">
        <v>10305</v>
      </c>
      <c r="O1617">
        <v>6.7</v>
      </c>
      <c r="P1617" s="14">
        <f t="shared" si="25"/>
        <v>6.7</v>
      </c>
      <c r="Q1617">
        <f>COUNTIF(preprocessed!$D$2:$D$3791,director!N2859)</f>
        <v>10</v>
      </c>
      <c r="R1617" s="43" cm="1">
        <f t="array" ref="R1617">COUNTIF(Table2[Average imdb],"&lt;"&amp;Table2[[#This Row],[Average imdb]])/COUNT((Table2[Average imdb])-1)</f>
        <v>0.56200527704485492</v>
      </c>
    </row>
    <row r="1618" spans="14:18" x14ac:dyDescent="0.3">
      <c r="N1618" t="s">
        <v>11779</v>
      </c>
      <c r="O1618">
        <v>6.7</v>
      </c>
      <c r="P1618" s="14">
        <f t="shared" si="25"/>
        <v>6.7</v>
      </c>
      <c r="Q1618">
        <f>COUNTIF(preprocessed!$D$2:$D$3791,director!N3265)</f>
        <v>9</v>
      </c>
      <c r="R1618" s="43" cm="1">
        <f t="array" ref="R1618">COUNTIF(Table2[Average imdb],"&lt;"&amp;Table2[[#This Row],[Average imdb]])/COUNT((Table2[Average imdb])-1)</f>
        <v>0.56200527704485492</v>
      </c>
    </row>
    <row r="1619" spans="14:18" x14ac:dyDescent="0.3">
      <c r="N1619" t="s">
        <v>4888</v>
      </c>
      <c r="O1619">
        <v>7.5</v>
      </c>
      <c r="P1619" s="14">
        <f t="shared" si="25"/>
        <v>6.7</v>
      </c>
      <c r="Q1619">
        <f>COUNTIF(preprocessed!$D$2:$D$3791,director!N2688)</f>
        <v>7</v>
      </c>
      <c r="R1619" s="43" cm="1">
        <f t="array" ref="R1619">COUNTIF(Table2[Average imdb],"&lt;"&amp;Table2[[#This Row],[Average imdb]])/COUNT((Table2[Average imdb])-1)</f>
        <v>0.56200527704485492</v>
      </c>
    </row>
    <row r="1620" spans="14:18" x14ac:dyDescent="0.3">
      <c r="N1620" t="s">
        <v>10119</v>
      </c>
      <c r="O1620">
        <v>6.7</v>
      </c>
      <c r="P1620" s="14">
        <f t="shared" si="25"/>
        <v>6.7</v>
      </c>
      <c r="Q1620">
        <f>COUNTIF(preprocessed!$D$2:$D$3791,director!N2808)</f>
        <v>3</v>
      </c>
      <c r="R1620" s="43" cm="1">
        <f t="array" ref="R1620">COUNTIF(Table2[Average imdb],"&lt;"&amp;Table2[[#This Row],[Average imdb]])/COUNT((Table2[Average imdb])-1)</f>
        <v>0.56200527704485492</v>
      </c>
    </row>
    <row r="1621" spans="14:18" x14ac:dyDescent="0.3">
      <c r="N1621" t="s">
        <v>13113</v>
      </c>
      <c r="O1621">
        <v>6.7</v>
      </c>
      <c r="P1621" s="14">
        <f t="shared" si="25"/>
        <v>6.7</v>
      </c>
      <c r="Q1621">
        <f>COUNTIF(preprocessed!$D$2:$D$3791,director!N3600)</f>
        <v>6</v>
      </c>
      <c r="R1621" s="43" cm="1">
        <f t="array" ref="R1621">COUNTIF(Table2[Average imdb],"&lt;"&amp;Table2[[#This Row],[Average imdb]])/COUNT((Table2[Average imdb])-1)</f>
        <v>0.56200527704485492</v>
      </c>
    </row>
    <row r="1622" spans="14:18" x14ac:dyDescent="0.3">
      <c r="N1622" t="s">
        <v>1900</v>
      </c>
      <c r="O1622">
        <v>6.6</v>
      </c>
      <c r="P1622" s="14">
        <f t="shared" si="25"/>
        <v>6.7</v>
      </c>
      <c r="Q1622">
        <f>COUNTIF(preprocessed!$D$2:$D$3791,director!N441)</f>
        <v>5</v>
      </c>
      <c r="R1622" s="43" cm="1">
        <f t="array" ref="R1622">COUNTIF(Table2[Average imdb],"&lt;"&amp;Table2[[#This Row],[Average imdb]])/COUNT((Table2[Average imdb])-1)</f>
        <v>0.56200527704485492</v>
      </c>
    </row>
    <row r="1623" spans="14:18" x14ac:dyDescent="0.3">
      <c r="N1623" t="s">
        <v>5890</v>
      </c>
      <c r="O1623">
        <v>6.7</v>
      </c>
      <c r="P1623" s="14">
        <f t="shared" si="25"/>
        <v>6.7</v>
      </c>
      <c r="Q1623">
        <f>COUNTIF(preprocessed!$D$2:$D$3791,director!N1553)</f>
        <v>5</v>
      </c>
      <c r="R1623" s="43" cm="1">
        <f t="array" ref="R1623">COUNTIF(Table2[Average imdb],"&lt;"&amp;Table2[[#This Row],[Average imdb]])/COUNT((Table2[Average imdb])-1)</f>
        <v>0.56200527704485492</v>
      </c>
    </row>
    <row r="1624" spans="14:18" x14ac:dyDescent="0.3">
      <c r="N1624" t="s">
        <v>7460</v>
      </c>
      <c r="O1624">
        <v>6.7</v>
      </c>
      <c r="P1624" s="14">
        <f t="shared" si="25"/>
        <v>6.7</v>
      </c>
      <c r="Q1624">
        <f>COUNTIF(preprocessed!$D$2:$D$3791,director!N2017)</f>
        <v>5</v>
      </c>
      <c r="R1624" s="43" cm="1">
        <f t="array" ref="R1624">COUNTIF(Table2[Average imdb],"&lt;"&amp;Table2[[#This Row],[Average imdb]])/COUNT((Table2[Average imdb])-1)</f>
        <v>0.56200527704485492</v>
      </c>
    </row>
    <row r="1625" spans="14:18" x14ac:dyDescent="0.3">
      <c r="N1625" t="s">
        <v>4888</v>
      </c>
      <c r="O1625">
        <v>6.7</v>
      </c>
      <c r="P1625" s="14">
        <f t="shared" si="25"/>
        <v>6.7</v>
      </c>
      <c r="Q1625">
        <f>COUNTIF(preprocessed!$D$2:$D$3791,director!N1862)</f>
        <v>1</v>
      </c>
      <c r="R1625" s="43" cm="1">
        <f t="array" ref="R1625">COUNTIF(Table2[Average imdb],"&lt;"&amp;Table2[[#This Row],[Average imdb]])/COUNT((Table2[Average imdb])-1)</f>
        <v>0.56200527704485492</v>
      </c>
    </row>
    <row r="1626" spans="14:18" x14ac:dyDescent="0.3">
      <c r="N1626" t="s">
        <v>1900</v>
      </c>
      <c r="O1626">
        <v>6.1</v>
      </c>
      <c r="P1626" s="14">
        <f t="shared" si="25"/>
        <v>6.7</v>
      </c>
      <c r="Q1626">
        <f>COUNTIF(preprocessed!$D$2:$D$3791,director!N914)</f>
        <v>4</v>
      </c>
      <c r="R1626" s="43" cm="1">
        <f t="array" ref="R1626">COUNTIF(Table2[Average imdb],"&lt;"&amp;Table2[[#This Row],[Average imdb]])/COUNT((Table2[Average imdb])-1)</f>
        <v>0.56200527704485492</v>
      </c>
    </row>
    <row r="1627" spans="14:18" x14ac:dyDescent="0.3">
      <c r="N1627" t="s">
        <v>8040</v>
      </c>
      <c r="O1627">
        <v>6.7</v>
      </c>
      <c r="P1627" s="14">
        <f t="shared" si="25"/>
        <v>6.7</v>
      </c>
      <c r="Q1627">
        <f>COUNTIF(preprocessed!$D$2:$D$3791,director!N2190)</f>
        <v>4</v>
      </c>
      <c r="R1627" s="43" cm="1">
        <f t="array" ref="R1627">COUNTIF(Table2[Average imdb],"&lt;"&amp;Table2[[#This Row],[Average imdb]])/COUNT((Table2[Average imdb])-1)</f>
        <v>0.56200527704485492</v>
      </c>
    </row>
    <row r="1628" spans="14:18" x14ac:dyDescent="0.3">
      <c r="N1628" t="s">
        <v>4192</v>
      </c>
      <c r="O1628">
        <v>6.9</v>
      </c>
      <c r="P1628" s="14">
        <f t="shared" si="25"/>
        <v>6.7</v>
      </c>
      <c r="Q1628">
        <f>COUNTIF(preprocessed!$D$2:$D$3791,director!N2722)</f>
        <v>4</v>
      </c>
      <c r="R1628" s="43" cm="1">
        <f t="array" ref="R1628">COUNTIF(Table2[Average imdb],"&lt;"&amp;Table2[[#This Row],[Average imdb]])/COUNT((Table2[Average imdb])-1)</f>
        <v>0.56200527704485492</v>
      </c>
    </row>
    <row r="1629" spans="14:18" x14ac:dyDescent="0.3">
      <c r="N1629" t="s">
        <v>12361</v>
      </c>
      <c r="O1629">
        <v>6.7</v>
      </c>
      <c r="P1629" s="14">
        <f t="shared" si="25"/>
        <v>6.7</v>
      </c>
      <c r="Q1629">
        <f>COUNTIF(preprocessed!$D$2:$D$3791,director!N3417)</f>
        <v>2</v>
      </c>
      <c r="R1629" s="43" cm="1">
        <f t="array" ref="R1629">COUNTIF(Table2[Average imdb],"&lt;"&amp;Table2[[#This Row],[Average imdb]])/COUNT((Table2[Average imdb])-1)</f>
        <v>0.56200527704485492</v>
      </c>
    </row>
    <row r="1630" spans="14:18" x14ac:dyDescent="0.3">
      <c r="N1630" t="s">
        <v>12846</v>
      </c>
      <c r="O1630">
        <v>6.7</v>
      </c>
      <c r="P1630" s="14">
        <f t="shared" si="25"/>
        <v>6.7</v>
      </c>
      <c r="Q1630">
        <f>COUNTIF(preprocessed!$D$2:$D$3791,director!N3533)</f>
        <v>4</v>
      </c>
      <c r="R1630" s="43" cm="1">
        <f t="array" ref="R1630">COUNTIF(Table2[Average imdb],"&lt;"&amp;Table2[[#This Row],[Average imdb]])/COUNT((Table2[Average imdb])-1)</f>
        <v>0.56200527704485492</v>
      </c>
    </row>
    <row r="1631" spans="14:18" x14ac:dyDescent="0.3">
      <c r="N1631" t="s">
        <v>12851</v>
      </c>
      <c r="O1631">
        <v>6.7</v>
      </c>
      <c r="P1631" s="14">
        <f t="shared" si="25"/>
        <v>6.7</v>
      </c>
      <c r="Q1631">
        <f>COUNTIF(preprocessed!$D$2:$D$3791,director!N3534)</f>
        <v>4</v>
      </c>
      <c r="R1631" s="43" cm="1">
        <f t="array" ref="R1631">COUNTIF(Table2[Average imdb],"&lt;"&amp;Table2[[#This Row],[Average imdb]])/COUNT((Table2[Average imdb])-1)</f>
        <v>0.56200527704485492</v>
      </c>
    </row>
    <row r="1632" spans="14:18" x14ac:dyDescent="0.3">
      <c r="N1632" t="s">
        <v>4888</v>
      </c>
      <c r="O1632">
        <v>6.9</v>
      </c>
      <c r="P1632" s="14">
        <f t="shared" si="25"/>
        <v>6.7</v>
      </c>
      <c r="Q1632">
        <f>COUNTIF(preprocessed!$D$2:$D$3791,director!N2959)</f>
        <v>1</v>
      </c>
      <c r="R1632" s="43" cm="1">
        <f t="array" ref="R1632">COUNTIF(Table2[Average imdb],"&lt;"&amp;Table2[[#This Row],[Average imdb]])/COUNT((Table2[Average imdb])-1)</f>
        <v>0.56200527704485492</v>
      </c>
    </row>
    <row r="1633" spans="14:18" x14ac:dyDescent="0.3">
      <c r="N1633" t="s">
        <v>7854</v>
      </c>
      <c r="O1633">
        <v>6.7</v>
      </c>
      <c r="P1633" s="14">
        <f t="shared" si="25"/>
        <v>6.7</v>
      </c>
      <c r="Q1633">
        <f>COUNTIF(preprocessed!$D$2:$D$3791,director!N2133)</f>
        <v>3</v>
      </c>
      <c r="R1633" s="43" cm="1">
        <f t="array" ref="R1633">COUNTIF(Table2[Average imdb],"&lt;"&amp;Table2[[#This Row],[Average imdb]])/COUNT((Table2[Average imdb])-1)</f>
        <v>0.56200527704485492</v>
      </c>
    </row>
    <row r="1634" spans="14:18" x14ac:dyDescent="0.3">
      <c r="N1634" t="s">
        <v>4192</v>
      </c>
      <c r="O1634">
        <v>6.9</v>
      </c>
      <c r="P1634" s="14">
        <f t="shared" si="25"/>
        <v>6.7</v>
      </c>
      <c r="Q1634">
        <f>COUNTIF(preprocessed!$D$2:$D$3791,director!N2436)</f>
        <v>3</v>
      </c>
      <c r="R1634" s="43" cm="1">
        <f t="array" ref="R1634">COUNTIF(Table2[Average imdb],"&lt;"&amp;Table2[[#This Row],[Average imdb]])/COUNT((Table2[Average imdb])-1)</f>
        <v>0.56200527704485492</v>
      </c>
    </row>
    <row r="1635" spans="14:18" x14ac:dyDescent="0.3">
      <c r="N1635" t="s">
        <v>9403</v>
      </c>
      <c r="O1635">
        <v>6.7</v>
      </c>
      <c r="P1635" s="14">
        <f t="shared" si="25"/>
        <v>6.7</v>
      </c>
      <c r="Q1635">
        <f>COUNTIF(preprocessed!$D$2:$D$3791,director!N2593)</f>
        <v>3</v>
      </c>
      <c r="R1635" s="43" cm="1">
        <f t="array" ref="R1635">COUNTIF(Table2[Average imdb],"&lt;"&amp;Table2[[#This Row],[Average imdb]])/COUNT((Table2[Average imdb])-1)</f>
        <v>0.56200527704485492</v>
      </c>
    </row>
    <row r="1636" spans="14:18" x14ac:dyDescent="0.3">
      <c r="N1636" t="s">
        <v>9486</v>
      </c>
      <c r="O1636">
        <v>6.7</v>
      </c>
      <c r="P1636" s="14">
        <f t="shared" si="25"/>
        <v>6.7</v>
      </c>
      <c r="Q1636">
        <f>COUNTIF(preprocessed!$D$2:$D$3791,director!N2618)</f>
        <v>1</v>
      </c>
      <c r="R1636" s="43" cm="1">
        <f t="array" ref="R1636">COUNTIF(Table2[Average imdb],"&lt;"&amp;Table2[[#This Row],[Average imdb]])/COUNT((Table2[Average imdb])-1)</f>
        <v>0.56200527704485492</v>
      </c>
    </row>
    <row r="1637" spans="14:18" x14ac:dyDescent="0.3">
      <c r="N1637" t="s">
        <v>10013</v>
      </c>
      <c r="O1637">
        <v>6.7</v>
      </c>
      <c r="P1637" s="14">
        <f t="shared" si="25"/>
        <v>6.7</v>
      </c>
      <c r="Q1637">
        <f>COUNTIF(preprocessed!$D$2:$D$3791,director!N2775)</f>
        <v>3</v>
      </c>
      <c r="R1637" s="43" cm="1">
        <f t="array" ref="R1637">COUNTIF(Table2[Average imdb],"&lt;"&amp;Table2[[#This Row],[Average imdb]])/COUNT((Table2[Average imdb])-1)</f>
        <v>0.56200527704485492</v>
      </c>
    </row>
    <row r="1638" spans="14:18" x14ac:dyDescent="0.3">
      <c r="N1638" t="s">
        <v>10092</v>
      </c>
      <c r="O1638">
        <v>6.7</v>
      </c>
      <c r="P1638" s="14">
        <f t="shared" si="25"/>
        <v>6.7</v>
      </c>
      <c r="Q1638">
        <f>COUNTIF(preprocessed!$D$2:$D$3791,director!N2801)</f>
        <v>1</v>
      </c>
      <c r="R1638" s="43" cm="1">
        <f t="array" ref="R1638">COUNTIF(Table2[Average imdb],"&lt;"&amp;Table2[[#This Row],[Average imdb]])/COUNT((Table2[Average imdb])-1)</f>
        <v>0.56200527704485492</v>
      </c>
    </row>
    <row r="1639" spans="14:18" x14ac:dyDescent="0.3">
      <c r="N1639" t="s">
        <v>12614</v>
      </c>
      <c r="O1639">
        <v>6.7</v>
      </c>
      <c r="P1639" s="14">
        <f t="shared" si="25"/>
        <v>6.7</v>
      </c>
      <c r="Q1639">
        <f>COUNTIF(preprocessed!$D$2:$D$3791,director!N3477)</f>
        <v>3</v>
      </c>
      <c r="R1639" s="43" cm="1">
        <f t="array" ref="R1639">COUNTIF(Table2[Average imdb],"&lt;"&amp;Table2[[#This Row],[Average imdb]])/COUNT((Table2[Average imdb])-1)</f>
        <v>0.56200527704485492</v>
      </c>
    </row>
    <row r="1640" spans="14:18" x14ac:dyDescent="0.3">
      <c r="N1640" t="s">
        <v>12862</v>
      </c>
      <c r="O1640">
        <v>6.7</v>
      </c>
      <c r="P1640" s="14">
        <f t="shared" si="25"/>
        <v>6.7</v>
      </c>
      <c r="Q1640">
        <f>COUNTIF(preprocessed!$D$2:$D$3791,director!N3537)</f>
        <v>2</v>
      </c>
      <c r="R1640" s="43" cm="1">
        <f t="array" ref="R1640">COUNTIF(Table2[Average imdb],"&lt;"&amp;Table2[[#This Row],[Average imdb]])/COUNT((Table2[Average imdb])-1)</f>
        <v>0.56200527704485492</v>
      </c>
    </row>
    <row r="1641" spans="14:18" x14ac:dyDescent="0.3">
      <c r="N1641" t="s">
        <v>3062</v>
      </c>
      <c r="O1641">
        <v>6.7</v>
      </c>
      <c r="P1641" s="14">
        <f t="shared" si="25"/>
        <v>6.7</v>
      </c>
      <c r="Q1641">
        <f>COUNTIF(preprocessed!$D$2:$D$3791,director!N751)</f>
        <v>2</v>
      </c>
      <c r="R1641" s="43" cm="1">
        <f t="array" ref="R1641">COUNTIF(Table2[Average imdb],"&lt;"&amp;Table2[[#This Row],[Average imdb]])/COUNT((Table2[Average imdb])-1)</f>
        <v>0.56200527704485492</v>
      </c>
    </row>
    <row r="1642" spans="14:18" x14ac:dyDescent="0.3">
      <c r="N1642" t="s">
        <v>7076</v>
      </c>
      <c r="O1642">
        <v>6.7</v>
      </c>
      <c r="P1642" s="14">
        <f t="shared" si="25"/>
        <v>6.7</v>
      </c>
      <c r="Q1642">
        <f>COUNTIF(preprocessed!$D$2:$D$3791,director!N1902)</f>
        <v>1</v>
      </c>
      <c r="R1642" s="43" cm="1">
        <f t="array" ref="R1642">COUNTIF(Table2[Average imdb],"&lt;"&amp;Table2[[#This Row],[Average imdb]])/COUNT((Table2[Average imdb])-1)</f>
        <v>0.56200527704485492</v>
      </c>
    </row>
    <row r="1643" spans="14:18" x14ac:dyDescent="0.3">
      <c r="N1643" t="s">
        <v>10290</v>
      </c>
      <c r="O1643">
        <v>6.7</v>
      </c>
      <c r="P1643" s="14">
        <f t="shared" si="25"/>
        <v>6.7</v>
      </c>
      <c r="Q1643">
        <f>COUNTIF(preprocessed!$D$2:$D$3791,director!N2856)</f>
        <v>2</v>
      </c>
      <c r="R1643" s="43" cm="1">
        <f t="array" ref="R1643">COUNTIF(Table2[Average imdb],"&lt;"&amp;Table2[[#This Row],[Average imdb]])/COUNT((Table2[Average imdb])-1)</f>
        <v>0.56200527704485492</v>
      </c>
    </row>
    <row r="1644" spans="14:18" x14ac:dyDescent="0.3">
      <c r="N1644" t="s">
        <v>10697</v>
      </c>
      <c r="O1644">
        <v>6.7</v>
      </c>
      <c r="P1644" s="14">
        <f t="shared" si="25"/>
        <v>6.7</v>
      </c>
      <c r="Q1644">
        <f>COUNTIF(preprocessed!$D$2:$D$3791,director!N2969)</f>
        <v>2</v>
      </c>
      <c r="R1644" s="43" cm="1">
        <f t="array" ref="R1644">COUNTIF(Table2[Average imdb],"&lt;"&amp;Table2[[#This Row],[Average imdb]])/COUNT((Table2[Average imdb])-1)</f>
        <v>0.56200527704485492</v>
      </c>
    </row>
    <row r="1645" spans="14:18" x14ac:dyDescent="0.3">
      <c r="N1645" t="s">
        <v>11307</v>
      </c>
      <c r="O1645">
        <v>6.7</v>
      </c>
      <c r="P1645" s="14">
        <f t="shared" si="25"/>
        <v>6.7</v>
      </c>
      <c r="Q1645">
        <f>COUNTIF(preprocessed!$D$2:$D$3791,director!N3140)</f>
        <v>1</v>
      </c>
      <c r="R1645" s="43" cm="1">
        <f t="array" ref="R1645">COUNTIF(Table2[Average imdb],"&lt;"&amp;Table2[[#This Row],[Average imdb]])/COUNT((Table2[Average imdb])-1)</f>
        <v>0.56200527704485492</v>
      </c>
    </row>
    <row r="1646" spans="14:18" x14ac:dyDescent="0.3">
      <c r="N1646" t="s">
        <v>12708</v>
      </c>
      <c r="O1646">
        <v>6.7</v>
      </c>
      <c r="P1646" s="14">
        <f t="shared" si="25"/>
        <v>6.7</v>
      </c>
      <c r="Q1646">
        <f>COUNTIF(preprocessed!$D$2:$D$3791,director!N3499)</f>
        <v>2</v>
      </c>
      <c r="R1646" s="43" cm="1">
        <f t="array" ref="R1646">COUNTIF(Table2[Average imdb],"&lt;"&amp;Table2[[#This Row],[Average imdb]])/COUNT((Table2[Average imdb])-1)</f>
        <v>0.56200527704485492</v>
      </c>
    </row>
    <row r="1647" spans="14:18" x14ac:dyDescent="0.3">
      <c r="N1647" t="s">
        <v>4888</v>
      </c>
      <c r="O1647">
        <v>5.7</v>
      </c>
      <c r="P1647" s="14">
        <f t="shared" si="25"/>
        <v>6.7</v>
      </c>
      <c r="Q1647">
        <f>COUNTIF(preprocessed!$D$2:$D$3791,director!N1260)</f>
        <v>2</v>
      </c>
      <c r="R1647" s="43" cm="1">
        <f t="array" ref="R1647">COUNTIF(Table2[Average imdb],"&lt;"&amp;Table2[[#This Row],[Average imdb]])/COUNT((Table2[Average imdb])-1)</f>
        <v>0.56200527704485492</v>
      </c>
    </row>
    <row r="1648" spans="14:18" x14ac:dyDescent="0.3">
      <c r="N1648" t="s">
        <v>4192</v>
      </c>
      <c r="O1648">
        <v>6.3</v>
      </c>
      <c r="P1648" s="14">
        <f t="shared" si="25"/>
        <v>6.7</v>
      </c>
      <c r="Q1648">
        <f>COUNTIF(preprocessed!$D$2:$D$3791,director!N1067)</f>
        <v>19</v>
      </c>
      <c r="R1648" s="43" cm="1">
        <f t="array" ref="R1648">COUNTIF(Table2[Average imdb],"&lt;"&amp;Table2[[#This Row],[Average imdb]])/COUNT((Table2[Average imdb])-1)</f>
        <v>0.56200527704485492</v>
      </c>
    </row>
    <row r="1649" spans="14:18" x14ac:dyDescent="0.3">
      <c r="N1649" t="s">
        <v>8159</v>
      </c>
      <c r="O1649">
        <v>6.7</v>
      </c>
      <c r="P1649" s="14">
        <f t="shared" si="25"/>
        <v>6.7</v>
      </c>
      <c r="Q1649">
        <f>COUNTIF(preprocessed!$D$2:$D$3791,director!N2223)</f>
        <v>6</v>
      </c>
      <c r="R1649" s="43" cm="1">
        <f t="array" ref="R1649">COUNTIF(Table2[Average imdb],"&lt;"&amp;Table2[[#This Row],[Average imdb]])/COUNT((Table2[Average imdb])-1)</f>
        <v>0.56200527704485492</v>
      </c>
    </row>
    <row r="1650" spans="14:18" x14ac:dyDescent="0.3">
      <c r="N1650" t="s">
        <v>1900</v>
      </c>
      <c r="O1650">
        <v>7.2</v>
      </c>
      <c r="P1650" s="14">
        <f t="shared" si="25"/>
        <v>6.7</v>
      </c>
      <c r="Q1650">
        <f>COUNTIF(preprocessed!$D$2:$D$3791,director!N2236)</f>
        <v>1</v>
      </c>
      <c r="R1650" s="43" cm="1">
        <f t="array" ref="R1650">COUNTIF(Table2[Average imdb],"&lt;"&amp;Table2[[#This Row],[Average imdb]])/COUNT((Table2[Average imdb])-1)</f>
        <v>0.56200527704485492</v>
      </c>
    </row>
    <row r="1651" spans="14:18" x14ac:dyDescent="0.3">
      <c r="N1651" t="s">
        <v>8213</v>
      </c>
      <c r="O1651">
        <v>6.7</v>
      </c>
      <c r="P1651" s="14">
        <f t="shared" si="25"/>
        <v>6.7</v>
      </c>
      <c r="Q1651">
        <f>COUNTIF(preprocessed!$D$2:$D$3791,director!N2238)</f>
        <v>1</v>
      </c>
      <c r="R1651" s="43" cm="1">
        <f t="array" ref="R1651">COUNTIF(Table2[Average imdb],"&lt;"&amp;Table2[[#This Row],[Average imdb]])/COUNT((Table2[Average imdb])-1)</f>
        <v>0.56200527704485492</v>
      </c>
    </row>
    <row r="1652" spans="14:18" x14ac:dyDescent="0.3">
      <c r="N1652" t="s">
        <v>9547</v>
      </c>
      <c r="O1652">
        <v>6.7</v>
      </c>
      <c r="P1652" s="14">
        <f t="shared" si="25"/>
        <v>6.7</v>
      </c>
      <c r="Q1652">
        <f>COUNTIF(preprocessed!$D$2:$D$3791,director!N2636)</f>
        <v>1</v>
      </c>
      <c r="R1652" s="43" cm="1">
        <f t="array" ref="R1652">COUNTIF(Table2[Average imdb],"&lt;"&amp;Table2[[#This Row],[Average imdb]])/COUNT((Table2[Average imdb])-1)</f>
        <v>0.56200527704485492</v>
      </c>
    </row>
    <row r="1653" spans="14:18" x14ac:dyDescent="0.3">
      <c r="N1653" t="s">
        <v>10935</v>
      </c>
      <c r="O1653">
        <v>6.7</v>
      </c>
      <c r="P1653" s="14">
        <f t="shared" si="25"/>
        <v>6.7</v>
      </c>
      <c r="Q1653">
        <f>COUNTIF(preprocessed!$D$2:$D$3791,director!N3038)</f>
        <v>1</v>
      </c>
      <c r="R1653" s="43" cm="1">
        <f t="array" ref="R1653">COUNTIF(Table2[Average imdb],"&lt;"&amp;Table2[[#This Row],[Average imdb]])/COUNT((Table2[Average imdb])-1)</f>
        <v>0.56200527704485492</v>
      </c>
    </row>
    <row r="1654" spans="14:18" x14ac:dyDescent="0.3">
      <c r="N1654" t="s">
        <v>11663</v>
      </c>
      <c r="O1654">
        <v>6.7</v>
      </c>
      <c r="P1654" s="14">
        <f t="shared" si="25"/>
        <v>6.7</v>
      </c>
      <c r="Q1654">
        <f>COUNTIF(preprocessed!$D$2:$D$3791,director!N3235)</f>
        <v>1</v>
      </c>
      <c r="R1654" s="43" cm="1">
        <f t="array" ref="R1654">COUNTIF(Table2[Average imdb],"&lt;"&amp;Table2[[#This Row],[Average imdb]])/COUNT((Table2[Average imdb])-1)</f>
        <v>0.56200527704485492</v>
      </c>
    </row>
    <row r="1655" spans="14:18" x14ac:dyDescent="0.3">
      <c r="N1655" t="s">
        <v>1287</v>
      </c>
      <c r="O1655">
        <v>6.7</v>
      </c>
      <c r="P1655" s="14">
        <f t="shared" si="25"/>
        <v>6.7</v>
      </c>
      <c r="Q1655">
        <f>COUNTIF(preprocessed!$D$2:$D$3791,director!N3394)</f>
        <v>1</v>
      </c>
      <c r="R1655" s="43" cm="1">
        <f t="array" ref="R1655">COUNTIF(Table2[Average imdb],"&lt;"&amp;Table2[[#This Row],[Average imdb]])/COUNT((Table2[Average imdb])-1)</f>
        <v>0.56200527704485492</v>
      </c>
    </row>
    <row r="1656" spans="14:18" x14ac:dyDescent="0.3">
      <c r="N1656" t="s">
        <v>12802</v>
      </c>
      <c r="O1656">
        <v>6.7</v>
      </c>
      <c r="P1656" s="14">
        <f t="shared" si="25"/>
        <v>6.7</v>
      </c>
      <c r="Q1656">
        <f>COUNTIF(preprocessed!$D$2:$D$3791,director!N3521)</f>
        <v>1</v>
      </c>
      <c r="R1656" s="43" cm="1">
        <f t="array" ref="R1656">COUNTIF(Table2[Average imdb],"&lt;"&amp;Table2[[#This Row],[Average imdb]])/COUNT((Table2[Average imdb])-1)</f>
        <v>0.56200527704485492</v>
      </c>
    </row>
    <row r="1657" spans="14:18" x14ac:dyDescent="0.3">
      <c r="N1657" t="s">
        <v>13663</v>
      </c>
      <c r="O1657">
        <v>6.7</v>
      </c>
      <c r="P1657" s="14">
        <f t="shared" si="25"/>
        <v>6.7</v>
      </c>
      <c r="Q1657">
        <f>COUNTIF(preprocessed!$D$2:$D$3791,director!N3728)</f>
        <v>1</v>
      </c>
      <c r="R1657" s="43" cm="1">
        <f t="array" ref="R1657">COUNTIF(Table2[Average imdb],"&lt;"&amp;Table2[[#This Row],[Average imdb]])/COUNT((Table2[Average imdb])-1)</f>
        <v>0.56200527704485492</v>
      </c>
    </row>
    <row r="1658" spans="14:18" x14ac:dyDescent="0.3">
      <c r="N1658" t="s">
        <v>13685</v>
      </c>
      <c r="O1658">
        <v>6.7</v>
      </c>
      <c r="P1658" s="14">
        <f t="shared" si="25"/>
        <v>6.7</v>
      </c>
      <c r="Q1658">
        <f>COUNTIF(preprocessed!$D$2:$D$3791,director!N3733)</f>
        <v>1</v>
      </c>
      <c r="R1658" s="43" cm="1">
        <f t="array" ref="R1658">COUNTIF(Table2[Average imdb],"&lt;"&amp;Table2[[#This Row],[Average imdb]])/COUNT((Table2[Average imdb])-1)</f>
        <v>0.56200527704485492</v>
      </c>
    </row>
    <row r="1659" spans="14:18" x14ac:dyDescent="0.3">
      <c r="N1659" t="s">
        <v>13712</v>
      </c>
      <c r="O1659">
        <v>6.7</v>
      </c>
      <c r="P1659" s="14">
        <f t="shared" si="25"/>
        <v>6.7</v>
      </c>
      <c r="Q1659">
        <f>COUNTIF(preprocessed!$D$2:$D$3791,director!N3739)</f>
        <v>1</v>
      </c>
      <c r="R1659" s="43" cm="1">
        <f t="array" ref="R1659">COUNTIF(Table2[Average imdb],"&lt;"&amp;Table2[[#This Row],[Average imdb]])/COUNT((Table2[Average imdb])-1)</f>
        <v>0.56200527704485492</v>
      </c>
    </row>
    <row r="1660" spans="14:18" x14ac:dyDescent="0.3">
      <c r="N1660" t="s">
        <v>13817</v>
      </c>
      <c r="O1660">
        <v>6.7</v>
      </c>
      <c r="P1660" s="14">
        <f t="shared" si="25"/>
        <v>6.7</v>
      </c>
      <c r="Q1660">
        <f>COUNTIF(preprocessed!$D$2:$D$3791,director!N3760)</f>
        <v>1</v>
      </c>
      <c r="R1660" s="43" cm="1">
        <f t="array" ref="R1660">COUNTIF(Table2[Average imdb],"&lt;"&amp;Table2[[#This Row],[Average imdb]])/COUNT((Table2[Average imdb])-1)</f>
        <v>0.56200527704485492</v>
      </c>
    </row>
    <row r="1661" spans="14:18" x14ac:dyDescent="0.3">
      <c r="N1661" t="s">
        <v>13895</v>
      </c>
      <c r="O1661">
        <v>6.7</v>
      </c>
      <c r="P1661" s="14">
        <f t="shared" si="25"/>
        <v>6.7</v>
      </c>
      <c r="Q1661">
        <f>COUNTIF(preprocessed!$D$2:$D$3791,director!N3778)</f>
        <v>1</v>
      </c>
      <c r="R1661" s="43" cm="1">
        <f t="array" ref="R1661">COUNTIF(Table2[Average imdb],"&lt;"&amp;Table2[[#This Row],[Average imdb]])/COUNT((Table2[Average imdb])-1)</f>
        <v>0.56200527704485492</v>
      </c>
    </row>
    <row r="1662" spans="14:18" x14ac:dyDescent="0.3">
      <c r="N1662" t="s">
        <v>632</v>
      </c>
      <c r="O1662">
        <v>6.2</v>
      </c>
      <c r="P1662" s="14">
        <f t="shared" si="25"/>
        <v>6.6833333333333336</v>
      </c>
      <c r="Q1662">
        <f>COUNTIF(preprocessed!$D$2:$D$3791,director!N2749)</f>
        <v>2</v>
      </c>
      <c r="R1662" s="43" cm="1">
        <f t="array" ref="R1662">COUNTIF(Table2[Average imdb],"&lt;"&amp;Table2[[#This Row],[Average imdb]])/COUNT((Table2[Average imdb])-1)</f>
        <v>0.56042216358839048</v>
      </c>
    </row>
    <row r="1663" spans="14:18" x14ac:dyDescent="0.3">
      <c r="N1663" t="s">
        <v>632</v>
      </c>
      <c r="O1663">
        <v>5.8</v>
      </c>
      <c r="P1663" s="14">
        <f t="shared" si="25"/>
        <v>6.6833333333333336</v>
      </c>
      <c r="Q1663">
        <f>COUNTIF(preprocessed!$D$2:$D$3791,director!N476)</f>
        <v>1</v>
      </c>
      <c r="R1663" s="43" cm="1">
        <f t="array" ref="R1663">COUNTIF(Table2[Average imdb],"&lt;"&amp;Table2[[#This Row],[Average imdb]])/COUNT((Table2[Average imdb])-1)</f>
        <v>0.56042216358839048</v>
      </c>
    </row>
    <row r="1664" spans="14:18" x14ac:dyDescent="0.3">
      <c r="N1664" t="s">
        <v>632</v>
      </c>
      <c r="O1664">
        <v>8.1</v>
      </c>
      <c r="P1664" s="14">
        <f t="shared" si="25"/>
        <v>6.6833333333333336</v>
      </c>
      <c r="Q1664">
        <f>COUNTIF(preprocessed!$D$2:$D$3791,director!N126)</f>
        <v>4</v>
      </c>
      <c r="R1664" s="43" cm="1">
        <f t="array" ref="R1664">COUNTIF(Table2[Average imdb],"&lt;"&amp;Table2[[#This Row],[Average imdb]])/COUNT((Table2[Average imdb])-1)</f>
        <v>0.56042216358839048</v>
      </c>
    </row>
    <row r="1665" spans="14:18" x14ac:dyDescent="0.3">
      <c r="N1665" t="s">
        <v>632</v>
      </c>
      <c r="O1665">
        <v>5.9</v>
      </c>
      <c r="P1665" s="14">
        <f t="shared" si="25"/>
        <v>6.6833333333333336</v>
      </c>
      <c r="Q1665">
        <f>COUNTIF(preprocessed!$D$2:$D$3791,director!N172)</f>
        <v>2</v>
      </c>
      <c r="R1665" s="43" cm="1">
        <f t="array" ref="R1665">COUNTIF(Table2[Average imdb],"&lt;"&amp;Table2[[#This Row],[Average imdb]])/COUNT((Table2[Average imdb])-1)</f>
        <v>0.56042216358839048</v>
      </c>
    </row>
    <row r="1666" spans="14:18" x14ac:dyDescent="0.3">
      <c r="N1666" t="s">
        <v>632</v>
      </c>
      <c r="O1666">
        <v>6.5</v>
      </c>
      <c r="P1666" s="14">
        <f t="shared" ref="P1666:P1729" si="26">AVERAGEIF($N$2:$N$3791,N1666,$O$2:$O$3791)</f>
        <v>6.6833333333333336</v>
      </c>
      <c r="Q1666">
        <f>COUNTIF(preprocessed!$D$2:$D$3791,director!N382)</f>
        <v>1</v>
      </c>
      <c r="R1666" s="43" cm="1">
        <f t="array" ref="R1666">COUNTIF(Table2[Average imdb],"&lt;"&amp;Table2[[#This Row],[Average imdb]])/COUNT((Table2[Average imdb])-1)</f>
        <v>0.56042216358839048</v>
      </c>
    </row>
    <row r="1667" spans="14:18" x14ac:dyDescent="0.3">
      <c r="N1667" t="s">
        <v>632</v>
      </c>
      <c r="O1667">
        <v>7.6</v>
      </c>
      <c r="P1667" s="14">
        <f t="shared" si="26"/>
        <v>6.6833333333333336</v>
      </c>
      <c r="Q1667">
        <f>COUNTIF(preprocessed!$D$2:$D$3791,director!N3450)</f>
        <v>1</v>
      </c>
      <c r="R1667" s="43" cm="1">
        <f t="array" ref="R1667">COUNTIF(Table2[Average imdb],"&lt;"&amp;Table2[[#This Row],[Average imdb]])/COUNT((Table2[Average imdb])-1)</f>
        <v>0.56042216358839048</v>
      </c>
    </row>
    <row r="1668" spans="14:18" x14ac:dyDescent="0.3">
      <c r="N1668" t="s">
        <v>1120</v>
      </c>
      <c r="O1668">
        <v>6.5</v>
      </c>
      <c r="P1668" s="14">
        <f t="shared" si="26"/>
        <v>6.6799999999999988</v>
      </c>
      <c r="Q1668">
        <f>COUNTIF(preprocessed!$D$2:$D$3791,director!N1925)</f>
        <v>13</v>
      </c>
      <c r="R1668" s="43" cm="1">
        <f t="array" ref="R1668">COUNTIF(Table2[Average imdb],"&lt;"&amp;Table2[[#This Row],[Average imdb]])/COUNT((Table2[Average imdb])-1)</f>
        <v>0.55514511873350925</v>
      </c>
    </row>
    <row r="1669" spans="14:18" x14ac:dyDescent="0.3">
      <c r="N1669" t="s">
        <v>1120</v>
      </c>
      <c r="O1669">
        <v>6.6</v>
      </c>
      <c r="P1669" s="14">
        <f t="shared" si="26"/>
        <v>6.6799999999999988</v>
      </c>
      <c r="Q1669">
        <f>COUNTIF(preprocessed!$D$2:$D$3791,director!N705)</f>
        <v>1</v>
      </c>
      <c r="R1669" s="43" cm="1">
        <f t="array" ref="R1669">COUNTIF(Table2[Average imdb],"&lt;"&amp;Table2[[#This Row],[Average imdb]])/COUNT((Table2[Average imdb])-1)</f>
        <v>0.55514511873350925</v>
      </c>
    </row>
    <row r="1670" spans="14:18" x14ac:dyDescent="0.3">
      <c r="N1670" t="s">
        <v>1120</v>
      </c>
      <c r="O1670">
        <v>6.9</v>
      </c>
      <c r="P1670" s="14">
        <f t="shared" si="26"/>
        <v>6.6799999999999988</v>
      </c>
      <c r="Q1670">
        <f>COUNTIF(preprocessed!$D$2:$D$3791,director!N395)</f>
        <v>6</v>
      </c>
      <c r="R1670" s="43" cm="1">
        <f t="array" ref="R1670">COUNTIF(Table2[Average imdb],"&lt;"&amp;Table2[[#This Row],[Average imdb]])/COUNT((Table2[Average imdb])-1)</f>
        <v>0.55514511873350925</v>
      </c>
    </row>
    <row r="1671" spans="14:18" x14ac:dyDescent="0.3">
      <c r="N1671" t="s">
        <v>1120</v>
      </c>
      <c r="O1671">
        <v>7.6</v>
      </c>
      <c r="P1671" s="14">
        <f t="shared" si="26"/>
        <v>6.6799999999999988</v>
      </c>
      <c r="Q1671">
        <f>COUNTIF(preprocessed!$D$2:$D$3791,director!N979)</f>
        <v>6</v>
      </c>
      <c r="R1671" s="43" cm="1">
        <f t="array" ref="R1671">COUNTIF(Table2[Average imdb],"&lt;"&amp;Table2[[#This Row],[Average imdb]])/COUNT((Table2[Average imdb])-1)</f>
        <v>0.55514511873350925</v>
      </c>
    </row>
    <row r="1672" spans="14:18" x14ac:dyDescent="0.3">
      <c r="N1672" t="s">
        <v>1120</v>
      </c>
      <c r="O1672">
        <v>7.1</v>
      </c>
      <c r="P1672" s="14">
        <f t="shared" si="26"/>
        <v>6.6799999999999988</v>
      </c>
      <c r="Q1672">
        <f>COUNTIF(preprocessed!$D$2:$D$3791,director!N1557)</f>
        <v>2</v>
      </c>
      <c r="R1672" s="43" cm="1">
        <f t="array" ref="R1672">COUNTIF(Table2[Average imdb],"&lt;"&amp;Table2[[#This Row],[Average imdb]])/COUNT((Table2[Average imdb])-1)</f>
        <v>0.55514511873350925</v>
      </c>
    </row>
    <row r="1673" spans="14:18" x14ac:dyDescent="0.3">
      <c r="N1673" t="s">
        <v>1120</v>
      </c>
      <c r="O1673">
        <v>6.4</v>
      </c>
      <c r="P1673" s="14">
        <f t="shared" si="26"/>
        <v>6.6799999999999988</v>
      </c>
      <c r="Q1673">
        <f>COUNTIF(preprocessed!$D$2:$D$3791,director!N245)</f>
        <v>3</v>
      </c>
      <c r="R1673" s="43" cm="1">
        <f t="array" ref="R1673">COUNTIF(Table2[Average imdb],"&lt;"&amp;Table2[[#This Row],[Average imdb]])/COUNT((Table2[Average imdb])-1)</f>
        <v>0.55514511873350925</v>
      </c>
    </row>
    <row r="1674" spans="14:18" x14ac:dyDescent="0.3">
      <c r="N1674" t="s">
        <v>1120</v>
      </c>
      <c r="O1674">
        <v>7.8</v>
      </c>
      <c r="P1674" s="14">
        <f t="shared" si="26"/>
        <v>6.6799999999999988</v>
      </c>
      <c r="Q1674">
        <f>COUNTIF(preprocessed!$D$2:$D$3791,director!N385)</f>
        <v>1</v>
      </c>
      <c r="R1674" s="43" cm="1">
        <f t="array" ref="R1674">COUNTIF(Table2[Average imdb],"&lt;"&amp;Table2[[#This Row],[Average imdb]])/COUNT((Table2[Average imdb])-1)</f>
        <v>0.55514511873350925</v>
      </c>
    </row>
    <row r="1675" spans="14:18" x14ac:dyDescent="0.3">
      <c r="N1675" t="s">
        <v>1120</v>
      </c>
      <c r="O1675">
        <v>7.3</v>
      </c>
      <c r="P1675" s="14">
        <f t="shared" si="26"/>
        <v>6.6799999999999988</v>
      </c>
      <c r="Q1675">
        <f>COUNTIF(preprocessed!$D$2:$D$3791,director!N886)</f>
        <v>3</v>
      </c>
      <c r="R1675" s="43" cm="1">
        <f t="array" ref="R1675">COUNTIF(Table2[Average imdb],"&lt;"&amp;Table2[[#This Row],[Average imdb]])/COUNT((Table2[Average imdb])-1)</f>
        <v>0.55514511873350925</v>
      </c>
    </row>
    <row r="1676" spans="14:18" x14ac:dyDescent="0.3">
      <c r="N1676" t="s">
        <v>1120</v>
      </c>
      <c r="O1676">
        <v>7.2</v>
      </c>
      <c r="P1676" s="14">
        <f t="shared" si="26"/>
        <v>6.6799999999999988</v>
      </c>
      <c r="Q1676">
        <f>COUNTIF(preprocessed!$D$2:$D$3791,director!N3549)</f>
        <v>1</v>
      </c>
      <c r="R1676" s="43" cm="1">
        <f t="array" ref="R1676">COUNTIF(Table2[Average imdb],"&lt;"&amp;Table2[[#This Row],[Average imdb]])/COUNT((Table2[Average imdb])-1)</f>
        <v>0.55514511873350925</v>
      </c>
    </row>
    <row r="1677" spans="14:18" x14ac:dyDescent="0.3">
      <c r="N1677" t="s">
        <v>1120</v>
      </c>
      <c r="O1677">
        <v>7</v>
      </c>
      <c r="P1677" s="14">
        <f t="shared" si="26"/>
        <v>6.6799999999999988</v>
      </c>
      <c r="Q1677">
        <f>COUNTIF(preprocessed!$D$2:$D$3791,director!N993)</f>
        <v>2</v>
      </c>
      <c r="R1677" s="43" cm="1">
        <f t="array" ref="R1677">COUNTIF(Table2[Average imdb],"&lt;"&amp;Table2[[#This Row],[Average imdb]])/COUNT((Table2[Average imdb])-1)</f>
        <v>0.55514511873350925</v>
      </c>
    </row>
    <row r="1678" spans="14:18" x14ac:dyDescent="0.3">
      <c r="N1678" t="s">
        <v>1120</v>
      </c>
      <c r="O1678">
        <v>6.1</v>
      </c>
      <c r="P1678" s="14">
        <f t="shared" si="26"/>
        <v>6.6799999999999988</v>
      </c>
      <c r="Q1678">
        <f>COUNTIF(preprocessed!$D$2:$D$3791,director!N1466)</f>
        <v>1</v>
      </c>
      <c r="R1678" s="43" cm="1">
        <f t="array" ref="R1678">COUNTIF(Table2[Average imdb],"&lt;"&amp;Table2[[#This Row],[Average imdb]])/COUNT((Table2[Average imdb])-1)</f>
        <v>0.55514511873350925</v>
      </c>
    </row>
    <row r="1679" spans="14:18" x14ac:dyDescent="0.3">
      <c r="N1679" t="s">
        <v>1120</v>
      </c>
      <c r="O1679">
        <v>5.8</v>
      </c>
      <c r="P1679" s="14">
        <f t="shared" si="26"/>
        <v>6.6799999999999988</v>
      </c>
      <c r="Q1679">
        <f>COUNTIF(preprocessed!$D$2:$D$3791,director!N1900)</f>
        <v>10</v>
      </c>
      <c r="R1679" s="43" cm="1">
        <f t="array" ref="R1679">COUNTIF(Table2[Average imdb],"&lt;"&amp;Table2[[#This Row],[Average imdb]])/COUNT((Table2[Average imdb])-1)</f>
        <v>0.55514511873350925</v>
      </c>
    </row>
    <row r="1680" spans="14:18" x14ac:dyDescent="0.3">
      <c r="N1680" t="s">
        <v>1120</v>
      </c>
      <c r="O1680">
        <v>7.1</v>
      </c>
      <c r="P1680" s="14">
        <f t="shared" si="26"/>
        <v>6.6799999999999988</v>
      </c>
      <c r="Q1680">
        <f>COUNTIF(preprocessed!$D$2:$D$3791,director!N2817)</f>
        <v>3</v>
      </c>
      <c r="R1680" s="43" cm="1">
        <f t="array" ref="R1680">COUNTIF(Table2[Average imdb],"&lt;"&amp;Table2[[#This Row],[Average imdb]])/COUNT((Table2[Average imdb])-1)</f>
        <v>0.55514511873350925</v>
      </c>
    </row>
    <row r="1681" spans="14:18" x14ac:dyDescent="0.3">
      <c r="N1681" t="s">
        <v>1120</v>
      </c>
      <c r="O1681">
        <v>6.1</v>
      </c>
      <c r="P1681" s="14">
        <f t="shared" si="26"/>
        <v>6.6799999999999988</v>
      </c>
      <c r="Q1681">
        <f>COUNTIF(preprocessed!$D$2:$D$3791,director!N2993)</f>
        <v>1</v>
      </c>
      <c r="R1681" s="43" cm="1">
        <f t="array" ref="R1681">COUNTIF(Table2[Average imdb],"&lt;"&amp;Table2[[#This Row],[Average imdb]])/COUNT((Table2[Average imdb])-1)</f>
        <v>0.55514511873350925</v>
      </c>
    </row>
    <row r="1682" spans="14:18" x14ac:dyDescent="0.3">
      <c r="N1682" t="s">
        <v>1120</v>
      </c>
      <c r="O1682">
        <v>4.7</v>
      </c>
      <c r="P1682" s="14">
        <f t="shared" si="26"/>
        <v>6.6799999999999988</v>
      </c>
      <c r="Q1682">
        <f>COUNTIF(preprocessed!$D$2:$D$3791,director!N3466)</f>
        <v>1</v>
      </c>
      <c r="R1682" s="43" cm="1">
        <f t="array" ref="R1682">COUNTIF(Table2[Average imdb],"&lt;"&amp;Table2[[#This Row],[Average imdb]])/COUNT((Table2[Average imdb])-1)</f>
        <v>0.55514511873350925</v>
      </c>
    </row>
    <row r="1683" spans="14:18" x14ac:dyDescent="0.3">
      <c r="N1683" t="s">
        <v>406</v>
      </c>
      <c r="O1683">
        <v>6.1</v>
      </c>
      <c r="P1683" s="14">
        <f t="shared" si="26"/>
        <v>6.68</v>
      </c>
      <c r="Q1683">
        <f>COUNTIF(preprocessed!$D$2:$D$3791,director!N76)</f>
        <v>7</v>
      </c>
      <c r="R1683" s="43" cm="1">
        <f t="array" ref="R1683">COUNTIF(Table2[Average imdb],"&lt;"&amp;Table2[[#This Row],[Average imdb]])/COUNT((Table2[Average imdb])-1)</f>
        <v>0.55514511873350925</v>
      </c>
    </row>
    <row r="1684" spans="14:18" x14ac:dyDescent="0.3">
      <c r="N1684" t="s">
        <v>406</v>
      </c>
      <c r="O1684">
        <v>6.3</v>
      </c>
      <c r="P1684" s="14">
        <f t="shared" si="26"/>
        <v>6.68</v>
      </c>
      <c r="Q1684">
        <f>COUNTIF(preprocessed!$D$2:$D$3791,director!N2027)</f>
        <v>7</v>
      </c>
      <c r="R1684" s="43" cm="1">
        <f t="array" ref="R1684">COUNTIF(Table2[Average imdb],"&lt;"&amp;Table2[[#This Row],[Average imdb]])/COUNT((Table2[Average imdb])-1)</f>
        <v>0.55514511873350925</v>
      </c>
    </row>
    <row r="1685" spans="14:18" x14ac:dyDescent="0.3">
      <c r="N1685" t="s">
        <v>406</v>
      </c>
      <c r="O1685">
        <v>7.7</v>
      </c>
      <c r="P1685" s="14">
        <f t="shared" si="26"/>
        <v>6.68</v>
      </c>
      <c r="Q1685">
        <f>COUNTIF(preprocessed!$D$2:$D$3791,director!N1157)</f>
        <v>2</v>
      </c>
      <c r="R1685" s="43" cm="1">
        <f t="array" ref="R1685">COUNTIF(Table2[Average imdb],"&lt;"&amp;Table2[[#This Row],[Average imdb]])/COUNT((Table2[Average imdb])-1)</f>
        <v>0.55514511873350925</v>
      </c>
    </row>
    <row r="1686" spans="14:18" x14ac:dyDescent="0.3">
      <c r="N1686" t="s">
        <v>406</v>
      </c>
      <c r="O1686">
        <v>6.4</v>
      </c>
      <c r="P1686" s="14">
        <f t="shared" si="26"/>
        <v>6.68</v>
      </c>
      <c r="Q1686">
        <f>COUNTIF(preprocessed!$D$2:$D$3791,director!N2137)</f>
        <v>5</v>
      </c>
      <c r="R1686" s="43" cm="1">
        <f t="array" ref="R1686">COUNTIF(Table2[Average imdb],"&lt;"&amp;Table2[[#This Row],[Average imdb]])/COUNT((Table2[Average imdb])-1)</f>
        <v>0.55514511873350925</v>
      </c>
    </row>
    <row r="1687" spans="14:18" x14ac:dyDescent="0.3">
      <c r="N1687" t="s">
        <v>406</v>
      </c>
      <c r="O1687">
        <v>6.9</v>
      </c>
      <c r="P1687" s="14">
        <f t="shared" si="26"/>
        <v>6.68</v>
      </c>
      <c r="Q1687">
        <f>COUNTIF(preprocessed!$D$2:$D$3791,director!N878)</f>
        <v>2</v>
      </c>
      <c r="R1687" s="43" cm="1">
        <f t="array" ref="R1687">COUNTIF(Table2[Average imdb],"&lt;"&amp;Table2[[#This Row],[Average imdb]])/COUNT((Table2[Average imdb])-1)</f>
        <v>0.55514511873350925</v>
      </c>
    </row>
    <row r="1688" spans="14:18" x14ac:dyDescent="0.3">
      <c r="N1688" t="s">
        <v>1028</v>
      </c>
      <c r="O1688">
        <v>6.7</v>
      </c>
      <c r="P1688" s="14">
        <f t="shared" si="26"/>
        <v>6.6750000000000007</v>
      </c>
      <c r="Q1688">
        <f>COUNTIF(preprocessed!$D$2:$D$3791,director!N222)</f>
        <v>9</v>
      </c>
      <c r="R1688" s="43" cm="1">
        <f t="array" ref="R1688">COUNTIF(Table2[Average imdb],"&lt;"&amp;Table2[[#This Row],[Average imdb]])/COUNT((Table2[Average imdb])-1)</f>
        <v>0.55197889182058046</v>
      </c>
    </row>
    <row r="1689" spans="14:18" x14ac:dyDescent="0.3">
      <c r="N1689" t="s">
        <v>2412</v>
      </c>
      <c r="O1689">
        <v>6.1</v>
      </c>
      <c r="P1689" s="14">
        <f t="shared" si="26"/>
        <v>6.6750000000000007</v>
      </c>
      <c r="Q1689">
        <f>COUNTIF(preprocessed!$D$2:$D$3791,director!N575)</f>
        <v>8</v>
      </c>
      <c r="R1689" s="43" cm="1">
        <f t="array" ref="R1689">COUNTIF(Table2[Average imdb],"&lt;"&amp;Table2[[#This Row],[Average imdb]])/COUNT((Table2[Average imdb])-1)</f>
        <v>0.55197889182058046</v>
      </c>
    </row>
    <row r="1690" spans="14:18" x14ac:dyDescent="0.3">
      <c r="N1690" t="s">
        <v>10581</v>
      </c>
      <c r="O1690">
        <v>5.9</v>
      </c>
      <c r="P1690" s="14">
        <f t="shared" si="26"/>
        <v>6.6750000000000007</v>
      </c>
      <c r="Q1690">
        <f>COUNTIF(preprocessed!$D$2:$D$3791,director!N3059)</f>
        <v>5</v>
      </c>
      <c r="R1690" s="43" cm="1">
        <f t="array" ref="R1690">COUNTIF(Table2[Average imdb],"&lt;"&amp;Table2[[#This Row],[Average imdb]])/COUNT((Table2[Average imdb])-1)</f>
        <v>0.55197889182058046</v>
      </c>
    </row>
    <row r="1691" spans="14:18" x14ac:dyDescent="0.3">
      <c r="N1691" t="s">
        <v>1028</v>
      </c>
      <c r="O1691">
        <v>6.5</v>
      </c>
      <c r="P1691" s="14">
        <f t="shared" si="26"/>
        <v>6.6750000000000007</v>
      </c>
      <c r="Q1691">
        <f>COUNTIF(preprocessed!$D$2:$D$3791,director!N2491)</f>
        <v>3</v>
      </c>
      <c r="R1691" s="43" cm="1">
        <f t="array" ref="R1691">COUNTIF(Table2[Average imdb],"&lt;"&amp;Table2[[#This Row],[Average imdb]])/COUNT((Table2[Average imdb])-1)</f>
        <v>0.55197889182058046</v>
      </c>
    </row>
    <row r="1692" spans="14:18" x14ac:dyDescent="0.3">
      <c r="N1692" t="s">
        <v>2412</v>
      </c>
      <c r="O1692">
        <v>6</v>
      </c>
      <c r="P1692" s="14">
        <f t="shared" si="26"/>
        <v>6.6750000000000007</v>
      </c>
      <c r="Q1692">
        <f>COUNTIF(preprocessed!$D$2:$D$3791,director!N776)</f>
        <v>3</v>
      </c>
      <c r="R1692" s="43" cm="1">
        <f t="array" ref="R1692">COUNTIF(Table2[Average imdb],"&lt;"&amp;Table2[[#This Row],[Average imdb]])/COUNT((Table2[Average imdb])-1)</f>
        <v>0.55197889182058046</v>
      </c>
    </row>
    <row r="1693" spans="14:18" x14ac:dyDescent="0.3">
      <c r="N1693" t="s">
        <v>2412</v>
      </c>
      <c r="O1693">
        <v>7.5</v>
      </c>
      <c r="P1693" s="14">
        <f t="shared" si="26"/>
        <v>6.6750000000000007</v>
      </c>
      <c r="Q1693">
        <f>COUNTIF(preprocessed!$D$2:$D$3791,director!N2998)</f>
        <v>3</v>
      </c>
      <c r="R1693" s="43" cm="1">
        <f t="array" ref="R1693">COUNTIF(Table2[Average imdb],"&lt;"&amp;Table2[[#This Row],[Average imdb]])/COUNT((Table2[Average imdb])-1)</f>
        <v>0.55197889182058046</v>
      </c>
    </row>
    <row r="1694" spans="14:18" x14ac:dyDescent="0.3">
      <c r="N1694" t="s">
        <v>1028</v>
      </c>
      <c r="O1694">
        <v>6.4</v>
      </c>
      <c r="P1694" s="14">
        <f t="shared" si="26"/>
        <v>6.6750000000000007</v>
      </c>
      <c r="Q1694">
        <f>COUNTIF(preprocessed!$D$2:$D$3791,director!N1277)</f>
        <v>2</v>
      </c>
      <c r="R1694" s="43" cm="1">
        <f t="array" ref="R1694">COUNTIF(Table2[Average imdb],"&lt;"&amp;Table2[[#This Row],[Average imdb]])/COUNT((Table2[Average imdb])-1)</f>
        <v>0.55197889182058046</v>
      </c>
    </row>
    <row r="1695" spans="14:18" x14ac:dyDescent="0.3">
      <c r="N1695" t="s">
        <v>10581</v>
      </c>
      <c r="O1695">
        <v>7.1</v>
      </c>
      <c r="P1695" s="14">
        <f t="shared" si="26"/>
        <v>6.6750000000000007</v>
      </c>
      <c r="Q1695">
        <f>COUNTIF(preprocessed!$D$2:$D$3791,director!N2937)</f>
        <v>2</v>
      </c>
      <c r="R1695" s="43" cm="1">
        <f t="array" ref="R1695">COUNTIF(Table2[Average imdb],"&lt;"&amp;Table2[[#This Row],[Average imdb]])/COUNT((Table2[Average imdb])-1)</f>
        <v>0.55197889182058046</v>
      </c>
    </row>
    <row r="1696" spans="14:18" x14ac:dyDescent="0.3">
      <c r="N1696" t="s">
        <v>10581</v>
      </c>
      <c r="O1696">
        <v>6.8</v>
      </c>
      <c r="P1696" s="14">
        <f t="shared" si="26"/>
        <v>6.6750000000000007</v>
      </c>
      <c r="Q1696">
        <f>COUNTIF(preprocessed!$D$2:$D$3791,director!N3591)</f>
        <v>1</v>
      </c>
      <c r="R1696" s="43" cm="1">
        <f t="array" ref="R1696">COUNTIF(Table2[Average imdb],"&lt;"&amp;Table2[[#This Row],[Average imdb]])/COUNT((Table2[Average imdb])-1)</f>
        <v>0.55197889182058046</v>
      </c>
    </row>
    <row r="1697" spans="14:18" x14ac:dyDescent="0.3">
      <c r="N1697" t="s">
        <v>1028</v>
      </c>
      <c r="O1697">
        <v>7.1</v>
      </c>
      <c r="P1697" s="14">
        <f t="shared" si="26"/>
        <v>6.6750000000000007</v>
      </c>
      <c r="Q1697">
        <f>COUNTIF(preprocessed!$D$2:$D$3791,director!N1893)</f>
        <v>5</v>
      </c>
      <c r="R1697" s="43" cm="1">
        <f t="array" ref="R1697">COUNTIF(Table2[Average imdb],"&lt;"&amp;Table2[[#This Row],[Average imdb]])/COUNT((Table2[Average imdb])-1)</f>
        <v>0.55197889182058046</v>
      </c>
    </row>
    <row r="1698" spans="14:18" x14ac:dyDescent="0.3">
      <c r="N1698" t="s">
        <v>10581</v>
      </c>
      <c r="O1698">
        <v>6.9</v>
      </c>
      <c r="P1698" s="14">
        <f t="shared" si="26"/>
        <v>6.6750000000000007</v>
      </c>
      <c r="Q1698">
        <f>COUNTIF(preprocessed!$D$2:$D$3791,director!N3724)</f>
        <v>1</v>
      </c>
      <c r="R1698" s="43" cm="1">
        <f t="array" ref="R1698">COUNTIF(Table2[Average imdb],"&lt;"&amp;Table2[[#This Row],[Average imdb]])/COUNT((Table2[Average imdb])-1)</f>
        <v>0.55197889182058046</v>
      </c>
    </row>
    <row r="1699" spans="14:18" x14ac:dyDescent="0.3">
      <c r="N1699" t="s">
        <v>2412</v>
      </c>
      <c r="O1699">
        <v>7.1</v>
      </c>
      <c r="P1699" s="14">
        <f t="shared" si="26"/>
        <v>6.6750000000000007</v>
      </c>
      <c r="Q1699">
        <f>COUNTIF(preprocessed!$D$2:$D$3791,director!N1892)</f>
        <v>2</v>
      </c>
      <c r="R1699" s="43" cm="1">
        <f t="array" ref="R1699">COUNTIF(Table2[Average imdb],"&lt;"&amp;Table2[[#This Row],[Average imdb]])/COUNT((Table2[Average imdb])-1)</f>
        <v>0.55197889182058046</v>
      </c>
    </row>
    <row r="1700" spans="14:18" x14ac:dyDescent="0.3">
      <c r="N1700" t="s">
        <v>4039</v>
      </c>
      <c r="O1700">
        <v>7</v>
      </c>
      <c r="P1700" s="14">
        <f t="shared" si="26"/>
        <v>6.666666666666667</v>
      </c>
      <c r="Q1700">
        <f>COUNTIF(preprocessed!$D$2:$D$3791,director!N1086)</f>
        <v>3</v>
      </c>
      <c r="R1700" s="43" cm="1">
        <f t="array" ref="R1700">COUNTIF(Table2[Average imdb],"&lt;"&amp;Table2[[#This Row],[Average imdb]])/COUNT((Table2[Average imdb])-1)</f>
        <v>0.5432717678100264</v>
      </c>
    </row>
    <row r="1701" spans="14:18" x14ac:dyDescent="0.3">
      <c r="N1701" t="s">
        <v>835</v>
      </c>
      <c r="O1701">
        <v>5.8</v>
      </c>
      <c r="P1701" s="14">
        <f t="shared" si="26"/>
        <v>6.666666666666667</v>
      </c>
      <c r="Q1701">
        <f>COUNTIF(preprocessed!$D$2:$D$3791,director!N205)</f>
        <v>16</v>
      </c>
      <c r="R1701" s="43" cm="1">
        <f t="array" ref="R1701">COUNTIF(Table2[Average imdb],"&lt;"&amp;Table2[[#This Row],[Average imdb]])/COUNT((Table2[Average imdb])-1)</f>
        <v>0.5432717678100264</v>
      </c>
    </row>
    <row r="1702" spans="14:18" x14ac:dyDescent="0.3">
      <c r="N1702" t="s">
        <v>835</v>
      </c>
      <c r="O1702">
        <v>7.3</v>
      </c>
      <c r="P1702" s="14">
        <f t="shared" si="26"/>
        <v>6.666666666666667</v>
      </c>
      <c r="Q1702">
        <f>COUNTIF(preprocessed!$D$2:$D$3791,director!N509)</f>
        <v>11</v>
      </c>
      <c r="R1702" s="43" cm="1">
        <f t="array" ref="R1702">COUNTIF(Table2[Average imdb],"&lt;"&amp;Table2[[#This Row],[Average imdb]])/COUNT((Table2[Average imdb])-1)</f>
        <v>0.5432717678100264</v>
      </c>
    </row>
    <row r="1703" spans="14:18" x14ac:dyDescent="0.3">
      <c r="N1703" t="s">
        <v>5887</v>
      </c>
      <c r="O1703">
        <v>6.5</v>
      </c>
      <c r="P1703" s="14">
        <f t="shared" si="26"/>
        <v>6.666666666666667</v>
      </c>
      <c r="Q1703">
        <f>COUNTIF(preprocessed!$D$2:$D$3791,director!N1830)</f>
        <v>1</v>
      </c>
      <c r="R1703" s="43" cm="1">
        <f t="array" ref="R1703">COUNTIF(Table2[Average imdb],"&lt;"&amp;Table2[[#This Row],[Average imdb]])/COUNT((Table2[Average imdb])-1)</f>
        <v>0.5432717678100264</v>
      </c>
    </row>
    <row r="1704" spans="14:18" x14ac:dyDescent="0.3">
      <c r="N1704" t="s">
        <v>835</v>
      </c>
      <c r="O1704">
        <v>6.8</v>
      </c>
      <c r="P1704" s="14">
        <f t="shared" si="26"/>
        <v>6.666666666666667</v>
      </c>
      <c r="Q1704">
        <f>COUNTIF(preprocessed!$D$2:$D$3791,director!N1963)</f>
        <v>4</v>
      </c>
      <c r="R1704" s="43" cm="1">
        <f t="array" ref="R1704">COUNTIF(Table2[Average imdb],"&lt;"&amp;Table2[[#This Row],[Average imdb]])/COUNT((Table2[Average imdb])-1)</f>
        <v>0.5432717678100264</v>
      </c>
    </row>
    <row r="1705" spans="14:18" x14ac:dyDescent="0.3">
      <c r="N1705" t="s">
        <v>174</v>
      </c>
      <c r="O1705">
        <v>6.7</v>
      </c>
      <c r="P1705" s="14">
        <f t="shared" si="26"/>
        <v>6.666666666666667</v>
      </c>
      <c r="Q1705">
        <f>COUNTIF(preprocessed!$D$2:$D$3791,director!N399)</f>
        <v>6</v>
      </c>
      <c r="R1705" s="43" cm="1">
        <f t="array" ref="R1705">COUNTIF(Table2[Average imdb],"&lt;"&amp;Table2[[#This Row],[Average imdb]])/COUNT((Table2[Average imdb])-1)</f>
        <v>0.5432717678100264</v>
      </c>
    </row>
    <row r="1706" spans="14:18" x14ac:dyDescent="0.3">
      <c r="N1706" t="s">
        <v>174</v>
      </c>
      <c r="O1706">
        <v>6.3</v>
      </c>
      <c r="P1706" s="14">
        <f t="shared" si="26"/>
        <v>6.666666666666667</v>
      </c>
      <c r="Q1706">
        <f>COUNTIF(preprocessed!$D$2:$D$3791,director!N2795)</f>
        <v>6</v>
      </c>
      <c r="R1706" s="43" cm="1">
        <f t="array" ref="R1706">COUNTIF(Table2[Average imdb],"&lt;"&amp;Table2[[#This Row],[Average imdb]])/COUNT((Table2[Average imdb])-1)</f>
        <v>0.5432717678100264</v>
      </c>
    </row>
    <row r="1707" spans="14:18" x14ac:dyDescent="0.3">
      <c r="N1707" t="s">
        <v>3822</v>
      </c>
      <c r="O1707">
        <v>6.9</v>
      </c>
      <c r="P1707" s="14">
        <f t="shared" si="26"/>
        <v>6.666666666666667</v>
      </c>
      <c r="Q1707">
        <f>COUNTIF(preprocessed!$D$2:$D$3791,director!N3598)</f>
        <v>6</v>
      </c>
      <c r="R1707" s="43" cm="1">
        <f t="array" ref="R1707">COUNTIF(Table2[Average imdb],"&lt;"&amp;Table2[[#This Row],[Average imdb]])/COUNT((Table2[Average imdb])-1)</f>
        <v>0.5432717678100264</v>
      </c>
    </row>
    <row r="1708" spans="14:18" x14ac:dyDescent="0.3">
      <c r="N1708" t="s">
        <v>174</v>
      </c>
      <c r="O1708">
        <v>6.4</v>
      </c>
      <c r="P1708" s="14">
        <f t="shared" si="26"/>
        <v>6.666666666666667</v>
      </c>
      <c r="Q1708">
        <f>COUNTIF(preprocessed!$D$2:$D$3791,director!N114)</f>
        <v>5</v>
      </c>
      <c r="R1708" s="43" cm="1">
        <f t="array" ref="R1708">COUNTIF(Table2[Average imdb],"&lt;"&amp;Table2[[#This Row],[Average imdb]])/COUNT((Table2[Average imdb])-1)</f>
        <v>0.5432717678100264</v>
      </c>
    </row>
    <row r="1709" spans="14:18" x14ac:dyDescent="0.3">
      <c r="N1709" t="s">
        <v>174</v>
      </c>
      <c r="O1709">
        <v>7.6</v>
      </c>
      <c r="P1709" s="14">
        <f t="shared" si="26"/>
        <v>6.666666666666667</v>
      </c>
      <c r="Q1709">
        <f>COUNTIF(preprocessed!$D$2:$D$3791,director!N1123)</f>
        <v>5</v>
      </c>
      <c r="R1709" s="43" cm="1">
        <f t="array" ref="R1709">COUNTIF(Table2[Average imdb],"&lt;"&amp;Table2[[#This Row],[Average imdb]])/COUNT((Table2[Average imdb])-1)</f>
        <v>0.5432717678100264</v>
      </c>
    </row>
    <row r="1710" spans="14:18" x14ac:dyDescent="0.3">
      <c r="N1710" t="s">
        <v>5887</v>
      </c>
      <c r="O1710">
        <v>5.9</v>
      </c>
      <c r="P1710" s="14">
        <f t="shared" si="26"/>
        <v>6.666666666666667</v>
      </c>
      <c r="Q1710">
        <f>COUNTIF(preprocessed!$D$2:$D$3791,director!N1552)</f>
        <v>5</v>
      </c>
      <c r="R1710" s="43" cm="1">
        <f t="array" ref="R1710">COUNTIF(Table2[Average imdb],"&lt;"&amp;Table2[[#This Row],[Average imdb]])/COUNT((Table2[Average imdb])-1)</f>
        <v>0.5432717678100264</v>
      </c>
    </row>
    <row r="1711" spans="14:18" x14ac:dyDescent="0.3">
      <c r="N1711" t="s">
        <v>3822</v>
      </c>
      <c r="O1711">
        <v>6.9</v>
      </c>
      <c r="P1711" s="14">
        <f t="shared" si="26"/>
        <v>6.666666666666667</v>
      </c>
      <c r="Q1711">
        <f>COUNTIF(preprocessed!$D$2:$D$3791,director!N3295)</f>
        <v>5</v>
      </c>
      <c r="R1711" s="43" cm="1">
        <f t="array" ref="R1711">COUNTIF(Table2[Average imdb],"&lt;"&amp;Table2[[#This Row],[Average imdb]])/COUNT((Table2[Average imdb])-1)</f>
        <v>0.5432717678100264</v>
      </c>
    </row>
    <row r="1712" spans="14:18" x14ac:dyDescent="0.3">
      <c r="N1712" t="s">
        <v>3822</v>
      </c>
      <c r="O1712">
        <v>6.1</v>
      </c>
      <c r="P1712" s="14">
        <f t="shared" si="26"/>
        <v>6.666666666666667</v>
      </c>
      <c r="Q1712">
        <f>COUNTIF(preprocessed!$D$2:$D$3791,director!N1660)</f>
        <v>1</v>
      </c>
      <c r="R1712" s="43" cm="1">
        <f t="array" ref="R1712">COUNTIF(Table2[Average imdb],"&lt;"&amp;Table2[[#This Row],[Average imdb]])/COUNT((Table2[Average imdb])-1)</f>
        <v>0.5432717678100264</v>
      </c>
    </row>
    <row r="1713" spans="14:18" x14ac:dyDescent="0.3">
      <c r="N1713" t="s">
        <v>6372</v>
      </c>
      <c r="O1713">
        <v>6.7</v>
      </c>
      <c r="P1713" s="14">
        <f t="shared" si="26"/>
        <v>6.666666666666667</v>
      </c>
      <c r="Q1713">
        <f>COUNTIF(preprocessed!$D$2:$D$3791,director!N1690)</f>
        <v>4</v>
      </c>
      <c r="R1713" s="43" cm="1">
        <f t="array" ref="R1713">COUNTIF(Table2[Average imdb],"&lt;"&amp;Table2[[#This Row],[Average imdb]])/COUNT((Table2[Average imdb])-1)</f>
        <v>0.5432717678100264</v>
      </c>
    </row>
    <row r="1714" spans="14:18" x14ac:dyDescent="0.3">
      <c r="N1714" t="s">
        <v>6372</v>
      </c>
      <c r="O1714">
        <v>6.6</v>
      </c>
      <c r="P1714" s="14">
        <f t="shared" si="26"/>
        <v>6.666666666666667</v>
      </c>
      <c r="Q1714">
        <f>COUNTIF(preprocessed!$D$2:$D$3791,director!N2064)</f>
        <v>4</v>
      </c>
      <c r="R1714" s="43" cm="1">
        <f t="array" ref="R1714">COUNTIF(Table2[Average imdb],"&lt;"&amp;Table2[[#This Row],[Average imdb]])/COUNT((Table2[Average imdb])-1)</f>
        <v>0.5432717678100264</v>
      </c>
    </row>
    <row r="1715" spans="14:18" x14ac:dyDescent="0.3">
      <c r="N1715" t="s">
        <v>174</v>
      </c>
      <c r="O1715">
        <v>5.9</v>
      </c>
      <c r="P1715" s="14">
        <f t="shared" si="26"/>
        <v>6.666666666666667</v>
      </c>
      <c r="Q1715">
        <f>COUNTIF(preprocessed!$D$2:$D$3791,director!N29)</f>
        <v>3</v>
      </c>
      <c r="R1715" s="43" cm="1">
        <f t="array" ref="R1715">COUNTIF(Table2[Average imdb],"&lt;"&amp;Table2[[#This Row],[Average imdb]])/COUNT((Table2[Average imdb])-1)</f>
        <v>0.5432717678100264</v>
      </c>
    </row>
    <row r="1716" spans="14:18" x14ac:dyDescent="0.3">
      <c r="N1716" t="s">
        <v>174</v>
      </c>
      <c r="O1716">
        <v>7.1</v>
      </c>
      <c r="P1716" s="14">
        <f t="shared" si="26"/>
        <v>6.666666666666667</v>
      </c>
      <c r="Q1716">
        <f>COUNTIF(preprocessed!$D$2:$D$3791,director!N542)</f>
        <v>1</v>
      </c>
      <c r="R1716" s="43" cm="1">
        <f t="array" ref="R1716">COUNTIF(Table2[Average imdb],"&lt;"&amp;Table2[[#This Row],[Average imdb]])/COUNT((Table2[Average imdb])-1)</f>
        <v>0.5432717678100264</v>
      </c>
    </row>
    <row r="1717" spans="14:18" x14ac:dyDescent="0.3">
      <c r="N1717" t="s">
        <v>3822</v>
      </c>
      <c r="O1717">
        <v>5.6</v>
      </c>
      <c r="P1717" s="14">
        <f t="shared" si="26"/>
        <v>6.666666666666667</v>
      </c>
      <c r="Q1717">
        <f>COUNTIF(preprocessed!$D$2:$D$3791,director!N961)</f>
        <v>3</v>
      </c>
      <c r="R1717" s="43" cm="1">
        <f t="array" ref="R1717">COUNTIF(Table2[Average imdb],"&lt;"&amp;Table2[[#This Row],[Average imdb]])/COUNT((Table2[Average imdb])-1)</f>
        <v>0.5432717678100264</v>
      </c>
    </row>
    <row r="1718" spans="14:18" x14ac:dyDescent="0.3">
      <c r="N1718" t="s">
        <v>4035</v>
      </c>
      <c r="O1718">
        <v>7.2</v>
      </c>
      <c r="P1718" s="14">
        <f t="shared" si="26"/>
        <v>6.666666666666667</v>
      </c>
      <c r="Q1718">
        <f>COUNTIF(preprocessed!$D$2:$D$3791,director!N1025)</f>
        <v>19</v>
      </c>
      <c r="R1718" s="43" cm="1">
        <f t="array" ref="R1718">COUNTIF(Table2[Average imdb],"&lt;"&amp;Table2[[#This Row],[Average imdb]])/COUNT((Table2[Average imdb])-1)</f>
        <v>0.5432717678100264</v>
      </c>
    </row>
    <row r="1719" spans="14:18" x14ac:dyDescent="0.3">
      <c r="N1719" t="s">
        <v>4039</v>
      </c>
      <c r="O1719">
        <v>6.5</v>
      </c>
      <c r="P1719" s="14">
        <f t="shared" si="26"/>
        <v>6.666666666666667</v>
      </c>
      <c r="Q1719">
        <f>COUNTIF(preprocessed!$D$2:$D$3791,director!N1026)</f>
        <v>2</v>
      </c>
      <c r="R1719" s="43" cm="1">
        <f t="array" ref="R1719">COUNTIF(Table2[Average imdb],"&lt;"&amp;Table2[[#This Row],[Average imdb]])/COUNT((Table2[Average imdb])-1)</f>
        <v>0.5432717678100264</v>
      </c>
    </row>
    <row r="1720" spans="14:18" x14ac:dyDescent="0.3">
      <c r="N1720" t="s">
        <v>4039</v>
      </c>
      <c r="O1720">
        <v>6.5</v>
      </c>
      <c r="P1720" s="14">
        <f t="shared" si="26"/>
        <v>6.666666666666667</v>
      </c>
      <c r="Q1720">
        <f>COUNTIF(preprocessed!$D$2:$D$3791,director!N1195)</f>
        <v>3</v>
      </c>
      <c r="R1720" s="43" cm="1">
        <f t="array" ref="R1720">COUNTIF(Table2[Average imdb],"&lt;"&amp;Table2[[#This Row],[Average imdb]])/COUNT((Table2[Average imdb])-1)</f>
        <v>0.5432717678100264</v>
      </c>
    </row>
    <row r="1721" spans="14:18" x14ac:dyDescent="0.3">
      <c r="N1721" t="s">
        <v>3822</v>
      </c>
      <c r="O1721">
        <v>7</v>
      </c>
      <c r="P1721" s="14">
        <f t="shared" si="26"/>
        <v>6.666666666666667</v>
      </c>
      <c r="Q1721">
        <f>COUNTIF(preprocessed!$D$2:$D$3791,director!N1702)</f>
        <v>6</v>
      </c>
      <c r="R1721" s="43" cm="1">
        <f t="array" ref="R1721">COUNTIF(Table2[Average imdb],"&lt;"&amp;Table2[[#This Row],[Average imdb]])/COUNT((Table2[Average imdb])-1)</f>
        <v>0.5432717678100264</v>
      </c>
    </row>
    <row r="1722" spans="14:18" x14ac:dyDescent="0.3">
      <c r="N1722" t="s">
        <v>4035</v>
      </c>
      <c r="O1722">
        <v>6.1</v>
      </c>
      <c r="P1722" s="14">
        <f t="shared" si="26"/>
        <v>6.666666666666667</v>
      </c>
      <c r="Q1722">
        <f>COUNTIF(preprocessed!$D$2:$D$3791,director!N2526)</f>
        <v>1</v>
      </c>
      <c r="R1722" s="43" cm="1">
        <f t="array" ref="R1722">COUNTIF(Table2[Average imdb],"&lt;"&amp;Table2[[#This Row],[Average imdb]])/COUNT((Table2[Average imdb])-1)</f>
        <v>0.5432717678100264</v>
      </c>
    </row>
    <row r="1723" spans="14:18" x14ac:dyDescent="0.3">
      <c r="N1723" t="s">
        <v>3822</v>
      </c>
      <c r="O1723">
        <v>7.5</v>
      </c>
      <c r="P1723" s="14">
        <f t="shared" si="26"/>
        <v>6.666666666666667</v>
      </c>
      <c r="Q1723">
        <f>COUNTIF(preprocessed!$D$2:$D$3791,director!N3774)</f>
        <v>3</v>
      </c>
      <c r="R1723" s="43" cm="1">
        <f t="array" ref="R1723">COUNTIF(Table2[Average imdb],"&lt;"&amp;Table2[[#This Row],[Average imdb]])/COUNT((Table2[Average imdb])-1)</f>
        <v>0.5432717678100264</v>
      </c>
    </row>
    <row r="1724" spans="14:18" x14ac:dyDescent="0.3">
      <c r="N1724" t="s">
        <v>1291</v>
      </c>
      <c r="O1724">
        <v>7.3</v>
      </c>
      <c r="P1724" s="14">
        <f t="shared" si="26"/>
        <v>6.666666666666667</v>
      </c>
      <c r="Q1724">
        <f>COUNTIF(preprocessed!$D$2:$D$3791,director!N287)</f>
        <v>2</v>
      </c>
      <c r="R1724" s="43" cm="1">
        <f t="array" ref="R1724">COUNTIF(Table2[Average imdb],"&lt;"&amp;Table2[[#This Row],[Average imdb]])/COUNT((Table2[Average imdb])-1)</f>
        <v>0.5432717678100264</v>
      </c>
    </row>
    <row r="1725" spans="14:18" x14ac:dyDescent="0.3">
      <c r="N1725" t="s">
        <v>6372</v>
      </c>
      <c r="O1725">
        <v>6.7</v>
      </c>
      <c r="P1725" s="14">
        <f t="shared" si="26"/>
        <v>6.666666666666667</v>
      </c>
      <c r="Q1725">
        <f>COUNTIF(preprocessed!$D$2:$D$3791,director!N1971)</f>
        <v>4</v>
      </c>
      <c r="R1725" s="43" cm="1">
        <f t="array" ref="R1725">COUNTIF(Table2[Average imdb],"&lt;"&amp;Table2[[#This Row],[Average imdb]])/COUNT((Table2[Average imdb])-1)</f>
        <v>0.5432717678100264</v>
      </c>
    </row>
    <row r="1726" spans="14:18" x14ac:dyDescent="0.3">
      <c r="N1726" t="s">
        <v>1291</v>
      </c>
      <c r="O1726">
        <v>5.8</v>
      </c>
      <c r="P1726" s="14">
        <f t="shared" si="26"/>
        <v>6.666666666666667</v>
      </c>
      <c r="Q1726">
        <f>COUNTIF(preprocessed!$D$2:$D$3791,director!N677)</f>
        <v>1</v>
      </c>
      <c r="R1726" s="43" cm="1">
        <f t="array" ref="R1726">COUNTIF(Table2[Average imdb],"&lt;"&amp;Table2[[#This Row],[Average imdb]])/COUNT((Table2[Average imdb])-1)</f>
        <v>0.5432717678100264</v>
      </c>
    </row>
    <row r="1727" spans="14:18" x14ac:dyDescent="0.3">
      <c r="N1727" t="s">
        <v>1291</v>
      </c>
      <c r="O1727">
        <v>6.9</v>
      </c>
      <c r="P1727" s="14">
        <f t="shared" si="26"/>
        <v>6.666666666666667</v>
      </c>
      <c r="Q1727">
        <f>COUNTIF(preprocessed!$D$2:$D$3791,director!N1464)</f>
        <v>1</v>
      </c>
      <c r="R1727" s="43" cm="1">
        <f t="array" ref="R1727">COUNTIF(Table2[Average imdb],"&lt;"&amp;Table2[[#This Row],[Average imdb]])/COUNT((Table2[Average imdb])-1)</f>
        <v>0.5432717678100264</v>
      </c>
    </row>
    <row r="1728" spans="14:18" x14ac:dyDescent="0.3">
      <c r="N1728" t="s">
        <v>4035</v>
      </c>
      <c r="O1728">
        <v>6.7</v>
      </c>
      <c r="P1728" s="14">
        <f t="shared" si="26"/>
        <v>6.666666666666667</v>
      </c>
      <c r="Q1728">
        <f>COUNTIF(preprocessed!$D$2:$D$3791,director!N2387)</f>
        <v>2</v>
      </c>
      <c r="R1728" s="43" cm="1">
        <f t="array" ref="R1728">COUNTIF(Table2[Average imdb],"&lt;"&amp;Table2[[#This Row],[Average imdb]])/COUNT((Table2[Average imdb])-1)</f>
        <v>0.5432717678100264</v>
      </c>
    </row>
    <row r="1729" spans="14:18" x14ac:dyDescent="0.3">
      <c r="N1729" t="s">
        <v>5887</v>
      </c>
      <c r="O1729">
        <v>7.6</v>
      </c>
      <c r="P1729" s="14">
        <f t="shared" si="26"/>
        <v>6.666666666666667</v>
      </c>
      <c r="Q1729">
        <f>COUNTIF(preprocessed!$D$2:$D$3791,director!N3452)</f>
        <v>1</v>
      </c>
      <c r="R1729" s="43" cm="1">
        <f t="array" ref="R1729">COUNTIF(Table2[Average imdb],"&lt;"&amp;Table2[[#This Row],[Average imdb]])/COUNT((Table2[Average imdb])-1)</f>
        <v>0.5432717678100264</v>
      </c>
    </row>
    <row r="1730" spans="14:18" x14ac:dyDescent="0.3">
      <c r="N1730" t="s">
        <v>835</v>
      </c>
      <c r="O1730">
        <v>6.8</v>
      </c>
      <c r="P1730" s="14">
        <f t="shared" ref="P1730:P1793" si="27">AVERAGEIF($N$2:$N$3791,N1730,$O$2:$O$3791)</f>
        <v>6.666666666666667</v>
      </c>
      <c r="Q1730">
        <f>COUNTIF(preprocessed!$D$2:$D$3791,director!N173)</f>
        <v>2</v>
      </c>
      <c r="R1730" s="43" cm="1">
        <f t="array" ref="R1730">COUNTIF(Table2[Average imdb],"&lt;"&amp;Table2[[#This Row],[Average imdb]])/COUNT((Table2[Average imdb])-1)</f>
        <v>0.5432717678100264</v>
      </c>
    </row>
    <row r="1731" spans="14:18" x14ac:dyDescent="0.3">
      <c r="N1731" t="s">
        <v>835</v>
      </c>
      <c r="O1731">
        <v>7</v>
      </c>
      <c r="P1731" s="14">
        <f t="shared" si="27"/>
        <v>6.666666666666667</v>
      </c>
      <c r="Q1731">
        <f>COUNTIF(preprocessed!$D$2:$D$3791,director!N1080)</f>
        <v>1</v>
      </c>
      <c r="R1731" s="43" cm="1">
        <f t="array" ref="R1731">COUNTIF(Table2[Average imdb],"&lt;"&amp;Table2[[#This Row],[Average imdb]])/COUNT((Table2[Average imdb])-1)</f>
        <v>0.5432717678100264</v>
      </c>
    </row>
    <row r="1732" spans="14:18" x14ac:dyDescent="0.3">
      <c r="N1732" t="s">
        <v>835</v>
      </c>
      <c r="O1732">
        <v>6.3</v>
      </c>
      <c r="P1732" s="14">
        <f t="shared" si="27"/>
        <v>6.666666666666667</v>
      </c>
      <c r="Q1732">
        <f>COUNTIF(preprocessed!$D$2:$D$3791,director!N1456)</f>
        <v>1</v>
      </c>
      <c r="R1732" s="43" cm="1">
        <f t="array" ref="R1732">COUNTIF(Table2[Average imdb],"&lt;"&amp;Table2[[#This Row],[Average imdb]])/COUNT((Table2[Average imdb])-1)</f>
        <v>0.5432717678100264</v>
      </c>
    </row>
    <row r="1733" spans="14:18" x14ac:dyDescent="0.3">
      <c r="N1733" t="s">
        <v>1836</v>
      </c>
      <c r="O1733">
        <v>6.6</v>
      </c>
      <c r="P1733" s="14">
        <f t="shared" si="27"/>
        <v>6.6571428571428566</v>
      </c>
      <c r="Q1733">
        <f>COUNTIF(preprocessed!$D$2:$D$3791,director!N628)</f>
        <v>7</v>
      </c>
      <c r="R1733" s="43" cm="1">
        <f t="array" ref="R1733">COUNTIF(Table2[Average imdb],"&lt;"&amp;Table2[[#This Row],[Average imdb]])/COUNT((Table2[Average imdb])-1)</f>
        <v>0.54142480211081789</v>
      </c>
    </row>
    <row r="1734" spans="14:18" x14ac:dyDescent="0.3">
      <c r="N1734" t="s">
        <v>1836</v>
      </c>
      <c r="O1734">
        <v>7.8</v>
      </c>
      <c r="P1734" s="14">
        <f t="shared" si="27"/>
        <v>6.6571428571428566</v>
      </c>
      <c r="Q1734">
        <f>COUNTIF(preprocessed!$D$2:$D$3791,director!N1312)</f>
        <v>6</v>
      </c>
      <c r="R1734" s="43" cm="1">
        <f t="array" ref="R1734">COUNTIF(Table2[Average imdb],"&lt;"&amp;Table2[[#This Row],[Average imdb]])/COUNT((Table2[Average imdb])-1)</f>
        <v>0.54142480211081789</v>
      </c>
    </row>
    <row r="1735" spans="14:18" x14ac:dyDescent="0.3">
      <c r="N1735" t="s">
        <v>1836</v>
      </c>
      <c r="O1735">
        <v>7.2</v>
      </c>
      <c r="P1735" s="14">
        <f t="shared" si="27"/>
        <v>6.6571428571428566</v>
      </c>
      <c r="Q1735">
        <f>COUNTIF(preprocessed!$D$2:$D$3791,director!N1864)</f>
        <v>5</v>
      </c>
      <c r="R1735" s="43" cm="1">
        <f t="array" ref="R1735">COUNTIF(Table2[Average imdb],"&lt;"&amp;Table2[[#This Row],[Average imdb]])/COUNT((Table2[Average imdb])-1)</f>
        <v>0.54142480211081789</v>
      </c>
    </row>
    <row r="1736" spans="14:18" x14ac:dyDescent="0.3">
      <c r="N1736" t="s">
        <v>1836</v>
      </c>
      <c r="O1736">
        <v>6.5</v>
      </c>
      <c r="P1736" s="14">
        <f t="shared" si="27"/>
        <v>6.6571428571428566</v>
      </c>
      <c r="Q1736">
        <f>COUNTIF(preprocessed!$D$2:$D$3791,director!N2294)</f>
        <v>3</v>
      </c>
      <c r="R1736" s="43" cm="1">
        <f t="array" ref="R1736">COUNTIF(Table2[Average imdb],"&lt;"&amp;Table2[[#This Row],[Average imdb]])/COUNT((Table2[Average imdb])-1)</f>
        <v>0.54142480211081789</v>
      </c>
    </row>
    <row r="1737" spans="14:18" x14ac:dyDescent="0.3">
      <c r="N1737" t="s">
        <v>1836</v>
      </c>
      <c r="O1737">
        <v>6.5</v>
      </c>
      <c r="P1737" s="14">
        <f t="shared" si="27"/>
        <v>6.6571428571428566</v>
      </c>
      <c r="Q1737">
        <f>COUNTIF(preprocessed!$D$2:$D$3791,director!N422)</f>
        <v>4</v>
      </c>
      <c r="R1737" s="43" cm="1">
        <f t="array" ref="R1737">COUNTIF(Table2[Average imdb],"&lt;"&amp;Table2[[#This Row],[Average imdb]])/COUNT((Table2[Average imdb])-1)</f>
        <v>0.54142480211081789</v>
      </c>
    </row>
    <row r="1738" spans="14:18" x14ac:dyDescent="0.3">
      <c r="N1738" t="s">
        <v>1836</v>
      </c>
      <c r="O1738">
        <v>6.1</v>
      </c>
      <c r="P1738" s="14">
        <f t="shared" si="27"/>
        <v>6.6571428571428566</v>
      </c>
      <c r="Q1738">
        <f>COUNTIF(preprocessed!$D$2:$D$3791,director!N711)</f>
        <v>7</v>
      </c>
      <c r="R1738" s="43" cm="1">
        <f t="array" ref="R1738">COUNTIF(Table2[Average imdb],"&lt;"&amp;Table2[[#This Row],[Average imdb]])/COUNT((Table2[Average imdb])-1)</f>
        <v>0.54142480211081789</v>
      </c>
    </row>
    <row r="1739" spans="14:18" x14ac:dyDescent="0.3">
      <c r="N1739" t="s">
        <v>1836</v>
      </c>
      <c r="O1739">
        <v>5.9</v>
      </c>
      <c r="P1739" s="14">
        <f t="shared" si="27"/>
        <v>6.6571428571428566</v>
      </c>
      <c r="Q1739">
        <f>COUNTIF(preprocessed!$D$2:$D$3791,director!N2060)</f>
        <v>3</v>
      </c>
      <c r="R1739" s="43" cm="1">
        <f t="array" ref="R1739">COUNTIF(Table2[Average imdb],"&lt;"&amp;Table2[[#This Row],[Average imdb]])/COUNT((Table2[Average imdb])-1)</f>
        <v>0.54142480211081789</v>
      </c>
    </row>
    <row r="1740" spans="14:18" x14ac:dyDescent="0.3">
      <c r="N1740" t="s">
        <v>925</v>
      </c>
      <c r="O1740">
        <v>5.9</v>
      </c>
      <c r="P1740" s="14">
        <f t="shared" si="27"/>
        <v>6.6545454545454552</v>
      </c>
      <c r="Q1740">
        <f>COUNTIF(preprocessed!$D$2:$D$3791,director!N339)</f>
        <v>25</v>
      </c>
      <c r="R1740" s="43" cm="1">
        <f t="array" ref="R1740">COUNTIF(Table2[Average imdb],"&lt;"&amp;Table2[[#This Row],[Average imdb]])/COUNT((Table2[Average imdb])-1)</f>
        <v>0.53852242744063328</v>
      </c>
    </row>
    <row r="1741" spans="14:18" x14ac:dyDescent="0.3">
      <c r="N1741" t="s">
        <v>925</v>
      </c>
      <c r="O1741">
        <v>7</v>
      </c>
      <c r="P1741" s="14">
        <f t="shared" si="27"/>
        <v>6.6545454545454552</v>
      </c>
      <c r="Q1741">
        <f>COUNTIF(preprocessed!$D$2:$D$3791,director!N1198)</f>
        <v>13</v>
      </c>
      <c r="R1741" s="43" cm="1">
        <f t="array" ref="R1741">COUNTIF(Table2[Average imdb],"&lt;"&amp;Table2[[#This Row],[Average imdb]])/COUNT((Table2[Average imdb])-1)</f>
        <v>0.53852242744063328</v>
      </c>
    </row>
    <row r="1742" spans="14:18" x14ac:dyDescent="0.3">
      <c r="N1742" t="s">
        <v>925</v>
      </c>
      <c r="O1742">
        <v>6.7</v>
      </c>
      <c r="P1742" s="14">
        <f t="shared" si="27"/>
        <v>6.6545454545454552</v>
      </c>
      <c r="Q1742">
        <f>COUNTIF(preprocessed!$D$2:$D$3791,director!N892)</f>
        <v>8</v>
      </c>
      <c r="R1742" s="43" cm="1">
        <f t="array" ref="R1742">COUNTIF(Table2[Average imdb],"&lt;"&amp;Table2[[#This Row],[Average imdb]])/COUNT((Table2[Average imdb])-1)</f>
        <v>0.53852242744063328</v>
      </c>
    </row>
    <row r="1743" spans="14:18" x14ac:dyDescent="0.3">
      <c r="N1743" t="s">
        <v>925</v>
      </c>
      <c r="O1743">
        <v>6.6</v>
      </c>
      <c r="P1743" s="14">
        <f t="shared" si="27"/>
        <v>6.6545454545454552</v>
      </c>
      <c r="Q1743">
        <f>COUNTIF(preprocessed!$D$2:$D$3791,director!N1975)</f>
        <v>8</v>
      </c>
      <c r="R1743" s="43" cm="1">
        <f t="array" ref="R1743">COUNTIF(Table2[Average imdb],"&lt;"&amp;Table2[[#This Row],[Average imdb]])/COUNT((Table2[Average imdb])-1)</f>
        <v>0.53852242744063328</v>
      </c>
    </row>
    <row r="1744" spans="14:18" x14ac:dyDescent="0.3">
      <c r="N1744" t="s">
        <v>925</v>
      </c>
      <c r="O1744">
        <v>5.6</v>
      </c>
      <c r="P1744" s="14">
        <f t="shared" si="27"/>
        <v>6.6545454545454552</v>
      </c>
      <c r="Q1744">
        <f>COUNTIF(preprocessed!$D$2:$D$3791,director!N359)</f>
        <v>6</v>
      </c>
      <c r="R1744" s="43" cm="1">
        <f t="array" ref="R1744">COUNTIF(Table2[Average imdb],"&lt;"&amp;Table2[[#This Row],[Average imdb]])/COUNT((Table2[Average imdb])-1)</f>
        <v>0.53852242744063328</v>
      </c>
    </row>
    <row r="1745" spans="14:18" x14ac:dyDescent="0.3">
      <c r="N1745" t="s">
        <v>925</v>
      </c>
      <c r="O1745">
        <v>6.9</v>
      </c>
      <c r="P1745" s="14">
        <f t="shared" si="27"/>
        <v>6.6545454545454552</v>
      </c>
      <c r="Q1745">
        <f>COUNTIF(preprocessed!$D$2:$D$3791,director!N1728)</f>
        <v>3</v>
      </c>
      <c r="R1745" s="43" cm="1">
        <f t="array" ref="R1745">COUNTIF(Table2[Average imdb],"&lt;"&amp;Table2[[#This Row],[Average imdb]])/COUNT((Table2[Average imdb])-1)</f>
        <v>0.53852242744063328</v>
      </c>
    </row>
    <row r="1746" spans="14:18" x14ac:dyDescent="0.3">
      <c r="N1746" t="s">
        <v>925</v>
      </c>
      <c r="O1746">
        <v>7.5</v>
      </c>
      <c r="P1746" s="14">
        <f t="shared" si="27"/>
        <v>6.6545454545454552</v>
      </c>
      <c r="Q1746">
        <f>COUNTIF(preprocessed!$D$2:$D$3791,director!N2340)</f>
        <v>4</v>
      </c>
      <c r="R1746" s="43" cm="1">
        <f t="array" ref="R1746">COUNTIF(Table2[Average imdb],"&lt;"&amp;Table2[[#This Row],[Average imdb]])/COUNT((Table2[Average imdb])-1)</f>
        <v>0.53852242744063328</v>
      </c>
    </row>
    <row r="1747" spans="14:18" x14ac:dyDescent="0.3">
      <c r="N1747" t="s">
        <v>925</v>
      </c>
      <c r="O1747">
        <v>7.5</v>
      </c>
      <c r="P1747" s="14">
        <f t="shared" si="27"/>
        <v>6.6545454545454552</v>
      </c>
      <c r="Q1747">
        <f>COUNTIF(preprocessed!$D$2:$D$3791,director!N196)</f>
        <v>1</v>
      </c>
      <c r="R1747" s="43" cm="1">
        <f t="array" ref="R1747">COUNTIF(Table2[Average imdb],"&lt;"&amp;Table2[[#This Row],[Average imdb]])/COUNT((Table2[Average imdb])-1)</f>
        <v>0.53852242744063328</v>
      </c>
    </row>
    <row r="1748" spans="14:18" x14ac:dyDescent="0.3">
      <c r="N1748" t="s">
        <v>925</v>
      </c>
      <c r="O1748">
        <v>6.8</v>
      </c>
      <c r="P1748" s="14">
        <f t="shared" si="27"/>
        <v>6.6545454545454552</v>
      </c>
      <c r="Q1748">
        <f>COUNTIF(preprocessed!$D$2:$D$3791,director!N372)</f>
        <v>1</v>
      </c>
      <c r="R1748" s="43" cm="1">
        <f t="array" ref="R1748">COUNTIF(Table2[Average imdb],"&lt;"&amp;Table2[[#This Row],[Average imdb]])/COUNT((Table2[Average imdb])-1)</f>
        <v>0.53852242744063328</v>
      </c>
    </row>
    <row r="1749" spans="14:18" x14ac:dyDescent="0.3">
      <c r="N1749" t="s">
        <v>925</v>
      </c>
      <c r="O1749">
        <v>5.3</v>
      </c>
      <c r="P1749" s="14">
        <f t="shared" si="27"/>
        <v>6.6545454545454552</v>
      </c>
      <c r="Q1749">
        <f>COUNTIF(preprocessed!$D$2:$D$3791,director!N2213)</f>
        <v>6</v>
      </c>
      <c r="R1749" s="43" cm="1">
        <f t="array" ref="R1749">COUNTIF(Table2[Average imdb],"&lt;"&amp;Table2[[#This Row],[Average imdb]])/COUNT((Table2[Average imdb])-1)</f>
        <v>0.53852242744063328</v>
      </c>
    </row>
    <row r="1750" spans="14:18" x14ac:dyDescent="0.3">
      <c r="N1750" t="s">
        <v>925</v>
      </c>
      <c r="O1750">
        <v>7.4</v>
      </c>
      <c r="P1750" s="14">
        <f t="shared" si="27"/>
        <v>6.6545454545454552</v>
      </c>
      <c r="Q1750">
        <f>COUNTIF(preprocessed!$D$2:$D$3791,director!N274)</f>
        <v>4</v>
      </c>
      <c r="R1750" s="43" cm="1">
        <f t="array" ref="R1750">COUNTIF(Table2[Average imdb],"&lt;"&amp;Table2[[#This Row],[Average imdb]])/COUNT((Table2[Average imdb])-1)</f>
        <v>0.53852242744063328</v>
      </c>
    </row>
    <row r="1751" spans="14:18" x14ac:dyDescent="0.3">
      <c r="N1751" t="s">
        <v>3490</v>
      </c>
      <c r="O1751">
        <v>7.4</v>
      </c>
      <c r="P1751" s="14">
        <f t="shared" si="27"/>
        <v>6.65</v>
      </c>
      <c r="Q1751">
        <f>COUNTIF(preprocessed!$D$2:$D$3791,director!N929)</f>
        <v>14</v>
      </c>
      <c r="R1751" s="43" cm="1">
        <f t="array" ref="R1751">COUNTIF(Table2[Average imdb],"&lt;"&amp;Table2[[#This Row],[Average imdb]])/COUNT((Table2[Average imdb])-1)</f>
        <v>0.53482849604221638</v>
      </c>
    </row>
    <row r="1752" spans="14:18" x14ac:dyDescent="0.3">
      <c r="N1752" t="s">
        <v>7147</v>
      </c>
      <c r="O1752">
        <v>7.6</v>
      </c>
      <c r="P1752" s="14">
        <f t="shared" si="27"/>
        <v>6.65</v>
      </c>
      <c r="Q1752">
        <f>COUNTIF(preprocessed!$D$2:$D$3791,director!N1921)</f>
        <v>13</v>
      </c>
      <c r="R1752" s="43" cm="1">
        <f t="array" ref="R1752">COUNTIF(Table2[Average imdb],"&lt;"&amp;Table2[[#This Row],[Average imdb]])/COUNT((Table2[Average imdb])-1)</f>
        <v>0.53482849604221638</v>
      </c>
    </row>
    <row r="1753" spans="14:18" x14ac:dyDescent="0.3">
      <c r="N1753" t="s">
        <v>3490</v>
      </c>
      <c r="O1753">
        <v>6.2</v>
      </c>
      <c r="P1753" s="14">
        <f t="shared" si="27"/>
        <v>6.65</v>
      </c>
      <c r="Q1753">
        <f>COUNTIF(preprocessed!$D$2:$D$3791,director!N908)</f>
        <v>4</v>
      </c>
      <c r="R1753" s="43" cm="1">
        <f t="array" ref="R1753">COUNTIF(Table2[Average imdb],"&lt;"&amp;Table2[[#This Row],[Average imdb]])/COUNT((Table2[Average imdb])-1)</f>
        <v>0.53482849604221638</v>
      </c>
    </row>
    <row r="1754" spans="14:18" x14ac:dyDescent="0.3">
      <c r="N1754" t="s">
        <v>4330</v>
      </c>
      <c r="O1754">
        <v>6.6</v>
      </c>
      <c r="P1754" s="14">
        <f t="shared" si="27"/>
        <v>6.65</v>
      </c>
      <c r="Q1754">
        <f>COUNTIF(preprocessed!$D$2:$D$3791,director!N1104)</f>
        <v>8</v>
      </c>
      <c r="R1754" s="43" cm="1">
        <f t="array" ref="R1754">COUNTIF(Table2[Average imdb],"&lt;"&amp;Table2[[#This Row],[Average imdb]])/COUNT((Table2[Average imdb])-1)</f>
        <v>0.53482849604221638</v>
      </c>
    </row>
    <row r="1755" spans="14:18" x14ac:dyDescent="0.3">
      <c r="N1755" t="s">
        <v>7147</v>
      </c>
      <c r="O1755">
        <v>5.7</v>
      </c>
      <c r="P1755" s="14">
        <f t="shared" si="27"/>
        <v>6.65</v>
      </c>
      <c r="Q1755">
        <f>COUNTIF(preprocessed!$D$2:$D$3791,director!N2209)</f>
        <v>7</v>
      </c>
      <c r="R1755" s="43" cm="1">
        <f t="array" ref="R1755">COUNTIF(Table2[Average imdb],"&lt;"&amp;Table2[[#This Row],[Average imdb]])/COUNT((Table2[Average imdb])-1)</f>
        <v>0.53482849604221638</v>
      </c>
    </row>
    <row r="1756" spans="14:18" x14ac:dyDescent="0.3">
      <c r="N1756" t="s">
        <v>3687</v>
      </c>
      <c r="O1756">
        <v>6.7</v>
      </c>
      <c r="P1756" s="14">
        <f t="shared" si="27"/>
        <v>6.65</v>
      </c>
      <c r="Q1756">
        <f>COUNTIF(preprocessed!$D$2:$D$3791,director!N924)</f>
        <v>5</v>
      </c>
      <c r="R1756" s="43" cm="1">
        <f t="array" ref="R1756">COUNTIF(Table2[Average imdb],"&lt;"&amp;Table2[[#This Row],[Average imdb]])/COUNT((Table2[Average imdb])-1)</f>
        <v>0.53482849604221638</v>
      </c>
    </row>
    <row r="1757" spans="14:18" x14ac:dyDescent="0.3">
      <c r="N1757" t="s">
        <v>6699</v>
      </c>
      <c r="O1757">
        <v>7.5</v>
      </c>
      <c r="P1757" s="14">
        <f t="shared" si="27"/>
        <v>6.65</v>
      </c>
      <c r="Q1757">
        <f>COUNTIF(preprocessed!$D$2:$D$3791,director!N1790)</f>
        <v>4</v>
      </c>
      <c r="R1757" s="43" cm="1">
        <f t="array" ref="R1757">COUNTIF(Table2[Average imdb],"&lt;"&amp;Table2[[#This Row],[Average imdb]])/COUNT((Table2[Average imdb])-1)</f>
        <v>0.53482849604221638</v>
      </c>
    </row>
    <row r="1758" spans="14:18" x14ac:dyDescent="0.3">
      <c r="N1758" t="s">
        <v>6699</v>
      </c>
      <c r="O1758">
        <v>5.8</v>
      </c>
      <c r="P1758" s="14">
        <f t="shared" si="27"/>
        <v>6.65</v>
      </c>
      <c r="Q1758">
        <f>COUNTIF(preprocessed!$D$2:$D$3791,director!N2201)</f>
        <v>4</v>
      </c>
      <c r="R1758" s="43" cm="1">
        <f t="array" ref="R1758">COUNTIF(Table2[Average imdb],"&lt;"&amp;Table2[[#This Row],[Average imdb]])/COUNT((Table2[Average imdb])-1)</f>
        <v>0.53482849604221638</v>
      </c>
    </row>
    <row r="1759" spans="14:18" x14ac:dyDescent="0.3">
      <c r="N1759" t="s">
        <v>3687</v>
      </c>
      <c r="O1759">
        <v>6.6</v>
      </c>
      <c r="P1759" s="14">
        <f t="shared" si="27"/>
        <v>6.65</v>
      </c>
      <c r="Q1759">
        <f>COUNTIF(preprocessed!$D$2:$D$3791,director!N2613)</f>
        <v>1</v>
      </c>
      <c r="R1759" s="43" cm="1">
        <f t="array" ref="R1759">COUNTIF(Table2[Average imdb],"&lt;"&amp;Table2[[#This Row],[Average imdb]])/COUNT((Table2[Average imdb])-1)</f>
        <v>0.53482849604221638</v>
      </c>
    </row>
    <row r="1760" spans="14:18" x14ac:dyDescent="0.3">
      <c r="N1760" t="s">
        <v>7952</v>
      </c>
      <c r="O1760">
        <v>6.4</v>
      </c>
      <c r="P1760" s="14">
        <f t="shared" si="27"/>
        <v>6.65</v>
      </c>
      <c r="Q1760">
        <f>COUNTIF(preprocessed!$D$2:$D$3791,director!N2162)</f>
        <v>4</v>
      </c>
      <c r="R1760" s="43" cm="1">
        <f t="array" ref="R1760">COUNTIF(Table2[Average imdb],"&lt;"&amp;Table2[[#This Row],[Average imdb]])/COUNT((Table2[Average imdb])-1)</f>
        <v>0.53482849604221638</v>
      </c>
    </row>
    <row r="1761" spans="14:18" x14ac:dyDescent="0.3">
      <c r="N1761" t="s">
        <v>3490</v>
      </c>
      <c r="O1761">
        <v>6.6</v>
      </c>
      <c r="P1761" s="14">
        <f t="shared" si="27"/>
        <v>6.65</v>
      </c>
      <c r="Q1761">
        <f>COUNTIF(preprocessed!$D$2:$D$3791,director!N2947)</f>
        <v>4</v>
      </c>
      <c r="R1761" s="43" cm="1">
        <f t="array" ref="R1761">COUNTIF(Table2[Average imdb],"&lt;"&amp;Table2[[#This Row],[Average imdb]])/COUNT((Table2[Average imdb])-1)</f>
        <v>0.53482849604221638</v>
      </c>
    </row>
    <row r="1762" spans="14:18" x14ac:dyDescent="0.3">
      <c r="N1762" t="s">
        <v>7952</v>
      </c>
      <c r="O1762">
        <v>6.9</v>
      </c>
      <c r="P1762" s="14">
        <f t="shared" si="27"/>
        <v>6.65</v>
      </c>
      <c r="Q1762">
        <f>COUNTIF(preprocessed!$D$2:$D$3791,director!N2950)</f>
        <v>1</v>
      </c>
      <c r="R1762" s="43" cm="1">
        <f t="array" ref="R1762">COUNTIF(Table2[Average imdb],"&lt;"&amp;Table2[[#This Row],[Average imdb]])/COUNT((Table2[Average imdb])-1)</f>
        <v>0.53482849604221638</v>
      </c>
    </row>
    <row r="1763" spans="14:18" x14ac:dyDescent="0.3">
      <c r="N1763" t="s">
        <v>3490</v>
      </c>
      <c r="O1763">
        <v>6.4</v>
      </c>
      <c r="P1763" s="14">
        <f t="shared" si="27"/>
        <v>6.65</v>
      </c>
      <c r="Q1763">
        <f>COUNTIF(preprocessed!$D$2:$D$3791,director!N868)</f>
        <v>1</v>
      </c>
      <c r="R1763" s="43" cm="1">
        <f t="array" ref="R1763">COUNTIF(Table2[Average imdb],"&lt;"&amp;Table2[[#This Row],[Average imdb]])/COUNT((Table2[Average imdb])-1)</f>
        <v>0.53482849604221638</v>
      </c>
    </row>
    <row r="1764" spans="14:18" x14ac:dyDescent="0.3">
      <c r="N1764" t="s">
        <v>4330</v>
      </c>
      <c r="O1764">
        <v>6.7</v>
      </c>
      <c r="P1764" s="14">
        <f t="shared" si="27"/>
        <v>6.65</v>
      </c>
      <c r="Q1764">
        <f>COUNTIF(preprocessed!$D$2:$D$3791,director!N1444)</f>
        <v>1</v>
      </c>
      <c r="R1764" s="43" cm="1">
        <f t="array" ref="R1764">COUNTIF(Table2[Average imdb],"&lt;"&amp;Table2[[#This Row],[Average imdb]])/COUNT((Table2[Average imdb])-1)</f>
        <v>0.53482849604221638</v>
      </c>
    </row>
    <row r="1765" spans="14:18" x14ac:dyDescent="0.3">
      <c r="N1765" t="s">
        <v>534</v>
      </c>
      <c r="O1765">
        <v>6.4</v>
      </c>
      <c r="P1765" s="14">
        <f t="shared" si="27"/>
        <v>6.6333333333333329</v>
      </c>
      <c r="Q1765">
        <f>COUNTIF(preprocessed!$D$2:$D$3791,director!N104)</f>
        <v>9</v>
      </c>
      <c r="R1765" s="43" cm="1">
        <f t="array" ref="R1765">COUNTIF(Table2[Average imdb],"&lt;"&amp;Table2[[#This Row],[Average imdb]])/COUNT((Table2[Average imdb])-1)</f>
        <v>0.53087071240105543</v>
      </c>
    </row>
    <row r="1766" spans="14:18" x14ac:dyDescent="0.3">
      <c r="N1766" t="s">
        <v>534</v>
      </c>
      <c r="O1766">
        <v>7.1</v>
      </c>
      <c r="P1766" s="14">
        <f t="shared" si="27"/>
        <v>6.6333333333333329</v>
      </c>
      <c r="Q1766">
        <f>COUNTIF(preprocessed!$D$2:$D$3791,director!N1023)</f>
        <v>1</v>
      </c>
      <c r="R1766" s="43" cm="1">
        <f t="array" ref="R1766">COUNTIF(Table2[Average imdb],"&lt;"&amp;Table2[[#This Row],[Average imdb]])/COUNT((Table2[Average imdb])-1)</f>
        <v>0.53087071240105543</v>
      </c>
    </row>
    <row r="1767" spans="14:18" x14ac:dyDescent="0.3">
      <c r="N1767" t="s">
        <v>9606</v>
      </c>
      <c r="O1767">
        <v>7</v>
      </c>
      <c r="P1767" s="14">
        <f t="shared" si="27"/>
        <v>6.6333333333333329</v>
      </c>
      <c r="Q1767">
        <f>COUNTIF(preprocessed!$D$2:$D$3791,director!N2908)</f>
        <v>4</v>
      </c>
      <c r="R1767" s="43" cm="1">
        <f t="array" ref="R1767">COUNTIF(Table2[Average imdb],"&lt;"&amp;Table2[[#This Row],[Average imdb]])/COUNT((Table2[Average imdb])-1)</f>
        <v>0.53087071240105543</v>
      </c>
    </row>
    <row r="1768" spans="14:18" x14ac:dyDescent="0.3">
      <c r="N1768" t="s">
        <v>534</v>
      </c>
      <c r="O1768">
        <v>6.4</v>
      </c>
      <c r="P1768" s="14">
        <f t="shared" si="27"/>
        <v>6.6333333333333329</v>
      </c>
      <c r="Q1768">
        <f>COUNTIF(preprocessed!$D$2:$D$3791,director!N838)</f>
        <v>1</v>
      </c>
      <c r="R1768" s="43" cm="1">
        <f t="array" ref="R1768">COUNTIF(Table2[Average imdb],"&lt;"&amp;Table2[[#This Row],[Average imdb]])/COUNT((Table2[Average imdb])-1)</f>
        <v>0.53087071240105543</v>
      </c>
    </row>
    <row r="1769" spans="14:18" x14ac:dyDescent="0.3">
      <c r="N1769" t="s">
        <v>9606</v>
      </c>
      <c r="O1769">
        <v>5.3</v>
      </c>
      <c r="P1769" s="14">
        <f t="shared" si="27"/>
        <v>6.6333333333333329</v>
      </c>
      <c r="Q1769">
        <f>COUNTIF(preprocessed!$D$2:$D$3791,director!N2655)</f>
        <v>2</v>
      </c>
      <c r="R1769" s="43" cm="1">
        <f t="array" ref="R1769">COUNTIF(Table2[Average imdb],"&lt;"&amp;Table2[[#This Row],[Average imdb]])/COUNT((Table2[Average imdb])-1)</f>
        <v>0.53087071240105543</v>
      </c>
    </row>
    <row r="1770" spans="14:18" x14ac:dyDescent="0.3">
      <c r="N1770" t="s">
        <v>9606</v>
      </c>
      <c r="O1770">
        <v>7.6</v>
      </c>
      <c r="P1770" s="14">
        <f t="shared" si="27"/>
        <v>6.6333333333333329</v>
      </c>
      <c r="Q1770">
        <f>COUNTIF(preprocessed!$D$2:$D$3791,director!N2992)</f>
        <v>1</v>
      </c>
      <c r="R1770" s="43" cm="1">
        <f t="array" ref="R1770">COUNTIF(Table2[Average imdb],"&lt;"&amp;Table2[[#This Row],[Average imdb]])/COUNT((Table2[Average imdb])-1)</f>
        <v>0.53087071240105543</v>
      </c>
    </row>
    <row r="1771" spans="14:18" x14ac:dyDescent="0.3">
      <c r="N1771" t="s">
        <v>794</v>
      </c>
      <c r="O1771">
        <v>7.3</v>
      </c>
      <c r="P1771" s="14">
        <f t="shared" si="27"/>
        <v>6.6333333333333346</v>
      </c>
      <c r="Q1771">
        <f>COUNTIF(preprocessed!$D$2:$D$3791,director!N793)</f>
        <v>16</v>
      </c>
      <c r="R1771" s="43" cm="1">
        <f t="array" ref="R1771">COUNTIF(Table2[Average imdb],"&lt;"&amp;Table2[[#This Row],[Average imdb]])/COUNT((Table2[Average imdb])-1)</f>
        <v>0.53087071240105543</v>
      </c>
    </row>
    <row r="1772" spans="14:18" x14ac:dyDescent="0.3">
      <c r="N1772" t="s">
        <v>794</v>
      </c>
      <c r="O1772">
        <v>6.3</v>
      </c>
      <c r="P1772" s="14">
        <f t="shared" si="27"/>
        <v>6.6333333333333346</v>
      </c>
      <c r="Q1772">
        <f>COUNTIF(preprocessed!$D$2:$D$3791,director!N944)</f>
        <v>14</v>
      </c>
      <c r="R1772" s="43" cm="1">
        <f t="array" ref="R1772">COUNTIF(Table2[Average imdb],"&lt;"&amp;Table2[[#This Row],[Average imdb]])/COUNT((Table2[Average imdb])-1)</f>
        <v>0.53087071240105543</v>
      </c>
    </row>
    <row r="1773" spans="14:18" x14ac:dyDescent="0.3">
      <c r="N1773" t="s">
        <v>794</v>
      </c>
      <c r="O1773">
        <v>6.7</v>
      </c>
      <c r="P1773" s="14">
        <f t="shared" si="27"/>
        <v>6.6333333333333346</v>
      </c>
      <c r="Q1773">
        <f>COUNTIF(preprocessed!$D$2:$D$3791,director!N449)</f>
        <v>4</v>
      </c>
      <c r="R1773" s="43" cm="1">
        <f t="array" ref="R1773">COUNTIF(Table2[Average imdb],"&lt;"&amp;Table2[[#This Row],[Average imdb]])/COUNT((Table2[Average imdb])-1)</f>
        <v>0.53087071240105543</v>
      </c>
    </row>
    <row r="1774" spans="14:18" x14ac:dyDescent="0.3">
      <c r="N1774" t="s">
        <v>794</v>
      </c>
      <c r="O1774">
        <v>6.9</v>
      </c>
      <c r="P1774" s="14">
        <f t="shared" si="27"/>
        <v>6.6333333333333346</v>
      </c>
      <c r="Q1774">
        <f>COUNTIF(preprocessed!$D$2:$D$3791,director!N1406)</f>
        <v>5</v>
      </c>
      <c r="R1774" s="43" cm="1">
        <f t="array" ref="R1774">COUNTIF(Table2[Average imdb],"&lt;"&amp;Table2[[#This Row],[Average imdb]])/COUNT((Table2[Average imdb])-1)</f>
        <v>0.53087071240105543</v>
      </c>
    </row>
    <row r="1775" spans="14:18" x14ac:dyDescent="0.3">
      <c r="N1775" t="s">
        <v>794</v>
      </c>
      <c r="O1775">
        <v>5.6</v>
      </c>
      <c r="P1775" s="14">
        <f t="shared" si="27"/>
        <v>6.6333333333333346</v>
      </c>
      <c r="Q1775">
        <f>COUNTIF(preprocessed!$D$2:$D$3791,director!N474)</f>
        <v>1</v>
      </c>
      <c r="R1775" s="43" cm="1">
        <f t="array" ref="R1775">COUNTIF(Table2[Average imdb],"&lt;"&amp;Table2[[#This Row],[Average imdb]])/COUNT((Table2[Average imdb])-1)</f>
        <v>0.53087071240105543</v>
      </c>
    </row>
    <row r="1776" spans="14:18" x14ac:dyDescent="0.3">
      <c r="N1776" t="s">
        <v>794</v>
      </c>
      <c r="O1776">
        <v>6.7</v>
      </c>
      <c r="P1776" s="14">
        <f t="shared" si="27"/>
        <v>6.6333333333333346</v>
      </c>
      <c r="Q1776">
        <f>COUNTIF(preprocessed!$D$2:$D$3791,director!N1317)</f>
        <v>4</v>
      </c>
      <c r="R1776" s="43" cm="1">
        <f t="array" ref="R1776">COUNTIF(Table2[Average imdb],"&lt;"&amp;Table2[[#This Row],[Average imdb]])/COUNT((Table2[Average imdb])-1)</f>
        <v>0.53087071240105543</v>
      </c>
    </row>
    <row r="1777" spans="14:18" x14ac:dyDescent="0.3">
      <c r="N1777" t="s">
        <v>794</v>
      </c>
      <c r="O1777">
        <v>6.6</v>
      </c>
      <c r="P1777" s="14">
        <f t="shared" si="27"/>
        <v>6.6333333333333346</v>
      </c>
      <c r="Q1777">
        <f>COUNTIF(preprocessed!$D$2:$D$3791,director!N163)</f>
        <v>3</v>
      </c>
      <c r="R1777" s="43" cm="1">
        <f t="array" ref="R1777">COUNTIF(Table2[Average imdb],"&lt;"&amp;Table2[[#This Row],[Average imdb]])/COUNT((Table2[Average imdb])-1)</f>
        <v>0.53087071240105543</v>
      </c>
    </row>
    <row r="1778" spans="14:18" x14ac:dyDescent="0.3">
      <c r="N1778" t="s">
        <v>794</v>
      </c>
      <c r="O1778">
        <v>6.6</v>
      </c>
      <c r="P1778" s="14">
        <f t="shared" si="27"/>
        <v>6.6333333333333346</v>
      </c>
      <c r="Q1778">
        <f>COUNTIF(preprocessed!$D$2:$D$3791,director!N1049)</f>
        <v>2</v>
      </c>
      <c r="R1778" s="43" cm="1">
        <f t="array" ref="R1778">COUNTIF(Table2[Average imdb],"&lt;"&amp;Table2[[#This Row],[Average imdb]])/COUNT((Table2[Average imdb])-1)</f>
        <v>0.53087071240105543</v>
      </c>
    </row>
    <row r="1779" spans="14:18" x14ac:dyDescent="0.3">
      <c r="N1779" t="s">
        <v>794</v>
      </c>
      <c r="O1779">
        <v>7</v>
      </c>
      <c r="P1779" s="14">
        <f t="shared" si="27"/>
        <v>6.6333333333333346</v>
      </c>
      <c r="Q1779">
        <f>COUNTIF(preprocessed!$D$2:$D$3791,director!N1441)</f>
        <v>1</v>
      </c>
      <c r="R1779" s="43" cm="1">
        <f t="array" ref="R1779">COUNTIF(Table2[Average imdb],"&lt;"&amp;Table2[[#This Row],[Average imdb]])/COUNT((Table2[Average imdb])-1)</f>
        <v>0.53087071240105543</v>
      </c>
    </row>
    <row r="1780" spans="14:18" x14ac:dyDescent="0.3">
      <c r="N1780" t="s">
        <v>966</v>
      </c>
      <c r="O1780">
        <v>6.6</v>
      </c>
      <c r="P1780" s="14">
        <f t="shared" si="27"/>
        <v>6.63</v>
      </c>
      <c r="Q1780">
        <f>COUNTIF(preprocessed!$D$2:$D$3791,director!N207)</f>
        <v>16</v>
      </c>
      <c r="R1780" s="43" cm="1">
        <f t="array" ref="R1780">COUNTIF(Table2[Average imdb],"&lt;"&amp;Table2[[#This Row],[Average imdb]])/COUNT((Table2[Average imdb])-1)</f>
        <v>0.52823218997361476</v>
      </c>
    </row>
    <row r="1781" spans="14:18" x14ac:dyDescent="0.3">
      <c r="N1781" t="s">
        <v>966</v>
      </c>
      <c r="O1781">
        <v>6.5</v>
      </c>
      <c r="P1781" s="14">
        <f t="shared" si="27"/>
        <v>6.63</v>
      </c>
      <c r="Q1781">
        <f>COUNTIF(preprocessed!$D$2:$D$3791,director!N948)</f>
        <v>14</v>
      </c>
      <c r="R1781" s="43" cm="1">
        <f t="array" ref="R1781">COUNTIF(Table2[Average imdb],"&lt;"&amp;Table2[[#This Row],[Average imdb]])/COUNT((Table2[Average imdb])-1)</f>
        <v>0.52823218997361476</v>
      </c>
    </row>
    <row r="1782" spans="14:18" x14ac:dyDescent="0.3">
      <c r="N1782" t="s">
        <v>966</v>
      </c>
      <c r="O1782">
        <v>7.6</v>
      </c>
      <c r="P1782" s="14">
        <f t="shared" si="27"/>
        <v>6.63</v>
      </c>
      <c r="Q1782">
        <f>COUNTIF(preprocessed!$D$2:$D$3791,director!N1488)</f>
        <v>5</v>
      </c>
      <c r="R1782" s="43" cm="1">
        <f t="array" ref="R1782">COUNTIF(Table2[Average imdb],"&lt;"&amp;Table2[[#This Row],[Average imdb]])/COUNT((Table2[Average imdb])-1)</f>
        <v>0.52823218997361476</v>
      </c>
    </row>
    <row r="1783" spans="14:18" x14ac:dyDescent="0.3">
      <c r="N1783" t="s">
        <v>966</v>
      </c>
      <c r="O1783">
        <v>6</v>
      </c>
      <c r="P1783" s="14">
        <f t="shared" si="27"/>
        <v>6.63</v>
      </c>
      <c r="Q1783">
        <f>COUNTIF(preprocessed!$D$2:$D$3791,director!N1176)</f>
        <v>8</v>
      </c>
      <c r="R1783" s="43" cm="1">
        <f t="array" ref="R1783">COUNTIF(Table2[Average imdb],"&lt;"&amp;Table2[[#This Row],[Average imdb]])/COUNT((Table2[Average imdb])-1)</f>
        <v>0.52823218997361476</v>
      </c>
    </row>
    <row r="1784" spans="14:18" x14ac:dyDescent="0.3">
      <c r="N1784" t="s">
        <v>966</v>
      </c>
      <c r="O1784">
        <v>7.6</v>
      </c>
      <c r="P1784" s="14">
        <f t="shared" si="27"/>
        <v>6.63</v>
      </c>
      <c r="Q1784">
        <f>COUNTIF(preprocessed!$D$2:$D$3791,director!N353)</f>
        <v>4</v>
      </c>
      <c r="R1784" s="43" cm="1">
        <f t="array" ref="R1784">COUNTIF(Table2[Average imdb],"&lt;"&amp;Table2[[#This Row],[Average imdb]])/COUNT((Table2[Average imdb])-1)</f>
        <v>0.52823218997361476</v>
      </c>
    </row>
    <row r="1785" spans="14:18" x14ac:dyDescent="0.3">
      <c r="N1785" t="s">
        <v>966</v>
      </c>
      <c r="O1785">
        <v>8.1999999999999993</v>
      </c>
      <c r="P1785" s="14">
        <f t="shared" si="27"/>
        <v>6.63</v>
      </c>
      <c r="Q1785">
        <f>COUNTIF(preprocessed!$D$2:$D$3791,director!N1627)</f>
        <v>1</v>
      </c>
      <c r="R1785" s="43" cm="1">
        <f t="array" ref="R1785">COUNTIF(Table2[Average imdb],"&lt;"&amp;Table2[[#This Row],[Average imdb]])/COUNT((Table2[Average imdb])-1)</f>
        <v>0.52823218997361476</v>
      </c>
    </row>
    <row r="1786" spans="14:18" x14ac:dyDescent="0.3">
      <c r="N1786" t="s">
        <v>966</v>
      </c>
      <c r="O1786">
        <v>7.8</v>
      </c>
      <c r="P1786" s="14">
        <f t="shared" si="27"/>
        <v>6.63</v>
      </c>
      <c r="Q1786">
        <f>COUNTIF(preprocessed!$D$2:$D$3791,director!N2186)</f>
        <v>2</v>
      </c>
      <c r="R1786" s="43" cm="1">
        <f t="array" ref="R1786">COUNTIF(Table2[Average imdb],"&lt;"&amp;Table2[[#This Row],[Average imdb]])/COUNT((Table2[Average imdb])-1)</f>
        <v>0.52823218997361476</v>
      </c>
    </row>
    <row r="1787" spans="14:18" x14ac:dyDescent="0.3">
      <c r="N1787" t="s">
        <v>966</v>
      </c>
      <c r="O1787">
        <v>6.2</v>
      </c>
      <c r="P1787" s="14">
        <f t="shared" si="27"/>
        <v>6.63</v>
      </c>
      <c r="Q1787">
        <f>COUNTIF(preprocessed!$D$2:$D$3791,director!N400)</f>
        <v>3</v>
      </c>
      <c r="R1787" s="43" cm="1">
        <f t="array" ref="R1787">COUNTIF(Table2[Average imdb],"&lt;"&amp;Table2[[#This Row],[Average imdb]])/COUNT((Table2[Average imdb])-1)</f>
        <v>0.52823218997361476</v>
      </c>
    </row>
    <row r="1788" spans="14:18" x14ac:dyDescent="0.3">
      <c r="N1788" t="s">
        <v>966</v>
      </c>
      <c r="O1788">
        <v>3</v>
      </c>
      <c r="P1788" s="14">
        <f t="shared" si="27"/>
        <v>6.63</v>
      </c>
      <c r="Q1788">
        <f>COUNTIF(preprocessed!$D$2:$D$3791,director!N590)</f>
        <v>3</v>
      </c>
      <c r="R1788" s="43" cm="1">
        <f t="array" ref="R1788">COUNTIF(Table2[Average imdb],"&lt;"&amp;Table2[[#This Row],[Average imdb]])/COUNT((Table2[Average imdb])-1)</f>
        <v>0.52823218997361476</v>
      </c>
    </row>
    <row r="1789" spans="14:18" x14ac:dyDescent="0.3">
      <c r="N1789" t="s">
        <v>966</v>
      </c>
      <c r="O1789">
        <v>6.8</v>
      </c>
      <c r="P1789" s="14">
        <f t="shared" si="27"/>
        <v>6.63</v>
      </c>
      <c r="Q1789">
        <f>COUNTIF(preprocessed!$D$2:$D$3791,director!N996)</f>
        <v>19</v>
      </c>
      <c r="R1789" s="43" cm="1">
        <f t="array" ref="R1789">COUNTIF(Table2[Average imdb],"&lt;"&amp;Table2[[#This Row],[Average imdb]])/COUNT((Table2[Average imdb])-1)</f>
        <v>0.52823218997361476</v>
      </c>
    </row>
    <row r="1790" spans="14:18" x14ac:dyDescent="0.3">
      <c r="N1790" t="s">
        <v>2387</v>
      </c>
      <c r="O1790">
        <v>5.8</v>
      </c>
      <c r="P1790" s="14">
        <f t="shared" si="27"/>
        <v>6.625</v>
      </c>
      <c r="Q1790">
        <f>COUNTIF(preprocessed!$D$2:$D$3791,director!N2678)</f>
        <v>11</v>
      </c>
      <c r="R1790" s="43" cm="1">
        <f t="array" ref="R1790">COUNTIF(Table2[Average imdb],"&lt;"&amp;Table2[[#This Row],[Average imdb]])/COUNT((Table2[Average imdb])-1)</f>
        <v>0.52612137203166232</v>
      </c>
    </row>
    <row r="1791" spans="14:18" x14ac:dyDescent="0.3">
      <c r="N1791" t="s">
        <v>1434</v>
      </c>
      <c r="O1791">
        <v>6</v>
      </c>
      <c r="P1791" s="14">
        <f t="shared" si="27"/>
        <v>6.625</v>
      </c>
      <c r="Q1791">
        <f>COUNTIF(preprocessed!$D$2:$D$3791,director!N479)</f>
        <v>5</v>
      </c>
      <c r="R1791" s="43" cm="1">
        <f t="array" ref="R1791">COUNTIF(Table2[Average imdb],"&lt;"&amp;Table2[[#This Row],[Average imdb]])/COUNT((Table2[Average imdb])-1)</f>
        <v>0.52612137203166232</v>
      </c>
    </row>
    <row r="1792" spans="14:18" x14ac:dyDescent="0.3">
      <c r="N1792" t="s">
        <v>1434</v>
      </c>
      <c r="O1792">
        <v>6.4</v>
      </c>
      <c r="P1792" s="14">
        <f t="shared" si="27"/>
        <v>6.625</v>
      </c>
      <c r="Q1792">
        <f>COUNTIF(preprocessed!$D$2:$D$3791,director!N1118)</f>
        <v>5</v>
      </c>
      <c r="R1792" s="43" cm="1">
        <f t="array" ref="R1792">COUNTIF(Table2[Average imdb],"&lt;"&amp;Table2[[#This Row],[Average imdb]])/COUNT((Table2[Average imdb])-1)</f>
        <v>0.52612137203166232</v>
      </c>
    </row>
    <row r="1793" spans="14:18" x14ac:dyDescent="0.3">
      <c r="N1793" t="s">
        <v>2387</v>
      </c>
      <c r="O1793">
        <v>6.4</v>
      </c>
      <c r="P1793" s="14">
        <f t="shared" si="27"/>
        <v>6.625</v>
      </c>
      <c r="Q1793">
        <f>COUNTIF(preprocessed!$D$2:$D$3791,director!N1336)</f>
        <v>2</v>
      </c>
      <c r="R1793" s="43" cm="1">
        <f t="array" ref="R1793">COUNTIF(Table2[Average imdb],"&lt;"&amp;Table2[[#This Row],[Average imdb]])/COUNT((Table2[Average imdb])-1)</f>
        <v>0.52612137203166232</v>
      </c>
    </row>
    <row r="1794" spans="14:18" x14ac:dyDescent="0.3">
      <c r="N1794" t="s">
        <v>2387</v>
      </c>
      <c r="O1794">
        <v>7.2</v>
      </c>
      <c r="P1794" s="14">
        <f t="shared" ref="P1794:P1857" si="28">AVERAGEIF($N$2:$N$3791,N1794,$O$2:$O$3791)</f>
        <v>6.625</v>
      </c>
      <c r="Q1794">
        <f>COUNTIF(preprocessed!$D$2:$D$3791,director!N1337)</f>
        <v>2</v>
      </c>
      <c r="R1794" s="43" cm="1">
        <f t="array" ref="R1794">COUNTIF(Table2[Average imdb],"&lt;"&amp;Table2[[#This Row],[Average imdb]])/COUNT((Table2[Average imdb])-1)</f>
        <v>0.52612137203166232</v>
      </c>
    </row>
    <row r="1795" spans="14:18" x14ac:dyDescent="0.3">
      <c r="N1795" t="s">
        <v>1434</v>
      </c>
      <c r="O1795">
        <v>6.4</v>
      </c>
      <c r="P1795" s="14">
        <f t="shared" si="28"/>
        <v>6.625</v>
      </c>
      <c r="Q1795">
        <f>COUNTIF(preprocessed!$D$2:$D$3791,director!N960)</f>
        <v>3</v>
      </c>
      <c r="R1795" s="43" cm="1">
        <f t="array" ref="R1795">COUNTIF(Table2[Average imdb],"&lt;"&amp;Table2[[#This Row],[Average imdb]])/COUNT((Table2[Average imdb])-1)</f>
        <v>0.52612137203166232</v>
      </c>
    </row>
    <row r="1796" spans="14:18" x14ac:dyDescent="0.3">
      <c r="N1796" t="s">
        <v>1434</v>
      </c>
      <c r="O1796">
        <v>7.7</v>
      </c>
      <c r="P1796" s="14">
        <f t="shared" si="28"/>
        <v>6.625</v>
      </c>
      <c r="Q1796">
        <f>COUNTIF(preprocessed!$D$2:$D$3791,director!N320)</f>
        <v>2</v>
      </c>
      <c r="R1796" s="43" cm="1">
        <f t="array" ref="R1796">COUNTIF(Table2[Average imdb],"&lt;"&amp;Table2[[#This Row],[Average imdb]])/COUNT((Table2[Average imdb])-1)</f>
        <v>0.52612137203166232</v>
      </c>
    </row>
    <row r="1797" spans="14:18" x14ac:dyDescent="0.3">
      <c r="N1797" t="s">
        <v>2387</v>
      </c>
      <c r="O1797">
        <v>7.1</v>
      </c>
      <c r="P1797" s="14">
        <f t="shared" si="28"/>
        <v>6.625</v>
      </c>
      <c r="Q1797">
        <f>COUNTIF(preprocessed!$D$2:$D$3791,director!N568)</f>
        <v>1</v>
      </c>
      <c r="R1797" s="43" cm="1">
        <f t="array" ref="R1797">COUNTIF(Table2[Average imdb],"&lt;"&amp;Table2[[#This Row],[Average imdb]])/COUNT((Table2[Average imdb])-1)</f>
        <v>0.52612137203166232</v>
      </c>
    </row>
    <row r="1798" spans="14:18" x14ac:dyDescent="0.3">
      <c r="N1798" t="s">
        <v>3635</v>
      </c>
      <c r="O1798">
        <v>6.6</v>
      </c>
      <c r="P1798" s="14">
        <f t="shared" si="28"/>
        <v>6.6166666666666663</v>
      </c>
      <c r="Q1798">
        <f>COUNTIF(preprocessed!$D$2:$D$3791,director!N1675)</f>
        <v>15</v>
      </c>
      <c r="R1798" s="43" cm="1">
        <f t="array" ref="R1798">COUNTIF(Table2[Average imdb],"&lt;"&amp;Table2[[#This Row],[Average imdb]])/COUNT((Table2[Average imdb])-1)</f>
        <v>0.52137203166226909</v>
      </c>
    </row>
    <row r="1799" spans="14:18" x14ac:dyDescent="0.3">
      <c r="N1799" t="s">
        <v>215</v>
      </c>
      <c r="O1799">
        <v>6</v>
      </c>
      <c r="P1799" s="14">
        <f t="shared" si="28"/>
        <v>6.6166666666666663</v>
      </c>
      <c r="Q1799">
        <f>COUNTIF(preprocessed!$D$2:$D$3791,director!N37)</f>
        <v>1</v>
      </c>
      <c r="R1799" s="43" cm="1">
        <f t="array" ref="R1799">COUNTIF(Table2[Average imdb],"&lt;"&amp;Table2[[#This Row],[Average imdb]])/COUNT((Table2[Average imdb])-1)</f>
        <v>0.52137203166226909</v>
      </c>
    </row>
    <row r="1800" spans="14:18" x14ac:dyDescent="0.3">
      <c r="N1800" t="s">
        <v>215</v>
      </c>
      <c r="O1800">
        <v>5.7</v>
      </c>
      <c r="P1800" s="14">
        <f t="shared" si="28"/>
        <v>6.6166666666666663</v>
      </c>
      <c r="Q1800">
        <f>COUNTIF(preprocessed!$D$2:$D$3791,director!N38)</f>
        <v>1</v>
      </c>
      <c r="R1800" s="43" cm="1">
        <f t="array" ref="R1800">COUNTIF(Table2[Average imdb],"&lt;"&amp;Table2[[#This Row],[Average imdb]])/COUNT((Table2[Average imdb])-1)</f>
        <v>0.52137203166226909</v>
      </c>
    </row>
    <row r="1801" spans="14:18" x14ac:dyDescent="0.3">
      <c r="N1801" t="s">
        <v>215</v>
      </c>
      <c r="O1801">
        <v>7.4</v>
      </c>
      <c r="P1801" s="14">
        <f t="shared" si="28"/>
        <v>6.6166666666666663</v>
      </c>
      <c r="Q1801">
        <f>COUNTIF(preprocessed!$D$2:$D$3791,director!N916)</f>
        <v>4</v>
      </c>
      <c r="R1801" s="43" cm="1">
        <f t="array" ref="R1801">COUNTIF(Table2[Average imdb],"&lt;"&amp;Table2[[#This Row],[Average imdb]])/COUNT((Table2[Average imdb])-1)</f>
        <v>0.52137203166226909</v>
      </c>
    </row>
    <row r="1802" spans="14:18" x14ac:dyDescent="0.3">
      <c r="N1802" t="s">
        <v>215</v>
      </c>
      <c r="O1802">
        <v>7.4</v>
      </c>
      <c r="P1802" s="14">
        <f t="shared" si="28"/>
        <v>6.6166666666666663</v>
      </c>
      <c r="Q1802">
        <f>COUNTIF(preprocessed!$D$2:$D$3791,director!N503)</f>
        <v>7</v>
      </c>
      <c r="R1802" s="43" cm="1">
        <f t="array" ref="R1802">COUNTIF(Table2[Average imdb],"&lt;"&amp;Table2[[#This Row],[Average imdb]])/COUNT((Table2[Average imdb])-1)</f>
        <v>0.52137203166226909</v>
      </c>
    </row>
    <row r="1803" spans="14:18" x14ac:dyDescent="0.3">
      <c r="N1803" t="s">
        <v>3635</v>
      </c>
      <c r="O1803">
        <v>6.5</v>
      </c>
      <c r="P1803" s="14">
        <f t="shared" si="28"/>
        <v>6.6166666666666663</v>
      </c>
      <c r="Q1803">
        <f>COUNTIF(preprocessed!$D$2:$D$3791,director!N1936)</f>
        <v>7</v>
      </c>
      <c r="R1803" s="43" cm="1">
        <f t="array" ref="R1803">COUNTIF(Table2[Average imdb],"&lt;"&amp;Table2[[#This Row],[Average imdb]])/COUNT((Table2[Average imdb])-1)</f>
        <v>0.52137203166226909</v>
      </c>
    </row>
    <row r="1804" spans="14:18" x14ac:dyDescent="0.3">
      <c r="N1804" t="s">
        <v>3635</v>
      </c>
      <c r="O1804">
        <v>6.2</v>
      </c>
      <c r="P1804" s="14">
        <f t="shared" si="28"/>
        <v>6.6166666666666663</v>
      </c>
      <c r="Q1804">
        <f>COUNTIF(preprocessed!$D$2:$D$3791,director!N1234)</f>
        <v>6</v>
      </c>
      <c r="R1804" s="43" cm="1">
        <f t="array" ref="R1804">COUNTIF(Table2[Average imdb],"&lt;"&amp;Table2[[#This Row],[Average imdb]])/COUNT((Table2[Average imdb])-1)</f>
        <v>0.52137203166226909</v>
      </c>
    </row>
    <row r="1805" spans="14:18" x14ac:dyDescent="0.3">
      <c r="N1805" t="s">
        <v>3635</v>
      </c>
      <c r="O1805">
        <v>6.8</v>
      </c>
      <c r="P1805" s="14">
        <f t="shared" si="28"/>
        <v>6.6166666666666663</v>
      </c>
      <c r="Q1805">
        <f>COUNTIF(preprocessed!$D$2:$D$3791,director!N2458)</f>
        <v>6</v>
      </c>
      <c r="R1805" s="43" cm="1">
        <f t="array" ref="R1805">COUNTIF(Table2[Average imdb],"&lt;"&amp;Table2[[#This Row],[Average imdb]])/COUNT((Table2[Average imdb])-1)</f>
        <v>0.52137203166226909</v>
      </c>
    </row>
    <row r="1806" spans="14:18" x14ac:dyDescent="0.3">
      <c r="N1806" t="s">
        <v>215</v>
      </c>
      <c r="O1806">
        <v>7.1</v>
      </c>
      <c r="P1806" s="14">
        <f t="shared" si="28"/>
        <v>6.6166666666666663</v>
      </c>
      <c r="Q1806">
        <f>COUNTIF(preprocessed!$D$2:$D$3791,director!N110)</f>
        <v>5</v>
      </c>
      <c r="R1806" s="43" cm="1">
        <f t="array" ref="R1806">COUNTIF(Table2[Average imdb],"&lt;"&amp;Table2[[#This Row],[Average imdb]])/COUNT((Table2[Average imdb])-1)</f>
        <v>0.52137203166226909</v>
      </c>
    </row>
    <row r="1807" spans="14:18" x14ac:dyDescent="0.3">
      <c r="N1807" t="s">
        <v>215</v>
      </c>
      <c r="O1807">
        <v>6.9</v>
      </c>
      <c r="P1807" s="14">
        <f t="shared" si="28"/>
        <v>6.6166666666666663</v>
      </c>
      <c r="Q1807">
        <f>COUNTIF(preprocessed!$D$2:$D$3791,director!N269)</f>
        <v>1</v>
      </c>
      <c r="R1807" s="43" cm="1">
        <f t="array" ref="R1807">COUNTIF(Table2[Average imdb],"&lt;"&amp;Table2[[#This Row],[Average imdb]])/COUNT((Table2[Average imdb])-1)</f>
        <v>0.52137203166226909</v>
      </c>
    </row>
    <row r="1808" spans="14:18" x14ac:dyDescent="0.3">
      <c r="N1808" t="s">
        <v>3635</v>
      </c>
      <c r="O1808">
        <v>6.3</v>
      </c>
      <c r="P1808" s="14">
        <f t="shared" si="28"/>
        <v>6.6166666666666663</v>
      </c>
      <c r="Q1808">
        <f>COUNTIF(preprocessed!$D$2:$D$3791,director!N911)</f>
        <v>8</v>
      </c>
      <c r="R1808" s="43" cm="1">
        <f t="array" ref="R1808">COUNTIF(Table2[Average imdb],"&lt;"&amp;Table2[[#This Row],[Average imdb]])/COUNT((Table2[Average imdb])-1)</f>
        <v>0.52137203166226909</v>
      </c>
    </row>
    <row r="1809" spans="14:18" x14ac:dyDescent="0.3">
      <c r="N1809" t="s">
        <v>215</v>
      </c>
      <c r="O1809">
        <v>6.5</v>
      </c>
      <c r="P1809" s="14">
        <f t="shared" si="28"/>
        <v>6.6166666666666663</v>
      </c>
      <c r="Q1809">
        <f>COUNTIF(preprocessed!$D$2:$D$3791,director!N1711)</f>
        <v>6</v>
      </c>
      <c r="R1809" s="43" cm="1">
        <f t="array" ref="R1809">COUNTIF(Table2[Average imdb],"&lt;"&amp;Table2[[#This Row],[Average imdb]])/COUNT((Table2[Average imdb])-1)</f>
        <v>0.52137203166226909</v>
      </c>
    </row>
    <row r="1810" spans="14:18" x14ac:dyDescent="0.3">
      <c r="N1810" t="s">
        <v>215</v>
      </c>
      <c r="O1810">
        <v>6.1</v>
      </c>
      <c r="P1810" s="14">
        <f t="shared" si="28"/>
        <v>6.6166666666666663</v>
      </c>
      <c r="Q1810">
        <f>COUNTIF(preprocessed!$D$2:$D$3791,director!N109)</f>
        <v>2</v>
      </c>
      <c r="R1810" s="43" cm="1">
        <f t="array" ref="R1810">COUNTIF(Table2[Average imdb],"&lt;"&amp;Table2[[#This Row],[Average imdb]])/COUNT((Table2[Average imdb])-1)</f>
        <v>0.52137203166226909</v>
      </c>
    </row>
    <row r="1811" spans="14:18" x14ac:dyDescent="0.3">
      <c r="N1811" t="s">
        <v>215</v>
      </c>
      <c r="O1811">
        <v>6.6</v>
      </c>
      <c r="P1811" s="14">
        <f t="shared" si="28"/>
        <v>6.6166666666666663</v>
      </c>
      <c r="Q1811">
        <f>COUNTIF(preprocessed!$D$2:$D$3791,director!N148)</f>
        <v>10</v>
      </c>
      <c r="R1811" s="43" cm="1">
        <f t="array" ref="R1811">COUNTIF(Table2[Average imdb],"&lt;"&amp;Table2[[#This Row],[Average imdb]])/COUNT((Table2[Average imdb])-1)</f>
        <v>0.52137203166226909</v>
      </c>
    </row>
    <row r="1812" spans="14:18" x14ac:dyDescent="0.3">
      <c r="N1812" t="s">
        <v>215</v>
      </c>
      <c r="O1812">
        <v>6.8</v>
      </c>
      <c r="P1812" s="14">
        <f t="shared" si="28"/>
        <v>6.6166666666666663</v>
      </c>
      <c r="Q1812">
        <f>COUNTIF(preprocessed!$D$2:$D$3791,director!N1889)</f>
        <v>2</v>
      </c>
      <c r="R1812" s="43" cm="1">
        <f t="array" ref="R1812">COUNTIF(Table2[Average imdb],"&lt;"&amp;Table2[[#This Row],[Average imdb]])/COUNT((Table2[Average imdb])-1)</f>
        <v>0.52137203166226909</v>
      </c>
    </row>
    <row r="1813" spans="14:18" x14ac:dyDescent="0.3">
      <c r="N1813" t="s">
        <v>215</v>
      </c>
      <c r="O1813">
        <v>6.3</v>
      </c>
      <c r="P1813" s="14">
        <f t="shared" si="28"/>
        <v>6.6166666666666663</v>
      </c>
      <c r="Q1813">
        <f>COUNTIF(preprocessed!$D$2:$D$3791,director!N54)</f>
        <v>1</v>
      </c>
      <c r="R1813" s="43" cm="1">
        <f t="array" ref="R1813">COUNTIF(Table2[Average imdb],"&lt;"&amp;Table2[[#This Row],[Average imdb]])/COUNT((Table2[Average imdb])-1)</f>
        <v>0.52137203166226909</v>
      </c>
    </row>
    <row r="1814" spans="14:18" x14ac:dyDescent="0.3">
      <c r="N1814" t="s">
        <v>215</v>
      </c>
      <c r="O1814">
        <v>6.6</v>
      </c>
      <c r="P1814" s="14">
        <f t="shared" si="28"/>
        <v>6.6166666666666663</v>
      </c>
      <c r="Q1814">
        <f>COUNTIF(preprocessed!$D$2:$D$3791,director!N185)</f>
        <v>1</v>
      </c>
      <c r="R1814" s="43" cm="1">
        <f t="array" ref="R1814">COUNTIF(Table2[Average imdb],"&lt;"&amp;Table2[[#This Row],[Average imdb]])/COUNT((Table2[Average imdb])-1)</f>
        <v>0.52137203166226909</v>
      </c>
    </row>
    <row r="1815" spans="14:18" x14ac:dyDescent="0.3">
      <c r="N1815" t="s">
        <v>3635</v>
      </c>
      <c r="O1815">
        <v>7.3</v>
      </c>
      <c r="P1815" s="14">
        <f t="shared" si="28"/>
        <v>6.6166666666666663</v>
      </c>
      <c r="Q1815">
        <f>COUNTIF(preprocessed!$D$2:$D$3791,director!N1282)</f>
        <v>2</v>
      </c>
      <c r="R1815" s="43" cm="1">
        <f t="array" ref="R1815">COUNTIF(Table2[Average imdb],"&lt;"&amp;Table2[[#This Row],[Average imdb]])/COUNT((Table2[Average imdb])-1)</f>
        <v>0.52137203166226909</v>
      </c>
    </row>
    <row r="1816" spans="14:18" x14ac:dyDescent="0.3">
      <c r="N1816" t="s">
        <v>772</v>
      </c>
      <c r="O1816">
        <v>7.3</v>
      </c>
      <c r="P1816" s="14">
        <f t="shared" si="28"/>
        <v>6.5999999999999988</v>
      </c>
      <c r="Q1816">
        <f>COUNTIF(preprocessed!$D$2:$D$3791,director!N1857)</f>
        <v>5</v>
      </c>
      <c r="R1816" s="43" cm="1">
        <f t="array" ref="R1816">COUNTIF(Table2[Average imdb],"&lt;"&amp;Table2[[#This Row],[Average imdb]])/COUNT((Table2[Average imdb])-1)</f>
        <v>0.49630606860158311</v>
      </c>
    </row>
    <row r="1817" spans="14:18" x14ac:dyDescent="0.3">
      <c r="N1817" t="s">
        <v>772</v>
      </c>
      <c r="O1817">
        <v>5.9</v>
      </c>
      <c r="P1817" s="14">
        <f t="shared" si="28"/>
        <v>6.5999999999999988</v>
      </c>
      <c r="Q1817">
        <f>COUNTIF(preprocessed!$D$2:$D$3791,director!N2341)</f>
        <v>4</v>
      </c>
      <c r="R1817" s="43" cm="1">
        <f t="array" ref="R1817">COUNTIF(Table2[Average imdb],"&lt;"&amp;Table2[[#This Row],[Average imdb]])/COUNT((Table2[Average imdb])-1)</f>
        <v>0.49630606860158311</v>
      </c>
    </row>
    <row r="1818" spans="14:18" x14ac:dyDescent="0.3">
      <c r="N1818" t="s">
        <v>772</v>
      </c>
      <c r="O1818">
        <v>6.6</v>
      </c>
      <c r="P1818" s="14">
        <f t="shared" si="28"/>
        <v>6.5999999999999988</v>
      </c>
      <c r="Q1818">
        <f>COUNTIF(preprocessed!$D$2:$D$3791,director!N2176)</f>
        <v>2</v>
      </c>
      <c r="R1818" s="43" cm="1">
        <f t="array" ref="R1818">COUNTIF(Table2[Average imdb],"&lt;"&amp;Table2[[#This Row],[Average imdb]])/COUNT((Table2[Average imdb])-1)</f>
        <v>0.49630606860158311</v>
      </c>
    </row>
    <row r="1819" spans="14:18" x14ac:dyDescent="0.3">
      <c r="N1819" t="s">
        <v>4303</v>
      </c>
      <c r="O1819">
        <v>6.6</v>
      </c>
      <c r="P1819" s="14">
        <f t="shared" si="28"/>
        <v>6.6</v>
      </c>
      <c r="Q1819">
        <f>COUNTIF(preprocessed!$D$2:$D$3791,director!N1097)</f>
        <v>1</v>
      </c>
      <c r="R1819" s="43" cm="1">
        <f t="array" ref="R1819">COUNTIF(Table2[Average imdb],"&lt;"&amp;Table2[[#This Row],[Average imdb]])/COUNT((Table2[Average imdb])-1)</f>
        <v>0.49630606860158311</v>
      </c>
    </row>
    <row r="1820" spans="14:18" x14ac:dyDescent="0.3">
      <c r="N1820" t="s">
        <v>3225</v>
      </c>
      <c r="O1820">
        <v>6.6</v>
      </c>
      <c r="P1820" s="14">
        <f t="shared" si="28"/>
        <v>6.6</v>
      </c>
      <c r="Q1820">
        <f>COUNTIF(preprocessed!$D$2:$D$3791,director!N792)</f>
        <v>16</v>
      </c>
      <c r="R1820" s="43" cm="1">
        <f t="array" ref="R1820">COUNTIF(Table2[Average imdb],"&lt;"&amp;Table2[[#This Row],[Average imdb]])/COUNT((Table2[Average imdb])-1)</f>
        <v>0.49630606860158311</v>
      </c>
    </row>
    <row r="1821" spans="14:18" x14ac:dyDescent="0.3">
      <c r="N1821" t="s">
        <v>2239</v>
      </c>
      <c r="O1821">
        <v>6.6</v>
      </c>
      <c r="P1821" s="14">
        <f t="shared" si="28"/>
        <v>6.6</v>
      </c>
      <c r="Q1821">
        <f>COUNTIF(preprocessed!$D$2:$D$3791,director!N528)</f>
        <v>13</v>
      </c>
      <c r="R1821" s="43" cm="1">
        <f t="array" ref="R1821">COUNTIF(Table2[Average imdb],"&lt;"&amp;Table2[[#This Row],[Average imdb]])/COUNT((Table2[Average imdb])-1)</f>
        <v>0.49630606860158311</v>
      </c>
    </row>
    <row r="1822" spans="14:18" x14ac:dyDescent="0.3">
      <c r="N1822" t="s">
        <v>5623</v>
      </c>
      <c r="O1822">
        <v>6.3</v>
      </c>
      <c r="P1822" s="14">
        <f t="shared" si="28"/>
        <v>6.6</v>
      </c>
      <c r="Q1822">
        <f>COUNTIF(preprocessed!$D$2:$D$3791,director!N1470)</f>
        <v>12</v>
      </c>
      <c r="R1822" s="43" cm="1">
        <f t="array" ref="R1822">COUNTIF(Table2[Average imdb],"&lt;"&amp;Table2[[#This Row],[Average imdb]])/COUNT((Table2[Average imdb])-1)</f>
        <v>0.49630606860158311</v>
      </c>
    </row>
    <row r="1823" spans="14:18" x14ac:dyDescent="0.3">
      <c r="N1823" t="s">
        <v>6757</v>
      </c>
      <c r="O1823">
        <v>6.6</v>
      </c>
      <c r="P1823" s="14">
        <f t="shared" si="28"/>
        <v>6.6</v>
      </c>
      <c r="Q1823">
        <f>COUNTIF(preprocessed!$D$2:$D$3791,director!N1807)</f>
        <v>12</v>
      </c>
      <c r="R1823" s="43" cm="1">
        <f t="array" ref="R1823">COUNTIF(Table2[Average imdb],"&lt;"&amp;Table2[[#This Row],[Average imdb]])/COUNT((Table2[Average imdb])-1)</f>
        <v>0.49630606860158311</v>
      </c>
    </row>
    <row r="1824" spans="14:18" x14ac:dyDescent="0.3">
      <c r="N1824" t="s">
        <v>1631</v>
      </c>
      <c r="O1824">
        <v>7.9</v>
      </c>
      <c r="P1824" s="14">
        <f t="shared" si="28"/>
        <v>6.6</v>
      </c>
      <c r="Q1824">
        <f>COUNTIF(preprocessed!$D$2:$D$3791,director!N1743)</f>
        <v>11</v>
      </c>
      <c r="R1824" s="43" cm="1">
        <f t="array" ref="R1824">COUNTIF(Table2[Average imdb],"&lt;"&amp;Table2[[#This Row],[Average imdb]])/COUNT((Table2[Average imdb])-1)</f>
        <v>0.49630606860158311</v>
      </c>
    </row>
    <row r="1825" spans="14:18" x14ac:dyDescent="0.3">
      <c r="N1825" t="s">
        <v>10348</v>
      </c>
      <c r="O1825">
        <v>6.6</v>
      </c>
      <c r="P1825" s="14">
        <f t="shared" si="28"/>
        <v>6.6</v>
      </c>
      <c r="Q1825">
        <f>COUNTIF(preprocessed!$D$2:$D$3791,director!N2871)</f>
        <v>10</v>
      </c>
      <c r="R1825" s="43" cm="1">
        <f t="array" ref="R1825">COUNTIF(Table2[Average imdb],"&lt;"&amp;Table2[[#This Row],[Average imdb]])/COUNT((Table2[Average imdb])-1)</f>
        <v>0.49630606860158311</v>
      </c>
    </row>
    <row r="1826" spans="14:18" x14ac:dyDescent="0.3">
      <c r="N1826" t="s">
        <v>2788</v>
      </c>
      <c r="O1826">
        <v>6.3</v>
      </c>
      <c r="P1826" s="14">
        <f t="shared" si="28"/>
        <v>6.6</v>
      </c>
      <c r="Q1826">
        <f>COUNTIF(preprocessed!$D$2:$D$3791,director!N1513)</f>
        <v>3</v>
      </c>
      <c r="R1826" s="43" cm="1">
        <f t="array" ref="R1826">COUNTIF(Table2[Average imdb],"&lt;"&amp;Table2[[#This Row],[Average imdb]])/COUNT((Table2[Average imdb])-1)</f>
        <v>0.49630606860158311</v>
      </c>
    </row>
    <row r="1827" spans="14:18" x14ac:dyDescent="0.3">
      <c r="N1827" t="s">
        <v>122</v>
      </c>
      <c r="O1827">
        <v>6</v>
      </c>
      <c r="P1827" s="14">
        <f t="shared" si="28"/>
        <v>6.6</v>
      </c>
      <c r="Q1827">
        <f>COUNTIF(preprocessed!$D$2:$D$3791,director!N894)</f>
        <v>8</v>
      </c>
      <c r="R1827" s="43" cm="1">
        <f t="array" ref="R1827">COUNTIF(Table2[Average imdb],"&lt;"&amp;Table2[[#This Row],[Average imdb]])/COUNT((Table2[Average imdb])-1)</f>
        <v>0.49630606860158311</v>
      </c>
    </row>
    <row r="1828" spans="14:18" x14ac:dyDescent="0.3">
      <c r="N1828" t="s">
        <v>2788</v>
      </c>
      <c r="O1828">
        <v>6.2</v>
      </c>
      <c r="P1828" s="14">
        <f t="shared" si="28"/>
        <v>6.6</v>
      </c>
      <c r="Q1828">
        <f>COUNTIF(preprocessed!$D$2:$D$3791,director!N1112)</f>
        <v>7</v>
      </c>
      <c r="R1828" s="43" cm="1">
        <f t="array" ref="R1828">COUNTIF(Table2[Average imdb],"&lt;"&amp;Table2[[#This Row],[Average imdb]])/COUNT((Table2[Average imdb])-1)</f>
        <v>0.49630606860158311</v>
      </c>
    </row>
    <row r="1829" spans="14:18" x14ac:dyDescent="0.3">
      <c r="N1829" t="s">
        <v>1631</v>
      </c>
      <c r="O1829">
        <v>5.6</v>
      </c>
      <c r="P1829" s="14">
        <f t="shared" si="28"/>
        <v>6.6</v>
      </c>
      <c r="Q1829">
        <f>COUNTIF(preprocessed!$D$2:$D$3791,director!N754)</f>
        <v>7</v>
      </c>
      <c r="R1829" s="43" cm="1">
        <f t="array" ref="R1829">COUNTIF(Table2[Average imdb],"&lt;"&amp;Table2[[#This Row],[Average imdb]])/COUNT((Table2[Average imdb])-1)</f>
        <v>0.49630606860158311</v>
      </c>
    </row>
    <row r="1830" spans="14:18" x14ac:dyDescent="0.3">
      <c r="N1830" t="s">
        <v>3075</v>
      </c>
      <c r="O1830">
        <v>6.6</v>
      </c>
      <c r="P1830" s="14">
        <f t="shared" si="28"/>
        <v>6.6</v>
      </c>
      <c r="Q1830">
        <f>COUNTIF(preprocessed!$D$2:$D$3791,director!N755)</f>
        <v>7</v>
      </c>
      <c r="R1830" s="43" cm="1">
        <f t="array" ref="R1830">COUNTIF(Table2[Average imdb],"&lt;"&amp;Table2[[#This Row],[Average imdb]])/COUNT((Table2[Average imdb])-1)</f>
        <v>0.49630606860158311</v>
      </c>
    </row>
    <row r="1831" spans="14:18" x14ac:dyDescent="0.3">
      <c r="N1831" t="s">
        <v>3079</v>
      </c>
      <c r="O1831">
        <v>6.9</v>
      </c>
      <c r="P1831" s="14">
        <f t="shared" si="28"/>
        <v>6.6</v>
      </c>
      <c r="Q1831">
        <f>COUNTIF(preprocessed!$D$2:$D$3791,director!N756)</f>
        <v>7</v>
      </c>
      <c r="R1831" s="43" cm="1">
        <f t="array" ref="R1831">COUNTIF(Table2[Average imdb],"&lt;"&amp;Table2[[#This Row],[Average imdb]])/COUNT((Table2[Average imdb])-1)</f>
        <v>0.49630606860158311</v>
      </c>
    </row>
    <row r="1832" spans="14:18" x14ac:dyDescent="0.3">
      <c r="N1832" t="s">
        <v>4357</v>
      </c>
      <c r="O1832">
        <v>6.6</v>
      </c>
      <c r="P1832" s="14">
        <f t="shared" si="28"/>
        <v>6.6</v>
      </c>
      <c r="Q1832">
        <f>COUNTIF(preprocessed!$D$2:$D$3791,director!N1111)</f>
        <v>7</v>
      </c>
      <c r="R1832" s="43" cm="1">
        <f t="array" ref="R1832">COUNTIF(Table2[Average imdb],"&lt;"&amp;Table2[[#This Row],[Average imdb]])/COUNT((Table2[Average imdb])-1)</f>
        <v>0.49630606860158311</v>
      </c>
    </row>
    <row r="1833" spans="14:18" x14ac:dyDescent="0.3">
      <c r="N1833" t="s">
        <v>4303</v>
      </c>
      <c r="O1833">
        <v>6.6</v>
      </c>
      <c r="P1833" s="14">
        <f t="shared" si="28"/>
        <v>6.6</v>
      </c>
      <c r="Q1833">
        <f>COUNTIF(preprocessed!$D$2:$D$3791,director!N1666)</f>
        <v>6</v>
      </c>
      <c r="R1833" s="43" cm="1">
        <f t="array" ref="R1833">COUNTIF(Table2[Average imdb],"&lt;"&amp;Table2[[#This Row],[Average imdb]])/COUNT((Table2[Average imdb])-1)</f>
        <v>0.49630606860158311</v>
      </c>
    </row>
    <row r="1834" spans="14:18" x14ac:dyDescent="0.3">
      <c r="N1834" t="s">
        <v>2283</v>
      </c>
      <c r="O1834">
        <v>7</v>
      </c>
      <c r="P1834" s="14">
        <f t="shared" si="28"/>
        <v>6.6</v>
      </c>
      <c r="Q1834">
        <f>COUNTIF(preprocessed!$D$2:$D$3791,director!N1667)</f>
        <v>6</v>
      </c>
      <c r="R1834" s="43" cm="1">
        <f t="array" ref="R1834">COUNTIF(Table2[Average imdb],"&lt;"&amp;Table2[[#This Row],[Average imdb]])/COUNT((Table2[Average imdb])-1)</f>
        <v>0.49630606860158311</v>
      </c>
    </row>
    <row r="1835" spans="14:18" x14ac:dyDescent="0.3">
      <c r="N1835" t="s">
        <v>2035</v>
      </c>
      <c r="O1835">
        <v>6.6</v>
      </c>
      <c r="P1835" s="14">
        <f t="shared" si="28"/>
        <v>6.6</v>
      </c>
      <c r="Q1835">
        <f>COUNTIF(preprocessed!$D$2:$D$3791,director!N2280)</f>
        <v>2</v>
      </c>
      <c r="R1835" s="43" cm="1">
        <f t="array" ref="R1835">COUNTIF(Table2[Average imdb],"&lt;"&amp;Table2[[#This Row],[Average imdb]])/COUNT((Table2[Average imdb])-1)</f>
        <v>0.49630606860158311</v>
      </c>
    </row>
    <row r="1836" spans="14:18" x14ac:dyDescent="0.3">
      <c r="N1836" t="s">
        <v>1631</v>
      </c>
      <c r="O1836">
        <v>6</v>
      </c>
      <c r="P1836" s="14">
        <f t="shared" si="28"/>
        <v>6.6</v>
      </c>
      <c r="Q1836">
        <f>COUNTIF(preprocessed!$D$2:$D$3791,director!N2698)</f>
        <v>6</v>
      </c>
      <c r="R1836" s="43" cm="1">
        <f t="array" ref="R1836">COUNTIF(Table2[Average imdb],"&lt;"&amp;Table2[[#This Row],[Average imdb]])/COUNT((Table2[Average imdb])-1)</f>
        <v>0.49630606860158311</v>
      </c>
    </row>
    <row r="1837" spans="14:18" x14ac:dyDescent="0.3">
      <c r="N1837" t="s">
        <v>11034</v>
      </c>
      <c r="O1837">
        <v>6.6</v>
      </c>
      <c r="P1837" s="14">
        <f t="shared" si="28"/>
        <v>6.6</v>
      </c>
      <c r="Q1837">
        <f>COUNTIF(preprocessed!$D$2:$D$3791,director!N3064)</f>
        <v>6</v>
      </c>
      <c r="R1837" s="43" cm="1">
        <f t="array" ref="R1837">COUNTIF(Table2[Average imdb],"&lt;"&amp;Table2[[#This Row],[Average imdb]])/COUNT((Table2[Average imdb])-1)</f>
        <v>0.49630606860158311</v>
      </c>
    </row>
    <row r="1838" spans="14:18" x14ac:dyDescent="0.3">
      <c r="N1838" t="s">
        <v>3079</v>
      </c>
      <c r="O1838">
        <v>6.5</v>
      </c>
      <c r="P1838" s="14">
        <f t="shared" si="28"/>
        <v>6.6</v>
      </c>
      <c r="Q1838">
        <f>COUNTIF(preprocessed!$D$2:$D$3791,director!N3635)</f>
        <v>6</v>
      </c>
      <c r="R1838" s="43" cm="1">
        <f t="array" ref="R1838">COUNTIF(Table2[Average imdb],"&lt;"&amp;Table2[[#This Row],[Average imdb]])/COUNT((Table2[Average imdb])-1)</f>
        <v>0.49630606860158311</v>
      </c>
    </row>
    <row r="1839" spans="14:18" x14ac:dyDescent="0.3">
      <c r="N1839" t="s">
        <v>1631</v>
      </c>
      <c r="O1839">
        <v>6.3</v>
      </c>
      <c r="P1839" s="14">
        <f t="shared" si="28"/>
        <v>6.6</v>
      </c>
      <c r="Q1839">
        <f>COUNTIF(preprocessed!$D$2:$D$3791,director!N1409)</f>
        <v>5</v>
      </c>
      <c r="R1839" s="43" cm="1">
        <f t="array" ref="R1839">COUNTIF(Table2[Average imdb],"&lt;"&amp;Table2[[#This Row],[Average imdb]])/COUNT((Table2[Average imdb])-1)</f>
        <v>0.49630606860158311</v>
      </c>
    </row>
    <row r="1840" spans="14:18" x14ac:dyDescent="0.3">
      <c r="N1840" t="s">
        <v>122</v>
      </c>
      <c r="O1840">
        <v>7.2</v>
      </c>
      <c r="P1840" s="14">
        <f t="shared" si="28"/>
        <v>6.6</v>
      </c>
      <c r="Q1840">
        <f>COUNTIF(preprocessed!$D$2:$D$3791,director!N1480)</f>
        <v>10</v>
      </c>
      <c r="R1840" s="43" cm="1">
        <f t="array" ref="R1840">COUNTIF(Table2[Average imdb],"&lt;"&amp;Table2[[#This Row],[Average imdb]])/COUNT((Table2[Average imdb])-1)</f>
        <v>0.49630606860158311</v>
      </c>
    </row>
    <row r="1841" spans="14:18" x14ac:dyDescent="0.3">
      <c r="N1841" t="s">
        <v>1867</v>
      </c>
      <c r="O1841">
        <v>6.6</v>
      </c>
      <c r="P1841" s="14">
        <f t="shared" si="28"/>
        <v>6.6</v>
      </c>
      <c r="Q1841">
        <f>COUNTIF(preprocessed!$D$2:$D$3791,director!N1547)</f>
        <v>5</v>
      </c>
      <c r="R1841" s="43" cm="1">
        <f t="array" ref="R1841">COUNTIF(Table2[Average imdb],"&lt;"&amp;Table2[[#This Row],[Average imdb]])/COUNT((Table2[Average imdb])-1)</f>
        <v>0.49630606860158311</v>
      </c>
    </row>
    <row r="1842" spans="14:18" x14ac:dyDescent="0.3">
      <c r="N1842" t="s">
        <v>1631</v>
      </c>
      <c r="O1842">
        <v>7.1</v>
      </c>
      <c r="P1842" s="14">
        <f t="shared" si="28"/>
        <v>6.6</v>
      </c>
      <c r="Q1842">
        <f>COUNTIF(preprocessed!$D$2:$D$3791,director!N3056)</f>
        <v>5</v>
      </c>
      <c r="R1842" s="43" cm="1">
        <f t="array" ref="R1842">COUNTIF(Table2[Average imdb],"&lt;"&amp;Table2[[#This Row],[Average imdb]])/COUNT((Table2[Average imdb])-1)</f>
        <v>0.49630606860158311</v>
      </c>
    </row>
    <row r="1843" spans="14:18" x14ac:dyDescent="0.3">
      <c r="N1843" t="s">
        <v>12632</v>
      </c>
      <c r="O1843">
        <v>6.6</v>
      </c>
      <c r="P1843" s="14">
        <f t="shared" si="28"/>
        <v>6.6</v>
      </c>
      <c r="Q1843">
        <f>COUNTIF(preprocessed!$D$2:$D$3791,director!N3482)</f>
        <v>5</v>
      </c>
      <c r="R1843" s="43" cm="1">
        <f t="array" ref="R1843">COUNTIF(Table2[Average imdb],"&lt;"&amp;Table2[[#This Row],[Average imdb]])/COUNT((Table2[Average imdb])-1)</f>
        <v>0.49630606860158311</v>
      </c>
    </row>
    <row r="1844" spans="14:18" x14ac:dyDescent="0.3">
      <c r="N1844" t="s">
        <v>1631</v>
      </c>
      <c r="O1844">
        <v>7.1</v>
      </c>
      <c r="P1844" s="14">
        <f t="shared" si="28"/>
        <v>6.6</v>
      </c>
      <c r="Q1844">
        <f>COUNTIF(preprocessed!$D$2:$D$3791,director!N420)</f>
        <v>4</v>
      </c>
      <c r="R1844" s="43" cm="1">
        <f t="array" ref="R1844">COUNTIF(Table2[Average imdb],"&lt;"&amp;Table2[[#This Row],[Average imdb]])/COUNT((Table2[Average imdb])-1)</f>
        <v>0.49630606860158311</v>
      </c>
    </row>
    <row r="1845" spans="14:18" x14ac:dyDescent="0.3">
      <c r="N1845" t="s">
        <v>122</v>
      </c>
      <c r="O1845">
        <v>5.8</v>
      </c>
      <c r="P1845" s="14">
        <f t="shared" si="28"/>
        <v>6.6</v>
      </c>
      <c r="Q1845">
        <f>COUNTIF(preprocessed!$D$2:$D$3791,director!N473)</f>
        <v>1</v>
      </c>
      <c r="R1845" s="43" cm="1">
        <f t="array" ref="R1845">COUNTIF(Table2[Average imdb],"&lt;"&amp;Table2[[#This Row],[Average imdb]])/COUNT((Table2[Average imdb])-1)</f>
        <v>0.49630606860158311</v>
      </c>
    </row>
    <row r="1846" spans="14:18" x14ac:dyDescent="0.3">
      <c r="N1846" t="s">
        <v>3628</v>
      </c>
      <c r="O1846">
        <v>6.6</v>
      </c>
      <c r="P1846" s="14">
        <f t="shared" si="28"/>
        <v>6.6</v>
      </c>
      <c r="Q1846">
        <f>COUNTIF(preprocessed!$D$2:$D$3791,director!N909)</f>
        <v>4</v>
      </c>
      <c r="R1846" s="43" cm="1">
        <f t="array" ref="R1846">COUNTIF(Table2[Average imdb],"&lt;"&amp;Table2[[#This Row],[Average imdb]])/COUNT((Table2[Average imdb])-1)</f>
        <v>0.49630606860158311</v>
      </c>
    </row>
    <row r="1847" spans="14:18" x14ac:dyDescent="0.3">
      <c r="N1847" t="s">
        <v>2852</v>
      </c>
      <c r="O1847">
        <v>6.8</v>
      </c>
      <c r="P1847" s="14">
        <f t="shared" si="28"/>
        <v>6.6</v>
      </c>
      <c r="Q1847">
        <f>COUNTIF(preprocessed!$D$2:$D$3791,director!N1411)</f>
        <v>4</v>
      </c>
      <c r="R1847" s="43" cm="1">
        <f t="array" ref="R1847">COUNTIF(Table2[Average imdb],"&lt;"&amp;Table2[[#This Row],[Average imdb]])/COUNT((Table2[Average imdb])-1)</f>
        <v>0.49630606860158311</v>
      </c>
    </row>
    <row r="1848" spans="14:18" x14ac:dyDescent="0.3">
      <c r="N1848" t="s">
        <v>2283</v>
      </c>
      <c r="O1848">
        <v>7.1</v>
      </c>
      <c r="P1848" s="14">
        <f t="shared" si="28"/>
        <v>6.6</v>
      </c>
      <c r="Q1848">
        <f>COUNTIF(preprocessed!$D$2:$D$3791,director!N1698)</f>
        <v>4</v>
      </c>
      <c r="R1848" s="43" cm="1">
        <f t="array" ref="R1848">COUNTIF(Table2[Average imdb],"&lt;"&amp;Table2[[#This Row],[Average imdb]])/COUNT((Table2[Average imdb])-1)</f>
        <v>0.49630606860158311</v>
      </c>
    </row>
    <row r="1849" spans="14:18" x14ac:dyDescent="0.3">
      <c r="N1849" t="s">
        <v>4986</v>
      </c>
      <c r="O1849">
        <v>6.6</v>
      </c>
      <c r="P1849" s="14">
        <f t="shared" si="28"/>
        <v>6.6</v>
      </c>
      <c r="Q1849">
        <f>COUNTIF(preprocessed!$D$2:$D$3791,director!N1763)</f>
        <v>4</v>
      </c>
      <c r="R1849" s="43" cm="1">
        <f t="array" ref="R1849">COUNTIF(Table2[Average imdb],"&lt;"&amp;Table2[[#This Row],[Average imdb]])/COUNT((Table2[Average imdb])-1)</f>
        <v>0.49630606860158311</v>
      </c>
    </row>
    <row r="1850" spans="14:18" x14ac:dyDescent="0.3">
      <c r="N1850" t="s">
        <v>8456</v>
      </c>
      <c r="O1850">
        <v>6.6</v>
      </c>
      <c r="P1850" s="14">
        <f t="shared" si="28"/>
        <v>6.6</v>
      </c>
      <c r="Q1850">
        <f>COUNTIF(preprocessed!$D$2:$D$3791,director!N2575)</f>
        <v>4</v>
      </c>
      <c r="R1850" s="43" cm="1">
        <f t="array" ref="R1850">COUNTIF(Table2[Average imdb],"&lt;"&amp;Table2[[#This Row],[Average imdb]])/COUNT((Table2[Average imdb])-1)</f>
        <v>0.49630606860158311</v>
      </c>
    </row>
    <row r="1851" spans="14:18" x14ac:dyDescent="0.3">
      <c r="N1851" t="s">
        <v>11550</v>
      </c>
      <c r="O1851">
        <v>6.6</v>
      </c>
      <c r="P1851" s="14">
        <f t="shared" si="28"/>
        <v>6.6</v>
      </c>
      <c r="Q1851">
        <f>COUNTIF(preprocessed!$D$2:$D$3791,director!N3203)</f>
        <v>4</v>
      </c>
      <c r="R1851" s="43" cm="1">
        <f t="array" ref="R1851">COUNTIF(Table2[Average imdb],"&lt;"&amp;Table2[[#This Row],[Average imdb]])/COUNT((Table2[Average imdb])-1)</f>
        <v>0.49630606860158311</v>
      </c>
    </row>
    <row r="1852" spans="14:18" x14ac:dyDescent="0.3">
      <c r="N1852" t="s">
        <v>11834</v>
      </c>
      <c r="O1852">
        <v>6.7</v>
      </c>
      <c r="P1852" s="14">
        <f t="shared" si="28"/>
        <v>6.6</v>
      </c>
      <c r="Q1852">
        <f>COUNTIF(preprocessed!$D$2:$D$3791,director!N3281)</f>
        <v>2</v>
      </c>
      <c r="R1852" s="43" cm="1">
        <f t="array" ref="R1852">COUNTIF(Table2[Average imdb],"&lt;"&amp;Table2[[#This Row],[Average imdb]])/COUNT((Table2[Average imdb])-1)</f>
        <v>0.49630606860158311</v>
      </c>
    </row>
    <row r="1853" spans="14:18" x14ac:dyDescent="0.3">
      <c r="N1853" t="s">
        <v>2788</v>
      </c>
      <c r="O1853">
        <v>6.8</v>
      </c>
      <c r="P1853" s="14">
        <f t="shared" si="28"/>
        <v>6.6</v>
      </c>
      <c r="Q1853">
        <f>COUNTIF(preprocessed!$D$2:$D$3791,director!N1322)</f>
        <v>3</v>
      </c>
      <c r="R1853" s="43" cm="1">
        <f t="array" ref="R1853">COUNTIF(Table2[Average imdb],"&lt;"&amp;Table2[[#This Row],[Average imdb]])/COUNT((Table2[Average imdb])-1)</f>
        <v>0.49630606860158311</v>
      </c>
    </row>
    <row r="1854" spans="14:18" x14ac:dyDescent="0.3">
      <c r="N1854" t="s">
        <v>122</v>
      </c>
      <c r="O1854">
        <v>7.3</v>
      </c>
      <c r="P1854" s="14">
        <f t="shared" si="28"/>
        <v>6.6</v>
      </c>
      <c r="Q1854">
        <f>COUNTIF(preprocessed!$D$2:$D$3791,director!N401)</f>
        <v>3</v>
      </c>
      <c r="R1854" s="43" cm="1">
        <f t="array" ref="R1854">COUNTIF(Table2[Average imdb],"&lt;"&amp;Table2[[#This Row],[Average imdb]])/COUNT((Table2[Average imdb])-1)</f>
        <v>0.49630606860158311</v>
      </c>
    </row>
    <row r="1855" spans="14:18" x14ac:dyDescent="0.3">
      <c r="N1855" t="s">
        <v>3679</v>
      </c>
      <c r="O1855">
        <v>6.6</v>
      </c>
      <c r="P1855" s="14">
        <f t="shared" si="28"/>
        <v>6.6</v>
      </c>
      <c r="Q1855">
        <f>COUNTIF(preprocessed!$D$2:$D$3791,director!N922)</f>
        <v>3</v>
      </c>
      <c r="R1855" s="43" cm="1">
        <f t="array" ref="R1855">COUNTIF(Table2[Average imdb],"&lt;"&amp;Table2[[#This Row],[Average imdb]])/COUNT((Table2[Average imdb])-1)</f>
        <v>0.49630606860158311</v>
      </c>
    </row>
    <row r="1856" spans="14:18" x14ac:dyDescent="0.3">
      <c r="N1856" t="s">
        <v>2283</v>
      </c>
      <c r="O1856">
        <v>6.3</v>
      </c>
      <c r="P1856" s="14">
        <f t="shared" si="28"/>
        <v>6.6</v>
      </c>
      <c r="Q1856">
        <f>COUNTIF(preprocessed!$D$2:$D$3791,director!N1327)</f>
        <v>3</v>
      </c>
      <c r="R1856" s="43" cm="1">
        <f t="array" ref="R1856">COUNTIF(Table2[Average imdb],"&lt;"&amp;Table2[[#This Row],[Average imdb]])/COUNT((Table2[Average imdb])-1)</f>
        <v>0.49630606860158311</v>
      </c>
    </row>
    <row r="1857" spans="14:18" x14ac:dyDescent="0.3">
      <c r="N1857" t="s">
        <v>4303</v>
      </c>
      <c r="O1857">
        <v>6.3</v>
      </c>
      <c r="P1857" s="14">
        <f t="shared" si="28"/>
        <v>6.6</v>
      </c>
      <c r="Q1857">
        <f>COUNTIF(preprocessed!$D$2:$D$3791,director!N1528)</f>
        <v>9</v>
      </c>
      <c r="R1857" s="43" cm="1">
        <f t="array" ref="R1857">COUNTIF(Table2[Average imdb],"&lt;"&amp;Table2[[#This Row],[Average imdb]])/COUNT((Table2[Average imdb])-1)</f>
        <v>0.49630606860158311</v>
      </c>
    </row>
    <row r="1858" spans="14:18" x14ac:dyDescent="0.3">
      <c r="N1858" t="s">
        <v>6639</v>
      </c>
      <c r="O1858">
        <v>6.6</v>
      </c>
      <c r="P1858" s="14">
        <f t="shared" ref="P1858:P1921" si="29">AVERAGEIF($N$2:$N$3791,N1858,$O$2:$O$3791)</f>
        <v>6.6</v>
      </c>
      <c r="Q1858">
        <f>COUNTIF(preprocessed!$D$2:$D$3791,director!N1774)</f>
        <v>9</v>
      </c>
      <c r="R1858" s="43" cm="1">
        <f t="array" ref="R1858">COUNTIF(Table2[Average imdb],"&lt;"&amp;Table2[[#This Row],[Average imdb]])/COUNT((Table2[Average imdb])-1)</f>
        <v>0.49630606860158311</v>
      </c>
    </row>
    <row r="1859" spans="14:18" x14ac:dyDescent="0.3">
      <c r="N1859" t="s">
        <v>7649</v>
      </c>
      <c r="O1859">
        <v>6.6</v>
      </c>
      <c r="P1859" s="14">
        <f t="shared" si="29"/>
        <v>6.6</v>
      </c>
      <c r="Q1859">
        <f>COUNTIF(preprocessed!$D$2:$D$3791,director!N2072)</f>
        <v>1</v>
      </c>
      <c r="R1859" s="43" cm="1">
        <f t="array" ref="R1859">COUNTIF(Table2[Average imdb],"&lt;"&amp;Table2[[#This Row],[Average imdb]])/COUNT((Table2[Average imdb])-1)</f>
        <v>0.49630606860158311</v>
      </c>
    </row>
    <row r="1860" spans="14:18" x14ac:dyDescent="0.3">
      <c r="N1860" t="s">
        <v>8553</v>
      </c>
      <c r="O1860">
        <v>6.6</v>
      </c>
      <c r="P1860" s="14">
        <f t="shared" si="29"/>
        <v>6.6</v>
      </c>
      <c r="Q1860">
        <f>COUNTIF(preprocessed!$D$2:$D$3791,director!N2337)</f>
        <v>3</v>
      </c>
      <c r="R1860" s="43" cm="1">
        <f t="array" ref="R1860">COUNTIF(Table2[Average imdb],"&lt;"&amp;Table2[[#This Row],[Average imdb]])/COUNT((Table2[Average imdb])-1)</f>
        <v>0.49630606860158311</v>
      </c>
    </row>
    <row r="1861" spans="14:18" x14ac:dyDescent="0.3">
      <c r="N1861" t="s">
        <v>3079</v>
      </c>
      <c r="O1861">
        <v>6.8</v>
      </c>
      <c r="P1861" s="14">
        <f t="shared" si="29"/>
        <v>6.6</v>
      </c>
      <c r="Q1861">
        <f>COUNTIF(preprocessed!$D$2:$D$3791,director!N2564)</f>
        <v>3</v>
      </c>
      <c r="R1861" s="43" cm="1">
        <f t="array" ref="R1861">COUNTIF(Table2[Average imdb],"&lt;"&amp;Table2[[#This Row],[Average imdb]])/COUNT((Table2[Average imdb])-1)</f>
        <v>0.49630606860158311</v>
      </c>
    </row>
    <row r="1862" spans="14:18" x14ac:dyDescent="0.3">
      <c r="N1862" t="s">
        <v>9396</v>
      </c>
      <c r="O1862">
        <v>6.6</v>
      </c>
      <c r="P1862" s="14">
        <f t="shared" si="29"/>
        <v>6.6</v>
      </c>
      <c r="Q1862">
        <f>COUNTIF(preprocessed!$D$2:$D$3791,director!N2591)</f>
        <v>3</v>
      </c>
      <c r="R1862" s="43" cm="1">
        <f t="array" ref="R1862">COUNTIF(Table2[Average imdb],"&lt;"&amp;Table2[[#This Row],[Average imdb]])/COUNT((Table2[Average imdb])-1)</f>
        <v>0.49630606860158311</v>
      </c>
    </row>
    <row r="1863" spans="14:18" x14ac:dyDescent="0.3">
      <c r="N1863" t="s">
        <v>10149</v>
      </c>
      <c r="O1863">
        <v>6.6</v>
      </c>
      <c r="P1863" s="14">
        <f t="shared" si="29"/>
        <v>6.6</v>
      </c>
      <c r="Q1863">
        <f>COUNTIF(preprocessed!$D$2:$D$3791,director!N2816)</f>
        <v>4</v>
      </c>
      <c r="R1863" s="43" cm="1">
        <f t="array" ref="R1863">COUNTIF(Table2[Average imdb],"&lt;"&amp;Table2[[#This Row],[Average imdb]])/COUNT((Table2[Average imdb])-1)</f>
        <v>0.49630606860158311</v>
      </c>
    </row>
    <row r="1864" spans="14:18" x14ac:dyDescent="0.3">
      <c r="N1864" t="s">
        <v>3079</v>
      </c>
      <c r="O1864">
        <v>7</v>
      </c>
      <c r="P1864" s="14">
        <f t="shared" si="29"/>
        <v>6.6</v>
      </c>
      <c r="Q1864">
        <f>COUNTIF(preprocessed!$D$2:$D$3791,director!N2881)</f>
        <v>3</v>
      </c>
      <c r="R1864" s="43" cm="1">
        <f t="array" ref="R1864">COUNTIF(Table2[Average imdb],"&lt;"&amp;Table2[[#This Row],[Average imdb]])/COUNT((Table2[Average imdb])-1)</f>
        <v>0.49630606860158311</v>
      </c>
    </row>
    <row r="1865" spans="14:18" x14ac:dyDescent="0.3">
      <c r="N1865" t="s">
        <v>12629</v>
      </c>
      <c r="O1865">
        <v>6.6</v>
      </c>
      <c r="P1865" s="14">
        <f t="shared" si="29"/>
        <v>6.6</v>
      </c>
      <c r="Q1865">
        <f>COUNTIF(preprocessed!$D$2:$D$3791,director!N3481)</f>
        <v>3</v>
      </c>
      <c r="R1865" s="43" cm="1">
        <f t="array" ref="R1865">COUNTIF(Table2[Average imdb],"&lt;"&amp;Table2[[#This Row],[Average imdb]])/COUNT((Table2[Average imdb])-1)</f>
        <v>0.49630606860158311</v>
      </c>
    </row>
    <row r="1866" spans="14:18" x14ac:dyDescent="0.3">
      <c r="N1866" t="s">
        <v>12867</v>
      </c>
      <c r="O1866">
        <v>6.6</v>
      </c>
      <c r="P1866" s="14">
        <f t="shared" si="29"/>
        <v>6.6</v>
      </c>
      <c r="Q1866">
        <f>COUNTIF(preprocessed!$D$2:$D$3791,director!N3538)</f>
        <v>1</v>
      </c>
      <c r="R1866" s="43" cm="1">
        <f t="array" ref="R1866">COUNTIF(Table2[Average imdb],"&lt;"&amp;Table2[[#This Row],[Average imdb]])/COUNT((Table2[Average imdb])-1)</f>
        <v>0.49630606860158311</v>
      </c>
    </row>
    <row r="1867" spans="14:18" x14ac:dyDescent="0.3">
      <c r="N1867" t="s">
        <v>2788</v>
      </c>
      <c r="O1867">
        <v>7.1</v>
      </c>
      <c r="P1867" s="14">
        <f t="shared" si="29"/>
        <v>6.6</v>
      </c>
      <c r="Q1867">
        <f>COUNTIF(preprocessed!$D$2:$D$3791,director!N675)</f>
        <v>2</v>
      </c>
      <c r="R1867" s="43" cm="1">
        <f t="array" ref="R1867">COUNTIF(Table2[Average imdb],"&lt;"&amp;Table2[[#This Row],[Average imdb]])/COUNT((Table2[Average imdb])-1)</f>
        <v>0.49630606860158311</v>
      </c>
    </row>
    <row r="1868" spans="14:18" x14ac:dyDescent="0.3">
      <c r="N1868" t="s">
        <v>4303</v>
      </c>
      <c r="O1868">
        <v>6.7</v>
      </c>
      <c r="P1868" s="14">
        <f t="shared" si="29"/>
        <v>6.6</v>
      </c>
      <c r="Q1868">
        <f>COUNTIF(preprocessed!$D$2:$D$3791,director!N1164)</f>
        <v>6</v>
      </c>
      <c r="R1868" s="43" cm="1">
        <f t="array" ref="R1868">COUNTIF(Table2[Average imdb],"&lt;"&amp;Table2[[#This Row],[Average imdb]])/COUNT((Table2[Average imdb])-1)</f>
        <v>0.49630606860158311</v>
      </c>
    </row>
    <row r="1869" spans="14:18" x14ac:dyDescent="0.3">
      <c r="N1869" t="s">
        <v>4896</v>
      </c>
      <c r="O1869">
        <v>6.6</v>
      </c>
      <c r="P1869" s="14">
        <f t="shared" si="29"/>
        <v>6.6</v>
      </c>
      <c r="Q1869">
        <f>COUNTIF(preprocessed!$D$2:$D$3791,director!N1262)</f>
        <v>1</v>
      </c>
      <c r="R1869" s="43" cm="1">
        <f t="array" ref="R1869">COUNTIF(Table2[Average imdb],"&lt;"&amp;Table2[[#This Row],[Average imdb]])/COUNT((Table2[Average imdb])-1)</f>
        <v>0.49630606860158311</v>
      </c>
    </row>
    <row r="1870" spans="14:18" x14ac:dyDescent="0.3">
      <c r="N1870" t="s">
        <v>2283</v>
      </c>
      <c r="O1870">
        <v>6.2</v>
      </c>
      <c r="P1870" s="14">
        <f t="shared" si="29"/>
        <v>6.6</v>
      </c>
      <c r="Q1870">
        <f>COUNTIF(preprocessed!$D$2:$D$3791,director!N1344)</f>
        <v>4</v>
      </c>
      <c r="R1870" s="43" cm="1">
        <f t="array" ref="R1870">COUNTIF(Table2[Average imdb],"&lt;"&amp;Table2[[#This Row],[Average imdb]])/COUNT((Table2[Average imdb])-1)</f>
        <v>0.49630606860158311</v>
      </c>
    </row>
    <row r="1871" spans="14:18" x14ac:dyDescent="0.3">
      <c r="N1871" t="s">
        <v>5177</v>
      </c>
      <c r="O1871">
        <v>6.6</v>
      </c>
      <c r="P1871" s="14">
        <f t="shared" si="29"/>
        <v>6.6</v>
      </c>
      <c r="Q1871">
        <f>COUNTIF(preprocessed!$D$2:$D$3791,director!N1346)</f>
        <v>4</v>
      </c>
      <c r="R1871" s="43" cm="1">
        <f t="array" ref="R1871">COUNTIF(Table2[Average imdb],"&lt;"&amp;Table2[[#This Row],[Average imdb]])/COUNT((Table2[Average imdb])-1)</f>
        <v>0.49630606860158311</v>
      </c>
    </row>
    <row r="1872" spans="14:18" x14ac:dyDescent="0.3">
      <c r="N1872" t="s">
        <v>1631</v>
      </c>
      <c r="O1872">
        <v>8.3000000000000007</v>
      </c>
      <c r="P1872" s="14">
        <f t="shared" si="29"/>
        <v>6.6</v>
      </c>
      <c r="Q1872">
        <f>COUNTIF(preprocessed!$D$2:$D$3791,director!N1764)</f>
        <v>2</v>
      </c>
      <c r="R1872" s="43" cm="1">
        <f t="array" ref="R1872">COUNTIF(Table2[Average imdb],"&lt;"&amp;Table2[[#This Row],[Average imdb]])/COUNT((Table2[Average imdb])-1)</f>
        <v>0.49630606860158311</v>
      </c>
    </row>
    <row r="1873" spans="14:18" x14ac:dyDescent="0.3">
      <c r="N1873" t="s">
        <v>3079</v>
      </c>
      <c r="O1873">
        <v>5.8</v>
      </c>
      <c r="P1873" s="14">
        <f t="shared" si="29"/>
        <v>6.6</v>
      </c>
      <c r="Q1873">
        <f>COUNTIF(preprocessed!$D$2:$D$3791,director!N1835)</f>
        <v>1</v>
      </c>
      <c r="R1873" s="43" cm="1">
        <f t="array" ref="R1873">COUNTIF(Table2[Average imdb],"&lt;"&amp;Table2[[#This Row],[Average imdb]])/COUNT((Table2[Average imdb])-1)</f>
        <v>0.49630606860158311</v>
      </c>
    </row>
    <row r="1874" spans="14:18" x14ac:dyDescent="0.3">
      <c r="N1874" t="s">
        <v>4986</v>
      </c>
      <c r="O1874">
        <v>7.2</v>
      </c>
      <c r="P1874" s="14">
        <f t="shared" si="29"/>
        <v>6.6</v>
      </c>
      <c r="Q1874">
        <f>COUNTIF(preprocessed!$D$2:$D$3791,director!N2098)</f>
        <v>1</v>
      </c>
      <c r="R1874" s="43" cm="1">
        <f t="array" ref="R1874">COUNTIF(Table2[Average imdb],"&lt;"&amp;Table2[[#This Row],[Average imdb]])/COUNT((Table2[Average imdb])-1)</f>
        <v>0.49630606860158311</v>
      </c>
    </row>
    <row r="1875" spans="14:18" x14ac:dyDescent="0.3">
      <c r="N1875" t="s">
        <v>4986</v>
      </c>
      <c r="O1875">
        <v>6.1</v>
      </c>
      <c r="P1875" s="14">
        <f t="shared" si="29"/>
        <v>6.6</v>
      </c>
      <c r="Q1875">
        <f>COUNTIF(preprocessed!$D$2:$D$3791,director!N2184)</f>
        <v>2</v>
      </c>
      <c r="R1875" s="43" cm="1">
        <f t="array" ref="R1875">COUNTIF(Table2[Average imdb],"&lt;"&amp;Table2[[#This Row],[Average imdb]])/COUNT((Table2[Average imdb])-1)</f>
        <v>0.49630606860158311</v>
      </c>
    </row>
    <row r="1876" spans="14:18" x14ac:dyDescent="0.3">
      <c r="N1876" t="s">
        <v>9879</v>
      </c>
      <c r="O1876">
        <v>6.6</v>
      </c>
      <c r="P1876" s="14">
        <f t="shared" si="29"/>
        <v>6.6</v>
      </c>
      <c r="Q1876">
        <f>COUNTIF(preprocessed!$D$2:$D$3791,director!N2730)</f>
        <v>2</v>
      </c>
      <c r="R1876" s="43" cm="1">
        <f t="array" ref="R1876">COUNTIF(Table2[Average imdb],"&lt;"&amp;Table2[[#This Row],[Average imdb]])/COUNT((Table2[Average imdb])-1)</f>
        <v>0.49630606860158311</v>
      </c>
    </row>
    <row r="1877" spans="14:18" x14ac:dyDescent="0.3">
      <c r="N1877" t="s">
        <v>5623</v>
      </c>
      <c r="O1877">
        <v>6.9</v>
      </c>
      <c r="P1877" s="14">
        <f t="shared" si="29"/>
        <v>6.6</v>
      </c>
      <c r="Q1877">
        <f>COUNTIF(preprocessed!$D$2:$D$3791,director!N2831)</f>
        <v>1</v>
      </c>
      <c r="R1877" s="43" cm="1">
        <f t="array" ref="R1877">COUNTIF(Table2[Average imdb],"&lt;"&amp;Table2[[#This Row],[Average imdb]])/COUNT((Table2[Average imdb])-1)</f>
        <v>0.49630606860158311</v>
      </c>
    </row>
    <row r="1878" spans="14:18" x14ac:dyDescent="0.3">
      <c r="N1878" t="s">
        <v>10413</v>
      </c>
      <c r="O1878">
        <v>6.6</v>
      </c>
      <c r="P1878" s="14">
        <f t="shared" si="29"/>
        <v>6.6</v>
      </c>
      <c r="Q1878">
        <f>COUNTIF(preprocessed!$D$2:$D$3791,director!N2892)</f>
        <v>2</v>
      </c>
      <c r="R1878" s="43" cm="1">
        <f t="array" ref="R1878">COUNTIF(Table2[Average imdb],"&lt;"&amp;Table2[[#This Row],[Average imdb]])/COUNT((Table2[Average imdb])-1)</f>
        <v>0.49630606860158311</v>
      </c>
    </row>
    <row r="1879" spans="14:18" x14ac:dyDescent="0.3">
      <c r="N1879" t="s">
        <v>5513</v>
      </c>
      <c r="O1879">
        <v>7.2</v>
      </c>
      <c r="P1879" s="14">
        <f t="shared" si="29"/>
        <v>6.6</v>
      </c>
      <c r="Q1879">
        <f>COUNTIF(preprocessed!$D$2:$D$3791,director!N3004)</f>
        <v>2</v>
      </c>
      <c r="R1879" s="43" cm="1">
        <f t="array" ref="R1879">COUNTIF(Table2[Average imdb],"&lt;"&amp;Table2[[#This Row],[Average imdb]])/COUNT((Table2[Average imdb])-1)</f>
        <v>0.49630606860158311</v>
      </c>
    </row>
    <row r="1880" spans="14:18" x14ac:dyDescent="0.3">
      <c r="N1880" t="s">
        <v>11312</v>
      </c>
      <c r="O1880">
        <v>6.6</v>
      </c>
      <c r="P1880" s="14">
        <f t="shared" si="29"/>
        <v>6.6</v>
      </c>
      <c r="Q1880">
        <f>COUNTIF(preprocessed!$D$2:$D$3791,director!N3141)</f>
        <v>1</v>
      </c>
      <c r="R1880" s="43" cm="1">
        <f t="array" ref="R1880">COUNTIF(Table2[Average imdb],"&lt;"&amp;Table2[[#This Row],[Average imdb]])/COUNT((Table2[Average imdb])-1)</f>
        <v>0.49630606860158311</v>
      </c>
    </row>
    <row r="1881" spans="14:18" x14ac:dyDescent="0.3">
      <c r="N1881" t="s">
        <v>11883</v>
      </c>
      <c r="O1881">
        <v>6.6</v>
      </c>
      <c r="P1881" s="14">
        <f t="shared" si="29"/>
        <v>6.6</v>
      </c>
      <c r="Q1881">
        <f>COUNTIF(preprocessed!$D$2:$D$3791,director!N3296)</f>
        <v>4</v>
      </c>
      <c r="R1881" s="43" cm="1">
        <f t="array" ref="R1881">COUNTIF(Table2[Average imdb],"&lt;"&amp;Table2[[#This Row],[Average imdb]])/COUNT((Table2[Average imdb])-1)</f>
        <v>0.49630606860158311</v>
      </c>
    </row>
    <row r="1882" spans="14:18" x14ac:dyDescent="0.3">
      <c r="N1882" t="s">
        <v>4986</v>
      </c>
      <c r="O1882">
        <v>7.4</v>
      </c>
      <c r="P1882" s="14">
        <f t="shared" si="29"/>
        <v>6.6</v>
      </c>
      <c r="Q1882">
        <f>COUNTIF(preprocessed!$D$2:$D$3791,director!N3353)</f>
        <v>2</v>
      </c>
      <c r="R1882" s="43" cm="1">
        <f t="array" ref="R1882">COUNTIF(Table2[Average imdb],"&lt;"&amp;Table2[[#This Row],[Average imdb]])/COUNT((Table2[Average imdb])-1)</f>
        <v>0.49630606860158311</v>
      </c>
    </row>
    <row r="1883" spans="14:18" x14ac:dyDescent="0.3">
      <c r="N1883" t="s">
        <v>12405</v>
      </c>
      <c r="O1883">
        <v>6.6</v>
      </c>
      <c r="P1883" s="14">
        <f t="shared" si="29"/>
        <v>6.6</v>
      </c>
      <c r="Q1883">
        <f>COUNTIF(preprocessed!$D$2:$D$3791,director!N3428)</f>
        <v>1</v>
      </c>
      <c r="R1883" s="43" cm="1">
        <f t="array" ref="R1883">COUNTIF(Table2[Average imdb],"&lt;"&amp;Table2[[#This Row],[Average imdb]])/COUNT((Table2[Average imdb])-1)</f>
        <v>0.49630606860158311</v>
      </c>
    </row>
    <row r="1884" spans="14:18" x14ac:dyDescent="0.3">
      <c r="N1884" t="s">
        <v>122</v>
      </c>
      <c r="O1884">
        <v>6.7</v>
      </c>
      <c r="P1884" s="14">
        <f t="shared" si="29"/>
        <v>6.6</v>
      </c>
      <c r="Q1884">
        <f>COUNTIF(preprocessed!$D$2:$D$3791,director!N19)</f>
        <v>1</v>
      </c>
      <c r="R1884" s="43" cm="1">
        <f t="array" ref="R1884">COUNTIF(Table2[Average imdb],"&lt;"&amp;Table2[[#This Row],[Average imdb]])/COUNT((Table2[Average imdb])-1)</f>
        <v>0.49630606860158311</v>
      </c>
    </row>
    <row r="1885" spans="14:18" x14ac:dyDescent="0.3">
      <c r="N1885" t="s">
        <v>1631</v>
      </c>
      <c r="O1885">
        <v>5.6</v>
      </c>
      <c r="P1885" s="14">
        <f t="shared" si="29"/>
        <v>6.6</v>
      </c>
      <c r="Q1885">
        <f>COUNTIF(preprocessed!$D$2:$D$3791,director!N370)</f>
        <v>1</v>
      </c>
      <c r="R1885" s="43" cm="1">
        <f t="array" ref="R1885">COUNTIF(Table2[Average imdb],"&lt;"&amp;Table2[[#This Row],[Average imdb]])/COUNT((Table2[Average imdb])-1)</f>
        <v>0.49630606860158311</v>
      </c>
    </row>
    <row r="1886" spans="14:18" x14ac:dyDescent="0.3">
      <c r="N1886" t="s">
        <v>1707</v>
      </c>
      <c r="O1886">
        <v>6.8</v>
      </c>
      <c r="P1886" s="14">
        <f t="shared" si="29"/>
        <v>6.6</v>
      </c>
      <c r="Q1886">
        <f>COUNTIF(preprocessed!$D$2:$D$3791,director!N389)</f>
        <v>2</v>
      </c>
      <c r="R1886" s="43" cm="1">
        <f t="array" ref="R1886">COUNTIF(Table2[Average imdb],"&lt;"&amp;Table2[[#This Row],[Average imdb]])/COUNT((Table2[Average imdb])-1)</f>
        <v>0.49630606860158311</v>
      </c>
    </row>
    <row r="1887" spans="14:18" x14ac:dyDescent="0.3">
      <c r="N1887" t="s">
        <v>1631</v>
      </c>
      <c r="O1887">
        <v>5.9</v>
      </c>
      <c r="P1887" s="14">
        <f t="shared" si="29"/>
        <v>6.6</v>
      </c>
      <c r="Q1887">
        <f>COUNTIF(preprocessed!$D$2:$D$3791,director!N537)</f>
        <v>1</v>
      </c>
      <c r="R1887" s="43" cm="1">
        <f t="array" ref="R1887">COUNTIF(Table2[Average imdb],"&lt;"&amp;Table2[[#This Row],[Average imdb]])/COUNT((Table2[Average imdb])-1)</f>
        <v>0.49630606860158311</v>
      </c>
    </row>
    <row r="1888" spans="14:18" x14ac:dyDescent="0.3">
      <c r="N1888" t="s">
        <v>2283</v>
      </c>
      <c r="O1888">
        <v>6.4</v>
      </c>
      <c r="P1888" s="14">
        <f t="shared" si="29"/>
        <v>6.6</v>
      </c>
      <c r="Q1888">
        <f>COUNTIF(preprocessed!$D$2:$D$3791,director!N541)</f>
        <v>1</v>
      </c>
      <c r="R1888" s="43" cm="1">
        <f t="array" ref="R1888">COUNTIF(Table2[Average imdb],"&lt;"&amp;Table2[[#This Row],[Average imdb]])/COUNT((Table2[Average imdb])-1)</f>
        <v>0.49630606860158311</v>
      </c>
    </row>
    <row r="1889" spans="14:18" x14ac:dyDescent="0.3">
      <c r="N1889" t="s">
        <v>2852</v>
      </c>
      <c r="O1889">
        <v>6.4</v>
      </c>
      <c r="P1889" s="14">
        <f t="shared" si="29"/>
        <v>6.6</v>
      </c>
      <c r="Q1889">
        <f>COUNTIF(preprocessed!$D$2:$D$3791,director!N693)</f>
        <v>1</v>
      </c>
      <c r="R1889" s="43" cm="1">
        <f t="array" ref="R1889">COUNTIF(Table2[Average imdb],"&lt;"&amp;Table2[[#This Row],[Average imdb]])/COUNT((Table2[Average imdb])-1)</f>
        <v>0.49630606860158311</v>
      </c>
    </row>
    <row r="1890" spans="14:18" x14ac:dyDescent="0.3">
      <c r="N1890" t="s">
        <v>1707</v>
      </c>
      <c r="O1890">
        <v>6.4</v>
      </c>
      <c r="P1890" s="14">
        <f t="shared" si="29"/>
        <v>6.6</v>
      </c>
      <c r="Q1890">
        <f>COUNTIF(preprocessed!$D$2:$D$3791,director!N985)</f>
        <v>4</v>
      </c>
      <c r="R1890" s="43" cm="1">
        <f t="array" ref="R1890">COUNTIF(Table2[Average imdb],"&lt;"&amp;Table2[[#This Row],[Average imdb]])/COUNT((Table2[Average imdb])-1)</f>
        <v>0.49630606860158311</v>
      </c>
    </row>
    <row r="1891" spans="14:18" x14ac:dyDescent="0.3">
      <c r="N1891" t="s">
        <v>4986</v>
      </c>
      <c r="O1891">
        <v>5.7</v>
      </c>
      <c r="P1891" s="14">
        <f t="shared" si="29"/>
        <v>6.6</v>
      </c>
      <c r="Q1891">
        <f>COUNTIF(preprocessed!$D$2:$D$3791,director!N1286)</f>
        <v>1</v>
      </c>
      <c r="R1891" s="43" cm="1">
        <f t="array" ref="R1891">COUNTIF(Table2[Average imdb],"&lt;"&amp;Table2[[#This Row],[Average imdb]])/COUNT((Table2[Average imdb])-1)</f>
        <v>0.49630606860158311</v>
      </c>
    </row>
    <row r="1892" spans="14:18" x14ac:dyDescent="0.3">
      <c r="N1892" t="s">
        <v>5513</v>
      </c>
      <c r="O1892">
        <v>6</v>
      </c>
      <c r="P1892" s="14">
        <f t="shared" si="29"/>
        <v>6.6</v>
      </c>
      <c r="Q1892">
        <f>COUNTIF(preprocessed!$D$2:$D$3791,director!N1436)</f>
        <v>1</v>
      </c>
      <c r="R1892" s="43" cm="1">
        <f t="array" ref="R1892">COUNTIF(Table2[Average imdb],"&lt;"&amp;Table2[[#This Row],[Average imdb]])/COUNT((Table2[Average imdb])-1)</f>
        <v>0.49630606860158311</v>
      </c>
    </row>
    <row r="1893" spans="14:18" x14ac:dyDescent="0.3">
      <c r="N1893" t="s">
        <v>4303</v>
      </c>
      <c r="O1893">
        <v>6.8</v>
      </c>
      <c r="P1893" s="14">
        <f t="shared" si="29"/>
        <v>6.6</v>
      </c>
      <c r="Q1893">
        <f>COUNTIF(preprocessed!$D$2:$D$3791,director!N1637)</f>
        <v>1</v>
      </c>
      <c r="R1893" s="43" cm="1">
        <f t="array" ref="R1893">COUNTIF(Table2[Average imdb],"&lt;"&amp;Table2[[#This Row],[Average imdb]])/COUNT((Table2[Average imdb])-1)</f>
        <v>0.49630606860158311</v>
      </c>
    </row>
    <row r="1894" spans="14:18" x14ac:dyDescent="0.3">
      <c r="N1894" t="s">
        <v>8679</v>
      </c>
      <c r="O1894">
        <v>6.6</v>
      </c>
      <c r="P1894" s="14">
        <f t="shared" si="29"/>
        <v>6.6</v>
      </c>
      <c r="Q1894">
        <f>COUNTIF(preprocessed!$D$2:$D$3791,director!N2378)</f>
        <v>6</v>
      </c>
      <c r="R1894" s="43" cm="1">
        <f t="array" ref="R1894">COUNTIF(Table2[Average imdb],"&lt;"&amp;Table2[[#This Row],[Average imdb]])/COUNT((Table2[Average imdb])-1)</f>
        <v>0.49630606860158311</v>
      </c>
    </row>
    <row r="1895" spans="14:18" x14ac:dyDescent="0.3">
      <c r="N1895" t="s">
        <v>9571</v>
      </c>
      <c r="O1895">
        <v>6.6</v>
      </c>
      <c r="P1895" s="14">
        <f t="shared" si="29"/>
        <v>6.6</v>
      </c>
      <c r="Q1895">
        <f>COUNTIF(preprocessed!$D$2:$D$3791,director!N2645)</f>
        <v>1</v>
      </c>
      <c r="R1895" s="43" cm="1">
        <f t="array" ref="R1895">COUNTIF(Table2[Average imdb],"&lt;"&amp;Table2[[#This Row],[Average imdb]])/COUNT((Table2[Average imdb])-1)</f>
        <v>0.49630606860158311</v>
      </c>
    </row>
    <row r="1896" spans="14:18" x14ac:dyDescent="0.3">
      <c r="N1896" t="s">
        <v>10233</v>
      </c>
      <c r="O1896">
        <v>6.6</v>
      </c>
      <c r="P1896" s="14">
        <f t="shared" si="29"/>
        <v>6.6</v>
      </c>
      <c r="Q1896">
        <f>COUNTIF(preprocessed!$D$2:$D$3791,director!N2842)</f>
        <v>1</v>
      </c>
      <c r="R1896" s="43" cm="1">
        <f t="array" ref="R1896">COUNTIF(Table2[Average imdb],"&lt;"&amp;Table2[[#This Row],[Average imdb]])/COUNT((Table2[Average imdb])-1)</f>
        <v>0.49630606860158311</v>
      </c>
    </row>
    <row r="1897" spans="14:18" x14ac:dyDescent="0.3">
      <c r="N1897" t="s">
        <v>3527</v>
      </c>
      <c r="O1897">
        <v>6.6</v>
      </c>
      <c r="P1897" s="14">
        <f t="shared" si="29"/>
        <v>6.6</v>
      </c>
      <c r="Q1897">
        <f>COUNTIF(preprocessed!$D$2:$D$3791,director!N2843)</f>
        <v>1</v>
      </c>
      <c r="R1897" s="43" cm="1">
        <f t="array" ref="R1897">COUNTIF(Table2[Average imdb],"&lt;"&amp;Table2[[#This Row],[Average imdb]])/COUNT((Table2[Average imdb])-1)</f>
        <v>0.49630606860158311</v>
      </c>
    </row>
    <row r="1898" spans="14:18" x14ac:dyDescent="0.3">
      <c r="N1898" t="s">
        <v>10251</v>
      </c>
      <c r="O1898">
        <v>6.6</v>
      </c>
      <c r="P1898" s="14">
        <f t="shared" si="29"/>
        <v>6.6</v>
      </c>
      <c r="Q1898">
        <f>COUNTIF(preprocessed!$D$2:$D$3791,director!N2846)</f>
        <v>2</v>
      </c>
      <c r="R1898" s="43" cm="1">
        <f t="array" ref="R1898">COUNTIF(Table2[Average imdb],"&lt;"&amp;Table2[[#This Row],[Average imdb]])/COUNT((Table2[Average imdb])-1)</f>
        <v>0.49630606860158311</v>
      </c>
    </row>
    <row r="1899" spans="14:18" x14ac:dyDescent="0.3">
      <c r="N1899" t="s">
        <v>53</v>
      </c>
      <c r="O1899">
        <v>6.6</v>
      </c>
      <c r="P1899" s="14">
        <f t="shared" si="29"/>
        <v>6.6</v>
      </c>
      <c r="Q1899">
        <f>COUNTIF(preprocessed!$D$2:$D$3791,director!N3136)</f>
        <v>1</v>
      </c>
      <c r="R1899" s="43" cm="1">
        <f t="array" ref="R1899">COUNTIF(Table2[Average imdb],"&lt;"&amp;Table2[[#This Row],[Average imdb]])/COUNT((Table2[Average imdb])-1)</f>
        <v>0.49630606860158311</v>
      </c>
    </row>
    <row r="1900" spans="14:18" x14ac:dyDescent="0.3">
      <c r="N1900" t="s">
        <v>1631</v>
      </c>
      <c r="O1900">
        <v>6.2</v>
      </c>
      <c r="P1900" s="14">
        <f t="shared" si="29"/>
        <v>6.6</v>
      </c>
      <c r="Q1900">
        <f>COUNTIF(preprocessed!$D$2:$D$3791,director!N3226)</f>
        <v>1</v>
      </c>
      <c r="R1900" s="43" cm="1">
        <f t="array" ref="R1900">COUNTIF(Table2[Average imdb],"&lt;"&amp;Table2[[#This Row],[Average imdb]])/COUNT((Table2[Average imdb])-1)</f>
        <v>0.49630606860158311</v>
      </c>
    </row>
    <row r="1901" spans="14:18" x14ac:dyDescent="0.3">
      <c r="N1901" t="s">
        <v>11834</v>
      </c>
      <c r="O1901">
        <v>6.5</v>
      </c>
      <c r="P1901" s="14">
        <f t="shared" si="29"/>
        <v>6.6</v>
      </c>
      <c r="Q1901">
        <f>COUNTIF(preprocessed!$D$2:$D$3791,director!N3523)</f>
        <v>1</v>
      </c>
      <c r="R1901" s="43" cm="1">
        <f t="array" ref="R1901">COUNTIF(Table2[Average imdb],"&lt;"&amp;Table2[[#This Row],[Average imdb]])/COUNT((Table2[Average imdb])-1)</f>
        <v>0.49630606860158311</v>
      </c>
    </row>
    <row r="1902" spans="14:18" x14ac:dyDescent="0.3">
      <c r="N1902" t="s">
        <v>13349</v>
      </c>
      <c r="O1902">
        <v>6.6</v>
      </c>
      <c r="P1902" s="14">
        <f t="shared" si="29"/>
        <v>6.6</v>
      </c>
      <c r="Q1902">
        <f>COUNTIF(preprocessed!$D$2:$D$3791,director!N3656)</f>
        <v>1</v>
      </c>
      <c r="R1902" s="43" cm="1">
        <f t="array" ref="R1902">COUNTIF(Table2[Average imdb],"&lt;"&amp;Table2[[#This Row],[Average imdb]])/COUNT((Table2[Average imdb])-1)</f>
        <v>0.49630606860158311</v>
      </c>
    </row>
    <row r="1903" spans="14:18" x14ac:dyDescent="0.3">
      <c r="N1903" t="s">
        <v>13607</v>
      </c>
      <c r="O1903">
        <v>6.6</v>
      </c>
      <c r="P1903" s="14">
        <f t="shared" si="29"/>
        <v>6.6</v>
      </c>
      <c r="Q1903">
        <f>COUNTIF(preprocessed!$D$2:$D$3791,director!N3712)</f>
        <v>2</v>
      </c>
      <c r="R1903" s="43" cm="1">
        <f t="array" ref="R1903">COUNTIF(Table2[Average imdb],"&lt;"&amp;Table2[[#This Row],[Average imdb]])/COUNT((Table2[Average imdb])-1)</f>
        <v>0.49630606860158311</v>
      </c>
    </row>
    <row r="1904" spans="14:18" x14ac:dyDescent="0.3">
      <c r="N1904" t="s">
        <v>13634</v>
      </c>
      <c r="O1904">
        <v>6.6</v>
      </c>
      <c r="P1904" s="14">
        <f t="shared" si="29"/>
        <v>6.6</v>
      </c>
      <c r="Q1904">
        <f>COUNTIF(preprocessed!$D$2:$D$3791,director!N3720)</f>
        <v>1</v>
      </c>
      <c r="R1904" s="43" cm="1">
        <f t="array" ref="R1904">COUNTIF(Table2[Average imdb],"&lt;"&amp;Table2[[#This Row],[Average imdb]])/COUNT((Table2[Average imdb])-1)</f>
        <v>0.49630606860158311</v>
      </c>
    </row>
    <row r="1905" spans="14:18" x14ac:dyDescent="0.3">
      <c r="N1905" t="s">
        <v>3721</v>
      </c>
      <c r="O1905">
        <v>6.3</v>
      </c>
      <c r="P1905" s="14">
        <f t="shared" si="29"/>
        <v>6.6000000000000005</v>
      </c>
      <c r="Q1905">
        <f>COUNTIF(preprocessed!$D$2:$D$3791,director!N1093)</f>
        <v>1</v>
      </c>
      <c r="R1905" s="43" cm="1">
        <f t="array" ref="R1905">COUNTIF(Table2[Average imdb],"&lt;"&amp;Table2[[#This Row],[Average imdb]])/COUNT((Table2[Average imdb])-1)</f>
        <v>0.49630606860158311</v>
      </c>
    </row>
    <row r="1906" spans="14:18" x14ac:dyDescent="0.3">
      <c r="N1906" t="s">
        <v>2462</v>
      </c>
      <c r="O1906">
        <v>7.3</v>
      </c>
      <c r="P1906" s="14">
        <f t="shared" si="29"/>
        <v>6.6000000000000005</v>
      </c>
      <c r="Q1906">
        <f>COUNTIF(preprocessed!$D$2:$D$3791,director!N1477)</f>
        <v>12</v>
      </c>
      <c r="R1906" s="43" cm="1">
        <f t="array" ref="R1906">COUNTIF(Table2[Average imdb],"&lt;"&amp;Table2[[#This Row],[Average imdb]])/COUNT((Table2[Average imdb])-1)</f>
        <v>0.49630606860158311</v>
      </c>
    </row>
    <row r="1907" spans="14:18" x14ac:dyDescent="0.3">
      <c r="N1907" t="s">
        <v>3721</v>
      </c>
      <c r="O1907">
        <v>6.5</v>
      </c>
      <c r="P1907" s="14">
        <f t="shared" si="29"/>
        <v>6.6000000000000005</v>
      </c>
      <c r="Q1907">
        <f>COUNTIF(preprocessed!$D$2:$D$3791,director!N933)</f>
        <v>2</v>
      </c>
      <c r="R1907" s="43" cm="1">
        <f t="array" ref="R1907">COUNTIF(Table2[Average imdb],"&lt;"&amp;Table2[[#This Row],[Average imdb]])/COUNT((Table2[Average imdb])-1)</f>
        <v>0.49630606860158311</v>
      </c>
    </row>
    <row r="1908" spans="14:18" x14ac:dyDescent="0.3">
      <c r="N1908" t="s">
        <v>3721</v>
      </c>
      <c r="O1908">
        <v>7</v>
      </c>
      <c r="P1908" s="14">
        <f t="shared" si="29"/>
        <v>6.6000000000000005</v>
      </c>
      <c r="Q1908">
        <f>COUNTIF(preprocessed!$D$2:$D$3791,director!N1562)</f>
        <v>4</v>
      </c>
      <c r="R1908" s="43" cm="1">
        <f t="array" ref="R1908">COUNTIF(Table2[Average imdb],"&lt;"&amp;Table2[[#This Row],[Average imdb]])/COUNT((Table2[Average imdb])-1)</f>
        <v>0.49630606860158311</v>
      </c>
    </row>
    <row r="1909" spans="14:18" x14ac:dyDescent="0.3">
      <c r="N1909" t="s">
        <v>2462</v>
      </c>
      <c r="O1909">
        <v>6.3</v>
      </c>
      <c r="P1909" s="14">
        <f t="shared" si="29"/>
        <v>6.6000000000000005</v>
      </c>
      <c r="Q1909">
        <f>COUNTIF(preprocessed!$D$2:$D$3791,director!N588)</f>
        <v>3</v>
      </c>
      <c r="R1909" s="43" cm="1">
        <f t="array" ref="R1909">COUNTIF(Table2[Average imdb],"&lt;"&amp;Table2[[#This Row],[Average imdb]])/COUNT((Table2[Average imdb])-1)</f>
        <v>0.49630606860158311</v>
      </c>
    </row>
    <row r="1910" spans="14:18" x14ac:dyDescent="0.3">
      <c r="N1910" t="s">
        <v>2462</v>
      </c>
      <c r="O1910">
        <v>6.2</v>
      </c>
      <c r="P1910" s="14">
        <f t="shared" si="29"/>
        <v>6.6000000000000005</v>
      </c>
      <c r="Q1910">
        <f>COUNTIF(preprocessed!$D$2:$D$3791,director!N1368)</f>
        <v>2</v>
      </c>
      <c r="R1910" s="43" cm="1">
        <f t="array" ref="R1910">COUNTIF(Table2[Average imdb],"&lt;"&amp;Table2[[#This Row],[Average imdb]])/COUNT((Table2[Average imdb])-1)</f>
        <v>0.49630606860158311</v>
      </c>
    </row>
    <row r="1911" spans="14:18" x14ac:dyDescent="0.3">
      <c r="N1911" t="s">
        <v>2186</v>
      </c>
      <c r="O1911">
        <v>6.7</v>
      </c>
      <c r="P1911" s="14">
        <f t="shared" si="29"/>
        <v>6.58</v>
      </c>
      <c r="Q1911">
        <f>COUNTIF(preprocessed!$D$2:$D$3791,director!N642)</f>
        <v>19</v>
      </c>
      <c r="R1911" s="43" cm="1">
        <f t="array" ref="R1911">COUNTIF(Table2[Average imdb],"&lt;"&amp;Table2[[#This Row],[Average imdb]])/COUNT((Table2[Average imdb])-1)</f>
        <v>0.49366754617414249</v>
      </c>
    </row>
    <row r="1912" spans="14:18" x14ac:dyDescent="0.3">
      <c r="N1912" t="s">
        <v>1606</v>
      </c>
      <c r="O1912">
        <v>7.2</v>
      </c>
      <c r="P1912" s="14">
        <f t="shared" si="29"/>
        <v>6.58</v>
      </c>
      <c r="Q1912">
        <f>COUNTIF(preprocessed!$D$2:$D$3791,director!N1471)</f>
        <v>12</v>
      </c>
      <c r="R1912" s="43" cm="1">
        <f t="array" ref="R1912">COUNTIF(Table2[Average imdb],"&lt;"&amp;Table2[[#This Row],[Average imdb]])/COUNT((Table2[Average imdb])-1)</f>
        <v>0.49366754617414249</v>
      </c>
    </row>
    <row r="1913" spans="14:18" x14ac:dyDescent="0.3">
      <c r="N1913" t="s">
        <v>2186</v>
      </c>
      <c r="O1913">
        <v>7.1</v>
      </c>
      <c r="P1913" s="14">
        <f t="shared" si="29"/>
        <v>6.58</v>
      </c>
      <c r="Q1913">
        <f>COUNTIF(preprocessed!$D$2:$D$3791,director!N514)</f>
        <v>11</v>
      </c>
      <c r="R1913" s="43" cm="1">
        <f t="array" ref="R1913">COUNTIF(Table2[Average imdb],"&lt;"&amp;Table2[[#This Row],[Average imdb]])/COUNT((Table2[Average imdb])-1)</f>
        <v>0.49366754617414249</v>
      </c>
    </row>
    <row r="1914" spans="14:18" x14ac:dyDescent="0.3">
      <c r="N1914" t="s">
        <v>2186</v>
      </c>
      <c r="O1914">
        <v>5.6</v>
      </c>
      <c r="P1914" s="14">
        <f t="shared" si="29"/>
        <v>6.58</v>
      </c>
      <c r="Q1914">
        <f>COUNTIF(preprocessed!$D$2:$D$3791,director!N974)</f>
        <v>11</v>
      </c>
      <c r="R1914" s="43" cm="1">
        <f t="array" ref="R1914">COUNTIF(Table2[Average imdb],"&lt;"&amp;Table2[[#This Row],[Average imdb]])/COUNT((Table2[Average imdb])-1)</f>
        <v>0.49366754617414249</v>
      </c>
    </row>
    <row r="1915" spans="14:18" x14ac:dyDescent="0.3">
      <c r="N1915" t="s">
        <v>2186</v>
      </c>
      <c r="O1915">
        <v>6.2</v>
      </c>
      <c r="P1915" s="14">
        <f t="shared" si="29"/>
        <v>6.58</v>
      </c>
      <c r="Q1915">
        <f>COUNTIF(preprocessed!$D$2:$D$3791,director!N573)</f>
        <v>8</v>
      </c>
      <c r="R1915" s="43" cm="1">
        <f t="array" ref="R1915">COUNTIF(Table2[Average imdb],"&lt;"&amp;Table2[[#This Row],[Average imdb]])/COUNT((Table2[Average imdb])-1)</f>
        <v>0.49366754617414249</v>
      </c>
    </row>
    <row r="1916" spans="14:18" x14ac:dyDescent="0.3">
      <c r="N1916" t="s">
        <v>1606</v>
      </c>
      <c r="O1916">
        <v>5.0999999999999996</v>
      </c>
      <c r="P1916" s="14">
        <f t="shared" si="29"/>
        <v>6.58</v>
      </c>
      <c r="Q1916">
        <f>COUNTIF(preprocessed!$D$2:$D$3791,director!N656)</f>
        <v>2</v>
      </c>
      <c r="R1916" s="43" cm="1">
        <f t="array" ref="R1916">COUNTIF(Table2[Average imdb],"&lt;"&amp;Table2[[#This Row],[Average imdb]])/COUNT((Table2[Average imdb])-1)</f>
        <v>0.49366754617414249</v>
      </c>
    </row>
    <row r="1917" spans="14:18" x14ac:dyDescent="0.3">
      <c r="N1917" t="s">
        <v>1606</v>
      </c>
      <c r="O1917">
        <v>7.4</v>
      </c>
      <c r="P1917" s="14">
        <f t="shared" si="29"/>
        <v>6.58</v>
      </c>
      <c r="Q1917">
        <f>COUNTIF(preprocessed!$D$2:$D$3791,director!N2342)</f>
        <v>4</v>
      </c>
      <c r="R1917" s="43" cm="1">
        <f t="array" ref="R1917">COUNTIF(Table2[Average imdb],"&lt;"&amp;Table2[[#This Row],[Average imdb]])/COUNT((Table2[Average imdb])-1)</f>
        <v>0.49366754617414249</v>
      </c>
    </row>
    <row r="1918" spans="14:18" x14ac:dyDescent="0.3">
      <c r="N1918" t="s">
        <v>1606</v>
      </c>
      <c r="O1918">
        <v>6.4</v>
      </c>
      <c r="P1918" s="14">
        <f t="shared" si="29"/>
        <v>6.58</v>
      </c>
      <c r="Q1918">
        <f>COUNTIF(preprocessed!$D$2:$D$3791,director!N364)</f>
        <v>1</v>
      </c>
      <c r="R1918" s="43" cm="1">
        <f t="array" ref="R1918">COUNTIF(Table2[Average imdb],"&lt;"&amp;Table2[[#This Row],[Average imdb]])/COUNT((Table2[Average imdb])-1)</f>
        <v>0.49366754617414249</v>
      </c>
    </row>
    <row r="1919" spans="14:18" x14ac:dyDescent="0.3">
      <c r="N1919" t="s">
        <v>2186</v>
      </c>
      <c r="O1919">
        <v>7.3</v>
      </c>
      <c r="P1919" s="14">
        <f t="shared" si="29"/>
        <v>6.58</v>
      </c>
      <c r="Q1919">
        <f>COUNTIF(preprocessed!$D$2:$D$3791,director!N1363)</f>
        <v>2</v>
      </c>
      <c r="R1919" s="43" cm="1">
        <f t="array" ref="R1919">COUNTIF(Table2[Average imdb],"&lt;"&amp;Table2[[#This Row],[Average imdb]])/COUNT((Table2[Average imdb])-1)</f>
        <v>0.49366754617414249</v>
      </c>
    </row>
    <row r="1920" spans="14:18" x14ac:dyDescent="0.3">
      <c r="N1920" t="s">
        <v>1606</v>
      </c>
      <c r="O1920">
        <v>6.8</v>
      </c>
      <c r="P1920" s="14">
        <f t="shared" si="29"/>
        <v>6.58</v>
      </c>
      <c r="Q1920">
        <f>COUNTIF(preprocessed!$D$2:$D$3791,director!N1082)</f>
        <v>2</v>
      </c>
      <c r="R1920" s="43" cm="1">
        <f t="array" ref="R1920">COUNTIF(Table2[Average imdb],"&lt;"&amp;Table2[[#This Row],[Average imdb]])/COUNT((Table2[Average imdb])-1)</f>
        <v>0.49366754617414249</v>
      </c>
    </row>
    <row r="1921" spans="14:18" x14ac:dyDescent="0.3">
      <c r="N1921" t="s">
        <v>2220</v>
      </c>
      <c r="O1921">
        <v>6.6</v>
      </c>
      <c r="P1921" s="14">
        <f t="shared" si="29"/>
        <v>6.5769230769230766</v>
      </c>
      <c r="Q1921">
        <f>COUNTIF(preprocessed!$D$2:$D$3791,director!N524)</f>
        <v>13</v>
      </c>
      <c r="R1921" s="43" cm="1">
        <f t="array" ref="R1921">COUNTIF(Table2[Average imdb],"&lt;"&amp;Table2[[#This Row],[Average imdb]])/COUNT((Table2[Average imdb])-1)</f>
        <v>0.49023746701846965</v>
      </c>
    </row>
    <row r="1922" spans="14:18" x14ac:dyDescent="0.3">
      <c r="N1922" t="s">
        <v>2220</v>
      </c>
      <c r="O1922">
        <v>6</v>
      </c>
      <c r="P1922" s="14">
        <f t="shared" ref="P1922:P1985" si="30">AVERAGEIF($N$2:$N$3791,N1922,$O$2:$O$3791)</f>
        <v>6.5769230769230766</v>
      </c>
      <c r="Q1922">
        <f>COUNTIF(preprocessed!$D$2:$D$3791,director!N806)</f>
        <v>7</v>
      </c>
      <c r="R1922" s="43" cm="1">
        <f t="array" ref="R1922">COUNTIF(Table2[Average imdb],"&lt;"&amp;Table2[[#This Row],[Average imdb]])/COUNT((Table2[Average imdb])-1)</f>
        <v>0.49023746701846965</v>
      </c>
    </row>
    <row r="1923" spans="14:18" x14ac:dyDescent="0.3">
      <c r="N1923" t="s">
        <v>2220</v>
      </c>
      <c r="O1923">
        <v>8</v>
      </c>
      <c r="P1923" s="14">
        <f t="shared" si="30"/>
        <v>6.5769230769230766</v>
      </c>
      <c r="Q1923">
        <f>COUNTIF(preprocessed!$D$2:$D$3791,director!N1729)</f>
        <v>3</v>
      </c>
      <c r="R1923" s="43" cm="1">
        <f t="array" ref="R1923">COUNTIF(Table2[Average imdb],"&lt;"&amp;Table2[[#This Row],[Average imdb]])/COUNT((Table2[Average imdb])-1)</f>
        <v>0.49023746701846965</v>
      </c>
    </row>
    <row r="1924" spans="14:18" x14ac:dyDescent="0.3">
      <c r="N1924" t="s">
        <v>2220</v>
      </c>
      <c r="O1924">
        <v>5.7</v>
      </c>
      <c r="P1924" s="14">
        <f t="shared" si="30"/>
        <v>6.5769230769230766</v>
      </c>
      <c r="Q1924">
        <f>COUNTIF(preprocessed!$D$2:$D$3791,director!N1694)</f>
        <v>4</v>
      </c>
      <c r="R1924" s="43" cm="1">
        <f t="array" ref="R1924">COUNTIF(Table2[Average imdb],"&lt;"&amp;Table2[[#This Row],[Average imdb]])/COUNT((Table2[Average imdb])-1)</f>
        <v>0.49023746701846965</v>
      </c>
    </row>
    <row r="1925" spans="14:18" x14ac:dyDescent="0.3">
      <c r="N1925" t="s">
        <v>2220</v>
      </c>
      <c r="O1925">
        <v>6.2</v>
      </c>
      <c r="P1925" s="14">
        <f t="shared" si="30"/>
        <v>6.5769230769230766</v>
      </c>
      <c r="Q1925">
        <f>COUNTIF(preprocessed!$D$2:$D$3791,director!N2015)</f>
        <v>4</v>
      </c>
      <c r="R1925" s="43" cm="1">
        <f t="array" ref="R1925">COUNTIF(Table2[Average imdb],"&lt;"&amp;Table2[[#This Row],[Average imdb]])/COUNT((Table2[Average imdb])-1)</f>
        <v>0.49023746701846965</v>
      </c>
    </row>
    <row r="1926" spans="14:18" x14ac:dyDescent="0.3">
      <c r="N1926" t="s">
        <v>2220</v>
      </c>
      <c r="O1926">
        <v>6.8</v>
      </c>
      <c r="P1926" s="14">
        <f t="shared" si="30"/>
        <v>6.5769230769230766</v>
      </c>
      <c r="Q1926">
        <f>COUNTIF(preprocessed!$D$2:$D$3791,director!N2204)</f>
        <v>4</v>
      </c>
      <c r="R1926" s="43" cm="1">
        <f t="array" ref="R1926">COUNTIF(Table2[Average imdb],"&lt;"&amp;Table2[[#This Row],[Average imdb]])/COUNT((Table2[Average imdb])-1)</f>
        <v>0.49023746701846965</v>
      </c>
    </row>
    <row r="1927" spans="14:18" x14ac:dyDescent="0.3">
      <c r="N1927" t="s">
        <v>2220</v>
      </c>
      <c r="O1927">
        <v>7.1</v>
      </c>
      <c r="P1927" s="14">
        <f t="shared" si="30"/>
        <v>6.5769230769230766</v>
      </c>
      <c r="Q1927">
        <f>COUNTIF(preprocessed!$D$2:$D$3791,director!N2363)</f>
        <v>1</v>
      </c>
      <c r="R1927" s="43" cm="1">
        <f t="array" ref="R1927">COUNTIF(Table2[Average imdb],"&lt;"&amp;Table2[[#This Row],[Average imdb]])/COUNT((Table2[Average imdb])-1)</f>
        <v>0.49023746701846965</v>
      </c>
    </row>
    <row r="1928" spans="14:18" x14ac:dyDescent="0.3">
      <c r="N1928" t="s">
        <v>2220</v>
      </c>
      <c r="O1928">
        <v>7.2</v>
      </c>
      <c r="P1928" s="14">
        <f t="shared" si="30"/>
        <v>6.5769230769230766</v>
      </c>
      <c r="Q1928">
        <f>COUNTIF(preprocessed!$D$2:$D$3791,director!N3190)</f>
        <v>2</v>
      </c>
      <c r="R1928" s="43" cm="1">
        <f t="array" ref="R1928">COUNTIF(Table2[Average imdb],"&lt;"&amp;Table2[[#This Row],[Average imdb]])/COUNT((Table2[Average imdb])-1)</f>
        <v>0.49023746701846965</v>
      </c>
    </row>
    <row r="1929" spans="14:18" x14ac:dyDescent="0.3">
      <c r="N1929" t="s">
        <v>2220</v>
      </c>
      <c r="O1929">
        <v>6.3</v>
      </c>
      <c r="P1929" s="14">
        <f t="shared" si="30"/>
        <v>6.5769230769230766</v>
      </c>
      <c r="Q1929">
        <f>COUNTIF(preprocessed!$D$2:$D$3791,director!N3302)</f>
        <v>2</v>
      </c>
      <c r="R1929" s="43" cm="1">
        <f t="array" ref="R1929">COUNTIF(Table2[Average imdb],"&lt;"&amp;Table2[[#This Row],[Average imdb]])/COUNT((Table2[Average imdb])-1)</f>
        <v>0.49023746701846965</v>
      </c>
    </row>
    <row r="1930" spans="14:18" x14ac:dyDescent="0.3">
      <c r="N1930" t="s">
        <v>2220</v>
      </c>
      <c r="O1930">
        <v>6</v>
      </c>
      <c r="P1930" s="14">
        <f t="shared" si="30"/>
        <v>6.5769230769230766</v>
      </c>
      <c r="Q1930">
        <f>COUNTIF(preprocessed!$D$2:$D$3791,director!N538)</f>
        <v>1</v>
      </c>
      <c r="R1930" s="43" cm="1">
        <f t="array" ref="R1930">COUNTIF(Table2[Average imdb],"&lt;"&amp;Table2[[#This Row],[Average imdb]])/COUNT((Table2[Average imdb])-1)</f>
        <v>0.49023746701846965</v>
      </c>
    </row>
    <row r="1931" spans="14:18" x14ac:dyDescent="0.3">
      <c r="N1931" t="s">
        <v>2220</v>
      </c>
      <c r="O1931">
        <v>7.5</v>
      </c>
      <c r="P1931" s="14">
        <f t="shared" si="30"/>
        <v>6.5769230769230766</v>
      </c>
      <c r="Q1931">
        <f>COUNTIF(preprocessed!$D$2:$D$3791,director!N1071)</f>
        <v>3</v>
      </c>
      <c r="R1931" s="43" cm="1">
        <f t="array" ref="R1931">COUNTIF(Table2[Average imdb],"&lt;"&amp;Table2[[#This Row],[Average imdb]])/COUNT((Table2[Average imdb])-1)</f>
        <v>0.49023746701846965</v>
      </c>
    </row>
    <row r="1932" spans="14:18" x14ac:dyDescent="0.3">
      <c r="N1932" t="s">
        <v>2220</v>
      </c>
      <c r="O1932">
        <v>4.8</v>
      </c>
      <c r="P1932" s="14">
        <f t="shared" si="30"/>
        <v>6.5769230769230766</v>
      </c>
      <c r="Q1932">
        <f>COUNTIF(preprocessed!$D$2:$D$3791,director!N2078)</f>
        <v>2</v>
      </c>
      <c r="R1932" s="43" cm="1">
        <f t="array" ref="R1932">COUNTIF(Table2[Average imdb],"&lt;"&amp;Table2[[#This Row],[Average imdb]])/COUNT((Table2[Average imdb])-1)</f>
        <v>0.49023746701846965</v>
      </c>
    </row>
    <row r="1933" spans="14:18" x14ac:dyDescent="0.3">
      <c r="N1933" t="s">
        <v>2220</v>
      </c>
      <c r="O1933">
        <v>7.3</v>
      </c>
      <c r="P1933" s="14">
        <f t="shared" si="30"/>
        <v>6.5769230769230766</v>
      </c>
      <c r="Q1933">
        <f>COUNTIF(preprocessed!$D$2:$D$3791,director!N2521)</f>
        <v>1</v>
      </c>
      <c r="R1933" s="43" cm="1">
        <f t="array" ref="R1933">COUNTIF(Table2[Average imdb],"&lt;"&amp;Table2[[#This Row],[Average imdb]])/COUNT((Table2[Average imdb])-1)</f>
        <v>0.49023746701846965</v>
      </c>
    </row>
    <row r="1934" spans="14:18" x14ac:dyDescent="0.3">
      <c r="N1934" t="s">
        <v>1428</v>
      </c>
      <c r="O1934">
        <v>7</v>
      </c>
      <c r="P1934" s="14">
        <f t="shared" si="30"/>
        <v>6.5714285714285712</v>
      </c>
      <c r="Q1934">
        <f>COUNTIF(preprocessed!$D$2:$D$3791,director!N791)</f>
        <v>16</v>
      </c>
      <c r="R1934" s="43" cm="1">
        <f t="array" ref="R1934">COUNTIF(Table2[Average imdb],"&lt;"&amp;Table2[[#This Row],[Average imdb]])/COUNT((Table2[Average imdb])-1)</f>
        <v>0.48839050131926121</v>
      </c>
    </row>
    <row r="1935" spans="14:18" x14ac:dyDescent="0.3">
      <c r="N1935" t="s">
        <v>1428</v>
      </c>
      <c r="O1935">
        <v>6.6</v>
      </c>
      <c r="P1935" s="14">
        <f t="shared" si="30"/>
        <v>6.5714285714285712</v>
      </c>
      <c r="Q1935">
        <f>COUNTIF(preprocessed!$D$2:$D$3791,director!N1314)</f>
        <v>6</v>
      </c>
      <c r="R1935" s="43" cm="1">
        <f t="array" ref="R1935">COUNTIF(Table2[Average imdb],"&lt;"&amp;Table2[[#This Row],[Average imdb]])/COUNT((Table2[Average imdb])-1)</f>
        <v>0.48839050131926121</v>
      </c>
    </row>
    <row r="1936" spans="14:18" x14ac:dyDescent="0.3">
      <c r="N1936" t="s">
        <v>1428</v>
      </c>
      <c r="O1936">
        <v>7</v>
      </c>
      <c r="P1936" s="14">
        <f t="shared" si="30"/>
        <v>6.5714285714285712</v>
      </c>
      <c r="Q1936">
        <f>COUNTIF(preprocessed!$D$2:$D$3791,director!N2183)</f>
        <v>4</v>
      </c>
      <c r="R1936" s="43" cm="1">
        <f t="array" ref="R1936">COUNTIF(Table2[Average imdb],"&lt;"&amp;Table2[[#This Row],[Average imdb]])/COUNT((Table2[Average imdb])-1)</f>
        <v>0.48839050131926121</v>
      </c>
    </row>
    <row r="1937" spans="14:18" x14ac:dyDescent="0.3">
      <c r="N1937" t="s">
        <v>1428</v>
      </c>
      <c r="O1937">
        <v>6.2</v>
      </c>
      <c r="P1937" s="14">
        <f t="shared" si="30"/>
        <v>6.5714285714285712</v>
      </c>
      <c r="Q1937">
        <f>COUNTIF(preprocessed!$D$2:$D$3791,director!N319)</f>
        <v>2</v>
      </c>
      <c r="R1937" s="43" cm="1">
        <f t="array" ref="R1937">COUNTIF(Table2[Average imdb],"&lt;"&amp;Table2[[#This Row],[Average imdb]])/COUNT((Table2[Average imdb])-1)</f>
        <v>0.48839050131926121</v>
      </c>
    </row>
    <row r="1938" spans="14:18" x14ac:dyDescent="0.3">
      <c r="N1938" t="s">
        <v>1428</v>
      </c>
      <c r="O1938">
        <v>6.2</v>
      </c>
      <c r="P1938" s="14">
        <f t="shared" si="30"/>
        <v>6.5714285714285712</v>
      </c>
      <c r="Q1938">
        <f>COUNTIF(preprocessed!$D$2:$D$3791,director!N659)</f>
        <v>3</v>
      </c>
      <c r="R1938" s="43" cm="1">
        <f t="array" ref="R1938">COUNTIF(Table2[Average imdb],"&lt;"&amp;Table2[[#This Row],[Average imdb]])/COUNT((Table2[Average imdb])-1)</f>
        <v>0.48839050131926121</v>
      </c>
    </row>
    <row r="1939" spans="14:18" x14ac:dyDescent="0.3">
      <c r="N1939" t="s">
        <v>1428</v>
      </c>
      <c r="O1939">
        <v>6.3</v>
      </c>
      <c r="P1939" s="14">
        <f t="shared" si="30"/>
        <v>6.5714285714285712</v>
      </c>
      <c r="Q1939">
        <f>COUNTIF(preprocessed!$D$2:$D$3791,director!N674)</f>
        <v>2</v>
      </c>
      <c r="R1939" s="43" cm="1">
        <f t="array" ref="R1939">COUNTIF(Table2[Average imdb],"&lt;"&amp;Table2[[#This Row],[Average imdb]])/COUNT((Table2[Average imdb])-1)</f>
        <v>0.48839050131926121</v>
      </c>
    </row>
    <row r="1940" spans="14:18" x14ac:dyDescent="0.3">
      <c r="N1940" t="s">
        <v>1428</v>
      </c>
      <c r="O1940">
        <v>6.7</v>
      </c>
      <c r="P1940" s="14">
        <f t="shared" si="30"/>
        <v>6.5714285714285712</v>
      </c>
      <c r="Q1940">
        <f>COUNTIF(preprocessed!$D$2:$D$3791,director!N1656)</f>
        <v>1</v>
      </c>
      <c r="R1940" s="43" cm="1">
        <f t="array" ref="R1940">COUNTIF(Table2[Average imdb],"&lt;"&amp;Table2[[#This Row],[Average imdb]])/COUNT((Table2[Average imdb])-1)</f>
        <v>0.48839050131926121</v>
      </c>
    </row>
    <row r="1941" spans="14:18" x14ac:dyDescent="0.3">
      <c r="N1941" t="s">
        <v>4291</v>
      </c>
      <c r="O1941">
        <v>6.5</v>
      </c>
      <c r="P1941" s="14">
        <f t="shared" si="30"/>
        <v>6.5666666666666664</v>
      </c>
      <c r="Q1941">
        <f>COUNTIF(preprocessed!$D$2:$D$3791,director!N1094)</f>
        <v>1</v>
      </c>
      <c r="R1941" s="43" cm="1">
        <f t="array" ref="R1941">COUNTIF(Table2[Average imdb],"&lt;"&amp;Table2[[#This Row],[Average imdb]])/COUNT((Table2[Average imdb])-1)</f>
        <v>0.48601583113456465</v>
      </c>
    </row>
    <row r="1942" spans="14:18" x14ac:dyDescent="0.3">
      <c r="N1942" t="s">
        <v>4291</v>
      </c>
      <c r="O1942">
        <v>6.6</v>
      </c>
      <c r="P1942" s="14">
        <f t="shared" si="30"/>
        <v>6.5666666666666664</v>
      </c>
      <c r="Q1942">
        <f>COUNTIF(preprocessed!$D$2:$D$3791,director!N1505)</f>
        <v>7</v>
      </c>
      <c r="R1942" s="43" cm="1">
        <f t="array" ref="R1942">COUNTIF(Table2[Average imdb],"&lt;"&amp;Table2[[#This Row],[Average imdb]])/COUNT((Table2[Average imdb])-1)</f>
        <v>0.48601583113456465</v>
      </c>
    </row>
    <row r="1943" spans="14:18" x14ac:dyDescent="0.3">
      <c r="N1943" t="s">
        <v>3102</v>
      </c>
      <c r="O1943">
        <v>5.6</v>
      </c>
      <c r="P1943" s="14">
        <f t="shared" si="30"/>
        <v>6.5666666666666664</v>
      </c>
      <c r="Q1943">
        <f>COUNTIF(preprocessed!$D$2:$D$3791,director!N761)</f>
        <v>5</v>
      </c>
      <c r="R1943" s="43" cm="1">
        <f t="array" ref="R1943">COUNTIF(Table2[Average imdb],"&lt;"&amp;Table2[[#This Row],[Average imdb]])/COUNT((Table2[Average imdb])-1)</f>
        <v>0.48601583113456465</v>
      </c>
    </row>
    <row r="1944" spans="14:18" x14ac:dyDescent="0.3">
      <c r="N1944" t="s">
        <v>3102</v>
      </c>
      <c r="O1944">
        <v>6.1</v>
      </c>
      <c r="P1944" s="14">
        <f t="shared" si="30"/>
        <v>6.5666666666666664</v>
      </c>
      <c r="Q1944">
        <f>COUNTIF(preprocessed!$D$2:$D$3791,director!N1856)</f>
        <v>5</v>
      </c>
      <c r="R1944" s="43" cm="1">
        <f t="array" ref="R1944">COUNTIF(Table2[Average imdb],"&lt;"&amp;Table2[[#This Row],[Average imdb]])/COUNT((Table2[Average imdb])-1)</f>
        <v>0.48601583113456465</v>
      </c>
    </row>
    <row r="1945" spans="14:18" x14ac:dyDescent="0.3">
      <c r="N1945" t="s">
        <v>6970</v>
      </c>
      <c r="O1945">
        <v>6.1</v>
      </c>
      <c r="P1945" s="14">
        <f t="shared" si="30"/>
        <v>6.5666666666666664</v>
      </c>
      <c r="Q1945">
        <f>COUNTIF(preprocessed!$D$2:$D$3791,director!N2011)</f>
        <v>4</v>
      </c>
      <c r="R1945" s="43" cm="1">
        <f t="array" ref="R1945">COUNTIF(Table2[Average imdb],"&lt;"&amp;Table2[[#This Row],[Average imdb]])/COUNT((Table2[Average imdb])-1)</f>
        <v>0.48601583113456465</v>
      </c>
    </row>
    <row r="1946" spans="14:18" x14ac:dyDescent="0.3">
      <c r="N1946" t="s">
        <v>4291</v>
      </c>
      <c r="O1946">
        <v>6.6</v>
      </c>
      <c r="P1946" s="14">
        <f t="shared" si="30"/>
        <v>6.5666666666666664</v>
      </c>
      <c r="Q1946">
        <f>COUNTIF(preprocessed!$D$2:$D$3791,director!N2615)</f>
        <v>1</v>
      </c>
      <c r="R1946" s="43" cm="1">
        <f t="array" ref="R1946">COUNTIF(Table2[Average imdb],"&lt;"&amp;Table2[[#This Row],[Average imdb]])/COUNT((Table2[Average imdb])-1)</f>
        <v>0.48601583113456465</v>
      </c>
    </row>
    <row r="1947" spans="14:18" x14ac:dyDescent="0.3">
      <c r="N1947" t="s">
        <v>6970</v>
      </c>
      <c r="O1947">
        <v>6.3</v>
      </c>
      <c r="P1947" s="14">
        <f t="shared" si="30"/>
        <v>6.5666666666666664</v>
      </c>
      <c r="Q1947">
        <f>COUNTIF(preprocessed!$D$2:$D$3791,director!N1869)</f>
        <v>1</v>
      </c>
      <c r="R1947" s="43" cm="1">
        <f t="array" ref="R1947">COUNTIF(Table2[Average imdb],"&lt;"&amp;Table2[[#This Row],[Average imdb]])/COUNT((Table2[Average imdb])-1)</f>
        <v>0.48601583113456465</v>
      </c>
    </row>
    <row r="1948" spans="14:18" x14ac:dyDescent="0.3">
      <c r="N1948" t="s">
        <v>3102</v>
      </c>
      <c r="O1948">
        <v>8</v>
      </c>
      <c r="P1948" s="14">
        <f t="shared" si="30"/>
        <v>6.5666666666666664</v>
      </c>
      <c r="Q1948">
        <f>COUNTIF(preprocessed!$D$2:$D$3791,director!N3397)</f>
        <v>2</v>
      </c>
      <c r="R1948" s="43" cm="1">
        <f t="array" ref="R1948">COUNTIF(Table2[Average imdb],"&lt;"&amp;Table2[[#This Row],[Average imdb]])/COUNT((Table2[Average imdb])-1)</f>
        <v>0.48601583113456465</v>
      </c>
    </row>
    <row r="1949" spans="14:18" x14ac:dyDescent="0.3">
      <c r="N1949" t="s">
        <v>6970</v>
      </c>
      <c r="O1949">
        <v>7.3</v>
      </c>
      <c r="P1949" s="14">
        <f t="shared" si="30"/>
        <v>6.5666666666666664</v>
      </c>
      <c r="Q1949">
        <f>COUNTIF(preprocessed!$D$2:$D$3791,director!N3779)</f>
        <v>1</v>
      </c>
      <c r="R1949" s="43" cm="1">
        <f t="array" ref="R1949">COUNTIF(Table2[Average imdb],"&lt;"&amp;Table2[[#This Row],[Average imdb]])/COUNT((Table2[Average imdb])-1)</f>
        <v>0.48601583113456465</v>
      </c>
    </row>
    <row r="1950" spans="14:18" x14ac:dyDescent="0.3">
      <c r="N1950" t="s">
        <v>960</v>
      </c>
      <c r="O1950">
        <v>7.5</v>
      </c>
      <c r="P1950" s="14">
        <f t="shared" si="30"/>
        <v>6.56</v>
      </c>
      <c r="Q1950">
        <f>COUNTIF(preprocessed!$D$2:$D$3791,director!N206)</f>
        <v>16</v>
      </c>
      <c r="R1950" s="43" cm="1">
        <f t="array" ref="R1950">COUNTIF(Table2[Average imdb],"&lt;"&amp;Table2[[#This Row],[Average imdb]])/COUNT((Table2[Average imdb])-1)</f>
        <v>0.48337730870712403</v>
      </c>
    </row>
    <row r="1951" spans="14:18" x14ac:dyDescent="0.3">
      <c r="N1951" t="s">
        <v>960</v>
      </c>
      <c r="O1951">
        <v>7.2</v>
      </c>
      <c r="P1951" s="14">
        <f t="shared" si="30"/>
        <v>6.56</v>
      </c>
      <c r="Q1951">
        <f>COUNTIF(preprocessed!$D$2:$D$3791,director!N298)</f>
        <v>7</v>
      </c>
      <c r="R1951" s="43" cm="1">
        <f t="array" ref="R1951">COUNTIF(Table2[Average imdb],"&lt;"&amp;Table2[[#This Row],[Average imdb]])/COUNT((Table2[Average imdb])-1)</f>
        <v>0.48337730870712403</v>
      </c>
    </row>
    <row r="1952" spans="14:18" x14ac:dyDescent="0.3">
      <c r="N1952" t="s">
        <v>829</v>
      </c>
      <c r="O1952">
        <v>6.2</v>
      </c>
      <c r="P1952" s="14">
        <f t="shared" si="30"/>
        <v>6.56</v>
      </c>
      <c r="Q1952">
        <f>COUNTIF(preprocessed!$D$2:$D$3791,director!N1737)</f>
        <v>7</v>
      </c>
      <c r="R1952" s="43" cm="1">
        <f t="array" ref="R1952">COUNTIF(Table2[Average imdb],"&lt;"&amp;Table2[[#This Row],[Average imdb]])/COUNT((Table2[Average imdb])-1)</f>
        <v>0.48337730870712403</v>
      </c>
    </row>
    <row r="1953" spans="14:18" x14ac:dyDescent="0.3">
      <c r="N1953" t="s">
        <v>829</v>
      </c>
      <c r="O1953">
        <v>6.5</v>
      </c>
      <c r="P1953" s="14">
        <f t="shared" si="30"/>
        <v>6.56</v>
      </c>
      <c r="Q1953">
        <f>COUNTIF(preprocessed!$D$2:$D$3791,director!N516)</f>
        <v>4</v>
      </c>
      <c r="R1953" s="43" cm="1">
        <f t="array" ref="R1953">COUNTIF(Table2[Average imdb],"&lt;"&amp;Table2[[#This Row],[Average imdb]])/COUNT((Table2[Average imdb])-1)</f>
        <v>0.48337730870712403</v>
      </c>
    </row>
    <row r="1954" spans="14:18" x14ac:dyDescent="0.3">
      <c r="N1954" t="s">
        <v>960</v>
      </c>
      <c r="O1954">
        <v>4.5999999999999996</v>
      </c>
      <c r="P1954" s="14">
        <f t="shared" si="30"/>
        <v>6.56</v>
      </c>
      <c r="Q1954">
        <f>COUNTIF(preprocessed!$D$2:$D$3791,director!N1214)</f>
        <v>4</v>
      </c>
      <c r="R1954" s="43" cm="1">
        <f t="array" ref="R1954">COUNTIF(Table2[Average imdb],"&lt;"&amp;Table2[[#This Row],[Average imdb]])/COUNT((Table2[Average imdb])-1)</f>
        <v>0.48337730870712403</v>
      </c>
    </row>
    <row r="1955" spans="14:18" x14ac:dyDescent="0.3">
      <c r="N1955" t="s">
        <v>829</v>
      </c>
      <c r="O1955">
        <v>7.1</v>
      </c>
      <c r="P1955" s="14">
        <f t="shared" si="30"/>
        <v>6.56</v>
      </c>
      <c r="Q1955">
        <f>COUNTIF(preprocessed!$D$2:$D$3791,director!N2707)</f>
        <v>8</v>
      </c>
      <c r="R1955" s="43" cm="1">
        <f t="array" ref="R1955">COUNTIF(Table2[Average imdb],"&lt;"&amp;Table2[[#This Row],[Average imdb]])/COUNT((Table2[Average imdb])-1)</f>
        <v>0.48337730870712403</v>
      </c>
    </row>
    <row r="1956" spans="14:18" x14ac:dyDescent="0.3">
      <c r="N1956" t="s">
        <v>960</v>
      </c>
      <c r="O1956">
        <v>7.8</v>
      </c>
      <c r="P1956" s="14">
        <f t="shared" si="30"/>
        <v>6.56</v>
      </c>
      <c r="Q1956">
        <f>COUNTIF(preprocessed!$D$2:$D$3791,director!N1944)</f>
        <v>3</v>
      </c>
      <c r="R1956" s="43" cm="1">
        <f t="array" ref="R1956">COUNTIF(Table2[Average imdb],"&lt;"&amp;Table2[[#This Row],[Average imdb]])/COUNT((Table2[Average imdb])-1)</f>
        <v>0.48337730870712403</v>
      </c>
    </row>
    <row r="1957" spans="14:18" x14ac:dyDescent="0.3">
      <c r="N1957" t="s">
        <v>960</v>
      </c>
      <c r="O1957">
        <v>5.7</v>
      </c>
      <c r="P1957" s="14">
        <f t="shared" si="30"/>
        <v>6.56</v>
      </c>
      <c r="Q1957">
        <f>COUNTIF(preprocessed!$D$2:$D$3791,director!N363)</f>
        <v>1</v>
      </c>
      <c r="R1957" s="43" cm="1">
        <f t="array" ref="R1957">COUNTIF(Table2[Average imdb],"&lt;"&amp;Table2[[#This Row],[Average imdb]])/COUNT((Table2[Average imdb])-1)</f>
        <v>0.48337730870712403</v>
      </c>
    </row>
    <row r="1958" spans="14:18" x14ac:dyDescent="0.3">
      <c r="N1958" t="s">
        <v>829</v>
      </c>
      <c r="O1958">
        <v>5.5</v>
      </c>
      <c r="P1958" s="14">
        <f t="shared" si="30"/>
        <v>6.56</v>
      </c>
      <c r="Q1958">
        <f>COUNTIF(preprocessed!$D$2:$D$3791,director!N171)</f>
        <v>2</v>
      </c>
      <c r="R1958" s="43" cm="1">
        <f t="array" ref="R1958">COUNTIF(Table2[Average imdb],"&lt;"&amp;Table2[[#This Row],[Average imdb]])/COUNT((Table2[Average imdb])-1)</f>
        <v>0.48337730870712403</v>
      </c>
    </row>
    <row r="1959" spans="14:18" x14ac:dyDescent="0.3">
      <c r="N1959" t="s">
        <v>829</v>
      </c>
      <c r="O1959">
        <v>7.5</v>
      </c>
      <c r="P1959" s="14">
        <f t="shared" si="30"/>
        <v>6.56</v>
      </c>
      <c r="Q1959">
        <f>COUNTIF(preprocessed!$D$2:$D$3791,director!N3326)</f>
        <v>3</v>
      </c>
      <c r="R1959" s="43" cm="1">
        <f t="array" ref="R1959">COUNTIF(Table2[Average imdb],"&lt;"&amp;Table2[[#This Row],[Average imdb]])/COUNT((Table2[Average imdb])-1)</f>
        <v>0.48337730870712403</v>
      </c>
    </row>
    <row r="1960" spans="14:18" x14ac:dyDescent="0.3">
      <c r="N1960" t="s">
        <v>3109</v>
      </c>
      <c r="O1960">
        <v>6.2</v>
      </c>
      <c r="P1960" s="14">
        <f t="shared" si="30"/>
        <v>6.5499999999999989</v>
      </c>
      <c r="Q1960">
        <f>COUNTIF(preprocessed!$D$2:$D$3791,director!N1243)</f>
        <v>13</v>
      </c>
      <c r="R1960" s="43" cm="1">
        <f t="array" ref="R1960">COUNTIF(Table2[Average imdb],"&lt;"&amp;Table2[[#This Row],[Average imdb]])/COUNT((Table2[Average imdb])-1)</f>
        <v>0.47229551451187335</v>
      </c>
    </row>
    <row r="1961" spans="14:18" x14ac:dyDescent="0.3">
      <c r="N1961" t="s">
        <v>3109</v>
      </c>
      <c r="O1961">
        <v>6.5</v>
      </c>
      <c r="P1961" s="14">
        <f t="shared" si="30"/>
        <v>6.5499999999999989</v>
      </c>
      <c r="Q1961">
        <f>COUNTIF(preprocessed!$D$2:$D$3791,director!N1169)</f>
        <v>8</v>
      </c>
      <c r="R1961" s="43" cm="1">
        <f t="array" ref="R1961">COUNTIF(Table2[Average imdb],"&lt;"&amp;Table2[[#This Row],[Average imdb]])/COUNT((Table2[Average imdb])-1)</f>
        <v>0.47229551451187335</v>
      </c>
    </row>
    <row r="1962" spans="14:18" x14ac:dyDescent="0.3">
      <c r="N1962" t="s">
        <v>488</v>
      </c>
      <c r="O1962">
        <v>6.6</v>
      </c>
      <c r="P1962" s="14">
        <f t="shared" si="30"/>
        <v>6.5499999999999989</v>
      </c>
      <c r="Q1962">
        <f>COUNTIF(preprocessed!$D$2:$D$3791,director!N666)</f>
        <v>1</v>
      </c>
      <c r="R1962" s="43" cm="1">
        <f t="array" ref="R1962">COUNTIF(Table2[Average imdb],"&lt;"&amp;Table2[[#This Row],[Average imdb]])/COUNT((Table2[Average imdb])-1)</f>
        <v>0.47229551451187335</v>
      </c>
    </row>
    <row r="1963" spans="14:18" x14ac:dyDescent="0.3">
      <c r="N1963" t="s">
        <v>2576</v>
      </c>
      <c r="O1963">
        <v>7.2</v>
      </c>
      <c r="P1963" s="14">
        <f t="shared" si="30"/>
        <v>6.5499999999999989</v>
      </c>
      <c r="Q1963">
        <f>COUNTIF(preprocessed!$D$2:$D$3791,director!N1714)</f>
        <v>3</v>
      </c>
      <c r="R1963" s="43" cm="1">
        <f t="array" ref="R1963">COUNTIF(Table2[Average imdb],"&lt;"&amp;Table2[[#This Row],[Average imdb]])/COUNT((Table2[Average imdb])-1)</f>
        <v>0.47229551451187335</v>
      </c>
    </row>
    <row r="1964" spans="14:18" x14ac:dyDescent="0.3">
      <c r="N1964" t="s">
        <v>3109</v>
      </c>
      <c r="O1964">
        <v>6.1</v>
      </c>
      <c r="P1964" s="14">
        <f t="shared" si="30"/>
        <v>6.5499999999999989</v>
      </c>
      <c r="Q1964">
        <f>COUNTIF(preprocessed!$D$2:$D$3791,director!N763)</f>
        <v>5</v>
      </c>
      <c r="R1964" s="43" cm="1">
        <f t="array" ref="R1964">COUNTIF(Table2[Average imdb],"&lt;"&amp;Table2[[#This Row],[Average imdb]])/COUNT((Table2[Average imdb])-1)</f>
        <v>0.47229551451187335</v>
      </c>
    </row>
    <row r="1965" spans="14:18" x14ac:dyDescent="0.3">
      <c r="N1965" t="s">
        <v>3109</v>
      </c>
      <c r="O1965">
        <v>7.4</v>
      </c>
      <c r="P1965" s="14">
        <f t="shared" si="30"/>
        <v>6.5499999999999989</v>
      </c>
      <c r="Q1965">
        <f>COUNTIF(preprocessed!$D$2:$D$3791,director!N987)</f>
        <v>1</v>
      </c>
      <c r="R1965" s="43" cm="1">
        <f t="array" ref="R1965">COUNTIF(Table2[Average imdb],"&lt;"&amp;Table2[[#This Row],[Average imdb]])/COUNT((Table2[Average imdb])-1)</f>
        <v>0.47229551451187335</v>
      </c>
    </row>
    <row r="1966" spans="14:18" x14ac:dyDescent="0.3">
      <c r="N1966" t="s">
        <v>488</v>
      </c>
      <c r="O1966">
        <v>6.3</v>
      </c>
      <c r="P1966" s="14">
        <f t="shared" si="30"/>
        <v>6.5499999999999989</v>
      </c>
      <c r="Q1966">
        <f>COUNTIF(preprocessed!$D$2:$D$3791,director!N467)</f>
        <v>1</v>
      </c>
      <c r="R1966" s="43" cm="1">
        <f t="array" ref="R1966">COUNTIF(Table2[Average imdb],"&lt;"&amp;Table2[[#This Row],[Average imdb]])/COUNT((Table2[Average imdb])-1)</f>
        <v>0.47229551451187335</v>
      </c>
    </row>
    <row r="1967" spans="14:18" x14ac:dyDescent="0.3">
      <c r="N1967" t="s">
        <v>2576</v>
      </c>
      <c r="O1967">
        <v>5.5</v>
      </c>
      <c r="P1967" s="14">
        <f t="shared" si="30"/>
        <v>6.5499999999999989</v>
      </c>
      <c r="Q1967">
        <f>COUNTIF(preprocessed!$D$2:$D$3791,director!N619)</f>
        <v>3</v>
      </c>
      <c r="R1967" s="43" cm="1">
        <f t="array" ref="R1967">COUNTIF(Table2[Average imdb],"&lt;"&amp;Table2[[#This Row],[Average imdb]])/COUNT((Table2[Average imdb])-1)</f>
        <v>0.47229551451187335</v>
      </c>
    </row>
    <row r="1968" spans="14:18" x14ac:dyDescent="0.3">
      <c r="N1968" t="s">
        <v>2576</v>
      </c>
      <c r="O1968">
        <v>6.6</v>
      </c>
      <c r="P1968" s="14">
        <f t="shared" si="30"/>
        <v>6.5499999999999989</v>
      </c>
      <c r="Q1968">
        <f>COUNTIF(preprocessed!$D$2:$D$3791,director!N662)</f>
        <v>1</v>
      </c>
      <c r="R1968" s="43" cm="1">
        <f t="array" ref="R1968">COUNTIF(Table2[Average imdb],"&lt;"&amp;Table2[[#This Row],[Average imdb]])/COUNT((Table2[Average imdb])-1)</f>
        <v>0.47229551451187335</v>
      </c>
    </row>
    <row r="1969" spans="14:18" x14ac:dyDescent="0.3">
      <c r="N1969" t="s">
        <v>2576</v>
      </c>
      <c r="O1969">
        <v>6.9</v>
      </c>
      <c r="P1969" s="14">
        <f t="shared" si="30"/>
        <v>6.5499999999999989</v>
      </c>
      <c r="Q1969">
        <f>COUNTIF(preprocessed!$D$2:$D$3791,director!N1618)</f>
        <v>1</v>
      </c>
      <c r="R1969" s="43" cm="1">
        <f t="array" ref="R1969">COUNTIF(Table2[Average imdb],"&lt;"&amp;Table2[[#This Row],[Average imdb]])/COUNT((Table2[Average imdb])-1)</f>
        <v>0.47229551451187335</v>
      </c>
    </row>
    <row r="1970" spans="14:18" x14ac:dyDescent="0.3">
      <c r="N1970" t="s">
        <v>488</v>
      </c>
      <c r="O1970">
        <v>6.4</v>
      </c>
      <c r="P1970" s="14">
        <f t="shared" si="30"/>
        <v>6.5499999999999989</v>
      </c>
      <c r="Q1970">
        <f>COUNTIF(preprocessed!$D$2:$D$3791,director!N93)</f>
        <v>1</v>
      </c>
      <c r="R1970" s="43" cm="1">
        <f t="array" ref="R1970">COUNTIF(Table2[Average imdb],"&lt;"&amp;Table2[[#This Row],[Average imdb]])/COUNT((Table2[Average imdb])-1)</f>
        <v>0.47229551451187335</v>
      </c>
    </row>
    <row r="1971" spans="14:18" x14ac:dyDescent="0.3">
      <c r="N1971" t="s">
        <v>488</v>
      </c>
      <c r="O1971">
        <v>6.9</v>
      </c>
      <c r="P1971" s="14">
        <f t="shared" si="30"/>
        <v>6.5499999999999989</v>
      </c>
      <c r="Q1971">
        <f>COUNTIF(preprocessed!$D$2:$D$3791,director!N1298)</f>
        <v>1</v>
      </c>
      <c r="R1971" s="43" cm="1">
        <f t="array" ref="R1971">COUNTIF(Table2[Average imdb],"&lt;"&amp;Table2[[#This Row],[Average imdb]])/COUNT((Table2[Average imdb])-1)</f>
        <v>0.47229551451187335</v>
      </c>
    </row>
    <row r="1972" spans="14:18" x14ac:dyDescent="0.3">
      <c r="N1972" t="s">
        <v>2996</v>
      </c>
      <c r="O1972">
        <v>7.4</v>
      </c>
      <c r="P1972" s="14">
        <f t="shared" si="30"/>
        <v>6.55</v>
      </c>
      <c r="Q1972">
        <f>COUNTIF(preprocessed!$D$2:$D$3791,director!N3081)</f>
        <v>15</v>
      </c>
      <c r="R1972" s="43" cm="1">
        <f t="array" ref="R1972">COUNTIF(Table2[Average imdb],"&lt;"&amp;Table2[[#This Row],[Average imdb]])/COUNT((Table2[Average imdb])-1)</f>
        <v>0.47229551451187335</v>
      </c>
    </row>
    <row r="1973" spans="14:18" x14ac:dyDescent="0.3">
      <c r="N1973" t="s">
        <v>2217</v>
      </c>
      <c r="O1973">
        <v>6.6</v>
      </c>
      <c r="P1973" s="14">
        <f t="shared" si="30"/>
        <v>6.55</v>
      </c>
      <c r="Q1973">
        <f>COUNTIF(preprocessed!$D$2:$D$3791,director!N523)</f>
        <v>13</v>
      </c>
      <c r="R1973" s="43" cm="1">
        <f t="array" ref="R1973">COUNTIF(Table2[Average imdb],"&lt;"&amp;Table2[[#This Row],[Average imdb]])/COUNT((Table2[Average imdb])-1)</f>
        <v>0.47229551451187335</v>
      </c>
    </row>
    <row r="1974" spans="14:18" x14ac:dyDescent="0.3">
      <c r="N1974" t="s">
        <v>2996</v>
      </c>
      <c r="O1974">
        <v>8.1</v>
      </c>
      <c r="P1974" s="14">
        <f t="shared" si="30"/>
        <v>6.55</v>
      </c>
      <c r="Q1974">
        <f>COUNTIF(preprocessed!$D$2:$D$3791,director!N2466)</f>
        <v>9</v>
      </c>
      <c r="R1974" s="43" cm="1">
        <f t="array" ref="R1974">COUNTIF(Table2[Average imdb],"&lt;"&amp;Table2[[#This Row],[Average imdb]])/COUNT((Table2[Average imdb])-1)</f>
        <v>0.47229551451187335</v>
      </c>
    </row>
    <row r="1975" spans="14:18" x14ac:dyDescent="0.3">
      <c r="N1975" t="s">
        <v>2996</v>
      </c>
      <c r="O1975">
        <v>7.4</v>
      </c>
      <c r="P1975" s="14">
        <f t="shared" si="30"/>
        <v>6.55</v>
      </c>
      <c r="Q1975">
        <f>COUNTIF(preprocessed!$D$2:$D$3791,director!N2354)</f>
        <v>7</v>
      </c>
      <c r="R1975" s="43" cm="1">
        <f t="array" ref="R1975">COUNTIF(Table2[Average imdb],"&lt;"&amp;Table2[[#This Row],[Average imdb]])/COUNT((Table2[Average imdb])-1)</f>
        <v>0.47229551451187335</v>
      </c>
    </row>
    <row r="1976" spans="14:18" x14ac:dyDescent="0.3">
      <c r="N1976" t="s">
        <v>2996</v>
      </c>
      <c r="O1976">
        <v>6</v>
      </c>
      <c r="P1976" s="14">
        <f t="shared" si="30"/>
        <v>6.55</v>
      </c>
      <c r="Q1976">
        <f>COUNTIF(preprocessed!$D$2:$D$3791,director!N989)</f>
        <v>3</v>
      </c>
      <c r="R1976" s="43" cm="1">
        <f t="array" ref="R1976">COUNTIF(Table2[Average imdb],"&lt;"&amp;Table2[[#This Row],[Average imdb]])/COUNT((Table2[Average imdb])-1)</f>
        <v>0.47229551451187335</v>
      </c>
    </row>
    <row r="1977" spans="14:18" x14ac:dyDescent="0.3">
      <c r="N1977" t="s">
        <v>2996</v>
      </c>
      <c r="O1977">
        <v>6.7</v>
      </c>
      <c r="P1977" s="14">
        <f t="shared" si="30"/>
        <v>6.55</v>
      </c>
      <c r="Q1977">
        <f>COUNTIF(preprocessed!$D$2:$D$3791,director!N1500)</f>
        <v>4</v>
      </c>
      <c r="R1977" s="43" cm="1">
        <f t="array" ref="R1977">COUNTIF(Table2[Average imdb],"&lt;"&amp;Table2[[#This Row],[Average imdb]])/COUNT((Table2[Average imdb])-1)</f>
        <v>0.47229551451187335</v>
      </c>
    </row>
    <row r="1978" spans="14:18" x14ac:dyDescent="0.3">
      <c r="N1978" t="s">
        <v>11598</v>
      </c>
      <c r="O1978">
        <v>6.8</v>
      </c>
      <c r="P1978" s="14">
        <f t="shared" si="30"/>
        <v>6.55</v>
      </c>
      <c r="Q1978">
        <f>COUNTIF(preprocessed!$D$2:$D$3791,director!N3474)</f>
        <v>4</v>
      </c>
      <c r="R1978" s="43" cm="1">
        <f t="array" ref="R1978">COUNTIF(Table2[Average imdb],"&lt;"&amp;Table2[[#This Row],[Average imdb]])/COUNT((Table2[Average imdb])-1)</f>
        <v>0.47229551451187335</v>
      </c>
    </row>
    <row r="1979" spans="14:18" x14ac:dyDescent="0.3">
      <c r="N1979" t="s">
        <v>2996</v>
      </c>
      <c r="O1979">
        <v>4.9000000000000004</v>
      </c>
      <c r="P1979" s="14">
        <f t="shared" si="30"/>
        <v>6.55</v>
      </c>
      <c r="Q1979">
        <f>COUNTIF(preprocessed!$D$2:$D$3791,director!N733)</f>
        <v>3</v>
      </c>
      <c r="R1979" s="43" cm="1">
        <f t="array" ref="R1979">COUNTIF(Table2[Average imdb],"&lt;"&amp;Table2[[#This Row],[Average imdb]])/COUNT((Table2[Average imdb])-1)</f>
        <v>0.47229551451187335</v>
      </c>
    </row>
    <row r="1980" spans="14:18" x14ac:dyDescent="0.3">
      <c r="N1980" t="s">
        <v>5984</v>
      </c>
      <c r="O1980">
        <v>5.8</v>
      </c>
      <c r="P1980" s="14">
        <f t="shared" si="30"/>
        <v>6.55</v>
      </c>
      <c r="Q1980">
        <f>COUNTIF(preprocessed!$D$2:$D$3791,director!N1580)</f>
        <v>3</v>
      </c>
      <c r="R1980" s="43" cm="1">
        <f t="array" ref="R1980">COUNTIF(Table2[Average imdb],"&lt;"&amp;Table2[[#This Row],[Average imdb]])/COUNT((Table2[Average imdb])-1)</f>
        <v>0.47229551451187335</v>
      </c>
    </row>
    <row r="1981" spans="14:18" x14ac:dyDescent="0.3">
      <c r="N1981" t="s">
        <v>8892</v>
      </c>
      <c r="O1981">
        <v>6.2</v>
      </c>
      <c r="P1981" s="14">
        <f t="shared" si="30"/>
        <v>6.55</v>
      </c>
      <c r="Q1981">
        <f>COUNTIF(preprocessed!$D$2:$D$3791,director!N2440)</f>
        <v>3</v>
      </c>
      <c r="R1981" s="43" cm="1">
        <f t="array" ref="R1981">COUNTIF(Table2[Average imdb],"&lt;"&amp;Table2[[#This Row],[Average imdb]])/COUNT((Table2[Average imdb])-1)</f>
        <v>0.47229551451187335</v>
      </c>
    </row>
    <row r="1982" spans="14:18" x14ac:dyDescent="0.3">
      <c r="N1982" t="s">
        <v>2996</v>
      </c>
      <c r="O1982">
        <v>5.9</v>
      </c>
      <c r="P1982" s="14">
        <f t="shared" si="30"/>
        <v>6.55</v>
      </c>
      <c r="Q1982">
        <f>COUNTIF(preprocessed!$D$2:$D$3791,director!N743)</f>
        <v>2</v>
      </c>
      <c r="R1982" s="43" cm="1">
        <f t="array" ref="R1982">COUNTIF(Table2[Average imdb],"&lt;"&amp;Table2[[#This Row],[Average imdb]])/COUNT((Table2[Average imdb])-1)</f>
        <v>0.47229551451187335</v>
      </c>
    </row>
    <row r="1983" spans="14:18" x14ac:dyDescent="0.3">
      <c r="N1983" t="s">
        <v>8892</v>
      </c>
      <c r="O1983">
        <v>6.6</v>
      </c>
      <c r="P1983" s="14">
        <f t="shared" si="30"/>
        <v>6.55</v>
      </c>
      <c r="Q1983">
        <f>COUNTIF(preprocessed!$D$2:$D$3791,director!N2896)</f>
        <v>2</v>
      </c>
      <c r="R1983" s="43" cm="1">
        <f t="array" ref="R1983">COUNTIF(Table2[Average imdb],"&lt;"&amp;Table2[[#This Row],[Average imdb]])/COUNT((Table2[Average imdb])-1)</f>
        <v>0.47229551451187335</v>
      </c>
    </row>
    <row r="1984" spans="14:18" x14ac:dyDescent="0.3">
      <c r="N1984" t="s">
        <v>8892</v>
      </c>
      <c r="O1984">
        <v>7.2</v>
      </c>
      <c r="P1984" s="14">
        <f t="shared" si="30"/>
        <v>6.55</v>
      </c>
      <c r="Q1984">
        <f>COUNTIF(preprocessed!$D$2:$D$3791,director!N3318)</f>
        <v>1</v>
      </c>
      <c r="R1984" s="43" cm="1">
        <f t="array" ref="R1984">COUNTIF(Table2[Average imdb],"&lt;"&amp;Table2[[#This Row],[Average imdb]])/COUNT((Table2[Average imdb])-1)</f>
        <v>0.47229551451187335</v>
      </c>
    </row>
    <row r="1985" spans="14:18" x14ac:dyDescent="0.3">
      <c r="N1985" t="s">
        <v>2996</v>
      </c>
      <c r="O1985">
        <v>6</v>
      </c>
      <c r="P1985" s="14">
        <f t="shared" si="30"/>
        <v>6.55</v>
      </c>
      <c r="Q1985">
        <f>COUNTIF(preprocessed!$D$2:$D$3791,director!N1052)</f>
        <v>4</v>
      </c>
      <c r="R1985" s="43" cm="1">
        <f t="array" ref="R1985">COUNTIF(Table2[Average imdb],"&lt;"&amp;Table2[[#This Row],[Average imdb]])/COUNT((Table2[Average imdb])-1)</f>
        <v>0.47229551451187335</v>
      </c>
    </row>
    <row r="1986" spans="14:18" x14ac:dyDescent="0.3">
      <c r="N1986" t="s">
        <v>2217</v>
      </c>
      <c r="O1986">
        <v>6.5</v>
      </c>
      <c r="P1986" s="14">
        <f t="shared" ref="P1986:P2049" si="31">AVERAGEIF($N$2:$N$3791,N1986,$O$2:$O$3791)</f>
        <v>6.55</v>
      </c>
      <c r="Q1986">
        <f>COUNTIF(preprocessed!$D$2:$D$3791,director!N1280)</f>
        <v>1</v>
      </c>
      <c r="R1986" s="43" cm="1">
        <f t="array" ref="R1986">COUNTIF(Table2[Average imdb],"&lt;"&amp;Table2[[#This Row],[Average imdb]])/COUNT((Table2[Average imdb])-1)</f>
        <v>0.47229551451187335</v>
      </c>
    </row>
    <row r="1987" spans="14:18" x14ac:dyDescent="0.3">
      <c r="N1987" t="s">
        <v>8892</v>
      </c>
      <c r="O1987">
        <v>6.2</v>
      </c>
      <c r="P1987" s="14">
        <f t="shared" si="31"/>
        <v>6.55</v>
      </c>
      <c r="Q1987">
        <f>COUNTIF(preprocessed!$D$2:$D$3791,director!N3121)</f>
        <v>2</v>
      </c>
      <c r="R1987" s="43" cm="1">
        <f t="array" ref="R1987">COUNTIF(Table2[Average imdb],"&lt;"&amp;Table2[[#This Row],[Average imdb]])/COUNT((Table2[Average imdb])-1)</f>
        <v>0.47229551451187335</v>
      </c>
    </row>
    <row r="1988" spans="14:18" x14ac:dyDescent="0.3">
      <c r="N1988" t="s">
        <v>11598</v>
      </c>
      <c r="O1988">
        <v>6.3</v>
      </c>
      <c r="P1988" s="14">
        <f t="shared" si="31"/>
        <v>6.55</v>
      </c>
      <c r="Q1988">
        <f>COUNTIF(preprocessed!$D$2:$D$3791,director!N3218)</f>
        <v>1</v>
      </c>
      <c r="R1988" s="43" cm="1">
        <f t="array" ref="R1988">COUNTIF(Table2[Average imdb],"&lt;"&amp;Table2[[#This Row],[Average imdb]])/COUNT((Table2[Average imdb])-1)</f>
        <v>0.47229551451187335</v>
      </c>
    </row>
    <row r="1989" spans="14:18" x14ac:dyDescent="0.3">
      <c r="N1989" t="s">
        <v>5984</v>
      </c>
      <c r="O1989">
        <v>7.3</v>
      </c>
      <c r="P1989" s="14">
        <f t="shared" si="31"/>
        <v>6.55</v>
      </c>
      <c r="Q1989">
        <f>COUNTIF(preprocessed!$D$2:$D$3791,director!N3729)</f>
        <v>1</v>
      </c>
      <c r="R1989" s="43" cm="1">
        <f t="array" ref="R1989">COUNTIF(Table2[Average imdb],"&lt;"&amp;Table2[[#This Row],[Average imdb]])/COUNT((Table2[Average imdb])-1)</f>
        <v>0.47229551451187335</v>
      </c>
    </row>
    <row r="1990" spans="14:18" x14ac:dyDescent="0.3">
      <c r="N1990" t="s">
        <v>243</v>
      </c>
      <c r="O1990">
        <v>5.9</v>
      </c>
      <c r="P1990" s="14">
        <f t="shared" si="31"/>
        <v>6.5500000000000007</v>
      </c>
      <c r="Q1990">
        <f>COUNTIF(preprocessed!$D$2:$D$3791,director!N513)</f>
        <v>11</v>
      </c>
      <c r="R1990" s="43" cm="1">
        <f t="array" ref="R1990">COUNTIF(Table2[Average imdb],"&lt;"&amp;Table2[[#This Row],[Average imdb]])/COUNT((Table2[Average imdb])-1)</f>
        <v>0.47229551451187335</v>
      </c>
    </row>
    <row r="1991" spans="14:18" x14ac:dyDescent="0.3">
      <c r="N1991" t="s">
        <v>243</v>
      </c>
      <c r="O1991">
        <v>6.7</v>
      </c>
      <c r="P1991" s="14">
        <f t="shared" si="31"/>
        <v>6.5500000000000007</v>
      </c>
      <c r="Q1991">
        <f>COUNTIF(preprocessed!$D$2:$D$3791,director!N627)</f>
        <v>7</v>
      </c>
      <c r="R1991" s="43" cm="1">
        <f t="array" ref="R1991">COUNTIF(Table2[Average imdb],"&lt;"&amp;Table2[[#This Row],[Average imdb]])/COUNT((Table2[Average imdb])-1)</f>
        <v>0.47229551451187335</v>
      </c>
    </row>
    <row r="1992" spans="14:18" x14ac:dyDescent="0.3">
      <c r="N1992" t="s">
        <v>7199</v>
      </c>
      <c r="O1992">
        <v>5.7</v>
      </c>
      <c r="P1992" s="14">
        <f t="shared" si="31"/>
        <v>6.5500000000000007</v>
      </c>
      <c r="Q1992">
        <f>COUNTIF(preprocessed!$D$2:$D$3791,director!N1937)</f>
        <v>7</v>
      </c>
      <c r="R1992" s="43" cm="1">
        <f t="array" ref="R1992">COUNTIF(Table2[Average imdb],"&lt;"&amp;Table2[[#This Row],[Average imdb]])/COUNT((Table2[Average imdb])-1)</f>
        <v>0.47229551451187335</v>
      </c>
    </row>
    <row r="1993" spans="14:18" x14ac:dyDescent="0.3">
      <c r="N1993" t="s">
        <v>7199</v>
      </c>
      <c r="O1993">
        <v>7.4</v>
      </c>
      <c r="P1993" s="14">
        <f t="shared" si="31"/>
        <v>6.5500000000000007</v>
      </c>
      <c r="Q1993">
        <f>COUNTIF(preprocessed!$D$2:$D$3791,director!N2143)</f>
        <v>7</v>
      </c>
      <c r="R1993" s="43" cm="1">
        <f t="array" ref="R1993">COUNTIF(Table2[Average imdb],"&lt;"&amp;Table2[[#This Row],[Average imdb]])/COUNT((Table2[Average imdb])-1)</f>
        <v>0.47229551451187335</v>
      </c>
    </row>
    <row r="1994" spans="14:18" x14ac:dyDescent="0.3">
      <c r="N1994" t="s">
        <v>243</v>
      </c>
      <c r="O1994">
        <v>6.5</v>
      </c>
      <c r="P1994" s="14">
        <f t="shared" si="31"/>
        <v>6.5500000000000007</v>
      </c>
      <c r="Q1994">
        <f>COUNTIF(preprocessed!$D$2:$D$3791,director!N767)</f>
        <v>5</v>
      </c>
      <c r="R1994" s="43" cm="1">
        <f t="array" ref="R1994">COUNTIF(Table2[Average imdb],"&lt;"&amp;Table2[[#This Row],[Average imdb]])/COUNT((Table2[Average imdb])-1)</f>
        <v>0.47229551451187335</v>
      </c>
    </row>
    <row r="1995" spans="14:18" x14ac:dyDescent="0.3">
      <c r="N1995" t="s">
        <v>243</v>
      </c>
      <c r="O1995">
        <v>6.6</v>
      </c>
      <c r="P1995" s="14">
        <f t="shared" si="31"/>
        <v>6.5500000000000007</v>
      </c>
      <c r="Q1995">
        <f>COUNTIF(preprocessed!$D$2:$D$3791,director!N741)</f>
        <v>2</v>
      </c>
      <c r="R1995" s="43" cm="1">
        <f t="array" ref="R1995">COUNTIF(Table2[Average imdb],"&lt;"&amp;Table2[[#This Row],[Average imdb]])/COUNT((Table2[Average imdb])-1)</f>
        <v>0.47229551451187335</v>
      </c>
    </row>
    <row r="1996" spans="14:18" x14ac:dyDescent="0.3">
      <c r="N1996" t="s">
        <v>243</v>
      </c>
      <c r="O1996">
        <v>5.6</v>
      </c>
      <c r="P1996" s="14">
        <f t="shared" si="31"/>
        <v>6.5500000000000007</v>
      </c>
      <c r="Q1996">
        <f>COUNTIF(preprocessed!$D$2:$D$3791,director!N43)</f>
        <v>8</v>
      </c>
      <c r="R1996" s="43" cm="1">
        <f t="array" ref="R1996">COUNTIF(Table2[Average imdb],"&lt;"&amp;Table2[[#This Row],[Average imdb]])/COUNT((Table2[Average imdb])-1)</f>
        <v>0.47229551451187335</v>
      </c>
    </row>
    <row r="1997" spans="14:18" x14ac:dyDescent="0.3">
      <c r="N1997" t="s">
        <v>243</v>
      </c>
      <c r="O1997">
        <v>7.2</v>
      </c>
      <c r="P1997" s="14">
        <f t="shared" si="31"/>
        <v>6.5500000000000007</v>
      </c>
      <c r="Q1997">
        <f>COUNTIF(preprocessed!$D$2:$D$3791,director!N680)</f>
        <v>1</v>
      </c>
      <c r="R1997" s="43" cm="1">
        <f t="array" ref="R1997">COUNTIF(Table2[Average imdb],"&lt;"&amp;Table2[[#This Row],[Average imdb]])/COUNT((Table2[Average imdb])-1)</f>
        <v>0.47229551451187335</v>
      </c>
    </row>
    <row r="1998" spans="14:18" x14ac:dyDescent="0.3">
      <c r="N1998" t="s">
        <v>12244</v>
      </c>
      <c r="O1998">
        <v>7.2</v>
      </c>
      <c r="P1998" s="14">
        <f t="shared" si="31"/>
        <v>6.5500000000000007</v>
      </c>
      <c r="Q1998">
        <f>COUNTIF(preprocessed!$D$2:$D$3791,director!N3388)</f>
        <v>2</v>
      </c>
      <c r="R1998" s="43" cm="1">
        <f t="array" ref="R1998">COUNTIF(Table2[Average imdb],"&lt;"&amp;Table2[[#This Row],[Average imdb]])/COUNT((Table2[Average imdb])-1)</f>
        <v>0.47229551451187335</v>
      </c>
    </row>
    <row r="1999" spans="14:18" x14ac:dyDescent="0.3">
      <c r="N1999" t="s">
        <v>243</v>
      </c>
      <c r="O1999">
        <v>8</v>
      </c>
      <c r="P1999" s="14">
        <f t="shared" si="31"/>
        <v>6.5500000000000007</v>
      </c>
      <c r="Q1999">
        <f>COUNTIF(preprocessed!$D$2:$D$3791,director!N275)</f>
        <v>2</v>
      </c>
      <c r="R1999" s="43" cm="1">
        <f t="array" ref="R1999">COUNTIF(Table2[Average imdb],"&lt;"&amp;Table2[[#This Row],[Average imdb]])/COUNT((Table2[Average imdb])-1)</f>
        <v>0.47229551451187335</v>
      </c>
    </row>
    <row r="2000" spans="14:18" x14ac:dyDescent="0.3">
      <c r="N2000" t="s">
        <v>243</v>
      </c>
      <c r="O2000">
        <v>5.9</v>
      </c>
      <c r="P2000" s="14">
        <f t="shared" si="31"/>
        <v>6.5500000000000007</v>
      </c>
      <c r="Q2000">
        <f>COUNTIF(preprocessed!$D$2:$D$3791,director!N462)</f>
        <v>1</v>
      </c>
      <c r="R2000" s="43" cm="1">
        <f t="array" ref="R2000">COUNTIF(Table2[Average imdb],"&lt;"&amp;Table2[[#This Row],[Average imdb]])/COUNT((Table2[Average imdb])-1)</f>
        <v>0.47229551451187335</v>
      </c>
    </row>
    <row r="2001" spans="14:18" x14ac:dyDescent="0.3">
      <c r="N2001" t="s">
        <v>12244</v>
      </c>
      <c r="O2001">
        <v>5.9</v>
      </c>
      <c r="P2001" s="14">
        <f t="shared" si="31"/>
        <v>6.5500000000000007</v>
      </c>
      <c r="Q2001">
        <f>COUNTIF(preprocessed!$D$2:$D$3791,director!N3442)</f>
        <v>1</v>
      </c>
      <c r="R2001" s="43" cm="1">
        <f t="array" ref="R2001">COUNTIF(Table2[Average imdb],"&lt;"&amp;Table2[[#This Row],[Average imdb]])/COUNT((Table2[Average imdb])-1)</f>
        <v>0.47229551451187335</v>
      </c>
    </row>
    <row r="2002" spans="14:18" x14ac:dyDescent="0.3">
      <c r="N2002" t="s">
        <v>3668</v>
      </c>
      <c r="O2002">
        <v>7.5</v>
      </c>
      <c r="P2002" s="14">
        <f t="shared" si="31"/>
        <v>6.5333333333333341</v>
      </c>
      <c r="Q2002">
        <f>COUNTIF(preprocessed!$D$2:$D$3791,director!N2865)</f>
        <v>10</v>
      </c>
      <c r="R2002" s="43" cm="1">
        <f t="array" ref="R2002">COUNTIF(Table2[Average imdb],"&lt;"&amp;Table2[[#This Row],[Average imdb]])/COUNT((Table2[Average imdb])-1)</f>
        <v>0.47071240105540896</v>
      </c>
    </row>
    <row r="2003" spans="14:18" x14ac:dyDescent="0.3">
      <c r="N2003" t="s">
        <v>8102</v>
      </c>
      <c r="O2003">
        <v>6.7</v>
      </c>
      <c r="P2003" s="14">
        <f t="shared" si="31"/>
        <v>6.5333333333333341</v>
      </c>
      <c r="Q2003">
        <f>COUNTIF(preprocessed!$D$2:$D$3791,director!N2208)</f>
        <v>7</v>
      </c>
      <c r="R2003" s="43" cm="1">
        <f t="array" ref="R2003">COUNTIF(Table2[Average imdb],"&lt;"&amp;Table2[[#This Row],[Average imdb]])/COUNT((Table2[Average imdb])-1)</f>
        <v>0.47071240105540896</v>
      </c>
    </row>
    <row r="2004" spans="14:18" x14ac:dyDescent="0.3">
      <c r="N2004" t="s">
        <v>3668</v>
      </c>
      <c r="O2004">
        <v>6.3</v>
      </c>
      <c r="P2004" s="14">
        <f t="shared" si="31"/>
        <v>6.5333333333333341</v>
      </c>
      <c r="Q2004">
        <f>COUNTIF(preprocessed!$D$2:$D$3791,director!N1388)</f>
        <v>5</v>
      </c>
      <c r="R2004" s="43" cm="1">
        <f t="array" ref="R2004">COUNTIF(Table2[Average imdb],"&lt;"&amp;Table2[[#This Row],[Average imdb]])/COUNT((Table2[Average imdb])-1)</f>
        <v>0.47071240105540896</v>
      </c>
    </row>
    <row r="2005" spans="14:18" x14ac:dyDescent="0.3">
      <c r="N2005" t="s">
        <v>3668</v>
      </c>
      <c r="O2005">
        <v>5.8</v>
      </c>
      <c r="P2005" s="14">
        <f t="shared" si="31"/>
        <v>6.5333333333333341</v>
      </c>
      <c r="Q2005">
        <f>COUNTIF(preprocessed!$D$2:$D$3791,director!N918)</f>
        <v>3</v>
      </c>
      <c r="R2005" s="43" cm="1">
        <f t="array" ref="R2005">COUNTIF(Table2[Average imdb],"&lt;"&amp;Table2[[#This Row],[Average imdb]])/COUNT((Table2[Average imdb])-1)</f>
        <v>0.47071240105540896</v>
      </c>
    </row>
    <row r="2006" spans="14:18" x14ac:dyDescent="0.3">
      <c r="N2006" t="s">
        <v>8102</v>
      </c>
      <c r="O2006">
        <v>6.9</v>
      </c>
      <c r="P2006" s="14">
        <f t="shared" si="31"/>
        <v>6.5333333333333341</v>
      </c>
      <c r="Q2006">
        <f>COUNTIF(preprocessed!$D$2:$D$3791,director!N3317)</f>
        <v>1</v>
      </c>
      <c r="R2006" s="43" cm="1">
        <f t="array" ref="R2006">COUNTIF(Table2[Average imdb],"&lt;"&amp;Table2[[#This Row],[Average imdb]])/COUNT((Table2[Average imdb])-1)</f>
        <v>0.47071240105540896</v>
      </c>
    </row>
    <row r="2007" spans="14:18" x14ac:dyDescent="0.3">
      <c r="N2007" t="s">
        <v>8102</v>
      </c>
      <c r="O2007">
        <v>6</v>
      </c>
      <c r="P2007" s="14">
        <f t="shared" si="31"/>
        <v>6.5333333333333341</v>
      </c>
      <c r="Q2007">
        <f>COUNTIF(preprocessed!$D$2:$D$3791,director!N2385)</f>
        <v>1</v>
      </c>
      <c r="R2007" s="43" cm="1">
        <f t="array" ref="R2007">COUNTIF(Table2[Average imdb],"&lt;"&amp;Table2[[#This Row],[Average imdb]])/COUNT((Table2[Average imdb])-1)</f>
        <v>0.47071240105540896</v>
      </c>
    </row>
    <row r="2008" spans="14:18" x14ac:dyDescent="0.3">
      <c r="N2008" t="s">
        <v>2502</v>
      </c>
      <c r="O2008">
        <v>6.6</v>
      </c>
      <c r="P2008" s="14">
        <f t="shared" si="31"/>
        <v>6.5250000000000004</v>
      </c>
      <c r="Q2008">
        <f>COUNTIF(preprocessed!$D$2:$D$3791,director!N1924)</f>
        <v>13</v>
      </c>
      <c r="R2008" s="43" cm="1">
        <f t="array" ref="R2008">COUNTIF(Table2[Average imdb],"&lt;"&amp;Table2[[#This Row],[Average imdb]])/COUNT((Table2[Average imdb])-1)</f>
        <v>0.46860158311345645</v>
      </c>
    </row>
    <row r="2009" spans="14:18" x14ac:dyDescent="0.3">
      <c r="N2009" t="s">
        <v>2502</v>
      </c>
      <c r="O2009">
        <v>6.7</v>
      </c>
      <c r="P2009" s="14">
        <f t="shared" si="31"/>
        <v>6.5250000000000004</v>
      </c>
      <c r="Q2009">
        <f>COUNTIF(preprocessed!$D$2:$D$3791,director!N598)</f>
        <v>2</v>
      </c>
      <c r="R2009" s="43" cm="1">
        <f t="array" ref="R2009">COUNTIF(Table2[Average imdb],"&lt;"&amp;Table2[[#This Row],[Average imdb]])/COUNT((Table2[Average imdb])-1)</f>
        <v>0.46860158311345645</v>
      </c>
    </row>
    <row r="2010" spans="14:18" x14ac:dyDescent="0.3">
      <c r="N2010" t="s">
        <v>6986</v>
      </c>
      <c r="O2010">
        <v>5.2</v>
      </c>
      <c r="P2010" s="14">
        <f t="shared" si="31"/>
        <v>6.5250000000000004</v>
      </c>
      <c r="Q2010">
        <f>COUNTIF(preprocessed!$D$2:$D$3791,director!N1875)</f>
        <v>5</v>
      </c>
      <c r="R2010" s="43" cm="1">
        <f t="array" ref="R2010">COUNTIF(Table2[Average imdb],"&lt;"&amp;Table2[[#This Row],[Average imdb]])/COUNT((Table2[Average imdb])-1)</f>
        <v>0.46860158311345645</v>
      </c>
    </row>
    <row r="2011" spans="14:18" x14ac:dyDescent="0.3">
      <c r="N2011" t="s">
        <v>2502</v>
      </c>
      <c r="O2011">
        <v>6</v>
      </c>
      <c r="P2011" s="14">
        <f t="shared" si="31"/>
        <v>6.5250000000000004</v>
      </c>
      <c r="Q2011">
        <f>COUNTIF(preprocessed!$D$2:$D$3791,director!N1307)</f>
        <v>2</v>
      </c>
      <c r="R2011" s="43" cm="1">
        <f t="array" ref="R2011">COUNTIF(Table2[Average imdb],"&lt;"&amp;Table2[[#This Row],[Average imdb]])/COUNT((Table2[Average imdb])-1)</f>
        <v>0.46860158311345645</v>
      </c>
    </row>
    <row r="2012" spans="14:18" x14ac:dyDescent="0.3">
      <c r="N2012" t="s">
        <v>2502</v>
      </c>
      <c r="O2012">
        <v>6.8</v>
      </c>
      <c r="P2012" s="14">
        <f t="shared" si="31"/>
        <v>6.5250000000000004</v>
      </c>
      <c r="Q2012">
        <f>COUNTIF(preprocessed!$D$2:$D$3791,director!N1909)</f>
        <v>3</v>
      </c>
      <c r="R2012" s="43" cm="1">
        <f t="array" ref="R2012">COUNTIF(Table2[Average imdb],"&lt;"&amp;Table2[[#This Row],[Average imdb]])/COUNT((Table2[Average imdb])-1)</f>
        <v>0.46860158311345645</v>
      </c>
    </row>
    <row r="2013" spans="14:18" x14ac:dyDescent="0.3">
      <c r="N2013" t="s">
        <v>6986</v>
      </c>
      <c r="O2013">
        <v>7.8</v>
      </c>
      <c r="P2013" s="14">
        <f t="shared" si="31"/>
        <v>6.5250000000000004</v>
      </c>
      <c r="Q2013">
        <f>COUNTIF(preprocessed!$D$2:$D$3791,director!N2293)</f>
        <v>3</v>
      </c>
      <c r="R2013" s="43" cm="1">
        <f t="array" ref="R2013">COUNTIF(Table2[Average imdb],"&lt;"&amp;Table2[[#This Row],[Average imdb]])/COUNT((Table2[Average imdb])-1)</f>
        <v>0.46860158311345645</v>
      </c>
    </row>
    <row r="2014" spans="14:18" x14ac:dyDescent="0.3">
      <c r="N2014" t="s">
        <v>6986</v>
      </c>
      <c r="O2014">
        <v>7.1</v>
      </c>
      <c r="P2014" s="14">
        <f t="shared" si="31"/>
        <v>6.5250000000000004</v>
      </c>
      <c r="Q2014">
        <f>COUNTIF(preprocessed!$D$2:$D$3791,director!N2569)</f>
        <v>3</v>
      </c>
      <c r="R2014" s="43" cm="1">
        <f t="array" ref="R2014">COUNTIF(Table2[Average imdb],"&lt;"&amp;Table2[[#This Row],[Average imdb]])/COUNT((Table2[Average imdb])-1)</f>
        <v>0.46860158311345645</v>
      </c>
    </row>
    <row r="2015" spans="14:18" x14ac:dyDescent="0.3">
      <c r="N2015" t="s">
        <v>6986</v>
      </c>
      <c r="O2015">
        <v>6</v>
      </c>
      <c r="P2015" s="14">
        <f t="shared" si="31"/>
        <v>6.5250000000000004</v>
      </c>
      <c r="Q2015">
        <f>COUNTIF(preprocessed!$D$2:$D$3791,director!N2670)</f>
        <v>3</v>
      </c>
      <c r="R2015" s="43" cm="1">
        <f t="array" ref="R2015">COUNTIF(Table2[Average imdb],"&lt;"&amp;Table2[[#This Row],[Average imdb]])/COUNT((Table2[Average imdb])-1)</f>
        <v>0.46860158311345645</v>
      </c>
    </row>
    <row r="2016" spans="14:18" x14ac:dyDescent="0.3">
      <c r="N2016" t="s">
        <v>3611</v>
      </c>
      <c r="O2016">
        <v>7</v>
      </c>
      <c r="P2016" s="14">
        <f t="shared" si="31"/>
        <v>6.5199999999999987</v>
      </c>
      <c r="Q2016">
        <f>COUNTIF(preprocessed!$D$2:$D$3791,director!N905)</f>
        <v>8</v>
      </c>
      <c r="R2016" s="43" cm="1">
        <f t="array" ref="R2016">COUNTIF(Table2[Average imdb],"&lt;"&amp;Table2[[#This Row],[Average imdb]])/COUNT((Table2[Average imdb])-1)</f>
        <v>0.46728232189973617</v>
      </c>
    </row>
    <row r="2017" spans="14:18" x14ac:dyDescent="0.3">
      <c r="N2017" t="s">
        <v>3611</v>
      </c>
      <c r="O2017">
        <v>5.3</v>
      </c>
      <c r="P2017" s="14">
        <f t="shared" si="31"/>
        <v>6.5199999999999987</v>
      </c>
      <c r="Q2017">
        <f>COUNTIF(preprocessed!$D$2:$D$3791,director!N1362)</f>
        <v>4</v>
      </c>
      <c r="R2017" s="43" cm="1">
        <f t="array" ref="R2017">COUNTIF(Table2[Average imdb],"&lt;"&amp;Table2[[#This Row],[Average imdb]])/COUNT((Table2[Average imdb])-1)</f>
        <v>0.46728232189973617</v>
      </c>
    </row>
    <row r="2018" spans="14:18" x14ac:dyDescent="0.3">
      <c r="N2018" t="s">
        <v>3611</v>
      </c>
      <c r="O2018">
        <v>6.6</v>
      </c>
      <c r="P2018" s="14">
        <f t="shared" si="31"/>
        <v>6.5199999999999987</v>
      </c>
      <c r="Q2018">
        <f>COUNTIF(preprocessed!$D$2:$D$3791,director!N957)</f>
        <v>3</v>
      </c>
      <c r="R2018" s="43" cm="1">
        <f t="array" ref="R2018">COUNTIF(Table2[Average imdb],"&lt;"&amp;Table2[[#This Row],[Average imdb]])/COUNT((Table2[Average imdb])-1)</f>
        <v>0.46728232189973617</v>
      </c>
    </row>
    <row r="2019" spans="14:18" x14ac:dyDescent="0.3">
      <c r="N2019" t="s">
        <v>3611</v>
      </c>
      <c r="O2019">
        <v>6.9</v>
      </c>
      <c r="P2019" s="14">
        <f t="shared" si="31"/>
        <v>6.5199999999999987</v>
      </c>
      <c r="Q2019">
        <f>COUNTIF(preprocessed!$D$2:$D$3791,director!N1159)</f>
        <v>6</v>
      </c>
      <c r="R2019" s="43" cm="1">
        <f t="array" ref="R2019">COUNTIF(Table2[Average imdb],"&lt;"&amp;Table2[[#This Row],[Average imdb]])/COUNT((Table2[Average imdb])-1)</f>
        <v>0.46728232189973617</v>
      </c>
    </row>
    <row r="2020" spans="14:18" x14ac:dyDescent="0.3">
      <c r="N2020" t="s">
        <v>3611</v>
      </c>
      <c r="O2020">
        <v>6.8</v>
      </c>
      <c r="P2020" s="14">
        <f t="shared" si="31"/>
        <v>6.5199999999999987</v>
      </c>
      <c r="Q2020">
        <f>COUNTIF(preprocessed!$D$2:$D$3791,director!N2536)</f>
        <v>1</v>
      </c>
      <c r="R2020" s="43" cm="1">
        <f t="array" ref="R2020">COUNTIF(Table2[Average imdb],"&lt;"&amp;Table2[[#This Row],[Average imdb]])/COUNT((Table2[Average imdb])-1)</f>
        <v>0.46728232189973617</v>
      </c>
    </row>
    <row r="2021" spans="14:18" x14ac:dyDescent="0.3">
      <c r="N2021" t="s">
        <v>989</v>
      </c>
      <c r="O2021">
        <v>6</v>
      </c>
      <c r="P2021" s="14">
        <f t="shared" si="31"/>
        <v>6.5166666666666666</v>
      </c>
      <c r="Q2021">
        <f>COUNTIF(preprocessed!$D$2:$D$3791,director!N632)</f>
        <v>19</v>
      </c>
      <c r="R2021" s="43" cm="1">
        <f t="array" ref="R2021">COUNTIF(Table2[Average imdb],"&lt;"&amp;Table2[[#This Row],[Average imdb]])/COUNT((Table2[Average imdb])-1)</f>
        <v>0.46569920844327178</v>
      </c>
    </row>
    <row r="2022" spans="14:18" x14ac:dyDescent="0.3">
      <c r="N2022" t="s">
        <v>989</v>
      </c>
      <c r="O2022">
        <v>6.1</v>
      </c>
      <c r="P2022" s="14">
        <f t="shared" si="31"/>
        <v>6.5166666666666666</v>
      </c>
      <c r="Q2022">
        <f>COUNTIF(preprocessed!$D$2:$D$3791,director!N212)</f>
        <v>16</v>
      </c>
      <c r="R2022" s="43" cm="1">
        <f t="array" ref="R2022">COUNTIF(Table2[Average imdb],"&lt;"&amp;Table2[[#This Row],[Average imdb]])/COUNT((Table2[Average imdb])-1)</f>
        <v>0.46569920844327178</v>
      </c>
    </row>
    <row r="2023" spans="14:18" x14ac:dyDescent="0.3">
      <c r="N2023" t="s">
        <v>989</v>
      </c>
      <c r="O2023">
        <v>6.3</v>
      </c>
      <c r="P2023" s="14">
        <f t="shared" si="31"/>
        <v>6.5166666666666666</v>
      </c>
      <c r="Q2023">
        <f>COUNTIF(preprocessed!$D$2:$D$3791,director!N717)</f>
        <v>6</v>
      </c>
      <c r="R2023" s="43" cm="1">
        <f t="array" ref="R2023">COUNTIF(Table2[Average imdb],"&lt;"&amp;Table2[[#This Row],[Average imdb]])/COUNT((Table2[Average imdb])-1)</f>
        <v>0.46569920844327178</v>
      </c>
    </row>
    <row r="2024" spans="14:18" x14ac:dyDescent="0.3">
      <c r="N2024" t="s">
        <v>989</v>
      </c>
      <c r="O2024">
        <v>7.3</v>
      </c>
      <c r="P2024" s="14">
        <f t="shared" si="31"/>
        <v>6.5166666666666666</v>
      </c>
      <c r="Q2024">
        <f>COUNTIF(preprocessed!$D$2:$D$3791,director!N436)</f>
        <v>3</v>
      </c>
      <c r="R2024" s="43" cm="1">
        <f t="array" ref="R2024">COUNTIF(Table2[Average imdb],"&lt;"&amp;Table2[[#This Row],[Average imdb]])/COUNT((Table2[Average imdb])-1)</f>
        <v>0.46569920844327178</v>
      </c>
    </row>
    <row r="2025" spans="14:18" x14ac:dyDescent="0.3">
      <c r="N2025" t="s">
        <v>989</v>
      </c>
      <c r="O2025">
        <v>6</v>
      </c>
      <c r="P2025" s="14">
        <f t="shared" si="31"/>
        <v>6.5166666666666666</v>
      </c>
      <c r="Q2025">
        <f>COUNTIF(preprocessed!$D$2:$D$3791,director!N234)</f>
        <v>2</v>
      </c>
      <c r="R2025" s="43" cm="1">
        <f t="array" ref="R2025">COUNTIF(Table2[Average imdb],"&lt;"&amp;Table2[[#This Row],[Average imdb]])/COUNT((Table2[Average imdb])-1)</f>
        <v>0.46569920844327178</v>
      </c>
    </row>
    <row r="2026" spans="14:18" x14ac:dyDescent="0.3">
      <c r="N2026" t="s">
        <v>989</v>
      </c>
      <c r="O2026">
        <v>7.4</v>
      </c>
      <c r="P2026" s="14">
        <f t="shared" si="31"/>
        <v>6.5166666666666666</v>
      </c>
      <c r="Q2026">
        <f>COUNTIF(preprocessed!$D$2:$D$3791,director!N1257)</f>
        <v>2</v>
      </c>
      <c r="R2026" s="43" cm="1">
        <f t="array" ref="R2026">COUNTIF(Table2[Average imdb],"&lt;"&amp;Table2[[#This Row],[Average imdb]])/COUNT((Table2[Average imdb])-1)</f>
        <v>0.46569920844327178</v>
      </c>
    </row>
    <row r="2027" spans="14:18" x14ac:dyDescent="0.3">
      <c r="N2027" t="s">
        <v>523</v>
      </c>
      <c r="O2027">
        <v>6.1</v>
      </c>
      <c r="P2027" s="14">
        <f t="shared" si="31"/>
        <v>6.5</v>
      </c>
      <c r="Q2027">
        <f>COUNTIF(preprocessed!$D$2:$D$3791,director!N633)</f>
        <v>19</v>
      </c>
      <c r="R2027" s="43" cm="1">
        <f t="array" ref="R2027">COUNTIF(Table2[Average imdb],"&lt;"&amp;Table2[[#This Row],[Average imdb]])/COUNT((Table2[Average imdb])-1)</f>
        <v>0.44300791556728231</v>
      </c>
    </row>
    <row r="2028" spans="14:18" x14ac:dyDescent="0.3">
      <c r="N2028" t="s">
        <v>701</v>
      </c>
      <c r="O2028">
        <v>6.4</v>
      </c>
      <c r="P2028" s="14">
        <f t="shared" si="31"/>
        <v>6.5</v>
      </c>
      <c r="Q2028">
        <f>COUNTIF(preprocessed!$D$2:$D$3791,director!N1930)</f>
        <v>13</v>
      </c>
      <c r="R2028" s="43" cm="1">
        <f t="array" ref="R2028">COUNTIF(Table2[Average imdb],"&lt;"&amp;Table2[[#This Row],[Average imdb]])/COUNT((Table2[Average imdb])-1)</f>
        <v>0.44300791556728231</v>
      </c>
    </row>
    <row r="2029" spans="14:18" x14ac:dyDescent="0.3">
      <c r="N2029" t="s">
        <v>4080</v>
      </c>
      <c r="O2029">
        <v>7.2</v>
      </c>
      <c r="P2029" s="14">
        <f t="shared" si="31"/>
        <v>6.5</v>
      </c>
      <c r="Q2029">
        <f>COUNTIF(preprocessed!$D$2:$D$3791,director!N2324)</f>
        <v>12</v>
      </c>
      <c r="R2029" s="43" cm="1">
        <f t="array" ref="R2029">COUNTIF(Table2[Average imdb],"&lt;"&amp;Table2[[#This Row],[Average imdb]])/COUNT((Table2[Average imdb])-1)</f>
        <v>0.44300791556728231</v>
      </c>
    </row>
    <row r="2030" spans="14:18" x14ac:dyDescent="0.3">
      <c r="N2030" t="s">
        <v>6063</v>
      </c>
      <c r="O2030">
        <v>6.5</v>
      </c>
      <c r="P2030" s="14">
        <f t="shared" si="31"/>
        <v>6.5</v>
      </c>
      <c r="Q2030">
        <f>COUNTIF(preprocessed!$D$2:$D$3791,director!N1601)</f>
        <v>10</v>
      </c>
      <c r="R2030" s="43" cm="1">
        <f t="array" ref="R2030">COUNTIF(Table2[Average imdb],"&lt;"&amp;Table2[[#This Row],[Average imdb]])/COUNT((Table2[Average imdb])-1)</f>
        <v>0.44300791556728231</v>
      </c>
    </row>
    <row r="2031" spans="14:18" x14ac:dyDescent="0.3">
      <c r="N2031" t="s">
        <v>6952</v>
      </c>
      <c r="O2031">
        <v>6.5</v>
      </c>
      <c r="P2031" s="14">
        <f t="shared" si="31"/>
        <v>6.5</v>
      </c>
      <c r="Q2031">
        <f>COUNTIF(preprocessed!$D$2:$D$3791,director!N1863)</f>
        <v>1</v>
      </c>
      <c r="R2031" s="43" cm="1">
        <f t="array" ref="R2031">COUNTIF(Table2[Average imdb],"&lt;"&amp;Table2[[#This Row],[Average imdb]])/COUNT((Table2[Average imdb])-1)</f>
        <v>0.44300791556728231</v>
      </c>
    </row>
    <row r="2032" spans="14:18" x14ac:dyDescent="0.3">
      <c r="N2032" t="s">
        <v>523</v>
      </c>
      <c r="O2032">
        <v>6.1</v>
      </c>
      <c r="P2032" s="14">
        <f t="shared" si="31"/>
        <v>6.5</v>
      </c>
      <c r="Q2032">
        <f>COUNTIF(preprocessed!$D$2:$D$3791,director!N102)</f>
        <v>9</v>
      </c>
      <c r="R2032" s="43" cm="1">
        <f t="array" ref="R2032">COUNTIF(Table2[Average imdb],"&lt;"&amp;Table2[[#This Row],[Average imdb]])/COUNT((Table2[Average imdb])-1)</f>
        <v>0.44300791556728231</v>
      </c>
    </row>
    <row r="2033" spans="14:18" x14ac:dyDescent="0.3">
      <c r="N2033" t="s">
        <v>9969</v>
      </c>
      <c r="O2033">
        <v>6.5</v>
      </c>
      <c r="P2033" s="14">
        <f t="shared" si="31"/>
        <v>6.5</v>
      </c>
      <c r="Q2033">
        <f>COUNTIF(preprocessed!$D$2:$D$3791,director!N2760)</f>
        <v>9</v>
      </c>
      <c r="R2033" s="43" cm="1">
        <f t="array" ref="R2033">COUNTIF(Table2[Average imdb],"&lt;"&amp;Table2[[#This Row],[Average imdb]])/COUNT((Table2[Average imdb])-1)</f>
        <v>0.44300791556728231</v>
      </c>
    </row>
    <row r="2034" spans="14:18" x14ac:dyDescent="0.3">
      <c r="N2034" t="s">
        <v>11156</v>
      </c>
      <c r="O2034">
        <v>6.5</v>
      </c>
      <c r="P2034" s="14">
        <f t="shared" si="31"/>
        <v>6.5</v>
      </c>
      <c r="Q2034">
        <f>COUNTIF(preprocessed!$D$2:$D$3791,director!N3099)</f>
        <v>9</v>
      </c>
      <c r="R2034" s="43" cm="1">
        <f t="array" ref="R2034">COUNTIF(Table2[Average imdb],"&lt;"&amp;Table2[[#This Row],[Average imdb]])/COUNT((Table2[Average imdb])-1)</f>
        <v>0.44300791556728231</v>
      </c>
    </row>
    <row r="2035" spans="14:18" x14ac:dyDescent="0.3">
      <c r="N2035" t="s">
        <v>1768</v>
      </c>
      <c r="O2035">
        <v>7.1</v>
      </c>
      <c r="P2035" s="14">
        <f t="shared" si="31"/>
        <v>6.5</v>
      </c>
      <c r="Q2035">
        <f>COUNTIF(preprocessed!$D$2:$D$3791,director!N1992)</f>
        <v>2</v>
      </c>
      <c r="R2035" s="43" cm="1">
        <f t="array" ref="R2035">COUNTIF(Table2[Average imdb],"&lt;"&amp;Table2[[#This Row],[Average imdb]])/COUNT((Table2[Average imdb])-1)</f>
        <v>0.44300791556728231</v>
      </c>
    </row>
    <row r="2036" spans="14:18" x14ac:dyDescent="0.3">
      <c r="N2036" t="s">
        <v>10398</v>
      </c>
      <c r="O2036">
        <v>6.5</v>
      </c>
      <c r="P2036" s="14">
        <f t="shared" si="31"/>
        <v>6.5</v>
      </c>
      <c r="Q2036">
        <f>COUNTIF(preprocessed!$D$2:$D$3791,director!N2887)</f>
        <v>8</v>
      </c>
      <c r="R2036" s="43" cm="1">
        <f t="array" ref="R2036">COUNTIF(Table2[Average imdb],"&lt;"&amp;Table2[[#This Row],[Average imdb]])/COUNT((Table2[Average imdb])-1)</f>
        <v>0.44300791556728231</v>
      </c>
    </row>
    <row r="2037" spans="14:18" x14ac:dyDescent="0.3">
      <c r="N2037" t="s">
        <v>1768</v>
      </c>
      <c r="O2037">
        <v>5.5</v>
      </c>
      <c r="P2037" s="14">
        <f t="shared" si="31"/>
        <v>6.5</v>
      </c>
      <c r="Q2037">
        <f>COUNTIF(preprocessed!$D$2:$D$3791,director!N405)</f>
        <v>7</v>
      </c>
      <c r="R2037" s="43" cm="1">
        <f t="array" ref="R2037">COUNTIF(Table2[Average imdb],"&lt;"&amp;Table2[[#This Row],[Average imdb]])/COUNT((Table2[Average imdb])-1)</f>
        <v>0.44300791556728231</v>
      </c>
    </row>
    <row r="2038" spans="14:18" x14ac:dyDescent="0.3">
      <c r="N2038" t="s">
        <v>523</v>
      </c>
      <c r="O2038">
        <v>6.5</v>
      </c>
      <c r="P2038" s="14">
        <f t="shared" si="31"/>
        <v>6.5</v>
      </c>
      <c r="Q2038">
        <f>COUNTIF(preprocessed!$D$2:$D$3791,director!N825)</f>
        <v>7</v>
      </c>
      <c r="R2038" s="43" cm="1">
        <f t="array" ref="R2038">COUNTIF(Table2[Average imdb],"&lt;"&amp;Table2[[#This Row],[Average imdb]])/COUNT((Table2[Average imdb])-1)</f>
        <v>0.44300791556728231</v>
      </c>
    </row>
    <row r="2039" spans="14:18" x14ac:dyDescent="0.3">
      <c r="N2039" t="s">
        <v>7541</v>
      </c>
      <c r="O2039">
        <v>6.5</v>
      </c>
      <c r="P2039" s="14">
        <f t="shared" si="31"/>
        <v>6.5</v>
      </c>
      <c r="Q2039">
        <f>COUNTIF(preprocessed!$D$2:$D$3791,director!N2041)</f>
        <v>2</v>
      </c>
      <c r="R2039" s="43" cm="1">
        <f t="array" ref="R2039">COUNTIF(Table2[Average imdb],"&lt;"&amp;Table2[[#This Row],[Average imdb]])/COUNT((Table2[Average imdb])-1)</f>
        <v>0.44300791556728231</v>
      </c>
    </row>
    <row r="2040" spans="14:18" x14ac:dyDescent="0.3">
      <c r="N2040" t="s">
        <v>8911</v>
      </c>
      <c r="O2040">
        <v>6.5</v>
      </c>
      <c r="P2040" s="14">
        <f t="shared" si="31"/>
        <v>6.5</v>
      </c>
      <c r="Q2040">
        <f>COUNTIF(preprocessed!$D$2:$D$3791,director!N2446)</f>
        <v>7</v>
      </c>
      <c r="R2040" s="43" cm="1">
        <f t="array" ref="R2040">COUNTIF(Table2[Average imdb],"&lt;"&amp;Table2[[#This Row],[Average imdb]])/COUNT((Table2[Average imdb])-1)</f>
        <v>0.44300791556728231</v>
      </c>
    </row>
    <row r="2041" spans="14:18" x14ac:dyDescent="0.3">
      <c r="N2041" t="s">
        <v>4786</v>
      </c>
      <c r="O2041">
        <v>6.8</v>
      </c>
      <c r="P2041" s="14">
        <f t="shared" si="31"/>
        <v>6.5</v>
      </c>
      <c r="Q2041">
        <f>COUNTIF(preprocessed!$D$2:$D$3791,director!N1233)</f>
        <v>6</v>
      </c>
      <c r="R2041" s="43" cm="1">
        <f t="array" ref="R2041">COUNTIF(Table2[Average imdb],"&lt;"&amp;Table2[[#This Row],[Average imdb]])/COUNT((Table2[Average imdb])-1)</f>
        <v>0.44300791556728231</v>
      </c>
    </row>
    <row r="2042" spans="14:18" x14ac:dyDescent="0.3">
      <c r="N2042" t="s">
        <v>6278</v>
      </c>
      <c r="O2042">
        <v>6.5</v>
      </c>
      <c r="P2042" s="14">
        <f t="shared" si="31"/>
        <v>6.5</v>
      </c>
      <c r="Q2042">
        <f>COUNTIF(preprocessed!$D$2:$D$3791,director!N1663)</f>
        <v>6</v>
      </c>
      <c r="R2042" s="43" cm="1">
        <f t="array" ref="R2042">COUNTIF(Table2[Average imdb],"&lt;"&amp;Table2[[#This Row],[Average imdb]])/COUNT((Table2[Average imdb])-1)</f>
        <v>0.44300791556728231</v>
      </c>
    </row>
    <row r="2043" spans="14:18" x14ac:dyDescent="0.3">
      <c r="N2043" t="s">
        <v>6402</v>
      </c>
      <c r="O2043">
        <v>6.5</v>
      </c>
      <c r="P2043" s="14">
        <f t="shared" si="31"/>
        <v>6.5</v>
      </c>
      <c r="Q2043">
        <f>COUNTIF(preprocessed!$D$2:$D$3791,director!N1700)</f>
        <v>3</v>
      </c>
      <c r="R2043" s="43" cm="1">
        <f t="array" ref="R2043">COUNTIF(Table2[Average imdb],"&lt;"&amp;Table2[[#This Row],[Average imdb]])/COUNT((Table2[Average imdb])-1)</f>
        <v>0.44300791556728231</v>
      </c>
    </row>
    <row r="2044" spans="14:18" x14ac:dyDescent="0.3">
      <c r="N2044" t="s">
        <v>8326</v>
      </c>
      <c r="O2044">
        <v>6.5</v>
      </c>
      <c r="P2044" s="14">
        <f t="shared" si="31"/>
        <v>6.5</v>
      </c>
      <c r="Q2044">
        <f>COUNTIF(preprocessed!$D$2:$D$3791,director!N2271)</f>
        <v>1</v>
      </c>
      <c r="R2044" s="43" cm="1">
        <f t="array" ref="R2044">COUNTIF(Table2[Average imdb],"&lt;"&amp;Table2[[#This Row],[Average imdb]])/COUNT((Table2[Average imdb])-1)</f>
        <v>0.44300791556728231</v>
      </c>
    </row>
    <row r="2045" spans="14:18" x14ac:dyDescent="0.3">
      <c r="N2045" t="s">
        <v>10072</v>
      </c>
      <c r="O2045">
        <v>6.5</v>
      </c>
      <c r="P2045" s="14">
        <f t="shared" si="31"/>
        <v>6.5</v>
      </c>
      <c r="Q2045">
        <f>COUNTIF(preprocessed!$D$2:$D$3791,director!N2793)</f>
        <v>6</v>
      </c>
      <c r="R2045" s="43" cm="1">
        <f t="array" ref="R2045">COUNTIF(Table2[Average imdb],"&lt;"&amp;Table2[[#This Row],[Average imdb]])/COUNT((Table2[Average imdb])-1)</f>
        <v>0.44300791556728231</v>
      </c>
    </row>
    <row r="2046" spans="14:18" x14ac:dyDescent="0.3">
      <c r="N2046" t="s">
        <v>2086</v>
      </c>
      <c r="O2046">
        <v>6.5</v>
      </c>
      <c r="P2046" s="14">
        <f t="shared" si="31"/>
        <v>6.5</v>
      </c>
      <c r="Q2046">
        <f>COUNTIF(preprocessed!$D$2:$D$3791,director!N486)</f>
        <v>5</v>
      </c>
      <c r="R2046" s="43" cm="1">
        <f t="array" ref="R2046">COUNTIF(Table2[Average imdb],"&lt;"&amp;Table2[[#This Row],[Average imdb]])/COUNT((Table2[Average imdb])-1)</f>
        <v>0.44300791556728231</v>
      </c>
    </row>
    <row r="2047" spans="14:18" x14ac:dyDescent="0.3">
      <c r="N2047" t="s">
        <v>250</v>
      </c>
      <c r="O2047">
        <v>6.1</v>
      </c>
      <c r="P2047" s="14">
        <f t="shared" si="31"/>
        <v>6.5</v>
      </c>
      <c r="Q2047">
        <f>COUNTIF(preprocessed!$D$2:$D$3791,director!N1551)</f>
        <v>5</v>
      </c>
      <c r="R2047" s="43" cm="1">
        <f t="array" ref="R2047">COUNTIF(Table2[Average imdb],"&lt;"&amp;Table2[[#This Row],[Average imdb]])/COUNT((Table2[Average imdb])-1)</f>
        <v>0.44300791556728231</v>
      </c>
    </row>
    <row r="2048" spans="14:18" x14ac:dyDescent="0.3">
      <c r="N2048" t="s">
        <v>4786</v>
      </c>
      <c r="O2048">
        <v>6.2</v>
      </c>
      <c r="P2048" s="14">
        <f t="shared" si="31"/>
        <v>6.5</v>
      </c>
      <c r="Q2048">
        <f>COUNTIF(preprocessed!$D$2:$D$3791,director!N1686)</f>
        <v>5</v>
      </c>
      <c r="R2048" s="43" cm="1">
        <f t="array" ref="R2048">COUNTIF(Table2[Average imdb],"&lt;"&amp;Table2[[#This Row],[Average imdb]])/COUNT((Table2[Average imdb])-1)</f>
        <v>0.44300791556728231</v>
      </c>
    </row>
    <row r="2049" spans="14:18" x14ac:dyDescent="0.3">
      <c r="N2049" t="s">
        <v>11792</v>
      </c>
      <c r="O2049">
        <v>5.4</v>
      </c>
      <c r="P2049" s="14">
        <f t="shared" si="31"/>
        <v>6.5</v>
      </c>
      <c r="Q2049">
        <f>COUNTIF(preprocessed!$D$2:$D$3791,director!N3294)</f>
        <v>5</v>
      </c>
      <c r="R2049" s="43" cm="1">
        <f t="array" ref="R2049">COUNTIF(Table2[Average imdb],"&lt;"&amp;Table2[[#This Row],[Average imdb]])/COUNT((Table2[Average imdb])-1)</f>
        <v>0.44300791556728231</v>
      </c>
    </row>
    <row r="2050" spans="14:18" x14ac:dyDescent="0.3">
      <c r="N2050" t="s">
        <v>12061</v>
      </c>
      <c r="O2050">
        <v>6.5</v>
      </c>
      <c r="P2050" s="14">
        <f t="shared" ref="P2050:P2113" si="32">AVERAGEIF($N$2:$N$3791,N2050,$O$2:$O$3791)</f>
        <v>6.5</v>
      </c>
      <c r="Q2050">
        <f>COUNTIF(preprocessed!$D$2:$D$3791,director!N3339)</f>
        <v>1</v>
      </c>
      <c r="R2050" s="43" cm="1">
        <f t="array" ref="R2050">COUNTIF(Table2[Average imdb],"&lt;"&amp;Table2[[#This Row],[Average imdb]])/COUNT((Table2[Average imdb])-1)</f>
        <v>0.44300791556728231</v>
      </c>
    </row>
    <row r="2051" spans="14:18" x14ac:dyDescent="0.3">
      <c r="N2051" t="s">
        <v>1042</v>
      </c>
      <c r="O2051">
        <v>5.3</v>
      </c>
      <c r="P2051" s="14">
        <f t="shared" si="32"/>
        <v>6.5</v>
      </c>
      <c r="Q2051">
        <f>COUNTIF(preprocessed!$D$2:$D$3791,director!N225)</f>
        <v>4</v>
      </c>
      <c r="R2051" s="43" cm="1">
        <f t="array" ref="R2051">COUNTIF(Table2[Average imdb],"&lt;"&amp;Table2[[#This Row],[Average imdb]])/COUNT((Table2[Average imdb])-1)</f>
        <v>0.44300791556728231</v>
      </c>
    </row>
    <row r="2052" spans="14:18" x14ac:dyDescent="0.3">
      <c r="N2052" t="s">
        <v>1042</v>
      </c>
      <c r="O2052">
        <v>6.5</v>
      </c>
      <c r="P2052" s="14">
        <f t="shared" si="32"/>
        <v>6.5</v>
      </c>
      <c r="Q2052">
        <f>COUNTIF(preprocessed!$D$2:$D$3791,director!N522)</f>
        <v>4</v>
      </c>
      <c r="R2052" s="43" cm="1">
        <f t="array" ref="R2052">COUNTIF(Table2[Average imdb],"&lt;"&amp;Table2[[#This Row],[Average imdb]])/COUNT((Table2[Average imdb])-1)</f>
        <v>0.44300791556728231</v>
      </c>
    </row>
    <row r="2053" spans="14:18" x14ac:dyDescent="0.3">
      <c r="N2053" t="s">
        <v>5495</v>
      </c>
      <c r="O2053">
        <v>6.5</v>
      </c>
      <c r="P2053" s="14">
        <f t="shared" si="32"/>
        <v>6.5</v>
      </c>
      <c r="Q2053">
        <f>COUNTIF(preprocessed!$D$2:$D$3791,director!N1431)</f>
        <v>1</v>
      </c>
      <c r="R2053" s="43" cm="1">
        <f t="array" ref="R2053">COUNTIF(Table2[Average imdb],"&lt;"&amp;Table2[[#This Row],[Average imdb]])/COUNT((Table2[Average imdb])-1)</f>
        <v>0.44300791556728231</v>
      </c>
    </row>
    <row r="2054" spans="14:18" x14ac:dyDescent="0.3">
      <c r="N2054" t="s">
        <v>8071</v>
      </c>
      <c r="O2054">
        <v>7.1</v>
      </c>
      <c r="P2054" s="14">
        <f t="shared" si="32"/>
        <v>6.5</v>
      </c>
      <c r="Q2054">
        <f>COUNTIF(preprocessed!$D$2:$D$3791,director!N2199)</f>
        <v>4</v>
      </c>
      <c r="R2054" s="43" cm="1">
        <f t="array" ref="R2054">COUNTIF(Table2[Average imdb],"&lt;"&amp;Table2[[#This Row],[Average imdb]])/COUNT((Table2[Average imdb])-1)</f>
        <v>0.44300791556728231</v>
      </c>
    </row>
    <row r="2055" spans="14:18" x14ac:dyDescent="0.3">
      <c r="N2055" t="s">
        <v>8071</v>
      </c>
      <c r="O2055">
        <v>5.9</v>
      </c>
      <c r="P2055" s="14">
        <f t="shared" si="32"/>
        <v>6.5</v>
      </c>
      <c r="Q2055">
        <f>COUNTIF(preprocessed!$D$2:$D$3791,director!N2429)</f>
        <v>4</v>
      </c>
      <c r="R2055" s="43" cm="1">
        <f t="array" ref="R2055">COUNTIF(Table2[Average imdb],"&lt;"&amp;Table2[[#This Row],[Average imdb]])/COUNT((Table2[Average imdb])-1)</f>
        <v>0.44300791556728231</v>
      </c>
    </row>
    <row r="2056" spans="14:18" x14ac:dyDescent="0.3">
      <c r="N2056" t="s">
        <v>523</v>
      </c>
      <c r="O2056">
        <v>6.9</v>
      </c>
      <c r="P2056" s="14">
        <f t="shared" si="32"/>
        <v>6.5</v>
      </c>
      <c r="Q2056">
        <f>COUNTIF(preprocessed!$D$2:$D$3791,director!N2477)</f>
        <v>4</v>
      </c>
      <c r="R2056" s="43" cm="1">
        <f t="array" ref="R2056">COUNTIF(Table2[Average imdb],"&lt;"&amp;Table2[[#This Row],[Average imdb]])/COUNT((Table2[Average imdb])-1)</f>
        <v>0.44300791556728231</v>
      </c>
    </row>
    <row r="2057" spans="14:18" x14ac:dyDescent="0.3">
      <c r="N2057" t="s">
        <v>9116</v>
      </c>
      <c r="O2057">
        <v>6.5</v>
      </c>
      <c r="P2057" s="14">
        <f t="shared" si="32"/>
        <v>6.5</v>
      </c>
      <c r="Q2057">
        <f>COUNTIF(preprocessed!$D$2:$D$3791,director!N2507)</f>
        <v>1</v>
      </c>
      <c r="R2057" s="43" cm="1">
        <f t="array" ref="R2057">COUNTIF(Table2[Average imdb],"&lt;"&amp;Table2[[#This Row],[Average imdb]])/COUNT((Table2[Average imdb])-1)</f>
        <v>0.44300791556728231</v>
      </c>
    </row>
    <row r="2058" spans="14:18" x14ac:dyDescent="0.3">
      <c r="N2058" t="s">
        <v>9454</v>
      </c>
      <c r="O2058">
        <v>6.5</v>
      </c>
      <c r="P2058" s="14">
        <f t="shared" si="32"/>
        <v>6.5</v>
      </c>
      <c r="Q2058">
        <f>COUNTIF(preprocessed!$D$2:$D$3791,director!N2609)</f>
        <v>4</v>
      </c>
      <c r="R2058" s="43" cm="1">
        <f t="array" ref="R2058">COUNTIF(Table2[Average imdb],"&lt;"&amp;Table2[[#This Row],[Average imdb]])/COUNT((Table2[Average imdb])-1)</f>
        <v>0.44300791556728231</v>
      </c>
    </row>
    <row r="2059" spans="14:18" x14ac:dyDescent="0.3">
      <c r="N2059" t="s">
        <v>701</v>
      </c>
      <c r="O2059">
        <v>6.7</v>
      </c>
      <c r="P2059" s="14">
        <f t="shared" si="32"/>
        <v>6.5</v>
      </c>
      <c r="Q2059">
        <f>COUNTIF(preprocessed!$D$2:$D$3791,director!N141)</f>
        <v>3</v>
      </c>
      <c r="R2059" s="43" cm="1">
        <f t="array" ref="R2059">COUNTIF(Table2[Average imdb],"&lt;"&amp;Table2[[#This Row],[Average imdb]])/COUNT((Table2[Average imdb])-1)</f>
        <v>0.44300791556728231</v>
      </c>
    </row>
    <row r="2060" spans="14:18" x14ac:dyDescent="0.3">
      <c r="N2060" t="s">
        <v>1112</v>
      </c>
      <c r="O2060">
        <v>6.5</v>
      </c>
      <c r="P2060" s="14">
        <f t="shared" si="32"/>
        <v>6.5</v>
      </c>
      <c r="Q2060">
        <f>COUNTIF(preprocessed!$D$2:$D$3791,director!N243)</f>
        <v>3</v>
      </c>
      <c r="R2060" s="43" cm="1">
        <f t="array" ref="R2060">COUNTIF(Table2[Average imdb],"&lt;"&amp;Table2[[#This Row],[Average imdb]])/COUNT((Table2[Average imdb])-1)</f>
        <v>0.44300791556728231</v>
      </c>
    </row>
    <row r="2061" spans="14:18" x14ac:dyDescent="0.3">
      <c r="N2061" t="s">
        <v>2466</v>
      </c>
      <c r="O2061">
        <v>6.5</v>
      </c>
      <c r="P2061" s="14">
        <f t="shared" si="32"/>
        <v>6.5</v>
      </c>
      <c r="Q2061">
        <f>COUNTIF(preprocessed!$D$2:$D$3791,director!N589)</f>
        <v>3</v>
      </c>
      <c r="R2061" s="43" cm="1">
        <f t="array" ref="R2061">COUNTIF(Table2[Average imdb],"&lt;"&amp;Table2[[#This Row],[Average imdb]])/COUNT((Table2[Average imdb])-1)</f>
        <v>0.44300791556728231</v>
      </c>
    </row>
    <row r="2062" spans="14:18" x14ac:dyDescent="0.3">
      <c r="N2062" t="s">
        <v>2568</v>
      </c>
      <c r="O2062">
        <v>6.5</v>
      </c>
      <c r="P2062" s="14">
        <f t="shared" si="32"/>
        <v>6.5</v>
      </c>
      <c r="Q2062">
        <f>COUNTIF(preprocessed!$D$2:$D$3791,director!N616)</f>
        <v>3</v>
      </c>
      <c r="R2062" s="43" cm="1">
        <f t="array" ref="R2062">COUNTIF(Table2[Average imdb],"&lt;"&amp;Table2[[#This Row],[Average imdb]])/COUNT((Table2[Average imdb])-1)</f>
        <v>0.44300791556728231</v>
      </c>
    </row>
    <row r="2063" spans="14:18" x14ac:dyDescent="0.3">
      <c r="N2063" t="s">
        <v>701</v>
      </c>
      <c r="O2063">
        <v>6.3</v>
      </c>
      <c r="P2063" s="14">
        <f t="shared" si="32"/>
        <v>6.5</v>
      </c>
      <c r="Q2063">
        <f>COUNTIF(preprocessed!$D$2:$D$3791,director!N660)</f>
        <v>1</v>
      </c>
      <c r="R2063" s="43" cm="1">
        <f t="array" ref="R2063">COUNTIF(Table2[Average imdb],"&lt;"&amp;Table2[[#This Row],[Average imdb]])/COUNT((Table2[Average imdb])-1)</f>
        <v>0.44300791556728231</v>
      </c>
    </row>
    <row r="2064" spans="14:18" x14ac:dyDescent="0.3">
      <c r="N2064" t="s">
        <v>1768</v>
      </c>
      <c r="O2064">
        <v>5.6</v>
      </c>
      <c r="P2064" s="14">
        <f t="shared" si="32"/>
        <v>6.5</v>
      </c>
      <c r="Q2064">
        <f>COUNTIF(preprocessed!$D$2:$D$3791,director!N830)</f>
        <v>1</v>
      </c>
      <c r="R2064" s="43" cm="1">
        <f t="array" ref="R2064">COUNTIF(Table2[Average imdb],"&lt;"&amp;Table2[[#This Row],[Average imdb]])/COUNT((Table2[Average imdb])-1)</f>
        <v>0.44300791556728231</v>
      </c>
    </row>
    <row r="2065" spans="14:18" x14ac:dyDescent="0.3">
      <c r="N2065" t="s">
        <v>4080</v>
      </c>
      <c r="O2065">
        <v>6.3</v>
      </c>
      <c r="P2065" s="14">
        <f t="shared" si="32"/>
        <v>6.5</v>
      </c>
      <c r="Q2065">
        <f>COUNTIF(preprocessed!$D$2:$D$3791,director!N1037)</f>
        <v>1</v>
      </c>
      <c r="R2065" s="43" cm="1">
        <f t="array" ref="R2065">COUNTIF(Table2[Average imdb],"&lt;"&amp;Table2[[#This Row],[Average imdb]])/COUNT((Table2[Average imdb])-1)</f>
        <v>0.44300791556728231</v>
      </c>
    </row>
    <row r="2066" spans="14:18" x14ac:dyDescent="0.3">
      <c r="N2066" t="s">
        <v>1815</v>
      </c>
      <c r="O2066">
        <v>6.1</v>
      </c>
      <c r="P2066" s="14">
        <f t="shared" si="32"/>
        <v>6.5</v>
      </c>
      <c r="Q2066">
        <f>COUNTIF(preprocessed!$D$2:$D$3791,director!N1192)</f>
        <v>3</v>
      </c>
      <c r="R2066" s="43" cm="1">
        <f t="array" ref="R2066">COUNTIF(Table2[Average imdb],"&lt;"&amp;Table2[[#This Row],[Average imdb]])/COUNT((Table2[Average imdb])-1)</f>
        <v>0.44300791556728231</v>
      </c>
    </row>
    <row r="2067" spans="14:18" x14ac:dyDescent="0.3">
      <c r="N2067" t="s">
        <v>4080</v>
      </c>
      <c r="O2067">
        <v>6</v>
      </c>
      <c r="P2067" s="14">
        <f t="shared" si="32"/>
        <v>6.5</v>
      </c>
      <c r="Q2067">
        <f>COUNTIF(preprocessed!$D$2:$D$3791,director!N1193)</f>
        <v>3</v>
      </c>
      <c r="R2067" s="43" cm="1">
        <f t="array" ref="R2067">COUNTIF(Table2[Average imdb],"&lt;"&amp;Table2[[#This Row],[Average imdb]])/COUNT((Table2[Average imdb])-1)</f>
        <v>0.44300791556728231</v>
      </c>
    </row>
    <row r="2068" spans="14:18" x14ac:dyDescent="0.3">
      <c r="N2068" t="s">
        <v>1112</v>
      </c>
      <c r="O2068">
        <v>7.1</v>
      </c>
      <c r="P2068" s="14">
        <f t="shared" si="32"/>
        <v>6.5</v>
      </c>
      <c r="Q2068">
        <f>COUNTIF(preprocessed!$D$2:$D$3791,director!N2131)</f>
        <v>3</v>
      </c>
      <c r="R2068" s="43" cm="1">
        <f t="array" ref="R2068">COUNTIF(Table2[Average imdb],"&lt;"&amp;Table2[[#This Row],[Average imdb]])/COUNT((Table2[Average imdb])-1)</f>
        <v>0.44300791556728231</v>
      </c>
    </row>
    <row r="2069" spans="14:18" x14ac:dyDescent="0.3">
      <c r="N2069" t="s">
        <v>8750</v>
      </c>
      <c r="O2069">
        <v>6.8</v>
      </c>
      <c r="P2069" s="14">
        <f t="shared" si="32"/>
        <v>6.5</v>
      </c>
      <c r="Q2069">
        <f>COUNTIF(preprocessed!$D$2:$D$3791,director!N3066)</f>
        <v>6</v>
      </c>
      <c r="R2069" s="43" cm="1">
        <f t="array" ref="R2069">COUNTIF(Table2[Average imdb],"&lt;"&amp;Table2[[#This Row],[Average imdb]])/COUNT((Table2[Average imdb])-1)</f>
        <v>0.44300791556728231</v>
      </c>
    </row>
    <row r="2070" spans="14:18" x14ac:dyDescent="0.3">
      <c r="N2070" t="s">
        <v>11414</v>
      </c>
      <c r="O2070">
        <v>6.5</v>
      </c>
      <c r="P2070" s="14">
        <f t="shared" si="32"/>
        <v>6.5</v>
      </c>
      <c r="Q2070">
        <f>COUNTIF(preprocessed!$D$2:$D$3791,director!N3167)</f>
        <v>3</v>
      </c>
      <c r="R2070" s="43" cm="1">
        <f t="array" ref="R2070">COUNTIF(Table2[Average imdb],"&lt;"&amp;Table2[[#This Row],[Average imdb]])/COUNT((Table2[Average imdb])-1)</f>
        <v>0.44300791556728231</v>
      </c>
    </row>
    <row r="2071" spans="14:18" x14ac:dyDescent="0.3">
      <c r="N2071" t="s">
        <v>11792</v>
      </c>
      <c r="O2071">
        <v>7.6</v>
      </c>
      <c r="P2071" s="14">
        <f t="shared" si="32"/>
        <v>6.5</v>
      </c>
      <c r="Q2071">
        <f>COUNTIF(preprocessed!$D$2:$D$3791,director!N3268)</f>
        <v>3</v>
      </c>
      <c r="R2071" s="43" cm="1">
        <f t="array" ref="R2071">COUNTIF(Table2[Average imdb],"&lt;"&amp;Table2[[#This Row],[Average imdb]])/COUNT((Table2[Average imdb])-1)</f>
        <v>0.44300791556728231</v>
      </c>
    </row>
    <row r="2072" spans="14:18" x14ac:dyDescent="0.3">
      <c r="N2072" t="s">
        <v>11923</v>
      </c>
      <c r="O2072">
        <v>6.5</v>
      </c>
      <c r="P2072" s="14">
        <f t="shared" si="32"/>
        <v>6.5</v>
      </c>
      <c r="Q2072">
        <f>COUNTIF(preprocessed!$D$2:$D$3791,director!N3306)</f>
        <v>2</v>
      </c>
      <c r="R2072" s="43" cm="1">
        <f t="array" ref="R2072">COUNTIF(Table2[Average imdb],"&lt;"&amp;Table2[[#This Row],[Average imdb]])/COUNT((Table2[Average imdb])-1)</f>
        <v>0.44300791556728231</v>
      </c>
    </row>
    <row r="2073" spans="14:18" x14ac:dyDescent="0.3">
      <c r="N2073" t="s">
        <v>913</v>
      </c>
      <c r="O2073">
        <v>6.5</v>
      </c>
      <c r="P2073" s="14">
        <f t="shared" si="32"/>
        <v>6.5</v>
      </c>
      <c r="Q2073">
        <f>COUNTIF(preprocessed!$D$2:$D$3791,director!N193)</f>
        <v>2</v>
      </c>
      <c r="R2073" s="43" cm="1">
        <f t="array" ref="R2073">COUNTIF(Table2[Average imdb],"&lt;"&amp;Table2[[#This Row],[Average imdb]])/COUNT((Table2[Average imdb])-1)</f>
        <v>0.44300791556728231</v>
      </c>
    </row>
    <row r="2074" spans="14:18" x14ac:dyDescent="0.3">
      <c r="N2074" t="s">
        <v>1112</v>
      </c>
      <c r="O2074">
        <v>5.9</v>
      </c>
      <c r="P2074" s="14">
        <f t="shared" si="32"/>
        <v>6.5</v>
      </c>
      <c r="Q2074">
        <f>COUNTIF(preprocessed!$D$2:$D$3791,director!N417)</f>
        <v>4</v>
      </c>
      <c r="R2074" s="43" cm="1">
        <f t="array" ref="R2074">COUNTIF(Table2[Average imdb],"&lt;"&amp;Table2[[#This Row],[Average imdb]])/COUNT((Table2[Average imdb])-1)</f>
        <v>0.44300791556728231</v>
      </c>
    </row>
    <row r="2075" spans="14:18" x14ac:dyDescent="0.3">
      <c r="N2075" t="s">
        <v>1815</v>
      </c>
      <c r="O2075">
        <v>6.4</v>
      </c>
      <c r="P2075" s="14">
        <f t="shared" si="32"/>
        <v>6.5</v>
      </c>
      <c r="Q2075">
        <f>COUNTIF(preprocessed!$D$2:$D$3791,director!N605)</f>
        <v>8</v>
      </c>
      <c r="R2075" s="43" cm="1">
        <f t="array" ref="R2075">COUNTIF(Table2[Average imdb],"&lt;"&amp;Table2[[#This Row],[Average imdb]])/COUNT((Table2[Average imdb])-1)</f>
        <v>0.44300791556728231</v>
      </c>
    </row>
    <row r="2076" spans="14:18" x14ac:dyDescent="0.3">
      <c r="N2076" t="s">
        <v>6930</v>
      </c>
      <c r="O2076">
        <v>6.5</v>
      </c>
      <c r="P2076" s="14">
        <f t="shared" si="32"/>
        <v>6.5</v>
      </c>
      <c r="Q2076">
        <f>COUNTIF(preprocessed!$D$2:$D$3791,director!N1854)</f>
        <v>5</v>
      </c>
      <c r="R2076" s="43" cm="1">
        <f t="array" ref="R2076">COUNTIF(Table2[Average imdb],"&lt;"&amp;Table2[[#This Row],[Average imdb]])/COUNT((Table2[Average imdb])-1)</f>
        <v>0.44300791556728231</v>
      </c>
    </row>
    <row r="2077" spans="14:18" x14ac:dyDescent="0.3">
      <c r="N2077" t="s">
        <v>701</v>
      </c>
      <c r="O2077">
        <v>6.6</v>
      </c>
      <c r="P2077" s="14">
        <f t="shared" si="32"/>
        <v>6.5</v>
      </c>
      <c r="Q2077">
        <f>COUNTIF(preprocessed!$D$2:$D$3791,director!N2185)</f>
        <v>2</v>
      </c>
      <c r="R2077" s="43" cm="1">
        <f t="array" ref="R2077">COUNTIF(Table2[Average imdb],"&lt;"&amp;Table2[[#This Row],[Average imdb]])/COUNT((Table2[Average imdb])-1)</f>
        <v>0.44300791556728231</v>
      </c>
    </row>
    <row r="2078" spans="14:18" x14ac:dyDescent="0.3">
      <c r="N2078" t="s">
        <v>8750</v>
      </c>
      <c r="O2078">
        <v>6.2</v>
      </c>
      <c r="P2078" s="14">
        <f t="shared" si="32"/>
        <v>6.5</v>
      </c>
      <c r="Q2078">
        <f>COUNTIF(preprocessed!$D$2:$D$3791,director!N2399)</f>
        <v>4</v>
      </c>
      <c r="R2078" s="43" cm="1">
        <f t="array" ref="R2078">COUNTIF(Table2[Average imdb],"&lt;"&amp;Table2[[#This Row],[Average imdb]])/COUNT((Table2[Average imdb])-1)</f>
        <v>0.44300791556728231</v>
      </c>
    </row>
    <row r="2079" spans="14:18" x14ac:dyDescent="0.3">
      <c r="N2079" t="s">
        <v>9868</v>
      </c>
      <c r="O2079">
        <v>6.5</v>
      </c>
      <c r="P2079" s="14">
        <f t="shared" si="32"/>
        <v>6.5</v>
      </c>
      <c r="Q2079">
        <f>COUNTIF(preprocessed!$D$2:$D$3791,director!N2727)</f>
        <v>2</v>
      </c>
      <c r="R2079" s="43" cm="1">
        <f t="array" ref="R2079">COUNTIF(Table2[Average imdb],"&lt;"&amp;Table2[[#This Row],[Average imdb]])/COUNT((Table2[Average imdb])-1)</f>
        <v>0.44300791556728231</v>
      </c>
    </row>
    <row r="2080" spans="14:18" x14ac:dyDescent="0.3">
      <c r="N2080" t="s">
        <v>9928</v>
      </c>
      <c r="O2080">
        <v>6.5</v>
      </c>
      <c r="P2080" s="14">
        <f t="shared" si="32"/>
        <v>6.5</v>
      </c>
      <c r="Q2080">
        <f>COUNTIF(preprocessed!$D$2:$D$3791,director!N2748)</f>
        <v>2</v>
      </c>
      <c r="R2080" s="43" cm="1">
        <f t="array" ref="R2080">COUNTIF(Table2[Average imdb],"&lt;"&amp;Table2[[#This Row],[Average imdb]])/COUNT((Table2[Average imdb])-1)</f>
        <v>0.44300791556728231</v>
      </c>
    </row>
    <row r="2081" spans="14:18" x14ac:dyDescent="0.3">
      <c r="N2081" t="s">
        <v>10444</v>
      </c>
      <c r="O2081">
        <v>6.5</v>
      </c>
      <c r="P2081" s="14">
        <f t="shared" si="32"/>
        <v>6.5</v>
      </c>
      <c r="Q2081">
        <f>COUNTIF(preprocessed!$D$2:$D$3791,director!N2899)</f>
        <v>2</v>
      </c>
      <c r="R2081" s="43" cm="1">
        <f t="array" ref="R2081">COUNTIF(Table2[Average imdb],"&lt;"&amp;Table2[[#This Row],[Average imdb]])/COUNT((Table2[Average imdb])-1)</f>
        <v>0.44300791556728231</v>
      </c>
    </row>
    <row r="2082" spans="14:18" x14ac:dyDescent="0.3">
      <c r="N2082" t="s">
        <v>10448</v>
      </c>
      <c r="O2082">
        <v>6.5</v>
      </c>
      <c r="P2082" s="14">
        <f t="shared" si="32"/>
        <v>6.5</v>
      </c>
      <c r="Q2082">
        <f>COUNTIF(preprocessed!$D$2:$D$3791,director!N2900)</f>
        <v>4</v>
      </c>
      <c r="R2082" s="43" cm="1">
        <f t="array" ref="R2082">COUNTIF(Table2[Average imdb],"&lt;"&amp;Table2[[#This Row],[Average imdb]])/COUNT((Table2[Average imdb])-1)</f>
        <v>0.44300791556728231</v>
      </c>
    </row>
    <row r="2083" spans="14:18" x14ac:dyDescent="0.3">
      <c r="N2083" t="s">
        <v>10470</v>
      </c>
      <c r="O2083">
        <v>6.5</v>
      </c>
      <c r="P2083" s="14">
        <f t="shared" si="32"/>
        <v>6.5</v>
      </c>
      <c r="Q2083">
        <f>COUNTIF(preprocessed!$D$2:$D$3791,director!N2906)</f>
        <v>2</v>
      </c>
      <c r="R2083" s="43" cm="1">
        <f t="array" ref="R2083">COUNTIF(Table2[Average imdb],"&lt;"&amp;Table2[[#This Row],[Average imdb]])/COUNT((Table2[Average imdb])-1)</f>
        <v>0.44300791556728231</v>
      </c>
    </row>
    <row r="2084" spans="14:18" x14ac:dyDescent="0.3">
      <c r="N2084" t="s">
        <v>10687</v>
      </c>
      <c r="O2084">
        <v>6.5</v>
      </c>
      <c r="P2084" s="14">
        <f t="shared" si="32"/>
        <v>6.5</v>
      </c>
      <c r="Q2084">
        <f>COUNTIF(preprocessed!$D$2:$D$3791,director!N2966)</f>
        <v>4</v>
      </c>
      <c r="R2084" s="43" cm="1">
        <f t="array" ref="R2084">COUNTIF(Table2[Average imdb],"&lt;"&amp;Table2[[#This Row],[Average imdb]])/COUNT((Table2[Average imdb])-1)</f>
        <v>0.44300791556728231</v>
      </c>
    </row>
    <row r="2085" spans="14:18" x14ac:dyDescent="0.3">
      <c r="N2085" t="s">
        <v>12282</v>
      </c>
      <c r="O2085">
        <v>6.5</v>
      </c>
      <c r="P2085" s="14">
        <f t="shared" si="32"/>
        <v>6.5</v>
      </c>
      <c r="Q2085">
        <f>COUNTIF(preprocessed!$D$2:$D$3791,director!N3398)</f>
        <v>1</v>
      </c>
      <c r="R2085" s="43" cm="1">
        <f t="array" ref="R2085">COUNTIF(Table2[Average imdb],"&lt;"&amp;Table2[[#This Row],[Average imdb]])/COUNT((Table2[Average imdb])-1)</f>
        <v>0.44300791556728231</v>
      </c>
    </row>
    <row r="2086" spans="14:18" x14ac:dyDescent="0.3">
      <c r="N2086" t="s">
        <v>250</v>
      </c>
      <c r="O2086">
        <v>6.9</v>
      </c>
      <c r="P2086" s="14">
        <f t="shared" si="32"/>
        <v>6.5</v>
      </c>
      <c r="Q2086">
        <f>COUNTIF(preprocessed!$D$2:$D$3791,director!N3415)</f>
        <v>2</v>
      </c>
      <c r="R2086" s="43" cm="1">
        <f t="array" ref="R2086">COUNTIF(Table2[Average imdb],"&lt;"&amp;Table2[[#This Row],[Average imdb]])/COUNT((Table2[Average imdb])-1)</f>
        <v>0.44300791556728231</v>
      </c>
    </row>
    <row r="2087" spans="14:18" x14ac:dyDescent="0.3">
      <c r="N2087" t="s">
        <v>12829</v>
      </c>
      <c r="O2087">
        <v>6.5</v>
      </c>
      <c r="P2087" s="14">
        <f t="shared" si="32"/>
        <v>6.5</v>
      </c>
      <c r="Q2087">
        <f>COUNTIF(preprocessed!$D$2:$D$3791,director!N3528)</f>
        <v>1</v>
      </c>
      <c r="R2087" s="43" cm="1">
        <f t="array" ref="R2087">COUNTIF(Table2[Average imdb],"&lt;"&amp;Table2[[#This Row],[Average imdb]])/COUNT((Table2[Average imdb])-1)</f>
        <v>0.44300791556728231</v>
      </c>
    </row>
    <row r="2088" spans="14:18" x14ac:dyDescent="0.3">
      <c r="N2088" t="s">
        <v>12887</v>
      </c>
      <c r="O2088">
        <v>6.5</v>
      </c>
      <c r="P2088" s="14">
        <f t="shared" si="32"/>
        <v>6.5</v>
      </c>
      <c r="Q2088">
        <f>COUNTIF(preprocessed!$D$2:$D$3791,director!N3543)</f>
        <v>2</v>
      </c>
      <c r="R2088" s="43" cm="1">
        <f t="array" ref="R2088">COUNTIF(Table2[Average imdb],"&lt;"&amp;Table2[[#This Row],[Average imdb]])/COUNT((Table2[Average imdb])-1)</f>
        <v>0.44300791556728231</v>
      </c>
    </row>
    <row r="2089" spans="14:18" x14ac:dyDescent="0.3">
      <c r="N2089" t="s">
        <v>848</v>
      </c>
      <c r="O2089">
        <v>6.5</v>
      </c>
      <c r="P2089" s="14">
        <f t="shared" si="32"/>
        <v>6.5</v>
      </c>
      <c r="Q2089">
        <f>COUNTIF(preprocessed!$D$2:$D$3791,director!N176)</f>
        <v>1</v>
      </c>
      <c r="R2089" s="43" cm="1">
        <f t="array" ref="R2089">COUNTIF(Table2[Average imdb],"&lt;"&amp;Table2[[#This Row],[Average imdb]])/COUNT((Table2[Average imdb])-1)</f>
        <v>0.44300791556728231</v>
      </c>
    </row>
    <row r="2090" spans="14:18" x14ac:dyDescent="0.3">
      <c r="N2090" t="s">
        <v>523</v>
      </c>
      <c r="O2090">
        <v>6.9</v>
      </c>
      <c r="P2090" s="14">
        <f t="shared" si="32"/>
        <v>6.5</v>
      </c>
      <c r="Q2090">
        <f>COUNTIF(preprocessed!$D$2:$D$3791,director!N289)</f>
        <v>1</v>
      </c>
      <c r="R2090" s="43" cm="1">
        <f t="array" ref="R2090">COUNTIF(Table2[Average imdb],"&lt;"&amp;Table2[[#This Row],[Average imdb]])/COUNT((Table2[Average imdb])-1)</f>
        <v>0.44300791556728231</v>
      </c>
    </row>
    <row r="2091" spans="14:18" x14ac:dyDescent="0.3">
      <c r="N2091" t="s">
        <v>1815</v>
      </c>
      <c r="O2091">
        <v>7</v>
      </c>
      <c r="P2091" s="14">
        <f t="shared" si="32"/>
        <v>6.5</v>
      </c>
      <c r="Q2091">
        <f>COUNTIF(preprocessed!$D$2:$D$3791,director!N880)</f>
        <v>3</v>
      </c>
      <c r="R2091" s="43" cm="1">
        <f t="array" ref="R2091">COUNTIF(Table2[Average imdb],"&lt;"&amp;Table2[[#This Row],[Average imdb]])/COUNT((Table2[Average imdb])-1)</f>
        <v>0.44300791556728231</v>
      </c>
    </row>
    <row r="2092" spans="14:18" x14ac:dyDescent="0.3">
      <c r="N2092" t="s">
        <v>1042</v>
      </c>
      <c r="O2092">
        <v>7.7</v>
      </c>
      <c r="P2092" s="14">
        <f t="shared" si="32"/>
        <v>6.5</v>
      </c>
      <c r="Q2092">
        <f>COUNTIF(preprocessed!$D$2:$D$3791,director!N881)</f>
        <v>3</v>
      </c>
      <c r="R2092" s="43" cm="1">
        <f t="array" ref="R2092">COUNTIF(Table2[Average imdb],"&lt;"&amp;Table2[[#This Row],[Average imdb]])/COUNT((Table2[Average imdb])-1)</f>
        <v>0.44300791556728231</v>
      </c>
    </row>
    <row r="2093" spans="14:18" x14ac:dyDescent="0.3">
      <c r="N2093" t="s">
        <v>1768</v>
      </c>
      <c r="O2093">
        <v>7.8</v>
      </c>
      <c r="P2093" s="14">
        <f t="shared" si="32"/>
        <v>6.5</v>
      </c>
      <c r="Q2093">
        <f>COUNTIF(preprocessed!$D$2:$D$3791,director!N1069)</f>
        <v>19</v>
      </c>
      <c r="R2093" s="43" cm="1">
        <f t="array" ref="R2093">COUNTIF(Table2[Average imdb],"&lt;"&amp;Table2[[#This Row],[Average imdb]])/COUNT((Table2[Average imdb])-1)</f>
        <v>0.44300791556728231</v>
      </c>
    </row>
    <row r="2094" spans="14:18" x14ac:dyDescent="0.3">
      <c r="N2094" t="s">
        <v>5483</v>
      </c>
      <c r="O2094">
        <v>6.5</v>
      </c>
      <c r="P2094" s="14">
        <f t="shared" si="32"/>
        <v>6.5</v>
      </c>
      <c r="Q2094">
        <f>COUNTIF(preprocessed!$D$2:$D$3791,director!N1428)</f>
        <v>3</v>
      </c>
      <c r="R2094" s="43" cm="1">
        <f t="array" ref="R2094">COUNTIF(Table2[Average imdb],"&lt;"&amp;Table2[[#This Row],[Average imdb]])/COUNT((Table2[Average imdb])-1)</f>
        <v>0.44300791556728231</v>
      </c>
    </row>
    <row r="2095" spans="14:18" x14ac:dyDescent="0.3">
      <c r="N2095" t="s">
        <v>523</v>
      </c>
      <c r="O2095">
        <v>6.4</v>
      </c>
      <c r="P2095" s="14">
        <f t="shared" si="32"/>
        <v>6.5</v>
      </c>
      <c r="Q2095">
        <f>COUNTIF(preprocessed!$D$2:$D$3791,director!N1439)</f>
        <v>4</v>
      </c>
      <c r="R2095" s="43" cm="1">
        <f t="array" ref="R2095">COUNTIF(Table2[Average imdb],"&lt;"&amp;Table2[[#This Row],[Average imdb]])/COUNT((Table2[Average imdb])-1)</f>
        <v>0.44300791556728231</v>
      </c>
    </row>
    <row r="2096" spans="14:18" x14ac:dyDescent="0.3">
      <c r="N2096" t="s">
        <v>523</v>
      </c>
      <c r="O2096">
        <v>6.6</v>
      </c>
      <c r="P2096" s="14">
        <f t="shared" si="32"/>
        <v>6.5</v>
      </c>
      <c r="Q2096">
        <f>COUNTIF(preprocessed!$D$2:$D$3791,director!N1636)</f>
        <v>1</v>
      </c>
      <c r="R2096" s="43" cm="1">
        <f t="array" ref="R2096">COUNTIF(Table2[Average imdb],"&lt;"&amp;Table2[[#This Row],[Average imdb]])/COUNT((Table2[Average imdb])-1)</f>
        <v>0.44300791556728231</v>
      </c>
    </row>
    <row r="2097" spans="14:18" x14ac:dyDescent="0.3">
      <c r="N2097" t="s">
        <v>7506</v>
      </c>
      <c r="O2097">
        <v>6.5</v>
      </c>
      <c r="P2097" s="14">
        <f t="shared" si="32"/>
        <v>6.5</v>
      </c>
      <c r="Q2097">
        <f>COUNTIF(preprocessed!$D$2:$D$3791,director!N2030)</f>
        <v>1</v>
      </c>
      <c r="R2097" s="43" cm="1">
        <f t="array" ref="R2097">COUNTIF(Table2[Average imdb],"&lt;"&amp;Table2[[#This Row],[Average imdb]])/COUNT((Table2[Average imdb])-1)</f>
        <v>0.44300791556728231</v>
      </c>
    </row>
    <row r="2098" spans="14:18" x14ac:dyDescent="0.3">
      <c r="N2098" t="s">
        <v>8224</v>
      </c>
      <c r="O2098">
        <v>6.5</v>
      </c>
      <c r="P2098" s="14">
        <f t="shared" si="32"/>
        <v>6.5</v>
      </c>
      <c r="Q2098">
        <f>COUNTIF(preprocessed!$D$2:$D$3791,director!N2241)</f>
        <v>1</v>
      </c>
      <c r="R2098" s="43" cm="1">
        <f t="array" ref="R2098">COUNTIF(Table2[Average imdb],"&lt;"&amp;Table2[[#This Row],[Average imdb]])/COUNT((Table2[Average imdb])-1)</f>
        <v>0.44300791556728231</v>
      </c>
    </row>
    <row r="2099" spans="14:18" x14ac:dyDescent="0.3">
      <c r="N2099" t="s">
        <v>8642</v>
      </c>
      <c r="O2099">
        <v>6.5</v>
      </c>
      <c r="P2099" s="14">
        <f t="shared" si="32"/>
        <v>6.5</v>
      </c>
      <c r="Q2099">
        <f>COUNTIF(preprocessed!$D$2:$D$3791,director!N2365)</f>
        <v>1</v>
      </c>
      <c r="R2099" s="43" cm="1">
        <f t="array" ref="R2099">COUNTIF(Table2[Average imdb],"&lt;"&amp;Table2[[#This Row],[Average imdb]])/COUNT((Table2[Average imdb])-1)</f>
        <v>0.44300791556728231</v>
      </c>
    </row>
    <row r="2100" spans="14:18" x14ac:dyDescent="0.3">
      <c r="N2100" t="s">
        <v>10206</v>
      </c>
      <c r="O2100">
        <v>6.5</v>
      </c>
      <c r="P2100" s="14">
        <f t="shared" si="32"/>
        <v>6.5</v>
      </c>
      <c r="Q2100">
        <f>COUNTIF(preprocessed!$D$2:$D$3791,director!N2834)</f>
        <v>1</v>
      </c>
      <c r="R2100" s="43" cm="1">
        <f t="array" ref="R2100">COUNTIF(Table2[Average imdb],"&lt;"&amp;Table2[[#This Row],[Average imdb]])/COUNT((Table2[Average imdb])-1)</f>
        <v>0.44300791556728231</v>
      </c>
    </row>
    <row r="2101" spans="14:18" x14ac:dyDescent="0.3">
      <c r="N2101" t="s">
        <v>10640</v>
      </c>
      <c r="O2101">
        <v>6.5</v>
      </c>
      <c r="P2101" s="14">
        <f t="shared" si="32"/>
        <v>6.5</v>
      </c>
      <c r="Q2101">
        <f>COUNTIF(preprocessed!$D$2:$D$3791,director!N2954)</f>
        <v>2</v>
      </c>
      <c r="R2101" s="43" cm="1">
        <f t="array" ref="R2101">COUNTIF(Table2[Average imdb],"&lt;"&amp;Table2[[#This Row],[Average imdb]])/COUNT((Table2[Average imdb])-1)</f>
        <v>0.44300791556728231</v>
      </c>
    </row>
    <row r="2102" spans="14:18" x14ac:dyDescent="0.3">
      <c r="N2102" t="s">
        <v>10882</v>
      </c>
      <c r="O2102">
        <v>6.5</v>
      </c>
      <c r="P2102" s="14">
        <f t="shared" si="32"/>
        <v>6.5</v>
      </c>
      <c r="Q2102">
        <f>COUNTIF(preprocessed!$D$2:$D$3791,director!N3022)</f>
        <v>4</v>
      </c>
      <c r="R2102" s="43" cm="1">
        <f t="array" ref="R2102">COUNTIF(Table2[Average imdb],"&lt;"&amp;Table2[[#This Row],[Average imdb]])/COUNT((Table2[Average imdb])-1)</f>
        <v>0.44300791556728231</v>
      </c>
    </row>
    <row r="2103" spans="14:18" x14ac:dyDescent="0.3">
      <c r="N2103" t="s">
        <v>10908</v>
      </c>
      <c r="O2103">
        <v>6.5</v>
      </c>
      <c r="P2103" s="14">
        <f t="shared" si="32"/>
        <v>6.5</v>
      </c>
      <c r="Q2103">
        <f>COUNTIF(preprocessed!$D$2:$D$3791,director!N3030)</f>
        <v>1</v>
      </c>
      <c r="R2103" s="43" cm="1">
        <f t="array" ref="R2103">COUNTIF(Table2[Average imdb],"&lt;"&amp;Table2[[#This Row],[Average imdb]])/COUNT((Table2[Average imdb])-1)</f>
        <v>0.44300791556728231</v>
      </c>
    </row>
    <row r="2104" spans="14:18" x14ac:dyDescent="0.3">
      <c r="N2104" t="s">
        <v>11727</v>
      </c>
      <c r="O2104">
        <v>6.5</v>
      </c>
      <c r="P2104" s="14">
        <f t="shared" si="32"/>
        <v>6.5</v>
      </c>
      <c r="Q2104">
        <f>COUNTIF(preprocessed!$D$2:$D$3791,director!N3251)</f>
        <v>3</v>
      </c>
      <c r="R2104" s="43" cm="1">
        <f t="array" ref="R2104">COUNTIF(Table2[Average imdb],"&lt;"&amp;Table2[[#This Row],[Average imdb]])/COUNT((Table2[Average imdb])-1)</f>
        <v>0.44300791556728231</v>
      </c>
    </row>
    <row r="2105" spans="14:18" x14ac:dyDescent="0.3">
      <c r="N2105" t="s">
        <v>12035</v>
      </c>
      <c r="O2105">
        <v>6.5</v>
      </c>
      <c r="P2105" s="14">
        <f t="shared" si="32"/>
        <v>6.5</v>
      </c>
      <c r="Q2105">
        <f>COUNTIF(preprocessed!$D$2:$D$3791,director!N3332)</f>
        <v>1</v>
      </c>
      <c r="R2105" s="43" cm="1">
        <f t="array" ref="R2105">COUNTIF(Table2[Average imdb],"&lt;"&amp;Table2[[#This Row],[Average imdb]])/COUNT((Table2[Average imdb])-1)</f>
        <v>0.44300791556728231</v>
      </c>
    </row>
    <row r="2106" spans="14:18" x14ac:dyDescent="0.3">
      <c r="N2106" t="s">
        <v>12172</v>
      </c>
      <c r="O2106">
        <v>6.5</v>
      </c>
      <c r="P2106" s="14">
        <f t="shared" si="32"/>
        <v>6.5</v>
      </c>
      <c r="Q2106">
        <f>COUNTIF(preprocessed!$D$2:$D$3791,director!N3370)</f>
        <v>1</v>
      </c>
      <c r="R2106" s="43" cm="1">
        <f t="array" ref="R2106">COUNTIF(Table2[Average imdb],"&lt;"&amp;Table2[[#This Row],[Average imdb]])/COUNT((Table2[Average imdb])-1)</f>
        <v>0.44300791556728231</v>
      </c>
    </row>
    <row r="2107" spans="14:18" x14ac:dyDescent="0.3">
      <c r="N2107" t="s">
        <v>12930</v>
      </c>
      <c r="O2107">
        <v>6.6</v>
      </c>
      <c r="P2107" s="14">
        <f t="shared" si="32"/>
        <v>6.5</v>
      </c>
      <c r="Q2107">
        <f>COUNTIF(preprocessed!$D$2:$D$3791,director!N3555)</f>
        <v>1</v>
      </c>
      <c r="R2107" s="43" cm="1">
        <f t="array" ref="R2107">COUNTIF(Table2[Average imdb],"&lt;"&amp;Table2[[#This Row],[Average imdb]])/COUNT((Table2[Average imdb])-1)</f>
        <v>0.44300791556728231</v>
      </c>
    </row>
    <row r="2108" spans="14:18" x14ac:dyDescent="0.3">
      <c r="N2108" t="s">
        <v>12930</v>
      </c>
      <c r="O2108">
        <v>6.4</v>
      </c>
      <c r="P2108" s="14">
        <f t="shared" si="32"/>
        <v>6.5</v>
      </c>
      <c r="Q2108">
        <f>COUNTIF(preprocessed!$D$2:$D$3791,director!N3624)</f>
        <v>2</v>
      </c>
      <c r="R2108" s="43" cm="1">
        <f t="array" ref="R2108">COUNTIF(Table2[Average imdb],"&lt;"&amp;Table2[[#This Row],[Average imdb]])/COUNT((Table2[Average imdb])-1)</f>
        <v>0.44300791556728231</v>
      </c>
    </row>
    <row r="2109" spans="14:18" x14ac:dyDescent="0.3">
      <c r="N2109" t="s">
        <v>13311</v>
      </c>
      <c r="O2109">
        <v>6.5</v>
      </c>
      <c r="P2109" s="14">
        <f t="shared" si="32"/>
        <v>6.5</v>
      </c>
      <c r="Q2109">
        <f>COUNTIF(preprocessed!$D$2:$D$3791,director!N3649)</f>
        <v>1</v>
      </c>
      <c r="R2109" s="43" cm="1">
        <f t="array" ref="R2109">COUNTIF(Table2[Average imdb],"&lt;"&amp;Table2[[#This Row],[Average imdb]])/COUNT((Table2[Average imdb])-1)</f>
        <v>0.44300791556728231</v>
      </c>
    </row>
    <row r="2110" spans="14:18" x14ac:dyDescent="0.3">
      <c r="N2110" t="s">
        <v>13316</v>
      </c>
      <c r="O2110">
        <v>6.5</v>
      </c>
      <c r="P2110" s="14">
        <f t="shared" si="32"/>
        <v>6.5</v>
      </c>
      <c r="Q2110">
        <f>COUNTIF(preprocessed!$D$2:$D$3791,director!N3650)</f>
        <v>2</v>
      </c>
      <c r="R2110" s="43" cm="1">
        <f t="array" ref="R2110">COUNTIF(Table2[Average imdb],"&lt;"&amp;Table2[[#This Row],[Average imdb]])/COUNT((Table2[Average imdb])-1)</f>
        <v>0.44300791556728231</v>
      </c>
    </row>
    <row r="2111" spans="14:18" x14ac:dyDescent="0.3">
      <c r="N2111" t="s">
        <v>13478</v>
      </c>
      <c r="O2111">
        <v>6.5</v>
      </c>
      <c r="P2111" s="14">
        <f t="shared" si="32"/>
        <v>6.5</v>
      </c>
      <c r="Q2111">
        <f>COUNTIF(preprocessed!$D$2:$D$3791,director!N3685)</f>
        <v>3</v>
      </c>
      <c r="R2111" s="43" cm="1">
        <f t="array" ref="R2111">COUNTIF(Table2[Average imdb],"&lt;"&amp;Table2[[#This Row],[Average imdb]])/COUNT((Table2[Average imdb])-1)</f>
        <v>0.44300791556728231</v>
      </c>
    </row>
    <row r="2112" spans="14:18" x14ac:dyDescent="0.3">
      <c r="N2112" t="s">
        <v>13657</v>
      </c>
      <c r="O2112">
        <v>6.5</v>
      </c>
      <c r="P2112" s="14">
        <f t="shared" si="32"/>
        <v>6.5</v>
      </c>
      <c r="Q2112">
        <f>COUNTIF(preprocessed!$D$2:$D$3791,director!N3726)</f>
        <v>1</v>
      </c>
      <c r="R2112" s="43" cm="1">
        <f t="array" ref="R2112">COUNTIF(Table2[Average imdb],"&lt;"&amp;Table2[[#This Row],[Average imdb]])/COUNT((Table2[Average imdb])-1)</f>
        <v>0.44300791556728231</v>
      </c>
    </row>
    <row r="2113" spans="14:18" x14ac:dyDescent="0.3">
      <c r="N2113" t="s">
        <v>8864</v>
      </c>
      <c r="O2113">
        <v>6.1</v>
      </c>
      <c r="P2113" s="14">
        <f t="shared" si="32"/>
        <v>6.4799999999999995</v>
      </c>
      <c r="Q2113">
        <f>COUNTIF(preprocessed!$D$2:$D$3791,director!N2585)</f>
        <v>4</v>
      </c>
      <c r="R2113" s="43" cm="1">
        <f t="array" ref="R2113">COUNTIF(Table2[Average imdb],"&lt;"&amp;Table2[[#This Row],[Average imdb]])/COUNT((Table2[Average imdb])-1)</f>
        <v>0.44168865435356203</v>
      </c>
    </row>
    <row r="2114" spans="14:18" x14ac:dyDescent="0.3">
      <c r="N2114" t="s">
        <v>8864</v>
      </c>
      <c r="O2114">
        <v>6.7</v>
      </c>
      <c r="P2114" s="14">
        <f t="shared" ref="P2114:P2177" si="33">AVERAGEIF($N$2:$N$3791,N2114,$O$2:$O$3791)</f>
        <v>6.4799999999999995</v>
      </c>
      <c r="Q2114">
        <f>COUNTIF(preprocessed!$D$2:$D$3791,director!N2433)</f>
        <v>3</v>
      </c>
      <c r="R2114" s="43" cm="1">
        <f t="array" ref="R2114">COUNTIF(Table2[Average imdb],"&lt;"&amp;Table2[[#This Row],[Average imdb]])/COUNT((Table2[Average imdb])-1)</f>
        <v>0.44168865435356203</v>
      </c>
    </row>
    <row r="2115" spans="14:18" x14ac:dyDescent="0.3">
      <c r="N2115" t="s">
        <v>8864</v>
      </c>
      <c r="O2115">
        <v>6.5</v>
      </c>
      <c r="P2115" s="14">
        <f t="shared" si="33"/>
        <v>6.4799999999999995</v>
      </c>
      <c r="Q2115">
        <f>COUNTIF(preprocessed!$D$2:$D$3791,director!N2573)</f>
        <v>3</v>
      </c>
      <c r="R2115" s="43" cm="1">
        <f t="array" ref="R2115">COUNTIF(Table2[Average imdb],"&lt;"&amp;Table2[[#This Row],[Average imdb]])/COUNT((Table2[Average imdb])-1)</f>
        <v>0.44168865435356203</v>
      </c>
    </row>
    <row r="2116" spans="14:18" x14ac:dyDescent="0.3">
      <c r="N2116" t="s">
        <v>8864</v>
      </c>
      <c r="O2116">
        <v>6.3</v>
      </c>
      <c r="P2116" s="14">
        <f t="shared" si="33"/>
        <v>6.4799999999999995</v>
      </c>
      <c r="Q2116">
        <f>COUNTIF(preprocessed!$D$2:$D$3791,director!N2980)</f>
        <v>4</v>
      </c>
      <c r="R2116" s="43" cm="1">
        <f t="array" ref="R2116">COUNTIF(Table2[Average imdb],"&lt;"&amp;Table2[[#This Row],[Average imdb]])/COUNT((Table2[Average imdb])-1)</f>
        <v>0.44168865435356203</v>
      </c>
    </row>
    <row r="2117" spans="14:18" x14ac:dyDescent="0.3">
      <c r="N2117" t="s">
        <v>8864</v>
      </c>
      <c r="O2117">
        <v>6.8</v>
      </c>
      <c r="P2117" s="14">
        <f t="shared" si="33"/>
        <v>6.4799999999999995</v>
      </c>
      <c r="Q2117">
        <f>COUNTIF(preprocessed!$D$2:$D$3791,director!N3233)</f>
        <v>1</v>
      </c>
      <c r="R2117" s="43" cm="1">
        <f t="array" ref="R2117">COUNTIF(Table2[Average imdb],"&lt;"&amp;Table2[[#This Row],[Average imdb]])/COUNT((Table2[Average imdb])-1)</f>
        <v>0.44168865435356203</v>
      </c>
    </row>
    <row r="2118" spans="14:18" x14ac:dyDescent="0.3">
      <c r="N2118" t="s">
        <v>5196</v>
      </c>
      <c r="O2118">
        <v>7.5</v>
      </c>
      <c r="P2118" s="14">
        <f t="shared" si="33"/>
        <v>6.4749999999999996</v>
      </c>
      <c r="Q2118">
        <f>COUNTIF(preprocessed!$D$2:$D$3791,director!N2870)</f>
        <v>10</v>
      </c>
      <c r="R2118" s="43" cm="1">
        <f t="array" ref="R2118">COUNTIF(Table2[Average imdb],"&lt;"&amp;Table2[[#This Row],[Average imdb]])/COUNT((Table2[Average imdb])-1)</f>
        <v>0.43957783641160952</v>
      </c>
    </row>
    <row r="2119" spans="14:18" x14ac:dyDescent="0.3">
      <c r="N2119" t="s">
        <v>867</v>
      </c>
      <c r="O2119">
        <v>6.8</v>
      </c>
      <c r="P2119" s="14">
        <f t="shared" si="33"/>
        <v>6.4749999999999996</v>
      </c>
      <c r="Q2119">
        <f>COUNTIF(preprocessed!$D$2:$D$3791,director!N890)</f>
        <v>8</v>
      </c>
      <c r="R2119" s="43" cm="1">
        <f t="array" ref="R2119">COUNTIF(Table2[Average imdb],"&lt;"&amp;Table2[[#This Row],[Average imdb]])/COUNT((Table2[Average imdb])-1)</f>
        <v>0.43957783641160952</v>
      </c>
    </row>
    <row r="2120" spans="14:18" x14ac:dyDescent="0.3">
      <c r="N2120" t="s">
        <v>5196</v>
      </c>
      <c r="O2120">
        <v>5.5</v>
      </c>
      <c r="P2120" s="14">
        <f t="shared" si="33"/>
        <v>6.4749999999999996</v>
      </c>
      <c r="Q2120">
        <f>COUNTIF(preprocessed!$D$2:$D$3791,director!N2699)</f>
        <v>6</v>
      </c>
      <c r="R2120" s="43" cm="1">
        <f t="array" ref="R2120">COUNTIF(Table2[Average imdb],"&lt;"&amp;Table2[[#This Row],[Average imdb]])/COUNT((Table2[Average imdb])-1)</f>
        <v>0.43957783641160952</v>
      </c>
    </row>
    <row r="2121" spans="14:18" x14ac:dyDescent="0.3">
      <c r="N2121" t="s">
        <v>867</v>
      </c>
      <c r="O2121">
        <v>5.9</v>
      </c>
      <c r="P2121" s="14">
        <f t="shared" si="33"/>
        <v>6.4749999999999996</v>
      </c>
      <c r="Q2121">
        <f>COUNTIF(preprocessed!$D$2:$D$3791,director!N2734)</f>
        <v>6</v>
      </c>
      <c r="R2121" s="43" cm="1">
        <f t="array" ref="R2121">COUNTIF(Table2[Average imdb],"&lt;"&amp;Table2[[#This Row],[Average imdb]])/COUNT((Table2[Average imdb])-1)</f>
        <v>0.43957783641160952</v>
      </c>
    </row>
    <row r="2122" spans="14:18" x14ac:dyDescent="0.3">
      <c r="N2122" t="s">
        <v>867</v>
      </c>
      <c r="O2122">
        <v>5.8</v>
      </c>
      <c r="P2122" s="14">
        <f t="shared" si="33"/>
        <v>6.4749999999999996</v>
      </c>
      <c r="Q2122">
        <f>COUNTIF(preprocessed!$D$2:$D$3791,director!N863)</f>
        <v>2</v>
      </c>
      <c r="R2122" s="43" cm="1">
        <f t="array" ref="R2122">COUNTIF(Table2[Average imdb],"&lt;"&amp;Table2[[#This Row],[Average imdb]])/COUNT((Table2[Average imdb])-1)</f>
        <v>0.43957783641160952</v>
      </c>
    </row>
    <row r="2123" spans="14:18" x14ac:dyDescent="0.3">
      <c r="N2123" t="s">
        <v>5196</v>
      </c>
      <c r="O2123">
        <v>7.4</v>
      </c>
      <c r="P2123" s="14">
        <f t="shared" si="33"/>
        <v>6.4749999999999996</v>
      </c>
      <c r="Q2123">
        <f>COUNTIF(preprocessed!$D$2:$D$3791,director!N1352)</f>
        <v>4</v>
      </c>
      <c r="R2123" s="43" cm="1">
        <f t="array" ref="R2123">COUNTIF(Table2[Average imdb],"&lt;"&amp;Table2[[#This Row],[Average imdb]])/COUNT((Table2[Average imdb])-1)</f>
        <v>0.43957783641160952</v>
      </c>
    </row>
    <row r="2124" spans="14:18" x14ac:dyDescent="0.3">
      <c r="N2124" t="s">
        <v>5196</v>
      </c>
      <c r="O2124">
        <v>5.5</v>
      </c>
      <c r="P2124" s="14">
        <f t="shared" si="33"/>
        <v>6.4749999999999996</v>
      </c>
      <c r="Q2124">
        <f>COUNTIF(preprocessed!$D$2:$D$3791,director!N3236)</f>
        <v>1</v>
      </c>
      <c r="R2124" s="43" cm="1">
        <f t="array" ref="R2124">COUNTIF(Table2[Average imdb],"&lt;"&amp;Table2[[#This Row],[Average imdb]])/COUNT((Table2[Average imdb])-1)</f>
        <v>0.43957783641160952</v>
      </c>
    </row>
    <row r="2125" spans="14:18" x14ac:dyDescent="0.3">
      <c r="N2125" t="s">
        <v>867</v>
      </c>
      <c r="O2125">
        <v>7.4</v>
      </c>
      <c r="P2125" s="14">
        <f t="shared" si="33"/>
        <v>6.4749999999999996</v>
      </c>
      <c r="Q2125">
        <f>COUNTIF(preprocessed!$D$2:$D$3791,director!N181)</f>
        <v>1</v>
      </c>
      <c r="R2125" s="43" cm="1">
        <f t="array" ref="R2125">COUNTIF(Table2[Average imdb],"&lt;"&amp;Table2[[#This Row],[Average imdb]])/COUNT((Table2[Average imdb])-1)</f>
        <v>0.43957783641160952</v>
      </c>
    </row>
    <row r="2126" spans="14:18" x14ac:dyDescent="0.3">
      <c r="N2126" t="s">
        <v>2713</v>
      </c>
      <c r="O2126">
        <v>4.8</v>
      </c>
      <c r="P2126" s="14">
        <f t="shared" si="33"/>
        <v>6.4666666666666659</v>
      </c>
      <c r="Q2126">
        <f>COUNTIF(preprocessed!$D$2:$D$3791,director!N764)</f>
        <v>5</v>
      </c>
      <c r="R2126" s="43" cm="1">
        <f t="array" ref="R2126">COUNTIF(Table2[Average imdb],"&lt;"&amp;Table2[[#This Row],[Average imdb]])/COUNT((Table2[Average imdb])-1)</f>
        <v>0.43720316622691291</v>
      </c>
    </row>
    <row r="2127" spans="14:18" x14ac:dyDescent="0.3">
      <c r="N2127" t="s">
        <v>3426</v>
      </c>
      <c r="O2127">
        <v>6.8</v>
      </c>
      <c r="P2127" s="14">
        <f t="shared" si="33"/>
        <v>6.4666666666666659</v>
      </c>
      <c r="Q2127">
        <f>COUNTIF(preprocessed!$D$2:$D$3791,director!N848)</f>
        <v>1</v>
      </c>
      <c r="R2127" s="43" cm="1">
        <f t="array" ref="R2127">COUNTIF(Table2[Average imdb],"&lt;"&amp;Table2[[#This Row],[Average imdb]])/COUNT((Table2[Average imdb])-1)</f>
        <v>0.43720316622691291</v>
      </c>
    </row>
    <row r="2128" spans="14:18" x14ac:dyDescent="0.3">
      <c r="N2128" t="s">
        <v>2713</v>
      </c>
      <c r="O2128">
        <v>8.1</v>
      </c>
      <c r="P2128" s="14">
        <f t="shared" si="33"/>
        <v>6.4666666666666659</v>
      </c>
      <c r="Q2128">
        <f>COUNTIF(preprocessed!$D$2:$D$3791,director!N1142)</f>
        <v>3</v>
      </c>
      <c r="R2128" s="43" cm="1">
        <f t="array" ref="R2128">COUNTIF(Table2[Average imdb],"&lt;"&amp;Table2[[#This Row],[Average imdb]])/COUNT((Table2[Average imdb])-1)</f>
        <v>0.43720316622691291</v>
      </c>
    </row>
    <row r="2129" spans="14:18" x14ac:dyDescent="0.3">
      <c r="N2129" t="s">
        <v>3426</v>
      </c>
      <c r="O2129">
        <v>4.9000000000000004</v>
      </c>
      <c r="P2129" s="14">
        <f t="shared" si="33"/>
        <v>6.4666666666666659</v>
      </c>
      <c r="Q2129">
        <f>COUNTIF(preprocessed!$D$2:$D$3791,director!N1255)</f>
        <v>3</v>
      </c>
      <c r="R2129" s="43" cm="1">
        <f t="array" ref="R2129">COUNTIF(Table2[Average imdb],"&lt;"&amp;Table2[[#This Row],[Average imdb]])/COUNT((Table2[Average imdb])-1)</f>
        <v>0.43720316622691291</v>
      </c>
    </row>
    <row r="2130" spans="14:18" x14ac:dyDescent="0.3">
      <c r="N2130" t="s">
        <v>2713</v>
      </c>
      <c r="O2130">
        <v>6.5</v>
      </c>
      <c r="P2130" s="14">
        <f t="shared" si="33"/>
        <v>6.4666666666666659</v>
      </c>
      <c r="Q2130">
        <f>COUNTIF(preprocessed!$D$2:$D$3791,director!N655)</f>
        <v>1</v>
      </c>
      <c r="R2130" s="43" cm="1">
        <f t="array" ref="R2130">COUNTIF(Table2[Average imdb],"&lt;"&amp;Table2[[#This Row],[Average imdb]])/COUNT((Table2[Average imdb])-1)</f>
        <v>0.43720316622691291</v>
      </c>
    </row>
    <row r="2131" spans="14:18" x14ac:dyDescent="0.3">
      <c r="N2131" t="s">
        <v>10136</v>
      </c>
      <c r="O2131">
        <v>6.5</v>
      </c>
      <c r="P2131" s="14">
        <f t="shared" si="33"/>
        <v>6.4666666666666659</v>
      </c>
      <c r="Q2131">
        <f>COUNTIF(preprocessed!$D$2:$D$3791,director!N2813)</f>
        <v>6</v>
      </c>
      <c r="R2131" s="43" cm="1">
        <f t="array" ref="R2131">COUNTIF(Table2[Average imdb],"&lt;"&amp;Table2[[#This Row],[Average imdb]])/COUNT((Table2[Average imdb])-1)</f>
        <v>0.43720316622691291</v>
      </c>
    </row>
    <row r="2132" spans="14:18" x14ac:dyDescent="0.3">
      <c r="N2132" t="s">
        <v>10136</v>
      </c>
      <c r="O2132">
        <v>6.3</v>
      </c>
      <c r="P2132" s="14">
        <f t="shared" si="33"/>
        <v>6.4666666666666659</v>
      </c>
      <c r="Q2132">
        <f>COUNTIF(preprocessed!$D$2:$D$3791,director!N3025)</f>
        <v>1</v>
      </c>
      <c r="R2132" s="43" cm="1">
        <f t="array" ref="R2132">COUNTIF(Table2[Average imdb],"&lt;"&amp;Table2[[#This Row],[Average imdb]])/COUNT((Table2[Average imdb])-1)</f>
        <v>0.43720316622691291</v>
      </c>
    </row>
    <row r="2133" spans="14:18" x14ac:dyDescent="0.3">
      <c r="N2133" t="s">
        <v>3426</v>
      </c>
      <c r="O2133">
        <v>7.7</v>
      </c>
      <c r="P2133" s="14">
        <f t="shared" si="33"/>
        <v>6.4666666666666659</v>
      </c>
      <c r="Q2133">
        <f>COUNTIF(preprocessed!$D$2:$D$3791,director!N3657)</f>
        <v>1</v>
      </c>
      <c r="R2133" s="43" cm="1">
        <f t="array" ref="R2133">COUNTIF(Table2[Average imdb],"&lt;"&amp;Table2[[#This Row],[Average imdb]])/COUNT((Table2[Average imdb])-1)</f>
        <v>0.43720316622691291</v>
      </c>
    </row>
    <row r="2134" spans="14:18" x14ac:dyDescent="0.3">
      <c r="N2134" t="s">
        <v>10136</v>
      </c>
      <c r="O2134">
        <v>6.6</v>
      </c>
      <c r="P2134" s="14">
        <f t="shared" si="33"/>
        <v>6.4666666666666659</v>
      </c>
      <c r="Q2134">
        <f>COUNTIF(preprocessed!$D$2:$D$3791,director!N3781)</f>
        <v>1</v>
      </c>
      <c r="R2134" s="43" cm="1">
        <f t="array" ref="R2134">COUNTIF(Table2[Average imdb],"&lt;"&amp;Table2[[#This Row],[Average imdb]])/COUNT((Table2[Average imdb])-1)</f>
        <v>0.43720316622691291</v>
      </c>
    </row>
    <row r="2135" spans="14:18" x14ac:dyDescent="0.3">
      <c r="N2135" t="s">
        <v>3116</v>
      </c>
      <c r="O2135">
        <v>5.5</v>
      </c>
      <c r="P2135" s="14">
        <f t="shared" si="33"/>
        <v>6.4599999999999991</v>
      </c>
      <c r="Q2135">
        <f>COUNTIF(preprocessed!$D$2:$D$3791,director!N765)</f>
        <v>5</v>
      </c>
      <c r="R2135" s="43" cm="1">
        <f t="array" ref="R2135">COUNTIF(Table2[Average imdb],"&lt;"&amp;Table2[[#This Row],[Average imdb]])/COUNT((Table2[Average imdb])-1)</f>
        <v>0.43588390501319263</v>
      </c>
    </row>
    <row r="2136" spans="14:18" x14ac:dyDescent="0.3">
      <c r="N2136" t="s">
        <v>3116</v>
      </c>
      <c r="O2136">
        <v>6.5</v>
      </c>
      <c r="P2136" s="14">
        <f t="shared" si="33"/>
        <v>6.4599999999999991</v>
      </c>
      <c r="Q2136">
        <f>COUNTIF(preprocessed!$D$2:$D$3791,director!N1384)</f>
        <v>5</v>
      </c>
      <c r="R2136" s="43" cm="1">
        <f t="array" ref="R2136">COUNTIF(Table2[Average imdb],"&lt;"&amp;Table2[[#This Row],[Average imdb]])/COUNT((Table2[Average imdb])-1)</f>
        <v>0.43588390501319263</v>
      </c>
    </row>
    <row r="2137" spans="14:18" x14ac:dyDescent="0.3">
      <c r="N2137" t="s">
        <v>3116</v>
      </c>
      <c r="O2137">
        <v>6.6</v>
      </c>
      <c r="P2137" s="14">
        <f t="shared" si="33"/>
        <v>6.4599999999999991</v>
      </c>
      <c r="Q2137">
        <f>COUNTIF(preprocessed!$D$2:$D$3791,director!N1167)</f>
        <v>6</v>
      </c>
      <c r="R2137" s="43" cm="1">
        <f t="array" ref="R2137">COUNTIF(Table2[Average imdb],"&lt;"&amp;Table2[[#This Row],[Average imdb]])/COUNT((Table2[Average imdb])-1)</f>
        <v>0.43588390501319263</v>
      </c>
    </row>
    <row r="2138" spans="14:18" x14ac:dyDescent="0.3">
      <c r="N2138" t="s">
        <v>3116</v>
      </c>
      <c r="O2138">
        <v>6.7</v>
      </c>
      <c r="P2138" s="14">
        <f t="shared" si="33"/>
        <v>6.4599999999999991</v>
      </c>
      <c r="Q2138">
        <f>COUNTIF(preprocessed!$D$2:$D$3791,director!N2085)</f>
        <v>1</v>
      </c>
      <c r="R2138" s="43" cm="1">
        <f t="array" ref="R2138">COUNTIF(Table2[Average imdb],"&lt;"&amp;Table2[[#This Row],[Average imdb]])/COUNT((Table2[Average imdb])-1)</f>
        <v>0.43588390501319263</v>
      </c>
    </row>
    <row r="2139" spans="14:18" x14ac:dyDescent="0.3">
      <c r="N2139" t="s">
        <v>3116</v>
      </c>
      <c r="O2139">
        <v>7</v>
      </c>
      <c r="P2139" s="14">
        <f t="shared" si="33"/>
        <v>6.4599999999999991</v>
      </c>
      <c r="Q2139">
        <f>COUNTIF(preprocessed!$D$2:$D$3791,director!N2630)</f>
        <v>1</v>
      </c>
      <c r="R2139" s="43" cm="1">
        <f t="array" ref="R2139">COUNTIF(Table2[Average imdb],"&lt;"&amp;Table2[[#This Row],[Average imdb]])/COUNT((Table2[Average imdb])-1)</f>
        <v>0.43588390501319263</v>
      </c>
    </row>
    <row r="2140" spans="14:18" x14ac:dyDescent="0.3">
      <c r="N2140" t="s">
        <v>127</v>
      </c>
      <c r="O2140">
        <v>7.3</v>
      </c>
      <c r="P2140" s="14">
        <f t="shared" si="33"/>
        <v>6.4571428571428564</v>
      </c>
      <c r="Q2140">
        <f>COUNTIF(preprocessed!$D$2:$D$3791,director!N340)</f>
        <v>25</v>
      </c>
      <c r="R2140" s="43" cm="1">
        <f t="array" ref="R2140">COUNTIF(Table2[Average imdb],"&lt;"&amp;Table2[[#This Row],[Average imdb]])/COUNT((Table2[Average imdb])-1)</f>
        <v>0.43403693931398418</v>
      </c>
    </row>
    <row r="2141" spans="14:18" x14ac:dyDescent="0.3">
      <c r="N2141" t="s">
        <v>127</v>
      </c>
      <c r="O2141">
        <v>6.9</v>
      </c>
      <c r="P2141" s="14">
        <f t="shared" si="33"/>
        <v>6.4571428571428564</v>
      </c>
      <c r="Q2141">
        <f>COUNTIF(preprocessed!$D$2:$D$3791,director!N1479)</f>
        <v>5</v>
      </c>
      <c r="R2141" s="43" cm="1">
        <f t="array" ref="R2141">COUNTIF(Table2[Average imdb],"&lt;"&amp;Table2[[#This Row],[Average imdb]])/COUNT((Table2[Average imdb])-1)</f>
        <v>0.43403693931398418</v>
      </c>
    </row>
    <row r="2142" spans="14:18" x14ac:dyDescent="0.3">
      <c r="N2142" t="s">
        <v>127</v>
      </c>
      <c r="O2142">
        <v>6.8</v>
      </c>
      <c r="P2142" s="14">
        <f t="shared" si="33"/>
        <v>6.4571428571428564</v>
      </c>
      <c r="Q2142">
        <f>COUNTIF(preprocessed!$D$2:$D$3791,director!N1491)</f>
        <v>10</v>
      </c>
      <c r="R2142" s="43" cm="1">
        <f t="array" ref="R2142">COUNTIF(Table2[Average imdb],"&lt;"&amp;Table2[[#This Row],[Average imdb]])/COUNT((Table2[Average imdb])-1)</f>
        <v>0.43403693931398418</v>
      </c>
    </row>
    <row r="2143" spans="14:18" x14ac:dyDescent="0.3">
      <c r="N2143" t="s">
        <v>127</v>
      </c>
      <c r="O2143">
        <v>4.8</v>
      </c>
      <c r="P2143" s="14">
        <f t="shared" si="33"/>
        <v>6.4571428571428564</v>
      </c>
      <c r="Q2143">
        <f>COUNTIF(preprocessed!$D$2:$D$3791,director!N71)</f>
        <v>4</v>
      </c>
      <c r="R2143" s="43" cm="1">
        <f t="array" ref="R2143">COUNTIF(Table2[Average imdb],"&lt;"&amp;Table2[[#This Row],[Average imdb]])/COUNT((Table2[Average imdb])-1)</f>
        <v>0.43403693931398418</v>
      </c>
    </row>
    <row r="2144" spans="14:18" x14ac:dyDescent="0.3">
      <c r="N2144" t="s">
        <v>127</v>
      </c>
      <c r="O2144">
        <v>6.1</v>
      </c>
      <c r="P2144" s="14">
        <f t="shared" si="33"/>
        <v>6.4571428571428564</v>
      </c>
      <c r="Q2144">
        <f>COUNTIF(preprocessed!$D$2:$D$3791,director!N149)</f>
        <v>10</v>
      </c>
      <c r="R2144" s="43" cm="1">
        <f t="array" ref="R2144">COUNTIF(Table2[Average imdb],"&lt;"&amp;Table2[[#This Row],[Average imdb]])/COUNT((Table2[Average imdb])-1)</f>
        <v>0.43403693931398418</v>
      </c>
    </row>
    <row r="2145" spans="14:18" x14ac:dyDescent="0.3">
      <c r="N2145" t="s">
        <v>127</v>
      </c>
      <c r="O2145">
        <v>6.8</v>
      </c>
      <c r="P2145" s="14">
        <f t="shared" si="33"/>
        <v>6.4571428571428564</v>
      </c>
      <c r="Q2145">
        <f>COUNTIF(preprocessed!$D$2:$D$3791,director!N20)</f>
        <v>1</v>
      </c>
      <c r="R2145" s="43" cm="1">
        <f t="array" ref="R2145">COUNTIF(Table2[Average imdb],"&lt;"&amp;Table2[[#This Row],[Average imdb]])/COUNT((Table2[Average imdb])-1)</f>
        <v>0.43403693931398418</v>
      </c>
    </row>
    <row r="2146" spans="14:18" x14ac:dyDescent="0.3">
      <c r="N2146" t="s">
        <v>127</v>
      </c>
      <c r="O2146">
        <v>6.5</v>
      </c>
      <c r="P2146" s="14">
        <f t="shared" si="33"/>
        <v>6.4571428571428564</v>
      </c>
      <c r="Q2146">
        <f>COUNTIF(preprocessed!$D$2:$D$3791,director!N1064)</f>
        <v>1</v>
      </c>
      <c r="R2146" s="43" cm="1">
        <f t="array" ref="R2146">COUNTIF(Table2[Average imdb],"&lt;"&amp;Table2[[#This Row],[Average imdb]])/COUNT((Table2[Average imdb])-1)</f>
        <v>0.43403693931398418</v>
      </c>
    </row>
    <row r="2147" spans="14:18" x14ac:dyDescent="0.3">
      <c r="N2147" t="s">
        <v>201</v>
      </c>
      <c r="O2147">
        <v>6.6</v>
      </c>
      <c r="P2147" s="14">
        <f t="shared" si="33"/>
        <v>6.4555555555555566</v>
      </c>
      <c r="Q2147">
        <f>COUNTIF(preprocessed!$D$2:$D$3791,director!N343)</f>
        <v>25</v>
      </c>
      <c r="R2147" s="43" cm="1">
        <f t="array" ref="R2147">COUNTIF(Table2[Average imdb],"&lt;"&amp;Table2[[#This Row],[Average imdb]])/COUNT((Table2[Average imdb])-1)</f>
        <v>0.43166226912928762</v>
      </c>
    </row>
    <row r="2148" spans="14:18" x14ac:dyDescent="0.3">
      <c r="N2148" t="s">
        <v>201</v>
      </c>
      <c r="O2148">
        <v>6.3</v>
      </c>
      <c r="P2148" s="14">
        <f t="shared" si="33"/>
        <v>6.4555555555555566</v>
      </c>
      <c r="Q2148">
        <f>COUNTIF(preprocessed!$D$2:$D$3791,director!N784)</f>
        <v>16</v>
      </c>
      <c r="R2148" s="43" cm="1">
        <f t="array" ref="R2148">COUNTIF(Table2[Average imdb],"&lt;"&amp;Table2[[#This Row],[Average imdb]])/COUNT((Table2[Average imdb])-1)</f>
        <v>0.43166226912928762</v>
      </c>
    </row>
    <row r="2149" spans="14:18" x14ac:dyDescent="0.3">
      <c r="N2149" t="s">
        <v>201</v>
      </c>
      <c r="O2149">
        <v>6.1</v>
      </c>
      <c r="P2149" s="14">
        <f t="shared" si="33"/>
        <v>6.4555555555555566</v>
      </c>
      <c r="Q2149">
        <f>COUNTIF(preprocessed!$D$2:$D$3791,director!N1768)</f>
        <v>3</v>
      </c>
      <c r="R2149" s="43" cm="1">
        <f t="array" ref="R2149">COUNTIF(Table2[Average imdb],"&lt;"&amp;Table2[[#This Row],[Average imdb]])/COUNT((Table2[Average imdb])-1)</f>
        <v>0.43166226912928762</v>
      </c>
    </row>
    <row r="2150" spans="14:18" x14ac:dyDescent="0.3">
      <c r="N2150" t="s">
        <v>201</v>
      </c>
      <c r="O2150">
        <v>6.8</v>
      </c>
      <c r="P2150" s="14">
        <f t="shared" si="33"/>
        <v>6.4555555555555566</v>
      </c>
      <c r="Q2150">
        <f>COUNTIF(preprocessed!$D$2:$D$3791,director!N35)</f>
        <v>1</v>
      </c>
      <c r="R2150" s="43" cm="1">
        <f t="array" ref="R2150">COUNTIF(Table2[Average imdb],"&lt;"&amp;Table2[[#This Row],[Average imdb]])/COUNT((Table2[Average imdb])-1)</f>
        <v>0.43166226912928762</v>
      </c>
    </row>
    <row r="2151" spans="14:18" x14ac:dyDescent="0.3">
      <c r="N2151" t="s">
        <v>201</v>
      </c>
      <c r="O2151">
        <v>6</v>
      </c>
      <c r="P2151" s="14">
        <f t="shared" si="33"/>
        <v>6.4555555555555566</v>
      </c>
      <c r="Q2151">
        <f>COUNTIF(preprocessed!$D$2:$D$3791,director!N302)</f>
        <v>5</v>
      </c>
      <c r="R2151" s="43" cm="1">
        <f t="array" ref="R2151">COUNTIF(Table2[Average imdb],"&lt;"&amp;Table2[[#This Row],[Average imdb]])/COUNT((Table2[Average imdb])-1)</f>
        <v>0.43166226912928762</v>
      </c>
    </row>
    <row r="2152" spans="14:18" x14ac:dyDescent="0.3">
      <c r="N2152" t="s">
        <v>201</v>
      </c>
      <c r="O2152">
        <v>7.2</v>
      </c>
      <c r="P2152" s="14">
        <f t="shared" si="33"/>
        <v>6.4555555555555566</v>
      </c>
      <c r="Q2152">
        <f>COUNTIF(preprocessed!$D$2:$D$3791,director!N487)</f>
        <v>5</v>
      </c>
      <c r="R2152" s="43" cm="1">
        <f t="array" ref="R2152">COUNTIF(Table2[Average imdb],"&lt;"&amp;Table2[[#This Row],[Average imdb]])/COUNT((Table2[Average imdb])-1)</f>
        <v>0.43166226912928762</v>
      </c>
    </row>
    <row r="2153" spans="14:18" x14ac:dyDescent="0.3">
      <c r="N2153" t="s">
        <v>201</v>
      </c>
      <c r="O2153">
        <v>6.2</v>
      </c>
      <c r="P2153" s="14">
        <f t="shared" si="33"/>
        <v>6.4555555555555566</v>
      </c>
      <c r="Q2153">
        <f>COUNTIF(preprocessed!$D$2:$D$3791,director!N59)</f>
        <v>1</v>
      </c>
      <c r="R2153" s="43" cm="1">
        <f t="array" ref="R2153">COUNTIF(Table2[Average imdb],"&lt;"&amp;Table2[[#This Row],[Average imdb]])/COUNT((Table2[Average imdb])-1)</f>
        <v>0.43166226912928762</v>
      </c>
    </row>
    <row r="2154" spans="14:18" x14ac:dyDescent="0.3">
      <c r="N2154" t="s">
        <v>201</v>
      </c>
      <c r="O2154">
        <v>6.7</v>
      </c>
      <c r="P2154" s="14">
        <f t="shared" si="33"/>
        <v>6.4555555555555566</v>
      </c>
      <c r="Q2154">
        <f>COUNTIF(preprocessed!$D$2:$D$3791,director!N695)</f>
        <v>1</v>
      </c>
      <c r="R2154" s="43" cm="1">
        <f t="array" ref="R2154">COUNTIF(Table2[Average imdb],"&lt;"&amp;Table2[[#This Row],[Average imdb]])/COUNT((Table2[Average imdb])-1)</f>
        <v>0.43166226912928762</v>
      </c>
    </row>
    <row r="2155" spans="14:18" x14ac:dyDescent="0.3">
      <c r="N2155" t="s">
        <v>201</v>
      </c>
      <c r="O2155">
        <v>6.2</v>
      </c>
      <c r="P2155" s="14">
        <f t="shared" si="33"/>
        <v>6.4555555555555566</v>
      </c>
      <c r="Q2155">
        <f>COUNTIF(preprocessed!$D$2:$D$3791,director!N391)</f>
        <v>1</v>
      </c>
      <c r="R2155" s="43" cm="1">
        <f t="array" ref="R2155">COUNTIF(Table2[Average imdb],"&lt;"&amp;Table2[[#This Row],[Average imdb]])/COUNT((Table2[Average imdb])-1)</f>
        <v>0.43166226912928762</v>
      </c>
    </row>
    <row r="2156" spans="14:18" x14ac:dyDescent="0.3">
      <c r="N2156" t="s">
        <v>5162</v>
      </c>
      <c r="O2156">
        <v>7.2</v>
      </c>
      <c r="P2156" s="14">
        <f t="shared" si="33"/>
        <v>6.4499999999999993</v>
      </c>
      <c r="Q2156">
        <f>COUNTIF(preprocessed!$D$2:$D$3791,director!N1514)</f>
        <v>3</v>
      </c>
      <c r="R2156" s="43" cm="1">
        <f t="array" ref="R2156">COUNTIF(Table2[Average imdb],"&lt;"&amp;Table2[[#This Row],[Average imdb]])/COUNT((Table2[Average imdb])-1)</f>
        <v>0.42216358839050133</v>
      </c>
    </row>
    <row r="2157" spans="14:18" x14ac:dyDescent="0.3">
      <c r="N2157" t="s">
        <v>8372</v>
      </c>
      <c r="O2157">
        <v>6.1</v>
      </c>
      <c r="P2157" s="14">
        <f t="shared" si="33"/>
        <v>6.4499999999999993</v>
      </c>
      <c r="Q2157">
        <f>COUNTIF(preprocessed!$D$2:$D$3791,director!N2351)</f>
        <v>7</v>
      </c>
      <c r="R2157" s="43" cm="1">
        <f t="array" ref="R2157">COUNTIF(Table2[Average imdb],"&lt;"&amp;Table2[[#This Row],[Average imdb]])/COUNT((Table2[Average imdb])-1)</f>
        <v>0.42216358839050133</v>
      </c>
    </row>
    <row r="2158" spans="14:18" x14ac:dyDescent="0.3">
      <c r="N2158" t="s">
        <v>8372</v>
      </c>
      <c r="O2158">
        <v>6.8</v>
      </c>
      <c r="P2158" s="14">
        <f t="shared" si="33"/>
        <v>6.4499999999999993</v>
      </c>
      <c r="Q2158">
        <f>COUNTIF(preprocessed!$D$2:$D$3791,director!N2283)</f>
        <v>3</v>
      </c>
      <c r="R2158" s="43" cm="1">
        <f t="array" ref="R2158">COUNTIF(Table2[Average imdb],"&lt;"&amp;Table2[[#This Row],[Average imdb]])/COUNT((Table2[Average imdb])-1)</f>
        <v>0.42216358839050133</v>
      </c>
    </row>
    <row r="2159" spans="14:18" x14ac:dyDescent="0.3">
      <c r="N2159" t="s">
        <v>2119</v>
      </c>
      <c r="O2159">
        <v>5.8</v>
      </c>
      <c r="P2159" s="14">
        <f t="shared" si="33"/>
        <v>6.4499999999999993</v>
      </c>
      <c r="Q2159">
        <f>COUNTIF(preprocessed!$D$2:$D$3791,director!N495)</f>
        <v>5</v>
      </c>
      <c r="R2159" s="43" cm="1">
        <f t="array" ref="R2159">COUNTIF(Table2[Average imdb],"&lt;"&amp;Table2[[#This Row],[Average imdb]])/COUNT((Table2[Average imdb])-1)</f>
        <v>0.42216358839050133</v>
      </c>
    </row>
    <row r="2160" spans="14:18" x14ac:dyDescent="0.3">
      <c r="N2160" t="s">
        <v>5162</v>
      </c>
      <c r="O2160">
        <v>6</v>
      </c>
      <c r="P2160" s="14">
        <f t="shared" si="33"/>
        <v>6.4499999999999993</v>
      </c>
      <c r="Q2160">
        <f>COUNTIF(preprocessed!$D$2:$D$3791,director!N1341)</f>
        <v>2</v>
      </c>
      <c r="R2160" s="43" cm="1">
        <f t="array" ref="R2160">COUNTIF(Table2[Average imdb],"&lt;"&amp;Table2[[#This Row],[Average imdb]])/COUNT((Table2[Average imdb])-1)</f>
        <v>0.42216358839050133</v>
      </c>
    </row>
    <row r="2161" spans="14:18" x14ac:dyDescent="0.3">
      <c r="N2161" t="s">
        <v>7099</v>
      </c>
      <c r="O2161">
        <v>6.2</v>
      </c>
      <c r="P2161" s="14">
        <f t="shared" si="33"/>
        <v>6.4499999999999993</v>
      </c>
      <c r="Q2161">
        <f>COUNTIF(preprocessed!$D$2:$D$3791,director!N2714)</f>
        <v>8</v>
      </c>
      <c r="R2161" s="43" cm="1">
        <f t="array" ref="R2161">COUNTIF(Table2[Average imdb],"&lt;"&amp;Table2[[#This Row],[Average imdb]])/COUNT((Table2[Average imdb])-1)</f>
        <v>0.42216358839050133</v>
      </c>
    </row>
    <row r="2162" spans="14:18" x14ac:dyDescent="0.3">
      <c r="N2162" t="s">
        <v>6219</v>
      </c>
      <c r="O2162">
        <v>6.5</v>
      </c>
      <c r="P2162" s="14">
        <f t="shared" si="33"/>
        <v>6.4499999999999993</v>
      </c>
      <c r="Q2162">
        <f>COUNTIF(preprocessed!$D$2:$D$3791,director!N2935)</f>
        <v>4</v>
      </c>
      <c r="R2162" s="43" cm="1">
        <f t="array" ref="R2162">COUNTIF(Table2[Average imdb],"&lt;"&amp;Table2[[#This Row],[Average imdb]])/COUNT((Table2[Average imdb])-1)</f>
        <v>0.42216358839050133</v>
      </c>
    </row>
    <row r="2163" spans="14:18" x14ac:dyDescent="0.3">
      <c r="N2163" t="s">
        <v>7099</v>
      </c>
      <c r="O2163">
        <v>6</v>
      </c>
      <c r="P2163" s="14">
        <f t="shared" si="33"/>
        <v>6.4499999999999993</v>
      </c>
      <c r="Q2163">
        <f>COUNTIF(preprocessed!$D$2:$D$3791,director!N3374)</f>
        <v>1</v>
      </c>
      <c r="R2163" s="43" cm="1">
        <f t="array" ref="R2163">COUNTIF(Table2[Average imdb],"&lt;"&amp;Table2[[#This Row],[Average imdb]])/COUNT((Table2[Average imdb])-1)</f>
        <v>0.42216358839050133</v>
      </c>
    </row>
    <row r="2164" spans="14:18" x14ac:dyDescent="0.3">
      <c r="N2164" t="s">
        <v>2119</v>
      </c>
      <c r="O2164">
        <v>7.1</v>
      </c>
      <c r="P2164" s="14">
        <f t="shared" si="33"/>
        <v>6.4499999999999993</v>
      </c>
      <c r="Q2164">
        <f>COUNTIF(preprocessed!$D$2:$D$3791,director!N1024)</f>
        <v>19</v>
      </c>
      <c r="R2164" s="43" cm="1">
        <f t="array" ref="R2164">COUNTIF(Table2[Average imdb],"&lt;"&amp;Table2[[#This Row],[Average imdb]])/COUNT((Table2[Average imdb])-1)</f>
        <v>0.42216358839050133</v>
      </c>
    </row>
    <row r="2165" spans="14:18" x14ac:dyDescent="0.3">
      <c r="N2165" t="s">
        <v>7099</v>
      </c>
      <c r="O2165">
        <v>6.2</v>
      </c>
      <c r="P2165" s="14">
        <f t="shared" si="33"/>
        <v>6.4499999999999993</v>
      </c>
      <c r="Q2165">
        <f>COUNTIF(preprocessed!$D$2:$D$3791,director!N1908)</f>
        <v>3</v>
      </c>
      <c r="R2165" s="43" cm="1">
        <f t="array" ref="R2165">COUNTIF(Table2[Average imdb],"&lt;"&amp;Table2[[#This Row],[Average imdb]])/COUNT((Table2[Average imdb])-1)</f>
        <v>0.42216358839050133</v>
      </c>
    </row>
    <row r="2166" spans="14:18" x14ac:dyDescent="0.3">
      <c r="N2166" t="s">
        <v>1223</v>
      </c>
      <c r="O2166">
        <v>6.8</v>
      </c>
      <c r="P2166" s="14">
        <f t="shared" si="33"/>
        <v>6.4499999999999993</v>
      </c>
      <c r="Q2166">
        <f>COUNTIF(preprocessed!$D$2:$D$3791,director!N1560)</f>
        <v>4</v>
      </c>
      <c r="R2166" s="43" cm="1">
        <f t="array" ref="R2166">COUNTIF(Table2[Average imdb],"&lt;"&amp;Table2[[#This Row],[Average imdb]])/COUNT((Table2[Average imdb])-1)</f>
        <v>0.42216358839050133</v>
      </c>
    </row>
    <row r="2167" spans="14:18" x14ac:dyDescent="0.3">
      <c r="N2167" t="s">
        <v>5162</v>
      </c>
      <c r="O2167">
        <v>6.2</v>
      </c>
      <c r="P2167" s="14">
        <f t="shared" si="33"/>
        <v>6.4499999999999993</v>
      </c>
      <c r="Q2167">
        <f>COUNTIF(preprocessed!$D$2:$D$3791,director!N1568)</f>
        <v>4</v>
      </c>
      <c r="R2167" s="43" cm="1">
        <f t="array" ref="R2167">COUNTIF(Table2[Average imdb],"&lt;"&amp;Table2[[#This Row],[Average imdb]])/COUNT((Table2[Average imdb])-1)</f>
        <v>0.42216358839050133</v>
      </c>
    </row>
    <row r="2168" spans="14:18" x14ac:dyDescent="0.3">
      <c r="N2168" t="s">
        <v>5162</v>
      </c>
      <c r="O2168">
        <v>6.4</v>
      </c>
      <c r="P2168" s="14">
        <f t="shared" si="33"/>
        <v>6.4499999999999993</v>
      </c>
      <c r="Q2168">
        <f>COUNTIF(preprocessed!$D$2:$D$3791,director!N2171)</f>
        <v>4</v>
      </c>
      <c r="R2168" s="43" cm="1">
        <f t="array" ref="R2168">COUNTIF(Table2[Average imdb],"&lt;"&amp;Table2[[#This Row],[Average imdb]])/COUNT((Table2[Average imdb])-1)</f>
        <v>0.42216358839050133</v>
      </c>
    </row>
    <row r="2169" spans="14:18" x14ac:dyDescent="0.3">
      <c r="N2169" t="s">
        <v>1223</v>
      </c>
      <c r="O2169">
        <v>6.1</v>
      </c>
      <c r="P2169" s="14">
        <f t="shared" si="33"/>
        <v>6.4499999999999993</v>
      </c>
      <c r="Q2169">
        <f>COUNTIF(preprocessed!$D$2:$D$3791,director!N995)</f>
        <v>1</v>
      </c>
      <c r="R2169" s="43" cm="1">
        <f t="array" ref="R2169">COUNTIF(Table2[Average imdb],"&lt;"&amp;Table2[[#This Row],[Average imdb]])/COUNT((Table2[Average imdb])-1)</f>
        <v>0.42216358839050133</v>
      </c>
    </row>
    <row r="2170" spans="14:18" x14ac:dyDescent="0.3">
      <c r="N2170" t="s">
        <v>6219</v>
      </c>
      <c r="O2170">
        <v>6.2</v>
      </c>
      <c r="P2170" s="14">
        <f t="shared" si="33"/>
        <v>6.4499999999999993</v>
      </c>
      <c r="Q2170">
        <f>COUNTIF(preprocessed!$D$2:$D$3791,director!N1647)</f>
        <v>4</v>
      </c>
      <c r="R2170" s="43" cm="1">
        <f t="array" ref="R2170">COUNTIF(Table2[Average imdb],"&lt;"&amp;Table2[[#This Row],[Average imdb]])/COUNT((Table2[Average imdb])-1)</f>
        <v>0.42216358839050133</v>
      </c>
    </row>
    <row r="2171" spans="14:18" x14ac:dyDescent="0.3">
      <c r="N2171" t="s">
        <v>6219</v>
      </c>
      <c r="O2171">
        <v>6.5</v>
      </c>
      <c r="P2171" s="14">
        <f t="shared" si="33"/>
        <v>6.4499999999999993</v>
      </c>
      <c r="Q2171">
        <f>COUNTIF(preprocessed!$D$2:$D$3791,director!N2214)</f>
        <v>3</v>
      </c>
      <c r="R2171" s="43" cm="1">
        <f t="array" ref="R2171">COUNTIF(Table2[Average imdb],"&lt;"&amp;Table2[[#This Row],[Average imdb]])/COUNT((Table2[Average imdb])-1)</f>
        <v>0.42216358839050133</v>
      </c>
    </row>
    <row r="2172" spans="14:18" x14ac:dyDescent="0.3">
      <c r="N2172" t="s">
        <v>7099</v>
      </c>
      <c r="O2172">
        <v>7.4</v>
      </c>
      <c r="P2172" s="14">
        <f t="shared" si="33"/>
        <v>6.4499999999999993</v>
      </c>
      <c r="Q2172">
        <f>COUNTIF(preprocessed!$D$2:$D$3791,director!N3553)</f>
        <v>1</v>
      </c>
      <c r="R2172" s="43" cm="1">
        <f t="array" ref="R2172">COUNTIF(Table2[Average imdb],"&lt;"&amp;Table2[[#This Row],[Average imdb]])/COUNT((Table2[Average imdb])-1)</f>
        <v>0.42216358839050133</v>
      </c>
    </row>
    <row r="2173" spans="14:18" x14ac:dyDescent="0.3">
      <c r="N2173" t="s">
        <v>6219</v>
      </c>
      <c r="O2173">
        <v>6.6</v>
      </c>
      <c r="P2173" s="14">
        <f t="shared" si="33"/>
        <v>6.4499999999999993</v>
      </c>
      <c r="Q2173">
        <f>COUNTIF(preprocessed!$D$2:$D$3791,director!N3727)</f>
        <v>1</v>
      </c>
      <c r="R2173" s="43" cm="1">
        <f t="array" ref="R2173">COUNTIF(Table2[Average imdb],"&lt;"&amp;Table2[[#This Row],[Average imdb]])/COUNT((Table2[Average imdb])-1)</f>
        <v>0.42216358839050133</v>
      </c>
    </row>
    <row r="2174" spans="14:18" x14ac:dyDescent="0.3">
      <c r="N2174" t="s">
        <v>3340</v>
      </c>
      <c r="O2174">
        <v>5.0999999999999996</v>
      </c>
      <c r="P2174" s="14">
        <f t="shared" si="33"/>
        <v>6.45</v>
      </c>
      <c r="Q2174">
        <f>COUNTIF(preprocessed!$D$2:$D$3791,director!N968)</f>
        <v>11</v>
      </c>
      <c r="R2174" s="43" cm="1">
        <f t="array" ref="R2174">COUNTIF(Table2[Average imdb],"&lt;"&amp;Table2[[#This Row],[Average imdb]])/COUNT((Table2[Average imdb])-1)</f>
        <v>0.42216358839050133</v>
      </c>
    </row>
    <row r="2175" spans="14:18" x14ac:dyDescent="0.3">
      <c r="N2175" t="s">
        <v>3340</v>
      </c>
      <c r="O2175">
        <v>6</v>
      </c>
      <c r="P2175" s="14">
        <f t="shared" si="33"/>
        <v>6.45</v>
      </c>
      <c r="Q2175">
        <f>COUNTIF(preprocessed!$D$2:$D$3791,director!N824)</f>
        <v>7</v>
      </c>
      <c r="R2175" s="43" cm="1">
        <f t="array" ref="R2175">COUNTIF(Table2[Average imdb],"&lt;"&amp;Table2[[#This Row],[Average imdb]])/COUNT((Table2[Average imdb])-1)</f>
        <v>0.42216358839050133</v>
      </c>
    </row>
    <row r="2176" spans="14:18" x14ac:dyDescent="0.3">
      <c r="N2176" t="s">
        <v>7240</v>
      </c>
      <c r="O2176">
        <v>7.5</v>
      </c>
      <c r="P2176" s="14">
        <f t="shared" si="33"/>
        <v>6.45</v>
      </c>
      <c r="Q2176">
        <f>COUNTIF(preprocessed!$D$2:$D$3791,director!N2142)</f>
        <v>7</v>
      </c>
      <c r="R2176" s="43" cm="1">
        <f t="array" ref="R2176">COUNTIF(Table2[Average imdb],"&lt;"&amp;Table2[[#This Row],[Average imdb]])/COUNT((Table2[Average imdb])-1)</f>
        <v>0.42216358839050133</v>
      </c>
    </row>
    <row r="2177" spans="14:18" x14ac:dyDescent="0.3">
      <c r="N2177" t="s">
        <v>3340</v>
      </c>
      <c r="O2177">
        <v>8</v>
      </c>
      <c r="P2177" s="14">
        <f t="shared" si="33"/>
        <v>6.45</v>
      </c>
      <c r="Q2177">
        <f>COUNTIF(preprocessed!$D$2:$D$3791,director!N2598)</f>
        <v>7</v>
      </c>
      <c r="R2177" s="43" cm="1">
        <f t="array" ref="R2177">COUNTIF(Table2[Average imdb],"&lt;"&amp;Table2[[#This Row],[Average imdb]])/COUNT((Table2[Average imdb])-1)</f>
        <v>0.42216358839050133</v>
      </c>
    </row>
    <row r="2178" spans="14:18" x14ac:dyDescent="0.3">
      <c r="N2178" t="s">
        <v>1444</v>
      </c>
      <c r="O2178">
        <v>6</v>
      </c>
      <c r="P2178" s="14">
        <f t="shared" ref="P2178:P2241" si="34">AVERAGEIF($N$2:$N$3791,N2178,$O$2:$O$3791)</f>
        <v>6.45</v>
      </c>
      <c r="Q2178">
        <f>COUNTIF(preprocessed!$D$2:$D$3791,director!N515)</f>
        <v>4</v>
      </c>
      <c r="R2178" s="43" cm="1">
        <f t="array" ref="R2178">COUNTIF(Table2[Average imdb],"&lt;"&amp;Table2[[#This Row],[Average imdb]])/COUNT((Table2[Average imdb])-1)</f>
        <v>0.42216358839050133</v>
      </c>
    </row>
    <row r="2179" spans="14:18" x14ac:dyDescent="0.3">
      <c r="N2179" t="s">
        <v>10866</v>
      </c>
      <c r="O2179">
        <v>6.2</v>
      </c>
      <c r="P2179" s="14">
        <f t="shared" si="34"/>
        <v>6.45</v>
      </c>
      <c r="Q2179">
        <f>COUNTIF(preprocessed!$D$2:$D$3791,director!N3018)</f>
        <v>4</v>
      </c>
      <c r="R2179" s="43" cm="1">
        <f t="array" ref="R2179">COUNTIF(Table2[Average imdb],"&lt;"&amp;Table2[[#This Row],[Average imdb]])/COUNT((Table2[Average imdb])-1)</f>
        <v>0.42216358839050133</v>
      </c>
    </row>
    <row r="2180" spans="14:18" x14ac:dyDescent="0.3">
      <c r="N2180" t="s">
        <v>7240</v>
      </c>
      <c r="O2180">
        <v>5.4</v>
      </c>
      <c r="P2180" s="14">
        <f t="shared" si="34"/>
        <v>6.45</v>
      </c>
      <c r="Q2180">
        <f>COUNTIF(preprocessed!$D$2:$D$3791,director!N1949)</f>
        <v>3</v>
      </c>
      <c r="R2180" s="43" cm="1">
        <f t="array" ref="R2180">COUNTIF(Table2[Average imdb],"&lt;"&amp;Table2[[#This Row],[Average imdb]])/COUNT((Table2[Average imdb])-1)</f>
        <v>0.42216358839050133</v>
      </c>
    </row>
    <row r="2181" spans="14:18" x14ac:dyDescent="0.3">
      <c r="N2181" t="s">
        <v>13228</v>
      </c>
      <c r="O2181">
        <v>5.7</v>
      </c>
      <c r="P2181" s="14">
        <f t="shared" si="34"/>
        <v>6.45</v>
      </c>
      <c r="Q2181">
        <f>COUNTIF(preprocessed!$D$2:$D$3791,director!N3682)</f>
        <v>3</v>
      </c>
      <c r="R2181" s="43" cm="1">
        <f t="array" ref="R2181">COUNTIF(Table2[Average imdb],"&lt;"&amp;Table2[[#This Row],[Average imdb]])/COUNT((Table2[Average imdb])-1)</f>
        <v>0.42216358839050133</v>
      </c>
    </row>
    <row r="2182" spans="14:18" x14ac:dyDescent="0.3">
      <c r="N2182" t="s">
        <v>1444</v>
      </c>
      <c r="O2182">
        <v>6.9</v>
      </c>
      <c r="P2182" s="14">
        <f t="shared" si="34"/>
        <v>6.45</v>
      </c>
      <c r="Q2182">
        <f>COUNTIF(preprocessed!$D$2:$D$3791,director!N322)</f>
        <v>2</v>
      </c>
      <c r="R2182" s="43" cm="1">
        <f t="array" ref="R2182">COUNTIF(Table2[Average imdb],"&lt;"&amp;Table2[[#This Row],[Average imdb]])/COUNT((Table2[Average imdb])-1)</f>
        <v>0.42216358839050133</v>
      </c>
    </row>
    <row r="2183" spans="14:18" x14ac:dyDescent="0.3">
      <c r="N2183" t="s">
        <v>3340</v>
      </c>
      <c r="O2183">
        <v>6.7</v>
      </c>
      <c r="P2183" s="14">
        <f t="shared" si="34"/>
        <v>6.45</v>
      </c>
      <c r="Q2183">
        <f>COUNTIF(preprocessed!$D$2:$D$3791,director!N2833)</f>
        <v>1</v>
      </c>
      <c r="R2183" s="43" cm="1">
        <f t="array" ref="R2183">COUNTIF(Table2[Average imdb],"&lt;"&amp;Table2[[#This Row],[Average imdb]])/COUNT((Table2[Average imdb])-1)</f>
        <v>0.42216358839050133</v>
      </c>
    </row>
    <row r="2184" spans="14:18" x14ac:dyDescent="0.3">
      <c r="N2184" t="s">
        <v>7089</v>
      </c>
      <c r="O2184">
        <v>6.2</v>
      </c>
      <c r="P2184" s="14">
        <f t="shared" si="34"/>
        <v>6.45</v>
      </c>
      <c r="Q2184">
        <f>COUNTIF(preprocessed!$D$2:$D$3791,director!N3304)</f>
        <v>4</v>
      </c>
      <c r="R2184" s="43" cm="1">
        <f t="array" ref="R2184">COUNTIF(Table2[Average imdb],"&lt;"&amp;Table2[[#This Row],[Average imdb]])/COUNT((Table2[Average imdb])-1)</f>
        <v>0.42216358839050133</v>
      </c>
    </row>
    <row r="2185" spans="14:18" x14ac:dyDescent="0.3">
      <c r="N2185" t="s">
        <v>7089</v>
      </c>
      <c r="O2185">
        <v>6.7</v>
      </c>
      <c r="P2185" s="14">
        <f t="shared" si="34"/>
        <v>6.45</v>
      </c>
      <c r="Q2185">
        <f>COUNTIF(preprocessed!$D$2:$D$3791,director!N1906)</f>
        <v>3</v>
      </c>
      <c r="R2185" s="43" cm="1">
        <f t="array" ref="R2185">COUNTIF(Table2[Average imdb],"&lt;"&amp;Table2[[#This Row],[Average imdb]])/COUNT((Table2[Average imdb])-1)</f>
        <v>0.42216358839050133</v>
      </c>
    </row>
    <row r="2186" spans="14:18" x14ac:dyDescent="0.3">
      <c r="N2186" t="s">
        <v>10866</v>
      </c>
      <c r="O2186">
        <v>6.7</v>
      </c>
      <c r="P2186" s="14">
        <f t="shared" si="34"/>
        <v>6.45</v>
      </c>
      <c r="Q2186">
        <f>COUNTIF(preprocessed!$D$2:$D$3791,director!N3128)</f>
        <v>1</v>
      </c>
      <c r="R2186" s="43" cm="1">
        <f t="array" ref="R2186">COUNTIF(Table2[Average imdb],"&lt;"&amp;Table2[[#This Row],[Average imdb]])/COUNT((Table2[Average imdb])-1)</f>
        <v>0.42216358839050133</v>
      </c>
    </row>
    <row r="2187" spans="14:18" x14ac:dyDescent="0.3">
      <c r="N2187" t="s">
        <v>13228</v>
      </c>
      <c r="O2187">
        <v>7.2</v>
      </c>
      <c r="P2187" s="14">
        <f t="shared" si="34"/>
        <v>6.45</v>
      </c>
      <c r="Q2187">
        <f>COUNTIF(preprocessed!$D$2:$D$3791,director!N3628)</f>
        <v>1</v>
      </c>
      <c r="R2187" s="43" cm="1">
        <f t="array" ref="R2187">COUNTIF(Table2[Average imdb],"&lt;"&amp;Table2[[#This Row],[Average imdb]])/COUNT((Table2[Average imdb])-1)</f>
        <v>0.42216358839050133</v>
      </c>
    </row>
    <row r="2188" spans="14:18" x14ac:dyDescent="0.3">
      <c r="N2188" t="s">
        <v>4706</v>
      </c>
      <c r="O2188">
        <v>7.5</v>
      </c>
      <c r="P2188" s="14">
        <f t="shared" si="34"/>
        <v>6.4500000000000011</v>
      </c>
      <c r="Q2188">
        <f>COUNTIF(preprocessed!$D$2:$D$3791,director!N2211)</f>
        <v>7</v>
      </c>
      <c r="R2188" s="43" cm="1">
        <f t="array" ref="R2188">COUNTIF(Table2[Average imdb],"&lt;"&amp;Table2[[#This Row],[Average imdb]])/COUNT((Table2[Average imdb])-1)</f>
        <v>0.42216358839050133</v>
      </c>
    </row>
    <row r="2189" spans="14:18" x14ac:dyDescent="0.3">
      <c r="N2189" t="s">
        <v>4706</v>
      </c>
      <c r="O2189">
        <v>5.8</v>
      </c>
      <c r="P2189" s="14">
        <f t="shared" si="34"/>
        <v>6.4500000000000011</v>
      </c>
      <c r="Q2189">
        <f>COUNTIF(preprocessed!$D$2:$D$3791,director!N1920)</f>
        <v>5</v>
      </c>
      <c r="R2189" s="43" cm="1">
        <f t="array" ref="R2189">COUNTIF(Table2[Average imdb],"&lt;"&amp;Table2[[#This Row],[Average imdb]])/COUNT((Table2[Average imdb])-1)</f>
        <v>0.42216358839050133</v>
      </c>
    </row>
    <row r="2190" spans="14:18" x14ac:dyDescent="0.3">
      <c r="N2190" t="s">
        <v>4706</v>
      </c>
      <c r="O2190">
        <v>5.9</v>
      </c>
      <c r="P2190" s="14">
        <f t="shared" si="34"/>
        <v>6.4500000000000011</v>
      </c>
      <c r="Q2190">
        <f>COUNTIF(preprocessed!$D$2:$D$3791,director!N1211)</f>
        <v>4</v>
      </c>
      <c r="R2190" s="43" cm="1">
        <f t="array" ref="R2190">COUNTIF(Table2[Average imdb],"&lt;"&amp;Table2[[#This Row],[Average imdb]])/COUNT((Table2[Average imdb])-1)</f>
        <v>0.42216358839050133</v>
      </c>
    </row>
    <row r="2191" spans="14:18" x14ac:dyDescent="0.3">
      <c r="N2191" t="s">
        <v>4706</v>
      </c>
      <c r="O2191">
        <v>6.6</v>
      </c>
      <c r="P2191" s="14">
        <f t="shared" si="34"/>
        <v>6.4500000000000011</v>
      </c>
      <c r="Q2191">
        <f>COUNTIF(preprocessed!$D$2:$D$3791,director!N2422)</f>
        <v>2</v>
      </c>
      <c r="R2191" s="43" cm="1">
        <f t="array" ref="R2191">COUNTIF(Table2[Average imdb],"&lt;"&amp;Table2[[#This Row],[Average imdb]])/COUNT((Table2[Average imdb])-1)</f>
        <v>0.42216358839050133</v>
      </c>
    </row>
    <row r="2192" spans="14:18" x14ac:dyDescent="0.3">
      <c r="N2192" t="s">
        <v>2225</v>
      </c>
      <c r="O2192">
        <v>5.9</v>
      </c>
      <c r="P2192" s="14">
        <f t="shared" si="34"/>
        <v>6.4333333333333336</v>
      </c>
      <c r="Q2192">
        <f>COUNTIF(preprocessed!$D$2:$D$3791,director!N525)</f>
        <v>13</v>
      </c>
      <c r="R2192" s="43" cm="1">
        <f t="array" ref="R2192">COUNTIF(Table2[Average imdb],"&lt;"&amp;Table2[[#This Row],[Average imdb]])/COUNT((Table2[Average imdb])-1)</f>
        <v>0.42058047493403694</v>
      </c>
    </row>
    <row r="2193" spans="14:18" x14ac:dyDescent="0.3">
      <c r="N2193" t="s">
        <v>7589</v>
      </c>
      <c r="O2193">
        <v>6.3</v>
      </c>
      <c r="P2193" s="14">
        <f t="shared" si="34"/>
        <v>6.4333333333333336</v>
      </c>
      <c r="Q2193">
        <f>COUNTIF(preprocessed!$D$2:$D$3791,director!N2054)</f>
        <v>2</v>
      </c>
      <c r="R2193" s="43" cm="1">
        <f t="array" ref="R2193">COUNTIF(Table2[Average imdb],"&lt;"&amp;Table2[[#This Row],[Average imdb]])/COUNT((Table2[Average imdb])-1)</f>
        <v>0.42058047493403694</v>
      </c>
    </row>
    <row r="2194" spans="14:18" x14ac:dyDescent="0.3">
      <c r="N2194" t="s">
        <v>2225</v>
      </c>
      <c r="O2194">
        <v>7</v>
      </c>
      <c r="P2194" s="14">
        <f t="shared" si="34"/>
        <v>6.4333333333333336</v>
      </c>
      <c r="Q2194">
        <f>COUNTIF(preprocessed!$D$2:$D$3791,director!N1912)</f>
        <v>5</v>
      </c>
      <c r="R2194" s="43" cm="1">
        <f t="array" ref="R2194">COUNTIF(Table2[Average imdb],"&lt;"&amp;Table2[[#This Row],[Average imdb]])/COUNT((Table2[Average imdb])-1)</f>
        <v>0.42058047493403694</v>
      </c>
    </row>
    <row r="2195" spans="14:18" x14ac:dyDescent="0.3">
      <c r="N2195" t="s">
        <v>2225</v>
      </c>
      <c r="O2195">
        <v>6.4</v>
      </c>
      <c r="P2195" s="14">
        <f t="shared" si="34"/>
        <v>6.4333333333333336</v>
      </c>
      <c r="Q2195">
        <f>COUNTIF(preprocessed!$D$2:$D$3791,director!N986)</f>
        <v>4</v>
      </c>
      <c r="R2195" s="43" cm="1">
        <f t="array" ref="R2195">COUNTIF(Table2[Average imdb],"&lt;"&amp;Table2[[#This Row],[Average imdb]])/COUNT((Table2[Average imdb])-1)</f>
        <v>0.42058047493403694</v>
      </c>
    </row>
    <row r="2196" spans="14:18" x14ac:dyDescent="0.3">
      <c r="N2196" t="s">
        <v>7589</v>
      </c>
      <c r="O2196">
        <v>6.3</v>
      </c>
      <c r="P2196" s="14">
        <f t="shared" si="34"/>
        <v>6.4333333333333336</v>
      </c>
      <c r="Q2196">
        <f>COUNTIF(preprocessed!$D$2:$D$3791,director!N2405)</f>
        <v>2</v>
      </c>
      <c r="R2196" s="43" cm="1">
        <f t="array" ref="R2196">COUNTIF(Table2[Average imdb],"&lt;"&amp;Table2[[#This Row],[Average imdb]])/COUNT((Table2[Average imdb])-1)</f>
        <v>0.42058047493403694</v>
      </c>
    </row>
    <row r="2197" spans="14:18" x14ac:dyDescent="0.3">
      <c r="N2197" t="s">
        <v>7589</v>
      </c>
      <c r="O2197">
        <v>6.7</v>
      </c>
      <c r="P2197" s="14">
        <f t="shared" si="34"/>
        <v>6.4333333333333336</v>
      </c>
      <c r="Q2197">
        <f>COUNTIF(preprocessed!$D$2:$D$3791,director!N3118)</f>
        <v>1</v>
      </c>
      <c r="R2197" s="43" cm="1">
        <f t="array" ref="R2197">COUNTIF(Table2[Average imdb],"&lt;"&amp;Table2[[#This Row],[Average imdb]])/COUNT((Table2[Average imdb])-1)</f>
        <v>0.42058047493403694</v>
      </c>
    </row>
    <row r="2198" spans="14:18" x14ac:dyDescent="0.3">
      <c r="N2198" t="s">
        <v>4251</v>
      </c>
      <c r="O2198">
        <v>6.4</v>
      </c>
      <c r="P2198" s="14">
        <f t="shared" si="34"/>
        <v>6.4249999999999998</v>
      </c>
      <c r="Q2198">
        <f>COUNTIF(preprocessed!$D$2:$D$3791,director!N1149)</f>
        <v>10</v>
      </c>
      <c r="R2198" s="43" cm="1">
        <f t="array" ref="R2198">COUNTIF(Table2[Average imdb],"&lt;"&amp;Table2[[#This Row],[Average imdb]])/COUNT((Table2[Average imdb])-1)</f>
        <v>0.41846965699208444</v>
      </c>
    </row>
    <row r="2199" spans="14:18" x14ac:dyDescent="0.3">
      <c r="N2199" t="s">
        <v>4251</v>
      </c>
      <c r="O2199">
        <v>7</v>
      </c>
      <c r="P2199" s="14">
        <f t="shared" si="34"/>
        <v>6.4249999999999998</v>
      </c>
      <c r="Q2199">
        <f>COUNTIF(preprocessed!$D$2:$D$3791,director!N2886)</f>
        <v>8</v>
      </c>
      <c r="R2199" s="43" cm="1">
        <f t="array" ref="R2199">COUNTIF(Table2[Average imdb],"&lt;"&amp;Table2[[#This Row],[Average imdb]])/COUNT((Table2[Average imdb])-1)</f>
        <v>0.41846965699208444</v>
      </c>
    </row>
    <row r="2200" spans="14:18" x14ac:dyDescent="0.3">
      <c r="N2200" t="s">
        <v>4251</v>
      </c>
      <c r="O2200">
        <v>5.8</v>
      </c>
      <c r="P2200" s="14">
        <f t="shared" si="34"/>
        <v>6.4249999999999998</v>
      </c>
      <c r="Q2200">
        <f>COUNTIF(preprocessed!$D$2:$D$3791,director!N1661)</f>
        <v>1</v>
      </c>
      <c r="R2200" s="43" cm="1">
        <f t="array" ref="R2200">COUNTIF(Table2[Average imdb],"&lt;"&amp;Table2[[#This Row],[Average imdb]])/COUNT((Table2[Average imdb])-1)</f>
        <v>0.41846965699208444</v>
      </c>
    </row>
    <row r="2201" spans="14:18" x14ac:dyDescent="0.3">
      <c r="N2201" t="s">
        <v>4251</v>
      </c>
      <c r="O2201">
        <v>6.5</v>
      </c>
      <c r="P2201" s="14">
        <f t="shared" si="34"/>
        <v>6.4249999999999998</v>
      </c>
      <c r="Q2201">
        <f>COUNTIF(preprocessed!$D$2:$D$3791,director!N1083)</f>
        <v>1</v>
      </c>
      <c r="R2201" s="43" cm="1">
        <f t="array" ref="R2201">COUNTIF(Table2[Average imdb],"&lt;"&amp;Table2[[#This Row],[Average imdb]])/COUNT((Table2[Average imdb])-1)</f>
        <v>0.41846965699208444</v>
      </c>
    </row>
    <row r="2202" spans="14:18" x14ac:dyDescent="0.3">
      <c r="N2202" t="s">
        <v>3587</v>
      </c>
      <c r="O2202">
        <v>6.3</v>
      </c>
      <c r="P2202" s="14">
        <f t="shared" si="34"/>
        <v>6.4250000000000007</v>
      </c>
      <c r="Q2202">
        <f>COUNTIF(preprocessed!$D$2:$D$3791,director!N1476)</f>
        <v>12</v>
      </c>
      <c r="R2202" s="43" cm="1">
        <f t="array" ref="R2202">COUNTIF(Table2[Average imdb],"&lt;"&amp;Table2[[#This Row],[Average imdb]])/COUNT((Table2[Average imdb])-1)</f>
        <v>0.41846965699208444</v>
      </c>
    </row>
    <row r="2203" spans="14:18" x14ac:dyDescent="0.3">
      <c r="N2203" t="s">
        <v>3587</v>
      </c>
      <c r="O2203">
        <v>5</v>
      </c>
      <c r="P2203" s="14">
        <f t="shared" si="34"/>
        <v>6.4250000000000007</v>
      </c>
      <c r="Q2203">
        <f>COUNTIF(preprocessed!$D$2:$D$3791,director!N897)</f>
        <v>6</v>
      </c>
      <c r="R2203" s="43" cm="1">
        <f t="array" ref="R2203">COUNTIF(Table2[Average imdb],"&lt;"&amp;Table2[[#This Row],[Average imdb]])/COUNT((Table2[Average imdb])-1)</f>
        <v>0.41846965699208444</v>
      </c>
    </row>
    <row r="2204" spans="14:18" x14ac:dyDescent="0.3">
      <c r="N2204" t="s">
        <v>3587</v>
      </c>
      <c r="O2204">
        <v>7.3</v>
      </c>
      <c r="P2204" s="14">
        <f t="shared" si="34"/>
        <v>6.4250000000000007</v>
      </c>
      <c r="Q2204">
        <f>COUNTIF(preprocessed!$D$2:$D$3791,director!N1137)</f>
        <v>4</v>
      </c>
      <c r="R2204" s="43" cm="1">
        <f t="array" ref="R2204">COUNTIF(Table2[Average imdb],"&lt;"&amp;Table2[[#This Row],[Average imdb]])/COUNT((Table2[Average imdb])-1)</f>
        <v>0.41846965699208444</v>
      </c>
    </row>
    <row r="2205" spans="14:18" x14ac:dyDescent="0.3">
      <c r="N2205" t="s">
        <v>3587</v>
      </c>
      <c r="O2205">
        <v>7.1</v>
      </c>
      <c r="P2205" s="14">
        <f t="shared" si="34"/>
        <v>6.4250000000000007</v>
      </c>
      <c r="Q2205">
        <f>COUNTIF(preprocessed!$D$2:$D$3791,director!N1451)</f>
        <v>3</v>
      </c>
      <c r="R2205" s="43" cm="1">
        <f t="array" ref="R2205">COUNTIF(Table2[Average imdb],"&lt;"&amp;Table2[[#This Row],[Average imdb]])/COUNT((Table2[Average imdb])-1)</f>
        <v>0.41846965699208444</v>
      </c>
    </row>
    <row r="2206" spans="14:18" x14ac:dyDescent="0.3">
      <c r="N2206" t="s">
        <v>1421</v>
      </c>
      <c r="O2206">
        <v>6.4</v>
      </c>
      <c r="P2206" s="14">
        <f t="shared" si="34"/>
        <v>6.4142857142857137</v>
      </c>
      <c r="Q2206">
        <f>COUNTIF(preprocessed!$D$2:$D$3791,director!N809)</f>
        <v>7</v>
      </c>
      <c r="R2206" s="43" cm="1">
        <f t="array" ref="R2206">COUNTIF(Table2[Average imdb],"&lt;"&amp;Table2[[#This Row],[Average imdb]])/COUNT((Table2[Average imdb])-1)</f>
        <v>0.41662269129287599</v>
      </c>
    </row>
    <row r="2207" spans="14:18" x14ac:dyDescent="0.3">
      <c r="N2207" t="s">
        <v>1421</v>
      </c>
      <c r="O2207">
        <v>6.3</v>
      </c>
      <c r="P2207" s="14">
        <f t="shared" si="34"/>
        <v>6.4142857142857137</v>
      </c>
      <c r="Q2207">
        <f>COUNTIF(preprocessed!$D$2:$D$3791,director!N1332)</f>
        <v>5</v>
      </c>
      <c r="R2207" s="43" cm="1">
        <f t="array" ref="R2207">COUNTIF(Table2[Average imdb],"&lt;"&amp;Table2[[#This Row],[Average imdb]])/COUNT((Table2[Average imdb])-1)</f>
        <v>0.41662269129287599</v>
      </c>
    </row>
    <row r="2208" spans="14:18" x14ac:dyDescent="0.3">
      <c r="N2208" t="s">
        <v>1421</v>
      </c>
      <c r="O2208">
        <v>6.9</v>
      </c>
      <c r="P2208" s="14">
        <f t="shared" si="34"/>
        <v>6.4142857142857137</v>
      </c>
      <c r="Q2208">
        <f>COUNTIF(preprocessed!$D$2:$D$3791,director!N1548)</f>
        <v>5</v>
      </c>
      <c r="R2208" s="43" cm="1">
        <f t="array" ref="R2208">COUNTIF(Table2[Average imdb],"&lt;"&amp;Table2[[#This Row],[Average imdb]])/COUNT((Table2[Average imdb])-1)</f>
        <v>0.41662269129287599</v>
      </c>
    </row>
    <row r="2209" spans="14:18" x14ac:dyDescent="0.3">
      <c r="N2209" t="s">
        <v>1421</v>
      </c>
      <c r="O2209">
        <v>7.4</v>
      </c>
      <c r="P2209" s="14">
        <f t="shared" si="34"/>
        <v>6.4142857142857137</v>
      </c>
      <c r="Q2209">
        <f>COUNTIF(preprocessed!$D$2:$D$3791,director!N1958)</f>
        <v>5</v>
      </c>
      <c r="R2209" s="43" cm="1">
        <f t="array" ref="R2209">COUNTIF(Table2[Average imdb],"&lt;"&amp;Table2[[#This Row],[Average imdb]])/COUNT((Table2[Average imdb])-1)</f>
        <v>0.41662269129287599</v>
      </c>
    </row>
    <row r="2210" spans="14:18" x14ac:dyDescent="0.3">
      <c r="N2210" t="s">
        <v>1421</v>
      </c>
      <c r="O2210">
        <v>5.2</v>
      </c>
      <c r="P2210" s="14">
        <f t="shared" si="34"/>
        <v>6.4142857142857137</v>
      </c>
      <c r="Q2210">
        <f>COUNTIF(preprocessed!$D$2:$D$3791,director!N317)</f>
        <v>2</v>
      </c>
      <c r="R2210" s="43" cm="1">
        <f t="array" ref="R2210">COUNTIF(Table2[Average imdb],"&lt;"&amp;Table2[[#This Row],[Average imdb]])/COUNT((Table2[Average imdb])-1)</f>
        <v>0.41662269129287599</v>
      </c>
    </row>
    <row r="2211" spans="14:18" x14ac:dyDescent="0.3">
      <c r="N2211" t="s">
        <v>1421</v>
      </c>
      <c r="O2211">
        <v>6.8</v>
      </c>
      <c r="P2211" s="14">
        <f t="shared" si="34"/>
        <v>6.4142857142857137</v>
      </c>
      <c r="Q2211">
        <f>COUNTIF(preprocessed!$D$2:$D$3791,director!N602)</f>
        <v>8</v>
      </c>
      <c r="R2211" s="43" cm="1">
        <f t="array" ref="R2211">COUNTIF(Table2[Average imdb],"&lt;"&amp;Table2[[#This Row],[Average imdb]])/COUNT((Table2[Average imdb])-1)</f>
        <v>0.41662269129287599</v>
      </c>
    </row>
    <row r="2212" spans="14:18" x14ac:dyDescent="0.3">
      <c r="N2212" t="s">
        <v>1421</v>
      </c>
      <c r="O2212">
        <v>5.9</v>
      </c>
      <c r="P2212" s="14">
        <f t="shared" si="34"/>
        <v>6.4142857142857137</v>
      </c>
      <c r="Q2212">
        <f>COUNTIF(preprocessed!$D$2:$D$3791,director!N1041)</f>
        <v>3</v>
      </c>
      <c r="R2212" s="43" cm="1">
        <f t="array" ref="R2212">COUNTIF(Table2[Average imdb],"&lt;"&amp;Table2[[#This Row],[Average imdb]])/COUNT((Table2[Average imdb])-1)</f>
        <v>0.41662269129287599</v>
      </c>
    </row>
    <row r="2213" spans="14:18" x14ac:dyDescent="0.3">
      <c r="N2213" t="s">
        <v>2028</v>
      </c>
      <c r="O2213">
        <v>6.3</v>
      </c>
      <c r="P2213" s="14">
        <f t="shared" si="34"/>
        <v>6.3999999999999995</v>
      </c>
      <c r="Q2213">
        <f>COUNTIF(preprocessed!$D$2:$D$3791,director!N928)</f>
        <v>4</v>
      </c>
      <c r="R2213" s="43" cm="1">
        <f t="array" ref="R2213">COUNTIF(Table2[Average imdb],"&lt;"&amp;Table2[[#This Row],[Average imdb]])/COUNT((Table2[Average imdb])-1)</f>
        <v>0.39788918205804752</v>
      </c>
    </row>
    <row r="2214" spans="14:18" x14ac:dyDescent="0.3">
      <c r="N2214" t="s">
        <v>1850</v>
      </c>
      <c r="O2214">
        <v>5.9</v>
      </c>
      <c r="P2214" s="14">
        <f t="shared" si="34"/>
        <v>6.3999999999999995</v>
      </c>
      <c r="Q2214">
        <f>COUNTIF(preprocessed!$D$2:$D$3791,director!N930)</f>
        <v>14</v>
      </c>
      <c r="R2214" s="43" cm="1">
        <f t="array" ref="R2214">COUNTIF(Table2[Average imdb],"&lt;"&amp;Table2[[#This Row],[Average imdb]])/COUNT((Table2[Average imdb])-1)</f>
        <v>0.39788918205804752</v>
      </c>
    </row>
    <row r="2215" spans="14:18" x14ac:dyDescent="0.3">
      <c r="N2215" t="s">
        <v>2028</v>
      </c>
      <c r="O2215">
        <v>7.2</v>
      </c>
      <c r="P2215" s="14">
        <f t="shared" si="34"/>
        <v>6.3999999999999995</v>
      </c>
      <c r="Q2215">
        <f>COUNTIF(preprocessed!$D$2:$D$3791,director!N2682)</f>
        <v>11</v>
      </c>
      <c r="R2215" s="43" cm="1">
        <f t="array" ref="R2215">COUNTIF(Table2[Average imdb],"&lt;"&amp;Table2[[#This Row],[Average imdb]])/COUNT((Table2[Average imdb])-1)</f>
        <v>0.39788918205804752</v>
      </c>
    </row>
    <row r="2216" spans="14:18" x14ac:dyDescent="0.3">
      <c r="N2216" t="s">
        <v>2028</v>
      </c>
      <c r="O2216">
        <v>6.5</v>
      </c>
      <c r="P2216" s="14">
        <f t="shared" si="34"/>
        <v>6.3999999999999995</v>
      </c>
      <c r="Q2216">
        <f>COUNTIF(preprocessed!$D$2:$D$3791,director!N2759)</f>
        <v>9</v>
      </c>
      <c r="R2216" s="43" cm="1">
        <f t="array" ref="R2216">COUNTIF(Table2[Average imdb],"&lt;"&amp;Table2[[#This Row],[Average imdb]])/COUNT((Table2[Average imdb])-1)</f>
        <v>0.39788918205804752</v>
      </c>
    </row>
    <row r="2217" spans="14:18" x14ac:dyDescent="0.3">
      <c r="N2217" t="s">
        <v>1850</v>
      </c>
      <c r="O2217">
        <v>6.1</v>
      </c>
      <c r="P2217" s="14">
        <f t="shared" si="34"/>
        <v>6.3999999999999995</v>
      </c>
      <c r="Q2217">
        <f>COUNTIF(preprocessed!$D$2:$D$3791,director!N426)</f>
        <v>8</v>
      </c>
      <c r="R2217" s="43" cm="1">
        <f t="array" ref="R2217">COUNTIF(Table2[Average imdb],"&lt;"&amp;Table2[[#This Row],[Average imdb]])/COUNT((Table2[Average imdb])-1)</f>
        <v>0.39788918205804752</v>
      </c>
    </row>
    <row r="2218" spans="14:18" x14ac:dyDescent="0.3">
      <c r="N2218" t="s">
        <v>2028</v>
      </c>
      <c r="O2218">
        <v>6.1</v>
      </c>
      <c r="P2218" s="14">
        <f t="shared" si="34"/>
        <v>6.3999999999999995</v>
      </c>
      <c r="Q2218">
        <f>COUNTIF(preprocessed!$D$2:$D$3791,director!N1155)</f>
        <v>2</v>
      </c>
      <c r="R2218" s="43" cm="1">
        <f t="array" ref="R2218">COUNTIF(Table2[Average imdb],"&lt;"&amp;Table2[[#This Row],[Average imdb]])/COUNT((Table2[Average imdb])-1)</f>
        <v>0.39788918205804752</v>
      </c>
    </row>
    <row r="2219" spans="14:18" x14ac:dyDescent="0.3">
      <c r="N2219" t="s">
        <v>6779</v>
      </c>
      <c r="O2219">
        <v>5.6</v>
      </c>
      <c r="P2219" s="14">
        <f t="shared" si="34"/>
        <v>6.3999999999999995</v>
      </c>
      <c r="Q2219">
        <f>COUNTIF(preprocessed!$D$2:$D$3791,director!N1812)</f>
        <v>12</v>
      </c>
      <c r="R2219" s="43" cm="1">
        <f t="array" ref="R2219">COUNTIF(Table2[Average imdb],"&lt;"&amp;Table2[[#This Row],[Average imdb]])/COUNT((Table2[Average imdb])-1)</f>
        <v>0.39788918205804752</v>
      </c>
    </row>
    <row r="2220" spans="14:18" x14ac:dyDescent="0.3">
      <c r="N2220" t="s">
        <v>2028</v>
      </c>
      <c r="O2220">
        <v>5.7</v>
      </c>
      <c r="P2220" s="14">
        <f t="shared" si="34"/>
        <v>6.3999999999999995</v>
      </c>
      <c r="Q2220">
        <f>COUNTIF(preprocessed!$D$2:$D$3791,director!N472)</f>
        <v>1</v>
      </c>
      <c r="R2220" s="43" cm="1">
        <f t="array" ref="R2220">COUNTIF(Table2[Average imdb],"&lt;"&amp;Table2[[#This Row],[Average imdb]])/COUNT((Table2[Average imdb])-1)</f>
        <v>0.39788918205804752</v>
      </c>
    </row>
    <row r="2221" spans="14:18" x14ac:dyDescent="0.3">
      <c r="N2221" t="s">
        <v>1850</v>
      </c>
      <c r="O2221">
        <v>7.2</v>
      </c>
      <c r="P2221" s="14">
        <f t="shared" si="34"/>
        <v>6.3999999999999995</v>
      </c>
      <c r="Q2221">
        <f>COUNTIF(preprocessed!$D$2:$D$3791,director!N1189)</f>
        <v>3</v>
      </c>
      <c r="R2221" s="43" cm="1">
        <f t="array" ref="R2221">COUNTIF(Table2[Average imdb],"&lt;"&amp;Table2[[#This Row],[Average imdb]])/COUNT((Table2[Average imdb])-1)</f>
        <v>0.39788918205804752</v>
      </c>
    </row>
    <row r="2222" spans="14:18" x14ac:dyDescent="0.3">
      <c r="N2222" t="s">
        <v>6779</v>
      </c>
      <c r="O2222">
        <v>5.5</v>
      </c>
      <c r="P2222" s="14">
        <f t="shared" si="34"/>
        <v>6.3999999999999995</v>
      </c>
      <c r="Q2222">
        <f>COUNTIF(preprocessed!$D$2:$D$3791,director!N2281)</f>
        <v>3</v>
      </c>
      <c r="R2222" s="43" cm="1">
        <f t="array" ref="R2222">COUNTIF(Table2[Average imdb],"&lt;"&amp;Table2[[#This Row],[Average imdb]])/COUNT((Table2[Average imdb])-1)</f>
        <v>0.39788918205804752</v>
      </c>
    </row>
    <row r="2223" spans="14:18" x14ac:dyDescent="0.3">
      <c r="N2223" t="s">
        <v>2028</v>
      </c>
      <c r="O2223">
        <v>6.6</v>
      </c>
      <c r="P2223" s="14">
        <f t="shared" si="34"/>
        <v>6.3999999999999995</v>
      </c>
      <c r="Q2223">
        <f>COUNTIF(preprocessed!$D$2:$D$3791,director!N3574)</f>
        <v>1</v>
      </c>
      <c r="R2223" s="43" cm="1">
        <f t="array" ref="R2223">COUNTIF(Table2[Average imdb],"&lt;"&amp;Table2[[#This Row],[Average imdb]])/COUNT((Table2[Average imdb])-1)</f>
        <v>0.39788918205804752</v>
      </c>
    </row>
    <row r="2224" spans="14:18" x14ac:dyDescent="0.3">
      <c r="N2224" t="s">
        <v>6779</v>
      </c>
      <c r="O2224">
        <v>8.1</v>
      </c>
      <c r="P2224" s="14">
        <f t="shared" si="34"/>
        <v>6.3999999999999995</v>
      </c>
      <c r="Q2224">
        <f>COUNTIF(preprocessed!$D$2:$D$3791,director!N3247)</f>
        <v>1</v>
      </c>
      <c r="R2224" s="43" cm="1">
        <f t="array" ref="R2224">COUNTIF(Table2[Average imdb],"&lt;"&amp;Table2[[#This Row],[Average imdb]])/COUNT((Table2[Average imdb])-1)</f>
        <v>0.39788918205804752</v>
      </c>
    </row>
    <row r="2225" spans="14:18" x14ac:dyDescent="0.3">
      <c r="N2225" t="s">
        <v>9058</v>
      </c>
      <c r="O2225">
        <v>6.9</v>
      </c>
      <c r="P2225" s="14">
        <f t="shared" si="34"/>
        <v>6.4</v>
      </c>
      <c r="Q2225">
        <f>COUNTIF(preprocessed!$D$2:$D$3791,director!N3083)</f>
        <v>15</v>
      </c>
      <c r="R2225" s="43" cm="1">
        <f t="array" ref="R2225">COUNTIF(Table2[Average imdb],"&lt;"&amp;Table2[[#This Row],[Average imdb]])/COUNT((Table2[Average imdb])-1)</f>
        <v>0.39788918205804752</v>
      </c>
    </row>
    <row r="2226" spans="14:18" x14ac:dyDescent="0.3">
      <c r="N2226" t="s">
        <v>2262</v>
      </c>
      <c r="O2226">
        <v>6.4</v>
      </c>
      <c r="P2226" s="14">
        <f t="shared" si="34"/>
        <v>6.4</v>
      </c>
      <c r="Q2226">
        <f>COUNTIF(preprocessed!$D$2:$D$3791,director!N535)</f>
        <v>13</v>
      </c>
      <c r="R2226" s="43" cm="1">
        <f t="array" ref="R2226">COUNTIF(Table2[Average imdb],"&lt;"&amp;Table2[[#This Row],[Average imdb]])/COUNT((Table2[Average imdb])-1)</f>
        <v>0.39788918205804752</v>
      </c>
    </row>
    <row r="2227" spans="14:18" x14ac:dyDescent="0.3">
      <c r="N2227" t="s">
        <v>3644</v>
      </c>
      <c r="O2227">
        <v>6.7</v>
      </c>
      <c r="P2227" s="14">
        <f t="shared" si="34"/>
        <v>6.4</v>
      </c>
      <c r="Q2227">
        <f>COUNTIF(preprocessed!$D$2:$D$3791,director!N913)</f>
        <v>4</v>
      </c>
      <c r="R2227" s="43" cm="1">
        <f t="array" ref="R2227">COUNTIF(Table2[Average imdb],"&lt;"&amp;Table2[[#This Row],[Average imdb]])/COUNT((Table2[Average imdb])-1)</f>
        <v>0.39788918205804752</v>
      </c>
    </row>
    <row r="2228" spans="14:18" x14ac:dyDescent="0.3">
      <c r="N2228" t="s">
        <v>4756</v>
      </c>
      <c r="O2228">
        <v>6.4</v>
      </c>
      <c r="P2228" s="14">
        <f t="shared" si="34"/>
        <v>6.4</v>
      </c>
      <c r="Q2228">
        <f>COUNTIF(preprocessed!$D$2:$D$3791,director!N2555)</f>
        <v>8</v>
      </c>
      <c r="R2228" s="43" cm="1">
        <f t="array" ref="R2228">COUNTIF(Table2[Average imdb],"&lt;"&amp;Table2[[#This Row],[Average imdb]])/COUNT((Table2[Average imdb])-1)</f>
        <v>0.39788918205804752</v>
      </c>
    </row>
    <row r="2229" spans="14:18" x14ac:dyDescent="0.3">
      <c r="N2229" t="s">
        <v>9837</v>
      </c>
      <c r="O2229">
        <v>6.4</v>
      </c>
      <c r="P2229" s="14">
        <f t="shared" si="34"/>
        <v>6.4</v>
      </c>
      <c r="Q2229">
        <f>COUNTIF(preprocessed!$D$2:$D$3791,director!N2720)</f>
        <v>4</v>
      </c>
      <c r="R2229" s="43" cm="1">
        <f t="array" ref="R2229">COUNTIF(Table2[Average imdb],"&lt;"&amp;Table2[[#This Row],[Average imdb]])/COUNT((Table2[Average imdb])-1)</f>
        <v>0.39788918205804752</v>
      </c>
    </row>
    <row r="2230" spans="14:18" x14ac:dyDescent="0.3">
      <c r="N2230" t="s">
        <v>3020</v>
      </c>
      <c r="O2230">
        <v>6.4</v>
      </c>
      <c r="P2230" s="14">
        <f t="shared" si="34"/>
        <v>6.4</v>
      </c>
      <c r="Q2230">
        <f>COUNTIF(preprocessed!$D$2:$D$3791,director!N814)</f>
        <v>7</v>
      </c>
      <c r="R2230" s="43" cm="1">
        <f t="array" ref="R2230">COUNTIF(Table2[Average imdb],"&lt;"&amp;Table2[[#This Row],[Average imdb]])/COUNT((Table2[Average imdb])-1)</f>
        <v>0.39788918205804752</v>
      </c>
    </row>
    <row r="2231" spans="14:18" x14ac:dyDescent="0.3">
      <c r="N2231" t="s">
        <v>8952</v>
      </c>
      <c r="O2231">
        <v>6.4</v>
      </c>
      <c r="P2231" s="14">
        <f t="shared" si="34"/>
        <v>6.4</v>
      </c>
      <c r="Q2231">
        <f>COUNTIF(preprocessed!$D$2:$D$3791,director!N2459)</f>
        <v>6</v>
      </c>
      <c r="R2231" s="43" cm="1">
        <f t="array" ref="R2231">COUNTIF(Table2[Average imdb],"&lt;"&amp;Table2[[#This Row],[Average imdb]])/COUNT((Table2[Average imdb])-1)</f>
        <v>0.39788918205804752</v>
      </c>
    </row>
    <row r="2232" spans="14:18" x14ac:dyDescent="0.3">
      <c r="N2232" t="s">
        <v>11837</v>
      </c>
      <c r="O2232">
        <v>6.7</v>
      </c>
      <c r="P2232" s="14">
        <f t="shared" si="34"/>
        <v>6.4</v>
      </c>
      <c r="Q2232">
        <f>COUNTIF(preprocessed!$D$2:$D$3791,director!N3282)</f>
        <v>6</v>
      </c>
      <c r="R2232" s="43" cm="1">
        <f t="array" ref="R2232">COUNTIF(Table2[Average imdb],"&lt;"&amp;Table2[[#This Row],[Average imdb]])/COUNT((Table2[Average imdb])-1)</f>
        <v>0.39788918205804752</v>
      </c>
    </row>
    <row r="2233" spans="14:18" x14ac:dyDescent="0.3">
      <c r="N2233" t="s">
        <v>5402</v>
      </c>
      <c r="O2233">
        <v>6.4</v>
      </c>
      <c r="P2233" s="14">
        <f t="shared" si="34"/>
        <v>6.4</v>
      </c>
      <c r="Q2233">
        <f>COUNTIF(preprocessed!$D$2:$D$3791,director!N1408)</f>
        <v>5</v>
      </c>
      <c r="R2233" s="43" cm="1">
        <f t="array" ref="R2233">COUNTIF(Table2[Average imdb],"&lt;"&amp;Table2[[#This Row],[Average imdb]])/COUNT((Table2[Average imdb])-1)</f>
        <v>0.39788918205804752</v>
      </c>
    </row>
    <row r="2234" spans="14:18" x14ac:dyDescent="0.3">
      <c r="N2234" t="s">
        <v>6107</v>
      </c>
      <c r="O2234">
        <v>6.4</v>
      </c>
      <c r="P2234" s="14">
        <f t="shared" si="34"/>
        <v>6.4</v>
      </c>
      <c r="Q2234">
        <f>COUNTIF(preprocessed!$D$2:$D$3791,director!N1612)</f>
        <v>5</v>
      </c>
      <c r="R2234" s="43" cm="1">
        <f t="array" ref="R2234">COUNTIF(Table2[Average imdb],"&lt;"&amp;Table2[[#This Row],[Average imdb]])/COUNT((Table2[Average imdb])-1)</f>
        <v>0.39788918205804752</v>
      </c>
    </row>
    <row r="2235" spans="14:18" x14ac:dyDescent="0.3">
      <c r="N2235" t="s">
        <v>6363</v>
      </c>
      <c r="O2235">
        <v>5.9</v>
      </c>
      <c r="P2235" s="14">
        <f t="shared" si="34"/>
        <v>6.4</v>
      </c>
      <c r="Q2235">
        <f>COUNTIF(preprocessed!$D$2:$D$3791,director!N1687)</f>
        <v>5</v>
      </c>
      <c r="R2235" s="43" cm="1">
        <f t="array" ref="R2235">COUNTIF(Table2[Average imdb],"&lt;"&amp;Table2[[#This Row],[Average imdb]])/COUNT((Table2[Average imdb])-1)</f>
        <v>0.39788918205804752</v>
      </c>
    </row>
    <row r="2236" spans="14:18" x14ac:dyDescent="0.3">
      <c r="N2236" t="s">
        <v>812</v>
      </c>
      <c r="O2236">
        <v>6.4</v>
      </c>
      <c r="P2236" s="14">
        <f t="shared" si="34"/>
        <v>6.4</v>
      </c>
      <c r="Q2236">
        <f>COUNTIF(preprocessed!$D$2:$D$3791,director!N167)</f>
        <v>4</v>
      </c>
      <c r="R2236" s="43" cm="1">
        <f t="array" ref="R2236">COUNTIF(Table2[Average imdb],"&lt;"&amp;Table2[[#This Row],[Average imdb]])/COUNT((Table2[Average imdb])-1)</f>
        <v>0.39788918205804752</v>
      </c>
    </row>
    <row r="2237" spans="14:18" x14ac:dyDescent="0.3">
      <c r="N2237" t="s">
        <v>3020</v>
      </c>
      <c r="O2237">
        <v>6.4</v>
      </c>
      <c r="P2237" s="14">
        <f t="shared" si="34"/>
        <v>6.4</v>
      </c>
      <c r="Q2237">
        <f>COUNTIF(preprocessed!$D$2:$D$3791,director!N739)</f>
        <v>2</v>
      </c>
      <c r="R2237" s="43" cm="1">
        <f t="array" ref="R2237">COUNTIF(Table2[Average imdb],"&lt;"&amp;Table2[[#This Row],[Average imdb]])/COUNT((Table2[Average imdb])-1)</f>
        <v>0.39788918205804752</v>
      </c>
    </row>
    <row r="2238" spans="14:18" x14ac:dyDescent="0.3">
      <c r="N2238" t="s">
        <v>7547</v>
      </c>
      <c r="O2238">
        <v>6.4</v>
      </c>
      <c r="P2238" s="14">
        <f t="shared" si="34"/>
        <v>6.4</v>
      </c>
      <c r="Q2238">
        <f>COUNTIF(preprocessed!$D$2:$D$3791,director!N2042)</f>
        <v>1</v>
      </c>
      <c r="R2238" s="43" cm="1">
        <f t="array" ref="R2238">COUNTIF(Table2[Average imdb],"&lt;"&amp;Table2[[#This Row],[Average imdb]])/COUNT((Table2[Average imdb])-1)</f>
        <v>0.39788918205804752</v>
      </c>
    </row>
    <row r="2239" spans="14:18" x14ac:dyDescent="0.3">
      <c r="N2239" t="s">
        <v>7613</v>
      </c>
      <c r="O2239">
        <v>6.4</v>
      </c>
      <c r="P2239" s="14">
        <f t="shared" si="34"/>
        <v>6.4</v>
      </c>
      <c r="Q2239">
        <f>COUNTIF(preprocessed!$D$2:$D$3791,director!N2063)</f>
        <v>4</v>
      </c>
      <c r="R2239" s="43" cm="1">
        <f t="array" ref="R2239">COUNTIF(Table2[Average imdb],"&lt;"&amp;Table2[[#This Row],[Average imdb]])/COUNT((Table2[Average imdb])-1)</f>
        <v>0.39788918205804752</v>
      </c>
    </row>
    <row r="2240" spans="14:18" x14ac:dyDescent="0.3">
      <c r="N2240" t="s">
        <v>3644</v>
      </c>
      <c r="O2240">
        <v>5.9</v>
      </c>
      <c r="P2240" s="14">
        <f t="shared" si="34"/>
        <v>6.4</v>
      </c>
      <c r="Q2240">
        <f>COUNTIF(preprocessed!$D$2:$D$3791,director!N2222)</f>
        <v>3</v>
      </c>
      <c r="R2240" s="43" cm="1">
        <f t="array" ref="R2240">COUNTIF(Table2[Average imdb],"&lt;"&amp;Table2[[#This Row],[Average imdb]])/COUNT((Table2[Average imdb])-1)</f>
        <v>0.39788918205804752</v>
      </c>
    </row>
    <row r="2241" spans="14:18" x14ac:dyDescent="0.3">
      <c r="N2241" t="s">
        <v>8767</v>
      </c>
      <c r="O2241">
        <v>6.4</v>
      </c>
      <c r="P2241" s="14">
        <f t="shared" si="34"/>
        <v>6.4</v>
      </c>
      <c r="Q2241">
        <f>COUNTIF(preprocessed!$D$2:$D$3791,director!N2404)</f>
        <v>1</v>
      </c>
      <c r="R2241" s="43" cm="1">
        <f t="array" ref="R2241">COUNTIF(Table2[Average imdb],"&lt;"&amp;Table2[[#This Row],[Average imdb]])/COUNT((Table2[Average imdb])-1)</f>
        <v>0.39788918205804752</v>
      </c>
    </row>
    <row r="2242" spans="14:18" x14ac:dyDescent="0.3">
      <c r="N2242" t="s">
        <v>9058</v>
      </c>
      <c r="O2242">
        <v>6.5</v>
      </c>
      <c r="P2242" s="14">
        <f t="shared" ref="P2242:P2305" si="35">AVERAGEIF($N$2:$N$3791,N2242,$O$2:$O$3791)</f>
        <v>6.4</v>
      </c>
      <c r="Q2242">
        <f>COUNTIF(preprocessed!$D$2:$D$3791,director!N2923)</f>
        <v>8</v>
      </c>
      <c r="R2242" s="43" cm="1">
        <f t="array" ref="R2242">COUNTIF(Table2[Average imdb],"&lt;"&amp;Table2[[#This Row],[Average imdb]])/COUNT((Table2[Average imdb])-1)</f>
        <v>0.39788918205804752</v>
      </c>
    </row>
    <row r="2243" spans="14:18" x14ac:dyDescent="0.3">
      <c r="N2243" t="s">
        <v>6363</v>
      </c>
      <c r="O2243">
        <v>6.9</v>
      </c>
      <c r="P2243" s="14">
        <f t="shared" si="35"/>
        <v>6.4</v>
      </c>
      <c r="Q2243">
        <f>COUNTIF(preprocessed!$D$2:$D$3791,director!N2939)</f>
        <v>1</v>
      </c>
      <c r="R2243" s="43" cm="1">
        <f t="array" ref="R2243">COUNTIF(Table2[Average imdb],"&lt;"&amp;Table2[[#This Row],[Average imdb]])/COUNT((Table2[Average imdb])-1)</f>
        <v>0.39788918205804752</v>
      </c>
    </row>
    <row r="2244" spans="14:18" x14ac:dyDescent="0.3">
      <c r="N2244" t="s">
        <v>10643</v>
      </c>
      <c r="O2244">
        <v>6.4</v>
      </c>
      <c r="P2244" s="14">
        <f t="shared" si="35"/>
        <v>6.4</v>
      </c>
      <c r="Q2244">
        <f>COUNTIF(preprocessed!$D$2:$D$3791,director!N2955)</f>
        <v>1</v>
      </c>
      <c r="R2244" s="43" cm="1">
        <f t="array" ref="R2244">COUNTIF(Table2[Average imdb],"&lt;"&amp;Table2[[#This Row],[Average imdb]])/COUNT((Table2[Average imdb])-1)</f>
        <v>0.39788918205804752</v>
      </c>
    </row>
    <row r="2245" spans="14:18" x14ac:dyDescent="0.3">
      <c r="N2245" t="s">
        <v>10643</v>
      </c>
      <c r="O2245">
        <v>6.4</v>
      </c>
      <c r="P2245" s="14">
        <f t="shared" si="35"/>
        <v>6.4</v>
      </c>
      <c r="Q2245">
        <f>COUNTIF(preprocessed!$D$2:$D$3791,director!N3017)</f>
        <v>4</v>
      </c>
      <c r="R2245" s="43" cm="1">
        <f t="array" ref="R2245">COUNTIF(Table2[Average imdb],"&lt;"&amp;Table2[[#This Row],[Average imdb]])/COUNT((Table2[Average imdb])-1)</f>
        <v>0.39788918205804752</v>
      </c>
    </row>
    <row r="2246" spans="14:18" x14ac:dyDescent="0.3">
      <c r="N2246" t="s">
        <v>537</v>
      </c>
      <c r="O2246">
        <v>6.1</v>
      </c>
      <c r="P2246" s="14">
        <f t="shared" si="35"/>
        <v>6.4</v>
      </c>
      <c r="Q2246">
        <f>COUNTIF(preprocessed!$D$2:$D$3791,director!N105)</f>
        <v>3</v>
      </c>
      <c r="R2246" s="43" cm="1">
        <f t="array" ref="R2246">COUNTIF(Table2[Average imdb],"&lt;"&amp;Table2[[#This Row],[Average imdb]])/COUNT((Table2[Average imdb])-1)</f>
        <v>0.39788918205804752</v>
      </c>
    </row>
    <row r="2247" spans="14:18" x14ac:dyDescent="0.3">
      <c r="N2247" t="s">
        <v>2452</v>
      </c>
      <c r="O2247">
        <v>6.4</v>
      </c>
      <c r="P2247" s="14">
        <f t="shared" si="35"/>
        <v>6.4</v>
      </c>
      <c r="Q2247">
        <f>COUNTIF(preprocessed!$D$2:$D$3791,director!N586)</f>
        <v>3</v>
      </c>
      <c r="R2247" s="43" cm="1">
        <f t="array" ref="R2247">COUNTIF(Table2[Average imdb],"&lt;"&amp;Table2[[#This Row],[Average imdb]])/COUNT((Table2[Average imdb])-1)</f>
        <v>0.39788918205804752</v>
      </c>
    </row>
    <row r="2248" spans="14:18" x14ac:dyDescent="0.3">
      <c r="N2248" t="s">
        <v>8351</v>
      </c>
      <c r="O2248">
        <v>6.4</v>
      </c>
      <c r="P2248" s="14">
        <f t="shared" si="35"/>
        <v>6.4</v>
      </c>
      <c r="Q2248">
        <f>COUNTIF(preprocessed!$D$2:$D$3791,director!N2278)</f>
        <v>1</v>
      </c>
      <c r="R2248" s="43" cm="1">
        <f t="array" ref="R2248">COUNTIF(Table2[Average imdb],"&lt;"&amp;Table2[[#This Row],[Average imdb]])/COUNT((Table2[Average imdb])-1)</f>
        <v>0.39788918205804752</v>
      </c>
    </row>
    <row r="2249" spans="14:18" x14ac:dyDescent="0.3">
      <c r="N2249" t="s">
        <v>3644</v>
      </c>
      <c r="O2249">
        <v>6.9</v>
      </c>
      <c r="P2249" s="14">
        <f t="shared" si="35"/>
        <v>6.4</v>
      </c>
      <c r="Q2249">
        <f>COUNTIF(preprocessed!$D$2:$D$3791,director!N2473)</f>
        <v>3</v>
      </c>
      <c r="R2249" s="43" cm="1">
        <f t="array" ref="R2249">COUNTIF(Table2[Average imdb],"&lt;"&amp;Table2[[#This Row],[Average imdb]])/COUNT((Table2[Average imdb])-1)</f>
        <v>0.39788918205804752</v>
      </c>
    </row>
    <row r="2250" spans="14:18" x14ac:dyDescent="0.3">
      <c r="N2250" t="s">
        <v>9400</v>
      </c>
      <c r="O2250">
        <v>6.4</v>
      </c>
      <c r="P2250" s="14">
        <f t="shared" si="35"/>
        <v>6.4</v>
      </c>
      <c r="Q2250">
        <f>COUNTIF(preprocessed!$D$2:$D$3791,director!N2592)</f>
        <v>3</v>
      </c>
      <c r="R2250" s="43" cm="1">
        <f t="array" ref="R2250">COUNTIF(Table2[Average imdb],"&lt;"&amp;Table2[[#This Row],[Average imdb]])/COUNT((Table2[Average imdb])-1)</f>
        <v>0.39788918205804752</v>
      </c>
    </row>
    <row r="2251" spans="14:18" x14ac:dyDescent="0.3">
      <c r="N2251" t="s">
        <v>12082</v>
      </c>
      <c r="O2251">
        <v>6.4</v>
      </c>
      <c r="P2251" s="14">
        <f t="shared" si="35"/>
        <v>6.4</v>
      </c>
      <c r="Q2251">
        <f>COUNTIF(preprocessed!$D$2:$D$3791,director!N3345)</f>
        <v>3</v>
      </c>
      <c r="R2251" s="43" cm="1">
        <f t="array" ref="R2251">COUNTIF(Table2[Average imdb],"&lt;"&amp;Table2[[#This Row],[Average imdb]])/COUNT((Table2[Average imdb])-1)</f>
        <v>0.39788918205804752</v>
      </c>
    </row>
    <row r="2252" spans="14:18" x14ac:dyDescent="0.3">
      <c r="N2252" t="s">
        <v>2512</v>
      </c>
      <c r="O2252">
        <v>6.4</v>
      </c>
      <c r="P2252" s="14">
        <f t="shared" si="35"/>
        <v>6.4</v>
      </c>
      <c r="Q2252">
        <f>COUNTIF(preprocessed!$D$2:$D$3791,director!N600)</f>
        <v>2</v>
      </c>
      <c r="R2252" s="43" cm="1">
        <f t="array" ref="R2252">COUNTIF(Table2[Average imdb],"&lt;"&amp;Table2[[#This Row],[Average imdb]])/COUNT((Table2[Average imdb])-1)</f>
        <v>0.39788918205804752</v>
      </c>
    </row>
    <row r="2253" spans="14:18" x14ac:dyDescent="0.3">
      <c r="N2253" t="s">
        <v>7980</v>
      </c>
      <c r="O2253">
        <v>6.4</v>
      </c>
      <c r="P2253" s="14">
        <f t="shared" si="35"/>
        <v>6.4</v>
      </c>
      <c r="Q2253">
        <f>COUNTIF(preprocessed!$D$2:$D$3791,director!N2170)</f>
        <v>4</v>
      </c>
      <c r="R2253" s="43" cm="1">
        <f t="array" ref="R2253">COUNTIF(Table2[Average imdb],"&lt;"&amp;Table2[[#This Row],[Average imdb]])/COUNT((Table2[Average imdb])-1)</f>
        <v>0.39788918205804752</v>
      </c>
    </row>
    <row r="2254" spans="14:18" x14ac:dyDescent="0.3">
      <c r="N2254" t="s">
        <v>8625</v>
      </c>
      <c r="O2254">
        <v>6.4</v>
      </c>
      <c r="P2254" s="14">
        <f t="shared" si="35"/>
        <v>6.4</v>
      </c>
      <c r="Q2254">
        <f>COUNTIF(preprocessed!$D$2:$D$3791,director!N2360)</f>
        <v>1</v>
      </c>
      <c r="R2254" s="43" cm="1">
        <f t="array" ref="R2254">COUNTIF(Table2[Average imdb],"&lt;"&amp;Table2[[#This Row],[Average imdb]])/COUNT((Table2[Average imdb])-1)</f>
        <v>0.39788918205804752</v>
      </c>
    </row>
    <row r="2255" spans="14:18" x14ac:dyDescent="0.3">
      <c r="N2255" t="s">
        <v>9058</v>
      </c>
      <c r="O2255">
        <v>4.9000000000000004</v>
      </c>
      <c r="P2255" s="14">
        <f t="shared" si="35"/>
        <v>6.4</v>
      </c>
      <c r="Q2255">
        <f>COUNTIF(preprocessed!$D$2:$D$3791,director!N2492)</f>
        <v>4</v>
      </c>
      <c r="R2255" s="43" cm="1">
        <f t="array" ref="R2255">COUNTIF(Table2[Average imdb],"&lt;"&amp;Table2[[#This Row],[Average imdb]])/COUNT((Table2[Average imdb])-1)</f>
        <v>0.39788918205804752</v>
      </c>
    </row>
    <row r="2256" spans="14:18" x14ac:dyDescent="0.3">
      <c r="N2256" t="s">
        <v>9872</v>
      </c>
      <c r="O2256">
        <v>6.4</v>
      </c>
      <c r="P2256" s="14">
        <f t="shared" si="35"/>
        <v>6.4</v>
      </c>
      <c r="Q2256">
        <f>COUNTIF(preprocessed!$D$2:$D$3791,director!N2728)</f>
        <v>4</v>
      </c>
      <c r="R2256" s="43" cm="1">
        <f t="array" ref="R2256">COUNTIF(Table2[Average imdb],"&lt;"&amp;Table2[[#This Row],[Average imdb]])/COUNT((Table2[Average imdb])-1)</f>
        <v>0.39788918205804752</v>
      </c>
    </row>
    <row r="2257" spans="14:18" x14ac:dyDescent="0.3">
      <c r="N2257" t="s">
        <v>10665</v>
      </c>
      <c r="O2257">
        <v>6.4</v>
      </c>
      <c r="P2257" s="14">
        <f t="shared" si="35"/>
        <v>6.4</v>
      </c>
      <c r="Q2257">
        <f>COUNTIF(preprocessed!$D$2:$D$3791,director!N2961)</f>
        <v>2</v>
      </c>
      <c r="R2257" s="43" cm="1">
        <f t="array" ref="R2257">COUNTIF(Table2[Average imdb],"&lt;"&amp;Table2[[#This Row],[Average imdb]])/COUNT((Table2[Average imdb])-1)</f>
        <v>0.39788918205804752</v>
      </c>
    </row>
    <row r="2258" spans="14:18" x14ac:dyDescent="0.3">
      <c r="N2258" t="s">
        <v>9058</v>
      </c>
      <c r="O2258">
        <v>7.3</v>
      </c>
      <c r="P2258" s="14">
        <f t="shared" si="35"/>
        <v>6.4</v>
      </c>
      <c r="Q2258">
        <f>COUNTIF(preprocessed!$D$2:$D$3791,director!N3008)</f>
        <v>4</v>
      </c>
      <c r="R2258" s="43" cm="1">
        <f t="array" ref="R2258">COUNTIF(Table2[Average imdb],"&lt;"&amp;Table2[[#This Row],[Average imdb]])/COUNT((Table2[Average imdb])-1)</f>
        <v>0.39788918205804752</v>
      </c>
    </row>
    <row r="2259" spans="14:18" x14ac:dyDescent="0.3">
      <c r="N2259" t="s">
        <v>13732</v>
      </c>
      <c r="O2259">
        <v>6.4</v>
      </c>
      <c r="P2259" s="14">
        <f t="shared" si="35"/>
        <v>6.4</v>
      </c>
      <c r="Q2259">
        <f>COUNTIF(preprocessed!$D$2:$D$3791,director!N3743)</f>
        <v>1</v>
      </c>
      <c r="R2259" s="43" cm="1">
        <f t="array" ref="R2259">COUNTIF(Table2[Average imdb],"&lt;"&amp;Table2[[#This Row],[Average imdb]])/COUNT((Table2[Average imdb])-1)</f>
        <v>0.39788918205804752</v>
      </c>
    </row>
    <row r="2260" spans="14:18" x14ac:dyDescent="0.3">
      <c r="N2260" t="s">
        <v>537</v>
      </c>
      <c r="O2260">
        <v>6.7</v>
      </c>
      <c r="P2260" s="14">
        <f t="shared" si="35"/>
        <v>6.4</v>
      </c>
      <c r="Q2260">
        <f>COUNTIF(preprocessed!$D$2:$D$3791,director!N186)</f>
        <v>1</v>
      </c>
      <c r="R2260" s="43" cm="1">
        <f t="array" ref="R2260">COUNTIF(Table2[Average imdb],"&lt;"&amp;Table2[[#This Row],[Average imdb]])/COUNT((Table2[Average imdb])-1)</f>
        <v>0.39788918205804752</v>
      </c>
    </row>
    <row r="2261" spans="14:18" x14ac:dyDescent="0.3">
      <c r="N2261" t="s">
        <v>3396</v>
      </c>
      <c r="O2261">
        <v>6.4</v>
      </c>
      <c r="P2261" s="14">
        <f t="shared" si="35"/>
        <v>6.4</v>
      </c>
      <c r="Q2261">
        <f>COUNTIF(preprocessed!$D$2:$D$3791,director!N840)</f>
        <v>1</v>
      </c>
      <c r="R2261" s="43" cm="1">
        <f t="array" ref="R2261">COUNTIF(Table2[Average imdb],"&lt;"&amp;Table2[[#This Row],[Average imdb]])/COUNT((Table2[Average imdb])-1)</f>
        <v>0.39788918205804752</v>
      </c>
    </row>
    <row r="2262" spans="14:18" x14ac:dyDescent="0.3">
      <c r="N2262" t="s">
        <v>4150</v>
      </c>
      <c r="O2262">
        <v>6.4</v>
      </c>
      <c r="P2262" s="14">
        <f t="shared" si="35"/>
        <v>6.4</v>
      </c>
      <c r="Q2262">
        <f>COUNTIF(preprocessed!$D$2:$D$3791,director!N1055)</f>
        <v>5</v>
      </c>
      <c r="R2262" s="43" cm="1">
        <f t="array" ref="R2262">COUNTIF(Table2[Average imdb],"&lt;"&amp;Table2[[#This Row],[Average imdb]])/COUNT((Table2[Average imdb])-1)</f>
        <v>0.39788918205804752</v>
      </c>
    </row>
    <row r="2263" spans="14:18" x14ac:dyDescent="0.3">
      <c r="N2263" t="s">
        <v>4951</v>
      </c>
      <c r="O2263">
        <v>6.4</v>
      </c>
      <c r="P2263" s="14">
        <f t="shared" si="35"/>
        <v>6.4</v>
      </c>
      <c r="Q2263">
        <f>COUNTIF(preprocessed!$D$2:$D$3791,director!N1278)</f>
        <v>1</v>
      </c>
      <c r="R2263" s="43" cm="1">
        <f t="array" ref="R2263">COUNTIF(Table2[Average imdb],"&lt;"&amp;Table2[[#This Row],[Average imdb]])/COUNT((Table2[Average imdb])-1)</f>
        <v>0.39788918205804752</v>
      </c>
    </row>
    <row r="2264" spans="14:18" x14ac:dyDescent="0.3">
      <c r="N2264" t="s">
        <v>5452</v>
      </c>
      <c r="O2264">
        <v>5.6</v>
      </c>
      <c r="P2264" s="14">
        <f t="shared" si="35"/>
        <v>6.4</v>
      </c>
      <c r="Q2264">
        <f>COUNTIF(preprocessed!$D$2:$D$3791,director!N1420)</f>
        <v>1</v>
      </c>
      <c r="R2264" s="43" cm="1">
        <f t="array" ref="R2264">COUNTIF(Table2[Average imdb],"&lt;"&amp;Table2[[#This Row],[Average imdb]])/COUNT((Table2[Average imdb])-1)</f>
        <v>0.39788918205804752</v>
      </c>
    </row>
    <row r="2265" spans="14:18" x14ac:dyDescent="0.3">
      <c r="N2265" t="s">
        <v>6845</v>
      </c>
      <c r="O2265">
        <v>6.4</v>
      </c>
      <c r="P2265" s="14">
        <f t="shared" si="35"/>
        <v>6.4</v>
      </c>
      <c r="Q2265">
        <f>COUNTIF(preprocessed!$D$2:$D$3791,director!N1832)</f>
        <v>1</v>
      </c>
      <c r="R2265" s="43" cm="1">
        <f t="array" ref="R2265">COUNTIF(Table2[Average imdb],"&lt;"&amp;Table2[[#This Row],[Average imdb]])/COUNT((Table2[Average imdb])-1)</f>
        <v>0.39788918205804752</v>
      </c>
    </row>
    <row r="2266" spans="14:18" x14ac:dyDescent="0.3">
      <c r="N2266" t="s">
        <v>94</v>
      </c>
      <c r="O2266">
        <v>6.7</v>
      </c>
      <c r="P2266" s="14">
        <f t="shared" si="35"/>
        <v>6.4</v>
      </c>
      <c r="Q2266">
        <f>COUNTIF(preprocessed!$D$2:$D$3791,director!N1880)</f>
        <v>1</v>
      </c>
      <c r="R2266" s="43" cm="1">
        <f t="array" ref="R2266">COUNTIF(Table2[Average imdb],"&lt;"&amp;Table2[[#This Row],[Average imdb]])/COUNT((Table2[Average imdb])-1)</f>
        <v>0.39788918205804752</v>
      </c>
    </row>
    <row r="2267" spans="14:18" x14ac:dyDescent="0.3">
      <c r="N2267" t="s">
        <v>9574</v>
      </c>
      <c r="O2267">
        <v>6.4</v>
      </c>
      <c r="P2267" s="14">
        <f t="shared" si="35"/>
        <v>6.4</v>
      </c>
      <c r="Q2267">
        <f>COUNTIF(preprocessed!$D$2:$D$3791,director!N2646)</f>
        <v>1</v>
      </c>
      <c r="R2267" s="43" cm="1">
        <f t="array" ref="R2267">COUNTIF(Table2[Average imdb],"&lt;"&amp;Table2[[#This Row],[Average imdb]])/COUNT((Table2[Average imdb])-1)</f>
        <v>0.39788918205804752</v>
      </c>
    </row>
    <row r="2268" spans="14:18" x14ac:dyDescent="0.3">
      <c r="N2268" t="s">
        <v>3644</v>
      </c>
      <c r="O2268">
        <v>6.1</v>
      </c>
      <c r="P2268" s="14">
        <f t="shared" si="35"/>
        <v>6.4</v>
      </c>
      <c r="Q2268">
        <f>COUNTIF(preprocessed!$D$2:$D$3791,director!N2990)</f>
        <v>1</v>
      </c>
      <c r="R2268" s="43" cm="1">
        <f t="array" ref="R2268">COUNTIF(Table2[Average imdb],"&lt;"&amp;Table2[[#This Row],[Average imdb]])/COUNT((Table2[Average imdb])-1)</f>
        <v>0.39788918205804752</v>
      </c>
    </row>
    <row r="2269" spans="14:18" x14ac:dyDescent="0.3">
      <c r="N2269" t="s">
        <v>10964</v>
      </c>
      <c r="O2269">
        <v>6.4</v>
      </c>
      <c r="P2269" s="14">
        <f t="shared" si="35"/>
        <v>6.4</v>
      </c>
      <c r="Q2269">
        <f>COUNTIF(preprocessed!$D$2:$D$3791,director!N3047)</f>
        <v>1</v>
      </c>
      <c r="R2269" s="43" cm="1">
        <f t="array" ref="R2269">COUNTIF(Table2[Average imdb],"&lt;"&amp;Table2[[#This Row],[Average imdb]])/COUNT((Table2[Average imdb])-1)</f>
        <v>0.39788918205804752</v>
      </c>
    </row>
    <row r="2270" spans="14:18" x14ac:dyDescent="0.3">
      <c r="N2270" t="s">
        <v>5452</v>
      </c>
      <c r="O2270">
        <v>7.2</v>
      </c>
      <c r="P2270" s="14">
        <f t="shared" si="35"/>
        <v>6.4</v>
      </c>
      <c r="Q2270">
        <f>COUNTIF(preprocessed!$D$2:$D$3791,director!N3133)</f>
        <v>1</v>
      </c>
      <c r="R2270" s="43" cm="1">
        <f t="array" ref="R2270">COUNTIF(Table2[Average imdb],"&lt;"&amp;Table2[[#This Row],[Average imdb]])/COUNT((Table2[Average imdb])-1)</f>
        <v>0.39788918205804752</v>
      </c>
    </row>
    <row r="2271" spans="14:18" x14ac:dyDescent="0.3">
      <c r="N2271" t="s">
        <v>11583</v>
      </c>
      <c r="O2271">
        <v>6.4</v>
      </c>
      <c r="P2271" s="14">
        <f t="shared" si="35"/>
        <v>6.4</v>
      </c>
      <c r="Q2271">
        <f>COUNTIF(preprocessed!$D$2:$D$3791,director!N3212)</f>
        <v>1</v>
      </c>
      <c r="R2271" s="43" cm="1">
        <f t="array" ref="R2271">COUNTIF(Table2[Average imdb],"&lt;"&amp;Table2[[#This Row],[Average imdb]])/COUNT((Table2[Average imdb])-1)</f>
        <v>0.39788918205804752</v>
      </c>
    </row>
    <row r="2272" spans="14:18" x14ac:dyDescent="0.3">
      <c r="N2272" t="s">
        <v>94</v>
      </c>
      <c r="O2272">
        <v>6.1</v>
      </c>
      <c r="P2272" s="14">
        <f t="shared" si="35"/>
        <v>6.4</v>
      </c>
      <c r="Q2272">
        <f>COUNTIF(preprocessed!$D$2:$D$3791,director!N3222)</f>
        <v>2</v>
      </c>
      <c r="R2272" s="43" cm="1">
        <f t="array" ref="R2272">COUNTIF(Table2[Average imdb],"&lt;"&amp;Table2[[#This Row],[Average imdb]])/COUNT((Table2[Average imdb])-1)</f>
        <v>0.39788918205804752</v>
      </c>
    </row>
    <row r="2273" spans="14:18" x14ac:dyDescent="0.3">
      <c r="N2273" t="s">
        <v>12038</v>
      </c>
      <c r="O2273">
        <v>6.4</v>
      </c>
      <c r="P2273" s="14">
        <f t="shared" si="35"/>
        <v>6.4</v>
      </c>
      <c r="Q2273">
        <f>COUNTIF(preprocessed!$D$2:$D$3791,director!N3333)</f>
        <v>5</v>
      </c>
      <c r="R2273" s="43" cm="1">
        <f t="array" ref="R2273">COUNTIF(Table2[Average imdb],"&lt;"&amp;Table2[[#This Row],[Average imdb]])/COUNT((Table2[Average imdb])-1)</f>
        <v>0.39788918205804752</v>
      </c>
    </row>
    <row r="2274" spans="14:18" x14ac:dyDescent="0.3">
      <c r="N2274" t="s">
        <v>12287</v>
      </c>
      <c r="O2274">
        <v>6.4</v>
      </c>
      <c r="P2274" s="14">
        <f t="shared" si="35"/>
        <v>6.4</v>
      </c>
      <c r="Q2274">
        <f>COUNTIF(preprocessed!$D$2:$D$3791,director!N3399)</f>
        <v>1</v>
      </c>
      <c r="R2274" s="43" cm="1">
        <f t="array" ref="R2274">COUNTIF(Table2[Average imdb],"&lt;"&amp;Table2[[#This Row],[Average imdb]])/COUNT((Table2[Average imdb])-1)</f>
        <v>0.39788918205804752</v>
      </c>
    </row>
    <row r="2275" spans="14:18" x14ac:dyDescent="0.3">
      <c r="N2275" t="s">
        <v>13222</v>
      </c>
      <c r="O2275">
        <v>6.4</v>
      </c>
      <c r="P2275" s="14">
        <f t="shared" si="35"/>
        <v>6.4</v>
      </c>
      <c r="Q2275">
        <f>COUNTIF(preprocessed!$D$2:$D$3791,director!N3626)</f>
        <v>1</v>
      </c>
      <c r="R2275" s="43" cm="1">
        <f t="array" ref="R2275">COUNTIF(Table2[Average imdb],"&lt;"&amp;Table2[[#This Row],[Average imdb]])/COUNT((Table2[Average imdb])-1)</f>
        <v>0.39788918205804752</v>
      </c>
    </row>
    <row r="2276" spans="14:18" x14ac:dyDescent="0.3">
      <c r="N2276" t="s">
        <v>13327</v>
      </c>
      <c r="O2276">
        <v>6.4</v>
      </c>
      <c r="P2276" s="14">
        <f t="shared" si="35"/>
        <v>6.4</v>
      </c>
      <c r="Q2276">
        <f>COUNTIF(preprocessed!$D$2:$D$3791,director!N3652)</f>
        <v>1</v>
      </c>
      <c r="R2276" s="43" cm="1">
        <f t="array" ref="R2276">COUNTIF(Table2[Average imdb],"&lt;"&amp;Table2[[#This Row],[Average imdb]])/COUNT((Table2[Average imdb])-1)</f>
        <v>0.39788918205804752</v>
      </c>
    </row>
    <row r="2277" spans="14:18" x14ac:dyDescent="0.3">
      <c r="N2277" t="s">
        <v>13473</v>
      </c>
      <c r="O2277">
        <v>6.4</v>
      </c>
      <c r="P2277" s="14">
        <f t="shared" si="35"/>
        <v>6.4</v>
      </c>
      <c r="Q2277">
        <f>COUNTIF(preprocessed!$D$2:$D$3791,director!N3684)</f>
        <v>3</v>
      </c>
      <c r="R2277" s="43" cm="1">
        <f t="array" ref="R2277">COUNTIF(Table2[Average imdb],"&lt;"&amp;Table2[[#This Row],[Average imdb]])/COUNT((Table2[Average imdb])-1)</f>
        <v>0.39788918205804752</v>
      </c>
    </row>
    <row r="2278" spans="14:18" x14ac:dyDescent="0.3">
      <c r="N2278" t="s">
        <v>13643</v>
      </c>
      <c r="O2278">
        <v>6.4</v>
      </c>
      <c r="P2278" s="14">
        <f t="shared" si="35"/>
        <v>6.4</v>
      </c>
      <c r="Q2278">
        <f>COUNTIF(preprocessed!$D$2:$D$3791,director!N3722)</f>
        <v>1</v>
      </c>
      <c r="R2278" s="43" cm="1">
        <f t="array" ref="R2278">COUNTIF(Table2[Average imdb],"&lt;"&amp;Table2[[#This Row],[Average imdb]])/COUNT((Table2[Average imdb])-1)</f>
        <v>0.39788918205804752</v>
      </c>
    </row>
    <row r="2279" spans="14:18" x14ac:dyDescent="0.3">
      <c r="N2279" t="s">
        <v>13672</v>
      </c>
      <c r="O2279">
        <v>6.4</v>
      </c>
      <c r="P2279" s="14">
        <f t="shared" si="35"/>
        <v>6.4</v>
      </c>
      <c r="Q2279">
        <f>COUNTIF(preprocessed!$D$2:$D$3791,director!N3730)</f>
        <v>1</v>
      </c>
      <c r="R2279" s="43" cm="1">
        <f t="array" ref="R2279">COUNTIF(Table2[Average imdb],"&lt;"&amp;Table2[[#This Row],[Average imdb]])/COUNT((Table2[Average imdb])-1)</f>
        <v>0.39788918205804752</v>
      </c>
    </row>
    <row r="2280" spans="14:18" x14ac:dyDescent="0.3">
      <c r="N2280" t="s">
        <v>11837</v>
      </c>
      <c r="O2280">
        <v>6.1</v>
      </c>
      <c r="P2280" s="14">
        <f t="shared" si="35"/>
        <v>6.4</v>
      </c>
      <c r="Q2280">
        <f>COUNTIF(preprocessed!$D$2:$D$3791,director!N3734)</f>
        <v>1</v>
      </c>
      <c r="R2280" s="43" cm="1">
        <f t="array" ref="R2280">COUNTIF(Table2[Average imdb],"&lt;"&amp;Table2[[#This Row],[Average imdb]])/COUNT((Table2[Average imdb])-1)</f>
        <v>0.39788918205804752</v>
      </c>
    </row>
    <row r="2281" spans="14:18" x14ac:dyDescent="0.3">
      <c r="N2281" t="s">
        <v>6998</v>
      </c>
      <c r="O2281">
        <v>7.1</v>
      </c>
      <c r="P2281" s="14">
        <f t="shared" si="35"/>
        <v>6.4000000000000012</v>
      </c>
      <c r="Q2281">
        <f>COUNTIF(preprocessed!$D$2:$D$3791,director!N2572)</f>
        <v>3</v>
      </c>
      <c r="R2281" s="43" cm="1">
        <f t="array" ref="R2281">COUNTIF(Table2[Average imdb],"&lt;"&amp;Table2[[#This Row],[Average imdb]])/COUNT((Table2[Average imdb])-1)</f>
        <v>0.39788918205804752</v>
      </c>
    </row>
    <row r="2282" spans="14:18" x14ac:dyDescent="0.3">
      <c r="N2282" t="s">
        <v>6998</v>
      </c>
      <c r="O2282">
        <v>7.2</v>
      </c>
      <c r="P2282" s="14">
        <f t="shared" si="35"/>
        <v>6.4000000000000012</v>
      </c>
      <c r="Q2282">
        <f>COUNTIF(preprocessed!$D$2:$D$3791,director!N2830)</f>
        <v>2</v>
      </c>
      <c r="R2282" s="43" cm="1">
        <f t="array" ref="R2282">COUNTIF(Table2[Average imdb],"&lt;"&amp;Table2[[#This Row],[Average imdb]])/COUNT((Table2[Average imdb])-1)</f>
        <v>0.39788918205804752</v>
      </c>
    </row>
    <row r="2283" spans="14:18" x14ac:dyDescent="0.3">
      <c r="N2283" t="s">
        <v>6998</v>
      </c>
      <c r="O2283">
        <v>4.9000000000000004</v>
      </c>
      <c r="P2283" s="14">
        <f t="shared" si="35"/>
        <v>6.4000000000000012</v>
      </c>
      <c r="Q2283">
        <f>COUNTIF(preprocessed!$D$2:$D$3791,director!N1878)</f>
        <v>1</v>
      </c>
      <c r="R2283" s="43" cm="1">
        <f t="array" ref="R2283">COUNTIF(Table2[Average imdb],"&lt;"&amp;Table2[[#This Row],[Average imdb]])/COUNT((Table2[Average imdb])-1)</f>
        <v>0.39788918205804752</v>
      </c>
    </row>
    <row r="2284" spans="14:18" x14ac:dyDescent="0.3">
      <c r="N2284" t="s">
        <v>4269</v>
      </c>
      <c r="O2284">
        <v>5.9</v>
      </c>
      <c r="P2284" s="14">
        <f t="shared" si="35"/>
        <v>6.3666666666666671</v>
      </c>
      <c r="Q2284">
        <f>COUNTIF(preprocessed!$D$2:$D$3791,director!N1088)</f>
        <v>1</v>
      </c>
      <c r="R2284" s="43" cm="1">
        <f t="array" ref="R2284">COUNTIF(Table2[Average imdb],"&lt;"&amp;Table2[[#This Row],[Average imdb]])/COUNT((Table2[Average imdb])-1)</f>
        <v>0.39393139841688657</v>
      </c>
    </row>
    <row r="2285" spans="14:18" x14ac:dyDescent="0.3">
      <c r="N2285" t="s">
        <v>4269</v>
      </c>
      <c r="O2285">
        <v>7.1</v>
      </c>
      <c r="P2285" s="14">
        <f t="shared" si="35"/>
        <v>6.3666666666666671</v>
      </c>
      <c r="Q2285">
        <f>COUNTIF(preprocessed!$D$2:$D$3791,director!N1144)</f>
        <v>10</v>
      </c>
      <c r="R2285" s="43" cm="1">
        <f t="array" ref="R2285">COUNTIF(Table2[Average imdb],"&lt;"&amp;Table2[[#This Row],[Average imdb]])/COUNT((Table2[Average imdb])-1)</f>
        <v>0.39393139841688657</v>
      </c>
    </row>
    <row r="2286" spans="14:18" x14ac:dyDescent="0.3">
      <c r="N2286" t="s">
        <v>2144</v>
      </c>
      <c r="O2286">
        <v>6.5</v>
      </c>
      <c r="P2286" s="14">
        <f t="shared" si="35"/>
        <v>6.3666666666666671</v>
      </c>
      <c r="Q2286">
        <f>COUNTIF(preprocessed!$D$2:$D$3791,director!N3259)</f>
        <v>9</v>
      </c>
      <c r="R2286" s="43" cm="1">
        <f t="array" ref="R2286">COUNTIF(Table2[Average imdb],"&lt;"&amp;Table2[[#This Row],[Average imdb]])/COUNT((Table2[Average imdb])-1)</f>
        <v>0.39393139841688657</v>
      </c>
    </row>
    <row r="2287" spans="14:18" x14ac:dyDescent="0.3">
      <c r="N2287" t="s">
        <v>6283</v>
      </c>
      <c r="O2287">
        <v>6.6</v>
      </c>
      <c r="P2287" s="14">
        <f t="shared" si="35"/>
        <v>6.3666666666666671</v>
      </c>
      <c r="Q2287">
        <f>COUNTIF(preprocessed!$D$2:$D$3791,director!N1964)</f>
        <v>4</v>
      </c>
      <c r="R2287" s="43" cm="1">
        <f t="array" ref="R2287">COUNTIF(Table2[Average imdb],"&lt;"&amp;Table2[[#This Row],[Average imdb]])/COUNT((Table2[Average imdb])-1)</f>
        <v>0.39393139841688657</v>
      </c>
    </row>
    <row r="2288" spans="14:18" x14ac:dyDescent="0.3">
      <c r="N2288" t="s">
        <v>2144</v>
      </c>
      <c r="O2288">
        <v>6.7</v>
      </c>
      <c r="P2288" s="14">
        <f t="shared" si="35"/>
        <v>6.3666666666666671</v>
      </c>
      <c r="Q2288">
        <f>COUNTIF(preprocessed!$D$2:$D$3791,director!N502)</f>
        <v>7</v>
      </c>
      <c r="R2288" s="43" cm="1">
        <f t="array" ref="R2288">COUNTIF(Table2[Average imdb],"&lt;"&amp;Table2[[#This Row],[Average imdb]])/COUNT((Table2[Average imdb])-1)</f>
        <v>0.39393139841688657</v>
      </c>
    </row>
    <row r="2289" spans="14:18" x14ac:dyDescent="0.3">
      <c r="N2289" t="s">
        <v>2144</v>
      </c>
      <c r="O2289">
        <v>5.9</v>
      </c>
      <c r="P2289" s="14">
        <f t="shared" si="35"/>
        <v>6.3666666666666671</v>
      </c>
      <c r="Q2289">
        <f>COUNTIF(preprocessed!$D$2:$D$3791,director!N611)</f>
        <v>7</v>
      </c>
      <c r="R2289" s="43" cm="1">
        <f t="array" ref="R2289">COUNTIF(Table2[Average imdb],"&lt;"&amp;Table2[[#This Row],[Average imdb]])/COUNT((Table2[Average imdb])-1)</f>
        <v>0.39393139841688657</v>
      </c>
    </row>
    <row r="2290" spans="14:18" x14ac:dyDescent="0.3">
      <c r="N2290" t="s">
        <v>6283</v>
      </c>
      <c r="O2290">
        <v>6.6</v>
      </c>
      <c r="P2290" s="14">
        <f t="shared" si="35"/>
        <v>6.3666666666666671</v>
      </c>
      <c r="Q2290">
        <f>COUNTIF(preprocessed!$D$2:$D$3791,director!N1664)</f>
        <v>6</v>
      </c>
      <c r="R2290" s="43" cm="1">
        <f t="array" ref="R2290">COUNTIF(Table2[Average imdb],"&lt;"&amp;Table2[[#This Row],[Average imdb]])/COUNT((Table2[Average imdb])-1)</f>
        <v>0.39393139841688657</v>
      </c>
    </row>
    <row r="2291" spans="14:18" x14ac:dyDescent="0.3">
      <c r="N2291" t="s">
        <v>4269</v>
      </c>
      <c r="O2291">
        <v>6.1</v>
      </c>
      <c r="P2291" s="14">
        <f t="shared" si="35"/>
        <v>6.3666666666666671</v>
      </c>
      <c r="Q2291">
        <f>COUNTIF(preprocessed!$D$2:$D$3791,director!N3613)</f>
        <v>6</v>
      </c>
      <c r="R2291" s="43" cm="1">
        <f t="array" ref="R2291">COUNTIF(Table2[Average imdb],"&lt;"&amp;Table2[[#This Row],[Average imdb]])/COUNT((Table2[Average imdb])-1)</f>
        <v>0.39393139841688657</v>
      </c>
    </row>
    <row r="2292" spans="14:18" x14ac:dyDescent="0.3">
      <c r="N2292" t="s">
        <v>4188</v>
      </c>
      <c r="O2292">
        <v>7.8</v>
      </c>
      <c r="P2292" s="14">
        <f t="shared" si="35"/>
        <v>6.3666666666666671</v>
      </c>
      <c r="Q2292">
        <f>COUNTIF(preprocessed!$D$2:$D$3791,director!N1751)</f>
        <v>4</v>
      </c>
      <c r="R2292" s="43" cm="1">
        <f t="array" ref="R2292">COUNTIF(Table2[Average imdb],"&lt;"&amp;Table2[[#This Row],[Average imdb]])/COUNT((Table2[Average imdb])-1)</f>
        <v>0.39393139841688657</v>
      </c>
    </row>
    <row r="2293" spans="14:18" x14ac:dyDescent="0.3">
      <c r="N2293" t="s">
        <v>4188</v>
      </c>
      <c r="O2293">
        <v>4.9000000000000004</v>
      </c>
      <c r="P2293" s="14">
        <f t="shared" si="35"/>
        <v>6.3666666666666671</v>
      </c>
      <c r="Q2293">
        <f>COUNTIF(preprocessed!$D$2:$D$3791,director!N1066)</f>
        <v>19</v>
      </c>
      <c r="R2293" s="43" cm="1">
        <f t="array" ref="R2293">COUNTIF(Table2[Average imdb],"&lt;"&amp;Table2[[#This Row],[Average imdb]])/COUNT((Table2[Average imdb])-1)</f>
        <v>0.39393139841688657</v>
      </c>
    </row>
    <row r="2294" spans="14:18" x14ac:dyDescent="0.3">
      <c r="N2294" t="s">
        <v>4188</v>
      </c>
      <c r="O2294">
        <v>6.4</v>
      </c>
      <c r="P2294" s="14">
        <f t="shared" si="35"/>
        <v>6.3666666666666671</v>
      </c>
      <c r="Q2294">
        <f>COUNTIF(preprocessed!$D$2:$D$3791,director!N1072)</f>
        <v>1</v>
      </c>
      <c r="R2294" s="43" cm="1">
        <f t="array" ref="R2294">COUNTIF(Table2[Average imdb],"&lt;"&amp;Table2[[#This Row],[Average imdb]])/COUNT((Table2[Average imdb])-1)</f>
        <v>0.39393139841688657</v>
      </c>
    </row>
    <row r="2295" spans="14:18" x14ac:dyDescent="0.3">
      <c r="N2295" t="s">
        <v>12003</v>
      </c>
      <c r="O2295">
        <v>6.1</v>
      </c>
      <c r="P2295" s="14">
        <f t="shared" si="35"/>
        <v>6.3666666666666671</v>
      </c>
      <c r="Q2295">
        <f>COUNTIF(preprocessed!$D$2:$D$3791,director!N3325)</f>
        <v>5</v>
      </c>
      <c r="R2295" s="43" cm="1">
        <f t="array" ref="R2295">COUNTIF(Table2[Average imdb],"&lt;"&amp;Table2[[#This Row],[Average imdb]])/COUNT((Table2[Average imdb])-1)</f>
        <v>0.39393139841688657</v>
      </c>
    </row>
    <row r="2296" spans="14:18" x14ac:dyDescent="0.3">
      <c r="N2296" t="s">
        <v>6283</v>
      </c>
      <c r="O2296">
        <v>5.9</v>
      </c>
      <c r="P2296" s="14">
        <f t="shared" si="35"/>
        <v>6.3666666666666671</v>
      </c>
      <c r="Q2296">
        <f>COUNTIF(preprocessed!$D$2:$D$3791,director!N3579)</f>
        <v>2</v>
      </c>
      <c r="R2296" s="43" cm="1">
        <f t="array" ref="R2296">COUNTIF(Table2[Average imdb],"&lt;"&amp;Table2[[#This Row],[Average imdb]])/COUNT((Table2[Average imdb])-1)</f>
        <v>0.39393139841688657</v>
      </c>
    </row>
    <row r="2297" spans="14:18" x14ac:dyDescent="0.3">
      <c r="N2297" t="s">
        <v>12003</v>
      </c>
      <c r="O2297">
        <v>6.6</v>
      </c>
      <c r="P2297" s="14">
        <f t="shared" si="35"/>
        <v>6.3666666666666671</v>
      </c>
      <c r="Q2297">
        <f>COUNTIF(preprocessed!$D$2:$D$3791,director!N3772)</f>
        <v>1</v>
      </c>
      <c r="R2297" s="43" cm="1">
        <f t="array" ref="R2297">COUNTIF(Table2[Average imdb],"&lt;"&amp;Table2[[#This Row],[Average imdb]])/COUNT((Table2[Average imdb])-1)</f>
        <v>0.39393139841688657</v>
      </c>
    </row>
    <row r="2298" spans="14:18" x14ac:dyDescent="0.3">
      <c r="N2298" t="s">
        <v>12003</v>
      </c>
      <c r="O2298">
        <v>6.4</v>
      </c>
      <c r="P2298" s="14">
        <f t="shared" si="35"/>
        <v>6.3666666666666671</v>
      </c>
      <c r="Q2298">
        <f>COUNTIF(preprocessed!$D$2:$D$3791,director!N3790)</f>
        <v>1</v>
      </c>
      <c r="R2298" s="43" cm="1">
        <f t="array" ref="R2298">COUNTIF(Table2[Average imdb],"&lt;"&amp;Table2[[#This Row],[Average imdb]])/COUNT((Table2[Average imdb])-1)</f>
        <v>0.39393139841688657</v>
      </c>
    </row>
    <row r="2299" spans="14:18" x14ac:dyDescent="0.3">
      <c r="N2299" t="s">
        <v>9885</v>
      </c>
      <c r="O2299">
        <v>6.6</v>
      </c>
      <c r="P2299" s="14">
        <f t="shared" si="35"/>
        <v>6.35</v>
      </c>
      <c r="Q2299">
        <f>COUNTIF(preprocessed!$D$2:$D$3791,director!N3151)</f>
        <v>13</v>
      </c>
      <c r="R2299" s="43" cm="1">
        <f t="array" ref="R2299">COUNTIF(Table2[Average imdb],"&lt;"&amp;Table2[[#This Row],[Average imdb]])/COUNT((Table2[Average imdb])-1)</f>
        <v>0.3891820580474934</v>
      </c>
    </row>
    <row r="2300" spans="14:18" x14ac:dyDescent="0.3">
      <c r="N2300" t="s">
        <v>3475</v>
      </c>
      <c r="O2300">
        <v>6.4</v>
      </c>
      <c r="P2300" s="14">
        <f t="shared" si="35"/>
        <v>6.35</v>
      </c>
      <c r="Q2300">
        <f>COUNTIF(preprocessed!$D$2:$D$3791,director!N2484)</f>
        <v>4</v>
      </c>
      <c r="R2300" s="43" cm="1">
        <f t="array" ref="R2300">COUNTIF(Table2[Average imdb],"&lt;"&amp;Table2[[#This Row],[Average imdb]])/COUNT((Table2[Average imdb])-1)</f>
        <v>0.3891820580474934</v>
      </c>
    </row>
    <row r="2301" spans="14:18" x14ac:dyDescent="0.3">
      <c r="N2301" t="s">
        <v>9885</v>
      </c>
      <c r="O2301">
        <v>5.9</v>
      </c>
      <c r="P2301" s="14">
        <f t="shared" si="35"/>
        <v>6.35</v>
      </c>
      <c r="Q2301">
        <f>COUNTIF(preprocessed!$D$2:$D$3791,director!N2737)</f>
        <v>6</v>
      </c>
      <c r="R2301" s="43" cm="1">
        <f t="array" ref="R2301">COUNTIF(Table2[Average imdb],"&lt;"&amp;Table2[[#This Row],[Average imdb]])/COUNT((Table2[Average imdb])-1)</f>
        <v>0.3891820580474934</v>
      </c>
    </row>
    <row r="2302" spans="14:18" x14ac:dyDescent="0.3">
      <c r="N2302" t="s">
        <v>764</v>
      </c>
      <c r="O2302">
        <v>6.6</v>
      </c>
      <c r="P2302" s="14">
        <f t="shared" si="35"/>
        <v>6.35</v>
      </c>
      <c r="Q2302">
        <f>COUNTIF(preprocessed!$D$2:$D$3791,director!N2503)</f>
        <v>4</v>
      </c>
      <c r="R2302" s="43" cm="1">
        <f t="array" ref="R2302">COUNTIF(Table2[Average imdb],"&lt;"&amp;Table2[[#This Row],[Average imdb]])/COUNT((Table2[Average imdb])-1)</f>
        <v>0.3891820580474934</v>
      </c>
    </row>
    <row r="2303" spans="14:18" x14ac:dyDescent="0.3">
      <c r="N2303" t="s">
        <v>2923</v>
      </c>
      <c r="O2303">
        <v>6.2</v>
      </c>
      <c r="P2303" s="14">
        <f t="shared" si="35"/>
        <v>6.35</v>
      </c>
      <c r="Q2303">
        <f>COUNTIF(preprocessed!$D$2:$D$3791,director!N850)</f>
        <v>1</v>
      </c>
      <c r="R2303" s="43" cm="1">
        <f t="array" ref="R2303">COUNTIF(Table2[Average imdb],"&lt;"&amp;Table2[[#This Row],[Average imdb]])/COUNT((Table2[Average imdb])-1)</f>
        <v>0.3891820580474934</v>
      </c>
    </row>
    <row r="2304" spans="14:18" x14ac:dyDescent="0.3">
      <c r="N2304" t="s">
        <v>9885</v>
      </c>
      <c r="O2304">
        <v>6.2</v>
      </c>
      <c r="P2304" s="14">
        <f t="shared" si="35"/>
        <v>6.35</v>
      </c>
      <c r="Q2304">
        <f>COUNTIF(preprocessed!$D$2:$D$3791,director!N2732)</f>
        <v>6</v>
      </c>
      <c r="R2304" s="43" cm="1">
        <f t="array" ref="R2304">COUNTIF(Table2[Average imdb],"&lt;"&amp;Table2[[#This Row],[Average imdb]])/COUNT((Table2[Average imdb])-1)</f>
        <v>0.3891820580474934</v>
      </c>
    </row>
    <row r="2305" spans="14:18" x14ac:dyDescent="0.3">
      <c r="N2305" t="s">
        <v>9885</v>
      </c>
      <c r="O2305">
        <v>6.7</v>
      </c>
      <c r="P2305" s="14">
        <f t="shared" si="35"/>
        <v>6.35</v>
      </c>
      <c r="Q2305">
        <f>COUNTIF(preprocessed!$D$2:$D$3791,director!N2912)</f>
        <v>8</v>
      </c>
      <c r="R2305" s="43" cm="1">
        <f t="array" ref="R2305">COUNTIF(Table2[Average imdb],"&lt;"&amp;Table2[[#This Row],[Average imdb]])/COUNT((Table2[Average imdb])-1)</f>
        <v>0.3891820580474934</v>
      </c>
    </row>
    <row r="2306" spans="14:18" x14ac:dyDescent="0.3">
      <c r="N2306" t="s">
        <v>2923</v>
      </c>
      <c r="O2306">
        <v>6.5</v>
      </c>
      <c r="P2306" s="14">
        <f t="shared" ref="P2306:P2369" si="36">AVERAGEIF($N$2:$N$3791,N2306,$O$2:$O$3791)</f>
        <v>6.35</v>
      </c>
      <c r="Q2306">
        <f>COUNTIF(preprocessed!$D$2:$D$3791,director!N714)</f>
        <v>7</v>
      </c>
      <c r="R2306" s="43" cm="1">
        <f t="array" ref="R2306">COUNTIF(Table2[Average imdb],"&lt;"&amp;Table2[[#This Row],[Average imdb]])/COUNT((Table2[Average imdb])-1)</f>
        <v>0.3891820580474934</v>
      </c>
    </row>
    <row r="2307" spans="14:18" x14ac:dyDescent="0.3">
      <c r="N2307" t="s">
        <v>3475</v>
      </c>
      <c r="O2307">
        <v>6.3</v>
      </c>
      <c r="P2307" s="14">
        <f t="shared" si="36"/>
        <v>6.35</v>
      </c>
      <c r="Q2307">
        <f>COUNTIF(preprocessed!$D$2:$D$3791,director!N864)</f>
        <v>1</v>
      </c>
      <c r="R2307" s="43" cm="1">
        <f t="array" ref="R2307">COUNTIF(Table2[Average imdb],"&lt;"&amp;Table2[[#This Row],[Average imdb]])/COUNT((Table2[Average imdb])-1)</f>
        <v>0.3891820580474934</v>
      </c>
    </row>
    <row r="2308" spans="14:18" x14ac:dyDescent="0.3">
      <c r="N2308" t="s">
        <v>764</v>
      </c>
      <c r="O2308">
        <v>6.1</v>
      </c>
      <c r="P2308" s="14">
        <f t="shared" si="36"/>
        <v>6.35</v>
      </c>
      <c r="Q2308">
        <f>COUNTIF(preprocessed!$D$2:$D$3791,director!N1894)</f>
        <v>1</v>
      </c>
      <c r="R2308" s="43" cm="1">
        <f t="array" ref="R2308">COUNTIF(Table2[Average imdb],"&lt;"&amp;Table2[[#This Row],[Average imdb]])/COUNT((Table2[Average imdb])-1)</f>
        <v>0.3891820580474934</v>
      </c>
    </row>
    <row r="2309" spans="14:18" x14ac:dyDescent="0.3">
      <c r="N2309" t="s">
        <v>11619</v>
      </c>
      <c r="O2309">
        <v>6.2</v>
      </c>
      <c r="P2309" s="14">
        <f t="shared" si="36"/>
        <v>6.35</v>
      </c>
      <c r="Q2309">
        <f>COUNTIF(preprocessed!$D$2:$D$3791,director!N3224)</f>
        <v>2</v>
      </c>
      <c r="R2309" s="43" cm="1">
        <f t="array" ref="R2309">COUNTIF(Table2[Average imdb],"&lt;"&amp;Table2[[#This Row],[Average imdb]])/COUNT((Table2[Average imdb])-1)</f>
        <v>0.3891820580474934</v>
      </c>
    </row>
    <row r="2310" spans="14:18" x14ac:dyDescent="0.3">
      <c r="N2310" t="s">
        <v>11619</v>
      </c>
      <c r="O2310">
        <v>6.5</v>
      </c>
      <c r="P2310" s="14">
        <f t="shared" si="36"/>
        <v>6.35</v>
      </c>
      <c r="Q2310">
        <f>COUNTIF(preprocessed!$D$2:$D$3791,director!N3673)</f>
        <v>1</v>
      </c>
      <c r="R2310" s="43" cm="1">
        <f t="array" ref="R2310">COUNTIF(Table2[Average imdb],"&lt;"&amp;Table2[[#This Row],[Average imdb]])/COUNT((Table2[Average imdb])-1)</f>
        <v>0.3891820580474934</v>
      </c>
    </row>
    <row r="2311" spans="14:18" x14ac:dyDescent="0.3">
      <c r="N2311" t="s">
        <v>929</v>
      </c>
      <c r="O2311">
        <v>5.6</v>
      </c>
      <c r="P2311" s="14">
        <f t="shared" si="36"/>
        <v>6.3500000000000005</v>
      </c>
      <c r="Q2311">
        <f>COUNTIF(preprocessed!$D$2:$D$3791,director!N197)</f>
        <v>16</v>
      </c>
      <c r="R2311" s="43" cm="1">
        <f t="array" ref="R2311">COUNTIF(Table2[Average imdb],"&lt;"&amp;Table2[[#This Row],[Average imdb]])/COUNT((Table2[Average imdb])-1)</f>
        <v>0.3891820580474934</v>
      </c>
    </row>
    <row r="2312" spans="14:18" x14ac:dyDescent="0.3">
      <c r="N2312" t="s">
        <v>929</v>
      </c>
      <c r="O2312">
        <v>5.8</v>
      </c>
      <c r="P2312" s="14">
        <f t="shared" si="36"/>
        <v>6.3500000000000005</v>
      </c>
      <c r="Q2312">
        <f>COUNTIF(preprocessed!$D$2:$D$3791,director!N254)</f>
        <v>7</v>
      </c>
      <c r="R2312" s="43" cm="1">
        <f t="array" ref="R2312">COUNTIF(Table2[Average imdb],"&lt;"&amp;Table2[[#This Row],[Average imdb]])/COUNT((Table2[Average imdb])-1)</f>
        <v>0.3891820580474934</v>
      </c>
    </row>
    <row r="2313" spans="14:18" x14ac:dyDescent="0.3">
      <c r="N2313" t="s">
        <v>929</v>
      </c>
      <c r="O2313">
        <v>6.2</v>
      </c>
      <c r="P2313" s="14">
        <f t="shared" si="36"/>
        <v>6.3500000000000005</v>
      </c>
      <c r="Q2313">
        <f>COUNTIF(preprocessed!$D$2:$D$3791,director!N805)</f>
        <v>7</v>
      </c>
      <c r="R2313" s="43" cm="1">
        <f t="array" ref="R2313">COUNTIF(Table2[Average imdb],"&lt;"&amp;Table2[[#This Row],[Average imdb]])/COUNT((Table2[Average imdb])-1)</f>
        <v>0.3891820580474934</v>
      </c>
    </row>
    <row r="2314" spans="14:18" x14ac:dyDescent="0.3">
      <c r="N2314" t="s">
        <v>929</v>
      </c>
      <c r="O2314">
        <v>6.3</v>
      </c>
      <c r="P2314" s="14">
        <f t="shared" si="36"/>
        <v>6.3500000000000005</v>
      </c>
      <c r="Q2314">
        <f>COUNTIF(preprocessed!$D$2:$D$3791,director!N247)</f>
        <v>3</v>
      </c>
      <c r="R2314" s="43" cm="1">
        <f t="array" ref="R2314">COUNTIF(Table2[Average imdb],"&lt;"&amp;Table2[[#This Row],[Average imdb]])/COUNT((Table2[Average imdb])-1)</f>
        <v>0.3891820580474934</v>
      </c>
    </row>
    <row r="2315" spans="14:18" x14ac:dyDescent="0.3">
      <c r="N2315" t="s">
        <v>929</v>
      </c>
      <c r="O2315">
        <v>7.1</v>
      </c>
      <c r="P2315" s="14">
        <f t="shared" si="36"/>
        <v>6.3500000000000005</v>
      </c>
      <c r="Q2315">
        <f>COUNTIF(preprocessed!$D$2:$D$3791,director!N696)</f>
        <v>1</v>
      </c>
      <c r="R2315" s="43" cm="1">
        <f t="array" ref="R2315">COUNTIF(Table2[Average imdb],"&lt;"&amp;Table2[[#This Row],[Average imdb]])/COUNT((Table2[Average imdb])-1)</f>
        <v>0.3891820580474934</v>
      </c>
    </row>
    <row r="2316" spans="14:18" x14ac:dyDescent="0.3">
      <c r="N2316" t="s">
        <v>929</v>
      </c>
      <c r="O2316">
        <v>7.1</v>
      </c>
      <c r="P2316" s="14">
        <f t="shared" si="36"/>
        <v>6.3500000000000005</v>
      </c>
      <c r="Q2316">
        <f>COUNTIF(preprocessed!$D$2:$D$3791,director!N1251)</f>
        <v>3</v>
      </c>
      <c r="R2316" s="43" cm="1">
        <f t="array" ref="R2316">COUNTIF(Table2[Average imdb],"&lt;"&amp;Table2[[#This Row],[Average imdb]])/COUNT((Table2[Average imdb])-1)</f>
        <v>0.3891820580474934</v>
      </c>
    </row>
    <row r="2317" spans="14:18" x14ac:dyDescent="0.3">
      <c r="N2317" t="s">
        <v>976</v>
      </c>
      <c r="O2317">
        <v>3.7</v>
      </c>
      <c r="P2317" s="14">
        <f t="shared" si="36"/>
        <v>6.3416666666666677</v>
      </c>
      <c r="Q2317">
        <f>COUNTIF(preprocessed!$D$2:$D$3791,director!N209)</f>
        <v>16</v>
      </c>
      <c r="R2317" s="43" cm="1">
        <f t="array" ref="R2317">COUNTIF(Table2[Average imdb],"&lt;"&amp;Table2[[#This Row],[Average imdb]])/COUNT((Table2[Average imdb])-1)</f>
        <v>0.38601583113456467</v>
      </c>
    </row>
    <row r="2318" spans="14:18" x14ac:dyDescent="0.3">
      <c r="N2318" t="s">
        <v>976</v>
      </c>
      <c r="O2318">
        <v>6.5</v>
      </c>
      <c r="P2318" s="14">
        <f t="shared" si="36"/>
        <v>6.3416666666666677</v>
      </c>
      <c r="Q2318">
        <f>COUNTIF(preprocessed!$D$2:$D$3791,director!N1183)</f>
        <v>8</v>
      </c>
      <c r="R2318" s="43" cm="1">
        <f t="array" ref="R2318">COUNTIF(Table2[Average imdb],"&lt;"&amp;Table2[[#This Row],[Average imdb]])/COUNT((Table2[Average imdb])-1)</f>
        <v>0.38601583113456467</v>
      </c>
    </row>
    <row r="2319" spans="14:18" x14ac:dyDescent="0.3">
      <c r="N2319" t="s">
        <v>976</v>
      </c>
      <c r="O2319">
        <v>5.4</v>
      </c>
      <c r="P2319" s="14">
        <f t="shared" si="36"/>
        <v>6.3416666666666677</v>
      </c>
      <c r="Q2319">
        <f>COUNTIF(preprocessed!$D$2:$D$3791,director!N297)</f>
        <v>7</v>
      </c>
      <c r="R2319" s="43" cm="1">
        <f t="array" ref="R2319">COUNTIF(Table2[Average imdb],"&lt;"&amp;Table2[[#This Row],[Average imdb]])/COUNT((Table2[Average imdb])-1)</f>
        <v>0.38601583113456467</v>
      </c>
    </row>
    <row r="2320" spans="14:18" x14ac:dyDescent="0.3">
      <c r="N2320" t="s">
        <v>976</v>
      </c>
      <c r="O2320">
        <v>6.9</v>
      </c>
      <c r="P2320" s="14">
        <f t="shared" si="36"/>
        <v>6.3416666666666677</v>
      </c>
      <c r="Q2320">
        <f>COUNTIF(preprocessed!$D$2:$D$3791,director!N2279)</f>
        <v>1</v>
      </c>
      <c r="R2320" s="43" cm="1">
        <f t="array" ref="R2320">COUNTIF(Table2[Average imdb],"&lt;"&amp;Table2[[#This Row],[Average imdb]])/COUNT((Table2[Average imdb])-1)</f>
        <v>0.38601583113456467</v>
      </c>
    </row>
    <row r="2321" spans="14:18" x14ac:dyDescent="0.3">
      <c r="N2321" t="s">
        <v>976</v>
      </c>
      <c r="O2321">
        <v>7.1</v>
      </c>
      <c r="P2321" s="14">
        <f t="shared" si="36"/>
        <v>6.3416666666666677</v>
      </c>
      <c r="Q2321">
        <f>COUNTIF(preprocessed!$D$2:$D$3791,director!N2691)</f>
        <v>6</v>
      </c>
      <c r="R2321" s="43" cm="1">
        <f t="array" ref="R2321">COUNTIF(Table2[Average imdb],"&lt;"&amp;Table2[[#This Row],[Average imdb]])/COUNT((Table2[Average imdb])-1)</f>
        <v>0.38601583113456467</v>
      </c>
    </row>
    <row r="2322" spans="14:18" x14ac:dyDescent="0.3">
      <c r="N2322" t="s">
        <v>976</v>
      </c>
      <c r="O2322">
        <v>7.4</v>
      </c>
      <c r="P2322" s="14">
        <f t="shared" si="36"/>
        <v>6.3416666666666677</v>
      </c>
      <c r="Q2322">
        <f>COUNTIF(preprocessed!$D$2:$D$3791,director!N1121)</f>
        <v>5</v>
      </c>
      <c r="R2322" s="43" cm="1">
        <f t="array" ref="R2322">COUNTIF(Table2[Average imdb],"&lt;"&amp;Table2[[#This Row],[Average imdb]])/COUNT((Table2[Average imdb])-1)</f>
        <v>0.38601583113456467</v>
      </c>
    </row>
    <row r="2323" spans="14:18" x14ac:dyDescent="0.3">
      <c r="N2323" t="s">
        <v>976</v>
      </c>
      <c r="O2323">
        <v>5.6</v>
      </c>
      <c r="P2323" s="14">
        <f t="shared" si="36"/>
        <v>6.3416666666666677</v>
      </c>
      <c r="Q2323">
        <f>COUNTIF(preprocessed!$D$2:$D$3791,director!N583)</f>
        <v>4</v>
      </c>
      <c r="R2323" s="43" cm="1">
        <f t="array" ref="R2323">COUNTIF(Table2[Average imdb],"&lt;"&amp;Table2[[#This Row],[Average imdb]])/COUNT((Table2[Average imdb])-1)</f>
        <v>0.38601583113456467</v>
      </c>
    </row>
    <row r="2324" spans="14:18" x14ac:dyDescent="0.3">
      <c r="N2324" t="s">
        <v>976</v>
      </c>
      <c r="O2324">
        <v>6.4</v>
      </c>
      <c r="P2324" s="14">
        <f t="shared" si="36"/>
        <v>6.3416666666666677</v>
      </c>
      <c r="Q2324">
        <f>COUNTIF(preprocessed!$D$2:$D$3791,director!N1692)</f>
        <v>4</v>
      </c>
      <c r="R2324" s="43" cm="1">
        <f t="array" ref="R2324">COUNTIF(Table2[Average imdb],"&lt;"&amp;Table2[[#This Row],[Average imdb]])/COUNT((Table2[Average imdb])-1)</f>
        <v>0.38601583113456467</v>
      </c>
    </row>
    <row r="2325" spans="14:18" x14ac:dyDescent="0.3">
      <c r="N2325" t="s">
        <v>976</v>
      </c>
      <c r="O2325">
        <v>7.4</v>
      </c>
      <c r="P2325" s="14">
        <f t="shared" si="36"/>
        <v>6.3416666666666677</v>
      </c>
      <c r="Q2325">
        <f>COUNTIF(preprocessed!$D$2:$D$3791,director!N832)</f>
        <v>1</v>
      </c>
      <c r="R2325" s="43" cm="1">
        <f t="array" ref="R2325">COUNTIF(Table2[Average imdb],"&lt;"&amp;Table2[[#This Row],[Average imdb]])/COUNT((Table2[Average imdb])-1)</f>
        <v>0.38601583113456467</v>
      </c>
    </row>
    <row r="2326" spans="14:18" x14ac:dyDescent="0.3">
      <c r="N2326" t="s">
        <v>976</v>
      </c>
      <c r="O2326">
        <v>6.7</v>
      </c>
      <c r="P2326" s="14">
        <f t="shared" si="36"/>
        <v>6.3416666666666677</v>
      </c>
      <c r="Q2326">
        <f>COUNTIF(preprocessed!$D$2:$D$3791,director!N1015)</f>
        <v>4</v>
      </c>
      <c r="R2326" s="43" cm="1">
        <f t="array" ref="R2326">COUNTIF(Table2[Average imdb],"&lt;"&amp;Table2[[#This Row],[Average imdb]])/COUNT((Table2[Average imdb])-1)</f>
        <v>0.38601583113456467</v>
      </c>
    </row>
    <row r="2327" spans="14:18" x14ac:dyDescent="0.3">
      <c r="N2327" t="s">
        <v>976</v>
      </c>
      <c r="O2327">
        <v>6.6</v>
      </c>
      <c r="P2327" s="14">
        <f t="shared" si="36"/>
        <v>6.3416666666666677</v>
      </c>
      <c r="Q2327">
        <f>COUNTIF(preprocessed!$D$2:$D$3791,director!N1705)</f>
        <v>6</v>
      </c>
      <c r="R2327" s="43" cm="1">
        <f t="array" ref="R2327">COUNTIF(Table2[Average imdb],"&lt;"&amp;Table2[[#This Row],[Average imdb]])/COUNT((Table2[Average imdb])-1)</f>
        <v>0.38601583113456467</v>
      </c>
    </row>
    <row r="2328" spans="14:18" x14ac:dyDescent="0.3">
      <c r="N2328" t="s">
        <v>976</v>
      </c>
      <c r="O2328">
        <v>6.4</v>
      </c>
      <c r="P2328" s="14">
        <f t="shared" si="36"/>
        <v>6.3416666666666677</v>
      </c>
      <c r="Q2328">
        <f>COUNTIF(preprocessed!$D$2:$D$3791,director!N1452)</f>
        <v>1</v>
      </c>
      <c r="R2328" s="43" cm="1">
        <f t="array" ref="R2328">COUNTIF(Table2[Average imdb],"&lt;"&amp;Table2[[#This Row],[Average imdb]])/COUNT((Table2[Average imdb])-1)</f>
        <v>0.38601583113456467</v>
      </c>
    </row>
    <row r="2329" spans="14:18" x14ac:dyDescent="0.3">
      <c r="N2329" t="s">
        <v>1539</v>
      </c>
      <c r="O2329">
        <v>7.3</v>
      </c>
      <c r="P2329" s="14">
        <f t="shared" si="36"/>
        <v>6.3400000000000007</v>
      </c>
      <c r="Q2329">
        <f>COUNTIF(preprocessed!$D$2:$D$3791,director!N347)</f>
        <v>25</v>
      </c>
      <c r="R2329" s="43" cm="1">
        <f t="array" ref="R2329">COUNTIF(Table2[Average imdb],"&lt;"&amp;Table2[[#This Row],[Average imdb]])/COUNT((Table2[Average imdb])-1)</f>
        <v>0.38469656992084433</v>
      </c>
    </row>
    <row r="2330" spans="14:18" x14ac:dyDescent="0.3">
      <c r="N2330" t="s">
        <v>1539</v>
      </c>
      <c r="O2330">
        <v>4.8</v>
      </c>
      <c r="P2330" s="14">
        <f t="shared" si="36"/>
        <v>6.3400000000000007</v>
      </c>
      <c r="Q2330">
        <f>COUNTIF(preprocessed!$D$2:$D$3791,director!N972)</f>
        <v>11</v>
      </c>
      <c r="R2330" s="43" cm="1">
        <f t="array" ref="R2330">COUNTIF(Table2[Average imdb],"&lt;"&amp;Table2[[#This Row],[Average imdb]])/COUNT((Table2[Average imdb])-1)</f>
        <v>0.38469656992084433</v>
      </c>
    </row>
    <row r="2331" spans="14:18" x14ac:dyDescent="0.3">
      <c r="N2331" t="s">
        <v>1539</v>
      </c>
      <c r="O2331">
        <v>7</v>
      </c>
      <c r="P2331" s="14">
        <f t="shared" si="36"/>
        <v>6.3400000000000007</v>
      </c>
      <c r="Q2331">
        <f>COUNTIF(preprocessed!$D$2:$D$3791,director!N351)</f>
        <v>3</v>
      </c>
      <c r="R2331" s="43" cm="1">
        <f t="array" ref="R2331">COUNTIF(Table2[Average imdb],"&lt;"&amp;Table2[[#This Row],[Average imdb]])/COUNT((Table2[Average imdb])-1)</f>
        <v>0.38469656992084433</v>
      </c>
    </row>
    <row r="2332" spans="14:18" x14ac:dyDescent="0.3">
      <c r="N2332" t="s">
        <v>1539</v>
      </c>
      <c r="O2332">
        <v>6</v>
      </c>
      <c r="P2332" s="14">
        <f t="shared" si="36"/>
        <v>6.3400000000000007</v>
      </c>
      <c r="Q2332">
        <f>COUNTIF(preprocessed!$D$2:$D$3791,director!N994)</f>
        <v>3</v>
      </c>
      <c r="R2332" s="43" cm="1">
        <f t="array" ref="R2332">COUNTIF(Table2[Average imdb],"&lt;"&amp;Table2[[#This Row],[Average imdb]])/COUNT((Table2[Average imdb])-1)</f>
        <v>0.38469656992084433</v>
      </c>
    </row>
    <row r="2333" spans="14:18" x14ac:dyDescent="0.3">
      <c r="N2333" t="s">
        <v>1539</v>
      </c>
      <c r="O2333">
        <v>6.6</v>
      </c>
      <c r="P2333" s="14">
        <f t="shared" si="36"/>
        <v>6.3400000000000007</v>
      </c>
      <c r="Q2333">
        <f>COUNTIF(preprocessed!$D$2:$D$3791,director!N1640)</f>
        <v>1</v>
      </c>
      <c r="R2333" s="43" cm="1">
        <f t="array" ref="R2333">COUNTIF(Table2[Average imdb],"&lt;"&amp;Table2[[#This Row],[Average imdb]])/COUNT((Table2[Average imdb])-1)</f>
        <v>0.38469656992084433</v>
      </c>
    </row>
    <row r="2334" spans="14:18" x14ac:dyDescent="0.3">
      <c r="N2334" t="s">
        <v>9276</v>
      </c>
      <c r="O2334">
        <v>6.7</v>
      </c>
      <c r="P2334" s="14">
        <f t="shared" si="36"/>
        <v>6.333333333333333</v>
      </c>
      <c r="Q2334">
        <f>COUNTIF(preprocessed!$D$2:$D$3791,director!N2556)</f>
        <v>7</v>
      </c>
      <c r="R2334" s="43" cm="1">
        <f t="array" ref="R2334">COUNTIF(Table2[Average imdb],"&lt;"&amp;Table2[[#This Row],[Average imdb]])/COUNT((Table2[Average imdb])-1)</f>
        <v>0.38311345646437994</v>
      </c>
    </row>
    <row r="2335" spans="14:18" x14ac:dyDescent="0.3">
      <c r="N2335" t="s">
        <v>6654</v>
      </c>
      <c r="O2335">
        <v>6.1</v>
      </c>
      <c r="P2335" s="14">
        <f t="shared" si="36"/>
        <v>6.333333333333333</v>
      </c>
      <c r="Q2335">
        <f>COUNTIF(preprocessed!$D$2:$D$3791,director!N2744)</f>
        <v>2</v>
      </c>
      <c r="R2335" s="43" cm="1">
        <f t="array" ref="R2335">COUNTIF(Table2[Average imdb],"&lt;"&amp;Table2[[#This Row],[Average imdb]])/COUNT((Table2[Average imdb])-1)</f>
        <v>0.38311345646437994</v>
      </c>
    </row>
    <row r="2336" spans="14:18" x14ac:dyDescent="0.3">
      <c r="N2336" t="s">
        <v>6654</v>
      </c>
      <c r="O2336">
        <v>7.3</v>
      </c>
      <c r="P2336" s="14">
        <f t="shared" si="36"/>
        <v>6.333333333333333</v>
      </c>
      <c r="Q2336">
        <f>COUNTIF(preprocessed!$D$2:$D$3791,director!N2821)</f>
        <v>4</v>
      </c>
      <c r="R2336" s="43" cm="1">
        <f t="array" ref="R2336">COUNTIF(Table2[Average imdb],"&lt;"&amp;Table2[[#This Row],[Average imdb]])/COUNT((Table2[Average imdb])-1)</f>
        <v>0.38311345646437994</v>
      </c>
    </row>
    <row r="2337" spans="14:18" x14ac:dyDescent="0.3">
      <c r="N2337" t="s">
        <v>6654</v>
      </c>
      <c r="O2337">
        <v>5.6</v>
      </c>
      <c r="P2337" s="14">
        <f t="shared" si="36"/>
        <v>6.333333333333333</v>
      </c>
      <c r="Q2337">
        <f>COUNTIF(preprocessed!$D$2:$D$3791,director!N1779)</f>
        <v>9</v>
      </c>
      <c r="R2337" s="43" cm="1">
        <f t="array" ref="R2337">COUNTIF(Table2[Average imdb],"&lt;"&amp;Table2[[#This Row],[Average imdb]])/COUNT((Table2[Average imdb])-1)</f>
        <v>0.38311345646437994</v>
      </c>
    </row>
    <row r="2338" spans="14:18" x14ac:dyDescent="0.3">
      <c r="N2338" t="s">
        <v>9276</v>
      </c>
      <c r="O2338">
        <v>6.2</v>
      </c>
      <c r="P2338" s="14">
        <f t="shared" si="36"/>
        <v>6.333333333333333</v>
      </c>
      <c r="Q2338">
        <f>COUNTIF(preprocessed!$D$2:$D$3791,director!N2832)</f>
        <v>2</v>
      </c>
      <c r="R2338" s="43" cm="1">
        <f t="array" ref="R2338">COUNTIF(Table2[Average imdb],"&lt;"&amp;Table2[[#This Row],[Average imdb]])/COUNT((Table2[Average imdb])-1)</f>
        <v>0.38311345646437994</v>
      </c>
    </row>
    <row r="2339" spans="14:18" x14ac:dyDescent="0.3">
      <c r="N2339" t="s">
        <v>9276</v>
      </c>
      <c r="O2339">
        <v>6.1</v>
      </c>
      <c r="P2339" s="14">
        <f t="shared" si="36"/>
        <v>6.333333333333333</v>
      </c>
      <c r="Q2339">
        <f>COUNTIF(preprocessed!$D$2:$D$3791,director!N3783)</f>
        <v>1</v>
      </c>
      <c r="R2339" s="43" cm="1">
        <f t="array" ref="R2339">COUNTIF(Table2[Average imdb],"&lt;"&amp;Table2[[#This Row],[Average imdb]])/COUNT((Table2[Average imdb])-1)</f>
        <v>0.38311345646437994</v>
      </c>
    </row>
    <row r="2340" spans="14:18" x14ac:dyDescent="0.3">
      <c r="N2340" t="s">
        <v>668</v>
      </c>
      <c r="O2340">
        <v>5.9</v>
      </c>
      <c r="P2340" s="14">
        <f t="shared" si="36"/>
        <v>6.3250000000000002</v>
      </c>
      <c r="Q2340">
        <f>COUNTIF(preprocessed!$D$2:$D$3791,director!N332)</f>
        <v>25</v>
      </c>
      <c r="R2340" s="43" cm="1">
        <f t="array" ref="R2340">COUNTIF(Table2[Average imdb],"&lt;"&amp;Table2[[#This Row],[Average imdb]])/COUNT((Table2[Average imdb])-1)</f>
        <v>0.38205804749340372</v>
      </c>
    </row>
    <row r="2341" spans="14:18" x14ac:dyDescent="0.3">
      <c r="N2341" t="s">
        <v>668</v>
      </c>
      <c r="O2341">
        <v>6.9</v>
      </c>
      <c r="P2341" s="14">
        <f t="shared" si="36"/>
        <v>6.3250000000000002</v>
      </c>
      <c r="Q2341">
        <f>COUNTIF(preprocessed!$D$2:$D$3791,director!N168)</f>
        <v>4</v>
      </c>
      <c r="R2341" s="43" cm="1">
        <f t="array" ref="R2341">COUNTIF(Table2[Average imdb],"&lt;"&amp;Table2[[#This Row],[Average imdb]])/COUNT((Table2[Average imdb])-1)</f>
        <v>0.38205804749340372</v>
      </c>
    </row>
    <row r="2342" spans="14:18" x14ac:dyDescent="0.3">
      <c r="N2342" t="s">
        <v>668</v>
      </c>
      <c r="O2342">
        <v>6.7</v>
      </c>
      <c r="P2342" s="14">
        <f t="shared" si="36"/>
        <v>6.3250000000000002</v>
      </c>
      <c r="Q2342">
        <f>COUNTIF(preprocessed!$D$2:$D$3791,director!N488)</f>
        <v>2</v>
      </c>
      <c r="R2342" s="43" cm="1">
        <f t="array" ref="R2342">COUNTIF(Table2[Average imdb],"&lt;"&amp;Table2[[#This Row],[Average imdb]])/COUNT((Table2[Average imdb])-1)</f>
        <v>0.38205804749340372</v>
      </c>
    </row>
    <row r="2343" spans="14:18" x14ac:dyDescent="0.3">
      <c r="N2343" t="s">
        <v>668</v>
      </c>
      <c r="O2343">
        <v>5.8</v>
      </c>
      <c r="P2343" s="14">
        <f t="shared" si="36"/>
        <v>6.3250000000000002</v>
      </c>
      <c r="Q2343">
        <f>COUNTIF(preprocessed!$D$2:$D$3791,director!N134)</f>
        <v>2</v>
      </c>
      <c r="R2343" s="43" cm="1">
        <f t="array" ref="R2343">COUNTIF(Table2[Average imdb],"&lt;"&amp;Table2[[#This Row],[Average imdb]])/COUNT((Table2[Average imdb])-1)</f>
        <v>0.38205804749340372</v>
      </c>
    </row>
    <row r="2344" spans="14:18" x14ac:dyDescent="0.3">
      <c r="N2344" t="s">
        <v>554</v>
      </c>
      <c r="O2344">
        <v>7.2</v>
      </c>
      <c r="P2344" s="14">
        <f t="shared" si="36"/>
        <v>6.32</v>
      </c>
      <c r="Q2344">
        <f>COUNTIF(preprocessed!$D$2:$D$3791,director!N2114)</f>
        <v>5</v>
      </c>
      <c r="R2344" s="43" cm="1">
        <f t="array" ref="R2344">COUNTIF(Table2[Average imdb],"&lt;"&amp;Table2[[#This Row],[Average imdb]])/COUNT((Table2[Average imdb])-1)</f>
        <v>0.38073878627968338</v>
      </c>
    </row>
    <row r="2345" spans="14:18" x14ac:dyDescent="0.3">
      <c r="N2345" t="s">
        <v>554</v>
      </c>
      <c r="O2345">
        <v>6.4</v>
      </c>
      <c r="P2345" s="14">
        <f t="shared" si="36"/>
        <v>6.32</v>
      </c>
      <c r="Q2345">
        <f>COUNTIF(preprocessed!$D$2:$D$3791,director!N169)</f>
        <v>4</v>
      </c>
      <c r="R2345" s="43" cm="1">
        <f t="array" ref="R2345">COUNTIF(Table2[Average imdb],"&lt;"&amp;Table2[[#This Row],[Average imdb]])/COUNT((Table2[Average imdb])-1)</f>
        <v>0.38073878627968338</v>
      </c>
    </row>
    <row r="2346" spans="14:18" x14ac:dyDescent="0.3">
      <c r="N2346" t="s">
        <v>554</v>
      </c>
      <c r="O2346">
        <v>6.3</v>
      </c>
      <c r="P2346" s="14">
        <f t="shared" si="36"/>
        <v>6.32</v>
      </c>
      <c r="Q2346">
        <f>COUNTIF(preprocessed!$D$2:$D$3791,director!N108)</f>
        <v>2</v>
      </c>
      <c r="R2346" s="43" cm="1">
        <f t="array" ref="R2346">COUNTIF(Table2[Average imdb],"&lt;"&amp;Table2[[#This Row],[Average imdb]])/COUNT((Table2[Average imdb])-1)</f>
        <v>0.38073878627968338</v>
      </c>
    </row>
    <row r="2347" spans="14:18" x14ac:dyDescent="0.3">
      <c r="N2347" t="s">
        <v>554</v>
      </c>
      <c r="O2347">
        <v>5.6</v>
      </c>
      <c r="P2347" s="14">
        <f t="shared" si="36"/>
        <v>6.32</v>
      </c>
      <c r="Q2347">
        <f>COUNTIF(preprocessed!$D$2:$D$3791,director!N1266)</f>
        <v>1</v>
      </c>
      <c r="R2347" s="43" cm="1">
        <f t="array" ref="R2347">COUNTIF(Table2[Average imdb],"&lt;"&amp;Table2[[#This Row],[Average imdb]])/COUNT((Table2[Average imdb])-1)</f>
        <v>0.38073878627968338</v>
      </c>
    </row>
    <row r="2348" spans="14:18" x14ac:dyDescent="0.3">
      <c r="N2348" t="s">
        <v>554</v>
      </c>
      <c r="O2348">
        <v>6.1</v>
      </c>
      <c r="P2348" s="14">
        <f t="shared" si="36"/>
        <v>6.32</v>
      </c>
      <c r="Q2348">
        <f>COUNTIF(preprocessed!$D$2:$D$3791,director!N1272)</f>
        <v>2</v>
      </c>
      <c r="R2348" s="43" cm="1">
        <f t="array" ref="R2348">COUNTIF(Table2[Average imdb],"&lt;"&amp;Table2[[#This Row],[Average imdb]])/COUNT((Table2[Average imdb])-1)</f>
        <v>0.38073878627968338</v>
      </c>
    </row>
    <row r="2349" spans="14:18" x14ac:dyDescent="0.3">
      <c r="N2349" t="s">
        <v>395</v>
      </c>
      <c r="O2349">
        <v>5.6</v>
      </c>
      <c r="P2349" s="14">
        <f t="shared" si="36"/>
        <v>6.3142857142857149</v>
      </c>
      <c r="Q2349">
        <f>COUNTIF(preprocessed!$D$2:$D$3791,director!N794)</f>
        <v>16</v>
      </c>
      <c r="R2349" s="43" cm="1">
        <f t="array" ref="R2349">COUNTIF(Table2[Average imdb],"&lt;"&amp;Table2[[#This Row],[Average imdb]])/COUNT((Table2[Average imdb])-1)</f>
        <v>0.37889182058047494</v>
      </c>
    </row>
    <row r="2350" spans="14:18" x14ac:dyDescent="0.3">
      <c r="N2350" t="s">
        <v>395</v>
      </c>
      <c r="O2350">
        <v>6.7</v>
      </c>
      <c r="P2350" s="14">
        <f t="shared" si="36"/>
        <v>6.3142857142857149</v>
      </c>
      <c r="Q2350">
        <f>COUNTIF(preprocessed!$D$2:$D$3791,director!N418)</f>
        <v>4</v>
      </c>
      <c r="R2350" s="43" cm="1">
        <f t="array" ref="R2350">COUNTIF(Table2[Average imdb],"&lt;"&amp;Table2[[#This Row],[Average imdb]])/COUNT((Table2[Average imdb])-1)</f>
        <v>0.37889182058047494</v>
      </c>
    </row>
    <row r="2351" spans="14:18" x14ac:dyDescent="0.3">
      <c r="N2351" t="s">
        <v>395</v>
      </c>
      <c r="O2351">
        <v>6.9</v>
      </c>
      <c r="P2351" s="14">
        <f t="shared" si="36"/>
        <v>6.3142857142857149</v>
      </c>
      <c r="Q2351">
        <f>COUNTIF(preprocessed!$D$2:$D$3791,director!N2606)</f>
        <v>4</v>
      </c>
      <c r="R2351" s="43" cm="1">
        <f t="array" ref="R2351">COUNTIF(Table2[Average imdb],"&lt;"&amp;Table2[[#This Row],[Average imdb]])/COUNT((Table2[Average imdb])-1)</f>
        <v>0.37889182058047494</v>
      </c>
    </row>
    <row r="2352" spans="14:18" x14ac:dyDescent="0.3">
      <c r="N2352" t="s">
        <v>395</v>
      </c>
      <c r="O2352">
        <v>5.4</v>
      </c>
      <c r="P2352" s="14">
        <f t="shared" si="36"/>
        <v>6.3142857142857149</v>
      </c>
      <c r="Q2352">
        <f>COUNTIF(preprocessed!$D$2:$D$3791,director!N74)</f>
        <v>3</v>
      </c>
      <c r="R2352" s="43" cm="1">
        <f t="array" ref="R2352">COUNTIF(Table2[Average imdb],"&lt;"&amp;Table2[[#This Row],[Average imdb]])/COUNT((Table2[Average imdb])-1)</f>
        <v>0.37889182058047494</v>
      </c>
    </row>
    <row r="2353" spans="14:18" x14ac:dyDescent="0.3">
      <c r="N2353" t="s">
        <v>395</v>
      </c>
      <c r="O2353">
        <v>6.1</v>
      </c>
      <c r="P2353" s="14">
        <f t="shared" si="36"/>
        <v>6.3142857142857149</v>
      </c>
      <c r="Q2353">
        <f>COUNTIF(preprocessed!$D$2:$D$3791,director!N753)</f>
        <v>2</v>
      </c>
      <c r="R2353" s="43" cm="1">
        <f t="array" ref="R2353">COUNTIF(Table2[Average imdb],"&lt;"&amp;Table2[[#This Row],[Average imdb]])/COUNT((Table2[Average imdb])-1)</f>
        <v>0.37889182058047494</v>
      </c>
    </row>
    <row r="2354" spans="14:18" x14ac:dyDescent="0.3">
      <c r="N2354" t="s">
        <v>395</v>
      </c>
      <c r="O2354">
        <v>6.7</v>
      </c>
      <c r="P2354" s="14">
        <f t="shared" si="36"/>
        <v>6.3142857142857149</v>
      </c>
      <c r="Q2354">
        <f>COUNTIF(preprocessed!$D$2:$D$3791,director!N882)</f>
        <v>3</v>
      </c>
      <c r="R2354" s="43" cm="1">
        <f t="array" ref="R2354">COUNTIF(Table2[Average imdb],"&lt;"&amp;Table2[[#This Row],[Average imdb]])/COUNT((Table2[Average imdb])-1)</f>
        <v>0.37889182058047494</v>
      </c>
    </row>
    <row r="2355" spans="14:18" x14ac:dyDescent="0.3">
      <c r="N2355" t="s">
        <v>395</v>
      </c>
      <c r="O2355">
        <v>6.8</v>
      </c>
      <c r="P2355" s="14">
        <f t="shared" si="36"/>
        <v>6.3142857142857149</v>
      </c>
      <c r="Q2355">
        <f>COUNTIF(preprocessed!$D$2:$D$3791,director!N1006)</f>
        <v>1</v>
      </c>
      <c r="R2355" s="43" cm="1">
        <f t="array" ref="R2355">COUNTIF(Table2[Average imdb],"&lt;"&amp;Table2[[#This Row],[Average imdb]])/COUNT((Table2[Average imdb])-1)</f>
        <v>0.37889182058047494</v>
      </c>
    </row>
    <row r="2356" spans="14:18" x14ac:dyDescent="0.3">
      <c r="N2356" t="s">
        <v>1475</v>
      </c>
      <c r="O2356">
        <v>6.3</v>
      </c>
      <c r="P2356" s="14">
        <f t="shared" si="36"/>
        <v>6.3</v>
      </c>
      <c r="Q2356">
        <f>COUNTIF(preprocessed!$D$2:$D$3791,director!N331)</f>
        <v>25</v>
      </c>
      <c r="R2356" s="43" cm="1">
        <f t="array" ref="R2356">COUNTIF(Table2[Average imdb],"&lt;"&amp;Table2[[#This Row],[Average imdb]])/COUNT((Table2[Average imdb])-1)</f>
        <v>0.35989445910290235</v>
      </c>
    </row>
    <row r="2357" spans="14:18" x14ac:dyDescent="0.3">
      <c r="N2357" t="s">
        <v>1487</v>
      </c>
      <c r="O2357">
        <v>6.6</v>
      </c>
      <c r="P2357" s="14">
        <f t="shared" si="36"/>
        <v>6.3</v>
      </c>
      <c r="Q2357">
        <f>COUNTIF(preprocessed!$D$2:$D$3791,director!N334)</f>
        <v>25</v>
      </c>
      <c r="R2357" s="43" cm="1">
        <f t="array" ref="R2357">COUNTIF(Table2[Average imdb],"&lt;"&amp;Table2[[#This Row],[Average imdb]])/COUNT((Table2[Average imdb])-1)</f>
        <v>0.35989445910290235</v>
      </c>
    </row>
    <row r="2358" spans="14:18" x14ac:dyDescent="0.3">
      <c r="N2358" t="s">
        <v>2648</v>
      </c>
      <c r="O2358">
        <v>5.2</v>
      </c>
      <c r="P2358" s="14">
        <f t="shared" si="36"/>
        <v>6.3</v>
      </c>
      <c r="Q2358">
        <f>COUNTIF(preprocessed!$D$2:$D$3791,director!N638)</f>
        <v>19</v>
      </c>
      <c r="R2358" s="43" cm="1">
        <f t="array" ref="R2358">COUNTIF(Table2[Average imdb],"&lt;"&amp;Table2[[#This Row],[Average imdb]])/COUNT((Table2[Average imdb])-1)</f>
        <v>0.35989445910290235</v>
      </c>
    </row>
    <row r="2359" spans="14:18" x14ac:dyDescent="0.3">
      <c r="N2359" t="s">
        <v>11100</v>
      </c>
      <c r="O2359">
        <v>6.3</v>
      </c>
      <c r="P2359" s="14">
        <f t="shared" si="36"/>
        <v>6.3</v>
      </c>
      <c r="Q2359">
        <f>COUNTIF(preprocessed!$D$2:$D$3791,director!N3082)</f>
        <v>15</v>
      </c>
      <c r="R2359" s="43" cm="1">
        <f t="array" ref="R2359">COUNTIF(Table2[Average imdb],"&lt;"&amp;Table2[[#This Row],[Average imdb]])/COUNT((Table2[Average imdb])-1)</f>
        <v>0.35989445910290235</v>
      </c>
    </row>
    <row r="2360" spans="14:18" x14ac:dyDescent="0.3">
      <c r="N2360" t="s">
        <v>5617</v>
      </c>
      <c r="O2360">
        <v>6.3</v>
      </c>
      <c r="P2360" s="14">
        <f t="shared" si="36"/>
        <v>6.3</v>
      </c>
      <c r="Q2360">
        <f>COUNTIF(preprocessed!$D$2:$D$3791,director!N1468)</f>
        <v>12</v>
      </c>
      <c r="R2360" s="43" cm="1">
        <f t="array" ref="R2360">COUNTIF(Table2[Average imdb],"&lt;"&amp;Table2[[#This Row],[Average imdb]])/COUNT((Table2[Average imdb])-1)</f>
        <v>0.35989445910290235</v>
      </c>
    </row>
    <row r="2361" spans="14:18" x14ac:dyDescent="0.3">
      <c r="N2361" t="s">
        <v>6751</v>
      </c>
      <c r="O2361">
        <v>6.3</v>
      </c>
      <c r="P2361" s="14">
        <f t="shared" si="36"/>
        <v>6.3</v>
      </c>
      <c r="Q2361">
        <f>COUNTIF(preprocessed!$D$2:$D$3791,director!N1805)</f>
        <v>6</v>
      </c>
      <c r="R2361" s="43" cm="1">
        <f t="array" ref="R2361">COUNTIF(Table2[Average imdb],"&lt;"&amp;Table2[[#This Row],[Average imdb]])/COUNT((Table2[Average imdb])-1)</f>
        <v>0.35989445910290235</v>
      </c>
    </row>
    <row r="2362" spans="14:18" x14ac:dyDescent="0.3">
      <c r="N2362" t="s">
        <v>5671</v>
      </c>
      <c r="O2362">
        <v>6.5</v>
      </c>
      <c r="P2362" s="14">
        <f t="shared" si="36"/>
        <v>6.3</v>
      </c>
      <c r="Q2362">
        <f>COUNTIF(preprocessed!$D$2:$D$3791,director!N1486)</f>
        <v>5</v>
      </c>
      <c r="R2362" s="43" cm="1">
        <f t="array" ref="R2362">COUNTIF(Table2[Average imdb],"&lt;"&amp;Table2[[#This Row],[Average imdb]])/COUNT((Table2[Average imdb])-1)</f>
        <v>0.35989445910290235</v>
      </c>
    </row>
    <row r="2363" spans="14:18" x14ac:dyDescent="0.3">
      <c r="N2363" t="s">
        <v>6671</v>
      </c>
      <c r="O2363">
        <v>6.3</v>
      </c>
      <c r="P2363" s="14">
        <f t="shared" si="36"/>
        <v>6.3</v>
      </c>
      <c r="Q2363">
        <f>COUNTIF(preprocessed!$D$2:$D$3791,director!N1784)</f>
        <v>10</v>
      </c>
      <c r="R2363" s="43" cm="1">
        <f t="array" ref="R2363">COUNTIF(Table2[Average imdb],"&lt;"&amp;Table2[[#This Row],[Average imdb]])/COUNT((Table2[Average imdb])-1)</f>
        <v>0.35989445910290235</v>
      </c>
    </row>
    <row r="2364" spans="14:18" x14ac:dyDescent="0.3">
      <c r="N2364" t="s">
        <v>2422</v>
      </c>
      <c r="O2364">
        <v>6.3</v>
      </c>
      <c r="P2364" s="14">
        <f t="shared" si="36"/>
        <v>6.3</v>
      </c>
      <c r="Q2364">
        <f>COUNTIF(preprocessed!$D$2:$D$3791,director!N578)</f>
        <v>8</v>
      </c>
      <c r="R2364" s="43" cm="1">
        <f t="array" ref="R2364">COUNTIF(Table2[Average imdb],"&lt;"&amp;Table2[[#This Row],[Average imdb]])/COUNT((Table2[Average imdb])-1)</f>
        <v>0.35989445910290235</v>
      </c>
    </row>
    <row r="2365" spans="14:18" x14ac:dyDescent="0.3">
      <c r="N2365" t="s">
        <v>4335</v>
      </c>
      <c r="O2365">
        <v>6.3</v>
      </c>
      <c r="P2365" s="14">
        <f t="shared" si="36"/>
        <v>6.3</v>
      </c>
      <c r="Q2365">
        <f>COUNTIF(preprocessed!$D$2:$D$3791,director!N1105)</f>
        <v>8</v>
      </c>
      <c r="R2365" s="43" cm="1">
        <f t="array" ref="R2365">COUNTIF(Table2[Average imdb],"&lt;"&amp;Table2[[#This Row],[Average imdb]])/COUNT((Table2[Average imdb])-1)</f>
        <v>0.35989445910290235</v>
      </c>
    </row>
    <row r="2366" spans="14:18" x14ac:dyDescent="0.3">
      <c r="N2366" t="s">
        <v>9493</v>
      </c>
      <c r="O2366">
        <v>6.1</v>
      </c>
      <c r="P2366" s="14">
        <f t="shared" si="36"/>
        <v>6.3</v>
      </c>
      <c r="Q2366">
        <f>COUNTIF(preprocessed!$D$2:$D$3791,director!N3176)</f>
        <v>8</v>
      </c>
      <c r="R2366" s="43" cm="1">
        <f t="array" ref="R2366">COUNTIF(Table2[Average imdb],"&lt;"&amp;Table2[[#This Row],[Average imdb]])/COUNT((Table2[Average imdb])-1)</f>
        <v>0.35989445910290235</v>
      </c>
    </row>
    <row r="2367" spans="14:18" x14ac:dyDescent="0.3">
      <c r="N2367" t="s">
        <v>1487</v>
      </c>
      <c r="O2367">
        <v>6</v>
      </c>
      <c r="P2367" s="14">
        <f t="shared" si="36"/>
        <v>6.3</v>
      </c>
      <c r="Q2367">
        <f>COUNTIF(preprocessed!$D$2:$D$3791,director!N815)</f>
        <v>7</v>
      </c>
      <c r="R2367" s="43" cm="1">
        <f t="array" ref="R2367">COUNTIF(Table2[Average imdb],"&lt;"&amp;Table2[[#This Row],[Average imdb]])/COUNT((Table2[Average imdb])-1)</f>
        <v>0.35989445910290235</v>
      </c>
    </row>
    <row r="2368" spans="14:18" x14ac:dyDescent="0.3">
      <c r="N2368" t="s">
        <v>4767</v>
      </c>
      <c r="O2368">
        <v>6.3</v>
      </c>
      <c r="P2368" s="14">
        <f t="shared" si="36"/>
        <v>6.3</v>
      </c>
      <c r="Q2368">
        <f>COUNTIF(preprocessed!$D$2:$D$3791,director!N1227)</f>
        <v>6</v>
      </c>
      <c r="R2368" s="43" cm="1">
        <f t="array" ref="R2368">COUNTIF(Table2[Average imdb],"&lt;"&amp;Table2[[#This Row],[Average imdb]])/COUNT((Table2[Average imdb])-1)</f>
        <v>0.35989445910290235</v>
      </c>
    </row>
    <row r="2369" spans="14:18" x14ac:dyDescent="0.3">
      <c r="N2369" t="s">
        <v>8936</v>
      </c>
      <c r="O2369">
        <v>6.3</v>
      </c>
      <c r="P2369" s="14">
        <f t="shared" si="36"/>
        <v>6.3</v>
      </c>
      <c r="Q2369">
        <f>COUNTIF(preprocessed!$D$2:$D$3791,director!N2454)</f>
        <v>6</v>
      </c>
      <c r="R2369" s="43" cm="1">
        <f t="array" ref="R2369">COUNTIF(Table2[Average imdb],"&lt;"&amp;Table2[[#This Row],[Average imdb]])/COUNT((Table2[Average imdb])-1)</f>
        <v>0.35989445910290235</v>
      </c>
    </row>
    <row r="2370" spans="14:18" x14ac:dyDescent="0.3">
      <c r="N2370" t="s">
        <v>9774</v>
      </c>
      <c r="O2370">
        <v>6.3</v>
      </c>
      <c r="P2370" s="14">
        <f t="shared" ref="P2370:P2433" si="37">AVERAGEIF($N$2:$N$3791,N2370,$O$2:$O$3791)</f>
        <v>6.3</v>
      </c>
      <c r="Q2370">
        <f>COUNTIF(preprocessed!$D$2:$D$3791,director!N2701)</f>
        <v>6</v>
      </c>
      <c r="R2370" s="43" cm="1">
        <f t="array" ref="R2370">COUNTIF(Table2[Average imdb],"&lt;"&amp;Table2[[#This Row],[Average imdb]])/COUNT((Table2[Average imdb])-1)</f>
        <v>0.35989445910290235</v>
      </c>
    </row>
    <row r="2371" spans="14:18" x14ac:dyDescent="0.3">
      <c r="N2371" t="s">
        <v>1929</v>
      </c>
      <c r="O2371">
        <v>5.5</v>
      </c>
      <c r="P2371" s="14">
        <f t="shared" si="37"/>
        <v>6.3</v>
      </c>
      <c r="Q2371">
        <f>COUNTIF(preprocessed!$D$2:$D$3791,director!N448)</f>
        <v>3</v>
      </c>
      <c r="R2371" s="43" cm="1">
        <f t="array" ref="R2371">COUNTIF(Table2[Average imdb],"&lt;"&amp;Table2[[#This Row],[Average imdb]])/COUNT((Table2[Average imdb])-1)</f>
        <v>0.35989445910290235</v>
      </c>
    </row>
    <row r="2372" spans="14:18" x14ac:dyDescent="0.3">
      <c r="N2372" t="s">
        <v>11890</v>
      </c>
      <c r="O2372">
        <v>6.3</v>
      </c>
      <c r="P2372" s="14">
        <f t="shared" si="37"/>
        <v>6.3</v>
      </c>
      <c r="Q2372">
        <f>COUNTIF(preprocessed!$D$2:$D$3791,director!N3298)</f>
        <v>2</v>
      </c>
      <c r="R2372" s="43" cm="1">
        <f t="array" ref="R2372">COUNTIF(Table2[Average imdb],"&lt;"&amp;Table2[[#This Row],[Average imdb]])/COUNT((Table2[Average imdb])-1)</f>
        <v>0.35989445910290235</v>
      </c>
    </row>
    <row r="2373" spans="14:18" x14ac:dyDescent="0.3">
      <c r="N2373" t="s">
        <v>12719</v>
      </c>
      <c r="O2373">
        <v>6.3</v>
      </c>
      <c r="P2373" s="14">
        <f t="shared" si="37"/>
        <v>6.3</v>
      </c>
      <c r="Q2373">
        <f>COUNTIF(preprocessed!$D$2:$D$3791,director!N3502)</f>
        <v>5</v>
      </c>
      <c r="R2373" s="43" cm="1">
        <f t="array" ref="R2373">COUNTIF(Table2[Average imdb],"&lt;"&amp;Table2[[#This Row],[Average imdb]])/COUNT((Table2[Average imdb])-1)</f>
        <v>0.35989445910290235</v>
      </c>
    </row>
    <row r="2374" spans="14:18" x14ac:dyDescent="0.3">
      <c r="N2374" t="s">
        <v>2648</v>
      </c>
      <c r="O2374">
        <v>6.6</v>
      </c>
      <c r="P2374" s="14">
        <f t="shared" si="37"/>
        <v>6.3</v>
      </c>
      <c r="Q2374">
        <f>COUNTIF(preprocessed!$D$2:$D$3791,director!N1340)</f>
        <v>4</v>
      </c>
      <c r="R2374" s="43" cm="1">
        <f t="array" ref="R2374">COUNTIF(Table2[Average imdb],"&lt;"&amp;Table2[[#This Row],[Average imdb]])/COUNT((Table2[Average imdb])-1)</f>
        <v>0.35989445910290235</v>
      </c>
    </row>
    <row r="2375" spans="14:18" x14ac:dyDescent="0.3">
      <c r="N2375" t="s">
        <v>1487</v>
      </c>
      <c r="O2375">
        <v>6.1</v>
      </c>
      <c r="P2375" s="14">
        <f t="shared" si="37"/>
        <v>6.3</v>
      </c>
      <c r="Q2375">
        <f>COUNTIF(preprocessed!$D$2:$D$3791,director!N1697)</f>
        <v>4</v>
      </c>
      <c r="R2375" s="43" cm="1">
        <f t="array" ref="R2375">COUNTIF(Table2[Average imdb],"&lt;"&amp;Table2[[#This Row],[Average imdb]])/COUNT((Table2[Average imdb])-1)</f>
        <v>0.35989445910290235</v>
      </c>
    </row>
    <row r="2376" spans="14:18" x14ac:dyDescent="0.3">
      <c r="N2376" t="s">
        <v>7957</v>
      </c>
      <c r="O2376">
        <v>6.3</v>
      </c>
      <c r="P2376" s="14">
        <f t="shared" si="37"/>
        <v>6.3</v>
      </c>
      <c r="Q2376">
        <f>COUNTIF(preprocessed!$D$2:$D$3791,director!N2163)</f>
        <v>4</v>
      </c>
      <c r="R2376" s="43" cm="1">
        <f t="array" ref="R2376">COUNTIF(Table2[Average imdb],"&lt;"&amp;Table2[[#This Row],[Average imdb]])/COUNT((Table2[Average imdb])-1)</f>
        <v>0.35989445910290235</v>
      </c>
    </row>
    <row r="2377" spans="14:18" x14ac:dyDescent="0.3">
      <c r="N2377" t="s">
        <v>1929</v>
      </c>
      <c r="O2377">
        <v>6.7</v>
      </c>
      <c r="P2377" s="14">
        <f t="shared" si="37"/>
        <v>6.3</v>
      </c>
      <c r="Q2377">
        <f>COUNTIF(preprocessed!$D$2:$D$3791,director!N2177)</f>
        <v>4</v>
      </c>
      <c r="R2377" s="43" cm="1">
        <f t="array" ref="R2377">COUNTIF(Table2[Average imdb],"&lt;"&amp;Table2[[#This Row],[Average imdb]])/COUNT((Table2[Average imdb])-1)</f>
        <v>0.35989445910290235</v>
      </c>
    </row>
    <row r="2378" spans="14:18" x14ac:dyDescent="0.3">
      <c r="N2378" t="s">
        <v>1487</v>
      </c>
      <c r="O2378">
        <v>7</v>
      </c>
      <c r="P2378" s="14">
        <f t="shared" si="37"/>
        <v>6.3</v>
      </c>
      <c r="Q2378">
        <f>COUNTIF(preprocessed!$D$2:$D$3791,director!N2189)</f>
        <v>4</v>
      </c>
      <c r="R2378" s="43" cm="1">
        <f t="array" ref="R2378">COUNTIF(Table2[Average imdb],"&lt;"&amp;Table2[[#This Row],[Average imdb]])/COUNT((Table2[Average imdb])-1)</f>
        <v>0.35989445910290235</v>
      </c>
    </row>
    <row r="2379" spans="14:18" x14ac:dyDescent="0.3">
      <c r="N2379" t="s">
        <v>10578</v>
      </c>
      <c r="O2379">
        <v>6.3</v>
      </c>
      <c r="P2379" s="14">
        <f t="shared" si="37"/>
        <v>6.3</v>
      </c>
      <c r="Q2379">
        <f>COUNTIF(preprocessed!$D$2:$D$3791,director!N2936)</f>
        <v>2</v>
      </c>
      <c r="R2379" s="43" cm="1">
        <f t="array" ref="R2379">COUNTIF(Table2[Average imdb],"&lt;"&amp;Table2[[#This Row],[Average imdb]])/COUNT((Table2[Average imdb])-1)</f>
        <v>0.35989445910290235</v>
      </c>
    </row>
    <row r="2380" spans="14:18" x14ac:dyDescent="0.3">
      <c r="N2380" t="s">
        <v>10994</v>
      </c>
      <c r="O2380">
        <v>6.3</v>
      </c>
      <c r="P2380" s="14">
        <f t="shared" si="37"/>
        <v>6.3</v>
      </c>
      <c r="Q2380">
        <f>COUNTIF(preprocessed!$D$2:$D$3791,director!N3053)</f>
        <v>2</v>
      </c>
      <c r="R2380" s="43" cm="1">
        <f t="array" ref="R2380">COUNTIF(Table2[Average imdb],"&lt;"&amp;Table2[[#This Row],[Average imdb]])/COUNT((Table2[Average imdb])-1)</f>
        <v>0.35989445910290235</v>
      </c>
    </row>
    <row r="2381" spans="14:18" x14ac:dyDescent="0.3">
      <c r="N2381" t="s">
        <v>13940</v>
      </c>
      <c r="O2381">
        <v>6.3</v>
      </c>
      <c r="P2381" s="14">
        <f t="shared" si="37"/>
        <v>6.3</v>
      </c>
      <c r="Q2381">
        <f>COUNTIF(preprocessed!$D$2:$D$3791,director!N3788)</f>
        <v>4</v>
      </c>
      <c r="R2381" s="43" cm="1">
        <f t="array" ref="R2381">COUNTIF(Table2[Average imdb],"&lt;"&amp;Table2[[#This Row],[Average imdb]])/COUNT((Table2[Average imdb])-1)</f>
        <v>0.35989445910290235</v>
      </c>
    </row>
    <row r="2382" spans="14:18" x14ac:dyDescent="0.3">
      <c r="N2382" t="s">
        <v>1487</v>
      </c>
      <c r="O2382">
        <v>6.7</v>
      </c>
      <c r="P2382" s="14">
        <f t="shared" si="37"/>
        <v>6.3</v>
      </c>
      <c r="Q2382">
        <f>COUNTIF(preprocessed!$D$2:$D$3791,director!N773)</f>
        <v>3</v>
      </c>
      <c r="R2382" s="43" cm="1">
        <f t="array" ref="R2382">COUNTIF(Table2[Average imdb],"&lt;"&amp;Table2[[#This Row],[Average imdb]])/COUNT((Table2[Average imdb])-1)</f>
        <v>0.35989445910290235</v>
      </c>
    </row>
    <row r="2383" spans="14:18" x14ac:dyDescent="0.3">
      <c r="N2383" t="s">
        <v>3956</v>
      </c>
      <c r="O2383">
        <v>6.3</v>
      </c>
      <c r="P2383" s="14">
        <f t="shared" si="37"/>
        <v>6.3</v>
      </c>
      <c r="Q2383">
        <f>COUNTIF(preprocessed!$D$2:$D$3791,director!N1000)</f>
        <v>19</v>
      </c>
      <c r="R2383" s="43" cm="1">
        <f t="array" ref="R2383">COUNTIF(Table2[Average imdb],"&lt;"&amp;Table2[[#This Row],[Average imdb]])/COUNT((Table2[Average imdb])-1)</f>
        <v>0.35989445910290235</v>
      </c>
    </row>
    <row r="2384" spans="14:18" x14ac:dyDescent="0.3">
      <c r="N2384" t="s">
        <v>5960</v>
      </c>
      <c r="O2384">
        <v>6.3</v>
      </c>
      <c r="P2384" s="14">
        <f t="shared" si="37"/>
        <v>6.3</v>
      </c>
      <c r="Q2384">
        <f>COUNTIF(preprocessed!$D$2:$D$3791,director!N1572)</f>
        <v>15</v>
      </c>
      <c r="R2384" s="43" cm="1">
        <f t="array" ref="R2384">COUNTIF(Table2[Average imdb],"&lt;"&amp;Table2[[#This Row],[Average imdb]])/COUNT((Table2[Average imdb])-1)</f>
        <v>0.35989445910290235</v>
      </c>
    </row>
    <row r="2385" spans="14:18" x14ac:dyDescent="0.3">
      <c r="N2385" t="s">
        <v>7235</v>
      </c>
      <c r="O2385">
        <v>6.3</v>
      </c>
      <c r="P2385" s="14">
        <f t="shared" si="37"/>
        <v>6.3</v>
      </c>
      <c r="Q2385">
        <f>COUNTIF(preprocessed!$D$2:$D$3791,director!N1948)</f>
        <v>3</v>
      </c>
      <c r="R2385" s="43" cm="1">
        <f t="array" ref="R2385">COUNTIF(Table2[Average imdb],"&lt;"&amp;Table2[[#This Row],[Average imdb]])/COUNT((Table2[Average imdb])-1)</f>
        <v>0.35989445910290235</v>
      </c>
    </row>
    <row r="2386" spans="14:18" x14ac:dyDescent="0.3">
      <c r="N2386" t="s">
        <v>7426</v>
      </c>
      <c r="O2386">
        <v>6.3</v>
      </c>
      <c r="P2386" s="14">
        <f t="shared" si="37"/>
        <v>6.3</v>
      </c>
      <c r="Q2386">
        <f>COUNTIF(preprocessed!$D$2:$D$3791,director!N2007)</f>
        <v>3</v>
      </c>
      <c r="R2386" s="43" cm="1">
        <f t="array" ref="R2386">COUNTIF(Table2[Average imdb],"&lt;"&amp;Table2[[#This Row],[Average imdb]])/COUNT((Table2[Average imdb])-1)</f>
        <v>0.35989445910290235</v>
      </c>
    </row>
    <row r="2387" spans="14:18" x14ac:dyDescent="0.3">
      <c r="N2387" t="s">
        <v>9184</v>
      </c>
      <c r="O2387">
        <v>7.1</v>
      </c>
      <c r="P2387" s="14">
        <f t="shared" si="37"/>
        <v>6.3</v>
      </c>
      <c r="Q2387">
        <f>COUNTIF(preprocessed!$D$2:$D$3791,director!N2880)</f>
        <v>3</v>
      </c>
      <c r="R2387" s="43" cm="1">
        <f t="array" ref="R2387">COUNTIF(Table2[Average imdb],"&lt;"&amp;Table2[[#This Row],[Average imdb]])/COUNT((Table2[Average imdb])-1)</f>
        <v>0.35989445910290235</v>
      </c>
    </row>
    <row r="2388" spans="14:18" x14ac:dyDescent="0.3">
      <c r="N2388" t="s">
        <v>9493</v>
      </c>
      <c r="O2388">
        <v>6.8</v>
      </c>
      <c r="P2388" s="14">
        <f t="shared" si="37"/>
        <v>6.3</v>
      </c>
      <c r="Q2388">
        <f>COUNTIF(preprocessed!$D$2:$D$3791,director!N3194)</f>
        <v>3</v>
      </c>
      <c r="R2388" s="43" cm="1">
        <f t="array" ref="R2388">COUNTIF(Table2[Average imdb],"&lt;"&amp;Table2[[#This Row],[Average imdb]])/COUNT((Table2[Average imdb])-1)</f>
        <v>0.35989445910290235</v>
      </c>
    </row>
    <row r="2389" spans="14:18" x14ac:dyDescent="0.3">
      <c r="N2389" t="s">
        <v>13283</v>
      </c>
      <c r="O2389">
        <v>6.3</v>
      </c>
      <c r="P2389" s="14">
        <f t="shared" si="37"/>
        <v>6.3</v>
      </c>
      <c r="Q2389">
        <f>COUNTIF(preprocessed!$D$2:$D$3791,director!N3642)</f>
        <v>3</v>
      </c>
      <c r="R2389" s="43" cm="1">
        <f t="array" ref="R2389">COUNTIF(Table2[Average imdb],"&lt;"&amp;Table2[[#This Row],[Average imdb]])/COUNT((Table2[Average imdb])-1)</f>
        <v>0.35989445910290235</v>
      </c>
    </row>
    <row r="2390" spans="14:18" x14ac:dyDescent="0.3">
      <c r="N2390" t="s">
        <v>13164</v>
      </c>
      <c r="O2390">
        <v>6.3</v>
      </c>
      <c r="P2390" s="14">
        <f t="shared" si="37"/>
        <v>6.3</v>
      </c>
      <c r="Q2390">
        <f>COUNTIF(preprocessed!$D$2:$D$3791,director!N3773)</f>
        <v>3</v>
      </c>
      <c r="R2390" s="43" cm="1">
        <f t="array" ref="R2390">COUNTIF(Table2[Average imdb],"&lt;"&amp;Table2[[#This Row],[Average imdb]])/COUNT((Table2[Average imdb])-1)</f>
        <v>0.35989445910290235</v>
      </c>
    </row>
    <row r="2391" spans="14:18" x14ac:dyDescent="0.3">
      <c r="N2391" t="s">
        <v>441</v>
      </c>
      <c r="O2391">
        <v>6.3</v>
      </c>
      <c r="P2391" s="14">
        <f t="shared" si="37"/>
        <v>6.3</v>
      </c>
      <c r="Q2391">
        <f>COUNTIF(preprocessed!$D$2:$D$3791,director!N84)</f>
        <v>2</v>
      </c>
      <c r="R2391" s="43" cm="1">
        <f t="array" ref="R2391">COUNTIF(Table2[Average imdb],"&lt;"&amp;Table2[[#This Row],[Average imdb]])/COUNT((Table2[Average imdb])-1)</f>
        <v>0.35989445910290235</v>
      </c>
    </row>
    <row r="2392" spans="14:18" x14ac:dyDescent="0.3">
      <c r="N2392" t="s">
        <v>1646</v>
      </c>
      <c r="O2392">
        <v>6.1</v>
      </c>
      <c r="P2392" s="14">
        <f t="shared" si="37"/>
        <v>6.3</v>
      </c>
      <c r="Q2392">
        <f>COUNTIF(preprocessed!$D$2:$D$3791,director!N374)</f>
        <v>1</v>
      </c>
      <c r="R2392" s="43" cm="1">
        <f t="array" ref="R2392">COUNTIF(Table2[Average imdb],"&lt;"&amp;Table2[[#This Row],[Average imdb]])/COUNT((Table2[Average imdb])-1)</f>
        <v>0.35989445910290235</v>
      </c>
    </row>
    <row r="2393" spans="14:18" x14ac:dyDescent="0.3">
      <c r="N2393" t="s">
        <v>1920</v>
      </c>
      <c r="O2393">
        <v>6.3</v>
      </c>
      <c r="P2393" s="14">
        <f t="shared" si="37"/>
        <v>6.3</v>
      </c>
      <c r="Q2393">
        <f>COUNTIF(preprocessed!$D$2:$D$3791,director!N446)</f>
        <v>3</v>
      </c>
      <c r="R2393" s="43" cm="1">
        <f t="array" ref="R2393">COUNTIF(Table2[Average imdb],"&lt;"&amp;Table2[[#This Row],[Average imdb]])/COUNT((Table2[Average imdb])-1)</f>
        <v>0.35989445910290235</v>
      </c>
    </row>
    <row r="2394" spans="14:18" x14ac:dyDescent="0.3">
      <c r="N2394" t="s">
        <v>5471</v>
      </c>
      <c r="O2394">
        <v>6.3</v>
      </c>
      <c r="P2394" s="14">
        <f t="shared" si="37"/>
        <v>6.3</v>
      </c>
      <c r="Q2394">
        <f>COUNTIF(preprocessed!$D$2:$D$3791,director!N1426)</f>
        <v>1</v>
      </c>
      <c r="R2394" s="43" cm="1">
        <f t="array" ref="R2394">COUNTIF(Table2[Average imdb],"&lt;"&amp;Table2[[#This Row],[Average imdb]])/COUNT((Table2[Average imdb])-1)</f>
        <v>0.35989445910290235</v>
      </c>
    </row>
    <row r="2395" spans="14:18" x14ac:dyDescent="0.3">
      <c r="N2395" t="s">
        <v>1929</v>
      </c>
      <c r="O2395">
        <v>6.2</v>
      </c>
      <c r="P2395" s="14">
        <f t="shared" si="37"/>
        <v>6.3</v>
      </c>
      <c r="Q2395">
        <f>COUNTIF(preprocessed!$D$2:$D$3791,director!N1565)</f>
        <v>4</v>
      </c>
      <c r="R2395" s="43" cm="1">
        <f t="array" ref="R2395">COUNTIF(Table2[Average imdb],"&lt;"&amp;Table2[[#This Row],[Average imdb]])/COUNT((Table2[Average imdb])-1)</f>
        <v>0.35989445910290235</v>
      </c>
    </row>
    <row r="2396" spans="14:18" x14ac:dyDescent="0.3">
      <c r="N2396" t="s">
        <v>9187</v>
      </c>
      <c r="O2396">
        <v>5.8</v>
      </c>
      <c r="P2396" s="14">
        <f t="shared" si="37"/>
        <v>6.3</v>
      </c>
      <c r="Q2396">
        <f>COUNTIF(preprocessed!$D$2:$D$3791,director!N2729)</f>
        <v>2</v>
      </c>
      <c r="R2396" s="43" cm="1">
        <f t="array" ref="R2396">COUNTIF(Table2[Average imdb],"&lt;"&amp;Table2[[#This Row],[Average imdb]])/COUNT((Table2[Average imdb])-1)</f>
        <v>0.35989445910290235</v>
      </c>
    </row>
    <row r="2397" spans="14:18" x14ac:dyDescent="0.3">
      <c r="N2397" t="s">
        <v>9493</v>
      </c>
      <c r="O2397">
        <v>6.3</v>
      </c>
      <c r="P2397" s="14">
        <f t="shared" si="37"/>
        <v>6.3</v>
      </c>
      <c r="Q2397">
        <f>COUNTIF(preprocessed!$D$2:$D$3791,director!N2751)</f>
        <v>2</v>
      </c>
      <c r="R2397" s="43" cm="1">
        <f t="array" ref="R2397">COUNTIF(Table2[Average imdb],"&lt;"&amp;Table2[[#This Row],[Average imdb]])/COUNT((Table2[Average imdb])-1)</f>
        <v>0.35989445910290235</v>
      </c>
    </row>
    <row r="2398" spans="14:18" x14ac:dyDescent="0.3">
      <c r="N2398" t="s">
        <v>11502</v>
      </c>
      <c r="O2398">
        <v>6.3</v>
      </c>
      <c r="P2398" s="14">
        <f t="shared" si="37"/>
        <v>6.3</v>
      </c>
      <c r="Q2398">
        <f>COUNTIF(preprocessed!$D$2:$D$3791,director!N3191)</f>
        <v>2</v>
      </c>
      <c r="R2398" s="43" cm="1">
        <f t="array" ref="R2398">COUNTIF(Table2[Average imdb],"&lt;"&amp;Table2[[#This Row],[Average imdb]])/COUNT((Table2[Average imdb])-1)</f>
        <v>0.35989445910290235</v>
      </c>
    </row>
    <row r="2399" spans="14:18" x14ac:dyDescent="0.3">
      <c r="N2399" t="s">
        <v>1929</v>
      </c>
      <c r="O2399">
        <v>6.8</v>
      </c>
      <c r="P2399" s="14">
        <f t="shared" si="37"/>
        <v>6.3</v>
      </c>
      <c r="Q2399">
        <f>COUNTIF(preprocessed!$D$2:$D$3791,director!N3358)</f>
        <v>2</v>
      </c>
      <c r="R2399" s="43" cm="1">
        <f t="array" ref="R2399">COUNTIF(Table2[Average imdb],"&lt;"&amp;Table2[[#This Row],[Average imdb]])/COUNT((Table2[Average imdb])-1)</f>
        <v>0.35989445910290235</v>
      </c>
    </row>
    <row r="2400" spans="14:18" x14ac:dyDescent="0.3">
      <c r="N2400" t="s">
        <v>12229</v>
      </c>
      <c r="O2400">
        <v>6.3</v>
      </c>
      <c r="P2400" s="14">
        <f t="shared" si="37"/>
        <v>6.3</v>
      </c>
      <c r="Q2400">
        <f>COUNTIF(preprocessed!$D$2:$D$3791,director!N3385)</f>
        <v>1</v>
      </c>
      <c r="R2400" s="43" cm="1">
        <f t="array" ref="R2400">COUNTIF(Table2[Average imdb],"&lt;"&amp;Table2[[#This Row],[Average imdb]])/COUNT((Table2[Average imdb])-1)</f>
        <v>0.35989445910290235</v>
      </c>
    </row>
    <row r="2401" spans="14:18" x14ac:dyDescent="0.3">
      <c r="N2401" t="s">
        <v>12714</v>
      </c>
      <c r="O2401">
        <v>6.3</v>
      </c>
      <c r="P2401" s="14">
        <f t="shared" si="37"/>
        <v>6.3</v>
      </c>
      <c r="Q2401">
        <f>COUNTIF(preprocessed!$D$2:$D$3791,director!N3501)</f>
        <v>2</v>
      </c>
      <c r="R2401" s="43" cm="1">
        <f t="array" ref="R2401">COUNTIF(Table2[Average imdb],"&lt;"&amp;Table2[[#This Row],[Average imdb]])/COUNT((Table2[Average imdb])-1)</f>
        <v>0.35989445910290235</v>
      </c>
    </row>
    <row r="2402" spans="14:18" x14ac:dyDescent="0.3">
      <c r="N2402" t="s">
        <v>4377</v>
      </c>
      <c r="O2402">
        <v>6.3</v>
      </c>
      <c r="P2402" s="14">
        <f t="shared" si="37"/>
        <v>6.3</v>
      </c>
      <c r="Q2402">
        <f>COUNTIF(preprocessed!$D$2:$D$3791,director!N3529)</f>
        <v>1</v>
      </c>
      <c r="R2402" s="43" cm="1">
        <f t="array" ref="R2402">COUNTIF(Table2[Average imdb],"&lt;"&amp;Table2[[#This Row],[Average imdb]])/COUNT((Table2[Average imdb])-1)</f>
        <v>0.35989445910290235</v>
      </c>
    </row>
    <row r="2403" spans="14:18" x14ac:dyDescent="0.3">
      <c r="N2403" t="s">
        <v>13534</v>
      </c>
      <c r="O2403">
        <v>6.3</v>
      </c>
      <c r="P2403" s="14">
        <f t="shared" si="37"/>
        <v>6.3</v>
      </c>
      <c r="Q2403">
        <f>COUNTIF(preprocessed!$D$2:$D$3791,director!N3697)</f>
        <v>1</v>
      </c>
      <c r="R2403" s="43" cm="1">
        <f t="array" ref="R2403">COUNTIF(Table2[Average imdb],"&lt;"&amp;Table2[[#This Row],[Average imdb]])/COUNT((Table2[Average imdb])-1)</f>
        <v>0.35989445910290235</v>
      </c>
    </row>
    <row r="2404" spans="14:18" x14ac:dyDescent="0.3">
      <c r="N2404" t="s">
        <v>2276</v>
      </c>
      <c r="O2404">
        <v>6.3</v>
      </c>
      <c r="P2404" s="14">
        <f t="shared" si="37"/>
        <v>6.3</v>
      </c>
      <c r="Q2404">
        <f>COUNTIF(preprocessed!$D$2:$D$3791,director!N539)</f>
        <v>2</v>
      </c>
      <c r="R2404" s="43" cm="1">
        <f t="array" ref="R2404">COUNTIF(Table2[Average imdb],"&lt;"&amp;Table2[[#This Row],[Average imdb]])/COUNT((Table2[Average imdb])-1)</f>
        <v>0.35989445910290235</v>
      </c>
    </row>
    <row r="2405" spans="14:18" x14ac:dyDescent="0.3">
      <c r="N2405" t="s">
        <v>1646</v>
      </c>
      <c r="O2405">
        <v>6.5</v>
      </c>
      <c r="P2405" s="14">
        <f t="shared" si="37"/>
        <v>6.3</v>
      </c>
      <c r="Q2405">
        <f>COUNTIF(preprocessed!$D$2:$D$3791,director!N1014)</f>
        <v>1</v>
      </c>
      <c r="R2405" s="43" cm="1">
        <f t="array" ref="R2405">COUNTIF(Table2[Average imdb],"&lt;"&amp;Table2[[#This Row],[Average imdb]])/COUNT((Table2[Average imdb])-1)</f>
        <v>0.35989445910290235</v>
      </c>
    </row>
    <row r="2406" spans="14:18" x14ac:dyDescent="0.3">
      <c r="N2406" t="s">
        <v>5593</v>
      </c>
      <c r="O2406">
        <v>6.3</v>
      </c>
      <c r="P2406" s="14">
        <f t="shared" si="37"/>
        <v>6.3</v>
      </c>
      <c r="Q2406">
        <f>COUNTIF(preprocessed!$D$2:$D$3791,director!N1460)</f>
        <v>1</v>
      </c>
      <c r="R2406" s="43" cm="1">
        <f t="array" ref="R2406">COUNTIF(Table2[Average imdb],"&lt;"&amp;Table2[[#This Row],[Average imdb]])/COUNT((Table2[Average imdb])-1)</f>
        <v>0.35989445910290235</v>
      </c>
    </row>
    <row r="2407" spans="14:18" x14ac:dyDescent="0.3">
      <c r="N2407" t="s">
        <v>7503</v>
      </c>
      <c r="O2407">
        <v>6.3</v>
      </c>
      <c r="P2407" s="14">
        <f t="shared" si="37"/>
        <v>6.3</v>
      </c>
      <c r="Q2407">
        <f>COUNTIF(preprocessed!$D$2:$D$3791,director!N2029)</f>
        <v>3</v>
      </c>
      <c r="R2407" s="43" cm="1">
        <f t="array" ref="R2407">COUNTIF(Table2[Average imdb],"&lt;"&amp;Table2[[#This Row],[Average imdb]])/COUNT((Table2[Average imdb])-1)</f>
        <v>0.35989445910290235</v>
      </c>
    </row>
    <row r="2408" spans="14:18" x14ac:dyDescent="0.3">
      <c r="N2408" t="s">
        <v>7676</v>
      </c>
      <c r="O2408">
        <v>6.3</v>
      </c>
      <c r="P2408" s="14">
        <f t="shared" si="37"/>
        <v>6.3</v>
      </c>
      <c r="Q2408">
        <f>COUNTIF(preprocessed!$D$2:$D$3791,director!N2081)</f>
        <v>1</v>
      </c>
      <c r="R2408" s="43" cm="1">
        <f t="array" ref="R2408">COUNTIF(Table2[Average imdb],"&lt;"&amp;Table2[[#This Row],[Average imdb]])/COUNT((Table2[Average imdb])-1)</f>
        <v>0.35989445910290235</v>
      </c>
    </row>
    <row r="2409" spans="14:18" x14ac:dyDescent="0.3">
      <c r="N2409" t="s">
        <v>1487</v>
      </c>
      <c r="O2409">
        <v>5.4</v>
      </c>
      <c r="P2409" s="14">
        <f t="shared" si="37"/>
        <v>6.3</v>
      </c>
      <c r="Q2409">
        <f>COUNTIF(preprocessed!$D$2:$D$3791,director!N2499)</f>
        <v>1</v>
      </c>
      <c r="R2409" s="43" cm="1">
        <f t="array" ref="R2409">COUNTIF(Table2[Average imdb],"&lt;"&amp;Table2[[#This Row],[Average imdb]])/COUNT((Table2[Average imdb])-1)</f>
        <v>0.35989445910290235</v>
      </c>
    </row>
    <row r="2410" spans="14:18" x14ac:dyDescent="0.3">
      <c r="N2410" t="s">
        <v>9184</v>
      </c>
      <c r="O2410">
        <v>5.5</v>
      </c>
      <c r="P2410" s="14">
        <f t="shared" si="37"/>
        <v>6.3</v>
      </c>
      <c r="Q2410">
        <f>COUNTIF(preprocessed!$D$2:$D$3791,director!N2529)</f>
        <v>1</v>
      </c>
      <c r="R2410" s="43" cm="1">
        <f t="array" ref="R2410">COUNTIF(Table2[Average imdb],"&lt;"&amp;Table2[[#This Row],[Average imdb]])/COUNT((Table2[Average imdb])-1)</f>
        <v>0.35989445910290235</v>
      </c>
    </row>
    <row r="2411" spans="14:18" x14ac:dyDescent="0.3">
      <c r="N2411" t="s">
        <v>9187</v>
      </c>
      <c r="O2411">
        <v>6.8</v>
      </c>
      <c r="P2411" s="14">
        <f t="shared" si="37"/>
        <v>6.3</v>
      </c>
      <c r="Q2411">
        <f>COUNTIF(preprocessed!$D$2:$D$3791,director!N2530)</f>
        <v>1</v>
      </c>
      <c r="R2411" s="43" cm="1">
        <f t="array" ref="R2411">COUNTIF(Table2[Average imdb],"&lt;"&amp;Table2[[#This Row],[Average imdb]])/COUNT((Table2[Average imdb])-1)</f>
        <v>0.35989445910290235</v>
      </c>
    </row>
    <row r="2412" spans="14:18" x14ac:dyDescent="0.3">
      <c r="N2412" t="s">
        <v>9493</v>
      </c>
      <c r="O2412">
        <v>6</v>
      </c>
      <c r="P2412" s="14">
        <f t="shared" si="37"/>
        <v>6.3</v>
      </c>
      <c r="Q2412">
        <f>COUNTIF(preprocessed!$D$2:$D$3791,director!N2620)</f>
        <v>1</v>
      </c>
      <c r="R2412" s="43" cm="1">
        <f t="array" ref="R2412">COUNTIF(Table2[Average imdb],"&lt;"&amp;Table2[[#This Row],[Average imdb]])/COUNT((Table2[Average imdb])-1)</f>
        <v>0.35989445910290235</v>
      </c>
    </row>
    <row r="2413" spans="14:18" x14ac:dyDescent="0.3">
      <c r="N2413" t="s">
        <v>9645</v>
      </c>
      <c r="O2413">
        <v>6.3</v>
      </c>
      <c r="P2413" s="14">
        <f t="shared" si="37"/>
        <v>6.3</v>
      </c>
      <c r="Q2413">
        <f>COUNTIF(preprocessed!$D$2:$D$3791,director!N2665)</f>
        <v>4</v>
      </c>
      <c r="R2413" s="43" cm="1">
        <f t="array" ref="R2413">COUNTIF(Table2[Average imdb],"&lt;"&amp;Table2[[#This Row],[Average imdb]])/COUNT((Table2[Average imdb])-1)</f>
        <v>0.35989445910290235</v>
      </c>
    </row>
    <row r="2414" spans="14:18" x14ac:dyDescent="0.3">
      <c r="N2414" t="s">
        <v>2648</v>
      </c>
      <c r="O2414">
        <v>7.1</v>
      </c>
      <c r="P2414" s="14">
        <f t="shared" si="37"/>
        <v>6.3</v>
      </c>
      <c r="Q2414">
        <f>COUNTIF(preprocessed!$D$2:$D$3791,director!N2938)</f>
        <v>1</v>
      </c>
      <c r="R2414" s="43" cm="1">
        <f t="array" ref="R2414">COUNTIF(Table2[Average imdb],"&lt;"&amp;Table2[[#This Row],[Average imdb]])/COUNT((Table2[Average imdb])-1)</f>
        <v>0.35989445910290235</v>
      </c>
    </row>
    <row r="2415" spans="14:18" x14ac:dyDescent="0.3">
      <c r="N2415" t="s">
        <v>10895</v>
      </c>
      <c r="O2415">
        <v>6.3</v>
      </c>
      <c r="P2415" s="14">
        <f t="shared" si="37"/>
        <v>6.3</v>
      </c>
      <c r="Q2415">
        <f>COUNTIF(preprocessed!$D$2:$D$3791,director!N3026)</f>
        <v>1</v>
      </c>
      <c r="R2415" s="43" cm="1">
        <f t="array" ref="R2415">COUNTIF(Table2[Average imdb],"&lt;"&amp;Table2[[#This Row],[Average imdb]])/COUNT((Table2[Average imdb])-1)</f>
        <v>0.35989445910290235</v>
      </c>
    </row>
    <row r="2416" spans="14:18" x14ac:dyDescent="0.3">
      <c r="N2416" t="s">
        <v>10914</v>
      </c>
      <c r="O2416">
        <v>6.3</v>
      </c>
      <c r="P2416" s="14">
        <f t="shared" si="37"/>
        <v>6.3</v>
      </c>
      <c r="Q2416">
        <f>COUNTIF(preprocessed!$D$2:$D$3791,director!N3032)</f>
        <v>2</v>
      </c>
      <c r="R2416" s="43" cm="1">
        <f t="array" ref="R2416">COUNTIF(Table2[Average imdb],"&lt;"&amp;Table2[[#This Row],[Average imdb]])/COUNT((Table2[Average imdb])-1)</f>
        <v>0.35989445910290235</v>
      </c>
    </row>
    <row r="2417" spans="14:18" x14ac:dyDescent="0.3">
      <c r="N2417" t="s">
        <v>5671</v>
      </c>
      <c r="O2417">
        <v>6.1</v>
      </c>
      <c r="P2417" s="14">
        <f t="shared" si="37"/>
        <v>6.3</v>
      </c>
      <c r="Q2417">
        <f>COUNTIF(preprocessed!$D$2:$D$3791,director!N3704)</f>
        <v>1</v>
      </c>
      <c r="R2417" s="43" cm="1">
        <f t="array" ref="R2417">COUNTIF(Table2[Average imdb],"&lt;"&amp;Table2[[#This Row],[Average imdb]])/COUNT((Table2[Average imdb])-1)</f>
        <v>0.35989445910290235</v>
      </c>
    </row>
    <row r="2418" spans="14:18" x14ac:dyDescent="0.3">
      <c r="N2418" t="s">
        <v>13577</v>
      </c>
      <c r="O2418">
        <v>6.3</v>
      </c>
      <c r="P2418" s="14">
        <f t="shared" si="37"/>
        <v>6.3</v>
      </c>
      <c r="Q2418">
        <f>COUNTIF(preprocessed!$D$2:$D$3791,director!N3706)</f>
        <v>2</v>
      </c>
      <c r="R2418" s="43" cm="1">
        <f t="array" ref="R2418">COUNTIF(Table2[Average imdb],"&lt;"&amp;Table2[[#This Row],[Average imdb]])/COUNT((Table2[Average imdb])-1)</f>
        <v>0.35989445910290235</v>
      </c>
    </row>
    <row r="2419" spans="14:18" x14ac:dyDescent="0.3">
      <c r="N2419" t="s">
        <v>13695</v>
      </c>
      <c r="O2419">
        <v>6.3</v>
      </c>
      <c r="P2419" s="14">
        <f t="shared" si="37"/>
        <v>6.3</v>
      </c>
      <c r="Q2419">
        <f>COUNTIF(preprocessed!$D$2:$D$3791,director!N3736)</f>
        <v>1</v>
      </c>
      <c r="R2419" s="43" cm="1">
        <f t="array" ref="R2419">COUNTIF(Table2[Average imdb],"&lt;"&amp;Table2[[#This Row],[Average imdb]])/COUNT((Table2[Average imdb])-1)</f>
        <v>0.35989445910290235</v>
      </c>
    </row>
    <row r="2420" spans="14:18" x14ac:dyDescent="0.3">
      <c r="N2420" t="s">
        <v>7400</v>
      </c>
      <c r="O2420">
        <v>5.9</v>
      </c>
      <c r="P2420" s="14">
        <f t="shared" si="37"/>
        <v>6.3000000000000007</v>
      </c>
      <c r="Q2420">
        <f>COUNTIF(preprocessed!$D$2:$D$3791,director!N2562)</f>
        <v>7</v>
      </c>
      <c r="R2420" s="43" cm="1">
        <f t="array" ref="R2420">COUNTIF(Table2[Average imdb],"&lt;"&amp;Table2[[#This Row],[Average imdb]])/COUNT((Table2[Average imdb])-1)</f>
        <v>0.35989445910290235</v>
      </c>
    </row>
    <row r="2421" spans="14:18" x14ac:dyDescent="0.3">
      <c r="N2421" t="s">
        <v>9406</v>
      </c>
      <c r="O2421">
        <v>6.2</v>
      </c>
      <c r="P2421" s="14">
        <f t="shared" si="37"/>
        <v>6.3000000000000007</v>
      </c>
      <c r="Q2421">
        <f>COUNTIF(preprocessed!$D$2:$D$3791,director!N2594)</f>
        <v>7</v>
      </c>
      <c r="R2421" s="43" cm="1">
        <f t="array" ref="R2421">COUNTIF(Table2[Average imdb],"&lt;"&amp;Table2[[#This Row],[Average imdb]])/COUNT((Table2[Average imdb])-1)</f>
        <v>0.35989445910290235</v>
      </c>
    </row>
    <row r="2422" spans="14:18" x14ac:dyDescent="0.3">
      <c r="N2422" t="s">
        <v>1655</v>
      </c>
      <c r="O2422">
        <v>5.7</v>
      </c>
      <c r="P2422" s="14">
        <f t="shared" si="37"/>
        <v>6.3000000000000007</v>
      </c>
      <c r="Q2422">
        <f>COUNTIF(preprocessed!$D$2:$D$3791,director!N1391)</f>
        <v>5</v>
      </c>
      <c r="R2422" s="43" cm="1">
        <f t="array" ref="R2422">COUNTIF(Table2[Average imdb],"&lt;"&amp;Table2[[#This Row],[Average imdb]])/COUNT((Table2[Average imdb])-1)</f>
        <v>0.35989445910290235</v>
      </c>
    </row>
    <row r="2423" spans="14:18" x14ac:dyDescent="0.3">
      <c r="N2423" t="s">
        <v>7400</v>
      </c>
      <c r="O2423">
        <v>6.7</v>
      </c>
      <c r="P2423" s="14">
        <f t="shared" si="37"/>
        <v>6.3000000000000007</v>
      </c>
      <c r="Q2423">
        <f>COUNTIF(preprocessed!$D$2:$D$3791,director!N2000)</f>
        <v>8</v>
      </c>
      <c r="R2423" s="43" cm="1">
        <f t="array" ref="R2423">COUNTIF(Table2[Average imdb],"&lt;"&amp;Table2[[#This Row],[Average imdb]])/COUNT((Table2[Average imdb])-1)</f>
        <v>0.35989445910290235</v>
      </c>
    </row>
    <row r="2424" spans="14:18" x14ac:dyDescent="0.3">
      <c r="N2424" t="s">
        <v>5531</v>
      </c>
      <c r="O2424">
        <v>5.7</v>
      </c>
      <c r="P2424" s="14">
        <f t="shared" si="37"/>
        <v>6.3000000000000007</v>
      </c>
      <c r="Q2424">
        <f>COUNTIF(preprocessed!$D$2:$D$3791,director!N1442)</f>
        <v>1</v>
      </c>
      <c r="R2424" s="43" cm="1">
        <f t="array" ref="R2424">COUNTIF(Table2[Average imdb],"&lt;"&amp;Table2[[#This Row],[Average imdb]])/COUNT((Table2[Average imdb])-1)</f>
        <v>0.35989445910290235</v>
      </c>
    </row>
    <row r="2425" spans="14:18" x14ac:dyDescent="0.3">
      <c r="N2425" t="s">
        <v>9406</v>
      </c>
      <c r="O2425">
        <v>6.4</v>
      </c>
      <c r="P2425" s="14">
        <f t="shared" si="37"/>
        <v>6.3000000000000007</v>
      </c>
      <c r="Q2425">
        <f>COUNTIF(preprocessed!$D$2:$D$3791,director!N3028)</f>
        <v>1</v>
      </c>
      <c r="R2425" s="43" cm="1">
        <f t="array" ref="R2425">COUNTIF(Table2[Average imdb],"&lt;"&amp;Table2[[#This Row],[Average imdb]])/COUNT((Table2[Average imdb])-1)</f>
        <v>0.35989445910290235</v>
      </c>
    </row>
    <row r="2426" spans="14:18" x14ac:dyDescent="0.3">
      <c r="N2426" t="s">
        <v>1655</v>
      </c>
      <c r="O2426">
        <v>6.9</v>
      </c>
      <c r="P2426" s="14">
        <f t="shared" si="37"/>
        <v>6.3000000000000007</v>
      </c>
      <c r="Q2426">
        <f>COUNTIF(preprocessed!$D$2:$D$3791,director!N376)</f>
        <v>1</v>
      </c>
      <c r="R2426" s="43" cm="1">
        <f t="array" ref="R2426">COUNTIF(Table2[Average imdb],"&lt;"&amp;Table2[[#This Row],[Average imdb]])/COUNT((Table2[Average imdb])-1)</f>
        <v>0.35989445910290235</v>
      </c>
    </row>
    <row r="2427" spans="14:18" x14ac:dyDescent="0.3">
      <c r="N2427" t="s">
        <v>5531</v>
      </c>
      <c r="O2427">
        <v>6.9</v>
      </c>
      <c r="P2427" s="14">
        <f t="shared" si="37"/>
        <v>6.3000000000000007</v>
      </c>
      <c r="Q2427">
        <f>COUNTIF(preprocessed!$D$2:$D$3791,director!N3695)</f>
        <v>1</v>
      </c>
      <c r="R2427" s="43" cm="1">
        <f t="array" ref="R2427">COUNTIF(Table2[Average imdb],"&lt;"&amp;Table2[[#This Row],[Average imdb]])/COUNT((Table2[Average imdb])-1)</f>
        <v>0.35989445910290235</v>
      </c>
    </row>
    <row r="2428" spans="14:18" x14ac:dyDescent="0.3">
      <c r="N2428" t="s">
        <v>757</v>
      </c>
      <c r="O2428">
        <v>6.1</v>
      </c>
      <c r="P2428" s="14">
        <f t="shared" si="37"/>
        <v>6.2750000000000004</v>
      </c>
      <c r="Q2428">
        <f>COUNTIF(preprocessed!$D$2:$D$3791,director!N154)</f>
        <v>2</v>
      </c>
      <c r="R2428" s="43" cm="1">
        <f t="array" ref="R2428">COUNTIF(Table2[Average imdb],"&lt;"&amp;Table2[[#This Row],[Average imdb]])/COUNT((Table2[Average imdb])-1)</f>
        <v>0.35883905013192613</v>
      </c>
    </row>
    <row r="2429" spans="14:18" x14ac:dyDescent="0.3">
      <c r="N2429" t="s">
        <v>757</v>
      </c>
      <c r="O2429">
        <v>6.7</v>
      </c>
      <c r="P2429" s="14">
        <f t="shared" si="37"/>
        <v>6.2750000000000004</v>
      </c>
      <c r="Q2429">
        <f>COUNTIF(preprocessed!$D$2:$D$3791,director!N427)</f>
        <v>8</v>
      </c>
      <c r="R2429" s="43" cm="1">
        <f t="array" ref="R2429">COUNTIF(Table2[Average imdb],"&lt;"&amp;Table2[[#This Row],[Average imdb]])/COUNT((Table2[Average imdb])-1)</f>
        <v>0.35883905013192613</v>
      </c>
    </row>
    <row r="2430" spans="14:18" x14ac:dyDescent="0.3">
      <c r="N2430" t="s">
        <v>757</v>
      </c>
      <c r="O2430">
        <v>7.3</v>
      </c>
      <c r="P2430" s="14">
        <f t="shared" si="37"/>
        <v>6.2750000000000004</v>
      </c>
      <c r="Q2430">
        <f>COUNTIF(preprocessed!$D$2:$D$3791,director!N1021)</f>
        <v>1</v>
      </c>
      <c r="R2430" s="43" cm="1">
        <f t="array" ref="R2430">COUNTIF(Table2[Average imdb],"&lt;"&amp;Table2[[#This Row],[Average imdb]])/COUNT((Table2[Average imdb])-1)</f>
        <v>0.35883905013192613</v>
      </c>
    </row>
    <row r="2431" spans="14:18" x14ac:dyDescent="0.3">
      <c r="N2431" t="s">
        <v>757</v>
      </c>
      <c r="O2431">
        <v>5</v>
      </c>
      <c r="P2431" s="14">
        <f t="shared" si="37"/>
        <v>6.2750000000000004</v>
      </c>
      <c r="Q2431">
        <f>COUNTIF(preprocessed!$D$2:$D$3791,director!N2426)</f>
        <v>2</v>
      </c>
      <c r="R2431" s="43" cm="1">
        <f t="array" ref="R2431">COUNTIF(Table2[Average imdb],"&lt;"&amp;Table2[[#This Row],[Average imdb]])/COUNT((Table2[Average imdb])-1)</f>
        <v>0.35883905013192613</v>
      </c>
    </row>
    <row r="2432" spans="14:18" x14ac:dyDescent="0.3">
      <c r="N2432" t="s">
        <v>1468</v>
      </c>
      <c r="O2432">
        <v>5.5</v>
      </c>
      <c r="P2432" s="14">
        <f t="shared" si="37"/>
        <v>6.2666666666666666</v>
      </c>
      <c r="Q2432">
        <f>COUNTIF(preprocessed!$D$2:$D$3791,director!N329)</f>
        <v>25</v>
      </c>
      <c r="R2432" s="43" cm="1">
        <f t="array" ref="R2432">COUNTIF(Table2[Average imdb],"&lt;"&amp;Table2[[#This Row],[Average imdb]])/COUNT((Table2[Average imdb])-1)</f>
        <v>0.35646437994722957</v>
      </c>
    </row>
    <row r="2433" spans="14:18" x14ac:dyDescent="0.3">
      <c r="N2433" t="s">
        <v>1468</v>
      </c>
      <c r="O2433">
        <v>6</v>
      </c>
      <c r="P2433" s="14">
        <f t="shared" si="37"/>
        <v>6.2666666666666666</v>
      </c>
      <c r="Q2433">
        <f>COUNTIF(preprocessed!$D$2:$D$3791,director!N1247)</f>
        <v>13</v>
      </c>
      <c r="R2433" s="43" cm="1">
        <f t="array" ref="R2433">COUNTIF(Table2[Average imdb],"&lt;"&amp;Table2[[#This Row],[Average imdb]])/COUNT((Table2[Average imdb])-1)</f>
        <v>0.35646437994722957</v>
      </c>
    </row>
    <row r="2434" spans="14:18" x14ac:dyDescent="0.3">
      <c r="N2434" t="s">
        <v>3857</v>
      </c>
      <c r="O2434">
        <v>6.4</v>
      </c>
      <c r="P2434" s="14">
        <f t="shared" ref="P2434:P2497" si="38">AVERAGEIF($N$2:$N$3791,N2434,$O$2:$O$3791)</f>
        <v>6.2666666666666666</v>
      </c>
      <c r="Q2434">
        <f>COUNTIF(preprocessed!$D$2:$D$3791,director!N971)</f>
        <v>11</v>
      </c>
      <c r="R2434" s="43" cm="1">
        <f t="array" ref="R2434">COUNTIF(Table2[Average imdb],"&lt;"&amp;Table2[[#This Row],[Average imdb]])/COUNT((Table2[Average imdb])-1)</f>
        <v>0.35646437994722957</v>
      </c>
    </row>
    <row r="2435" spans="14:18" x14ac:dyDescent="0.3">
      <c r="N2435" t="s">
        <v>3857</v>
      </c>
      <c r="O2435">
        <v>6.6</v>
      </c>
      <c r="P2435" s="14">
        <f t="shared" si="38"/>
        <v>6.2666666666666666</v>
      </c>
      <c r="Q2435">
        <f>COUNTIF(preprocessed!$D$2:$D$3791,director!N1374)</f>
        <v>7</v>
      </c>
      <c r="R2435" s="43" cm="1">
        <f t="array" ref="R2435">COUNTIF(Table2[Average imdb],"&lt;"&amp;Table2[[#This Row],[Average imdb]])/COUNT((Table2[Average imdb])-1)</f>
        <v>0.35646437994722957</v>
      </c>
    </row>
    <row r="2436" spans="14:18" x14ac:dyDescent="0.3">
      <c r="N2436" t="s">
        <v>4796</v>
      </c>
      <c r="O2436">
        <v>5.8</v>
      </c>
      <c r="P2436" s="14">
        <f t="shared" si="38"/>
        <v>6.2666666666666666</v>
      </c>
      <c r="Q2436">
        <f>COUNTIF(preprocessed!$D$2:$D$3791,director!N1236)</f>
        <v>6</v>
      </c>
      <c r="R2436" s="43" cm="1">
        <f t="array" ref="R2436">COUNTIF(Table2[Average imdb],"&lt;"&amp;Table2[[#This Row],[Average imdb]])/COUNT((Table2[Average imdb])-1)</f>
        <v>0.35646437994722957</v>
      </c>
    </row>
    <row r="2437" spans="14:18" x14ac:dyDescent="0.3">
      <c r="N2437" t="s">
        <v>3857</v>
      </c>
      <c r="O2437">
        <v>5.8</v>
      </c>
      <c r="P2437" s="14">
        <f t="shared" si="38"/>
        <v>6.2666666666666666</v>
      </c>
      <c r="Q2437">
        <f>COUNTIF(preprocessed!$D$2:$D$3791,director!N1230)</f>
        <v>6</v>
      </c>
      <c r="R2437" s="43" cm="1">
        <f t="array" ref="R2437">COUNTIF(Table2[Average imdb],"&lt;"&amp;Table2[[#This Row],[Average imdb]])/COUNT((Table2[Average imdb])-1)</f>
        <v>0.35646437994722957</v>
      </c>
    </row>
    <row r="2438" spans="14:18" x14ac:dyDescent="0.3">
      <c r="N2438" t="s">
        <v>4796</v>
      </c>
      <c r="O2438">
        <v>6</v>
      </c>
      <c r="P2438" s="14">
        <f t="shared" si="38"/>
        <v>6.2666666666666666</v>
      </c>
      <c r="Q2438">
        <f>COUNTIF(preprocessed!$D$2:$D$3791,director!N2138)</f>
        <v>5</v>
      </c>
      <c r="R2438" s="43" cm="1">
        <f t="array" ref="R2438">COUNTIF(Table2[Average imdb],"&lt;"&amp;Table2[[#This Row],[Average imdb]])/COUNT((Table2[Average imdb])-1)</f>
        <v>0.35646437994722957</v>
      </c>
    </row>
    <row r="2439" spans="14:18" x14ac:dyDescent="0.3">
      <c r="N2439" t="s">
        <v>1468</v>
      </c>
      <c r="O2439">
        <v>7.3</v>
      </c>
      <c r="P2439" s="14">
        <f t="shared" si="38"/>
        <v>6.2666666666666666</v>
      </c>
      <c r="Q2439">
        <f>COUNTIF(preprocessed!$D$2:$D$3791,director!N2227)</f>
        <v>4</v>
      </c>
      <c r="R2439" s="43" cm="1">
        <f t="array" ref="R2439">COUNTIF(Table2[Average imdb],"&lt;"&amp;Table2[[#This Row],[Average imdb]])/COUNT((Table2[Average imdb])-1)</f>
        <v>0.35646437994722957</v>
      </c>
    </row>
    <row r="2440" spans="14:18" x14ac:dyDescent="0.3">
      <c r="N2440" t="s">
        <v>4796</v>
      </c>
      <c r="O2440">
        <v>7</v>
      </c>
      <c r="P2440" s="14">
        <f t="shared" si="38"/>
        <v>6.2666666666666666</v>
      </c>
      <c r="Q2440">
        <f>COUNTIF(preprocessed!$D$2:$D$3791,director!N3033)</f>
        <v>1</v>
      </c>
      <c r="R2440" s="43" cm="1">
        <f t="array" ref="R2440">COUNTIF(Table2[Average imdb],"&lt;"&amp;Table2[[#This Row],[Average imdb]])/COUNT((Table2[Average imdb])-1)</f>
        <v>0.35646437994722957</v>
      </c>
    </row>
    <row r="2441" spans="14:18" x14ac:dyDescent="0.3">
      <c r="N2441" t="s">
        <v>4308</v>
      </c>
      <c r="O2441">
        <v>5.4</v>
      </c>
      <c r="P2441" s="14">
        <f t="shared" si="38"/>
        <v>6.26</v>
      </c>
      <c r="Q2441">
        <f>COUNTIF(preprocessed!$D$2:$D$3791,director!N1098)</f>
        <v>1</v>
      </c>
      <c r="R2441" s="43" cm="1">
        <f t="array" ref="R2441">COUNTIF(Table2[Average imdb],"&lt;"&amp;Table2[[#This Row],[Average imdb]])/COUNT((Table2[Average imdb])-1)</f>
        <v>0.35514511873350924</v>
      </c>
    </row>
    <row r="2442" spans="14:18" x14ac:dyDescent="0.3">
      <c r="N2442" t="s">
        <v>4308</v>
      </c>
      <c r="O2442">
        <v>7.1</v>
      </c>
      <c r="P2442" s="14">
        <f t="shared" si="38"/>
        <v>6.26</v>
      </c>
      <c r="Q2442">
        <f>COUNTIF(preprocessed!$D$2:$D$3791,director!N1824)</f>
        <v>10</v>
      </c>
      <c r="R2442" s="43" cm="1">
        <f t="array" ref="R2442">COUNTIF(Table2[Average imdb],"&lt;"&amp;Table2[[#This Row],[Average imdb]])/COUNT((Table2[Average imdb])-1)</f>
        <v>0.35514511873350924</v>
      </c>
    </row>
    <row r="2443" spans="14:18" x14ac:dyDescent="0.3">
      <c r="N2443" t="s">
        <v>4308</v>
      </c>
      <c r="O2443">
        <v>6.8</v>
      </c>
      <c r="P2443" s="14">
        <f t="shared" si="38"/>
        <v>6.26</v>
      </c>
      <c r="Q2443">
        <f>COUNTIF(preprocessed!$D$2:$D$3791,director!N1361)</f>
        <v>4</v>
      </c>
      <c r="R2443" s="43" cm="1">
        <f t="array" ref="R2443">COUNTIF(Table2[Average imdb],"&lt;"&amp;Table2[[#This Row],[Average imdb]])/COUNT((Table2[Average imdb])-1)</f>
        <v>0.35514511873350924</v>
      </c>
    </row>
    <row r="2444" spans="14:18" x14ac:dyDescent="0.3">
      <c r="N2444" t="s">
        <v>4308</v>
      </c>
      <c r="O2444">
        <v>5.2</v>
      </c>
      <c r="P2444" s="14">
        <f t="shared" si="38"/>
        <v>6.26</v>
      </c>
      <c r="Q2444">
        <f>COUNTIF(preprocessed!$D$2:$D$3791,director!N1294)</f>
        <v>2</v>
      </c>
      <c r="R2444" s="43" cm="1">
        <f t="array" ref="R2444">COUNTIF(Table2[Average imdb],"&lt;"&amp;Table2[[#This Row],[Average imdb]])/COUNT((Table2[Average imdb])-1)</f>
        <v>0.35514511873350924</v>
      </c>
    </row>
    <row r="2445" spans="14:18" x14ac:dyDescent="0.3">
      <c r="N2445" t="s">
        <v>4308</v>
      </c>
      <c r="O2445">
        <v>6.8</v>
      </c>
      <c r="P2445" s="14">
        <f t="shared" si="38"/>
        <v>6.26</v>
      </c>
      <c r="Q2445">
        <f>COUNTIF(preprocessed!$D$2:$D$3791,director!N3460)</f>
        <v>1</v>
      </c>
      <c r="R2445" s="43" cm="1">
        <f t="array" ref="R2445">COUNTIF(Table2[Average imdb],"&lt;"&amp;Table2[[#This Row],[Average imdb]])/COUNT((Table2[Average imdb])-1)</f>
        <v>0.35514511873350924</v>
      </c>
    </row>
    <row r="2446" spans="14:18" x14ac:dyDescent="0.3">
      <c r="N2446" t="s">
        <v>2098</v>
      </c>
      <c r="O2446">
        <v>6.9</v>
      </c>
      <c r="P2446" s="14">
        <f t="shared" si="38"/>
        <v>6.2571428571428571</v>
      </c>
      <c r="Q2446">
        <f>COUNTIF(preprocessed!$D$2:$D$3791,director!N1515)</f>
        <v>3</v>
      </c>
      <c r="R2446" s="43" cm="1">
        <f t="array" ref="R2446">COUNTIF(Table2[Average imdb],"&lt;"&amp;Table2[[#This Row],[Average imdb]])/COUNT((Table2[Average imdb])-1)</f>
        <v>0.35329815303430079</v>
      </c>
    </row>
    <row r="2447" spans="14:18" x14ac:dyDescent="0.3">
      <c r="N2447" t="s">
        <v>2098</v>
      </c>
      <c r="O2447">
        <v>5</v>
      </c>
      <c r="P2447" s="14">
        <f t="shared" si="38"/>
        <v>6.2571428571428571</v>
      </c>
      <c r="Q2447">
        <f>COUNTIF(preprocessed!$D$2:$D$3791,director!N1378)</f>
        <v>5</v>
      </c>
      <c r="R2447" s="43" cm="1">
        <f t="array" ref="R2447">COUNTIF(Table2[Average imdb],"&lt;"&amp;Table2[[#This Row],[Average imdb]])/COUNT((Table2[Average imdb])-1)</f>
        <v>0.35329815303430079</v>
      </c>
    </row>
    <row r="2448" spans="14:18" x14ac:dyDescent="0.3">
      <c r="N2448" t="s">
        <v>2098</v>
      </c>
      <c r="O2448">
        <v>5.9</v>
      </c>
      <c r="P2448" s="14">
        <f t="shared" si="38"/>
        <v>6.2571428571428571</v>
      </c>
      <c r="Q2448">
        <f>COUNTIF(preprocessed!$D$2:$D$3791,director!N2486)</f>
        <v>4</v>
      </c>
      <c r="R2448" s="43" cm="1">
        <f t="array" ref="R2448">COUNTIF(Table2[Average imdb],"&lt;"&amp;Table2[[#This Row],[Average imdb]])/COUNT((Table2[Average imdb])-1)</f>
        <v>0.35329815303430079</v>
      </c>
    </row>
    <row r="2449" spans="14:18" x14ac:dyDescent="0.3">
      <c r="N2449" t="s">
        <v>2098</v>
      </c>
      <c r="O2449">
        <v>7.8</v>
      </c>
      <c r="P2449" s="14">
        <f t="shared" si="38"/>
        <v>6.2571428571428571</v>
      </c>
      <c r="Q2449">
        <f>COUNTIF(preprocessed!$D$2:$D$3791,director!N3054)</f>
        <v>2</v>
      </c>
      <c r="R2449" s="43" cm="1">
        <f t="array" ref="R2449">COUNTIF(Table2[Average imdb],"&lt;"&amp;Table2[[#This Row],[Average imdb]])/COUNT((Table2[Average imdb])-1)</f>
        <v>0.35329815303430079</v>
      </c>
    </row>
    <row r="2450" spans="14:18" x14ac:dyDescent="0.3">
      <c r="N2450" t="s">
        <v>2098</v>
      </c>
      <c r="O2450">
        <v>5.9</v>
      </c>
      <c r="P2450" s="14">
        <f t="shared" si="38"/>
        <v>6.2571428571428571</v>
      </c>
      <c r="Q2450">
        <f>COUNTIF(preprocessed!$D$2:$D$3791,director!N490)</f>
        <v>2</v>
      </c>
      <c r="R2450" s="43" cm="1">
        <f t="array" ref="R2450">COUNTIF(Table2[Average imdb],"&lt;"&amp;Table2[[#This Row],[Average imdb]])/COUNT((Table2[Average imdb])-1)</f>
        <v>0.35329815303430079</v>
      </c>
    </row>
    <row r="2451" spans="14:18" x14ac:dyDescent="0.3">
      <c r="N2451" t="s">
        <v>2098</v>
      </c>
      <c r="O2451">
        <v>5.9</v>
      </c>
      <c r="P2451" s="14">
        <f t="shared" si="38"/>
        <v>6.2571428571428571</v>
      </c>
      <c r="Q2451">
        <f>COUNTIF(preprocessed!$D$2:$D$3791,director!N851)</f>
        <v>1</v>
      </c>
      <c r="R2451" s="43" cm="1">
        <f t="array" ref="R2451">COUNTIF(Table2[Average imdb],"&lt;"&amp;Table2[[#This Row],[Average imdb]])/COUNT((Table2[Average imdb])-1)</f>
        <v>0.35329815303430079</v>
      </c>
    </row>
    <row r="2452" spans="14:18" x14ac:dyDescent="0.3">
      <c r="N2452" t="s">
        <v>2098</v>
      </c>
      <c r="O2452">
        <v>6.4</v>
      </c>
      <c r="P2452" s="14">
        <f t="shared" si="38"/>
        <v>6.2571428571428571</v>
      </c>
      <c r="Q2452">
        <f>COUNTIF(preprocessed!$D$2:$D$3791,director!N2304)</f>
        <v>4</v>
      </c>
      <c r="R2452" s="43" cm="1">
        <f t="array" ref="R2452">COUNTIF(Table2[Average imdb],"&lt;"&amp;Table2[[#This Row],[Average imdb]])/COUNT((Table2[Average imdb])-1)</f>
        <v>0.35329815303430079</v>
      </c>
    </row>
    <row r="2453" spans="14:18" x14ac:dyDescent="0.3">
      <c r="N2453" t="s">
        <v>2230</v>
      </c>
      <c r="O2453">
        <v>6.6</v>
      </c>
      <c r="P2453" s="14">
        <f t="shared" si="38"/>
        <v>6.25</v>
      </c>
      <c r="Q2453">
        <f>COUNTIF(preprocessed!$D$2:$D$3791,director!N795)</f>
        <v>16</v>
      </c>
      <c r="R2453" s="43" cm="1">
        <f t="array" ref="R2453">COUNTIF(Table2[Average imdb],"&lt;"&amp;Table2[[#This Row],[Average imdb]])/COUNT((Table2[Average imdb])-1)</f>
        <v>0.35065963060686017</v>
      </c>
    </row>
    <row r="2454" spans="14:18" x14ac:dyDescent="0.3">
      <c r="N2454" t="s">
        <v>2230</v>
      </c>
      <c r="O2454">
        <v>6.7</v>
      </c>
      <c r="P2454" s="14">
        <f t="shared" si="38"/>
        <v>6.25</v>
      </c>
      <c r="Q2454">
        <f>COUNTIF(preprocessed!$D$2:$D$3791,director!N526)</f>
        <v>13</v>
      </c>
      <c r="R2454" s="43" cm="1">
        <f t="array" ref="R2454">COUNTIF(Table2[Average imdb],"&lt;"&amp;Table2[[#This Row],[Average imdb]])/COUNT((Table2[Average imdb])-1)</f>
        <v>0.35065963060686017</v>
      </c>
    </row>
    <row r="2455" spans="14:18" x14ac:dyDescent="0.3">
      <c r="N2455" t="s">
        <v>3640</v>
      </c>
      <c r="O2455">
        <v>6.1</v>
      </c>
      <c r="P2455" s="14">
        <f t="shared" si="38"/>
        <v>6.25</v>
      </c>
      <c r="Q2455">
        <f>COUNTIF(preprocessed!$D$2:$D$3791,director!N912)</f>
        <v>8</v>
      </c>
      <c r="R2455" s="43" cm="1">
        <f t="array" ref="R2455">COUNTIF(Table2[Average imdb],"&lt;"&amp;Table2[[#This Row],[Average imdb]])/COUNT((Table2[Average imdb])-1)</f>
        <v>0.35065963060686017</v>
      </c>
    </row>
    <row r="2456" spans="14:18" x14ac:dyDescent="0.3">
      <c r="N2456" t="s">
        <v>2230</v>
      </c>
      <c r="O2456">
        <v>7</v>
      </c>
      <c r="P2456" s="14">
        <f t="shared" si="38"/>
        <v>6.25</v>
      </c>
      <c r="Q2456">
        <f>COUNTIF(preprocessed!$D$2:$D$3791,director!N1703)</f>
        <v>3</v>
      </c>
      <c r="R2456" s="43" cm="1">
        <f t="array" ref="R2456">COUNTIF(Table2[Average imdb],"&lt;"&amp;Table2[[#This Row],[Average imdb]])/COUNT((Table2[Average imdb])-1)</f>
        <v>0.35065963060686017</v>
      </c>
    </row>
    <row r="2457" spans="14:18" x14ac:dyDescent="0.3">
      <c r="N2457" t="s">
        <v>3640</v>
      </c>
      <c r="O2457">
        <v>6.4</v>
      </c>
      <c r="P2457" s="14">
        <f t="shared" si="38"/>
        <v>6.25</v>
      </c>
      <c r="Q2457">
        <f>COUNTIF(preprocessed!$D$2:$D$3791,director!N3637)</f>
        <v>6</v>
      </c>
      <c r="R2457" s="43" cm="1">
        <f t="array" ref="R2457">COUNTIF(Table2[Average imdb],"&lt;"&amp;Table2[[#This Row],[Average imdb]])/COUNT((Table2[Average imdb])-1)</f>
        <v>0.35065963060686017</v>
      </c>
    </row>
    <row r="2458" spans="14:18" x14ac:dyDescent="0.3">
      <c r="N2458" t="s">
        <v>2230</v>
      </c>
      <c r="O2458">
        <v>5.6</v>
      </c>
      <c r="P2458" s="14">
        <f t="shared" si="38"/>
        <v>6.25</v>
      </c>
      <c r="Q2458">
        <f>COUNTIF(preprocessed!$D$2:$D$3791,director!N540)</f>
        <v>3</v>
      </c>
      <c r="R2458" s="43" cm="1">
        <f t="array" ref="R2458">COUNTIF(Table2[Average imdb],"&lt;"&amp;Table2[[#This Row],[Average imdb]])/COUNT((Table2[Average imdb])-1)</f>
        <v>0.35065963060686017</v>
      </c>
    </row>
    <row r="2459" spans="14:18" x14ac:dyDescent="0.3">
      <c r="N2459" t="s">
        <v>2230</v>
      </c>
      <c r="O2459">
        <v>6.1</v>
      </c>
      <c r="P2459" s="14">
        <f t="shared" si="38"/>
        <v>6.25</v>
      </c>
      <c r="Q2459">
        <f>COUNTIF(preprocessed!$D$2:$D$3791,director!N1258)</f>
        <v>1</v>
      </c>
      <c r="R2459" s="43" cm="1">
        <f t="array" ref="R2459">COUNTIF(Table2[Average imdb],"&lt;"&amp;Table2[[#This Row],[Average imdb]])/COUNT((Table2[Average imdb])-1)</f>
        <v>0.35065963060686017</v>
      </c>
    </row>
    <row r="2460" spans="14:18" x14ac:dyDescent="0.3">
      <c r="N2460" t="s">
        <v>2230</v>
      </c>
      <c r="O2460">
        <v>5.5</v>
      </c>
      <c r="P2460" s="14">
        <f t="shared" si="38"/>
        <v>6.25</v>
      </c>
      <c r="Q2460">
        <f>COUNTIF(preprocessed!$D$2:$D$3791,director!N1070)</f>
        <v>5</v>
      </c>
      <c r="R2460" s="43" cm="1">
        <f t="array" ref="R2460">COUNTIF(Table2[Average imdb],"&lt;"&amp;Table2[[#This Row],[Average imdb]])/COUNT((Table2[Average imdb])-1)</f>
        <v>0.35065963060686017</v>
      </c>
    </row>
    <row r="2461" spans="14:18" x14ac:dyDescent="0.3">
      <c r="N2461" t="s">
        <v>9397</v>
      </c>
      <c r="O2461">
        <v>5</v>
      </c>
      <c r="P2461" s="14">
        <f t="shared" si="38"/>
        <v>6.25</v>
      </c>
      <c r="Q2461">
        <f>COUNTIF(preprocessed!$D$2:$D$3791,director!N2841)</f>
        <v>6</v>
      </c>
      <c r="R2461" s="43" cm="1">
        <f t="array" ref="R2461">COUNTIF(Table2[Average imdb],"&lt;"&amp;Table2[[#This Row],[Average imdb]])/COUNT((Table2[Average imdb])-1)</f>
        <v>0.35065963060686017</v>
      </c>
    </row>
    <row r="2462" spans="14:18" x14ac:dyDescent="0.3">
      <c r="N2462" t="s">
        <v>9397</v>
      </c>
      <c r="O2462">
        <v>7.5</v>
      </c>
      <c r="P2462" s="14">
        <f t="shared" si="38"/>
        <v>6.25</v>
      </c>
      <c r="Q2462">
        <f>COUNTIF(preprocessed!$D$2:$D$3791,director!N3518)</f>
        <v>1</v>
      </c>
      <c r="R2462" s="43" cm="1">
        <f t="array" ref="R2462">COUNTIF(Table2[Average imdb],"&lt;"&amp;Table2[[#This Row],[Average imdb]])/COUNT((Table2[Average imdb])-1)</f>
        <v>0.35065963060686017</v>
      </c>
    </row>
    <row r="2463" spans="14:18" x14ac:dyDescent="0.3">
      <c r="N2463" t="s">
        <v>2480</v>
      </c>
      <c r="O2463">
        <v>5.9</v>
      </c>
      <c r="P2463" s="14">
        <f t="shared" si="38"/>
        <v>6.2444444444444445</v>
      </c>
      <c r="Q2463">
        <f>COUNTIF(preprocessed!$D$2:$D$3791,director!N1145)</f>
        <v>10</v>
      </c>
      <c r="R2463" s="43" cm="1">
        <f t="array" ref="R2463">COUNTIF(Table2[Average imdb],"&lt;"&amp;Table2[[#This Row],[Average imdb]])/COUNT((Table2[Average imdb])-1)</f>
        <v>0.34828496042216361</v>
      </c>
    </row>
    <row r="2464" spans="14:18" x14ac:dyDescent="0.3">
      <c r="N2464" t="s">
        <v>2480</v>
      </c>
      <c r="O2464">
        <v>6.2</v>
      </c>
      <c r="P2464" s="14">
        <f t="shared" si="38"/>
        <v>6.2444444444444445</v>
      </c>
      <c r="Q2464">
        <f>COUNTIF(preprocessed!$D$2:$D$3791,director!N593)</f>
        <v>2</v>
      </c>
      <c r="R2464" s="43" cm="1">
        <f t="array" ref="R2464">COUNTIF(Table2[Average imdb],"&lt;"&amp;Table2[[#This Row],[Average imdb]])/COUNT((Table2[Average imdb])-1)</f>
        <v>0.34828496042216361</v>
      </c>
    </row>
    <row r="2465" spans="14:18" x14ac:dyDescent="0.3">
      <c r="N2465" t="s">
        <v>2480</v>
      </c>
      <c r="O2465">
        <v>5.8</v>
      </c>
      <c r="P2465" s="14">
        <f t="shared" si="38"/>
        <v>6.2444444444444445</v>
      </c>
      <c r="Q2465">
        <f>COUNTIF(preprocessed!$D$2:$D$3791,director!N826)</f>
        <v>7</v>
      </c>
      <c r="R2465" s="43" cm="1">
        <f t="array" ref="R2465">COUNTIF(Table2[Average imdb],"&lt;"&amp;Table2[[#This Row],[Average imdb]])/COUNT((Table2[Average imdb])-1)</f>
        <v>0.34828496042216361</v>
      </c>
    </row>
    <row r="2466" spans="14:18" x14ac:dyDescent="0.3">
      <c r="N2466" t="s">
        <v>2480</v>
      </c>
      <c r="O2466">
        <v>6.5</v>
      </c>
      <c r="P2466" s="14">
        <f t="shared" si="38"/>
        <v>6.2444444444444445</v>
      </c>
      <c r="Q2466">
        <f>COUNTIF(preprocessed!$D$2:$D$3791,director!N873)</f>
        <v>1</v>
      </c>
      <c r="R2466" s="43" cm="1">
        <f t="array" ref="R2466">COUNTIF(Table2[Average imdb],"&lt;"&amp;Table2[[#This Row],[Average imdb]])/COUNT((Table2[Average imdb])-1)</f>
        <v>0.34828496042216361</v>
      </c>
    </row>
    <row r="2467" spans="14:18" x14ac:dyDescent="0.3">
      <c r="N2467" t="s">
        <v>2480</v>
      </c>
      <c r="O2467">
        <v>7.1</v>
      </c>
      <c r="P2467" s="14">
        <f t="shared" si="38"/>
        <v>6.2444444444444445</v>
      </c>
      <c r="Q2467">
        <f>COUNTIF(preprocessed!$D$2:$D$3791,director!N1913)</f>
        <v>5</v>
      </c>
      <c r="R2467" s="43" cm="1">
        <f t="array" ref="R2467">COUNTIF(Table2[Average imdb],"&lt;"&amp;Table2[[#This Row],[Average imdb]])/COUNT((Table2[Average imdb])-1)</f>
        <v>0.34828496042216361</v>
      </c>
    </row>
    <row r="2468" spans="14:18" x14ac:dyDescent="0.3">
      <c r="N2468" t="s">
        <v>2480</v>
      </c>
      <c r="O2468">
        <v>5.7</v>
      </c>
      <c r="P2468" s="14">
        <f t="shared" si="38"/>
        <v>6.2444444444444445</v>
      </c>
      <c r="Q2468">
        <f>COUNTIF(preprocessed!$D$2:$D$3791,director!N1136)</f>
        <v>4</v>
      </c>
      <c r="R2468" s="43" cm="1">
        <f t="array" ref="R2468">COUNTIF(Table2[Average imdb],"&lt;"&amp;Table2[[#This Row],[Average imdb]])/COUNT((Table2[Average imdb])-1)</f>
        <v>0.34828496042216361</v>
      </c>
    </row>
    <row r="2469" spans="14:18" x14ac:dyDescent="0.3">
      <c r="N2469" t="s">
        <v>2480</v>
      </c>
      <c r="O2469">
        <v>6.9</v>
      </c>
      <c r="P2469" s="14">
        <f t="shared" si="38"/>
        <v>6.2444444444444445</v>
      </c>
      <c r="Q2469">
        <f>COUNTIF(preprocessed!$D$2:$D$3791,director!N1795)</f>
        <v>4</v>
      </c>
      <c r="R2469" s="43" cm="1">
        <f t="array" ref="R2469">COUNTIF(Table2[Average imdb],"&lt;"&amp;Table2[[#This Row],[Average imdb]])/COUNT((Table2[Average imdb])-1)</f>
        <v>0.34828496042216361</v>
      </c>
    </row>
    <row r="2470" spans="14:18" x14ac:dyDescent="0.3">
      <c r="N2470" t="s">
        <v>2480</v>
      </c>
      <c r="O2470">
        <v>6.2</v>
      </c>
      <c r="P2470" s="14">
        <f t="shared" si="38"/>
        <v>6.2444444444444445</v>
      </c>
      <c r="Q2470">
        <f>COUNTIF(preprocessed!$D$2:$D$3791,director!N1190)</f>
        <v>3</v>
      </c>
      <c r="R2470" s="43" cm="1">
        <f t="array" ref="R2470">COUNTIF(Table2[Average imdb],"&lt;"&amp;Table2[[#This Row],[Average imdb]])/COUNT((Table2[Average imdb])-1)</f>
        <v>0.34828496042216361</v>
      </c>
    </row>
    <row r="2471" spans="14:18" x14ac:dyDescent="0.3">
      <c r="N2471" t="s">
        <v>2480</v>
      </c>
      <c r="O2471">
        <v>5.9</v>
      </c>
      <c r="P2471" s="14">
        <f t="shared" si="38"/>
        <v>6.2444444444444445</v>
      </c>
      <c r="Q2471">
        <f>COUNTIF(preprocessed!$D$2:$D$3791,director!N608)</f>
        <v>8</v>
      </c>
      <c r="R2471" s="43" cm="1">
        <f t="array" ref="R2471">COUNTIF(Table2[Average imdb],"&lt;"&amp;Table2[[#This Row],[Average imdb]])/COUNT((Table2[Average imdb])-1)</f>
        <v>0.34828496042216361</v>
      </c>
    </row>
    <row r="2472" spans="14:18" x14ac:dyDescent="0.3">
      <c r="N2472" t="s">
        <v>3927</v>
      </c>
      <c r="O2472">
        <v>6.4</v>
      </c>
      <c r="P2472" s="14">
        <f t="shared" si="38"/>
        <v>6.2333333333333334</v>
      </c>
      <c r="Q2472">
        <f>COUNTIF(preprocessed!$D$2:$D$3791,director!N1208)</f>
        <v>13</v>
      </c>
      <c r="R2472" s="43" cm="1">
        <f t="array" ref="R2472">COUNTIF(Table2[Average imdb],"&lt;"&amp;Table2[[#This Row],[Average imdb]])/COUNT((Table2[Average imdb])-1)</f>
        <v>0.34749340369393139</v>
      </c>
    </row>
    <row r="2473" spans="14:18" x14ac:dyDescent="0.3">
      <c r="N2473" t="s">
        <v>3927</v>
      </c>
      <c r="O2473">
        <v>6.3</v>
      </c>
      <c r="P2473" s="14">
        <f t="shared" si="38"/>
        <v>6.2333333333333334</v>
      </c>
      <c r="Q2473">
        <f>COUNTIF(preprocessed!$D$2:$D$3791,director!N1009)</f>
        <v>1</v>
      </c>
      <c r="R2473" s="43" cm="1">
        <f t="array" ref="R2473">COUNTIF(Table2[Average imdb],"&lt;"&amp;Table2[[#This Row],[Average imdb]])/COUNT((Table2[Average imdb])-1)</f>
        <v>0.34749340369393139</v>
      </c>
    </row>
    <row r="2474" spans="14:18" x14ac:dyDescent="0.3">
      <c r="N2474" t="s">
        <v>3927</v>
      </c>
      <c r="O2474">
        <v>6</v>
      </c>
      <c r="P2474" s="14">
        <f t="shared" si="38"/>
        <v>6.2333333333333334</v>
      </c>
      <c r="Q2474">
        <f>COUNTIF(preprocessed!$D$2:$D$3791,director!N992)</f>
        <v>3</v>
      </c>
      <c r="R2474" s="43" cm="1">
        <f t="array" ref="R2474">COUNTIF(Table2[Average imdb],"&lt;"&amp;Table2[[#This Row],[Average imdb]])/COUNT((Table2[Average imdb])-1)</f>
        <v>0.34749340369393139</v>
      </c>
    </row>
    <row r="2475" spans="14:18" x14ac:dyDescent="0.3">
      <c r="N2475" t="s">
        <v>4105</v>
      </c>
      <c r="O2475">
        <v>6.1</v>
      </c>
      <c r="P2475" s="14">
        <f t="shared" si="38"/>
        <v>6.2249999999999996</v>
      </c>
      <c r="Q2475">
        <f>COUNTIF(preprocessed!$D$2:$D$3791,director!N1598)</f>
        <v>3</v>
      </c>
      <c r="R2475" s="43" cm="1">
        <f t="array" ref="R2475">COUNTIF(Table2[Average imdb],"&lt;"&amp;Table2[[#This Row],[Average imdb]])/COUNT((Table2[Average imdb])-1)</f>
        <v>0.34538258575197889</v>
      </c>
    </row>
    <row r="2476" spans="14:18" x14ac:dyDescent="0.3">
      <c r="N2476" t="s">
        <v>4105</v>
      </c>
      <c r="O2476">
        <v>6.8</v>
      </c>
      <c r="P2476" s="14">
        <f t="shared" si="38"/>
        <v>6.2249999999999996</v>
      </c>
      <c r="Q2476">
        <f>COUNTIF(preprocessed!$D$2:$D$3791,director!N3094)</f>
        <v>9</v>
      </c>
      <c r="R2476" s="43" cm="1">
        <f t="array" ref="R2476">COUNTIF(Table2[Average imdb],"&lt;"&amp;Table2[[#This Row],[Average imdb]])/COUNT((Table2[Average imdb])-1)</f>
        <v>0.34538258575197889</v>
      </c>
    </row>
    <row r="2477" spans="14:18" x14ac:dyDescent="0.3">
      <c r="N2477" t="s">
        <v>4105</v>
      </c>
      <c r="O2477">
        <v>6.1</v>
      </c>
      <c r="P2477" s="14">
        <f t="shared" si="38"/>
        <v>6.2249999999999996</v>
      </c>
      <c r="Q2477">
        <f>COUNTIF(preprocessed!$D$2:$D$3791,director!N1044)</f>
        <v>1</v>
      </c>
      <c r="R2477" s="43" cm="1">
        <f t="array" ref="R2477">COUNTIF(Table2[Average imdb],"&lt;"&amp;Table2[[#This Row],[Average imdb]])/COUNT((Table2[Average imdb])-1)</f>
        <v>0.34538258575197889</v>
      </c>
    </row>
    <row r="2478" spans="14:18" x14ac:dyDescent="0.3">
      <c r="N2478" t="s">
        <v>4105</v>
      </c>
      <c r="O2478">
        <v>5.9</v>
      </c>
      <c r="P2478" s="14">
        <f t="shared" si="38"/>
        <v>6.2249999999999996</v>
      </c>
      <c r="Q2478">
        <f>COUNTIF(preprocessed!$D$2:$D$3791,director!N1458)</f>
        <v>1</v>
      </c>
      <c r="R2478" s="43" cm="1">
        <f t="array" ref="R2478">COUNTIF(Table2[Average imdb],"&lt;"&amp;Table2[[#This Row],[Average imdb]])/COUNT((Table2[Average imdb])-1)</f>
        <v>0.34538258575197889</v>
      </c>
    </row>
    <row r="2479" spans="14:18" x14ac:dyDescent="0.3">
      <c r="N2479" t="s">
        <v>5248</v>
      </c>
      <c r="O2479">
        <v>5.5</v>
      </c>
      <c r="P2479" s="14">
        <f t="shared" si="38"/>
        <v>6.2250000000000005</v>
      </c>
      <c r="Q2479">
        <f>COUNTIF(preprocessed!$D$2:$D$3791,director!N1879)</f>
        <v>2</v>
      </c>
      <c r="R2479" s="43" cm="1">
        <f t="array" ref="R2479">COUNTIF(Table2[Average imdb],"&lt;"&amp;Table2[[#This Row],[Average imdb]])/COUNT((Table2[Average imdb])-1)</f>
        <v>0.34538258575197889</v>
      </c>
    </row>
    <row r="2480" spans="14:18" x14ac:dyDescent="0.3">
      <c r="N2480" t="s">
        <v>5248</v>
      </c>
      <c r="O2480">
        <v>6.2</v>
      </c>
      <c r="P2480" s="14">
        <f t="shared" si="38"/>
        <v>6.2250000000000005</v>
      </c>
      <c r="Q2480">
        <f>COUNTIF(preprocessed!$D$2:$D$3791,director!N1365)</f>
        <v>2</v>
      </c>
      <c r="R2480" s="43" cm="1">
        <f t="array" ref="R2480">COUNTIF(Table2[Average imdb],"&lt;"&amp;Table2[[#This Row],[Average imdb]])/COUNT((Table2[Average imdb])-1)</f>
        <v>0.34538258575197889</v>
      </c>
    </row>
    <row r="2481" spans="14:18" x14ac:dyDescent="0.3">
      <c r="N2481" t="s">
        <v>5248</v>
      </c>
      <c r="O2481">
        <v>6.4</v>
      </c>
      <c r="P2481" s="14">
        <f t="shared" si="38"/>
        <v>6.2250000000000005</v>
      </c>
      <c r="Q2481">
        <f>COUNTIF(preprocessed!$D$2:$D$3791,director!N2261)</f>
        <v>1</v>
      </c>
      <c r="R2481" s="43" cm="1">
        <f t="array" ref="R2481">COUNTIF(Table2[Average imdb],"&lt;"&amp;Table2[[#This Row],[Average imdb]])/COUNT((Table2[Average imdb])-1)</f>
        <v>0.34538258575197889</v>
      </c>
    </row>
    <row r="2482" spans="14:18" x14ac:dyDescent="0.3">
      <c r="N2482" t="s">
        <v>5248</v>
      </c>
      <c r="O2482">
        <v>6.8</v>
      </c>
      <c r="P2482" s="14">
        <f t="shared" si="38"/>
        <v>6.2250000000000005</v>
      </c>
      <c r="Q2482">
        <f>COUNTIF(preprocessed!$D$2:$D$3791,director!N3400)</f>
        <v>1</v>
      </c>
      <c r="R2482" s="43" cm="1">
        <f t="array" ref="R2482">COUNTIF(Table2[Average imdb],"&lt;"&amp;Table2[[#This Row],[Average imdb]])/COUNT((Table2[Average imdb])-1)</f>
        <v>0.34538258575197889</v>
      </c>
    </row>
    <row r="2483" spans="14:18" x14ac:dyDescent="0.3">
      <c r="N2483" t="s">
        <v>3516</v>
      </c>
      <c r="O2483">
        <v>6.3</v>
      </c>
      <c r="P2483" s="14">
        <f t="shared" si="38"/>
        <v>6.1999999999999993</v>
      </c>
      <c r="Q2483">
        <f>COUNTIF(preprocessed!$D$2:$D$3791,director!N1492)</f>
        <v>5</v>
      </c>
      <c r="R2483" s="43" cm="1">
        <f t="array" ref="R2483">COUNTIF(Table2[Average imdb],"&lt;"&amp;Table2[[#This Row],[Average imdb]])/COUNT((Table2[Average imdb])-1)</f>
        <v>0.32823218997361475</v>
      </c>
    </row>
    <row r="2484" spans="14:18" x14ac:dyDescent="0.3">
      <c r="N2484" t="s">
        <v>3516</v>
      </c>
      <c r="O2484">
        <v>6.7</v>
      </c>
      <c r="P2484" s="14">
        <f t="shared" si="38"/>
        <v>6.1999999999999993</v>
      </c>
      <c r="Q2484">
        <f>COUNTIF(preprocessed!$D$2:$D$3791,director!N1765)</f>
        <v>3</v>
      </c>
      <c r="R2484" s="43" cm="1">
        <f t="array" ref="R2484">COUNTIF(Table2[Average imdb],"&lt;"&amp;Table2[[#This Row],[Average imdb]])/COUNT((Table2[Average imdb])-1)</f>
        <v>0.32823218997361475</v>
      </c>
    </row>
    <row r="2485" spans="14:18" x14ac:dyDescent="0.3">
      <c r="N2485" t="s">
        <v>2775</v>
      </c>
      <c r="O2485">
        <v>6.1</v>
      </c>
      <c r="P2485" s="14">
        <f t="shared" si="38"/>
        <v>6.1999999999999993</v>
      </c>
      <c r="Q2485">
        <f>COUNTIF(preprocessed!$D$2:$D$3791,director!N2153)</f>
        <v>9</v>
      </c>
      <c r="R2485" s="43" cm="1">
        <f t="array" ref="R2485">COUNTIF(Table2[Average imdb],"&lt;"&amp;Table2[[#This Row],[Average imdb]])/COUNT((Table2[Average imdb])-1)</f>
        <v>0.32823218997361475</v>
      </c>
    </row>
    <row r="2486" spans="14:18" x14ac:dyDescent="0.3">
      <c r="N2486" t="s">
        <v>3516</v>
      </c>
      <c r="O2486">
        <v>6.2</v>
      </c>
      <c r="P2486" s="14">
        <f t="shared" si="38"/>
        <v>6.1999999999999993</v>
      </c>
      <c r="Q2486">
        <f>COUNTIF(preprocessed!$D$2:$D$3791,director!N2778)</f>
        <v>3</v>
      </c>
      <c r="R2486" s="43" cm="1">
        <f t="array" ref="R2486">COUNTIF(Table2[Average imdb],"&lt;"&amp;Table2[[#This Row],[Average imdb]])/COUNT((Table2[Average imdb])-1)</f>
        <v>0.32823218997361475</v>
      </c>
    </row>
    <row r="2487" spans="14:18" x14ac:dyDescent="0.3">
      <c r="N2487" t="s">
        <v>2775</v>
      </c>
      <c r="O2487">
        <v>6.3</v>
      </c>
      <c r="P2487" s="14">
        <f t="shared" si="38"/>
        <v>6.1999999999999993</v>
      </c>
      <c r="Q2487">
        <f>COUNTIF(preprocessed!$D$2:$D$3791,director!N671)</f>
        <v>1</v>
      </c>
      <c r="R2487" s="43" cm="1">
        <f t="array" ref="R2487">COUNTIF(Table2[Average imdb],"&lt;"&amp;Table2[[#This Row],[Average imdb]])/COUNT((Table2[Average imdb])-1)</f>
        <v>0.32823218997361475</v>
      </c>
    </row>
    <row r="2488" spans="14:18" x14ac:dyDescent="0.3">
      <c r="N2488" t="s">
        <v>3516</v>
      </c>
      <c r="O2488">
        <v>5.6</v>
      </c>
      <c r="P2488" s="14">
        <f t="shared" si="38"/>
        <v>6.1999999999999993</v>
      </c>
      <c r="Q2488">
        <f>COUNTIF(preprocessed!$D$2:$D$3791,director!N874)</f>
        <v>1</v>
      </c>
      <c r="R2488" s="43" cm="1">
        <f t="array" ref="R2488">COUNTIF(Table2[Average imdb],"&lt;"&amp;Table2[[#This Row],[Average imdb]])/COUNT((Table2[Average imdb])-1)</f>
        <v>0.32823218997361475</v>
      </c>
    </row>
    <row r="2489" spans="14:18" x14ac:dyDescent="0.3">
      <c r="N2489" t="s">
        <v>3713</v>
      </c>
      <c r="O2489">
        <v>6.2</v>
      </c>
      <c r="P2489" s="14">
        <f t="shared" si="38"/>
        <v>6.2</v>
      </c>
      <c r="Q2489">
        <f>COUNTIF(preprocessed!$D$2:$D$3791,director!N931)</f>
        <v>14</v>
      </c>
      <c r="R2489" s="43" cm="1">
        <f t="array" ref="R2489">COUNTIF(Table2[Average imdb],"&lt;"&amp;Table2[[#This Row],[Average imdb]])/COUNT((Table2[Average imdb])-1)</f>
        <v>0.32823218997361475</v>
      </c>
    </row>
    <row r="2490" spans="14:18" x14ac:dyDescent="0.3">
      <c r="N2490" t="s">
        <v>2253</v>
      </c>
      <c r="O2490">
        <v>4.7</v>
      </c>
      <c r="P2490" s="14">
        <f t="shared" si="38"/>
        <v>6.2</v>
      </c>
      <c r="Q2490">
        <f>COUNTIF(preprocessed!$D$2:$D$3791,director!N532)</f>
        <v>13</v>
      </c>
      <c r="R2490" s="43" cm="1">
        <f t="array" ref="R2490">COUNTIF(Table2[Average imdb],"&lt;"&amp;Table2[[#This Row],[Average imdb]])/COUNT((Table2[Average imdb])-1)</f>
        <v>0.32823218997361475</v>
      </c>
    </row>
    <row r="2491" spans="14:18" x14ac:dyDescent="0.3">
      <c r="N2491" t="s">
        <v>6561</v>
      </c>
      <c r="O2491">
        <v>4.5999999999999996</v>
      </c>
      <c r="P2491" s="14">
        <f t="shared" si="38"/>
        <v>6.2</v>
      </c>
      <c r="Q2491">
        <f>COUNTIF(preprocessed!$D$2:$D$3791,director!N1748)</f>
        <v>11</v>
      </c>
      <c r="R2491" s="43" cm="1">
        <f t="array" ref="R2491">COUNTIF(Table2[Average imdb],"&lt;"&amp;Table2[[#This Row],[Average imdb]])/COUNT((Table2[Average imdb])-1)</f>
        <v>0.32823218997361475</v>
      </c>
    </row>
    <row r="2492" spans="14:18" x14ac:dyDescent="0.3">
      <c r="N2492" t="s">
        <v>4412</v>
      </c>
      <c r="O2492">
        <v>6.6</v>
      </c>
      <c r="P2492" s="14">
        <f t="shared" si="38"/>
        <v>6.2</v>
      </c>
      <c r="Q2492">
        <f>COUNTIF(preprocessed!$D$2:$D$3791,director!N1773)</f>
        <v>9</v>
      </c>
      <c r="R2492" s="43" cm="1">
        <f t="array" ref="R2492">COUNTIF(Table2[Average imdb],"&lt;"&amp;Table2[[#This Row],[Average imdb]])/COUNT((Table2[Average imdb])-1)</f>
        <v>0.32823218997361475</v>
      </c>
    </row>
    <row r="2493" spans="14:18" x14ac:dyDescent="0.3">
      <c r="N2493" t="s">
        <v>2516</v>
      </c>
      <c r="O2493">
        <v>6.6</v>
      </c>
      <c r="P2493" s="14">
        <f t="shared" si="38"/>
        <v>6.2</v>
      </c>
      <c r="Q2493">
        <f>COUNTIF(preprocessed!$D$2:$D$3791,director!N1543)</f>
        <v>8</v>
      </c>
      <c r="R2493" s="43" cm="1">
        <f t="array" ref="R2493">COUNTIF(Table2[Average imdb],"&lt;"&amp;Table2[[#This Row],[Average imdb]])/COUNT((Table2[Average imdb])-1)</f>
        <v>0.32823218997361475</v>
      </c>
    </row>
    <row r="2494" spans="14:18" x14ac:dyDescent="0.3">
      <c r="N2494" t="s">
        <v>1101</v>
      </c>
      <c r="O2494">
        <v>6.2</v>
      </c>
      <c r="P2494" s="14">
        <f t="shared" si="38"/>
        <v>6.2</v>
      </c>
      <c r="Q2494">
        <f>COUNTIF(preprocessed!$D$2:$D$3791,director!N2716)</f>
        <v>4</v>
      </c>
      <c r="R2494" s="43" cm="1">
        <f t="array" ref="R2494">COUNTIF(Table2[Average imdb],"&lt;"&amp;Table2[[#This Row],[Average imdb]])/COUNT((Table2[Average imdb])-1)</f>
        <v>0.32823218997361475</v>
      </c>
    </row>
    <row r="2495" spans="14:18" x14ac:dyDescent="0.3">
      <c r="N2495" t="s">
        <v>3089</v>
      </c>
      <c r="O2495">
        <v>6.2</v>
      </c>
      <c r="P2495" s="14">
        <f t="shared" si="38"/>
        <v>6.2</v>
      </c>
      <c r="Q2495">
        <f>COUNTIF(preprocessed!$D$2:$D$3791,director!N758)</f>
        <v>7</v>
      </c>
      <c r="R2495" s="43" cm="1">
        <f t="array" ref="R2495">COUNTIF(Table2[Average imdb],"&lt;"&amp;Table2[[#This Row],[Average imdb]])/COUNT((Table2[Average imdb])-1)</f>
        <v>0.32823218997361475</v>
      </c>
    </row>
    <row r="2496" spans="14:18" x14ac:dyDescent="0.3">
      <c r="N2496" t="s">
        <v>1362</v>
      </c>
      <c r="O2496">
        <v>6</v>
      </c>
      <c r="P2496" s="14">
        <f t="shared" si="38"/>
        <v>6.2</v>
      </c>
      <c r="Q2496">
        <f>COUNTIF(preprocessed!$D$2:$D$3791,director!N800)</f>
        <v>7</v>
      </c>
      <c r="R2496" s="43" cm="1">
        <f t="array" ref="R2496">COUNTIF(Table2[Average imdb],"&lt;"&amp;Table2[[#This Row],[Average imdb]])/COUNT((Table2[Average imdb])-1)</f>
        <v>0.32823218997361475</v>
      </c>
    </row>
    <row r="2497" spans="14:18" x14ac:dyDescent="0.3">
      <c r="N2497" t="s">
        <v>1362</v>
      </c>
      <c r="O2497">
        <v>6.7</v>
      </c>
      <c r="P2497" s="14">
        <f t="shared" si="38"/>
        <v>6.2</v>
      </c>
      <c r="Q2497">
        <f>COUNTIF(preprocessed!$D$2:$D$3791,director!N807)</f>
        <v>7</v>
      </c>
      <c r="R2497" s="43" cm="1">
        <f t="array" ref="R2497">COUNTIF(Table2[Average imdb],"&lt;"&amp;Table2[[#This Row],[Average imdb]])/COUNT((Table2[Average imdb])-1)</f>
        <v>0.32823218997361475</v>
      </c>
    </row>
    <row r="2498" spans="14:18" x14ac:dyDescent="0.3">
      <c r="N2498" t="s">
        <v>8601</v>
      </c>
      <c r="O2498">
        <v>6.2</v>
      </c>
      <c r="P2498" s="14">
        <f t="shared" ref="P2498:P2561" si="39">AVERAGEIF($N$2:$N$3791,N2498,$O$2:$O$3791)</f>
        <v>6.2</v>
      </c>
      <c r="Q2498">
        <f>COUNTIF(preprocessed!$D$2:$D$3791,director!N2353)</f>
        <v>7</v>
      </c>
      <c r="R2498" s="43" cm="1">
        <f t="array" ref="R2498">COUNTIF(Table2[Average imdb],"&lt;"&amp;Table2[[#This Row],[Average imdb]])/COUNT((Table2[Average imdb])-1)</f>
        <v>0.32823218997361475</v>
      </c>
    </row>
    <row r="2499" spans="14:18" x14ac:dyDescent="0.3">
      <c r="N2499" t="s">
        <v>8917</v>
      </c>
      <c r="O2499">
        <v>6.2</v>
      </c>
      <c r="P2499" s="14">
        <f t="shared" si="39"/>
        <v>6.2</v>
      </c>
      <c r="Q2499">
        <f>COUNTIF(preprocessed!$D$2:$D$3791,director!N2448)</f>
        <v>7</v>
      </c>
      <c r="R2499" s="43" cm="1">
        <f t="array" ref="R2499">COUNTIF(Table2[Average imdb],"&lt;"&amp;Table2[[#This Row],[Average imdb]])/COUNT((Table2[Average imdb])-1)</f>
        <v>0.32823218997361475</v>
      </c>
    </row>
    <row r="2500" spans="14:18" x14ac:dyDescent="0.3">
      <c r="N2500" t="s">
        <v>4760</v>
      </c>
      <c r="O2500">
        <v>6.2</v>
      </c>
      <c r="P2500" s="14">
        <f t="shared" si="39"/>
        <v>6.2</v>
      </c>
      <c r="Q2500">
        <f>COUNTIF(preprocessed!$D$2:$D$3791,director!N1225)</f>
        <v>6</v>
      </c>
      <c r="R2500" s="43" cm="1">
        <f t="array" ref="R2500">COUNTIF(Table2[Average imdb],"&lt;"&amp;Table2[[#This Row],[Average imdb]])/COUNT((Table2[Average imdb])-1)</f>
        <v>0.32823218997361475</v>
      </c>
    </row>
    <row r="2501" spans="14:18" x14ac:dyDescent="0.3">
      <c r="N2501" t="s">
        <v>8645</v>
      </c>
      <c r="O2501">
        <v>6.2</v>
      </c>
      <c r="P2501" s="14">
        <f t="shared" si="39"/>
        <v>6.2</v>
      </c>
      <c r="Q2501">
        <f>COUNTIF(preprocessed!$D$2:$D$3791,director!N2366)</f>
        <v>4</v>
      </c>
      <c r="R2501" s="43" cm="1">
        <f t="array" ref="R2501">COUNTIF(Table2[Average imdb],"&lt;"&amp;Table2[[#This Row],[Average imdb]])/COUNT((Table2[Average imdb])-1)</f>
        <v>0.32823218997361475</v>
      </c>
    </row>
    <row r="2502" spans="14:18" x14ac:dyDescent="0.3">
      <c r="N2502" t="s">
        <v>13098</v>
      </c>
      <c r="O2502">
        <v>6.2</v>
      </c>
      <c r="P2502" s="14">
        <f t="shared" si="39"/>
        <v>6.2</v>
      </c>
      <c r="Q2502">
        <f>COUNTIF(preprocessed!$D$2:$D$3791,director!N3596)</f>
        <v>6</v>
      </c>
      <c r="R2502" s="43" cm="1">
        <f t="array" ref="R2502">COUNTIF(Table2[Average imdb],"&lt;"&amp;Table2[[#This Row],[Average imdb]])/COUNT((Table2[Average imdb])-1)</f>
        <v>0.32823218997361475</v>
      </c>
    </row>
    <row r="2503" spans="14:18" x14ac:dyDescent="0.3">
      <c r="N2503" t="s">
        <v>4412</v>
      </c>
      <c r="O2503">
        <v>6.5</v>
      </c>
      <c r="P2503" s="14">
        <f t="shared" si="39"/>
        <v>6.2</v>
      </c>
      <c r="Q2503">
        <f>COUNTIF(preprocessed!$D$2:$D$3791,director!N1226)</f>
        <v>6</v>
      </c>
      <c r="R2503" s="43" cm="1">
        <f t="array" ref="R2503">COUNTIF(Table2[Average imdb],"&lt;"&amp;Table2[[#This Row],[Average imdb]])/COUNT((Table2[Average imdb])-1)</f>
        <v>0.32823218997361475</v>
      </c>
    </row>
    <row r="2504" spans="14:18" x14ac:dyDescent="0.3">
      <c r="N2504" t="s">
        <v>1362</v>
      </c>
      <c r="O2504">
        <v>5.4</v>
      </c>
      <c r="P2504" s="14">
        <f t="shared" si="39"/>
        <v>6.2</v>
      </c>
      <c r="Q2504">
        <f>COUNTIF(preprocessed!$D$2:$D$3791,director!N304)</f>
        <v>5</v>
      </c>
      <c r="R2504" s="43" cm="1">
        <f t="array" ref="R2504">COUNTIF(Table2[Average imdb],"&lt;"&amp;Table2[[#This Row],[Average imdb]])/COUNT((Table2[Average imdb])-1)</f>
        <v>0.32823218997361475</v>
      </c>
    </row>
    <row r="2505" spans="14:18" x14ac:dyDescent="0.3">
      <c r="N2505" t="s">
        <v>5312</v>
      </c>
      <c r="O2505">
        <v>6.2</v>
      </c>
      <c r="P2505" s="14">
        <f t="shared" si="39"/>
        <v>6.2</v>
      </c>
      <c r="Q2505">
        <f>COUNTIF(preprocessed!$D$2:$D$3791,director!N1382)</f>
        <v>5</v>
      </c>
      <c r="R2505" s="43" cm="1">
        <f t="array" ref="R2505">COUNTIF(Table2[Average imdb],"&lt;"&amp;Table2[[#This Row],[Average imdb]])/COUNT((Table2[Average imdb])-1)</f>
        <v>0.32823218997361475</v>
      </c>
    </row>
    <row r="2506" spans="14:18" x14ac:dyDescent="0.3">
      <c r="N2506" t="s">
        <v>1093</v>
      </c>
      <c r="O2506">
        <v>6.2</v>
      </c>
      <c r="P2506" s="14">
        <f t="shared" si="39"/>
        <v>6.2</v>
      </c>
      <c r="Q2506">
        <f>COUNTIF(preprocessed!$D$2:$D$3791,director!N1870)</f>
        <v>5</v>
      </c>
      <c r="R2506" s="43" cm="1">
        <f t="array" ref="R2506">COUNTIF(Table2[Average imdb],"&lt;"&amp;Table2[[#This Row],[Average imdb]])/COUNT((Table2[Average imdb])-1)</f>
        <v>0.32823218997361475</v>
      </c>
    </row>
    <row r="2507" spans="14:18" x14ac:dyDescent="0.3">
      <c r="N2507" t="s">
        <v>7866</v>
      </c>
      <c r="O2507">
        <v>6.2</v>
      </c>
      <c r="P2507" s="14">
        <f t="shared" si="39"/>
        <v>6.2</v>
      </c>
      <c r="Q2507">
        <f>COUNTIF(preprocessed!$D$2:$D$3791,director!N2136)</f>
        <v>5</v>
      </c>
      <c r="R2507" s="43" cm="1">
        <f t="array" ref="R2507">COUNTIF(Table2[Average imdb],"&lt;"&amp;Table2[[#This Row],[Average imdb]])/COUNT((Table2[Average imdb])-1)</f>
        <v>0.32823218997361475</v>
      </c>
    </row>
    <row r="2508" spans="14:18" x14ac:dyDescent="0.3">
      <c r="N2508" t="s">
        <v>8531</v>
      </c>
      <c r="O2508">
        <v>6.2</v>
      </c>
      <c r="P2508" s="14">
        <f t="shared" si="39"/>
        <v>6.2</v>
      </c>
      <c r="Q2508">
        <f>COUNTIF(preprocessed!$D$2:$D$3791,director!N2331)</f>
        <v>5</v>
      </c>
      <c r="R2508" s="43" cm="1">
        <f t="array" ref="R2508">COUNTIF(Table2[Average imdb],"&lt;"&amp;Table2[[#This Row],[Average imdb]])/COUNT((Table2[Average imdb])-1)</f>
        <v>0.32823218997361475</v>
      </c>
    </row>
    <row r="2509" spans="14:18" x14ac:dyDescent="0.3">
      <c r="N2509" t="s">
        <v>4412</v>
      </c>
      <c r="O2509">
        <v>6.4</v>
      </c>
      <c r="P2509" s="14">
        <f t="shared" si="39"/>
        <v>6.2</v>
      </c>
      <c r="Q2509">
        <f>COUNTIF(preprocessed!$D$2:$D$3791,director!N1127)</f>
        <v>5</v>
      </c>
      <c r="R2509" s="43" cm="1">
        <f t="array" ref="R2509">COUNTIF(Table2[Average imdb],"&lt;"&amp;Table2[[#This Row],[Average imdb]])/COUNT((Table2[Average imdb])-1)</f>
        <v>0.32823218997361475</v>
      </c>
    </row>
    <row r="2510" spans="14:18" x14ac:dyDescent="0.3">
      <c r="N2510" t="s">
        <v>4699</v>
      </c>
      <c r="O2510">
        <v>6.2</v>
      </c>
      <c r="P2510" s="14">
        <f t="shared" si="39"/>
        <v>6.2</v>
      </c>
      <c r="Q2510">
        <f>COUNTIF(preprocessed!$D$2:$D$3791,director!N1209)</f>
        <v>4</v>
      </c>
      <c r="R2510" s="43" cm="1">
        <f t="array" ref="R2510">COUNTIF(Table2[Average imdb],"&lt;"&amp;Table2[[#This Row],[Average imdb]])/COUNT((Table2[Average imdb])-1)</f>
        <v>0.32823218997361475</v>
      </c>
    </row>
    <row r="2511" spans="14:18" x14ac:dyDescent="0.3">
      <c r="N2511" t="s">
        <v>1145</v>
      </c>
      <c r="O2511">
        <v>6.2</v>
      </c>
      <c r="P2511" s="14">
        <f t="shared" si="39"/>
        <v>6.2</v>
      </c>
      <c r="Q2511">
        <f>COUNTIF(preprocessed!$D$2:$D$3791,director!N251)</f>
        <v>3</v>
      </c>
      <c r="R2511" s="43" cm="1">
        <f t="array" ref="R2511">COUNTIF(Table2[Average imdb],"&lt;"&amp;Table2[[#This Row],[Average imdb]])/COUNT((Table2[Average imdb])-1)</f>
        <v>0.32823218997361475</v>
      </c>
    </row>
    <row r="2512" spans="14:18" x14ac:dyDescent="0.3">
      <c r="N2512" t="s">
        <v>7210</v>
      </c>
      <c r="O2512">
        <v>6.2</v>
      </c>
      <c r="P2512" s="14">
        <f t="shared" si="39"/>
        <v>6.2</v>
      </c>
      <c r="Q2512">
        <f>COUNTIF(preprocessed!$D$2:$D$3791,director!N1941)</f>
        <v>3</v>
      </c>
      <c r="R2512" s="43" cm="1">
        <f t="array" ref="R2512">COUNTIF(Table2[Average imdb],"&lt;"&amp;Table2[[#This Row],[Average imdb]])/COUNT((Table2[Average imdb])-1)</f>
        <v>0.32823218997361475</v>
      </c>
    </row>
    <row r="2513" spans="14:18" x14ac:dyDescent="0.3">
      <c r="N2513" t="s">
        <v>10261</v>
      </c>
      <c r="O2513">
        <v>6.2</v>
      </c>
      <c r="P2513" s="14">
        <f t="shared" si="39"/>
        <v>6.2</v>
      </c>
      <c r="Q2513">
        <f>COUNTIF(preprocessed!$D$2:$D$3791,director!N2849)</f>
        <v>1</v>
      </c>
      <c r="R2513" s="43" cm="1">
        <f t="array" ref="R2513">COUNTIF(Table2[Average imdb],"&lt;"&amp;Table2[[#This Row],[Average imdb]])/COUNT((Table2[Average imdb])-1)</f>
        <v>0.32823218997361475</v>
      </c>
    </row>
    <row r="2514" spans="14:18" x14ac:dyDescent="0.3">
      <c r="N2514" t="s">
        <v>12626</v>
      </c>
      <c r="O2514">
        <v>6.2</v>
      </c>
      <c r="P2514" s="14">
        <f t="shared" si="39"/>
        <v>6.2</v>
      </c>
      <c r="Q2514">
        <f>COUNTIF(preprocessed!$D$2:$D$3791,director!N3480)</f>
        <v>3</v>
      </c>
      <c r="R2514" s="43" cm="1">
        <f t="array" ref="R2514">COUNTIF(Table2[Average imdb],"&lt;"&amp;Table2[[#This Row],[Average imdb]])/COUNT((Table2[Average imdb])-1)</f>
        <v>0.32823218997361475</v>
      </c>
    </row>
    <row r="2515" spans="14:18" x14ac:dyDescent="0.3">
      <c r="N2515" t="s">
        <v>13505</v>
      </c>
      <c r="O2515">
        <v>6.2</v>
      </c>
      <c r="P2515" s="14">
        <f t="shared" si="39"/>
        <v>6.2</v>
      </c>
      <c r="Q2515">
        <f>COUNTIF(preprocessed!$D$2:$D$3791,director!N3691)</f>
        <v>1</v>
      </c>
      <c r="R2515" s="43" cm="1">
        <f t="array" ref="R2515">COUNTIF(Table2[Average imdb],"&lt;"&amp;Table2[[#This Row],[Average imdb]])/COUNT((Table2[Average imdb])-1)</f>
        <v>0.32823218997361475</v>
      </c>
    </row>
    <row r="2516" spans="14:18" x14ac:dyDescent="0.3">
      <c r="N2516" t="s">
        <v>2516</v>
      </c>
      <c r="O2516">
        <v>4.9000000000000004</v>
      </c>
      <c r="P2516" s="14">
        <f t="shared" si="39"/>
        <v>6.2</v>
      </c>
      <c r="Q2516">
        <f>COUNTIF(preprocessed!$D$2:$D$3791,director!N601)</f>
        <v>8</v>
      </c>
      <c r="R2516" s="43" cm="1">
        <f t="array" ref="R2516">COUNTIF(Table2[Average imdb],"&lt;"&amp;Table2[[#This Row],[Average imdb]])/COUNT((Table2[Average imdb])-1)</f>
        <v>0.32823218997361475</v>
      </c>
    </row>
    <row r="2517" spans="14:18" x14ac:dyDescent="0.3">
      <c r="N2517" t="s">
        <v>3765</v>
      </c>
      <c r="O2517">
        <v>6.2</v>
      </c>
      <c r="P2517" s="14">
        <f t="shared" si="39"/>
        <v>6.2</v>
      </c>
      <c r="Q2517">
        <f>COUNTIF(preprocessed!$D$2:$D$3791,director!N945)</f>
        <v>14</v>
      </c>
      <c r="R2517" s="43" cm="1">
        <f t="array" ref="R2517">COUNTIF(Table2[Average imdb],"&lt;"&amp;Table2[[#This Row],[Average imdb]])/COUNT((Table2[Average imdb])-1)</f>
        <v>0.32823218997361475</v>
      </c>
    </row>
    <row r="2518" spans="14:18" x14ac:dyDescent="0.3">
      <c r="N2518" t="s">
        <v>1362</v>
      </c>
      <c r="O2518">
        <v>6.7</v>
      </c>
      <c r="P2518" s="14">
        <f t="shared" si="39"/>
        <v>6.2</v>
      </c>
      <c r="Q2518">
        <f>COUNTIF(preprocessed!$D$2:$D$3791,director!N1968)</f>
        <v>4</v>
      </c>
      <c r="R2518" s="43" cm="1">
        <f t="array" ref="R2518">COUNTIF(Table2[Average imdb],"&lt;"&amp;Table2[[#This Row],[Average imdb]])/COUNT((Table2[Average imdb])-1)</f>
        <v>0.32823218997361475</v>
      </c>
    </row>
    <row r="2519" spans="14:18" x14ac:dyDescent="0.3">
      <c r="N2519" t="s">
        <v>8959</v>
      </c>
      <c r="O2519">
        <v>6.2</v>
      </c>
      <c r="P2519" s="14">
        <f t="shared" si="39"/>
        <v>6.2</v>
      </c>
      <c r="Q2519">
        <f>COUNTIF(preprocessed!$D$2:$D$3791,director!N2461)</f>
        <v>2</v>
      </c>
      <c r="R2519" s="43" cm="1">
        <f t="array" ref="R2519">COUNTIF(Table2[Average imdb],"&lt;"&amp;Table2[[#This Row],[Average imdb]])/COUNT((Table2[Average imdb])-1)</f>
        <v>0.32823218997361475</v>
      </c>
    </row>
    <row r="2520" spans="14:18" x14ac:dyDescent="0.3">
      <c r="N2520" t="s">
        <v>10247</v>
      </c>
      <c r="O2520">
        <v>6.2</v>
      </c>
      <c r="P2520" s="14">
        <f t="shared" si="39"/>
        <v>6.2</v>
      </c>
      <c r="Q2520">
        <f>COUNTIF(preprocessed!$D$2:$D$3791,director!N2845)</f>
        <v>1</v>
      </c>
      <c r="R2520" s="43" cm="1">
        <f t="array" ref="R2520">COUNTIF(Table2[Average imdb],"&lt;"&amp;Table2[[#This Row],[Average imdb]])/COUNT((Table2[Average imdb])-1)</f>
        <v>0.32823218997361475</v>
      </c>
    </row>
    <row r="2521" spans="14:18" x14ac:dyDescent="0.3">
      <c r="N2521" t="s">
        <v>10425</v>
      </c>
      <c r="O2521">
        <v>6.2</v>
      </c>
      <c r="P2521" s="14">
        <f t="shared" si="39"/>
        <v>6.2</v>
      </c>
      <c r="Q2521">
        <f>COUNTIF(preprocessed!$D$2:$D$3791,director!N2895)</f>
        <v>2</v>
      </c>
      <c r="R2521" s="43" cm="1">
        <f t="array" ref="R2521">COUNTIF(Table2[Average imdb],"&lt;"&amp;Table2[[#This Row],[Average imdb]])/COUNT((Table2[Average imdb])-1)</f>
        <v>0.32823218997361475</v>
      </c>
    </row>
    <row r="2522" spans="14:18" x14ac:dyDescent="0.3">
      <c r="N2522" t="s">
        <v>10877</v>
      </c>
      <c r="O2522">
        <v>6.2</v>
      </c>
      <c r="P2522" s="14">
        <f t="shared" si="39"/>
        <v>6.2</v>
      </c>
      <c r="Q2522">
        <f>COUNTIF(preprocessed!$D$2:$D$3791,director!N3021)</f>
        <v>4</v>
      </c>
      <c r="R2522" s="43" cm="1">
        <f t="array" ref="R2522">COUNTIF(Table2[Average imdb],"&lt;"&amp;Table2[[#This Row],[Average imdb]])/COUNT((Table2[Average imdb])-1)</f>
        <v>0.32823218997361475</v>
      </c>
    </row>
    <row r="2523" spans="14:18" x14ac:dyDescent="0.3">
      <c r="N2523" t="s">
        <v>11495</v>
      </c>
      <c r="O2523">
        <v>6.2</v>
      </c>
      <c r="P2523" s="14">
        <f t="shared" si="39"/>
        <v>6.2</v>
      </c>
      <c r="Q2523">
        <f>COUNTIF(preprocessed!$D$2:$D$3791,director!N3189)</f>
        <v>2</v>
      </c>
      <c r="R2523" s="43" cm="1">
        <f t="array" ref="R2523">COUNTIF(Table2[Average imdb],"&lt;"&amp;Table2[[#This Row],[Average imdb]])/COUNT((Table2[Average imdb])-1)</f>
        <v>0.32823218997361475</v>
      </c>
    </row>
    <row r="2524" spans="14:18" x14ac:dyDescent="0.3">
      <c r="N2524" t="s">
        <v>13395</v>
      </c>
      <c r="O2524">
        <v>6</v>
      </c>
      <c r="P2524" s="14">
        <f t="shared" si="39"/>
        <v>6.2</v>
      </c>
      <c r="Q2524">
        <f>COUNTIF(preprocessed!$D$2:$D$3791,director!N3670)</f>
        <v>2</v>
      </c>
      <c r="R2524" s="43" cm="1">
        <f t="array" ref="R2524">COUNTIF(Table2[Average imdb],"&lt;"&amp;Table2[[#This Row],[Average imdb]])/COUNT((Table2[Average imdb])-1)</f>
        <v>0.32823218997361475</v>
      </c>
    </row>
    <row r="2525" spans="14:18" x14ac:dyDescent="0.3">
      <c r="N2525" t="s">
        <v>4412</v>
      </c>
      <c r="O2525">
        <v>5.3</v>
      </c>
      <c r="P2525" s="14">
        <f t="shared" si="39"/>
        <v>6.2</v>
      </c>
      <c r="Q2525">
        <f>COUNTIF(preprocessed!$D$2:$D$3791,director!N1347)</f>
        <v>4</v>
      </c>
      <c r="R2525" s="43" cm="1">
        <f t="array" ref="R2525">COUNTIF(Table2[Average imdb],"&lt;"&amp;Table2[[#This Row],[Average imdb]])/COUNT((Table2[Average imdb])-1)</f>
        <v>0.32823218997361475</v>
      </c>
    </row>
    <row r="2526" spans="14:18" x14ac:dyDescent="0.3">
      <c r="N2526" t="s">
        <v>673</v>
      </c>
      <c r="O2526">
        <v>6.2</v>
      </c>
      <c r="P2526" s="14">
        <f t="shared" si="39"/>
        <v>6.2</v>
      </c>
      <c r="Q2526">
        <f>COUNTIF(preprocessed!$D$2:$D$3791,director!N135)</f>
        <v>2</v>
      </c>
      <c r="R2526" s="43" cm="1">
        <f t="array" ref="R2526">COUNTIF(Table2[Average imdb],"&lt;"&amp;Table2[[#This Row],[Average imdb]])/COUNT((Table2[Average imdb])-1)</f>
        <v>0.32823218997361475</v>
      </c>
    </row>
    <row r="2527" spans="14:18" x14ac:dyDescent="0.3">
      <c r="N2527" t="s">
        <v>2253</v>
      </c>
      <c r="O2527">
        <v>7.7</v>
      </c>
      <c r="P2527" s="14">
        <f t="shared" si="39"/>
        <v>6.2</v>
      </c>
      <c r="Q2527">
        <f>COUNTIF(preprocessed!$D$2:$D$3791,director!N707)</f>
        <v>1</v>
      </c>
      <c r="R2527" s="43" cm="1">
        <f t="array" ref="R2527">COUNTIF(Table2[Average imdb],"&lt;"&amp;Table2[[#This Row],[Average imdb]])/COUNT((Table2[Average imdb])-1)</f>
        <v>0.32823218997361475</v>
      </c>
    </row>
    <row r="2528" spans="14:18" x14ac:dyDescent="0.3">
      <c r="N2528" t="s">
        <v>4912</v>
      </c>
      <c r="O2528">
        <v>6.2</v>
      </c>
      <c r="P2528" s="14">
        <f t="shared" si="39"/>
        <v>6.2</v>
      </c>
      <c r="Q2528">
        <f>COUNTIF(preprocessed!$D$2:$D$3791,director!N1267)</f>
        <v>1</v>
      </c>
      <c r="R2528" s="43" cm="1">
        <f t="array" ref="R2528">COUNTIF(Table2[Average imdb],"&lt;"&amp;Table2[[#This Row],[Average imdb]])/COUNT((Table2[Average imdb])-1)</f>
        <v>0.32823218997361475</v>
      </c>
    </row>
    <row r="2529" spans="14:18" x14ac:dyDescent="0.3">
      <c r="N2529" t="s">
        <v>5541</v>
      </c>
      <c r="O2529">
        <v>6.2</v>
      </c>
      <c r="P2529" s="14">
        <f t="shared" si="39"/>
        <v>6.2</v>
      </c>
      <c r="Q2529">
        <f>COUNTIF(preprocessed!$D$2:$D$3791,director!N1445)</f>
        <v>4</v>
      </c>
      <c r="R2529" s="43" cm="1">
        <f t="array" ref="R2529">COUNTIF(Table2[Average imdb],"&lt;"&amp;Table2[[#This Row],[Average imdb]])/COUNT((Table2[Average imdb])-1)</f>
        <v>0.32823218997361475</v>
      </c>
    </row>
    <row r="2530" spans="14:18" x14ac:dyDescent="0.3">
      <c r="N2530" t="s">
        <v>8209</v>
      </c>
      <c r="O2530">
        <v>6.2</v>
      </c>
      <c r="P2530" s="14">
        <f t="shared" si="39"/>
        <v>6.2</v>
      </c>
      <c r="Q2530">
        <f>COUNTIF(preprocessed!$D$2:$D$3791,director!N2237)</f>
        <v>2</v>
      </c>
      <c r="R2530" s="43" cm="1">
        <f t="array" ref="R2530">COUNTIF(Table2[Average imdb],"&lt;"&amp;Table2[[#This Row],[Average imdb]])/COUNT((Table2[Average imdb])-1)</f>
        <v>0.32823218997361475</v>
      </c>
    </row>
    <row r="2531" spans="14:18" x14ac:dyDescent="0.3">
      <c r="N2531" t="s">
        <v>8286</v>
      </c>
      <c r="O2531">
        <v>6.2</v>
      </c>
      <c r="P2531" s="14">
        <f t="shared" si="39"/>
        <v>6.2</v>
      </c>
      <c r="Q2531">
        <f>COUNTIF(preprocessed!$D$2:$D$3791,director!N2259)</f>
        <v>1</v>
      </c>
      <c r="R2531" s="43" cm="1">
        <f t="array" ref="R2531">COUNTIF(Table2[Average imdb],"&lt;"&amp;Table2[[#This Row],[Average imdb]])/COUNT((Table2[Average imdb])-1)</f>
        <v>0.32823218997361475</v>
      </c>
    </row>
    <row r="2532" spans="14:18" x14ac:dyDescent="0.3">
      <c r="N2532" t="s">
        <v>8814</v>
      </c>
      <c r="O2532">
        <v>6.2</v>
      </c>
      <c r="P2532" s="14">
        <f t="shared" si="39"/>
        <v>6.2</v>
      </c>
      <c r="Q2532">
        <f>COUNTIF(preprocessed!$D$2:$D$3791,director!N2417)</f>
        <v>2</v>
      </c>
      <c r="R2532" s="43" cm="1">
        <f t="array" ref="R2532">COUNTIF(Table2[Average imdb],"&lt;"&amp;Table2[[#This Row],[Average imdb]])/COUNT((Table2[Average imdb])-1)</f>
        <v>0.32823218997361475</v>
      </c>
    </row>
    <row r="2533" spans="14:18" x14ac:dyDescent="0.3">
      <c r="N2533" t="s">
        <v>5656</v>
      </c>
      <c r="O2533">
        <v>6.2</v>
      </c>
      <c r="P2533" s="14">
        <f t="shared" si="39"/>
        <v>6.2</v>
      </c>
      <c r="Q2533">
        <f>COUNTIF(preprocessed!$D$2:$D$3791,director!N3120)</f>
        <v>1</v>
      </c>
      <c r="R2533" s="43" cm="1">
        <f t="array" ref="R2533">COUNTIF(Table2[Average imdb],"&lt;"&amp;Table2[[#This Row],[Average imdb]])/COUNT((Table2[Average imdb])-1)</f>
        <v>0.32823218997361475</v>
      </c>
    </row>
    <row r="2534" spans="14:18" x14ac:dyDescent="0.3">
      <c r="N2534" t="s">
        <v>12419</v>
      </c>
      <c r="O2534">
        <v>6.2</v>
      </c>
      <c r="P2534" s="14">
        <f t="shared" si="39"/>
        <v>6.2</v>
      </c>
      <c r="Q2534">
        <f>COUNTIF(preprocessed!$D$2:$D$3791,director!N3431)</f>
        <v>1</v>
      </c>
      <c r="R2534" s="43" cm="1">
        <f t="array" ref="R2534">COUNTIF(Table2[Average imdb],"&lt;"&amp;Table2[[#This Row],[Average imdb]])/COUNT((Table2[Average imdb])-1)</f>
        <v>0.32823218997361475</v>
      </c>
    </row>
    <row r="2535" spans="14:18" x14ac:dyDescent="0.3">
      <c r="N2535" t="s">
        <v>6561</v>
      </c>
      <c r="O2535">
        <v>6.7</v>
      </c>
      <c r="P2535" s="14">
        <f t="shared" si="39"/>
        <v>6.2</v>
      </c>
      <c r="Q2535">
        <f>COUNTIF(preprocessed!$D$2:$D$3791,director!N3516)</f>
        <v>1</v>
      </c>
      <c r="R2535" s="43" cm="1">
        <f t="array" ref="R2535">COUNTIF(Table2[Average imdb],"&lt;"&amp;Table2[[#This Row],[Average imdb]])/COUNT((Table2[Average imdb])-1)</f>
        <v>0.32823218997361475</v>
      </c>
    </row>
    <row r="2536" spans="14:18" x14ac:dyDescent="0.3">
      <c r="N2536" t="s">
        <v>323</v>
      </c>
      <c r="O2536">
        <v>6.2</v>
      </c>
      <c r="P2536" s="14">
        <f t="shared" si="39"/>
        <v>6.2</v>
      </c>
      <c r="Q2536">
        <f>COUNTIF(preprocessed!$D$2:$D$3791,director!N3526)</f>
        <v>1</v>
      </c>
      <c r="R2536" s="43" cm="1">
        <f t="array" ref="R2536">COUNTIF(Table2[Average imdb],"&lt;"&amp;Table2[[#This Row],[Average imdb]])/COUNT((Table2[Average imdb])-1)</f>
        <v>0.32823218997361475</v>
      </c>
    </row>
    <row r="2537" spans="14:18" x14ac:dyDescent="0.3">
      <c r="N2537" t="s">
        <v>12893</v>
      </c>
      <c r="O2537">
        <v>6.2</v>
      </c>
      <c r="P2537" s="14">
        <f t="shared" si="39"/>
        <v>6.2</v>
      </c>
      <c r="Q2537">
        <f>COUNTIF(preprocessed!$D$2:$D$3791,director!N3545)</f>
        <v>2</v>
      </c>
      <c r="R2537" s="43" cm="1">
        <f t="array" ref="R2537">COUNTIF(Table2[Average imdb],"&lt;"&amp;Table2[[#This Row],[Average imdb]])/COUNT((Table2[Average imdb])-1)</f>
        <v>0.32823218997361475</v>
      </c>
    </row>
    <row r="2538" spans="14:18" x14ac:dyDescent="0.3">
      <c r="N2538" t="s">
        <v>12962</v>
      </c>
      <c r="O2538">
        <v>6.2</v>
      </c>
      <c r="P2538" s="14">
        <f t="shared" si="39"/>
        <v>6.2</v>
      </c>
      <c r="Q2538">
        <f>COUNTIF(preprocessed!$D$2:$D$3791,director!N3563)</f>
        <v>1</v>
      </c>
      <c r="R2538" s="43" cm="1">
        <f t="array" ref="R2538">COUNTIF(Table2[Average imdb],"&lt;"&amp;Table2[[#This Row],[Average imdb]])/COUNT((Table2[Average imdb])-1)</f>
        <v>0.32823218997361475</v>
      </c>
    </row>
    <row r="2539" spans="14:18" x14ac:dyDescent="0.3">
      <c r="N2539" t="s">
        <v>13050</v>
      </c>
      <c r="O2539">
        <v>6.2</v>
      </c>
      <c r="P2539" s="14">
        <f t="shared" si="39"/>
        <v>6.2</v>
      </c>
      <c r="Q2539">
        <f>COUNTIF(preprocessed!$D$2:$D$3791,director!N3584)</f>
        <v>1</v>
      </c>
      <c r="R2539" s="43" cm="1">
        <f t="array" ref="R2539">COUNTIF(Table2[Average imdb],"&lt;"&amp;Table2[[#This Row],[Average imdb]])/COUNT((Table2[Average imdb])-1)</f>
        <v>0.32823218997361475</v>
      </c>
    </row>
    <row r="2540" spans="14:18" x14ac:dyDescent="0.3">
      <c r="N2540" t="s">
        <v>2516</v>
      </c>
      <c r="O2540">
        <v>7.1</v>
      </c>
      <c r="P2540" s="14">
        <f t="shared" si="39"/>
        <v>6.2</v>
      </c>
      <c r="Q2540">
        <f>COUNTIF(preprocessed!$D$2:$D$3791,director!N3623)</f>
        <v>1</v>
      </c>
      <c r="R2540" s="43" cm="1">
        <f t="array" ref="R2540">COUNTIF(Table2[Average imdb],"&lt;"&amp;Table2[[#This Row],[Average imdb]])/COUNT((Table2[Average imdb])-1)</f>
        <v>0.32823218997361475</v>
      </c>
    </row>
    <row r="2541" spans="14:18" x14ac:dyDescent="0.3">
      <c r="N2541" t="s">
        <v>6561</v>
      </c>
      <c r="O2541">
        <v>7.3</v>
      </c>
      <c r="P2541" s="14">
        <f t="shared" si="39"/>
        <v>6.2</v>
      </c>
      <c r="Q2541">
        <f>COUNTIF(preprocessed!$D$2:$D$3791,director!N3627)</f>
        <v>2</v>
      </c>
      <c r="R2541" s="43" cm="1">
        <f t="array" ref="R2541">COUNTIF(Table2[Average imdb],"&lt;"&amp;Table2[[#This Row],[Average imdb]])/COUNT((Table2[Average imdb])-1)</f>
        <v>0.32823218997361475</v>
      </c>
    </row>
    <row r="2542" spans="14:18" x14ac:dyDescent="0.3">
      <c r="N2542" t="s">
        <v>13395</v>
      </c>
      <c r="O2542">
        <v>6.4</v>
      </c>
      <c r="P2542" s="14">
        <f t="shared" si="39"/>
        <v>6.2</v>
      </c>
      <c r="Q2542">
        <f>COUNTIF(preprocessed!$D$2:$D$3791,director!N3666)</f>
        <v>1</v>
      </c>
      <c r="R2542" s="43" cm="1">
        <f t="array" ref="R2542">COUNTIF(Table2[Average imdb],"&lt;"&amp;Table2[[#This Row],[Average imdb]])/COUNT((Table2[Average imdb])-1)</f>
        <v>0.32823218997361475</v>
      </c>
    </row>
    <row r="2543" spans="14:18" x14ac:dyDescent="0.3">
      <c r="N2543" t="s">
        <v>13911</v>
      </c>
      <c r="O2543">
        <v>6.2</v>
      </c>
      <c r="P2543" s="14">
        <f t="shared" si="39"/>
        <v>6.2</v>
      </c>
      <c r="Q2543">
        <f>COUNTIF(preprocessed!$D$2:$D$3791,director!N3782)</f>
        <v>1</v>
      </c>
      <c r="R2543" s="43" cm="1">
        <f t="array" ref="R2543">COUNTIF(Table2[Average imdb],"&lt;"&amp;Table2[[#This Row],[Average imdb]])/COUNT((Table2[Average imdb])-1)</f>
        <v>0.32823218997361475</v>
      </c>
    </row>
    <row r="2544" spans="14:18" x14ac:dyDescent="0.3">
      <c r="N2544" t="s">
        <v>1783</v>
      </c>
      <c r="O2544">
        <v>5.4</v>
      </c>
      <c r="P2544" s="14">
        <f t="shared" si="39"/>
        <v>6.2000000000000011</v>
      </c>
      <c r="Q2544">
        <f>COUNTIF(preprocessed!$D$2:$D$3791,director!N408)</f>
        <v>7</v>
      </c>
      <c r="R2544" s="43" cm="1">
        <f t="array" ref="R2544">COUNTIF(Table2[Average imdb],"&lt;"&amp;Table2[[#This Row],[Average imdb]])/COUNT((Table2[Average imdb])-1)</f>
        <v>0.32823218997361475</v>
      </c>
    </row>
    <row r="2545" spans="14:18" x14ac:dyDescent="0.3">
      <c r="N2545" t="s">
        <v>1783</v>
      </c>
      <c r="O2545">
        <v>6.2</v>
      </c>
      <c r="P2545" s="14">
        <f t="shared" si="39"/>
        <v>6.2000000000000011</v>
      </c>
      <c r="Q2545">
        <f>COUNTIF(preprocessed!$D$2:$D$3791,director!N612)</f>
        <v>7</v>
      </c>
      <c r="R2545" s="43" cm="1">
        <f t="array" ref="R2545">COUNTIF(Table2[Average imdb],"&lt;"&amp;Table2[[#This Row],[Average imdb]])/COUNT((Table2[Average imdb])-1)</f>
        <v>0.32823218997361475</v>
      </c>
    </row>
    <row r="2546" spans="14:18" x14ac:dyDescent="0.3">
      <c r="N2546" t="s">
        <v>1783</v>
      </c>
      <c r="O2546">
        <v>6.6</v>
      </c>
      <c r="P2546" s="14">
        <f t="shared" si="39"/>
        <v>6.2000000000000011</v>
      </c>
      <c r="Q2546">
        <f>COUNTIF(preprocessed!$D$2:$D$3791,director!N2024)</f>
        <v>6</v>
      </c>
      <c r="R2546" s="43" cm="1">
        <f t="array" ref="R2546">COUNTIF(Table2[Average imdb],"&lt;"&amp;Table2[[#This Row],[Average imdb]])/COUNT((Table2[Average imdb])-1)</f>
        <v>0.32823218997361475</v>
      </c>
    </row>
    <row r="2547" spans="14:18" x14ac:dyDescent="0.3">
      <c r="N2547" t="s">
        <v>1783</v>
      </c>
      <c r="O2547">
        <v>6.6</v>
      </c>
      <c r="P2547" s="14">
        <f t="shared" si="39"/>
        <v>6.2000000000000011</v>
      </c>
      <c r="Q2547">
        <f>COUNTIF(preprocessed!$D$2:$D$3791,director!N2075)</f>
        <v>3</v>
      </c>
      <c r="R2547" s="43" cm="1">
        <f t="array" ref="R2547">COUNTIF(Table2[Average imdb],"&lt;"&amp;Table2[[#This Row],[Average imdb]])/COUNT((Table2[Average imdb])-1)</f>
        <v>0.32823218997361475</v>
      </c>
    </row>
    <row r="2548" spans="14:18" x14ac:dyDescent="0.3">
      <c r="N2548" t="s">
        <v>331</v>
      </c>
      <c r="O2548">
        <v>6.4</v>
      </c>
      <c r="P2548" s="14">
        <f t="shared" si="39"/>
        <v>6.1875</v>
      </c>
      <c r="Q2548">
        <f>COUNTIF(preprocessed!$D$2:$D$3791,director!N211)</f>
        <v>16</v>
      </c>
      <c r="R2548" s="43" cm="1">
        <f t="array" ref="R2548">COUNTIF(Table2[Average imdb],"&lt;"&amp;Table2[[#This Row],[Average imdb]])/COUNT((Table2[Average imdb])-1)</f>
        <v>0.32612137203166225</v>
      </c>
    </row>
    <row r="2549" spans="14:18" x14ac:dyDescent="0.3">
      <c r="N2549" t="s">
        <v>331</v>
      </c>
      <c r="O2549">
        <v>6.9</v>
      </c>
      <c r="P2549" s="14">
        <f t="shared" si="39"/>
        <v>6.1875</v>
      </c>
      <c r="Q2549">
        <f>COUNTIF(preprocessed!$D$2:$D$3791,director!N1682)</f>
        <v>15</v>
      </c>
      <c r="R2549" s="43" cm="1">
        <f t="array" ref="R2549">COUNTIF(Table2[Average imdb],"&lt;"&amp;Table2[[#This Row],[Average imdb]])/COUNT((Table2[Average imdb])-1)</f>
        <v>0.32612137203166225</v>
      </c>
    </row>
    <row r="2550" spans="14:18" x14ac:dyDescent="0.3">
      <c r="N2550" t="s">
        <v>331</v>
      </c>
      <c r="O2550">
        <v>6.9</v>
      </c>
      <c r="P2550" s="14">
        <f t="shared" si="39"/>
        <v>6.1875</v>
      </c>
      <c r="Q2550">
        <f>COUNTIF(preprocessed!$D$2:$D$3791,director!N497)</f>
        <v>7</v>
      </c>
      <c r="R2550" s="43" cm="1">
        <f t="array" ref="R2550">COUNTIF(Table2[Average imdb],"&lt;"&amp;Table2[[#This Row],[Average imdb]])/COUNT((Table2[Average imdb])-1)</f>
        <v>0.32612137203166225</v>
      </c>
    </row>
    <row r="2551" spans="14:18" x14ac:dyDescent="0.3">
      <c r="N2551" t="s">
        <v>331</v>
      </c>
      <c r="O2551">
        <v>6.4</v>
      </c>
      <c r="P2551" s="14">
        <f t="shared" si="39"/>
        <v>6.1875</v>
      </c>
      <c r="Q2551">
        <f>COUNTIF(preprocessed!$D$2:$D$3791,director!N139)</f>
        <v>3</v>
      </c>
      <c r="R2551" s="43" cm="1">
        <f t="array" ref="R2551">COUNTIF(Table2[Average imdb],"&lt;"&amp;Table2[[#This Row],[Average imdb]])/COUNT((Table2[Average imdb])-1)</f>
        <v>0.32612137203166225</v>
      </c>
    </row>
    <row r="2552" spans="14:18" x14ac:dyDescent="0.3">
      <c r="N2552" t="s">
        <v>331</v>
      </c>
      <c r="O2552">
        <v>7.1</v>
      </c>
      <c r="P2552" s="14">
        <f t="shared" si="39"/>
        <v>6.1875</v>
      </c>
      <c r="Q2552">
        <f>COUNTIF(preprocessed!$D$2:$D$3791,director!N244)</f>
        <v>3</v>
      </c>
      <c r="R2552" s="43" cm="1">
        <f t="array" ref="R2552">COUNTIF(Table2[Average imdb],"&lt;"&amp;Table2[[#This Row],[Average imdb]])/COUNT((Table2[Average imdb])-1)</f>
        <v>0.32612137203166225</v>
      </c>
    </row>
    <row r="2553" spans="14:18" x14ac:dyDescent="0.3">
      <c r="N2553" t="s">
        <v>331</v>
      </c>
      <c r="O2553">
        <v>4.5</v>
      </c>
      <c r="P2553" s="14">
        <f t="shared" si="39"/>
        <v>6.1875</v>
      </c>
      <c r="Q2553">
        <f>COUNTIF(preprocessed!$D$2:$D$3791,director!N3479)</f>
        <v>3</v>
      </c>
      <c r="R2553" s="43" cm="1">
        <f t="array" ref="R2553">COUNTIF(Table2[Average imdb],"&lt;"&amp;Table2[[#This Row],[Average imdb]])/COUNT((Table2[Average imdb])-1)</f>
        <v>0.32612137203166225</v>
      </c>
    </row>
    <row r="2554" spans="14:18" x14ac:dyDescent="0.3">
      <c r="N2554" t="s">
        <v>331</v>
      </c>
      <c r="O2554">
        <v>5.8</v>
      </c>
      <c r="P2554" s="14">
        <f t="shared" si="39"/>
        <v>6.1875</v>
      </c>
      <c r="Q2554">
        <f>COUNTIF(preprocessed!$D$2:$D$3791,director!N60)</f>
        <v>1</v>
      </c>
      <c r="R2554" s="43" cm="1">
        <f t="array" ref="R2554">COUNTIF(Table2[Average imdb],"&lt;"&amp;Table2[[#This Row],[Average imdb]])/COUNT((Table2[Average imdb])-1)</f>
        <v>0.32612137203166225</v>
      </c>
    </row>
    <row r="2555" spans="14:18" x14ac:dyDescent="0.3">
      <c r="N2555" t="s">
        <v>331</v>
      </c>
      <c r="O2555">
        <v>5.5</v>
      </c>
      <c r="P2555" s="14">
        <f t="shared" si="39"/>
        <v>6.1875</v>
      </c>
      <c r="Q2555">
        <f>COUNTIF(preprocessed!$D$2:$D$3791,director!N91)</f>
        <v>1</v>
      </c>
      <c r="R2555" s="43" cm="1">
        <f t="array" ref="R2555">COUNTIF(Table2[Average imdb],"&lt;"&amp;Table2[[#This Row],[Average imdb]])/COUNT((Table2[Average imdb])-1)</f>
        <v>0.32612137203166225</v>
      </c>
    </row>
    <row r="2556" spans="14:18" x14ac:dyDescent="0.3">
      <c r="N2556" t="s">
        <v>1788</v>
      </c>
      <c r="O2556">
        <v>6.8</v>
      </c>
      <c r="P2556" s="14">
        <f t="shared" si="39"/>
        <v>6.1857142857142851</v>
      </c>
      <c r="Q2556">
        <f>COUNTIF(preprocessed!$D$2:$D$3791,director!N505)</f>
        <v>11</v>
      </c>
      <c r="R2556" s="43" cm="1">
        <f t="array" ref="R2556">COUNTIF(Table2[Average imdb],"&lt;"&amp;Table2[[#This Row],[Average imdb]])/COUNT((Table2[Average imdb])-1)</f>
        <v>0.3242744063324538</v>
      </c>
    </row>
    <row r="2557" spans="14:18" x14ac:dyDescent="0.3">
      <c r="N2557" t="s">
        <v>1788</v>
      </c>
      <c r="O2557">
        <v>6.4</v>
      </c>
      <c r="P2557" s="14">
        <f t="shared" si="39"/>
        <v>6.1857142857142851</v>
      </c>
      <c r="Q2557">
        <f>COUNTIF(preprocessed!$D$2:$D$3791,director!N428)</f>
        <v>8</v>
      </c>
      <c r="R2557" s="43" cm="1">
        <f t="array" ref="R2557">COUNTIF(Table2[Average imdb],"&lt;"&amp;Table2[[#This Row],[Average imdb]])/COUNT((Table2[Average imdb])-1)</f>
        <v>0.3242744063324538</v>
      </c>
    </row>
    <row r="2558" spans="14:18" x14ac:dyDescent="0.3">
      <c r="N2558" t="s">
        <v>1788</v>
      </c>
      <c r="O2558">
        <v>6.5</v>
      </c>
      <c r="P2558" s="14">
        <f t="shared" si="39"/>
        <v>6.1857142857142851</v>
      </c>
      <c r="Q2558">
        <f>COUNTIF(preprocessed!$D$2:$D$3791,director!N431)</f>
        <v>8</v>
      </c>
      <c r="R2558" s="43" cm="1">
        <f t="array" ref="R2558">COUNTIF(Table2[Average imdb],"&lt;"&amp;Table2[[#This Row],[Average imdb]])/COUNT((Table2[Average imdb])-1)</f>
        <v>0.3242744063324538</v>
      </c>
    </row>
    <row r="2559" spans="14:18" x14ac:dyDescent="0.3">
      <c r="N2559" t="s">
        <v>1788</v>
      </c>
      <c r="O2559">
        <v>4.3</v>
      </c>
      <c r="P2559" s="14">
        <f t="shared" si="39"/>
        <v>6.1857142857142851</v>
      </c>
      <c r="Q2559">
        <f>COUNTIF(preprocessed!$D$2:$D$3791,director!N409)</f>
        <v>7</v>
      </c>
      <c r="R2559" s="43" cm="1">
        <f t="array" ref="R2559">COUNTIF(Table2[Average imdb],"&lt;"&amp;Table2[[#This Row],[Average imdb]])/COUNT((Table2[Average imdb])-1)</f>
        <v>0.3242744063324538</v>
      </c>
    </row>
    <row r="2560" spans="14:18" x14ac:dyDescent="0.3">
      <c r="N2560" t="s">
        <v>1788</v>
      </c>
      <c r="O2560">
        <v>6.5</v>
      </c>
      <c r="P2560" s="14">
        <f t="shared" si="39"/>
        <v>6.1857142857142851</v>
      </c>
      <c r="Q2560">
        <f>COUNTIF(preprocessed!$D$2:$D$3791,director!N1953)</f>
        <v>5</v>
      </c>
      <c r="R2560" s="43" cm="1">
        <f t="array" ref="R2560">COUNTIF(Table2[Average imdb],"&lt;"&amp;Table2[[#This Row],[Average imdb]])/COUNT((Table2[Average imdb])-1)</f>
        <v>0.3242744063324538</v>
      </c>
    </row>
    <row r="2561" spans="14:18" x14ac:dyDescent="0.3">
      <c r="N2561" t="s">
        <v>1788</v>
      </c>
      <c r="O2561">
        <v>6.4</v>
      </c>
      <c r="P2561" s="14">
        <f t="shared" si="39"/>
        <v>6.1857142857142851</v>
      </c>
      <c r="Q2561">
        <f>COUNTIF(preprocessed!$D$2:$D$3791,director!N1527)</f>
        <v>3</v>
      </c>
      <c r="R2561" s="43" cm="1">
        <f t="array" ref="R2561">COUNTIF(Table2[Average imdb],"&lt;"&amp;Table2[[#This Row],[Average imdb]])/COUNT((Table2[Average imdb])-1)</f>
        <v>0.3242744063324538</v>
      </c>
    </row>
    <row r="2562" spans="14:18" x14ac:dyDescent="0.3">
      <c r="N2562" t="s">
        <v>1788</v>
      </c>
      <c r="O2562">
        <v>6.4</v>
      </c>
      <c r="P2562" s="14">
        <f t="shared" ref="P2562:P2625" si="40">AVERAGEIF($N$2:$N$3791,N2562,$O$2:$O$3791)</f>
        <v>6.1857142857142851</v>
      </c>
      <c r="Q2562">
        <f>COUNTIF(preprocessed!$D$2:$D$3791,director!N1256)</f>
        <v>1</v>
      </c>
      <c r="R2562" s="43" cm="1">
        <f t="array" ref="R2562">COUNTIF(Table2[Average imdb],"&lt;"&amp;Table2[[#This Row],[Average imdb]])/COUNT((Table2[Average imdb])-1)</f>
        <v>0.3242744063324538</v>
      </c>
    </row>
    <row r="2563" spans="14:18" x14ac:dyDescent="0.3">
      <c r="N2563" t="s">
        <v>2599</v>
      </c>
      <c r="O2563">
        <v>6.5</v>
      </c>
      <c r="P2563" s="14">
        <f t="shared" si="40"/>
        <v>6.166666666666667</v>
      </c>
      <c r="Q2563">
        <f>COUNTIF(preprocessed!$D$2:$D$3791,director!N625)</f>
        <v>7</v>
      </c>
      <c r="R2563" s="43" cm="1">
        <f t="array" ref="R2563">COUNTIF(Table2[Average imdb],"&lt;"&amp;Table2[[#This Row],[Average imdb]])/COUNT((Table2[Average imdb])-1)</f>
        <v>0.32110817941952507</v>
      </c>
    </row>
    <row r="2564" spans="14:18" x14ac:dyDescent="0.3">
      <c r="N2564" t="s">
        <v>2885</v>
      </c>
      <c r="O2564">
        <v>4.5</v>
      </c>
      <c r="P2564" s="14">
        <f t="shared" si="40"/>
        <v>6.166666666666667</v>
      </c>
      <c r="Q2564">
        <f>COUNTIF(preprocessed!$D$2:$D$3791,director!N2686)</f>
        <v>7</v>
      </c>
      <c r="R2564" s="43" cm="1">
        <f t="array" ref="R2564">COUNTIF(Table2[Average imdb],"&lt;"&amp;Table2[[#This Row],[Average imdb]])/COUNT((Table2[Average imdb])-1)</f>
        <v>0.32110817941952507</v>
      </c>
    </row>
    <row r="2565" spans="14:18" x14ac:dyDescent="0.3">
      <c r="N2565" t="s">
        <v>809</v>
      </c>
      <c r="O2565">
        <v>6</v>
      </c>
      <c r="P2565" s="14">
        <f t="shared" si="40"/>
        <v>6.166666666666667</v>
      </c>
      <c r="Q2565">
        <f>COUNTIF(preprocessed!$D$2:$D$3791,director!N166)</f>
        <v>4</v>
      </c>
      <c r="R2565" s="43" cm="1">
        <f t="array" ref="R2565">COUNTIF(Table2[Average imdb],"&lt;"&amp;Table2[[#This Row],[Average imdb]])/COUNT((Table2[Average imdb])-1)</f>
        <v>0.32110817941952507</v>
      </c>
    </row>
    <row r="2566" spans="14:18" x14ac:dyDescent="0.3">
      <c r="N2566" t="s">
        <v>809</v>
      </c>
      <c r="O2566">
        <v>6</v>
      </c>
      <c r="P2566" s="14">
        <f t="shared" si="40"/>
        <v>6.166666666666667</v>
      </c>
      <c r="Q2566">
        <f>COUNTIF(preprocessed!$D$2:$D$3791,director!N477)</f>
        <v>1</v>
      </c>
      <c r="R2566" s="43" cm="1">
        <f t="array" ref="R2566">COUNTIF(Table2[Average imdb],"&lt;"&amp;Table2[[#This Row],[Average imdb]])/COUNT((Table2[Average imdb])-1)</f>
        <v>0.32110817941952507</v>
      </c>
    </row>
    <row r="2567" spans="14:18" x14ac:dyDescent="0.3">
      <c r="N2567" t="s">
        <v>2599</v>
      </c>
      <c r="O2567">
        <v>7</v>
      </c>
      <c r="P2567" s="14">
        <f t="shared" si="40"/>
        <v>6.166666666666667</v>
      </c>
      <c r="Q2567">
        <f>COUNTIF(preprocessed!$D$2:$D$3791,director!N1133)</f>
        <v>4</v>
      </c>
      <c r="R2567" s="43" cm="1">
        <f t="array" ref="R2567">COUNTIF(Table2[Average imdb],"&lt;"&amp;Table2[[#This Row],[Average imdb]])/COUNT((Table2[Average imdb])-1)</f>
        <v>0.32110817941952507</v>
      </c>
    </row>
    <row r="2568" spans="14:18" x14ac:dyDescent="0.3">
      <c r="N2568" t="s">
        <v>2599</v>
      </c>
      <c r="O2568">
        <v>5</v>
      </c>
      <c r="P2568" s="14">
        <f t="shared" si="40"/>
        <v>6.166666666666667</v>
      </c>
      <c r="Q2568">
        <f>COUNTIF(preprocessed!$D$2:$D$3791,director!N651)</f>
        <v>4</v>
      </c>
      <c r="R2568" s="43" cm="1">
        <f t="array" ref="R2568">COUNTIF(Table2[Average imdb],"&lt;"&amp;Table2[[#This Row],[Average imdb]])/COUNT((Table2[Average imdb])-1)</f>
        <v>0.32110817941952507</v>
      </c>
    </row>
    <row r="2569" spans="14:18" x14ac:dyDescent="0.3">
      <c r="N2569" t="s">
        <v>1226</v>
      </c>
      <c r="O2569">
        <v>5.5</v>
      </c>
      <c r="P2569" s="14">
        <f t="shared" si="40"/>
        <v>6.166666666666667</v>
      </c>
      <c r="Q2569">
        <f>COUNTIF(preprocessed!$D$2:$D$3791,director!N1396)</f>
        <v>3</v>
      </c>
      <c r="R2569" s="43" cm="1">
        <f t="array" ref="R2569">COUNTIF(Table2[Average imdb],"&lt;"&amp;Table2[[#This Row],[Average imdb]])/COUNT((Table2[Average imdb])-1)</f>
        <v>0.32110817941952507</v>
      </c>
    </row>
    <row r="2570" spans="14:18" x14ac:dyDescent="0.3">
      <c r="N2570" t="s">
        <v>1226</v>
      </c>
      <c r="O2570">
        <v>6.5</v>
      </c>
      <c r="P2570" s="14">
        <f t="shared" si="40"/>
        <v>6.166666666666667</v>
      </c>
      <c r="Q2570">
        <f>COUNTIF(preprocessed!$D$2:$D$3791,director!N271)</f>
        <v>4</v>
      </c>
      <c r="R2570" s="43" cm="1">
        <f t="array" ref="R2570">COUNTIF(Table2[Average imdb],"&lt;"&amp;Table2[[#This Row],[Average imdb]])/COUNT((Table2[Average imdb])-1)</f>
        <v>0.32110817941952507</v>
      </c>
    </row>
    <row r="2571" spans="14:18" x14ac:dyDescent="0.3">
      <c r="N2571" t="s">
        <v>809</v>
      </c>
      <c r="O2571">
        <v>6.5</v>
      </c>
      <c r="P2571" s="14">
        <f t="shared" si="40"/>
        <v>6.166666666666667</v>
      </c>
      <c r="Q2571">
        <f>COUNTIF(preprocessed!$D$2:$D$3791,director!N2157)</f>
        <v>2</v>
      </c>
      <c r="R2571" s="43" cm="1">
        <f t="array" ref="R2571">COUNTIF(Table2[Average imdb],"&lt;"&amp;Table2[[#This Row],[Average imdb]])/COUNT((Table2[Average imdb])-1)</f>
        <v>0.32110817941952507</v>
      </c>
    </row>
    <row r="2572" spans="14:18" x14ac:dyDescent="0.3">
      <c r="N2572" t="s">
        <v>1226</v>
      </c>
      <c r="O2572">
        <v>6.5</v>
      </c>
      <c r="P2572" s="14">
        <f t="shared" si="40"/>
        <v>6.166666666666667</v>
      </c>
      <c r="Q2572">
        <f>COUNTIF(preprocessed!$D$2:$D$3791,director!N461)</f>
        <v>2</v>
      </c>
      <c r="R2572" s="43" cm="1">
        <f t="array" ref="R2572">COUNTIF(Table2[Average imdb],"&lt;"&amp;Table2[[#This Row],[Average imdb]])/COUNT((Table2[Average imdb])-1)</f>
        <v>0.32110817941952507</v>
      </c>
    </row>
    <row r="2573" spans="14:18" x14ac:dyDescent="0.3">
      <c r="N2573" t="s">
        <v>2885</v>
      </c>
      <c r="O2573">
        <v>7.3</v>
      </c>
      <c r="P2573" s="14">
        <f t="shared" si="40"/>
        <v>6.166666666666667</v>
      </c>
      <c r="Q2573">
        <f>COUNTIF(preprocessed!$D$2:$D$3791,director!N704)</f>
        <v>1</v>
      </c>
      <c r="R2573" s="43" cm="1">
        <f t="array" ref="R2573">COUNTIF(Table2[Average imdb],"&lt;"&amp;Table2[[#This Row],[Average imdb]])/COUNT((Table2[Average imdb])-1)</f>
        <v>0.32110817941952507</v>
      </c>
    </row>
    <row r="2574" spans="14:18" x14ac:dyDescent="0.3">
      <c r="N2574" t="s">
        <v>2885</v>
      </c>
      <c r="O2574">
        <v>6.7</v>
      </c>
      <c r="P2574" s="14">
        <f t="shared" si="40"/>
        <v>6.166666666666667</v>
      </c>
      <c r="Q2574">
        <f>COUNTIF(preprocessed!$D$2:$D$3791,director!N1642)</f>
        <v>1</v>
      </c>
      <c r="R2574" s="43" cm="1">
        <f t="array" ref="R2574">COUNTIF(Table2[Average imdb],"&lt;"&amp;Table2[[#This Row],[Average imdb]])/COUNT((Table2[Average imdb])-1)</f>
        <v>0.32110817941952507</v>
      </c>
    </row>
    <row r="2575" spans="14:18" x14ac:dyDescent="0.3">
      <c r="N2575" t="s">
        <v>7537</v>
      </c>
      <c r="O2575">
        <v>6.4</v>
      </c>
      <c r="P2575" s="14">
        <f t="shared" si="40"/>
        <v>6.1499999999999995</v>
      </c>
      <c r="Q2575">
        <f>COUNTIF(preprocessed!$D$2:$D$3791,director!N2890)</f>
        <v>8</v>
      </c>
      <c r="R2575" s="43" cm="1">
        <f t="array" ref="R2575">COUNTIF(Table2[Average imdb],"&lt;"&amp;Table2[[#This Row],[Average imdb]])/COUNT((Table2[Average imdb])-1)</f>
        <v>0.31688654353562007</v>
      </c>
    </row>
    <row r="2576" spans="14:18" x14ac:dyDescent="0.3">
      <c r="N2576" t="s">
        <v>7537</v>
      </c>
      <c r="O2576">
        <v>6.1</v>
      </c>
      <c r="P2576" s="14">
        <f t="shared" si="40"/>
        <v>6.1499999999999995</v>
      </c>
      <c r="Q2576">
        <f>COUNTIF(preprocessed!$D$2:$D$3791,director!N2557)</f>
        <v>7</v>
      </c>
      <c r="R2576" s="43" cm="1">
        <f t="array" ref="R2576">COUNTIF(Table2[Average imdb],"&lt;"&amp;Table2[[#This Row],[Average imdb]])/COUNT((Table2[Average imdb])-1)</f>
        <v>0.31688654353562007</v>
      </c>
    </row>
    <row r="2577" spans="14:18" x14ac:dyDescent="0.3">
      <c r="N2577" t="s">
        <v>7537</v>
      </c>
      <c r="O2577">
        <v>5.9</v>
      </c>
      <c r="P2577" s="14">
        <f t="shared" si="40"/>
        <v>6.1499999999999995</v>
      </c>
      <c r="Q2577">
        <f>COUNTIF(preprocessed!$D$2:$D$3791,director!N2040)</f>
        <v>1</v>
      </c>
      <c r="R2577" s="43" cm="1">
        <f t="array" ref="R2577">COUNTIF(Table2[Average imdb],"&lt;"&amp;Table2[[#This Row],[Average imdb]])/COUNT((Table2[Average imdb])-1)</f>
        <v>0.31688654353562007</v>
      </c>
    </row>
    <row r="2578" spans="14:18" x14ac:dyDescent="0.3">
      <c r="N2578" t="s">
        <v>7537</v>
      </c>
      <c r="O2578">
        <v>6.2</v>
      </c>
      <c r="P2578" s="14">
        <f t="shared" si="40"/>
        <v>6.1499999999999995</v>
      </c>
      <c r="Q2578">
        <f>COUNTIF(preprocessed!$D$2:$D$3791,director!N2393)</f>
        <v>1</v>
      </c>
      <c r="R2578" s="43" cm="1">
        <f t="array" ref="R2578">COUNTIF(Table2[Average imdb],"&lt;"&amp;Table2[[#This Row],[Average imdb]])/COUNT((Table2[Average imdb])-1)</f>
        <v>0.31688654353562007</v>
      </c>
    </row>
    <row r="2579" spans="14:18" x14ac:dyDescent="0.3">
      <c r="N2579" t="s">
        <v>3862</v>
      </c>
      <c r="O2579">
        <v>4.9000000000000004</v>
      </c>
      <c r="P2579" s="14">
        <f t="shared" si="40"/>
        <v>6.15</v>
      </c>
      <c r="Q2579">
        <f>COUNTIF(preprocessed!$D$2:$D$3791,director!N973)</f>
        <v>11</v>
      </c>
      <c r="R2579" s="43" cm="1">
        <f t="array" ref="R2579">COUNTIF(Table2[Average imdb],"&lt;"&amp;Table2[[#This Row],[Average imdb]])/COUNT((Table2[Average imdb])-1)</f>
        <v>0.31688654353562007</v>
      </c>
    </row>
    <row r="2580" spans="14:18" x14ac:dyDescent="0.3">
      <c r="N2580" t="s">
        <v>9265</v>
      </c>
      <c r="O2580">
        <v>6.3</v>
      </c>
      <c r="P2580" s="14">
        <f t="shared" si="40"/>
        <v>6.15</v>
      </c>
      <c r="Q2580">
        <f>COUNTIF(preprocessed!$D$2:$D$3791,director!N2552)</f>
        <v>8</v>
      </c>
      <c r="R2580" s="43" cm="1">
        <f t="array" ref="R2580">COUNTIF(Table2[Average imdb],"&lt;"&amp;Table2[[#This Row],[Average imdb]])/COUNT((Table2[Average imdb])-1)</f>
        <v>0.31688654353562007</v>
      </c>
    </row>
    <row r="2581" spans="14:18" x14ac:dyDescent="0.3">
      <c r="N2581" t="s">
        <v>3042</v>
      </c>
      <c r="O2581">
        <v>6.8</v>
      </c>
      <c r="P2581" s="14">
        <f t="shared" si="40"/>
        <v>6.15</v>
      </c>
      <c r="Q2581">
        <f>COUNTIF(preprocessed!$D$2:$D$3791,director!N2146)</f>
        <v>7</v>
      </c>
      <c r="R2581" s="43" cm="1">
        <f t="array" ref="R2581">COUNTIF(Table2[Average imdb],"&lt;"&amp;Table2[[#This Row],[Average imdb]])/COUNT((Table2[Average imdb])-1)</f>
        <v>0.31688654353562007</v>
      </c>
    </row>
    <row r="2582" spans="14:18" x14ac:dyDescent="0.3">
      <c r="N2582" t="s">
        <v>9265</v>
      </c>
      <c r="O2582">
        <v>6.4</v>
      </c>
      <c r="P2582" s="14">
        <f t="shared" si="40"/>
        <v>6.15</v>
      </c>
      <c r="Q2582">
        <f>COUNTIF(preprocessed!$D$2:$D$3791,director!N3487)</f>
        <v>5</v>
      </c>
      <c r="R2582" s="43" cm="1">
        <f t="array" ref="R2582">COUNTIF(Table2[Average imdb],"&lt;"&amp;Table2[[#This Row],[Average imdb]])/COUNT((Table2[Average imdb])-1)</f>
        <v>0.31688654353562007</v>
      </c>
    </row>
    <row r="2583" spans="14:18" x14ac:dyDescent="0.3">
      <c r="N2583" t="s">
        <v>3042</v>
      </c>
      <c r="O2583">
        <v>6.2</v>
      </c>
      <c r="P2583" s="14">
        <f t="shared" si="40"/>
        <v>6.15</v>
      </c>
      <c r="Q2583">
        <f>COUNTIF(preprocessed!$D$2:$D$3791,director!N1213)</f>
        <v>4</v>
      </c>
      <c r="R2583" s="43" cm="1">
        <f t="array" ref="R2583">COUNTIF(Table2[Average imdb],"&lt;"&amp;Table2[[#This Row],[Average imdb]])/COUNT((Table2[Average imdb])-1)</f>
        <v>0.31688654353562007</v>
      </c>
    </row>
    <row r="2584" spans="14:18" x14ac:dyDescent="0.3">
      <c r="N2584" t="s">
        <v>8803</v>
      </c>
      <c r="O2584">
        <v>6.6</v>
      </c>
      <c r="P2584" s="14">
        <f t="shared" si="40"/>
        <v>6.15</v>
      </c>
      <c r="Q2584">
        <f>COUNTIF(preprocessed!$D$2:$D$3791,director!N2485)</f>
        <v>2</v>
      </c>
      <c r="R2584" s="43" cm="1">
        <f t="array" ref="R2584">COUNTIF(Table2[Average imdb],"&lt;"&amp;Table2[[#This Row],[Average imdb]])/COUNT((Table2[Average imdb])-1)</f>
        <v>0.31688654353562007</v>
      </c>
    </row>
    <row r="2585" spans="14:18" x14ac:dyDescent="0.3">
      <c r="N2585" t="s">
        <v>3042</v>
      </c>
      <c r="O2585">
        <v>6.1</v>
      </c>
      <c r="P2585" s="14">
        <f t="shared" si="40"/>
        <v>6.15</v>
      </c>
      <c r="Q2585">
        <f>COUNTIF(preprocessed!$D$2:$D$3791,director!N745)</f>
        <v>2</v>
      </c>
      <c r="R2585" s="43" cm="1">
        <f t="array" ref="R2585">COUNTIF(Table2[Average imdb],"&lt;"&amp;Table2[[#This Row],[Average imdb]])/COUNT((Table2[Average imdb])-1)</f>
        <v>0.31688654353562007</v>
      </c>
    </row>
    <row r="2586" spans="14:18" x14ac:dyDescent="0.3">
      <c r="N2586" t="s">
        <v>9265</v>
      </c>
      <c r="O2586">
        <v>7.3</v>
      </c>
      <c r="P2586" s="14">
        <f t="shared" si="40"/>
        <v>6.15</v>
      </c>
      <c r="Q2586">
        <f>COUNTIF(preprocessed!$D$2:$D$3791,director!N3671)</f>
        <v>2</v>
      </c>
      <c r="R2586" s="43" cm="1">
        <f t="array" ref="R2586">COUNTIF(Table2[Average imdb],"&lt;"&amp;Table2[[#This Row],[Average imdb]])/COUNT((Table2[Average imdb])-1)</f>
        <v>0.31688654353562007</v>
      </c>
    </row>
    <row r="2587" spans="14:18" x14ac:dyDescent="0.3">
      <c r="N2587" t="s">
        <v>3042</v>
      </c>
      <c r="O2587">
        <v>5.5</v>
      </c>
      <c r="P2587" s="14">
        <f t="shared" si="40"/>
        <v>6.15</v>
      </c>
      <c r="Q2587">
        <f>COUNTIF(preprocessed!$D$2:$D$3791,director!N854)</f>
        <v>5</v>
      </c>
      <c r="R2587" s="43" cm="1">
        <f t="array" ref="R2587">COUNTIF(Table2[Average imdb],"&lt;"&amp;Table2[[#This Row],[Average imdb]])/COUNT((Table2[Average imdb])-1)</f>
        <v>0.31688654353562007</v>
      </c>
    </row>
    <row r="2588" spans="14:18" x14ac:dyDescent="0.3">
      <c r="N2588" t="s">
        <v>3862</v>
      </c>
      <c r="O2588">
        <v>7.4</v>
      </c>
      <c r="P2588" s="14">
        <f t="shared" si="40"/>
        <v>6.15</v>
      </c>
      <c r="Q2588">
        <f>COUNTIF(preprocessed!$D$2:$D$3791,director!N2390)</f>
        <v>1</v>
      </c>
      <c r="R2588" s="43" cm="1">
        <f t="array" ref="R2588">COUNTIF(Table2[Average imdb],"&lt;"&amp;Table2[[#This Row],[Average imdb]])/COUNT((Table2[Average imdb])-1)</f>
        <v>0.31688654353562007</v>
      </c>
    </row>
    <row r="2589" spans="14:18" x14ac:dyDescent="0.3">
      <c r="N2589" t="s">
        <v>8803</v>
      </c>
      <c r="O2589">
        <v>5.7</v>
      </c>
      <c r="P2589" s="14">
        <f t="shared" si="40"/>
        <v>6.15</v>
      </c>
      <c r="Q2589">
        <f>COUNTIF(preprocessed!$D$2:$D$3791,director!N2415)</f>
        <v>1</v>
      </c>
      <c r="R2589" s="43" cm="1">
        <f t="array" ref="R2589">COUNTIF(Table2[Average imdb],"&lt;"&amp;Table2[[#This Row],[Average imdb]])/COUNT((Table2[Average imdb])-1)</f>
        <v>0.31688654353562007</v>
      </c>
    </row>
    <row r="2590" spans="14:18" x14ac:dyDescent="0.3">
      <c r="N2590" t="s">
        <v>9265</v>
      </c>
      <c r="O2590">
        <v>4.5999999999999996</v>
      </c>
      <c r="P2590" s="14">
        <f t="shared" si="40"/>
        <v>6.15</v>
      </c>
      <c r="Q2590">
        <f>COUNTIF(preprocessed!$D$2:$D$3791,director!N3211)</f>
        <v>5</v>
      </c>
      <c r="R2590" s="43" cm="1">
        <f t="array" ref="R2590">COUNTIF(Table2[Average imdb],"&lt;"&amp;Table2[[#This Row],[Average imdb]])/COUNT((Table2[Average imdb])-1)</f>
        <v>0.31688654353562007</v>
      </c>
    </row>
    <row r="2591" spans="14:18" x14ac:dyDescent="0.3">
      <c r="N2591" t="s">
        <v>5011</v>
      </c>
      <c r="O2591">
        <v>5.0999999999999996</v>
      </c>
      <c r="P2591" s="14">
        <f t="shared" si="40"/>
        <v>6.1333333333333329</v>
      </c>
      <c r="Q2591">
        <f>COUNTIF(preprocessed!$D$2:$D$3791,director!N3360)</f>
        <v>2</v>
      </c>
      <c r="R2591" s="43" cm="1">
        <f t="array" ref="R2591">COUNTIF(Table2[Average imdb],"&lt;"&amp;Table2[[#This Row],[Average imdb]])/COUNT((Table2[Average imdb])-1)</f>
        <v>0.31609498680738785</v>
      </c>
    </row>
    <row r="2592" spans="14:18" x14ac:dyDescent="0.3">
      <c r="N2592" t="s">
        <v>5011</v>
      </c>
      <c r="O2592">
        <v>6.9</v>
      </c>
      <c r="P2592" s="14">
        <f t="shared" si="40"/>
        <v>6.1333333333333329</v>
      </c>
      <c r="Q2592">
        <f>COUNTIF(preprocessed!$D$2:$D$3791,director!N1293)</f>
        <v>1</v>
      </c>
      <c r="R2592" s="43" cm="1">
        <f t="array" ref="R2592">COUNTIF(Table2[Average imdb],"&lt;"&amp;Table2[[#This Row],[Average imdb]])/COUNT((Table2[Average imdb])-1)</f>
        <v>0.31609498680738785</v>
      </c>
    </row>
    <row r="2593" spans="14:18" x14ac:dyDescent="0.3">
      <c r="N2593" t="s">
        <v>5011</v>
      </c>
      <c r="O2593">
        <v>6.4</v>
      </c>
      <c r="P2593" s="14">
        <f t="shared" si="40"/>
        <v>6.1333333333333329</v>
      </c>
      <c r="Q2593">
        <f>COUNTIF(preprocessed!$D$2:$D$3791,director!N1301)</f>
        <v>1</v>
      </c>
      <c r="R2593" s="43" cm="1">
        <f t="array" ref="R2593">COUNTIF(Table2[Average imdb],"&lt;"&amp;Table2[[#This Row],[Average imdb]])/COUNT((Table2[Average imdb])-1)</f>
        <v>0.31609498680738785</v>
      </c>
    </row>
    <row r="2594" spans="14:18" x14ac:dyDescent="0.3">
      <c r="N2594" t="s">
        <v>3139</v>
      </c>
      <c r="O2594">
        <v>7.3</v>
      </c>
      <c r="P2594" s="14">
        <f t="shared" si="40"/>
        <v>6.128571428571429</v>
      </c>
      <c r="Q2594">
        <f>COUNTIF(preprocessed!$D$2:$D$3791,director!N1469)</f>
        <v>12</v>
      </c>
      <c r="R2594" s="43" cm="1">
        <f t="array" ref="R2594">COUNTIF(Table2[Average imdb],"&lt;"&amp;Table2[[#This Row],[Average imdb]])/COUNT((Table2[Average imdb])-1)</f>
        <v>0.3142480211081794</v>
      </c>
    </row>
    <row r="2595" spans="14:18" x14ac:dyDescent="0.3">
      <c r="N2595" t="s">
        <v>3139</v>
      </c>
      <c r="O2595">
        <v>6.4</v>
      </c>
      <c r="P2595" s="14">
        <f t="shared" si="40"/>
        <v>6.128571428571429</v>
      </c>
      <c r="Q2595">
        <f>COUNTIF(preprocessed!$D$2:$D$3791,director!N2741)</f>
        <v>2</v>
      </c>
      <c r="R2595" s="43" cm="1">
        <f t="array" ref="R2595">COUNTIF(Table2[Average imdb],"&lt;"&amp;Table2[[#This Row],[Average imdb]])/COUNT((Table2[Average imdb])-1)</f>
        <v>0.3142480211081794</v>
      </c>
    </row>
    <row r="2596" spans="14:18" x14ac:dyDescent="0.3">
      <c r="N2596" t="s">
        <v>3139</v>
      </c>
      <c r="O2596">
        <v>4.9000000000000004</v>
      </c>
      <c r="P2596" s="14">
        <f t="shared" si="40"/>
        <v>6.128571428571429</v>
      </c>
      <c r="Q2596">
        <f>COUNTIF(preprocessed!$D$2:$D$3791,director!N770)</f>
        <v>5</v>
      </c>
      <c r="R2596" s="43" cm="1">
        <f t="array" ref="R2596">COUNTIF(Table2[Average imdb],"&lt;"&amp;Table2[[#This Row],[Average imdb]])/COUNT((Table2[Average imdb])-1)</f>
        <v>0.3142480211081794</v>
      </c>
    </row>
    <row r="2597" spans="14:18" x14ac:dyDescent="0.3">
      <c r="N2597" t="s">
        <v>3139</v>
      </c>
      <c r="O2597">
        <v>5.8</v>
      </c>
      <c r="P2597" s="14">
        <f t="shared" si="40"/>
        <v>6.128571428571429</v>
      </c>
      <c r="Q2597">
        <f>COUNTIF(preprocessed!$D$2:$D$3791,director!N1221)</f>
        <v>4</v>
      </c>
      <c r="R2597" s="43" cm="1">
        <f t="array" ref="R2597">COUNTIF(Table2[Average imdb],"&lt;"&amp;Table2[[#This Row],[Average imdb]])/COUNT((Table2[Average imdb])-1)</f>
        <v>0.3142480211081794</v>
      </c>
    </row>
    <row r="2598" spans="14:18" x14ac:dyDescent="0.3">
      <c r="N2598" t="s">
        <v>3139</v>
      </c>
      <c r="O2598">
        <v>5.4</v>
      </c>
      <c r="P2598" s="14">
        <f t="shared" si="40"/>
        <v>6.128571428571429</v>
      </c>
      <c r="Q2598">
        <f>COUNTIF(preprocessed!$D$2:$D$3791,director!N956)</f>
        <v>3</v>
      </c>
      <c r="R2598" s="43" cm="1">
        <f t="array" ref="R2598">COUNTIF(Table2[Average imdb],"&lt;"&amp;Table2[[#This Row],[Average imdb]])/COUNT((Table2[Average imdb])-1)</f>
        <v>0.3142480211081794</v>
      </c>
    </row>
    <row r="2599" spans="14:18" x14ac:dyDescent="0.3">
      <c r="N2599" t="s">
        <v>3139</v>
      </c>
      <c r="O2599">
        <v>6.9</v>
      </c>
      <c r="P2599" s="14">
        <f t="shared" si="40"/>
        <v>6.128571428571429</v>
      </c>
      <c r="Q2599">
        <f>COUNTIF(preprocessed!$D$2:$D$3791,director!N2745)</f>
        <v>4</v>
      </c>
      <c r="R2599" s="43" cm="1">
        <f t="array" ref="R2599">COUNTIF(Table2[Average imdb],"&lt;"&amp;Table2[[#This Row],[Average imdb]])/COUNT((Table2[Average imdb])-1)</f>
        <v>0.3142480211081794</v>
      </c>
    </row>
    <row r="2600" spans="14:18" x14ac:dyDescent="0.3">
      <c r="N2600" t="s">
        <v>3139</v>
      </c>
      <c r="O2600">
        <v>6.2</v>
      </c>
      <c r="P2600" s="14">
        <f t="shared" si="40"/>
        <v>6.128571428571429</v>
      </c>
      <c r="Q2600">
        <f>COUNTIF(preprocessed!$D$2:$D$3791,director!N1273)</f>
        <v>1</v>
      </c>
      <c r="R2600" s="43" cm="1">
        <f t="array" ref="R2600">COUNTIF(Table2[Average imdb],"&lt;"&amp;Table2[[#This Row],[Average imdb]])/COUNT((Table2[Average imdb])-1)</f>
        <v>0.3142480211081794</v>
      </c>
    </row>
    <row r="2601" spans="14:18" x14ac:dyDescent="0.3">
      <c r="N2601" t="s">
        <v>1774</v>
      </c>
      <c r="O2601">
        <v>6.1</v>
      </c>
      <c r="P2601" s="14">
        <f t="shared" si="40"/>
        <v>6.125</v>
      </c>
      <c r="Q2601">
        <f>COUNTIF(preprocessed!$D$2:$D$3791,director!N527)</f>
        <v>13</v>
      </c>
      <c r="R2601" s="43" cm="1">
        <f t="array" ref="R2601">COUNTIF(Table2[Average imdb],"&lt;"&amp;Table2[[#This Row],[Average imdb]])/COUNT((Table2[Average imdb])-1)</f>
        <v>0.31108179419525067</v>
      </c>
    </row>
    <row r="2602" spans="14:18" x14ac:dyDescent="0.3">
      <c r="N2602" t="s">
        <v>3187</v>
      </c>
      <c r="O2602">
        <v>6.1</v>
      </c>
      <c r="P2602" s="14">
        <f t="shared" si="40"/>
        <v>6.125</v>
      </c>
      <c r="Q2602">
        <f>COUNTIF(preprocessed!$D$2:$D$3791,director!N893)</f>
        <v>8</v>
      </c>
      <c r="R2602" s="43" cm="1">
        <f t="array" ref="R2602">COUNTIF(Table2[Average imdb],"&lt;"&amp;Table2[[#This Row],[Average imdb]])/COUNT((Table2[Average imdb])-1)</f>
        <v>0.31108179419525067</v>
      </c>
    </row>
    <row r="2603" spans="14:18" x14ac:dyDescent="0.3">
      <c r="N2603" t="s">
        <v>1774</v>
      </c>
      <c r="O2603">
        <v>5.6</v>
      </c>
      <c r="P2603" s="14">
        <f t="shared" si="40"/>
        <v>6.125</v>
      </c>
      <c r="Q2603">
        <f>COUNTIF(preprocessed!$D$2:$D$3791,director!N406)</f>
        <v>7</v>
      </c>
      <c r="R2603" s="43" cm="1">
        <f t="array" ref="R2603">COUNTIF(Table2[Average imdb],"&lt;"&amp;Table2[[#This Row],[Average imdb]])/COUNT((Table2[Average imdb])-1)</f>
        <v>0.31108179419525067</v>
      </c>
    </row>
    <row r="2604" spans="14:18" x14ac:dyDescent="0.3">
      <c r="N2604" t="s">
        <v>4611</v>
      </c>
      <c r="O2604">
        <v>5.7</v>
      </c>
      <c r="P2604" s="14">
        <f t="shared" si="40"/>
        <v>6.125</v>
      </c>
      <c r="Q2604">
        <f>COUNTIF(preprocessed!$D$2:$D$3791,director!N2145)</f>
        <v>7</v>
      </c>
      <c r="R2604" s="43" cm="1">
        <f t="array" ref="R2604">COUNTIF(Table2[Average imdb],"&lt;"&amp;Table2[[#This Row],[Average imdb]])/COUNT((Table2[Average imdb])-1)</f>
        <v>0.31108179419525067</v>
      </c>
    </row>
    <row r="2605" spans="14:18" x14ac:dyDescent="0.3">
      <c r="N2605" t="s">
        <v>1774</v>
      </c>
      <c r="O2605">
        <v>6.5</v>
      </c>
      <c r="P2605" s="14">
        <f t="shared" si="40"/>
        <v>6.125</v>
      </c>
      <c r="Q2605">
        <f>COUNTIF(preprocessed!$D$2:$D$3791,director!N1725)</f>
        <v>3</v>
      </c>
      <c r="R2605" s="43" cm="1">
        <f t="array" ref="R2605">COUNTIF(Table2[Average imdb],"&lt;"&amp;Table2[[#This Row],[Average imdb]])/COUNT((Table2[Average imdb])-1)</f>
        <v>0.31108179419525067</v>
      </c>
    </row>
    <row r="2606" spans="14:18" x14ac:dyDescent="0.3">
      <c r="N2606" t="s">
        <v>4611</v>
      </c>
      <c r="O2606">
        <v>6.7</v>
      </c>
      <c r="P2606" s="14">
        <f t="shared" si="40"/>
        <v>6.125</v>
      </c>
      <c r="Q2606">
        <f>COUNTIF(preprocessed!$D$2:$D$3791,director!N1392)</f>
        <v>5</v>
      </c>
      <c r="R2606" s="43" cm="1">
        <f t="array" ref="R2606">COUNTIF(Table2[Average imdb],"&lt;"&amp;Table2[[#This Row],[Average imdb]])/COUNT((Table2[Average imdb])-1)</f>
        <v>0.31108179419525067</v>
      </c>
    </row>
    <row r="2607" spans="14:18" x14ac:dyDescent="0.3">
      <c r="N2607" t="s">
        <v>1774</v>
      </c>
      <c r="O2607">
        <v>6.3</v>
      </c>
      <c r="P2607" s="14">
        <f t="shared" si="40"/>
        <v>6.125</v>
      </c>
      <c r="Q2607">
        <f>COUNTIF(preprocessed!$D$2:$D$3791,director!N1335)</f>
        <v>2</v>
      </c>
      <c r="R2607" s="43" cm="1">
        <f t="array" ref="R2607">COUNTIF(Table2[Average imdb],"&lt;"&amp;Table2[[#This Row],[Average imdb]])/COUNT((Table2[Average imdb])-1)</f>
        <v>0.31108179419525067</v>
      </c>
    </row>
    <row r="2608" spans="14:18" x14ac:dyDescent="0.3">
      <c r="N2608" t="s">
        <v>3187</v>
      </c>
      <c r="O2608">
        <v>5.6</v>
      </c>
      <c r="P2608" s="14">
        <f t="shared" si="40"/>
        <v>6.125</v>
      </c>
      <c r="Q2608">
        <f>COUNTIF(preprocessed!$D$2:$D$3791,director!N782)</f>
        <v>3</v>
      </c>
      <c r="R2608" s="43" cm="1">
        <f t="array" ref="R2608">COUNTIF(Table2[Average imdb],"&lt;"&amp;Table2[[#This Row],[Average imdb]])/COUNT((Table2[Average imdb])-1)</f>
        <v>0.31108179419525067</v>
      </c>
    </row>
    <row r="2609" spans="3:18" x14ac:dyDescent="0.3">
      <c r="N2609" t="s">
        <v>4611</v>
      </c>
      <c r="O2609">
        <v>5.0999999999999996</v>
      </c>
      <c r="P2609" s="14">
        <f t="shared" si="40"/>
        <v>6.125</v>
      </c>
      <c r="Q2609">
        <f>COUNTIF(preprocessed!$D$2:$D$3791,director!N1185)</f>
        <v>3</v>
      </c>
      <c r="R2609" s="43" cm="1">
        <f t="array" ref="R2609">COUNTIF(Table2[Average imdb],"&lt;"&amp;Table2[[#This Row],[Average imdb]])/COUNT((Table2[Average imdb])-1)</f>
        <v>0.31108179419525067</v>
      </c>
    </row>
    <row r="2610" spans="3:18" x14ac:dyDescent="0.3">
      <c r="N2610" t="s">
        <v>3187</v>
      </c>
      <c r="O2610">
        <v>6.3</v>
      </c>
      <c r="P2610" s="14">
        <f t="shared" si="40"/>
        <v>6.125</v>
      </c>
      <c r="Q2610">
        <f>COUNTIF(preprocessed!$D$2:$D$3791,director!N1161)</f>
        <v>2</v>
      </c>
      <c r="R2610" s="43" cm="1">
        <f t="array" ref="R2610">COUNTIF(Table2[Average imdb],"&lt;"&amp;Table2[[#This Row],[Average imdb]])/COUNT((Table2[Average imdb])-1)</f>
        <v>0.31108179419525067</v>
      </c>
    </row>
    <row r="2611" spans="3:18" x14ac:dyDescent="0.3">
      <c r="N2611" t="s">
        <v>3187</v>
      </c>
      <c r="O2611">
        <v>6.5</v>
      </c>
      <c r="P2611" s="14">
        <f t="shared" si="40"/>
        <v>6.125</v>
      </c>
      <c r="Q2611">
        <f>COUNTIF(preprocessed!$D$2:$D$3791,director!N2161)</f>
        <v>4</v>
      </c>
      <c r="R2611" s="43" cm="1">
        <f t="array" ref="R2611">COUNTIF(Table2[Average imdb],"&lt;"&amp;Table2[[#This Row],[Average imdb]])/COUNT((Table2[Average imdb])-1)</f>
        <v>0.31108179419525067</v>
      </c>
    </row>
    <row r="2612" spans="3:18" x14ac:dyDescent="0.3">
      <c r="C2612" s="34"/>
      <c r="N2612" t="s">
        <v>4611</v>
      </c>
      <c r="O2612">
        <v>7</v>
      </c>
      <c r="P2612" s="14">
        <f t="shared" si="40"/>
        <v>6.125</v>
      </c>
      <c r="Q2612">
        <f>COUNTIF(preprocessed!$D$2:$D$3791,director!N3213)</f>
        <v>5</v>
      </c>
      <c r="R2612" s="43" cm="1">
        <f t="array" ref="R2612">COUNTIF(Table2[Average imdb],"&lt;"&amp;Table2[[#This Row],[Average imdb]])/COUNT((Table2[Average imdb])-1)</f>
        <v>0.31108179419525067</v>
      </c>
    </row>
    <row r="2613" spans="3:18" x14ac:dyDescent="0.3">
      <c r="D2613" s="14"/>
      <c r="N2613" t="s">
        <v>4311</v>
      </c>
      <c r="O2613">
        <v>6.1</v>
      </c>
      <c r="P2613" s="14">
        <f t="shared" si="40"/>
        <v>6.1</v>
      </c>
      <c r="Q2613">
        <f>COUNTIF(preprocessed!$D$2:$D$3791,director!N1099)</f>
        <v>19</v>
      </c>
      <c r="R2613" s="43" cm="1">
        <f t="array" ref="R2613">COUNTIF(Table2[Average imdb],"&lt;"&amp;Table2[[#This Row],[Average imdb]])/COUNT((Table2[Average imdb])-1)</f>
        <v>0.29551451187335093</v>
      </c>
    </row>
    <row r="2614" spans="3:18" x14ac:dyDescent="0.3">
      <c r="D2614" s="14"/>
      <c r="N2614" t="s">
        <v>6037</v>
      </c>
      <c r="O2614">
        <v>6.1</v>
      </c>
      <c r="P2614" s="14">
        <f t="shared" si="40"/>
        <v>6.1</v>
      </c>
      <c r="Q2614">
        <f>COUNTIF(preprocessed!$D$2:$D$3791,director!N1593)</f>
        <v>15</v>
      </c>
      <c r="R2614" s="43" cm="1">
        <f t="array" ref="R2614">COUNTIF(Table2[Average imdb],"&lt;"&amp;Table2[[#This Row],[Average imdb]])/COUNT((Table2[Average imdb])-1)</f>
        <v>0.29551451187335093</v>
      </c>
    </row>
    <row r="2615" spans="3:18" x14ac:dyDescent="0.3">
      <c r="D2615" s="14"/>
      <c r="N2615" t="s">
        <v>11329</v>
      </c>
      <c r="O2615">
        <v>6.1</v>
      </c>
      <c r="P2615" s="14">
        <f t="shared" si="40"/>
        <v>6.1</v>
      </c>
      <c r="Q2615">
        <f>COUNTIF(preprocessed!$D$2:$D$3791,director!N3145)</f>
        <v>13</v>
      </c>
      <c r="R2615" s="43" cm="1">
        <f t="array" ref="R2615">COUNTIF(Table2[Average imdb],"&lt;"&amp;Table2[[#This Row],[Average imdb]])/COUNT((Table2[Average imdb])-1)</f>
        <v>0.29551451187335093</v>
      </c>
    </row>
    <row r="2616" spans="3:18" x14ac:dyDescent="0.3">
      <c r="D2616" s="14"/>
      <c r="N2616" t="s">
        <v>5646</v>
      </c>
      <c r="O2616">
        <v>6.1</v>
      </c>
      <c r="P2616" s="14">
        <f t="shared" si="40"/>
        <v>6.1</v>
      </c>
      <c r="Q2616">
        <f>COUNTIF(preprocessed!$D$2:$D$3791,director!N1478)</f>
        <v>12</v>
      </c>
      <c r="R2616" s="43" cm="1">
        <f t="array" ref="R2616">COUNTIF(Table2[Average imdb],"&lt;"&amp;Table2[[#This Row],[Average imdb]])/COUNT((Table2[Average imdb])-1)</f>
        <v>0.29551451187335093</v>
      </c>
    </row>
    <row r="2617" spans="3:18" x14ac:dyDescent="0.3">
      <c r="D2617" s="14"/>
      <c r="N2617" t="s">
        <v>9070</v>
      </c>
      <c r="O2617">
        <v>6.5</v>
      </c>
      <c r="P2617" s="14">
        <f t="shared" si="40"/>
        <v>6.1</v>
      </c>
      <c r="Q2617">
        <f>COUNTIF(preprocessed!$D$2:$D$3791,director!N2876)</f>
        <v>10</v>
      </c>
      <c r="R2617" s="43" cm="1">
        <f t="array" ref="R2617">COUNTIF(Table2[Average imdb],"&lt;"&amp;Table2[[#This Row],[Average imdb]])/COUNT((Table2[Average imdb])-1)</f>
        <v>0.29551451187335093</v>
      </c>
    </row>
    <row r="2618" spans="3:18" x14ac:dyDescent="0.3">
      <c r="D2618" s="14"/>
      <c r="N2618" t="s">
        <v>2492</v>
      </c>
      <c r="O2618">
        <v>6.1</v>
      </c>
      <c r="P2618" s="14">
        <f t="shared" si="40"/>
        <v>6.1</v>
      </c>
      <c r="Q2618">
        <f>COUNTIF(preprocessed!$D$2:$D$3791,director!N596)</f>
        <v>2</v>
      </c>
      <c r="R2618" s="43" cm="1">
        <f t="array" ref="R2618">COUNTIF(Table2[Average imdb],"&lt;"&amp;Table2[[#This Row],[Average imdb]])/COUNT((Table2[Average imdb])-1)</f>
        <v>0.29551451187335093</v>
      </c>
    </row>
    <row r="2619" spans="3:18" x14ac:dyDescent="0.3">
      <c r="D2619" s="14"/>
      <c r="N2619" t="s">
        <v>7296</v>
      </c>
      <c r="O2619">
        <v>6.1</v>
      </c>
      <c r="P2619" s="14">
        <f t="shared" si="40"/>
        <v>6.1</v>
      </c>
      <c r="Q2619">
        <f>COUNTIF(preprocessed!$D$2:$D$3791,director!N1967)</f>
        <v>4</v>
      </c>
      <c r="R2619" s="43" cm="1">
        <f t="array" ref="R2619">COUNTIF(Table2[Average imdb],"&lt;"&amp;Table2[[#This Row],[Average imdb]])/COUNT((Table2[Average imdb])-1)</f>
        <v>0.29551451187335093</v>
      </c>
    </row>
    <row r="2620" spans="3:18" x14ac:dyDescent="0.3">
      <c r="D2620" s="14"/>
      <c r="N2620" t="s">
        <v>427</v>
      </c>
      <c r="O2620">
        <v>6.1</v>
      </c>
      <c r="P2620" s="14">
        <f t="shared" si="40"/>
        <v>6.1</v>
      </c>
      <c r="Q2620">
        <f>COUNTIF(preprocessed!$D$2:$D$3791,director!N81)</f>
        <v>7</v>
      </c>
      <c r="R2620" s="43" cm="1">
        <f t="array" ref="R2620">COUNTIF(Table2[Average imdb],"&lt;"&amp;Table2[[#This Row],[Average imdb]])/COUNT((Table2[Average imdb])-1)</f>
        <v>0.29551451187335093</v>
      </c>
    </row>
    <row r="2621" spans="3:18" x14ac:dyDescent="0.3">
      <c r="D2621" s="14"/>
      <c r="N2621" t="s">
        <v>2977</v>
      </c>
      <c r="O2621">
        <v>6.1</v>
      </c>
      <c r="P2621" s="14">
        <f t="shared" si="40"/>
        <v>6.1</v>
      </c>
      <c r="Q2621">
        <f>COUNTIF(preprocessed!$D$2:$D$3791,director!N728)</f>
        <v>7</v>
      </c>
      <c r="R2621" s="43" cm="1">
        <f t="array" ref="R2621">COUNTIF(Table2[Average imdb],"&lt;"&amp;Table2[[#This Row],[Average imdb]])/COUNT((Table2[Average imdb])-1)</f>
        <v>0.29551451187335093</v>
      </c>
    </row>
    <row r="2622" spans="3:18" x14ac:dyDescent="0.3">
      <c r="D2622" s="14"/>
      <c r="N2622" t="s">
        <v>5276</v>
      </c>
      <c r="O2622">
        <v>6.1</v>
      </c>
      <c r="P2622" s="14">
        <f t="shared" si="40"/>
        <v>6.1</v>
      </c>
      <c r="Q2622">
        <f>COUNTIF(preprocessed!$D$2:$D$3791,director!N1373)</f>
        <v>7</v>
      </c>
      <c r="R2622" s="43" cm="1">
        <f t="array" ref="R2622">COUNTIF(Table2[Average imdb],"&lt;"&amp;Table2[[#This Row],[Average imdb]])/COUNT((Table2[Average imdb])-1)</f>
        <v>0.29551451187335093</v>
      </c>
    </row>
    <row r="2623" spans="3:18" x14ac:dyDescent="0.3">
      <c r="D2623" s="14"/>
      <c r="N2623" t="s">
        <v>5718</v>
      </c>
      <c r="O2623">
        <v>6.1</v>
      </c>
      <c r="P2623" s="14">
        <f t="shared" si="40"/>
        <v>6.1</v>
      </c>
      <c r="Q2623">
        <f>COUNTIF(preprocessed!$D$2:$D$3791,director!N1504)</f>
        <v>7</v>
      </c>
      <c r="R2623" s="43" cm="1">
        <f t="array" ref="R2623">COUNTIF(Table2[Average imdb],"&lt;"&amp;Table2[[#This Row],[Average imdb]])/COUNT((Table2[Average imdb])-1)</f>
        <v>0.29551451187335093</v>
      </c>
    </row>
    <row r="2624" spans="3:18" x14ac:dyDescent="0.3">
      <c r="D2624" s="14"/>
      <c r="N2624" t="s">
        <v>7665</v>
      </c>
      <c r="O2624">
        <v>6.1</v>
      </c>
      <c r="P2624" s="14">
        <f t="shared" si="40"/>
        <v>6.1</v>
      </c>
      <c r="Q2624">
        <f>COUNTIF(preprocessed!$D$2:$D$3791,director!N2077)</f>
        <v>4</v>
      </c>
      <c r="R2624" s="43" cm="1">
        <f t="array" ref="R2624">COUNTIF(Table2[Average imdb],"&lt;"&amp;Table2[[#This Row],[Average imdb]])/COUNT((Table2[Average imdb])-1)</f>
        <v>0.29551451187335093</v>
      </c>
    </row>
    <row r="2625" spans="4:18" x14ac:dyDescent="0.3">
      <c r="D2625" s="14"/>
      <c r="N2625" t="s">
        <v>9290</v>
      </c>
      <c r="O2625">
        <v>6.1</v>
      </c>
      <c r="P2625" s="14">
        <f t="shared" si="40"/>
        <v>6.1</v>
      </c>
      <c r="Q2625">
        <f>COUNTIF(preprocessed!$D$2:$D$3791,director!N2561)</f>
        <v>7</v>
      </c>
      <c r="R2625" s="43" cm="1">
        <f t="array" ref="R2625">COUNTIF(Table2[Average imdb],"&lt;"&amp;Table2[[#This Row],[Average imdb]])/COUNT((Table2[Average imdb])-1)</f>
        <v>0.29551451187335093</v>
      </c>
    </row>
    <row r="2626" spans="4:18" x14ac:dyDescent="0.3">
      <c r="D2626" s="14"/>
      <c r="N2626" t="s">
        <v>2939</v>
      </c>
      <c r="O2626">
        <v>6.1</v>
      </c>
      <c r="P2626" s="14">
        <f t="shared" ref="P2626:P2689" si="41">AVERAGEIF($N$2:$N$3791,N2626,$O$2:$O$3791)</f>
        <v>6.1</v>
      </c>
      <c r="Q2626">
        <f>COUNTIF(preprocessed!$D$2:$D$3791,director!N719)</f>
        <v>6</v>
      </c>
      <c r="R2626" s="43" cm="1">
        <f t="array" ref="R2626">COUNTIF(Table2[Average imdb],"&lt;"&amp;Table2[[#This Row],[Average imdb]])/COUNT((Table2[Average imdb])-1)</f>
        <v>0.29551451187335093</v>
      </c>
    </row>
    <row r="2627" spans="4:18" x14ac:dyDescent="0.3">
      <c r="D2627" s="14"/>
      <c r="N2627" t="s">
        <v>6474</v>
      </c>
      <c r="O2627">
        <v>6.1</v>
      </c>
      <c r="P2627" s="14">
        <f t="shared" si="41"/>
        <v>6.1</v>
      </c>
      <c r="Q2627">
        <f>COUNTIF(preprocessed!$D$2:$D$3791,director!N1722)</f>
        <v>3</v>
      </c>
      <c r="R2627" s="43" cm="1">
        <f t="array" ref="R2627">COUNTIF(Table2[Average imdb],"&lt;"&amp;Table2[[#This Row],[Average imdb]])/COUNT((Table2[Average imdb])-1)</f>
        <v>0.29551451187335093</v>
      </c>
    </row>
    <row r="2628" spans="4:18" x14ac:dyDescent="0.3">
      <c r="D2628" s="14"/>
      <c r="N2628" t="s">
        <v>13174</v>
      </c>
      <c r="O2628">
        <v>6.1</v>
      </c>
      <c r="P2628" s="14">
        <f t="shared" si="41"/>
        <v>6.1</v>
      </c>
      <c r="Q2628">
        <f>COUNTIF(preprocessed!$D$2:$D$3791,director!N3615)</f>
        <v>6</v>
      </c>
      <c r="R2628" s="43" cm="1">
        <f t="array" ref="R2628">COUNTIF(Table2[Average imdb],"&lt;"&amp;Table2[[#This Row],[Average imdb]])/COUNT((Table2[Average imdb])-1)</f>
        <v>0.29551451187335093</v>
      </c>
    </row>
    <row r="2629" spans="4:18" x14ac:dyDescent="0.3">
      <c r="D2629" s="14"/>
      <c r="N2629" t="s">
        <v>1367</v>
      </c>
      <c r="O2629">
        <v>6.1</v>
      </c>
      <c r="P2629" s="14">
        <f t="shared" si="41"/>
        <v>6.1</v>
      </c>
      <c r="Q2629">
        <f>COUNTIF(preprocessed!$D$2:$D$3791,director!N305)</f>
        <v>5</v>
      </c>
      <c r="R2629" s="43" cm="1">
        <f t="array" ref="R2629">COUNTIF(Table2[Average imdb],"&lt;"&amp;Table2[[#This Row],[Average imdb]])/COUNT((Table2[Average imdb])-1)</f>
        <v>0.29551451187335093</v>
      </c>
    </row>
    <row r="2630" spans="4:18" x14ac:dyDescent="0.3">
      <c r="D2630" s="14"/>
      <c r="N2630" t="s">
        <v>7801</v>
      </c>
      <c r="O2630">
        <v>6.1</v>
      </c>
      <c r="P2630" s="14">
        <f t="shared" si="41"/>
        <v>6.1</v>
      </c>
      <c r="Q2630">
        <f>COUNTIF(preprocessed!$D$2:$D$3791,director!N2117)</f>
        <v>5</v>
      </c>
      <c r="R2630" s="43" cm="1">
        <f t="array" ref="R2630">COUNTIF(Table2[Average imdb],"&lt;"&amp;Table2[[#This Row],[Average imdb]])/COUNT((Table2[Average imdb])-1)</f>
        <v>0.29551451187335093</v>
      </c>
    </row>
    <row r="2631" spans="4:18" x14ac:dyDescent="0.3">
      <c r="D2631" s="14"/>
      <c r="N2631" t="s">
        <v>10547</v>
      </c>
      <c r="O2631">
        <v>6.1</v>
      </c>
      <c r="P2631" s="14">
        <f t="shared" si="41"/>
        <v>6.1</v>
      </c>
      <c r="Q2631">
        <f>COUNTIF(preprocessed!$D$2:$D$3791,director!N2927)</f>
        <v>5</v>
      </c>
      <c r="R2631" s="43" cm="1">
        <f t="array" ref="R2631">COUNTIF(Table2[Average imdb],"&lt;"&amp;Table2[[#This Row],[Average imdb]])/COUNT((Table2[Average imdb])-1)</f>
        <v>0.29551451187335093</v>
      </c>
    </row>
    <row r="2632" spans="4:18" x14ac:dyDescent="0.3">
      <c r="D2632" s="14"/>
      <c r="N2632" t="s">
        <v>3017</v>
      </c>
      <c r="O2632">
        <v>6.1</v>
      </c>
      <c r="P2632" s="14">
        <f t="shared" si="41"/>
        <v>6.1</v>
      </c>
      <c r="Q2632">
        <f>COUNTIF(preprocessed!$D$2:$D$3791,director!N738)</f>
        <v>2</v>
      </c>
      <c r="R2632" s="43" cm="1">
        <f t="array" ref="R2632">COUNTIF(Table2[Average imdb],"&lt;"&amp;Table2[[#This Row],[Average imdb]])/COUNT((Table2[Average imdb])-1)</f>
        <v>0.29551451187335093</v>
      </c>
    </row>
    <row r="2633" spans="4:18" x14ac:dyDescent="0.3">
      <c r="D2633" s="14"/>
      <c r="N2633" t="s">
        <v>8450</v>
      </c>
      <c r="O2633">
        <v>5.5</v>
      </c>
      <c r="P2633" s="14">
        <f t="shared" si="41"/>
        <v>6.1</v>
      </c>
      <c r="Q2633">
        <f>COUNTIF(preprocessed!$D$2:$D$3791,director!N2307)</f>
        <v>2</v>
      </c>
      <c r="R2633" s="43" cm="1">
        <f t="array" ref="R2633">COUNTIF(Table2[Average imdb],"&lt;"&amp;Table2[[#This Row],[Average imdb]])/COUNT((Table2[Average imdb])-1)</f>
        <v>0.29551451187335093</v>
      </c>
    </row>
    <row r="2634" spans="4:18" x14ac:dyDescent="0.3">
      <c r="D2634" s="14"/>
      <c r="N2634" t="s">
        <v>9070</v>
      </c>
      <c r="O2634">
        <v>5.7</v>
      </c>
      <c r="P2634" s="14">
        <f t="shared" si="41"/>
        <v>6.1</v>
      </c>
      <c r="Q2634">
        <f>COUNTIF(preprocessed!$D$2:$D$3791,director!N2495)</f>
        <v>1</v>
      </c>
      <c r="R2634" s="43" cm="1">
        <f t="array" ref="R2634">COUNTIF(Table2[Average imdb],"&lt;"&amp;Table2[[#This Row],[Average imdb]])/COUNT((Table2[Average imdb])-1)</f>
        <v>0.29551451187335093</v>
      </c>
    </row>
    <row r="2635" spans="4:18" x14ac:dyDescent="0.3">
      <c r="D2635" s="14"/>
      <c r="N2635" t="s">
        <v>9220</v>
      </c>
      <c r="O2635">
        <v>6.1</v>
      </c>
      <c r="P2635" s="14">
        <f t="shared" si="41"/>
        <v>6.1</v>
      </c>
      <c r="Q2635">
        <f>COUNTIF(preprocessed!$D$2:$D$3791,director!N2541)</f>
        <v>3</v>
      </c>
      <c r="R2635" s="43" cm="1">
        <f t="array" ref="R2635">COUNTIF(Table2[Average imdb],"&lt;"&amp;Table2[[#This Row],[Average imdb]])/COUNT((Table2[Average imdb])-1)</f>
        <v>0.29551451187335093</v>
      </c>
    </row>
    <row r="2636" spans="4:18" x14ac:dyDescent="0.3">
      <c r="D2636" s="14"/>
      <c r="N2636" t="s">
        <v>9886</v>
      </c>
      <c r="O2636">
        <v>6.1</v>
      </c>
      <c r="P2636" s="14">
        <f t="shared" si="41"/>
        <v>6.1</v>
      </c>
      <c r="Q2636">
        <f>COUNTIF(preprocessed!$D$2:$D$3791,director!N2753)</f>
        <v>2</v>
      </c>
      <c r="R2636" s="43" cm="1">
        <f t="array" ref="R2636">COUNTIF(Table2[Average imdb],"&lt;"&amp;Table2[[#This Row],[Average imdb]])/COUNT((Table2[Average imdb])-1)</f>
        <v>0.29551451187335093</v>
      </c>
    </row>
    <row r="2637" spans="4:18" x14ac:dyDescent="0.3">
      <c r="D2637" s="14"/>
      <c r="N2637" t="s">
        <v>12837</v>
      </c>
      <c r="O2637">
        <v>6.1</v>
      </c>
      <c r="P2637" s="14">
        <f t="shared" si="41"/>
        <v>6.1</v>
      </c>
      <c r="Q2637">
        <f>COUNTIF(preprocessed!$D$2:$D$3791,director!N3531)</f>
        <v>4</v>
      </c>
      <c r="R2637" s="43" cm="1">
        <f t="array" ref="R2637">COUNTIF(Table2[Average imdb],"&lt;"&amp;Table2[[#This Row],[Average imdb]])/COUNT((Table2[Average imdb])-1)</f>
        <v>0.29551451187335093</v>
      </c>
    </row>
    <row r="2638" spans="4:18" x14ac:dyDescent="0.3">
      <c r="D2638" s="14"/>
      <c r="N2638" t="s">
        <v>7229</v>
      </c>
      <c r="O2638">
        <v>6.1</v>
      </c>
      <c r="P2638" s="14">
        <f t="shared" si="41"/>
        <v>6.1</v>
      </c>
      <c r="Q2638">
        <f>COUNTIF(preprocessed!$D$2:$D$3791,director!N1946)</f>
        <v>3</v>
      </c>
      <c r="R2638" s="43" cm="1">
        <f t="array" ref="R2638">COUNTIF(Table2[Average imdb],"&lt;"&amp;Table2[[#This Row],[Average imdb]])/COUNT((Table2[Average imdb])-1)</f>
        <v>0.29551451187335093</v>
      </c>
    </row>
    <row r="2639" spans="4:18" x14ac:dyDescent="0.3">
      <c r="D2639" s="14"/>
      <c r="N2639" t="s">
        <v>10030</v>
      </c>
      <c r="O2639">
        <v>6.1</v>
      </c>
      <c r="P2639" s="14">
        <f t="shared" si="41"/>
        <v>6.1</v>
      </c>
      <c r="Q2639">
        <f>COUNTIF(preprocessed!$D$2:$D$3791,director!N2780)</f>
        <v>3</v>
      </c>
      <c r="R2639" s="43" cm="1">
        <f t="array" ref="R2639">COUNTIF(Table2[Average imdb],"&lt;"&amp;Table2[[#This Row],[Average imdb]])/COUNT((Table2[Average imdb])-1)</f>
        <v>0.29551451187335093</v>
      </c>
    </row>
    <row r="2640" spans="4:18" x14ac:dyDescent="0.3">
      <c r="D2640" s="14"/>
      <c r="N2640" t="s">
        <v>11140</v>
      </c>
      <c r="O2640">
        <v>6.1</v>
      </c>
      <c r="P2640" s="14">
        <f t="shared" si="41"/>
        <v>6.1</v>
      </c>
      <c r="Q2640">
        <f>COUNTIF(preprocessed!$D$2:$D$3791,director!N3095)</f>
        <v>9</v>
      </c>
      <c r="R2640" s="43" cm="1">
        <f t="array" ref="R2640">COUNTIF(Table2[Average imdb],"&lt;"&amp;Table2[[#This Row],[Average imdb]])/COUNT((Table2[Average imdb])-1)</f>
        <v>0.29551451187335093</v>
      </c>
    </row>
    <row r="2641" spans="4:18" x14ac:dyDescent="0.3">
      <c r="D2641" s="14"/>
      <c r="N2641" t="s">
        <v>8450</v>
      </c>
      <c r="O2641">
        <v>6.7</v>
      </c>
      <c r="P2641" s="14">
        <f t="shared" si="41"/>
        <v>6.1</v>
      </c>
      <c r="Q2641">
        <f>COUNTIF(preprocessed!$D$2:$D$3791,director!N3112)</f>
        <v>2</v>
      </c>
      <c r="R2641" s="43" cm="1">
        <f t="array" ref="R2641">COUNTIF(Table2[Average imdb],"&lt;"&amp;Table2[[#This Row],[Average imdb]])/COUNT((Table2[Average imdb])-1)</f>
        <v>0.29551451187335093</v>
      </c>
    </row>
    <row r="2642" spans="4:18" x14ac:dyDescent="0.3">
      <c r="D2642" s="14"/>
      <c r="N2642" t="s">
        <v>3583</v>
      </c>
      <c r="O2642">
        <v>6.1</v>
      </c>
      <c r="P2642" s="14">
        <f t="shared" si="41"/>
        <v>6.1</v>
      </c>
      <c r="Q2642">
        <f>COUNTIF(preprocessed!$D$2:$D$3791,director!N3196)</f>
        <v>3</v>
      </c>
      <c r="R2642" s="43" cm="1">
        <f t="array" ref="R2642">COUNTIF(Table2[Average imdb],"&lt;"&amp;Table2[[#This Row],[Average imdb]])/COUNT((Table2[Average imdb])-1)</f>
        <v>0.29551451187335093</v>
      </c>
    </row>
    <row r="2643" spans="4:18" x14ac:dyDescent="0.3">
      <c r="D2643" s="14"/>
      <c r="N2643" t="s">
        <v>1078</v>
      </c>
      <c r="O2643">
        <v>6.1</v>
      </c>
      <c r="P2643" s="14">
        <f t="shared" si="41"/>
        <v>6.1</v>
      </c>
      <c r="Q2643">
        <f>COUNTIF(preprocessed!$D$2:$D$3791,director!N235)</f>
        <v>2</v>
      </c>
      <c r="R2643" s="43" cm="1">
        <f t="array" ref="R2643">COUNTIF(Table2[Average imdb],"&lt;"&amp;Table2[[#This Row],[Average imdb]])/COUNT((Table2[Average imdb])-1)</f>
        <v>0.29551451187335093</v>
      </c>
    </row>
    <row r="2644" spans="4:18" x14ac:dyDescent="0.3">
      <c r="D2644" s="14"/>
      <c r="N2644" t="s">
        <v>7715</v>
      </c>
      <c r="O2644">
        <v>6.1</v>
      </c>
      <c r="P2644" s="14">
        <f t="shared" si="41"/>
        <v>6.1</v>
      </c>
      <c r="Q2644">
        <f>COUNTIF(preprocessed!$D$2:$D$3791,director!N2093)</f>
        <v>4</v>
      </c>
      <c r="R2644" s="43" cm="1">
        <f t="array" ref="R2644">COUNTIF(Table2[Average imdb],"&lt;"&amp;Table2[[#This Row],[Average imdb]])/COUNT((Table2[Average imdb])-1)</f>
        <v>0.29551451187335093</v>
      </c>
    </row>
    <row r="2645" spans="4:18" x14ac:dyDescent="0.3">
      <c r="D2645" s="14"/>
      <c r="N2645" t="s">
        <v>8967</v>
      </c>
      <c r="O2645">
        <v>6.1</v>
      </c>
      <c r="P2645" s="14">
        <f t="shared" si="41"/>
        <v>6.1</v>
      </c>
      <c r="Q2645">
        <f>COUNTIF(preprocessed!$D$2:$D$3791,director!N2462)</f>
        <v>2</v>
      </c>
      <c r="R2645" s="43" cm="1">
        <f t="array" ref="R2645">COUNTIF(Table2[Average imdb],"&lt;"&amp;Table2[[#This Row],[Average imdb]])/COUNT((Table2[Average imdb])-1)</f>
        <v>0.29551451187335093</v>
      </c>
    </row>
    <row r="2646" spans="4:18" x14ac:dyDescent="0.3">
      <c r="D2646" s="14"/>
      <c r="N2646" t="s">
        <v>9204</v>
      </c>
      <c r="O2646">
        <v>6.1</v>
      </c>
      <c r="P2646" s="14">
        <f t="shared" si="41"/>
        <v>6.1</v>
      </c>
      <c r="Q2646">
        <f>COUNTIF(preprocessed!$D$2:$D$3791,director!N2535)</f>
        <v>3</v>
      </c>
      <c r="R2646" s="43" cm="1">
        <f t="array" ref="R2646">COUNTIF(Table2[Average imdb],"&lt;"&amp;Table2[[#This Row],[Average imdb]])/COUNT((Table2[Average imdb])-1)</f>
        <v>0.29551451187335093</v>
      </c>
    </row>
    <row r="2647" spans="4:18" x14ac:dyDescent="0.3">
      <c r="D2647" s="14"/>
      <c r="N2647" t="s">
        <v>10099</v>
      </c>
      <c r="O2647">
        <v>6.1</v>
      </c>
      <c r="P2647" s="14">
        <f t="shared" si="41"/>
        <v>6.1</v>
      </c>
      <c r="Q2647">
        <f>COUNTIF(preprocessed!$D$2:$D$3791,director!N2803)</f>
        <v>1</v>
      </c>
      <c r="R2647" s="43" cm="1">
        <f t="array" ref="R2647">COUNTIF(Table2[Average imdb],"&lt;"&amp;Table2[[#This Row],[Average imdb]])/COUNT((Table2[Average imdb])-1)</f>
        <v>0.29551451187335093</v>
      </c>
    </row>
    <row r="2648" spans="4:18" x14ac:dyDescent="0.3">
      <c r="D2648" s="14"/>
      <c r="N2648" t="s">
        <v>10418</v>
      </c>
      <c r="O2648">
        <v>6.1</v>
      </c>
      <c r="P2648" s="14">
        <f t="shared" si="41"/>
        <v>6.1</v>
      </c>
      <c r="Q2648">
        <f>COUNTIF(preprocessed!$D$2:$D$3791,director!N2893)</f>
        <v>2</v>
      </c>
      <c r="R2648" s="43" cm="1">
        <f t="array" ref="R2648">COUNTIF(Table2[Average imdb],"&lt;"&amp;Table2[[#This Row],[Average imdb]])/COUNT((Table2[Average imdb])-1)</f>
        <v>0.29551451187335093</v>
      </c>
    </row>
    <row r="2649" spans="4:18" x14ac:dyDescent="0.3">
      <c r="D2649" s="14"/>
      <c r="N2649" t="s">
        <v>11930</v>
      </c>
      <c r="O2649">
        <v>6.1</v>
      </c>
      <c r="P2649" s="14">
        <f t="shared" si="41"/>
        <v>6.1</v>
      </c>
      <c r="Q2649">
        <f>COUNTIF(preprocessed!$D$2:$D$3791,director!N3308)</f>
        <v>1</v>
      </c>
      <c r="R2649" s="43" cm="1">
        <f t="array" ref="R2649">COUNTIF(Table2[Average imdb],"&lt;"&amp;Table2[[#This Row],[Average imdb]])/COUNT((Table2[Average imdb])-1)</f>
        <v>0.29551451187335093</v>
      </c>
    </row>
    <row r="2650" spans="4:18" x14ac:dyDescent="0.3">
      <c r="D2650" s="14"/>
      <c r="N2650" t="s">
        <v>12990</v>
      </c>
      <c r="O2650">
        <v>6.1</v>
      </c>
      <c r="P2650" s="14">
        <f t="shared" si="41"/>
        <v>6.1</v>
      </c>
      <c r="Q2650">
        <f>COUNTIF(preprocessed!$D$2:$D$3791,director!N3570)</f>
        <v>2</v>
      </c>
      <c r="R2650" s="43" cm="1">
        <f t="array" ref="R2650">COUNTIF(Table2[Average imdb],"&lt;"&amp;Table2[[#This Row],[Average imdb]])/COUNT((Table2[Average imdb])-1)</f>
        <v>0.29551451187335093</v>
      </c>
    </row>
    <row r="2651" spans="4:18" x14ac:dyDescent="0.3">
      <c r="D2651" s="14"/>
      <c r="N2651" t="s">
        <v>13366</v>
      </c>
      <c r="O2651">
        <v>6.1</v>
      </c>
      <c r="P2651" s="14">
        <f t="shared" si="41"/>
        <v>6.1</v>
      </c>
      <c r="Q2651">
        <f>COUNTIF(preprocessed!$D$2:$D$3791,director!N3660)</f>
        <v>1</v>
      </c>
      <c r="R2651" s="43" cm="1">
        <f t="array" ref="R2651">COUNTIF(Table2[Average imdb],"&lt;"&amp;Table2[[#This Row],[Average imdb]])/COUNT((Table2[Average imdb])-1)</f>
        <v>0.29551451187335093</v>
      </c>
    </row>
    <row r="2652" spans="4:18" x14ac:dyDescent="0.3">
      <c r="D2652" s="14"/>
      <c r="N2652" t="s">
        <v>2746</v>
      </c>
      <c r="O2652">
        <v>6.1</v>
      </c>
      <c r="P2652" s="14">
        <f t="shared" si="41"/>
        <v>6.1</v>
      </c>
      <c r="Q2652">
        <f>COUNTIF(preprocessed!$D$2:$D$3791,director!N664)</f>
        <v>1</v>
      </c>
      <c r="R2652" s="43" cm="1">
        <f t="array" ref="R2652">COUNTIF(Table2[Average imdb],"&lt;"&amp;Table2[[#This Row],[Average imdb]])/COUNT((Table2[Average imdb])-1)</f>
        <v>0.29551451187335093</v>
      </c>
    </row>
    <row r="2653" spans="4:18" x14ac:dyDescent="0.3">
      <c r="D2653" s="14"/>
      <c r="N2653" t="s">
        <v>5008</v>
      </c>
      <c r="O2653">
        <v>6.1</v>
      </c>
      <c r="P2653" s="14">
        <f t="shared" si="41"/>
        <v>6.1</v>
      </c>
      <c r="Q2653">
        <f>COUNTIF(preprocessed!$D$2:$D$3791,director!N1292)</f>
        <v>2</v>
      </c>
      <c r="R2653" s="43" cm="1">
        <f t="array" ref="R2653">COUNTIF(Table2[Average imdb],"&lt;"&amp;Table2[[#This Row],[Average imdb]])/COUNT((Table2[Average imdb])-1)</f>
        <v>0.29551451187335093</v>
      </c>
    </row>
    <row r="2654" spans="4:18" x14ac:dyDescent="0.3">
      <c r="D2654" s="14"/>
      <c r="N2654" t="s">
        <v>8130</v>
      </c>
      <c r="O2654">
        <v>6.1</v>
      </c>
      <c r="P2654" s="14">
        <f t="shared" si="41"/>
        <v>6.1</v>
      </c>
      <c r="Q2654">
        <f>COUNTIF(preprocessed!$D$2:$D$3791,director!N2216)</f>
        <v>6</v>
      </c>
      <c r="R2654" s="43" cm="1">
        <f t="array" ref="R2654">COUNTIF(Table2[Average imdb],"&lt;"&amp;Table2[[#This Row],[Average imdb]])/COUNT((Table2[Average imdb])-1)</f>
        <v>0.29551451187335093</v>
      </c>
    </row>
    <row r="2655" spans="4:18" x14ac:dyDescent="0.3">
      <c r="D2655" s="14"/>
      <c r="N2655" t="s">
        <v>9589</v>
      </c>
      <c r="O2655">
        <v>5.9</v>
      </c>
      <c r="P2655" s="14">
        <f t="shared" si="41"/>
        <v>6.1</v>
      </c>
      <c r="Q2655">
        <f>COUNTIF(preprocessed!$D$2:$D$3791,director!N2649)</f>
        <v>1</v>
      </c>
      <c r="R2655" s="43" cm="1">
        <f t="array" ref="R2655">COUNTIF(Table2[Average imdb],"&lt;"&amp;Table2[[#This Row],[Average imdb]])/COUNT((Table2[Average imdb])-1)</f>
        <v>0.29551451187335093</v>
      </c>
    </row>
    <row r="2656" spans="4:18" x14ac:dyDescent="0.3">
      <c r="D2656" s="14"/>
      <c r="N2656" t="s">
        <v>9589</v>
      </c>
      <c r="O2656">
        <v>6.3</v>
      </c>
      <c r="P2656" s="14">
        <f t="shared" si="41"/>
        <v>6.1</v>
      </c>
      <c r="Q2656">
        <f>COUNTIF(preprocessed!$D$2:$D$3791,director!N2847)</f>
        <v>1</v>
      </c>
      <c r="R2656" s="43" cm="1">
        <f t="array" ref="R2656">COUNTIF(Table2[Average imdb],"&lt;"&amp;Table2[[#This Row],[Average imdb]])/COUNT((Table2[Average imdb])-1)</f>
        <v>0.29551451187335093</v>
      </c>
    </row>
    <row r="2657" spans="4:18" x14ac:dyDescent="0.3">
      <c r="D2657" s="14"/>
      <c r="N2657" t="s">
        <v>10285</v>
      </c>
      <c r="O2657">
        <v>6.1</v>
      </c>
      <c r="P2657" s="14">
        <f t="shared" si="41"/>
        <v>6.1</v>
      </c>
      <c r="Q2657">
        <f>COUNTIF(preprocessed!$D$2:$D$3791,director!N2855)</f>
        <v>1</v>
      </c>
      <c r="R2657" s="43" cm="1">
        <f t="array" ref="R2657">COUNTIF(Table2[Average imdb],"&lt;"&amp;Table2[[#This Row],[Average imdb]])/COUNT((Table2[Average imdb])-1)</f>
        <v>0.29551451187335093</v>
      </c>
    </row>
    <row r="2658" spans="4:18" x14ac:dyDescent="0.3">
      <c r="D2658" s="14"/>
      <c r="N2658" t="s">
        <v>11745</v>
      </c>
      <c r="O2658">
        <v>6.1</v>
      </c>
      <c r="P2658" s="14">
        <f t="shared" si="41"/>
        <v>6.1</v>
      </c>
      <c r="Q2658">
        <f>COUNTIF(preprocessed!$D$2:$D$3791,director!N3256)</f>
        <v>3</v>
      </c>
      <c r="R2658" s="43" cm="1">
        <f t="array" ref="R2658">COUNTIF(Table2[Average imdb],"&lt;"&amp;Table2[[#This Row],[Average imdb]])/COUNT((Table2[Average imdb])-1)</f>
        <v>0.29551451187335093</v>
      </c>
    </row>
    <row r="2659" spans="4:18" x14ac:dyDescent="0.3">
      <c r="D2659" s="14"/>
      <c r="N2659" t="s">
        <v>12235</v>
      </c>
      <c r="O2659">
        <v>6.1</v>
      </c>
      <c r="P2659" s="14">
        <f t="shared" si="41"/>
        <v>6.1</v>
      </c>
      <c r="Q2659">
        <f>COUNTIF(preprocessed!$D$2:$D$3791,director!N3386)</f>
        <v>1</v>
      </c>
      <c r="R2659" s="43" cm="1">
        <f t="array" ref="R2659">COUNTIF(Table2[Average imdb],"&lt;"&amp;Table2[[#This Row],[Average imdb]])/COUNT((Table2[Average imdb])-1)</f>
        <v>0.29551451187335093</v>
      </c>
    </row>
    <row r="2660" spans="4:18" x14ac:dyDescent="0.3">
      <c r="D2660" s="14"/>
      <c r="N2660" t="s">
        <v>12555</v>
      </c>
      <c r="O2660">
        <v>6.1</v>
      </c>
      <c r="P2660" s="14">
        <f t="shared" si="41"/>
        <v>6.1</v>
      </c>
      <c r="Q2660">
        <f>COUNTIF(preprocessed!$D$2:$D$3791,director!N3463)</f>
        <v>1</v>
      </c>
      <c r="R2660" s="43" cm="1">
        <f t="array" ref="R2660">COUNTIF(Table2[Average imdb],"&lt;"&amp;Table2[[#This Row],[Average imdb]])/COUNT((Table2[Average imdb])-1)</f>
        <v>0.29551451187335093</v>
      </c>
    </row>
    <row r="2661" spans="4:18" x14ac:dyDescent="0.3">
      <c r="D2661" s="14"/>
      <c r="N2661" t="s">
        <v>12953</v>
      </c>
      <c r="O2661">
        <v>6.1</v>
      </c>
      <c r="P2661" s="14">
        <f t="shared" si="41"/>
        <v>6.1</v>
      </c>
      <c r="Q2661">
        <f>COUNTIF(preprocessed!$D$2:$D$3791,director!N3561)</f>
        <v>1</v>
      </c>
      <c r="R2661" s="43" cm="1">
        <f t="array" ref="R2661">COUNTIF(Table2[Average imdb],"&lt;"&amp;Table2[[#This Row],[Average imdb]])/COUNT((Table2[Average imdb])-1)</f>
        <v>0.29551451187335093</v>
      </c>
    </row>
    <row r="2662" spans="4:18" x14ac:dyDescent="0.3">
      <c r="D2662" s="14"/>
      <c r="N2662" t="s">
        <v>13122</v>
      </c>
      <c r="O2662">
        <v>6.1</v>
      </c>
      <c r="P2662" s="14">
        <f t="shared" si="41"/>
        <v>6.1</v>
      </c>
      <c r="Q2662">
        <f>COUNTIF(preprocessed!$D$2:$D$3791,director!N3603)</f>
        <v>1</v>
      </c>
      <c r="R2662" s="43" cm="1">
        <f t="array" ref="R2662">COUNTIF(Table2[Average imdb],"&lt;"&amp;Table2[[#This Row],[Average imdb]])/COUNT((Table2[Average imdb])-1)</f>
        <v>0.29551451187335093</v>
      </c>
    </row>
    <row r="2663" spans="4:18" x14ac:dyDescent="0.3">
      <c r="D2663" s="14"/>
      <c r="N2663" t="s">
        <v>13469</v>
      </c>
      <c r="O2663">
        <v>6.1</v>
      </c>
      <c r="P2663" s="14">
        <f t="shared" si="41"/>
        <v>6.1</v>
      </c>
      <c r="Q2663">
        <f>COUNTIF(preprocessed!$D$2:$D$3791,director!N3683)</f>
        <v>3</v>
      </c>
      <c r="R2663" s="43" cm="1">
        <f t="array" ref="R2663">COUNTIF(Table2[Average imdb],"&lt;"&amp;Table2[[#This Row],[Average imdb]])/COUNT((Table2[Average imdb])-1)</f>
        <v>0.29551451187335093</v>
      </c>
    </row>
    <row r="2664" spans="4:18" x14ac:dyDescent="0.3">
      <c r="D2664" s="14"/>
      <c r="N2664" t="s">
        <v>13583</v>
      </c>
      <c r="O2664">
        <v>6.1</v>
      </c>
      <c r="P2664" s="14">
        <f t="shared" si="41"/>
        <v>6.1</v>
      </c>
      <c r="Q2664">
        <f>COUNTIF(preprocessed!$D$2:$D$3791,director!N3707)</f>
        <v>1</v>
      </c>
      <c r="R2664" s="43" cm="1">
        <f t="array" ref="R2664">COUNTIF(Table2[Average imdb],"&lt;"&amp;Table2[[#This Row],[Average imdb]])/COUNT((Table2[Average imdb])-1)</f>
        <v>0.29551451187335093</v>
      </c>
    </row>
    <row r="2665" spans="4:18" x14ac:dyDescent="0.3">
      <c r="D2665" s="14"/>
      <c r="N2665" t="s">
        <v>1765</v>
      </c>
      <c r="O2665">
        <v>7.1</v>
      </c>
      <c r="P2665" s="14">
        <f t="shared" si="41"/>
        <v>6.1000000000000005</v>
      </c>
      <c r="Q2665">
        <f>COUNTIF(preprocessed!$D$2:$D$3791,director!N404)</f>
        <v>7</v>
      </c>
      <c r="R2665" s="43" cm="1">
        <f t="array" ref="R2665">COUNTIF(Table2[Average imdb],"&lt;"&amp;Table2[[#This Row],[Average imdb]])/COUNT((Table2[Average imdb])-1)</f>
        <v>0.29551451187335093</v>
      </c>
    </row>
    <row r="2666" spans="4:18" x14ac:dyDescent="0.3">
      <c r="D2666" s="14"/>
      <c r="N2666" t="s">
        <v>1765</v>
      </c>
      <c r="O2666">
        <v>2.4</v>
      </c>
      <c r="P2666" s="14">
        <f t="shared" si="41"/>
        <v>6.1000000000000005</v>
      </c>
      <c r="Q2666">
        <f>COUNTIF(preprocessed!$D$2:$D$3791,director!N849)</f>
        <v>1</v>
      </c>
      <c r="R2666" s="43" cm="1">
        <f t="array" ref="R2666">COUNTIF(Table2[Average imdb],"&lt;"&amp;Table2[[#This Row],[Average imdb]])/COUNT((Table2[Average imdb])-1)</f>
        <v>0.29551451187335093</v>
      </c>
    </row>
    <row r="2667" spans="4:18" x14ac:dyDescent="0.3">
      <c r="D2667" s="14"/>
      <c r="N2667" t="s">
        <v>1765</v>
      </c>
      <c r="O2667">
        <v>7.6</v>
      </c>
      <c r="P2667" s="14">
        <f t="shared" si="41"/>
        <v>6.1000000000000005</v>
      </c>
      <c r="Q2667">
        <f>COUNTIF(preprocessed!$D$2:$D$3791,director!N1546)</f>
        <v>5</v>
      </c>
      <c r="R2667" s="43" cm="1">
        <f t="array" ref="R2667">COUNTIF(Table2[Average imdb],"&lt;"&amp;Table2[[#This Row],[Average imdb]])/COUNT((Table2[Average imdb])-1)</f>
        <v>0.29551451187335093</v>
      </c>
    </row>
    <row r="2668" spans="4:18" x14ac:dyDescent="0.3">
      <c r="D2668" s="14"/>
      <c r="N2668" t="s">
        <v>1765</v>
      </c>
      <c r="O2668">
        <v>7.3</v>
      </c>
      <c r="P2668" s="14">
        <f t="shared" si="41"/>
        <v>6.1000000000000005</v>
      </c>
      <c r="Q2668">
        <f>COUNTIF(preprocessed!$D$2:$D$3791,director!N2339)</f>
        <v>3</v>
      </c>
      <c r="R2668" s="43" cm="1">
        <f t="array" ref="R2668">COUNTIF(Table2[Average imdb],"&lt;"&amp;Table2[[#This Row],[Average imdb]])/COUNT((Table2[Average imdb])-1)</f>
        <v>0.29551451187335093</v>
      </c>
    </row>
    <row r="2669" spans="4:18" x14ac:dyDescent="0.3">
      <c r="D2669" s="14"/>
      <c r="N2669" t="s">
        <v>9894</v>
      </c>
      <c r="O2669">
        <v>6.5</v>
      </c>
      <c r="P2669" s="14">
        <f t="shared" si="41"/>
        <v>6.1000000000000005</v>
      </c>
      <c r="Q2669">
        <f>COUNTIF(preprocessed!$D$2:$D$3791,director!N2878)</f>
        <v>3</v>
      </c>
      <c r="R2669" s="43" cm="1">
        <f t="array" ref="R2669">COUNTIF(Table2[Average imdb],"&lt;"&amp;Table2[[#This Row],[Average imdb]])/COUNT((Table2[Average imdb])-1)</f>
        <v>0.29551451187335093</v>
      </c>
    </row>
    <row r="2670" spans="4:18" x14ac:dyDescent="0.3">
      <c r="D2670" s="14"/>
      <c r="N2670" t="s">
        <v>9894</v>
      </c>
      <c r="O2670">
        <v>6.1</v>
      </c>
      <c r="P2670" s="14">
        <f t="shared" si="41"/>
        <v>6.1000000000000005</v>
      </c>
      <c r="Q2670">
        <f>COUNTIF(preprocessed!$D$2:$D$3791,director!N2735)</f>
        <v>2</v>
      </c>
      <c r="R2670" s="43" cm="1">
        <f t="array" ref="R2670">COUNTIF(Table2[Average imdb],"&lt;"&amp;Table2[[#This Row],[Average imdb]])/COUNT((Table2[Average imdb])-1)</f>
        <v>0.29551451187335093</v>
      </c>
    </row>
    <row r="2671" spans="4:18" x14ac:dyDescent="0.3">
      <c r="D2671" s="14"/>
      <c r="N2671" t="s">
        <v>9894</v>
      </c>
      <c r="O2671">
        <v>5.7</v>
      </c>
      <c r="P2671" s="14">
        <f t="shared" si="41"/>
        <v>6.1000000000000005</v>
      </c>
      <c r="Q2671">
        <f>COUNTIF(preprocessed!$D$2:$D$3791,director!N3357)</f>
        <v>2</v>
      </c>
      <c r="R2671" s="43" cm="1">
        <f t="array" ref="R2671">COUNTIF(Table2[Average imdb],"&lt;"&amp;Table2[[#This Row],[Average imdb]])/COUNT((Table2[Average imdb])-1)</f>
        <v>0.29551451187335093</v>
      </c>
    </row>
    <row r="2672" spans="4:18" x14ac:dyDescent="0.3">
      <c r="D2672" s="14"/>
      <c r="N2672" t="s">
        <v>603</v>
      </c>
      <c r="O2672">
        <v>5.4</v>
      </c>
      <c r="P2672" s="14">
        <f t="shared" si="41"/>
        <v>6.0909090909090908</v>
      </c>
      <c r="Q2672">
        <f>COUNTIF(preprocessed!$D$2:$D$3791,director!N2154)</f>
        <v>9</v>
      </c>
      <c r="R2672" s="43" cm="1">
        <f t="array" ref="R2672">COUNTIF(Table2[Average imdb],"&lt;"&amp;Table2[[#This Row],[Average imdb]])/COUNT((Table2[Average imdb])-1)</f>
        <v>0.2926121372031662</v>
      </c>
    </row>
    <row r="2673" spans="4:18" x14ac:dyDescent="0.3">
      <c r="D2673" s="14"/>
      <c r="N2673" t="s">
        <v>603</v>
      </c>
      <c r="O2673">
        <v>7.1</v>
      </c>
      <c r="P2673" s="14">
        <f t="shared" si="41"/>
        <v>6.0909090909090908</v>
      </c>
      <c r="Q2673">
        <f>COUNTIF(preprocessed!$D$2:$D$3791,director!N255)</f>
        <v>7</v>
      </c>
      <c r="R2673" s="43" cm="1">
        <f t="array" ref="R2673">COUNTIF(Table2[Average imdb],"&lt;"&amp;Table2[[#This Row],[Average imdb]])/COUNT((Table2[Average imdb])-1)</f>
        <v>0.2926121372031662</v>
      </c>
    </row>
    <row r="2674" spans="4:18" x14ac:dyDescent="0.3">
      <c r="D2674" s="14"/>
      <c r="N2674" t="s">
        <v>603</v>
      </c>
      <c r="O2674">
        <v>6.3</v>
      </c>
      <c r="P2674" s="14">
        <f t="shared" si="41"/>
        <v>6.0909090909090908</v>
      </c>
      <c r="Q2674">
        <f>COUNTIF(preprocessed!$D$2:$D$3791,director!N799)</f>
        <v>7</v>
      </c>
      <c r="R2674" s="43" cm="1">
        <f t="array" ref="R2674">COUNTIF(Table2[Average imdb],"&lt;"&amp;Table2[[#This Row],[Average imdb]])/COUNT((Table2[Average imdb])-1)</f>
        <v>0.2926121372031662</v>
      </c>
    </row>
    <row r="2675" spans="4:18" x14ac:dyDescent="0.3">
      <c r="D2675" s="14"/>
      <c r="N2675" t="s">
        <v>603</v>
      </c>
      <c r="O2675">
        <v>5.6</v>
      </c>
      <c r="P2675" s="14">
        <f t="shared" si="41"/>
        <v>6.0909090909090908</v>
      </c>
      <c r="Q2675">
        <f>COUNTIF(preprocessed!$D$2:$D$3791,director!N447)</f>
        <v>3</v>
      </c>
      <c r="R2675" s="43" cm="1">
        <f t="array" ref="R2675">COUNTIF(Table2[Average imdb],"&lt;"&amp;Table2[[#This Row],[Average imdb]])/COUNT((Table2[Average imdb])-1)</f>
        <v>0.2926121372031662</v>
      </c>
    </row>
    <row r="2676" spans="4:18" x14ac:dyDescent="0.3">
      <c r="D2676" s="14"/>
      <c r="N2676" t="s">
        <v>603</v>
      </c>
      <c r="O2676">
        <v>5.8</v>
      </c>
      <c r="P2676" s="14">
        <f t="shared" si="41"/>
        <v>6.0909090909090908</v>
      </c>
      <c r="Q2676">
        <f>COUNTIF(preprocessed!$D$2:$D$3791,director!N1122)</f>
        <v>5</v>
      </c>
      <c r="R2676" s="43" cm="1">
        <f t="array" ref="R2676">COUNTIF(Table2[Average imdb],"&lt;"&amp;Table2[[#This Row],[Average imdb]])/COUNT((Table2[Average imdb])-1)</f>
        <v>0.2926121372031662</v>
      </c>
    </row>
    <row r="2677" spans="4:18" x14ac:dyDescent="0.3">
      <c r="D2677" s="14"/>
      <c r="N2677" t="s">
        <v>603</v>
      </c>
      <c r="O2677">
        <v>6.6</v>
      </c>
      <c r="P2677" s="14">
        <f t="shared" si="41"/>
        <v>6.0909090909090908</v>
      </c>
      <c r="Q2677">
        <f>COUNTIF(preprocessed!$D$2:$D$3791,director!N2020)</f>
        <v>5</v>
      </c>
      <c r="R2677" s="43" cm="1">
        <f t="array" ref="R2677">COUNTIF(Table2[Average imdb],"&lt;"&amp;Table2[[#This Row],[Average imdb]])/COUNT((Table2[Average imdb])-1)</f>
        <v>0.2926121372031662</v>
      </c>
    </row>
    <row r="2678" spans="4:18" x14ac:dyDescent="0.3">
      <c r="D2678" s="14"/>
      <c r="N2678" t="s">
        <v>603</v>
      </c>
      <c r="O2678">
        <v>5.9</v>
      </c>
      <c r="P2678" s="14">
        <f t="shared" si="41"/>
        <v>6.0909090909090908</v>
      </c>
      <c r="Q2678">
        <f>COUNTIF(preprocessed!$D$2:$D$3791,director!N120)</f>
        <v>1</v>
      </c>
      <c r="R2678" s="43" cm="1">
        <f t="array" ref="R2678">COUNTIF(Table2[Average imdb],"&lt;"&amp;Table2[[#This Row],[Average imdb]])/COUNT((Table2[Average imdb])-1)</f>
        <v>0.2926121372031662</v>
      </c>
    </row>
    <row r="2679" spans="4:18" x14ac:dyDescent="0.3">
      <c r="D2679" s="14"/>
      <c r="N2679" t="s">
        <v>603</v>
      </c>
      <c r="O2679">
        <v>6.3</v>
      </c>
      <c r="P2679" s="14">
        <f t="shared" si="41"/>
        <v>6.0909090909090908</v>
      </c>
      <c r="Q2679">
        <f>COUNTIF(preprocessed!$D$2:$D$3791,director!N778)</f>
        <v>3</v>
      </c>
      <c r="R2679" s="43" cm="1">
        <f t="array" ref="R2679">COUNTIF(Table2[Average imdb],"&lt;"&amp;Table2[[#This Row],[Average imdb]])/COUNT((Table2[Average imdb])-1)</f>
        <v>0.2926121372031662</v>
      </c>
    </row>
    <row r="2680" spans="4:18" x14ac:dyDescent="0.3">
      <c r="D2680" s="14"/>
      <c r="N2680" t="s">
        <v>603</v>
      </c>
      <c r="O2680">
        <v>6.2</v>
      </c>
      <c r="P2680" s="14">
        <f t="shared" si="41"/>
        <v>6.0909090909090908</v>
      </c>
      <c r="Q2680">
        <f>COUNTIF(preprocessed!$D$2:$D$3791,director!N194)</f>
        <v>1</v>
      </c>
      <c r="R2680" s="43" cm="1">
        <f t="array" ref="R2680">COUNTIF(Table2[Average imdb],"&lt;"&amp;Table2[[#This Row],[Average imdb]])/COUNT((Table2[Average imdb])-1)</f>
        <v>0.2926121372031662</v>
      </c>
    </row>
    <row r="2681" spans="4:18" x14ac:dyDescent="0.3">
      <c r="D2681" s="14"/>
      <c r="N2681" t="s">
        <v>603</v>
      </c>
      <c r="O2681">
        <v>6.4</v>
      </c>
      <c r="P2681" s="14">
        <f t="shared" si="41"/>
        <v>6.0909090909090908</v>
      </c>
      <c r="Q2681">
        <f>COUNTIF(preprocessed!$D$2:$D$3791,director!N241)</f>
        <v>2</v>
      </c>
      <c r="R2681" s="43" cm="1">
        <f t="array" ref="R2681">COUNTIF(Table2[Average imdb],"&lt;"&amp;Table2[[#This Row],[Average imdb]])/COUNT((Table2[Average imdb])-1)</f>
        <v>0.2926121372031662</v>
      </c>
    </row>
    <row r="2682" spans="4:18" x14ac:dyDescent="0.3">
      <c r="D2682" s="14"/>
      <c r="N2682" t="s">
        <v>603</v>
      </c>
      <c r="O2682">
        <v>5.4</v>
      </c>
      <c r="P2682" s="14">
        <f t="shared" si="41"/>
        <v>6.0909090909090908</v>
      </c>
      <c r="Q2682">
        <f>COUNTIF(preprocessed!$D$2:$D$3791,director!N2362)</f>
        <v>2</v>
      </c>
      <c r="R2682" s="43" cm="1">
        <f t="array" ref="R2682">COUNTIF(Table2[Average imdb],"&lt;"&amp;Table2[[#This Row],[Average imdb]])/COUNT((Table2[Average imdb])-1)</f>
        <v>0.2926121372031662</v>
      </c>
    </row>
    <row r="2683" spans="4:18" x14ac:dyDescent="0.3">
      <c r="D2683" s="14"/>
      <c r="N2683" t="s">
        <v>1297</v>
      </c>
      <c r="O2683">
        <v>5.7</v>
      </c>
      <c r="P2683" s="14">
        <f t="shared" si="41"/>
        <v>6.0857142857142872</v>
      </c>
      <c r="Q2683">
        <f>COUNTIF(preprocessed!$D$2:$D$3791,director!N330)</f>
        <v>25</v>
      </c>
      <c r="R2683" s="43" cm="1">
        <f t="array" ref="R2683">COUNTIF(Table2[Average imdb],"&lt;"&amp;Table2[[#This Row],[Average imdb]])/COUNT((Table2[Average imdb])-1)</f>
        <v>0.29076517150395781</v>
      </c>
    </row>
    <row r="2684" spans="4:18" x14ac:dyDescent="0.3">
      <c r="D2684" s="14"/>
      <c r="N2684" t="s">
        <v>1297</v>
      </c>
      <c r="O2684">
        <v>6.6</v>
      </c>
      <c r="P2684" s="14">
        <f t="shared" si="41"/>
        <v>6.0857142857142872</v>
      </c>
      <c r="Q2684">
        <f>COUNTIF(preprocessed!$D$2:$D$3791,director!N1084)</f>
        <v>4</v>
      </c>
      <c r="R2684" s="43" cm="1">
        <f t="array" ref="R2684">COUNTIF(Table2[Average imdb],"&lt;"&amp;Table2[[#This Row],[Average imdb]])/COUNT((Table2[Average imdb])-1)</f>
        <v>0.29076517150395781</v>
      </c>
    </row>
    <row r="2685" spans="4:18" x14ac:dyDescent="0.3">
      <c r="D2685" s="14"/>
      <c r="N2685" t="s">
        <v>1297</v>
      </c>
      <c r="O2685">
        <v>6.8</v>
      </c>
      <c r="P2685" s="14">
        <f t="shared" si="41"/>
        <v>6.0857142857142872</v>
      </c>
      <c r="Q2685">
        <f>COUNTIF(preprocessed!$D$2:$D$3791,director!N440)</f>
        <v>5</v>
      </c>
      <c r="R2685" s="43" cm="1">
        <f t="array" ref="R2685">COUNTIF(Table2[Average imdb],"&lt;"&amp;Table2[[#This Row],[Average imdb]])/COUNT((Table2[Average imdb])-1)</f>
        <v>0.29076517150395781</v>
      </c>
    </row>
    <row r="2686" spans="4:18" x14ac:dyDescent="0.3">
      <c r="D2686" s="14"/>
      <c r="N2686" t="s">
        <v>1297</v>
      </c>
      <c r="O2686">
        <v>6.3</v>
      </c>
      <c r="P2686" s="14">
        <f t="shared" si="41"/>
        <v>6.0857142857142872</v>
      </c>
      <c r="Q2686">
        <f>COUNTIF(preprocessed!$D$2:$D$3791,director!N681)</f>
        <v>1</v>
      </c>
      <c r="R2686" s="43" cm="1">
        <f t="array" ref="R2686">COUNTIF(Table2[Average imdb],"&lt;"&amp;Table2[[#This Row],[Average imdb]])/COUNT((Table2[Average imdb])-1)</f>
        <v>0.29076517150395781</v>
      </c>
    </row>
    <row r="2687" spans="4:18" x14ac:dyDescent="0.3">
      <c r="D2687" s="14"/>
      <c r="N2687" t="s">
        <v>1297</v>
      </c>
      <c r="O2687">
        <v>5.5</v>
      </c>
      <c r="P2687" s="14">
        <f t="shared" si="41"/>
        <v>6.0857142857142872</v>
      </c>
      <c r="Q2687">
        <f>COUNTIF(preprocessed!$D$2:$D$3791,director!N1416)</f>
        <v>4</v>
      </c>
      <c r="R2687" s="43" cm="1">
        <f t="array" ref="R2687">COUNTIF(Table2[Average imdb],"&lt;"&amp;Table2[[#This Row],[Average imdb]])/COUNT((Table2[Average imdb])-1)</f>
        <v>0.29076517150395781</v>
      </c>
    </row>
    <row r="2688" spans="4:18" x14ac:dyDescent="0.3">
      <c r="D2688" s="14"/>
      <c r="N2688" t="s">
        <v>1297</v>
      </c>
      <c r="O2688">
        <v>5</v>
      </c>
      <c r="P2688" s="14">
        <f t="shared" si="41"/>
        <v>6.0857142857142872</v>
      </c>
      <c r="Q2688">
        <f>COUNTIF(preprocessed!$D$2:$D$3791,director!N2361)</f>
        <v>1</v>
      </c>
      <c r="R2688" s="43" cm="1">
        <f t="array" ref="R2688">COUNTIF(Table2[Average imdb],"&lt;"&amp;Table2[[#This Row],[Average imdb]])/COUNT((Table2[Average imdb])-1)</f>
        <v>0.29076517150395781</v>
      </c>
    </row>
    <row r="2689" spans="4:18" x14ac:dyDescent="0.3">
      <c r="D2689" s="14"/>
      <c r="N2689" t="s">
        <v>1297</v>
      </c>
      <c r="O2689">
        <v>6.7</v>
      </c>
      <c r="P2689" s="14">
        <f t="shared" si="41"/>
        <v>6.0857142857142872</v>
      </c>
      <c r="Q2689">
        <f>COUNTIF(preprocessed!$D$2:$D$3791,director!N288)</f>
        <v>2</v>
      </c>
      <c r="R2689" s="43" cm="1">
        <f t="array" ref="R2689">COUNTIF(Table2[Average imdb],"&lt;"&amp;Table2[[#This Row],[Average imdb]])/COUNT((Table2[Average imdb])-1)</f>
        <v>0.29076517150395781</v>
      </c>
    </row>
    <row r="2690" spans="4:18" x14ac:dyDescent="0.3">
      <c r="D2690" s="14"/>
      <c r="N2690" t="s">
        <v>1188</v>
      </c>
      <c r="O2690">
        <v>6.5</v>
      </c>
      <c r="P2690" s="14">
        <f t="shared" ref="P2690:P2753" si="42">AVERAGEIF($N$2:$N$3791,N2690,$O$2:$O$3791)</f>
        <v>6.083333333333333</v>
      </c>
      <c r="Q2690">
        <f>COUNTIF(preprocessed!$D$2:$D$3791,director!N1092)</f>
        <v>1</v>
      </c>
      <c r="R2690" s="43" cm="1">
        <f t="array" ref="R2690">COUNTIF(Table2[Average imdb],"&lt;"&amp;Table2[[#This Row],[Average imdb]])/COUNT((Table2[Average imdb])-1)</f>
        <v>0.28759894459102903</v>
      </c>
    </row>
    <row r="2691" spans="4:18" x14ac:dyDescent="0.3">
      <c r="D2691" s="14"/>
      <c r="N2691" t="s">
        <v>1188</v>
      </c>
      <c r="O2691">
        <v>6.1</v>
      </c>
      <c r="P2691" s="14">
        <f t="shared" si="42"/>
        <v>6.083333333333333</v>
      </c>
      <c r="Q2691">
        <f>COUNTIF(preprocessed!$D$2:$D$3791,director!N1887)</f>
        <v>10</v>
      </c>
      <c r="R2691" s="43" cm="1">
        <f t="array" ref="R2691">COUNTIF(Table2[Average imdb],"&lt;"&amp;Table2[[#This Row],[Average imdb]])/COUNT((Table2[Average imdb])-1)</f>
        <v>0.28759894459102903</v>
      </c>
    </row>
    <row r="2692" spans="4:18" x14ac:dyDescent="0.3">
      <c r="D2692" s="14"/>
      <c r="N2692" t="s">
        <v>1188</v>
      </c>
      <c r="O2692">
        <v>5.8</v>
      </c>
      <c r="P2692" s="14">
        <f t="shared" si="42"/>
        <v>6.083333333333333</v>
      </c>
      <c r="Q2692">
        <f>COUNTIF(preprocessed!$D$2:$D$3791,director!N261)</f>
        <v>3</v>
      </c>
      <c r="R2692" s="43" cm="1">
        <f t="array" ref="R2692">COUNTIF(Table2[Average imdb],"&lt;"&amp;Table2[[#This Row],[Average imdb]])/COUNT((Table2[Average imdb])-1)</f>
        <v>0.28759894459102903</v>
      </c>
    </row>
    <row r="2693" spans="4:18" x14ac:dyDescent="0.3">
      <c r="D2693" s="14"/>
      <c r="N2693" t="s">
        <v>1188</v>
      </c>
      <c r="O2693">
        <v>6.4</v>
      </c>
      <c r="P2693" s="14">
        <f t="shared" si="42"/>
        <v>6.083333333333333</v>
      </c>
      <c r="Q2693">
        <f>COUNTIF(preprocessed!$D$2:$D$3791,director!N412)</f>
        <v>2</v>
      </c>
      <c r="R2693" s="43" cm="1">
        <f t="array" ref="R2693">COUNTIF(Table2[Average imdb],"&lt;"&amp;Table2[[#This Row],[Average imdb]])/COUNT((Table2[Average imdb])-1)</f>
        <v>0.28759894459102903</v>
      </c>
    </row>
    <row r="2694" spans="4:18" x14ac:dyDescent="0.3">
      <c r="D2694" s="14"/>
      <c r="N2694" t="s">
        <v>1188</v>
      </c>
      <c r="O2694">
        <v>5.2</v>
      </c>
      <c r="P2694" s="14">
        <f t="shared" si="42"/>
        <v>6.083333333333333</v>
      </c>
      <c r="Q2694">
        <f>COUNTIF(preprocessed!$D$2:$D$3791,director!N454)</f>
        <v>5</v>
      </c>
      <c r="R2694" s="43" cm="1">
        <f t="array" ref="R2694">COUNTIF(Table2[Average imdb],"&lt;"&amp;Table2[[#This Row],[Average imdb]])/COUNT((Table2[Average imdb])-1)</f>
        <v>0.28759894459102903</v>
      </c>
    </row>
    <row r="2695" spans="4:18" x14ac:dyDescent="0.3">
      <c r="D2695" s="14"/>
      <c r="N2695" t="s">
        <v>1188</v>
      </c>
      <c r="O2695">
        <v>6.5</v>
      </c>
      <c r="P2695" s="14">
        <f t="shared" si="42"/>
        <v>6.083333333333333</v>
      </c>
      <c r="Q2695">
        <f>COUNTIF(preprocessed!$D$2:$D$3791,director!N1038)</f>
        <v>19</v>
      </c>
      <c r="R2695" s="43" cm="1">
        <f t="array" ref="R2695">COUNTIF(Table2[Average imdb],"&lt;"&amp;Table2[[#This Row],[Average imdb]])/COUNT((Table2[Average imdb])-1)</f>
        <v>0.28759894459102903</v>
      </c>
    </row>
    <row r="2696" spans="4:18" x14ac:dyDescent="0.3">
      <c r="D2696" s="14"/>
      <c r="N2696" t="s">
        <v>255</v>
      </c>
      <c r="O2696">
        <v>5.5</v>
      </c>
      <c r="P2696" s="14">
        <f t="shared" si="42"/>
        <v>6.0833333333333348</v>
      </c>
      <c r="Q2696">
        <f>COUNTIF(preprocessed!$D$2:$D$3791,director!N348)</f>
        <v>25</v>
      </c>
      <c r="R2696" s="43" cm="1">
        <f t="array" ref="R2696">COUNTIF(Table2[Average imdb],"&lt;"&amp;Table2[[#This Row],[Average imdb]])/COUNT((Table2[Average imdb])-1)</f>
        <v>0.28759894459102903</v>
      </c>
    </row>
    <row r="2697" spans="4:18" x14ac:dyDescent="0.3">
      <c r="D2697" s="14"/>
      <c r="N2697" t="s">
        <v>255</v>
      </c>
      <c r="O2697">
        <v>6.3</v>
      </c>
      <c r="P2697" s="14">
        <f t="shared" si="42"/>
        <v>6.0833333333333348</v>
      </c>
      <c r="Q2697">
        <f>COUNTIF(preprocessed!$D$2:$D$3791,director!N640)</f>
        <v>19</v>
      </c>
      <c r="R2697" s="43" cm="1">
        <f t="array" ref="R2697">COUNTIF(Table2[Average imdb],"&lt;"&amp;Table2[[#This Row],[Average imdb]])/COUNT((Table2[Average imdb])-1)</f>
        <v>0.28759894459102903</v>
      </c>
    </row>
    <row r="2698" spans="4:18" x14ac:dyDescent="0.3">
      <c r="D2698" s="14"/>
      <c r="N2698" t="s">
        <v>255</v>
      </c>
      <c r="O2698">
        <v>4.8</v>
      </c>
      <c r="P2698" s="14">
        <f t="shared" si="42"/>
        <v>6.0833333333333348</v>
      </c>
      <c r="Q2698">
        <f>COUNTIF(preprocessed!$D$2:$D$3791,director!N218)</f>
        <v>9</v>
      </c>
      <c r="R2698" s="43" cm="1">
        <f t="array" ref="R2698">COUNTIF(Table2[Average imdb],"&lt;"&amp;Table2[[#This Row],[Average imdb]])/COUNT((Table2[Average imdb])-1)</f>
        <v>0.28759894459102903</v>
      </c>
    </row>
    <row r="2699" spans="4:18" x14ac:dyDescent="0.3">
      <c r="D2699" s="14"/>
      <c r="N2699" t="s">
        <v>255</v>
      </c>
      <c r="O2699">
        <v>7.1</v>
      </c>
      <c r="P2699" s="14">
        <f t="shared" si="42"/>
        <v>6.0833333333333348</v>
      </c>
      <c r="Q2699">
        <f>COUNTIF(preprocessed!$D$2:$D$3791,director!N649)</f>
        <v>4</v>
      </c>
      <c r="R2699" s="43" cm="1">
        <f t="array" ref="R2699">COUNTIF(Table2[Average imdb],"&lt;"&amp;Table2[[#This Row],[Average imdb]])/COUNT((Table2[Average imdb])-1)</f>
        <v>0.28759894459102903</v>
      </c>
    </row>
    <row r="2700" spans="4:18" x14ac:dyDescent="0.3">
      <c r="D2700" s="14"/>
      <c r="N2700" t="s">
        <v>255</v>
      </c>
      <c r="O2700">
        <v>6.6</v>
      </c>
      <c r="P2700" s="14">
        <f t="shared" si="42"/>
        <v>6.0833333333333348</v>
      </c>
      <c r="Q2700">
        <f>COUNTIF(preprocessed!$D$2:$D$3791,director!N45)</f>
        <v>8</v>
      </c>
      <c r="R2700" s="43" cm="1">
        <f t="array" ref="R2700">COUNTIF(Table2[Average imdb],"&lt;"&amp;Table2[[#This Row],[Average imdb]])/COUNT((Table2[Average imdb])-1)</f>
        <v>0.28759894459102903</v>
      </c>
    </row>
    <row r="2701" spans="4:18" x14ac:dyDescent="0.3">
      <c r="D2701" s="14"/>
      <c r="N2701" t="s">
        <v>255</v>
      </c>
      <c r="O2701">
        <v>6.2</v>
      </c>
      <c r="P2701" s="14">
        <f t="shared" si="42"/>
        <v>6.0833333333333348</v>
      </c>
      <c r="Q2701">
        <f>COUNTIF(preprocessed!$D$2:$D$3791,director!N1651)</f>
        <v>1</v>
      </c>
      <c r="R2701" s="43" cm="1">
        <f t="array" ref="R2701">COUNTIF(Table2[Average imdb],"&lt;"&amp;Table2[[#This Row],[Average imdb]])/COUNT((Table2[Average imdb])-1)</f>
        <v>0.28759894459102903</v>
      </c>
    </row>
    <row r="2702" spans="4:18" x14ac:dyDescent="0.3">
      <c r="D2702" s="14"/>
      <c r="N2702" t="s">
        <v>154</v>
      </c>
      <c r="O2702">
        <v>7.1</v>
      </c>
      <c r="P2702" s="14">
        <f t="shared" si="42"/>
        <v>6.08</v>
      </c>
      <c r="Q2702">
        <f>COUNTIF(preprocessed!$D$2:$D$3791,director!N1678)</f>
        <v>15</v>
      </c>
      <c r="R2702" s="43" cm="1">
        <f t="array" ref="R2702">COUNTIF(Table2[Average imdb],"&lt;"&amp;Table2[[#This Row],[Average imdb]])/COUNT((Table2[Average imdb])-1)</f>
        <v>0.28627968337730869</v>
      </c>
    </row>
    <row r="2703" spans="4:18" x14ac:dyDescent="0.3">
      <c r="D2703" s="14"/>
      <c r="N2703" t="s">
        <v>154</v>
      </c>
      <c r="O2703">
        <v>5.4</v>
      </c>
      <c r="P2703" s="14">
        <f t="shared" si="42"/>
        <v>6.08</v>
      </c>
      <c r="Q2703">
        <f>COUNTIF(preprocessed!$D$2:$D$3791,director!N1511)</f>
        <v>3</v>
      </c>
      <c r="R2703" s="43" cm="1">
        <f t="array" ref="R2703">COUNTIF(Table2[Average imdb],"&lt;"&amp;Table2[[#This Row],[Average imdb]])/COUNT((Table2[Average imdb])-1)</f>
        <v>0.28627968337730869</v>
      </c>
    </row>
    <row r="2704" spans="4:18" x14ac:dyDescent="0.3">
      <c r="D2704" s="14"/>
      <c r="N2704" t="s">
        <v>154</v>
      </c>
      <c r="O2704">
        <v>6.1</v>
      </c>
      <c r="P2704" s="14">
        <f t="shared" si="42"/>
        <v>6.08</v>
      </c>
      <c r="Q2704">
        <f>COUNTIF(preprocessed!$D$2:$D$3791,director!N25)</f>
        <v>1</v>
      </c>
      <c r="R2704" s="43" cm="1">
        <f t="array" ref="R2704">COUNTIF(Table2[Average imdb],"&lt;"&amp;Table2[[#This Row],[Average imdb]])/COUNT((Table2[Average imdb])-1)</f>
        <v>0.28627968337730869</v>
      </c>
    </row>
    <row r="2705" spans="4:18" x14ac:dyDescent="0.3">
      <c r="D2705" s="14"/>
      <c r="N2705" t="s">
        <v>154</v>
      </c>
      <c r="O2705">
        <v>4.5999999999999996</v>
      </c>
      <c r="P2705" s="14">
        <f t="shared" si="42"/>
        <v>6.08</v>
      </c>
      <c r="Q2705">
        <f>COUNTIF(preprocessed!$D$2:$D$3791,director!N875)</f>
        <v>2</v>
      </c>
      <c r="R2705" s="43" cm="1">
        <f t="array" ref="R2705">COUNTIF(Table2[Average imdb],"&lt;"&amp;Table2[[#This Row],[Average imdb]])/COUNT((Table2[Average imdb])-1)</f>
        <v>0.28627968337730869</v>
      </c>
    </row>
    <row r="2706" spans="4:18" x14ac:dyDescent="0.3">
      <c r="D2706" s="14"/>
      <c r="N2706" t="s">
        <v>154</v>
      </c>
      <c r="O2706">
        <v>7.2</v>
      </c>
      <c r="P2706" s="14">
        <f t="shared" si="42"/>
        <v>6.08</v>
      </c>
      <c r="Q2706">
        <f>COUNTIF(preprocessed!$D$2:$D$3791,director!N2827)</f>
        <v>6</v>
      </c>
      <c r="R2706" s="43" cm="1">
        <f t="array" ref="R2706">COUNTIF(Table2[Average imdb],"&lt;"&amp;Table2[[#This Row],[Average imdb]])/COUNT((Table2[Average imdb])-1)</f>
        <v>0.28627968337730869</v>
      </c>
    </row>
    <row r="2707" spans="4:18" x14ac:dyDescent="0.3">
      <c r="D2707" s="14"/>
      <c r="N2707" t="s">
        <v>1940</v>
      </c>
      <c r="O2707">
        <v>6.2</v>
      </c>
      <c r="P2707" s="14">
        <f t="shared" si="42"/>
        <v>6.0749999999999993</v>
      </c>
      <c r="Q2707">
        <f>COUNTIF(preprocessed!$D$2:$D$3791,director!N1750)</f>
        <v>11</v>
      </c>
      <c r="R2707" s="43" cm="1">
        <f t="array" ref="R2707">COUNTIF(Table2[Average imdb],"&lt;"&amp;Table2[[#This Row],[Average imdb]])/COUNT((Table2[Average imdb])-1)</f>
        <v>0.28205804749340369</v>
      </c>
    </row>
    <row r="2708" spans="4:18" x14ac:dyDescent="0.3">
      <c r="D2708" s="14"/>
      <c r="N2708" t="s">
        <v>1940</v>
      </c>
      <c r="O2708">
        <v>6</v>
      </c>
      <c r="P2708" s="14">
        <f t="shared" si="42"/>
        <v>6.0749999999999993</v>
      </c>
      <c r="Q2708">
        <f>COUNTIF(preprocessed!$D$2:$D$3791,director!N1701)</f>
        <v>6</v>
      </c>
      <c r="R2708" s="43" cm="1">
        <f t="array" ref="R2708">COUNTIF(Table2[Average imdb],"&lt;"&amp;Table2[[#This Row],[Average imdb]])/COUNT((Table2[Average imdb])-1)</f>
        <v>0.28205804749340369</v>
      </c>
    </row>
    <row r="2709" spans="4:18" x14ac:dyDescent="0.3">
      <c r="D2709" s="14"/>
      <c r="N2709" t="s">
        <v>1940</v>
      </c>
      <c r="O2709">
        <v>6</v>
      </c>
      <c r="P2709" s="14">
        <f t="shared" si="42"/>
        <v>6.0749999999999993</v>
      </c>
      <c r="Q2709">
        <f>COUNTIF(preprocessed!$D$2:$D$3791,director!N2347)</f>
        <v>5</v>
      </c>
      <c r="R2709" s="43" cm="1">
        <f t="array" ref="R2709">COUNTIF(Table2[Average imdb],"&lt;"&amp;Table2[[#This Row],[Average imdb]])/COUNT((Table2[Average imdb])-1)</f>
        <v>0.28205804749340369</v>
      </c>
    </row>
    <row r="2710" spans="4:18" x14ac:dyDescent="0.3">
      <c r="D2710" s="14"/>
      <c r="N2710" t="s">
        <v>1940</v>
      </c>
      <c r="O2710">
        <v>5.0999999999999996</v>
      </c>
      <c r="P2710" s="14">
        <f t="shared" si="42"/>
        <v>6.0749999999999993</v>
      </c>
      <c r="Q2710">
        <f>COUNTIF(preprocessed!$D$2:$D$3791,director!N1564)</f>
        <v>2</v>
      </c>
      <c r="R2710" s="43" cm="1">
        <f t="array" ref="R2710">COUNTIF(Table2[Average imdb],"&lt;"&amp;Table2[[#This Row],[Average imdb]])/COUNT((Table2[Average imdb])-1)</f>
        <v>0.28205804749340369</v>
      </c>
    </row>
    <row r="2711" spans="4:18" x14ac:dyDescent="0.3">
      <c r="D2711" s="14"/>
      <c r="N2711" t="s">
        <v>1940</v>
      </c>
      <c r="O2711">
        <v>6.8</v>
      </c>
      <c r="P2711" s="14">
        <f t="shared" si="42"/>
        <v>6.0749999999999993</v>
      </c>
      <c r="Q2711">
        <f>COUNTIF(preprocessed!$D$2:$D$3791,director!N1822)</f>
        <v>2</v>
      </c>
      <c r="R2711" s="43" cm="1">
        <f t="array" ref="R2711">COUNTIF(Table2[Average imdb],"&lt;"&amp;Table2[[#This Row],[Average imdb]])/COUNT((Table2[Average imdb])-1)</f>
        <v>0.28205804749340369</v>
      </c>
    </row>
    <row r="2712" spans="4:18" x14ac:dyDescent="0.3">
      <c r="D2712" s="14"/>
      <c r="N2712" t="s">
        <v>1940</v>
      </c>
      <c r="O2712">
        <v>5.7</v>
      </c>
      <c r="P2712" s="14">
        <f t="shared" si="42"/>
        <v>6.0749999999999993</v>
      </c>
      <c r="Q2712">
        <f>COUNTIF(preprocessed!$D$2:$D$3791,director!N451)</f>
        <v>1</v>
      </c>
      <c r="R2712" s="43" cm="1">
        <f t="array" ref="R2712">COUNTIF(Table2[Average imdb],"&lt;"&amp;Table2[[#This Row],[Average imdb]])/COUNT((Table2[Average imdb])-1)</f>
        <v>0.28205804749340369</v>
      </c>
    </row>
    <row r="2713" spans="4:18" x14ac:dyDescent="0.3">
      <c r="D2713" s="14"/>
      <c r="N2713" t="s">
        <v>1940</v>
      </c>
      <c r="O2713">
        <v>5.9</v>
      </c>
      <c r="P2713" s="14">
        <f t="shared" si="42"/>
        <v>6.0749999999999993</v>
      </c>
      <c r="Q2713">
        <f>COUNTIF(preprocessed!$D$2:$D$3791,director!N1166)</f>
        <v>2</v>
      </c>
      <c r="R2713" s="43" cm="1">
        <f t="array" ref="R2713">COUNTIF(Table2[Average imdb],"&lt;"&amp;Table2[[#This Row],[Average imdb]])/COUNT((Table2[Average imdb])-1)</f>
        <v>0.28205804749340369</v>
      </c>
    </row>
    <row r="2714" spans="4:18" x14ac:dyDescent="0.3">
      <c r="D2714" s="14"/>
      <c r="N2714" t="s">
        <v>1940</v>
      </c>
      <c r="O2714">
        <v>6.9</v>
      </c>
      <c r="P2714" s="14">
        <f t="shared" si="42"/>
        <v>6.0749999999999993</v>
      </c>
      <c r="Q2714">
        <f>COUNTIF(preprocessed!$D$2:$D$3791,director!N2733)</f>
        <v>4</v>
      </c>
      <c r="R2714" s="43" cm="1">
        <f t="array" ref="R2714">COUNTIF(Table2[Average imdb],"&lt;"&amp;Table2[[#This Row],[Average imdb]])/COUNT((Table2[Average imdb])-1)</f>
        <v>0.28205804749340369</v>
      </c>
    </row>
    <row r="2715" spans="4:18" x14ac:dyDescent="0.3">
      <c r="D2715" s="14"/>
      <c r="N2715" t="s">
        <v>5768</v>
      </c>
      <c r="O2715">
        <v>5.4</v>
      </c>
      <c r="P2715" s="14">
        <f t="shared" si="42"/>
        <v>6.0750000000000002</v>
      </c>
      <c r="Q2715">
        <f>COUNTIF(preprocessed!$D$2:$D$3791,director!N1518)</f>
        <v>3</v>
      </c>
      <c r="R2715" s="43" cm="1">
        <f t="array" ref="R2715">COUNTIF(Table2[Average imdb],"&lt;"&amp;Table2[[#This Row],[Average imdb]])/COUNT((Table2[Average imdb])-1)</f>
        <v>0.28205804749340369</v>
      </c>
    </row>
    <row r="2716" spans="4:18" x14ac:dyDescent="0.3">
      <c r="D2716" s="14"/>
      <c r="N2716" t="s">
        <v>412</v>
      </c>
      <c r="O2716">
        <v>5.8</v>
      </c>
      <c r="P2716" s="14">
        <f t="shared" si="42"/>
        <v>6.0750000000000002</v>
      </c>
      <c r="Q2716">
        <f>COUNTIF(preprocessed!$D$2:$D$3791,director!N77)</f>
        <v>7</v>
      </c>
      <c r="R2716" s="43" cm="1">
        <f t="array" ref="R2716">COUNTIF(Table2[Average imdb],"&lt;"&amp;Table2[[#This Row],[Average imdb]])/COUNT((Table2[Average imdb])-1)</f>
        <v>0.28205804749340369</v>
      </c>
    </row>
    <row r="2717" spans="4:18" x14ac:dyDescent="0.3">
      <c r="D2717" s="14"/>
      <c r="N2717" t="s">
        <v>5768</v>
      </c>
      <c r="O2717">
        <v>6.1</v>
      </c>
      <c r="P2717" s="14">
        <f t="shared" si="42"/>
        <v>6.0750000000000002</v>
      </c>
      <c r="Q2717">
        <f>COUNTIF(preprocessed!$D$2:$D$3791,director!N1520)</f>
        <v>3</v>
      </c>
      <c r="R2717" s="43" cm="1">
        <f t="array" ref="R2717">COUNTIF(Table2[Average imdb],"&lt;"&amp;Table2[[#This Row],[Average imdb]])/COUNT((Table2[Average imdb])-1)</f>
        <v>0.28205804749340369</v>
      </c>
    </row>
    <row r="2718" spans="4:18" x14ac:dyDescent="0.3">
      <c r="D2718" s="14"/>
      <c r="N2718" t="s">
        <v>412</v>
      </c>
      <c r="O2718">
        <v>6.2</v>
      </c>
      <c r="P2718" s="14">
        <f t="shared" si="42"/>
        <v>6.0750000000000002</v>
      </c>
      <c r="Q2718">
        <f>COUNTIF(preprocessed!$D$2:$D$3791,director!N3057)</f>
        <v>5</v>
      </c>
      <c r="R2718" s="43" cm="1">
        <f t="array" ref="R2718">COUNTIF(Table2[Average imdb],"&lt;"&amp;Table2[[#This Row],[Average imdb]])/COUNT((Table2[Average imdb])-1)</f>
        <v>0.28205804749340369</v>
      </c>
    </row>
    <row r="2719" spans="4:18" x14ac:dyDescent="0.3">
      <c r="D2719" s="14"/>
      <c r="N2719" t="s">
        <v>412</v>
      </c>
      <c r="O2719">
        <v>6.3</v>
      </c>
      <c r="P2719" s="14">
        <f t="shared" si="42"/>
        <v>6.0750000000000002</v>
      </c>
      <c r="Q2719">
        <f>COUNTIF(preprocessed!$D$2:$D$3791,director!N313)</f>
        <v>3</v>
      </c>
      <c r="R2719" s="43" cm="1">
        <f t="array" ref="R2719">COUNTIF(Table2[Average imdb],"&lt;"&amp;Table2[[#This Row],[Average imdb]])/COUNT((Table2[Average imdb])-1)</f>
        <v>0.28205804749340369</v>
      </c>
    </row>
    <row r="2720" spans="4:18" x14ac:dyDescent="0.3">
      <c r="D2720" s="14"/>
      <c r="N2720" t="s">
        <v>5768</v>
      </c>
      <c r="O2720">
        <v>6.5</v>
      </c>
      <c r="P2720" s="14">
        <f t="shared" si="42"/>
        <v>6.0750000000000002</v>
      </c>
      <c r="Q2720">
        <f>COUNTIF(preprocessed!$D$2:$D$3791,director!N1532)</f>
        <v>9</v>
      </c>
      <c r="R2720" s="43" cm="1">
        <f t="array" ref="R2720">COUNTIF(Table2[Average imdb],"&lt;"&amp;Table2[[#This Row],[Average imdb]])/COUNT((Table2[Average imdb])-1)</f>
        <v>0.28205804749340369</v>
      </c>
    </row>
    <row r="2721" spans="4:18" x14ac:dyDescent="0.3">
      <c r="D2721" s="14"/>
      <c r="N2721" t="s">
        <v>412</v>
      </c>
      <c r="O2721">
        <v>6</v>
      </c>
      <c r="P2721" s="14">
        <f t="shared" si="42"/>
        <v>6.0750000000000002</v>
      </c>
      <c r="Q2721">
        <f>COUNTIF(preprocessed!$D$2:$D$3791,director!N1060)</f>
        <v>3</v>
      </c>
      <c r="R2721" s="43" cm="1">
        <f t="array" ref="R2721">COUNTIF(Table2[Average imdb],"&lt;"&amp;Table2[[#This Row],[Average imdb]])/COUNT((Table2[Average imdb])-1)</f>
        <v>0.28205804749340369</v>
      </c>
    </row>
    <row r="2722" spans="4:18" x14ac:dyDescent="0.3">
      <c r="D2722" s="14"/>
      <c r="N2722" t="s">
        <v>5768</v>
      </c>
      <c r="O2722">
        <v>6.3</v>
      </c>
      <c r="P2722" s="14">
        <f t="shared" si="42"/>
        <v>6.0750000000000002</v>
      </c>
      <c r="Q2722">
        <f>COUNTIF(preprocessed!$D$2:$D$3791,director!N3753)</f>
        <v>1</v>
      </c>
      <c r="R2722" s="43" cm="1">
        <f t="array" ref="R2722">COUNTIF(Table2[Average imdb],"&lt;"&amp;Table2[[#This Row],[Average imdb]])/COUNT((Table2[Average imdb])-1)</f>
        <v>0.28205804749340369</v>
      </c>
    </row>
    <row r="2723" spans="4:18" x14ac:dyDescent="0.3">
      <c r="D2723" s="14"/>
      <c r="N2723" t="s">
        <v>1874</v>
      </c>
      <c r="O2723">
        <v>6.9</v>
      </c>
      <c r="P2723" s="14">
        <f t="shared" si="42"/>
        <v>6.0666666666666664</v>
      </c>
      <c r="Q2723">
        <f>COUNTIF(preprocessed!$D$2:$D$3791,director!N1320)</f>
        <v>4</v>
      </c>
      <c r="R2723" s="43" cm="1">
        <f t="array" ref="R2723">COUNTIF(Table2[Average imdb],"&lt;"&amp;Table2[[#This Row],[Average imdb]])/COUNT((Table2[Average imdb])-1)</f>
        <v>0.28126649076517152</v>
      </c>
    </row>
    <row r="2724" spans="4:18" x14ac:dyDescent="0.3">
      <c r="D2724" s="14"/>
      <c r="N2724" t="s">
        <v>1874</v>
      </c>
      <c r="O2724">
        <v>5.6</v>
      </c>
      <c r="P2724" s="14">
        <f t="shared" si="42"/>
        <v>6.0666666666666664</v>
      </c>
      <c r="Q2724">
        <f>COUNTIF(preprocessed!$D$2:$D$3791,director!N434)</f>
        <v>3</v>
      </c>
      <c r="R2724" s="43" cm="1">
        <f t="array" ref="R2724">COUNTIF(Table2[Average imdb],"&lt;"&amp;Table2[[#This Row],[Average imdb]])/COUNT((Table2[Average imdb])-1)</f>
        <v>0.28126649076517152</v>
      </c>
    </row>
    <row r="2725" spans="4:18" x14ac:dyDescent="0.3">
      <c r="N2725" t="s">
        <v>1874</v>
      </c>
      <c r="O2725">
        <v>5.7</v>
      </c>
      <c r="P2725" s="14">
        <f t="shared" si="42"/>
        <v>6.0666666666666664</v>
      </c>
      <c r="Q2725">
        <f>COUNTIF(preprocessed!$D$2:$D$3791,director!N1324)</f>
        <v>3</v>
      </c>
      <c r="R2725" s="43" cm="1">
        <f t="array" ref="R2725">COUNTIF(Table2[Average imdb],"&lt;"&amp;Table2[[#This Row],[Average imdb]])/COUNT((Table2[Average imdb])-1)</f>
        <v>0.28126649076517152</v>
      </c>
    </row>
    <row r="2726" spans="4:18" x14ac:dyDescent="0.3">
      <c r="N2726" t="s">
        <v>998</v>
      </c>
      <c r="O2726">
        <v>6.2</v>
      </c>
      <c r="P2726" s="14">
        <f t="shared" si="42"/>
        <v>6.05</v>
      </c>
      <c r="Q2726">
        <f>COUNTIF(preprocessed!$D$2:$D$3791,director!N1745)</f>
        <v>11</v>
      </c>
      <c r="R2726" s="43" cm="1">
        <f t="array" ref="R2726">COUNTIF(Table2[Average imdb],"&lt;"&amp;Table2[[#This Row],[Average imdb]])/COUNT((Table2[Average imdb])-1)</f>
        <v>0.27387862796833773</v>
      </c>
    </row>
    <row r="2727" spans="4:18" x14ac:dyDescent="0.3">
      <c r="N2727" t="s">
        <v>1096</v>
      </c>
      <c r="O2727">
        <v>5.8</v>
      </c>
      <c r="P2727" s="14">
        <f t="shared" si="42"/>
        <v>6.05</v>
      </c>
      <c r="Q2727">
        <f>COUNTIF(preprocessed!$D$2:$D$3791,director!N2549)</f>
        <v>8</v>
      </c>
      <c r="R2727" s="43" cm="1">
        <f t="array" ref="R2727">COUNTIF(Table2[Average imdb],"&lt;"&amp;Table2[[#This Row],[Average imdb]])/COUNT((Table2[Average imdb])-1)</f>
        <v>0.27387862796833773</v>
      </c>
    </row>
    <row r="2728" spans="4:18" x14ac:dyDescent="0.3">
      <c r="N2728" t="s">
        <v>2558</v>
      </c>
      <c r="O2728">
        <v>7</v>
      </c>
      <c r="P2728" s="14">
        <f t="shared" si="42"/>
        <v>6.05</v>
      </c>
      <c r="Q2728">
        <f>COUNTIF(preprocessed!$D$2:$D$3791,director!N613)</f>
        <v>7</v>
      </c>
      <c r="R2728" s="43" cm="1">
        <f t="array" ref="R2728">COUNTIF(Table2[Average imdb],"&lt;"&amp;Table2[[#This Row],[Average imdb]])/COUNT((Table2[Average imdb])-1)</f>
        <v>0.27387862796833773</v>
      </c>
    </row>
    <row r="2729" spans="4:18" x14ac:dyDescent="0.3">
      <c r="N2729" t="s">
        <v>5288</v>
      </c>
      <c r="O2729">
        <v>6.3</v>
      </c>
      <c r="P2729" s="14">
        <f t="shared" si="42"/>
        <v>6.05</v>
      </c>
      <c r="Q2729">
        <f>COUNTIF(preprocessed!$D$2:$D$3791,director!N1376)</f>
        <v>7</v>
      </c>
      <c r="R2729" s="43" cm="1">
        <f t="array" ref="R2729">COUNTIF(Table2[Average imdb],"&lt;"&amp;Table2[[#This Row],[Average imdb]])/COUNT((Table2[Average imdb])-1)</f>
        <v>0.27387862796833773</v>
      </c>
    </row>
    <row r="2730" spans="4:18" x14ac:dyDescent="0.3">
      <c r="N2730" t="s">
        <v>7551</v>
      </c>
      <c r="O2730">
        <v>5.8</v>
      </c>
      <c r="P2730" s="14">
        <f t="shared" si="42"/>
        <v>6.05</v>
      </c>
      <c r="Q2730">
        <f>COUNTIF(preprocessed!$D$2:$D$3791,director!N2043)</f>
        <v>1</v>
      </c>
      <c r="R2730" s="43" cm="1">
        <f t="array" ref="R2730">COUNTIF(Table2[Average imdb],"&lt;"&amp;Table2[[#This Row],[Average imdb]])/COUNT((Table2[Average imdb])-1)</f>
        <v>0.27387862796833773</v>
      </c>
    </row>
    <row r="2731" spans="4:18" x14ac:dyDescent="0.3">
      <c r="N2731" t="s">
        <v>5288</v>
      </c>
      <c r="O2731">
        <v>5.8</v>
      </c>
      <c r="P2731" s="14">
        <f t="shared" si="42"/>
        <v>6.05</v>
      </c>
      <c r="Q2731">
        <f>COUNTIF(preprocessed!$D$2:$D$3791,director!N2791)</f>
        <v>6</v>
      </c>
      <c r="R2731" s="43" cm="1">
        <f t="array" ref="R2731">COUNTIF(Table2[Average imdb],"&lt;"&amp;Table2[[#This Row],[Average imdb]])/COUNT((Table2[Average imdb])-1)</f>
        <v>0.27387862796833773</v>
      </c>
    </row>
    <row r="2732" spans="4:18" x14ac:dyDescent="0.3">
      <c r="N2732" t="s">
        <v>998</v>
      </c>
      <c r="O2732">
        <v>5.7</v>
      </c>
      <c r="P2732" s="14">
        <f t="shared" si="42"/>
        <v>6.05</v>
      </c>
      <c r="Q2732">
        <f>COUNTIF(preprocessed!$D$2:$D$3791,director!N1861)</f>
        <v>5</v>
      </c>
      <c r="R2732" s="43" cm="1">
        <f t="array" ref="R2732">COUNTIF(Table2[Average imdb],"&lt;"&amp;Table2[[#This Row],[Average imdb]])/COUNT((Table2[Average imdb])-1)</f>
        <v>0.27387862796833773</v>
      </c>
    </row>
    <row r="2733" spans="4:18" x14ac:dyDescent="0.3">
      <c r="N2733" t="s">
        <v>2558</v>
      </c>
      <c r="O2733">
        <v>4.8</v>
      </c>
      <c r="P2733" s="14">
        <f t="shared" si="42"/>
        <v>6.05</v>
      </c>
      <c r="Q2733">
        <f>COUNTIF(preprocessed!$D$2:$D$3791,director!N654)</f>
        <v>1</v>
      </c>
      <c r="R2733" s="43" cm="1">
        <f t="array" ref="R2733">COUNTIF(Table2[Average imdb],"&lt;"&amp;Table2[[#This Row],[Average imdb]])/COUNT((Table2[Average imdb])-1)</f>
        <v>0.27387862796833773</v>
      </c>
    </row>
    <row r="2734" spans="4:18" x14ac:dyDescent="0.3">
      <c r="N2734" t="s">
        <v>998</v>
      </c>
      <c r="O2734">
        <v>5.9</v>
      </c>
      <c r="P2734" s="14">
        <f t="shared" si="42"/>
        <v>6.05</v>
      </c>
      <c r="Q2734">
        <f>COUNTIF(preprocessed!$D$2:$D$3791,director!N1139)</f>
        <v>4</v>
      </c>
      <c r="R2734" s="43" cm="1">
        <f t="array" ref="R2734">COUNTIF(Table2[Average imdb],"&lt;"&amp;Table2[[#This Row],[Average imdb]])/COUNT((Table2[Average imdb])-1)</f>
        <v>0.27387862796833773</v>
      </c>
    </row>
    <row r="2735" spans="4:18" x14ac:dyDescent="0.3">
      <c r="N2735" t="s">
        <v>7551</v>
      </c>
      <c r="O2735">
        <v>6.3</v>
      </c>
      <c r="P2735" s="14">
        <f t="shared" si="42"/>
        <v>6.05</v>
      </c>
      <c r="Q2735">
        <f>COUNTIF(preprocessed!$D$2:$D$3791,director!N2180)</f>
        <v>2</v>
      </c>
      <c r="R2735" s="43" cm="1">
        <f t="array" ref="R2735">COUNTIF(Table2[Average imdb],"&lt;"&amp;Table2[[#This Row],[Average imdb]])/COUNT((Table2[Average imdb])-1)</f>
        <v>0.27387862796833773</v>
      </c>
    </row>
    <row r="2736" spans="4:18" x14ac:dyDescent="0.3">
      <c r="N2736" t="s">
        <v>998</v>
      </c>
      <c r="O2736">
        <v>6.6</v>
      </c>
      <c r="P2736" s="14">
        <f t="shared" si="42"/>
        <v>6.05</v>
      </c>
      <c r="Q2736">
        <f>COUNTIF(preprocessed!$D$2:$D$3791,director!N2603)</f>
        <v>4</v>
      </c>
      <c r="R2736" s="43" cm="1">
        <f t="array" ref="R2736">COUNTIF(Table2[Average imdb],"&lt;"&amp;Table2[[#This Row],[Average imdb]])/COUNT((Table2[Average imdb])-1)</f>
        <v>0.27387862796833773</v>
      </c>
    </row>
    <row r="2737" spans="14:18" x14ac:dyDescent="0.3">
      <c r="N2737" t="s">
        <v>998</v>
      </c>
      <c r="O2737">
        <v>6.3</v>
      </c>
      <c r="P2737" s="14">
        <f t="shared" si="42"/>
        <v>6.05</v>
      </c>
      <c r="Q2737">
        <f>COUNTIF(preprocessed!$D$2:$D$3791,director!N2604)</f>
        <v>4</v>
      </c>
      <c r="R2737" s="43" cm="1">
        <f t="array" ref="R2737">COUNTIF(Table2[Average imdb],"&lt;"&amp;Table2[[#This Row],[Average imdb]])/COUNT((Table2[Average imdb])-1)</f>
        <v>0.27387862796833773</v>
      </c>
    </row>
    <row r="2738" spans="14:18" x14ac:dyDescent="0.3">
      <c r="N2738" t="s">
        <v>998</v>
      </c>
      <c r="O2738">
        <v>5.6</v>
      </c>
      <c r="P2738" s="14">
        <f t="shared" si="42"/>
        <v>6.05</v>
      </c>
      <c r="Q2738">
        <f>COUNTIF(preprocessed!$D$2:$D$3791,director!N214)</f>
        <v>3</v>
      </c>
      <c r="R2738" s="43" cm="1">
        <f t="array" ref="R2738">COUNTIF(Table2[Average imdb],"&lt;"&amp;Table2[[#This Row],[Average imdb]])/COUNT((Table2[Average imdb])-1)</f>
        <v>0.27387862796833773</v>
      </c>
    </row>
    <row r="2739" spans="14:18" x14ac:dyDescent="0.3">
      <c r="N2739" t="s">
        <v>2558</v>
      </c>
      <c r="O2739">
        <v>6.2</v>
      </c>
      <c r="P2739" s="14">
        <f t="shared" si="42"/>
        <v>6.05</v>
      </c>
      <c r="Q2739">
        <f>COUNTIF(preprocessed!$D$2:$D$3791,director!N731)</f>
        <v>3</v>
      </c>
      <c r="R2739" s="43" cm="1">
        <f t="array" ref="R2739">COUNTIF(Table2[Average imdb],"&lt;"&amp;Table2[[#This Row],[Average imdb]])/COUNT((Table2[Average imdb])-1)</f>
        <v>0.27387862796833773</v>
      </c>
    </row>
    <row r="2740" spans="14:18" x14ac:dyDescent="0.3">
      <c r="N2740" t="s">
        <v>2370</v>
      </c>
      <c r="O2740">
        <v>6.1</v>
      </c>
      <c r="P2740" s="14">
        <f t="shared" si="42"/>
        <v>6.05</v>
      </c>
      <c r="Q2740">
        <f>COUNTIF(preprocessed!$D$2:$D$3791,director!N737)</f>
        <v>3</v>
      </c>
      <c r="R2740" s="43" cm="1">
        <f t="array" ref="R2740">COUNTIF(Table2[Average imdb],"&lt;"&amp;Table2[[#This Row],[Average imdb]])/COUNT((Table2[Average imdb])-1)</f>
        <v>0.27387862796833773</v>
      </c>
    </row>
    <row r="2741" spans="14:18" x14ac:dyDescent="0.3">
      <c r="N2741" t="s">
        <v>1096</v>
      </c>
      <c r="O2741">
        <v>6.3</v>
      </c>
      <c r="P2741" s="14">
        <f t="shared" si="42"/>
        <v>6.05</v>
      </c>
      <c r="Q2741">
        <f>COUNTIF(preprocessed!$D$2:$D$3791,director!N239)</f>
        <v>2</v>
      </c>
      <c r="R2741" s="43" cm="1">
        <f t="array" ref="R2741">COUNTIF(Table2[Average imdb],"&lt;"&amp;Table2[[#This Row],[Average imdb]])/COUNT((Table2[Average imdb])-1)</f>
        <v>0.27387862796833773</v>
      </c>
    </row>
    <row r="2742" spans="14:18" x14ac:dyDescent="0.3">
      <c r="N2742" t="s">
        <v>8231</v>
      </c>
      <c r="O2742">
        <v>5.8</v>
      </c>
      <c r="P2742" s="14">
        <f t="shared" si="42"/>
        <v>6.05</v>
      </c>
      <c r="Q2742">
        <f>COUNTIF(preprocessed!$D$2:$D$3791,director!N3395)</f>
        <v>4</v>
      </c>
      <c r="R2742" s="43" cm="1">
        <f t="array" ref="R2742">COUNTIF(Table2[Average imdb],"&lt;"&amp;Table2[[#This Row],[Average imdb]])/COUNT((Table2[Average imdb])-1)</f>
        <v>0.27387862796833773</v>
      </c>
    </row>
    <row r="2743" spans="14:18" x14ac:dyDescent="0.3">
      <c r="N2743" t="s">
        <v>2370</v>
      </c>
      <c r="O2743">
        <v>6</v>
      </c>
      <c r="P2743" s="14">
        <f t="shared" si="42"/>
        <v>6.05</v>
      </c>
      <c r="Q2743">
        <f>COUNTIF(preprocessed!$D$2:$D$3791,director!N563)</f>
        <v>1</v>
      </c>
      <c r="R2743" s="43" cm="1">
        <f t="array" ref="R2743">COUNTIF(Table2[Average imdb],"&lt;"&amp;Table2[[#This Row],[Average imdb]])/COUNT((Table2[Average imdb])-1)</f>
        <v>0.27387862796833773</v>
      </c>
    </row>
    <row r="2744" spans="14:18" x14ac:dyDescent="0.3">
      <c r="N2744" t="s">
        <v>8231</v>
      </c>
      <c r="O2744">
        <v>6.3</v>
      </c>
      <c r="P2744" s="14">
        <f t="shared" si="42"/>
        <v>6.05</v>
      </c>
      <c r="Q2744">
        <f>COUNTIF(preprocessed!$D$2:$D$3791,director!N2243)</f>
        <v>2</v>
      </c>
      <c r="R2744" s="43" cm="1">
        <f t="array" ref="R2744">COUNTIF(Table2[Average imdb],"&lt;"&amp;Table2[[#This Row],[Average imdb]])/COUNT((Table2[Average imdb])-1)</f>
        <v>0.27387862796833773</v>
      </c>
    </row>
    <row r="2745" spans="14:18" x14ac:dyDescent="0.3">
      <c r="N2745" t="s">
        <v>2558</v>
      </c>
      <c r="O2745">
        <v>6.2</v>
      </c>
      <c r="P2745" s="14">
        <f t="shared" si="42"/>
        <v>6.05</v>
      </c>
      <c r="Q2745">
        <f>COUNTIF(preprocessed!$D$2:$D$3791,director!N3565)</f>
        <v>3</v>
      </c>
      <c r="R2745" s="43" cm="1">
        <f t="array" ref="R2745">COUNTIF(Table2[Average imdb],"&lt;"&amp;Table2[[#This Row],[Average imdb]])/COUNT((Table2[Average imdb])-1)</f>
        <v>0.27387862796833773</v>
      </c>
    </row>
    <row r="2746" spans="14:18" x14ac:dyDescent="0.3">
      <c r="N2746" t="s">
        <v>2415</v>
      </c>
      <c r="O2746">
        <v>5.7</v>
      </c>
      <c r="P2746" s="14">
        <f t="shared" si="42"/>
        <v>6.0500000000000007</v>
      </c>
      <c r="Q2746">
        <f>COUNTIF(preprocessed!$D$2:$D$3791,director!N1677)</f>
        <v>15</v>
      </c>
      <c r="R2746" s="43" cm="1">
        <f t="array" ref="R2746">COUNTIF(Table2[Average imdb],"&lt;"&amp;Table2[[#This Row],[Average imdb]])/COUNT((Table2[Average imdb])-1)</f>
        <v>0.27387862796833773</v>
      </c>
    </row>
    <row r="2747" spans="14:18" x14ac:dyDescent="0.3">
      <c r="N2747" t="s">
        <v>1006</v>
      </c>
      <c r="O2747">
        <v>5.2</v>
      </c>
      <c r="P2747" s="14">
        <f t="shared" si="42"/>
        <v>6.0500000000000007</v>
      </c>
      <c r="Q2747">
        <f>COUNTIF(preprocessed!$D$2:$D$3791,director!N216)</f>
        <v>9</v>
      </c>
      <c r="R2747" s="43" cm="1">
        <f t="array" ref="R2747">COUNTIF(Table2[Average imdb],"&lt;"&amp;Table2[[#This Row],[Average imdb]])/COUNT((Table2[Average imdb])-1)</f>
        <v>0.27387862796833773</v>
      </c>
    </row>
    <row r="2748" spans="14:18" x14ac:dyDescent="0.3">
      <c r="N2748" t="s">
        <v>9095</v>
      </c>
      <c r="O2748">
        <v>6.2</v>
      </c>
      <c r="P2748" s="14">
        <f t="shared" si="42"/>
        <v>6.0500000000000007</v>
      </c>
      <c r="Q2748">
        <f>COUNTIF(preprocessed!$D$2:$D$3791,director!N2888)</f>
        <v>8</v>
      </c>
      <c r="R2748" s="43" cm="1">
        <f t="array" ref="R2748">COUNTIF(Table2[Average imdb],"&lt;"&amp;Table2[[#This Row],[Average imdb]])/COUNT((Table2[Average imdb])-1)</f>
        <v>0.27387862796833773</v>
      </c>
    </row>
    <row r="2749" spans="14:18" x14ac:dyDescent="0.3">
      <c r="N2749" t="s">
        <v>1006</v>
      </c>
      <c r="O2749">
        <v>6.9</v>
      </c>
      <c r="P2749" s="14">
        <f t="shared" si="42"/>
        <v>6.0500000000000007</v>
      </c>
      <c r="Q2749">
        <f>COUNTIF(preprocessed!$D$2:$D$3791,director!N2057)</f>
        <v>1</v>
      </c>
      <c r="R2749" s="43" cm="1">
        <f t="array" ref="R2749">COUNTIF(Table2[Average imdb],"&lt;"&amp;Table2[[#This Row],[Average imdb]])/COUNT((Table2[Average imdb])-1)</f>
        <v>0.27387862796833773</v>
      </c>
    </row>
    <row r="2750" spans="14:18" x14ac:dyDescent="0.3">
      <c r="N2750" t="s">
        <v>2415</v>
      </c>
      <c r="O2750">
        <v>6.4</v>
      </c>
      <c r="P2750" s="14">
        <f t="shared" si="42"/>
        <v>6.0500000000000007</v>
      </c>
      <c r="Q2750">
        <f>COUNTIF(preprocessed!$D$2:$D$3791,director!N2116)</f>
        <v>5</v>
      </c>
      <c r="R2750" s="43" cm="1">
        <f t="array" ref="R2750">COUNTIF(Table2[Average imdb],"&lt;"&amp;Table2[[#This Row],[Average imdb]])/COUNT((Table2[Average imdb])-1)</f>
        <v>0.27387862796833773</v>
      </c>
    </row>
    <row r="2751" spans="14:18" x14ac:dyDescent="0.3">
      <c r="N2751" t="s">
        <v>4536</v>
      </c>
      <c r="O2751">
        <v>6.4</v>
      </c>
      <c r="P2751" s="14">
        <f t="shared" si="42"/>
        <v>6.0500000000000007</v>
      </c>
      <c r="Q2751">
        <f>COUNTIF(preprocessed!$D$2:$D$3791,director!N1165)</f>
        <v>2</v>
      </c>
      <c r="R2751" s="43" cm="1">
        <f t="array" ref="R2751">COUNTIF(Table2[Average imdb],"&lt;"&amp;Table2[[#This Row],[Average imdb]])/COUNT((Table2[Average imdb])-1)</f>
        <v>0.27387862796833773</v>
      </c>
    </row>
    <row r="2752" spans="14:18" x14ac:dyDescent="0.3">
      <c r="N2752" t="s">
        <v>4536</v>
      </c>
      <c r="O2752">
        <v>5.7</v>
      </c>
      <c r="P2752" s="14">
        <f t="shared" si="42"/>
        <v>6.0500000000000007</v>
      </c>
      <c r="Q2752">
        <f>COUNTIF(preprocessed!$D$2:$D$3791,director!N2074)</f>
        <v>3</v>
      </c>
      <c r="R2752" s="43" cm="1">
        <f t="array" ref="R2752">COUNTIF(Table2[Average imdb],"&lt;"&amp;Table2[[#This Row],[Average imdb]])/COUNT((Table2[Average imdb])-1)</f>
        <v>0.27387862796833773</v>
      </c>
    </row>
    <row r="2753" spans="14:18" x14ac:dyDescent="0.3">
      <c r="N2753" t="s">
        <v>9095</v>
      </c>
      <c r="O2753">
        <v>5.9</v>
      </c>
      <c r="P2753" s="14">
        <f t="shared" si="42"/>
        <v>6.0500000000000007</v>
      </c>
      <c r="Q2753">
        <f>COUNTIF(preprocessed!$D$2:$D$3791,director!N2502)</f>
        <v>1</v>
      </c>
      <c r="R2753" s="43" cm="1">
        <f t="array" ref="R2753">COUNTIF(Table2[Average imdb],"&lt;"&amp;Table2[[#This Row],[Average imdb]])/COUNT((Table2[Average imdb])-1)</f>
        <v>0.27387862796833773</v>
      </c>
    </row>
    <row r="2754" spans="14:18" x14ac:dyDescent="0.3">
      <c r="N2754" t="s">
        <v>683</v>
      </c>
      <c r="O2754">
        <v>7.2</v>
      </c>
      <c r="P2754" s="14">
        <f t="shared" ref="P2754:P2817" si="43">AVERAGEIF($N$2:$N$3791,N2754,$O$2:$O$3791)</f>
        <v>6.0444444444444452</v>
      </c>
      <c r="Q2754">
        <f>COUNTIF(preprocessed!$D$2:$D$3791,director!N534)</f>
        <v>13</v>
      </c>
      <c r="R2754" s="43" cm="1">
        <f t="array" ref="R2754">COUNTIF(Table2[Average imdb],"&lt;"&amp;Table2[[#This Row],[Average imdb]])/COUNT((Table2[Average imdb])-1)</f>
        <v>0.27150395778364117</v>
      </c>
    </row>
    <row r="2755" spans="14:18" x14ac:dyDescent="0.3">
      <c r="N2755" t="s">
        <v>683</v>
      </c>
      <c r="O2755">
        <v>8.1</v>
      </c>
      <c r="P2755" s="14">
        <f t="shared" si="43"/>
        <v>6.0444444444444452</v>
      </c>
      <c r="Q2755">
        <f>COUNTIF(preprocessed!$D$2:$D$3791,director!N1110)</f>
        <v>8</v>
      </c>
      <c r="R2755" s="43" cm="1">
        <f t="array" ref="R2755">COUNTIF(Table2[Average imdb],"&lt;"&amp;Table2[[#This Row],[Average imdb]])/COUNT((Table2[Average imdb])-1)</f>
        <v>0.27150395778364117</v>
      </c>
    </row>
    <row r="2756" spans="14:18" x14ac:dyDescent="0.3">
      <c r="N2756" t="s">
        <v>683</v>
      </c>
      <c r="O2756">
        <v>4.2</v>
      </c>
      <c r="P2756" s="14">
        <f t="shared" si="43"/>
        <v>6.0444444444444452</v>
      </c>
      <c r="Q2756">
        <f>COUNTIF(preprocessed!$D$2:$D$3791,director!N137)</f>
        <v>3</v>
      </c>
      <c r="R2756" s="43" cm="1">
        <f t="array" ref="R2756">COUNTIF(Table2[Average imdb],"&lt;"&amp;Table2[[#This Row],[Average imdb]])/COUNT((Table2[Average imdb])-1)</f>
        <v>0.27150395778364117</v>
      </c>
    </row>
    <row r="2757" spans="14:18" x14ac:dyDescent="0.3">
      <c r="N2757" t="s">
        <v>683</v>
      </c>
      <c r="O2757">
        <v>4.9000000000000004</v>
      </c>
      <c r="P2757" s="14">
        <f t="shared" si="43"/>
        <v>6.0444444444444452</v>
      </c>
      <c r="Q2757">
        <f>COUNTIF(preprocessed!$D$2:$D$3791,director!N192)</f>
        <v>1</v>
      </c>
      <c r="R2757" s="43" cm="1">
        <f t="array" ref="R2757">COUNTIF(Table2[Average imdb],"&lt;"&amp;Table2[[#This Row],[Average imdb]])/COUNT((Table2[Average imdb])-1)</f>
        <v>0.27150395778364117</v>
      </c>
    </row>
    <row r="2758" spans="14:18" x14ac:dyDescent="0.3">
      <c r="N2758" t="s">
        <v>683</v>
      </c>
      <c r="O2758">
        <v>6.5</v>
      </c>
      <c r="P2758" s="14">
        <f t="shared" si="43"/>
        <v>6.0444444444444452</v>
      </c>
      <c r="Q2758">
        <f>COUNTIF(preprocessed!$D$2:$D$3791,director!N551)</f>
        <v>1</v>
      </c>
      <c r="R2758" s="43" cm="1">
        <f t="array" ref="R2758">COUNTIF(Table2[Average imdb],"&lt;"&amp;Table2[[#This Row],[Average imdb]])/COUNT((Table2[Average imdb])-1)</f>
        <v>0.27150395778364117</v>
      </c>
    </row>
    <row r="2759" spans="14:18" x14ac:dyDescent="0.3">
      <c r="N2759" t="s">
        <v>683</v>
      </c>
      <c r="O2759">
        <v>6.7</v>
      </c>
      <c r="P2759" s="14">
        <f t="shared" si="43"/>
        <v>6.0444444444444452</v>
      </c>
      <c r="Q2759">
        <f>COUNTIF(preprocessed!$D$2:$D$3791,director!N553)</f>
        <v>3</v>
      </c>
      <c r="R2759" s="43" cm="1">
        <f t="array" ref="R2759">COUNTIF(Table2[Average imdb],"&lt;"&amp;Table2[[#This Row],[Average imdb]])/COUNT((Table2[Average imdb])-1)</f>
        <v>0.27150395778364117</v>
      </c>
    </row>
    <row r="2760" spans="14:18" x14ac:dyDescent="0.3">
      <c r="N2760" t="s">
        <v>683</v>
      </c>
      <c r="O2760">
        <v>5.6</v>
      </c>
      <c r="P2760" s="14">
        <f t="shared" si="43"/>
        <v>6.0444444444444452</v>
      </c>
      <c r="Q2760">
        <f>COUNTIF(preprocessed!$D$2:$D$3791,director!N565)</f>
        <v>1</v>
      </c>
      <c r="R2760" s="43" cm="1">
        <f t="array" ref="R2760">COUNTIF(Table2[Average imdb],"&lt;"&amp;Table2[[#This Row],[Average imdb]])/COUNT((Table2[Average imdb])-1)</f>
        <v>0.27150395778364117</v>
      </c>
    </row>
    <row r="2761" spans="14:18" x14ac:dyDescent="0.3">
      <c r="N2761" t="s">
        <v>683</v>
      </c>
      <c r="O2761">
        <v>5</v>
      </c>
      <c r="P2761" s="14">
        <f t="shared" si="43"/>
        <v>6.0444444444444452</v>
      </c>
      <c r="Q2761">
        <f>COUNTIF(preprocessed!$D$2:$D$3791,director!N708)</f>
        <v>1</v>
      </c>
      <c r="R2761" s="43" cm="1">
        <f t="array" ref="R2761">COUNTIF(Table2[Average imdb],"&lt;"&amp;Table2[[#This Row],[Average imdb]])/COUNT((Table2[Average imdb])-1)</f>
        <v>0.27150395778364117</v>
      </c>
    </row>
    <row r="2762" spans="14:18" x14ac:dyDescent="0.3">
      <c r="N2762" t="s">
        <v>683</v>
      </c>
      <c r="O2762">
        <v>6.2</v>
      </c>
      <c r="P2762" s="14">
        <f t="shared" si="43"/>
        <v>6.0444444444444452</v>
      </c>
      <c r="Q2762">
        <f>COUNTIF(preprocessed!$D$2:$D$3791,director!N3225)</f>
        <v>1</v>
      </c>
      <c r="R2762" s="43" cm="1">
        <f t="array" ref="R2762">COUNTIF(Table2[Average imdb],"&lt;"&amp;Table2[[#This Row],[Average imdb]])/COUNT((Table2[Average imdb])-1)</f>
        <v>0.27150395778364117</v>
      </c>
    </row>
    <row r="2763" spans="14:18" x14ac:dyDescent="0.3">
      <c r="N2763" t="s">
        <v>1278</v>
      </c>
      <c r="O2763">
        <v>5.0999999999999996</v>
      </c>
      <c r="P2763" s="14">
        <f t="shared" si="43"/>
        <v>6.0400000000000009</v>
      </c>
      <c r="Q2763">
        <f>COUNTIF(preprocessed!$D$2:$D$3791,director!N1199)</f>
        <v>13</v>
      </c>
      <c r="R2763" s="43" cm="1">
        <f t="array" ref="R2763">COUNTIF(Table2[Average imdb],"&lt;"&amp;Table2[[#This Row],[Average imdb]])/COUNT((Table2[Average imdb])-1)</f>
        <v>0.26886543535620056</v>
      </c>
    </row>
    <row r="2764" spans="14:18" x14ac:dyDescent="0.3">
      <c r="N2764" t="s">
        <v>1278</v>
      </c>
      <c r="O2764">
        <v>6.6</v>
      </c>
      <c r="P2764" s="14">
        <f t="shared" si="43"/>
        <v>6.0400000000000009</v>
      </c>
      <c r="Q2764">
        <f>COUNTIF(preprocessed!$D$2:$D$3791,director!N3157)</f>
        <v>13</v>
      </c>
      <c r="R2764" s="43" cm="1">
        <f t="array" ref="R2764">COUNTIF(Table2[Average imdb],"&lt;"&amp;Table2[[#This Row],[Average imdb]])/COUNT((Table2[Average imdb])-1)</f>
        <v>0.26886543535620056</v>
      </c>
    </row>
    <row r="2765" spans="14:18" x14ac:dyDescent="0.3">
      <c r="N2765" t="s">
        <v>4372</v>
      </c>
      <c r="O2765">
        <v>5.8</v>
      </c>
      <c r="P2765" s="14">
        <f t="shared" si="43"/>
        <v>6.0400000000000009</v>
      </c>
      <c r="Q2765">
        <f>COUNTIF(preprocessed!$D$2:$D$3791,director!N1181)</f>
        <v>8</v>
      </c>
      <c r="R2765" s="43" cm="1">
        <f t="array" ref="R2765">COUNTIF(Table2[Average imdb],"&lt;"&amp;Table2[[#This Row],[Average imdb]])/COUNT((Table2[Average imdb])-1)</f>
        <v>0.26886543535620056</v>
      </c>
    </row>
    <row r="2766" spans="14:18" x14ac:dyDescent="0.3">
      <c r="N2766" t="s">
        <v>4372</v>
      </c>
      <c r="O2766">
        <v>6.7</v>
      </c>
      <c r="P2766" s="14">
        <f t="shared" si="43"/>
        <v>6.0400000000000009</v>
      </c>
      <c r="Q2766">
        <f>COUNTIF(preprocessed!$D$2:$D$3791,director!N1115)</f>
        <v>7</v>
      </c>
      <c r="R2766" s="43" cm="1">
        <f t="array" ref="R2766">COUNTIF(Table2[Average imdb],"&lt;"&amp;Table2[[#This Row],[Average imdb]])/COUNT((Table2[Average imdb])-1)</f>
        <v>0.26886543535620056</v>
      </c>
    </row>
    <row r="2767" spans="14:18" x14ac:dyDescent="0.3">
      <c r="N2767" t="s">
        <v>4372</v>
      </c>
      <c r="O2767">
        <v>5.0999999999999996</v>
      </c>
      <c r="P2767" s="14">
        <f t="shared" si="43"/>
        <v>6.0400000000000009</v>
      </c>
      <c r="Q2767">
        <f>COUNTIF(preprocessed!$D$2:$D$3791,director!N1385)</f>
        <v>5</v>
      </c>
      <c r="R2767" s="43" cm="1">
        <f t="array" ref="R2767">COUNTIF(Table2[Average imdb],"&lt;"&amp;Table2[[#This Row],[Average imdb]])/COUNT((Table2[Average imdb])-1)</f>
        <v>0.26886543535620056</v>
      </c>
    </row>
    <row r="2768" spans="14:18" x14ac:dyDescent="0.3">
      <c r="N2768" t="s">
        <v>4372</v>
      </c>
      <c r="O2768">
        <v>6.1</v>
      </c>
      <c r="P2768" s="14">
        <f t="shared" si="43"/>
        <v>6.0400000000000009</v>
      </c>
      <c r="Q2768">
        <f>COUNTIF(preprocessed!$D$2:$D$3791,director!N1502)</f>
        <v>4</v>
      </c>
      <c r="R2768" s="43" cm="1">
        <f t="array" ref="R2768">COUNTIF(Table2[Average imdb],"&lt;"&amp;Table2[[#This Row],[Average imdb]])/COUNT((Table2[Average imdb])-1)</f>
        <v>0.26886543535620056</v>
      </c>
    </row>
    <row r="2769" spans="14:18" x14ac:dyDescent="0.3">
      <c r="N2769" t="s">
        <v>4372</v>
      </c>
      <c r="O2769">
        <v>6.5</v>
      </c>
      <c r="P2769" s="14">
        <f t="shared" si="43"/>
        <v>6.0400000000000009</v>
      </c>
      <c r="Q2769">
        <f>COUNTIF(preprocessed!$D$2:$D$3791,director!N2610)</f>
        <v>4</v>
      </c>
      <c r="R2769" s="43" cm="1">
        <f t="array" ref="R2769">COUNTIF(Table2[Average imdb],"&lt;"&amp;Table2[[#This Row],[Average imdb]])/COUNT((Table2[Average imdb])-1)</f>
        <v>0.26886543535620056</v>
      </c>
    </row>
    <row r="2770" spans="14:18" x14ac:dyDescent="0.3">
      <c r="N2770" t="s">
        <v>1278</v>
      </c>
      <c r="O2770">
        <v>6.9</v>
      </c>
      <c r="P2770" s="14">
        <f t="shared" si="43"/>
        <v>6.0400000000000009</v>
      </c>
      <c r="Q2770">
        <f>COUNTIF(preprocessed!$D$2:$D$3791,director!N2172)</f>
        <v>4</v>
      </c>
      <c r="R2770" s="43" cm="1">
        <f t="array" ref="R2770">COUNTIF(Table2[Average imdb],"&lt;"&amp;Table2[[#This Row],[Average imdb]])/COUNT((Table2[Average imdb])-1)</f>
        <v>0.26886543535620056</v>
      </c>
    </row>
    <row r="2771" spans="14:18" x14ac:dyDescent="0.3">
      <c r="N2771" t="s">
        <v>1278</v>
      </c>
      <c r="O2771">
        <v>6.1</v>
      </c>
      <c r="P2771" s="14">
        <f t="shared" si="43"/>
        <v>6.0400000000000009</v>
      </c>
      <c r="Q2771">
        <f>COUNTIF(preprocessed!$D$2:$D$3791,director!N284)</f>
        <v>1</v>
      </c>
      <c r="R2771" s="43" cm="1">
        <f t="array" ref="R2771">COUNTIF(Table2[Average imdb],"&lt;"&amp;Table2[[#This Row],[Average imdb]])/COUNT((Table2[Average imdb])-1)</f>
        <v>0.26886543535620056</v>
      </c>
    </row>
    <row r="2772" spans="14:18" x14ac:dyDescent="0.3">
      <c r="N2772" t="s">
        <v>1278</v>
      </c>
      <c r="O2772">
        <v>5.5</v>
      </c>
      <c r="P2772" s="14">
        <f t="shared" si="43"/>
        <v>6.0400000000000009</v>
      </c>
      <c r="Q2772">
        <f>COUNTIF(preprocessed!$D$2:$D$3791,director!N700)</f>
        <v>1</v>
      </c>
      <c r="R2772" s="43" cm="1">
        <f t="array" ref="R2772">COUNTIF(Table2[Average imdb],"&lt;"&amp;Table2[[#This Row],[Average imdb]])/COUNT((Table2[Average imdb])-1)</f>
        <v>0.26886543535620056</v>
      </c>
    </row>
    <row r="2773" spans="14:18" x14ac:dyDescent="0.3">
      <c r="N2773" t="s">
        <v>3240</v>
      </c>
      <c r="O2773">
        <v>6.3</v>
      </c>
      <c r="P2773" s="14">
        <f t="shared" si="43"/>
        <v>6.0333333333333323</v>
      </c>
      <c r="Q2773">
        <f>COUNTIF(preprocessed!$D$2:$D$3791,director!N797)</f>
        <v>16</v>
      </c>
      <c r="R2773" s="43" cm="1">
        <f t="array" ref="R2773">COUNTIF(Table2[Average imdb],"&lt;"&amp;Table2[[#This Row],[Average imdb]])/COUNT((Table2[Average imdb])-1)</f>
        <v>0.26649076517150394</v>
      </c>
    </row>
    <row r="2774" spans="14:18" x14ac:dyDescent="0.3">
      <c r="N2774" t="s">
        <v>3240</v>
      </c>
      <c r="O2774">
        <v>5.6</v>
      </c>
      <c r="P2774" s="14">
        <f t="shared" si="43"/>
        <v>6.0333333333333323</v>
      </c>
      <c r="Q2774">
        <f>COUNTIF(preprocessed!$D$2:$D$3791,director!N1034)</f>
        <v>3</v>
      </c>
      <c r="R2774" s="43" cm="1">
        <f t="array" ref="R2774">COUNTIF(Table2[Average imdb],"&lt;"&amp;Table2[[#This Row],[Average imdb]])/COUNT((Table2[Average imdb])-1)</f>
        <v>0.26649076517150394</v>
      </c>
    </row>
    <row r="2775" spans="14:18" x14ac:dyDescent="0.3">
      <c r="N2775" t="s">
        <v>3240</v>
      </c>
      <c r="O2775">
        <v>6.2</v>
      </c>
      <c r="P2775" s="14">
        <f t="shared" si="43"/>
        <v>6.0333333333333323</v>
      </c>
      <c r="Q2775">
        <f>COUNTIF(preprocessed!$D$2:$D$3791,director!N2623)</f>
        <v>1</v>
      </c>
      <c r="R2775" s="43" cm="1">
        <f t="array" ref="R2775">COUNTIF(Table2[Average imdb],"&lt;"&amp;Table2[[#This Row],[Average imdb]])/COUNT((Table2[Average imdb])-1)</f>
        <v>0.26649076517150394</v>
      </c>
    </row>
    <row r="2776" spans="14:18" x14ac:dyDescent="0.3">
      <c r="N2776" t="s">
        <v>3825</v>
      </c>
      <c r="O2776">
        <v>5</v>
      </c>
      <c r="P2776" s="14">
        <f t="shared" si="43"/>
        <v>6.0333333333333341</v>
      </c>
      <c r="Q2776">
        <f>COUNTIF(preprocessed!$D$2:$D$3791,director!N1196)</f>
        <v>13</v>
      </c>
      <c r="R2776" s="43" cm="1">
        <f t="array" ref="R2776">COUNTIF(Table2[Average imdb],"&lt;"&amp;Table2[[#This Row],[Average imdb]])/COUNT((Table2[Average imdb])-1)</f>
        <v>0.26649076517150394</v>
      </c>
    </row>
    <row r="2777" spans="14:18" x14ac:dyDescent="0.3">
      <c r="N2777" t="s">
        <v>3825</v>
      </c>
      <c r="O2777">
        <v>6</v>
      </c>
      <c r="P2777" s="14">
        <f t="shared" si="43"/>
        <v>6.0333333333333341</v>
      </c>
      <c r="Q2777">
        <f>COUNTIF(preprocessed!$D$2:$D$3791,director!N962)</f>
        <v>4</v>
      </c>
      <c r="R2777" s="43" cm="1">
        <f t="array" ref="R2777">COUNTIF(Table2[Average imdb],"&lt;"&amp;Table2[[#This Row],[Average imdb]])/COUNT((Table2[Average imdb])-1)</f>
        <v>0.26649076517150394</v>
      </c>
    </row>
    <row r="2778" spans="14:18" x14ac:dyDescent="0.3">
      <c r="N2778" t="s">
        <v>12466</v>
      </c>
      <c r="O2778">
        <v>5.9</v>
      </c>
      <c r="P2778" s="14">
        <f t="shared" si="43"/>
        <v>6.0333333333333341</v>
      </c>
      <c r="Q2778">
        <f>COUNTIF(preprocessed!$D$2:$D$3791,director!N3443)</f>
        <v>4</v>
      </c>
      <c r="R2778" s="43" cm="1">
        <f t="array" ref="R2778">COUNTIF(Table2[Average imdb],"&lt;"&amp;Table2[[#This Row],[Average imdb]])/COUNT((Table2[Average imdb])-1)</f>
        <v>0.26649076517150394</v>
      </c>
    </row>
    <row r="2779" spans="14:18" x14ac:dyDescent="0.3">
      <c r="N2779" t="s">
        <v>3825</v>
      </c>
      <c r="O2779">
        <v>7.1</v>
      </c>
      <c r="P2779" s="14">
        <f t="shared" si="43"/>
        <v>6.0333333333333341</v>
      </c>
      <c r="Q2779">
        <f>COUNTIF(preprocessed!$D$2:$D$3791,director!N1715)</f>
        <v>6</v>
      </c>
      <c r="R2779" s="43" cm="1">
        <f t="array" ref="R2779">COUNTIF(Table2[Average imdb],"&lt;"&amp;Table2[[#This Row],[Average imdb]])/COUNT((Table2[Average imdb])-1)</f>
        <v>0.26649076517150394</v>
      </c>
    </row>
    <row r="2780" spans="14:18" x14ac:dyDescent="0.3">
      <c r="N2780" t="s">
        <v>12466</v>
      </c>
      <c r="O2780">
        <v>5.6</v>
      </c>
      <c r="P2780" s="14">
        <f t="shared" si="43"/>
        <v>6.0333333333333341</v>
      </c>
      <c r="Q2780">
        <f>COUNTIF(preprocessed!$D$2:$D$3791,director!N3654)</f>
        <v>1</v>
      </c>
      <c r="R2780" s="43" cm="1">
        <f t="array" ref="R2780">COUNTIF(Table2[Average imdb],"&lt;"&amp;Table2[[#This Row],[Average imdb]])/COUNT((Table2[Average imdb])-1)</f>
        <v>0.26649076517150394</v>
      </c>
    </row>
    <row r="2781" spans="14:18" x14ac:dyDescent="0.3">
      <c r="N2781" t="s">
        <v>12466</v>
      </c>
      <c r="O2781">
        <v>6.6</v>
      </c>
      <c r="P2781" s="14">
        <f t="shared" si="43"/>
        <v>6.0333333333333341</v>
      </c>
      <c r="Q2781">
        <f>COUNTIF(preprocessed!$D$2:$D$3791,director!N3791)</f>
        <v>1</v>
      </c>
      <c r="R2781" s="43" cm="1">
        <f t="array" ref="R2781">COUNTIF(Table2[Average imdb],"&lt;"&amp;Table2[[#This Row],[Average imdb]])/COUNT((Table2[Average imdb])-1)</f>
        <v>0.26649076517150394</v>
      </c>
    </row>
    <row r="2782" spans="14:18" x14ac:dyDescent="0.3">
      <c r="N2782" t="s">
        <v>3480</v>
      </c>
      <c r="O2782">
        <v>5.6</v>
      </c>
      <c r="P2782" s="14">
        <f t="shared" si="43"/>
        <v>6.0250000000000004</v>
      </c>
      <c r="Q2782">
        <f>COUNTIF(preprocessed!$D$2:$D$3791,director!N2915)</f>
        <v>4</v>
      </c>
      <c r="R2782" s="43" cm="1">
        <f t="array" ref="R2782">COUNTIF(Table2[Average imdb],"&lt;"&amp;Table2[[#This Row],[Average imdb]])/COUNT((Table2[Average imdb])-1)</f>
        <v>0.26543535620052772</v>
      </c>
    </row>
    <row r="2783" spans="14:18" x14ac:dyDescent="0.3">
      <c r="N2783" t="s">
        <v>3480</v>
      </c>
      <c r="O2783">
        <v>5.0999999999999996</v>
      </c>
      <c r="P2783" s="14">
        <f t="shared" si="43"/>
        <v>6.0250000000000004</v>
      </c>
      <c r="Q2783">
        <f>COUNTIF(preprocessed!$D$2:$D$3791,director!N866)</f>
        <v>1</v>
      </c>
      <c r="R2783" s="43" cm="1">
        <f t="array" ref="R2783">COUNTIF(Table2[Average imdb],"&lt;"&amp;Table2[[#This Row],[Average imdb]])/COUNT((Table2[Average imdb])-1)</f>
        <v>0.26543535620052772</v>
      </c>
    </row>
    <row r="2784" spans="14:18" x14ac:dyDescent="0.3">
      <c r="N2784" t="s">
        <v>3480</v>
      </c>
      <c r="O2784">
        <v>6.3</v>
      </c>
      <c r="P2784" s="14">
        <f t="shared" si="43"/>
        <v>6.0250000000000004</v>
      </c>
      <c r="Q2784">
        <f>COUNTIF(preprocessed!$D$2:$D$3791,director!N2252)</f>
        <v>1</v>
      </c>
      <c r="R2784" s="43" cm="1">
        <f t="array" ref="R2784">COUNTIF(Table2[Average imdb],"&lt;"&amp;Table2[[#This Row],[Average imdb]])/COUNT((Table2[Average imdb])-1)</f>
        <v>0.26543535620052772</v>
      </c>
    </row>
    <row r="2785" spans="14:18" x14ac:dyDescent="0.3">
      <c r="N2785" t="s">
        <v>3480</v>
      </c>
      <c r="O2785">
        <v>7.1</v>
      </c>
      <c r="P2785" s="14">
        <f t="shared" si="43"/>
        <v>6.0250000000000004</v>
      </c>
      <c r="Q2785">
        <f>COUNTIF(preprocessed!$D$2:$D$3791,director!N3551)</f>
        <v>1</v>
      </c>
      <c r="R2785" s="43" cm="1">
        <f t="array" ref="R2785">COUNTIF(Table2[Average imdb],"&lt;"&amp;Table2[[#This Row],[Average imdb]])/COUNT((Table2[Average imdb])-1)</f>
        <v>0.26543535620052772</v>
      </c>
    </row>
    <row r="2786" spans="14:18" x14ac:dyDescent="0.3">
      <c r="N2786" t="s">
        <v>3257</v>
      </c>
      <c r="O2786">
        <v>5.0999999999999996</v>
      </c>
      <c r="P2786" s="14">
        <f t="shared" si="43"/>
        <v>6.0200000000000005</v>
      </c>
      <c r="Q2786">
        <f>COUNTIF(preprocessed!$D$2:$D$3791,director!N802)</f>
        <v>7</v>
      </c>
      <c r="R2786" s="43" cm="1">
        <f t="array" ref="R2786">COUNTIF(Table2[Average imdb],"&lt;"&amp;Table2[[#This Row],[Average imdb]])/COUNT((Table2[Average imdb])-1)</f>
        <v>0.26411609498680738</v>
      </c>
    </row>
    <row r="2787" spans="14:18" x14ac:dyDescent="0.3">
      <c r="N2787" t="s">
        <v>3257</v>
      </c>
      <c r="O2787">
        <v>6.1</v>
      </c>
      <c r="P2787" s="14">
        <f t="shared" si="43"/>
        <v>6.0200000000000005</v>
      </c>
      <c r="Q2787">
        <f>COUNTIF(preprocessed!$D$2:$D$3791,director!N1898)</f>
        <v>1</v>
      </c>
      <c r="R2787" s="43" cm="1">
        <f t="array" ref="R2787">COUNTIF(Table2[Average imdb],"&lt;"&amp;Table2[[#This Row],[Average imdb]])/COUNT((Table2[Average imdb])-1)</f>
        <v>0.26411609498680738</v>
      </c>
    </row>
    <row r="2788" spans="14:18" x14ac:dyDescent="0.3">
      <c r="N2788" t="s">
        <v>3257</v>
      </c>
      <c r="O2788">
        <v>6.4</v>
      </c>
      <c r="P2788" s="14">
        <f t="shared" si="43"/>
        <v>6.0200000000000005</v>
      </c>
      <c r="Q2788">
        <f>COUNTIF(preprocessed!$D$2:$D$3791,director!N1039)</f>
        <v>4</v>
      </c>
      <c r="R2788" s="43" cm="1">
        <f t="array" ref="R2788">COUNTIF(Table2[Average imdb],"&lt;"&amp;Table2[[#This Row],[Average imdb]])/COUNT((Table2[Average imdb])-1)</f>
        <v>0.26411609498680738</v>
      </c>
    </row>
    <row r="2789" spans="14:18" x14ac:dyDescent="0.3">
      <c r="N2789" t="s">
        <v>3257</v>
      </c>
      <c r="O2789">
        <v>6.4</v>
      </c>
      <c r="P2789" s="14">
        <f t="shared" si="43"/>
        <v>6.0200000000000005</v>
      </c>
      <c r="Q2789">
        <f>COUNTIF(preprocessed!$D$2:$D$3791,director!N2388)</f>
        <v>4</v>
      </c>
      <c r="R2789" s="43" cm="1">
        <f t="array" ref="R2789">COUNTIF(Table2[Average imdb],"&lt;"&amp;Table2[[#This Row],[Average imdb]])/COUNT((Table2[Average imdb])-1)</f>
        <v>0.26411609498680738</v>
      </c>
    </row>
    <row r="2790" spans="14:18" x14ac:dyDescent="0.3">
      <c r="N2790" t="s">
        <v>3257</v>
      </c>
      <c r="O2790">
        <v>6.1</v>
      </c>
      <c r="P2790" s="14">
        <f t="shared" si="43"/>
        <v>6.0200000000000005</v>
      </c>
      <c r="Q2790">
        <f>COUNTIF(preprocessed!$D$2:$D$3791,director!N3119)</f>
        <v>1</v>
      </c>
      <c r="R2790" s="43" cm="1">
        <f t="array" ref="R2790">COUNTIF(Table2[Average imdb],"&lt;"&amp;Table2[[#This Row],[Average imdb]])/COUNT((Table2[Average imdb])-1)</f>
        <v>0.26411609498680738</v>
      </c>
    </row>
    <row r="2791" spans="14:18" x14ac:dyDescent="0.3">
      <c r="N2791" t="s">
        <v>1268</v>
      </c>
      <c r="O2791">
        <v>7</v>
      </c>
      <c r="P2791" s="14">
        <f t="shared" si="43"/>
        <v>6.0166666666666657</v>
      </c>
      <c r="Q2791">
        <f>COUNTIF(preprocessed!$D$2:$D$3791,director!N2600)</f>
        <v>7</v>
      </c>
      <c r="R2791" s="43" cm="1">
        <f t="array" ref="R2791">COUNTIF(Table2[Average imdb],"&lt;"&amp;Table2[[#This Row],[Average imdb]])/COUNT((Table2[Average imdb])-1)</f>
        <v>0.26253298153034299</v>
      </c>
    </row>
    <row r="2792" spans="14:18" x14ac:dyDescent="0.3">
      <c r="N2792" t="s">
        <v>1268</v>
      </c>
      <c r="O2792">
        <v>5.9</v>
      </c>
      <c r="P2792" s="14">
        <f t="shared" si="43"/>
        <v>6.0166666666666657</v>
      </c>
      <c r="Q2792">
        <f>COUNTIF(preprocessed!$D$2:$D$3791,director!N1229)</f>
        <v>6</v>
      </c>
      <c r="R2792" s="43" cm="1">
        <f t="array" ref="R2792">COUNTIF(Table2[Average imdb],"&lt;"&amp;Table2[[#This Row],[Average imdb]])/COUNT((Table2[Average imdb])-1)</f>
        <v>0.26253298153034299</v>
      </c>
    </row>
    <row r="2793" spans="14:18" x14ac:dyDescent="0.3">
      <c r="N2793" t="s">
        <v>1268</v>
      </c>
      <c r="O2793">
        <v>5.5</v>
      </c>
      <c r="P2793" s="14">
        <f t="shared" si="43"/>
        <v>6.0166666666666657</v>
      </c>
      <c r="Q2793">
        <f>COUNTIF(preprocessed!$D$2:$D$3791,director!N2273)</f>
        <v>1</v>
      </c>
      <c r="R2793" s="43" cm="1">
        <f t="array" ref="R2793">COUNTIF(Table2[Average imdb],"&lt;"&amp;Table2[[#This Row],[Average imdb]])/COUNT((Table2[Average imdb])-1)</f>
        <v>0.26253298153034299</v>
      </c>
    </row>
    <row r="2794" spans="14:18" x14ac:dyDescent="0.3">
      <c r="N2794" t="s">
        <v>1268</v>
      </c>
      <c r="O2794">
        <v>6.5</v>
      </c>
      <c r="P2794" s="14">
        <f t="shared" si="43"/>
        <v>6.0166666666666657</v>
      </c>
      <c r="Q2794">
        <f>COUNTIF(preprocessed!$D$2:$D$3791,director!N1712)</f>
        <v>6</v>
      </c>
      <c r="R2794" s="43" cm="1">
        <f t="array" ref="R2794">COUNTIF(Table2[Average imdb],"&lt;"&amp;Table2[[#This Row],[Average imdb]])/COUNT((Table2[Average imdb])-1)</f>
        <v>0.26253298153034299</v>
      </c>
    </row>
    <row r="2795" spans="14:18" x14ac:dyDescent="0.3">
      <c r="N2795" t="s">
        <v>1268</v>
      </c>
      <c r="O2795">
        <v>5.7</v>
      </c>
      <c r="P2795" s="14">
        <f t="shared" si="43"/>
        <v>6.0166666666666657</v>
      </c>
      <c r="Q2795">
        <f>COUNTIF(preprocessed!$D$2:$D$3791,director!N2565)</f>
        <v>3</v>
      </c>
      <c r="R2795" s="43" cm="1">
        <f t="array" ref="R2795">COUNTIF(Table2[Average imdb],"&lt;"&amp;Table2[[#This Row],[Average imdb]])/COUNT((Table2[Average imdb])-1)</f>
        <v>0.26253298153034299</v>
      </c>
    </row>
    <row r="2796" spans="14:18" x14ac:dyDescent="0.3">
      <c r="N2796" t="s">
        <v>1268</v>
      </c>
      <c r="O2796">
        <v>5.5</v>
      </c>
      <c r="P2796" s="14">
        <f t="shared" si="43"/>
        <v>6.0166666666666657</v>
      </c>
      <c r="Q2796">
        <f>COUNTIF(preprocessed!$D$2:$D$3791,director!N282)</f>
        <v>1</v>
      </c>
      <c r="R2796" s="43" cm="1">
        <f t="array" ref="R2796">COUNTIF(Table2[Average imdb],"&lt;"&amp;Table2[[#This Row],[Average imdb]])/COUNT((Table2[Average imdb])-1)</f>
        <v>0.26253298153034299</v>
      </c>
    </row>
    <row r="2797" spans="14:18" x14ac:dyDescent="0.3">
      <c r="N2797" t="s">
        <v>729</v>
      </c>
      <c r="O2797">
        <v>6.6</v>
      </c>
      <c r="P2797" s="14">
        <f t="shared" si="43"/>
        <v>6</v>
      </c>
      <c r="Q2797">
        <f>COUNTIF(preprocessed!$D$2:$D$3791,director!N1090)</f>
        <v>3</v>
      </c>
      <c r="R2797" s="43" cm="1">
        <f t="array" ref="R2797">COUNTIF(Table2[Average imdb],"&lt;"&amp;Table2[[#This Row],[Average imdb]])/COUNT((Table2[Average imdb])-1)</f>
        <v>0.24643799472295513</v>
      </c>
    </row>
    <row r="2798" spans="14:18" x14ac:dyDescent="0.3">
      <c r="N2798" t="s">
        <v>2935</v>
      </c>
      <c r="O2798">
        <v>5.9</v>
      </c>
      <c r="P2798" s="14">
        <f t="shared" si="43"/>
        <v>6</v>
      </c>
      <c r="Q2798">
        <f>COUNTIF(preprocessed!$D$2:$D$3791,director!N1577)</f>
        <v>15</v>
      </c>
      <c r="R2798" s="43" cm="1">
        <f t="array" ref="R2798">COUNTIF(Table2[Average imdb],"&lt;"&amp;Table2[[#This Row],[Average imdb]])/COUNT((Table2[Average imdb])-1)</f>
        <v>0.24643799472295513</v>
      </c>
    </row>
    <row r="2799" spans="14:18" x14ac:dyDescent="0.3">
      <c r="N2799" t="s">
        <v>3757</v>
      </c>
      <c r="O2799">
        <v>6.1</v>
      </c>
      <c r="P2799" s="14">
        <f t="shared" si="43"/>
        <v>6</v>
      </c>
      <c r="Q2799">
        <f>COUNTIF(preprocessed!$D$2:$D$3791,director!N943)</f>
        <v>14</v>
      </c>
      <c r="R2799" s="43" cm="1">
        <f t="array" ref="R2799">COUNTIF(Table2[Average imdb],"&lt;"&amp;Table2[[#This Row],[Average imdb]])/COUNT((Table2[Average imdb])-1)</f>
        <v>0.24643799472295513</v>
      </c>
    </row>
    <row r="2800" spans="14:18" x14ac:dyDescent="0.3">
      <c r="N2800" t="s">
        <v>729</v>
      </c>
      <c r="O2800">
        <v>5.0999999999999996</v>
      </c>
      <c r="P2800" s="14">
        <f t="shared" si="43"/>
        <v>6</v>
      </c>
      <c r="Q2800">
        <f>COUNTIF(preprocessed!$D$2:$D$3791,director!N1809)</f>
        <v>12</v>
      </c>
      <c r="R2800" s="43" cm="1">
        <f t="array" ref="R2800">COUNTIF(Table2[Average imdb],"&lt;"&amp;Table2[[#This Row],[Average imdb]])/COUNT((Table2[Average imdb])-1)</f>
        <v>0.24643799472295513</v>
      </c>
    </row>
    <row r="2801" spans="14:18" x14ac:dyDescent="0.3">
      <c r="N2801" t="s">
        <v>8499</v>
      </c>
      <c r="O2801">
        <v>6</v>
      </c>
      <c r="P2801" s="14">
        <f t="shared" si="43"/>
        <v>6</v>
      </c>
      <c r="Q2801">
        <f>COUNTIF(preprocessed!$D$2:$D$3791,director!N2321)</f>
        <v>12</v>
      </c>
      <c r="R2801" s="43" cm="1">
        <f t="array" ref="R2801">COUNTIF(Table2[Average imdb],"&lt;"&amp;Table2[[#This Row],[Average imdb]])/COUNT((Table2[Average imdb])-1)</f>
        <v>0.24643799472295513</v>
      </c>
    </row>
    <row r="2802" spans="14:18" x14ac:dyDescent="0.3">
      <c r="N2802" t="s">
        <v>6539</v>
      </c>
      <c r="O2802">
        <v>6</v>
      </c>
      <c r="P2802" s="14">
        <f t="shared" si="43"/>
        <v>6</v>
      </c>
      <c r="Q2802">
        <f>COUNTIF(preprocessed!$D$2:$D$3791,director!N1742)</f>
        <v>11</v>
      </c>
      <c r="R2802" s="43" cm="1">
        <f t="array" ref="R2802">COUNTIF(Table2[Average imdb],"&lt;"&amp;Table2[[#This Row],[Average imdb]])/COUNT((Table2[Average imdb])-1)</f>
        <v>0.24643799472295513</v>
      </c>
    </row>
    <row r="2803" spans="14:18" x14ac:dyDescent="0.3">
      <c r="N2803" t="s">
        <v>6091</v>
      </c>
      <c r="O2803">
        <v>6</v>
      </c>
      <c r="P2803" s="14">
        <f t="shared" si="43"/>
        <v>6</v>
      </c>
      <c r="Q2803">
        <f>COUNTIF(preprocessed!$D$2:$D$3791,director!N1608)</f>
        <v>10</v>
      </c>
      <c r="R2803" s="43" cm="1">
        <f t="array" ref="R2803">COUNTIF(Table2[Average imdb],"&lt;"&amp;Table2[[#This Row],[Average imdb]])/COUNT((Table2[Average imdb])-1)</f>
        <v>0.24643799472295513</v>
      </c>
    </row>
    <row r="2804" spans="14:18" x14ac:dyDescent="0.3">
      <c r="N2804" t="s">
        <v>10329</v>
      </c>
      <c r="O2804">
        <v>6</v>
      </c>
      <c r="P2804" s="14">
        <f t="shared" si="43"/>
        <v>6</v>
      </c>
      <c r="Q2804">
        <f>COUNTIF(preprocessed!$D$2:$D$3791,director!N2866)</f>
        <v>10</v>
      </c>
      <c r="R2804" s="43" cm="1">
        <f t="array" ref="R2804">COUNTIF(Table2[Average imdb],"&lt;"&amp;Table2[[#This Row],[Average imdb]])/COUNT((Table2[Average imdb])-1)</f>
        <v>0.24643799472295513</v>
      </c>
    </row>
    <row r="2805" spans="14:18" x14ac:dyDescent="0.3">
      <c r="N2805" t="s">
        <v>5762</v>
      </c>
      <c r="O2805">
        <v>6</v>
      </c>
      <c r="P2805" s="14">
        <f t="shared" si="43"/>
        <v>6</v>
      </c>
      <c r="Q2805">
        <f>COUNTIF(preprocessed!$D$2:$D$3791,director!N1516)</f>
        <v>6</v>
      </c>
      <c r="R2805" s="43" cm="1">
        <f t="array" ref="R2805">COUNTIF(Table2[Average imdb],"&lt;"&amp;Table2[[#This Row],[Average imdb]])/COUNT((Table2[Average imdb])-1)</f>
        <v>0.24643799472295513</v>
      </c>
    </row>
    <row r="2806" spans="14:18" x14ac:dyDescent="0.3">
      <c r="N2806" t="s">
        <v>9281</v>
      </c>
      <c r="O2806">
        <v>6</v>
      </c>
      <c r="P2806" s="14">
        <f t="shared" si="43"/>
        <v>6</v>
      </c>
      <c r="Q2806">
        <f>COUNTIF(preprocessed!$D$2:$D$3791,director!N2558)</f>
        <v>7</v>
      </c>
      <c r="R2806" s="43" cm="1">
        <f t="array" ref="R2806">COUNTIF(Table2[Average imdb],"&lt;"&amp;Table2[[#This Row],[Average imdb]])/COUNT((Table2[Average imdb])-1)</f>
        <v>0.24643799472295513</v>
      </c>
    </row>
    <row r="2807" spans="14:18" x14ac:dyDescent="0.3">
      <c r="N2807" t="s">
        <v>9718</v>
      </c>
      <c r="O2807">
        <v>6</v>
      </c>
      <c r="P2807" s="14">
        <f t="shared" si="43"/>
        <v>6</v>
      </c>
      <c r="Q2807">
        <f>COUNTIF(preprocessed!$D$2:$D$3791,director!N2684)</f>
        <v>7</v>
      </c>
      <c r="R2807" s="43" cm="1">
        <f t="array" ref="R2807">COUNTIF(Table2[Average imdb],"&lt;"&amp;Table2[[#This Row],[Average imdb]])/COUNT((Table2[Average imdb])-1)</f>
        <v>0.24643799472295513</v>
      </c>
    </row>
    <row r="2808" spans="14:18" x14ac:dyDescent="0.3">
      <c r="N2808" t="s">
        <v>2935</v>
      </c>
      <c r="O2808">
        <v>6.1</v>
      </c>
      <c r="P2808" s="14">
        <f t="shared" si="43"/>
        <v>6</v>
      </c>
      <c r="Q2808">
        <f>COUNTIF(preprocessed!$D$2:$D$3791,director!N718)</f>
        <v>6</v>
      </c>
      <c r="R2808" s="43" cm="1">
        <f t="array" ref="R2808">COUNTIF(Table2[Average imdb],"&lt;"&amp;Table2[[#This Row],[Average imdb]])/COUNT((Table2[Average imdb])-1)</f>
        <v>0.24643799472295513</v>
      </c>
    </row>
    <row r="2809" spans="14:18" x14ac:dyDescent="0.3">
      <c r="N2809" t="s">
        <v>8734</v>
      </c>
      <c r="O2809">
        <v>6.7</v>
      </c>
      <c r="P2809" s="14">
        <f t="shared" si="43"/>
        <v>6</v>
      </c>
      <c r="Q2809">
        <f>COUNTIF(preprocessed!$D$2:$D$3791,director!N2395)</f>
        <v>4</v>
      </c>
      <c r="R2809" s="43" cm="1">
        <f t="array" ref="R2809">COUNTIF(Table2[Average imdb],"&lt;"&amp;Table2[[#This Row],[Average imdb]])/COUNT((Table2[Average imdb])-1)</f>
        <v>0.24643799472295513</v>
      </c>
    </row>
    <row r="2810" spans="14:18" x14ac:dyDescent="0.3">
      <c r="N2810" t="s">
        <v>4428</v>
      </c>
      <c r="O2810">
        <v>6</v>
      </c>
      <c r="P2810" s="14">
        <f t="shared" si="43"/>
        <v>6</v>
      </c>
      <c r="Q2810">
        <f>COUNTIF(preprocessed!$D$2:$D$3791,director!N1131)</f>
        <v>5</v>
      </c>
      <c r="R2810" s="43" cm="1">
        <f t="array" ref="R2810">COUNTIF(Table2[Average imdb],"&lt;"&amp;Table2[[#This Row],[Average imdb]])/COUNT((Table2[Average imdb])-1)</f>
        <v>0.24643799472295513</v>
      </c>
    </row>
    <row r="2811" spans="14:18" x14ac:dyDescent="0.3">
      <c r="N2811" t="s">
        <v>5215</v>
      </c>
      <c r="O2811">
        <v>4.8</v>
      </c>
      <c r="P2811" s="14">
        <f t="shared" si="43"/>
        <v>6</v>
      </c>
      <c r="Q2811">
        <f>COUNTIF(preprocessed!$D$2:$D$3791,director!N1918)</f>
        <v>5</v>
      </c>
      <c r="R2811" s="43" cm="1">
        <f t="array" ref="R2811">COUNTIF(Table2[Average imdb],"&lt;"&amp;Table2[[#This Row],[Average imdb]])/COUNT((Table2[Average imdb])-1)</f>
        <v>0.24643799472295513</v>
      </c>
    </row>
    <row r="2812" spans="14:18" x14ac:dyDescent="0.3">
      <c r="N2812" t="s">
        <v>729</v>
      </c>
      <c r="O2812">
        <v>5.5</v>
      </c>
      <c r="P2812" s="14">
        <f t="shared" si="43"/>
        <v>6</v>
      </c>
      <c r="Q2812">
        <f>COUNTIF(preprocessed!$D$2:$D$3791,director!N147)</f>
        <v>10</v>
      </c>
      <c r="R2812" s="43" cm="1">
        <f t="array" ref="R2812">COUNTIF(Table2[Average imdb],"&lt;"&amp;Table2[[#This Row],[Average imdb]])/COUNT((Table2[Average imdb])-1)</f>
        <v>0.24643799472295513</v>
      </c>
    </row>
    <row r="2813" spans="14:18" x14ac:dyDescent="0.3">
      <c r="N2813" t="s">
        <v>2206</v>
      </c>
      <c r="O2813">
        <v>5.4</v>
      </c>
      <c r="P2813" s="14">
        <f t="shared" si="43"/>
        <v>6</v>
      </c>
      <c r="Q2813">
        <f>COUNTIF(preprocessed!$D$2:$D$3791,director!N520)</f>
        <v>4</v>
      </c>
      <c r="R2813" s="43" cm="1">
        <f t="array" ref="R2813">COUNTIF(Table2[Average imdb],"&lt;"&amp;Table2[[#This Row],[Average imdb]])/COUNT((Table2[Average imdb])-1)</f>
        <v>0.24643799472295513</v>
      </c>
    </row>
    <row r="2814" spans="14:18" x14ac:dyDescent="0.3">
      <c r="N2814" t="s">
        <v>3757</v>
      </c>
      <c r="O2814">
        <v>5.9</v>
      </c>
      <c r="P2814" s="14">
        <f t="shared" si="43"/>
        <v>6</v>
      </c>
      <c r="Q2814">
        <f>COUNTIF(preprocessed!$D$2:$D$3791,director!N1216)</f>
        <v>4</v>
      </c>
      <c r="R2814" s="43" cm="1">
        <f t="array" ref="R2814">COUNTIF(Table2[Average imdb],"&lt;"&amp;Table2[[#This Row],[Average imdb]])/COUNT((Table2[Average imdb])-1)</f>
        <v>0.24643799472295513</v>
      </c>
    </row>
    <row r="2815" spans="14:18" x14ac:dyDescent="0.3">
      <c r="N2815" t="s">
        <v>2206</v>
      </c>
      <c r="O2815">
        <v>6.2</v>
      </c>
      <c r="P2815" s="14">
        <f t="shared" si="43"/>
        <v>6</v>
      </c>
      <c r="Q2815">
        <f>COUNTIF(preprocessed!$D$2:$D$3791,director!N2175)</f>
        <v>4</v>
      </c>
      <c r="R2815" s="43" cm="1">
        <f t="array" ref="R2815">COUNTIF(Table2[Average imdb],"&lt;"&amp;Table2[[#This Row],[Average imdb]])/COUNT((Table2[Average imdb])-1)</f>
        <v>0.24643799472295513</v>
      </c>
    </row>
    <row r="2816" spans="14:18" x14ac:dyDescent="0.3">
      <c r="N2816" t="s">
        <v>5215</v>
      </c>
      <c r="O2816">
        <v>6.5</v>
      </c>
      <c r="P2816" s="14">
        <f t="shared" si="43"/>
        <v>6</v>
      </c>
      <c r="Q2816">
        <f>COUNTIF(preprocessed!$D$2:$D$3791,director!N2250)</f>
        <v>1</v>
      </c>
      <c r="R2816" s="43" cm="1">
        <f t="array" ref="R2816">COUNTIF(Table2[Average imdb],"&lt;"&amp;Table2[[#This Row],[Average imdb]])/COUNT((Table2[Average imdb])-1)</f>
        <v>0.24643799472295513</v>
      </c>
    </row>
    <row r="2817" spans="14:18" x14ac:dyDescent="0.3">
      <c r="N2817" t="s">
        <v>10043</v>
      </c>
      <c r="O2817">
        <v>4.0999999999999996</v>
      </c>
      <c r="P2817" s="14">
        <f t="shared" si="43"/>
        <v>6</v>
      </c>
      <c r="Q2817">
        <f>COUNTIF(preprocessed!$D$2:$D$3791,director!N2784)</f>
        <v>4</v>
      </c>
      <c r="R2817" s="43" cm="1">
        <f t="array" ref="R2817">COUNTIF(Table2[Average imdb],"&lt;"&amp;Table2[[#This Row],[Average imdb]])/COUNT((Table2[Average imdb])-1)</f>
        <v>0.24643799472295513</v>
      </c>
    </row>
    <row r="2818" spans="14:18" x14ac:dyDescent="0.3">
      <c r="N2818" t="s">
        <v>2206</v>
      </c>
      <c r="O2818">
        <v>6.8</v>
      </c>
      <c r="P2818" s="14">
        <f t="shared" ref="P2818:P2881" si="44">AVERAGEIF($N$2:$N$3791,N2818,$O$2:$O$3791)</f>
        <v>6</v>
      </c>
      <c r="Q2818">
        <f>COUNTIF(preprocessed!$D$2:$D$3791,director!N1326)</f>
        <v>3</v>
      </c>
      <c r="R2818" s="43" cm="1">
        <f t="array" ref="R2818">COUNTIF(Table2[Average imdb],"&lt;"&amp;Table2[[#This Row],[Average imdb]])/COUNT((Table2[Average imdb])-1)</f>
        <v>0.24643799472295513</v>
      </c>
    </row>
    <row r="2819" spans="14:18" x14ac:dyDescent="0.3">
      <c r="N2819" t="s">
        <v>5380</v>
      </c>
      <c r="O2819">
        <v>6</v>
      </c>
      <c r="P2819" s="14">
        <f t="shared" si="44"/>
        <v>6</v>
      </c>
      <c r="Q2819">
        <f>COUNTIF(preprocessed!$D$2:$D$3791,director!N1401)</f>
        <v>3</v>
      </c>
      <c r="R2819" s="43" cm="1">
        <f t="array" ref="R2819">COUNTIF(Table2[Average imdb],"&lt;"&amp;Table2[[#This Row],[Average imdb]])/COUNT((Table2[Average imdb])-1)</f>
        <v>0.24643799472295513</v>
      </c>
    </row>
    <row r="2820" spans="14:18" x14ac:dyDescent="0.3">
      <c r="N2820" t="s">
        <v>6459</v>
      </c>
      <c r="O2820">
        <v>6</v>
      </c>
      <c r="P2820" s="14">
        <f t="shared" si="44"/>
        <v>6</v>
      </c>
      <c r="Q2820">
        <f>COUNTIF(preprocessed!$D$2:$D$3791,director!N1718)</f>
        <v>3</v>
      </c>
      <c r="R2820" s="43" cm="1">
        <f t="array" ref="R2820">COUNTIF(Table2[Average imdb],"&lt;"&amp;Table2[[#This Row],[Average imdb]])/COUNT((Table2[Average imdb])-1)</f>
        <v>0.24643799472295513</v>
      </c>
    </row>
    <row r="2821" spans="14:18" x14ac:dyDescent="0.3">
      <c r="N2821" t="s">
        <v>5215</v>
      </c>
      <c r="O2821">
        <v>6.8</v>
      </c>
      <c r="P2821" s="14">
        <f t="shared" si="44"/>
        <v>6</v>
      </c>
      <c r="Q2821">
        <f>COUNTIF(preprocessed!$D$2:$D$3791,director!N1816)</f>
        <v>3</v>
      </c>
      <c r="R2821" s="43" cm="1">
        <f t="array" ref="R2821">COUNTIF(Table2[Average imdb],"&lt;"&amp;Table2[[#This Row],[Average imdb]])/COUNT((Table2[Average imdb])-1)</f>
        <v>0.24643799472295513</v>
      </c>
    </row>
    <row r="2822" spans="14:18" x14ac:dyDescent="0.3">
      <c r="N2822" t="s">
        <v>5221</v>
      </c>
      <c r="O2822">
        <v>7.2</v>
      </c>
      <c r="P2822" s="14">
        <f t="shared" si="44"/>
        <v>6</v>
      </c>
      <c r="Q2822">
        <f>COUNTIF(preprocessed!$D$2:$D$3791,director!N2533)</f>
        <v>1</v>
      </c>
      <c r="R2822" s="43" cm="1">
        <f t="array" ref="R2822">COUNTIF(Table2[Average imdb],"&lt;"&amp;Table2[[#This Row],[Average imdb]])/COUNT((Table2[Average imdb])-1)</f>
        <v>0.24643799472295513</v>
      </c>
    </row>
    <row r="2823" spans="14:18" x14ac:dyDescent="0.3">
      <c r="N2823" t="s">
        <v>9856</v>
      </c>
      <c r="O2823">
        <v>5.4</v>
      </c>
      <c r="P2823" s="14">
        <f t="shared" si="44"/>
        <v>6</v>
      </c>
      <c r="Q2823">
        <f>COUNTIF(preprocessed!$D$2:$D$3791,director!N2724)</f>
        <v>3</v>
      </c>
      <c r="R2823" s="43" cm="1">
        <f t="array" ref="R2823">COUNTIF(Table2[Average imdb],"&lt;"&amp;Table2[[#This Row],[Average imdb]])/COUNT((Table2[Average imdb])-1)</f>
        <v>0.24643799472295513</v>
      </c>
    </row>
    <row r="2824" spans="14:18" x14ac:dyDescent="0.3">
      <c r="N2824" t="s">
        <v>2539</v>
      </c>
      <c r="O2824">
        <v>6</v>
      </c>
      <c r="P2824" s="14">
        <f t="shared" si="44"/>
        <v>6</v>
      </c>
      <c r="Q2824">
        <f>COUNTIF(preprocessed!$D$2:$D$3791,director!N607)</f>
        <v>8</v>
      </c>
      <c r="R2824" s="43" cm="1">
        <f t="array" ref="R2824">COUNTIF(Table2[Average imdb],"&lt;"&amp;Table2[[#This Row],[Average imdb]])/COUNT((Table2[Average imdb])-1)</f>
        <v>0.24643799472295513</v>
      </c>
    </row>
    <row r="2825" spans="14:18" x14ac:dyDescent="0.3">
      <c r="N2825" t="s">
        <v>2935</v>
      </c>
      <c r="O2825">
        <v>6</v>
      </c>
      <c r="P2825" s="14">
        <f t="shared" si="44"/>
        <v>6</v>
      </c>
      <c r="Q2825">
        <f>COUNTIF(preprocessed!$D$2:$D$3791,director!N744)</f>
        <v>2</v>
      </c>
      <c r="R2825" s="43" cm="1">
        <f t="array" ref="R2825">COUNTIF(Table2[Average imdb],"&lt;"&amp;Table2[[#This Row],[Average imdb]])/COUNT((Table2[Average imdb])-1)</f>
        <v>0.24643799472295513</v>
      </c>
    </row>
    <row r="2826" spans="14:18" x14ac:dyDescent="0.3">
      <c r="N2826" t="s">
        <v>2206</v>
      </c>
      <c r="O2826">
        <v>5.5</v>
      </c>
      <c r="P2826" s="14">
        <f t="shared" si="44"/>
        <v>6</v>
      </c>
      <c r="Q2826">
        <f>COUNTIF(preprocessed!$D$2:$D$3791,director!N1018)</f>
        <v>3</v>
      </c>
      <c r="R2826" s="43" cm="1">
        <f t="array" ref="R2826">COUNTIF(Table2[Average imdb],"&lt;"&amp;Table2[[#This Row],[Average imdb]])/COUNT((Table2[Average imdb])-1)</f>
        <v>0.24643799472295513</v>
      </c>
    </row>
    <row r="2827" spans="14:18" x14ac:dyDescent="0.3">
      <c r="N2827" t="s">
        <v>2206</v>
      </c>
      <c r="O2827">
        <v>6.5</v>
      </c>
      <c r="P2827" s="14">
        <f t="shared" si="44"/>
        <v>6</v>
      </c>
      <c r="Q2827">
        <f>COUNTIF(preprocessed!$D$2:$D$3791,director!N1259)</f>
        <v>2</v>
      </c>
      <c r="R2827" s="43" cm="1">
        <f t="array" ref="R2827">COUNTIF(Table2[Average imdb],"&lt;"&amp;Table2[[#This Row],[Average imdb]])/COUNT((Table2[Average imdb])-1)</f>
        <v>0.24643799472295513</v>
      </c>
    </row>
    <row r="2828" spans="14:18" x14ac:dyDescent="0.3">
      <c r="N2828" t="s">
        <v>4992</v>
      </c>
      <c r="O2828">
        <v>6</v>
      </c>
      <c r="P2828" s="14">
        <f t="shared" si="44"/>
        <v>6</v>
      </c>
      <c r="Q2828">
        <f>COUNTIF(preprocessed!$D$2:$D$3791,director!N1288)</f>
        <v>2</v>
      </c>
      <c r="R2828" s="43" cm="1">
        <f t="array" ref="R2828">COUNTIF(Table2[Average imdb],"&lt;"&amp;Table2[[#This Row],[Average imdb]])/COUNT((Table2[Average imdb])-1)</f>
        <v>0.24643799472295513</v>
      </c>
    </row>
    <row r="2829" spans="14:18" x14ac:dyDescent="0.3">
      <c r="N2829" t="s">
        <v>5215</v>
      </c>
      <c r="O2829">
        <v>5.9</v>
      </c>
      <c r="P2829" s="14">
        <f t="shared" si="44"/>
        <v>6</v>
      </c>
      <c r="Q2829">
        <f>COUNTIF(preprocessed!$D$2:$D$3791,director!N1357)</f>
        <v>2</v>
      </c>
      <c r="R2829" s="43" cm="1">
        <f t="array" ref="R2829">COUNTIF(Table2[Average imdb],"&lt;"&amp;Table2[[#This Row],[Average imdb]])/COUNT((Table2[Average imdb])-1)</f>
        <v>0.24643799472295513</v>
      </c>
    </row>
    <row r="2830" spans="14:18" x14ac:dyDescent="0.3">
      <c r="N2830" t="s">
        <v>5221</v>
      </c>
      <c r="O2830">
        <v>4.8</v>
      </c>
      <c r="P2830" s="14">
        <f t="shared" si="44"/>
        <v>6</v>
      </c>
      <c r="Q2830">
        <f>COUNTIF(preprocessed!$D$2:$D$3791,director!N1358)</f>
        <v>2</v>
      </c>
      <c r="R2830" s="43" cm="1">
        <f t="array" ref="R2830">COUNTIF(Table2[Average imdb],"&lt;"&amp;Table2[[#This Row],[Average imdb]])/COUNT((Table2[Average imdb])-1)</f>
        <v>0.24643799472295513</v>
      </c>
    </row>
    <row r="2831" spans="14:18" x14ac:dyDescent="0.3">
      <c r="N2831" t="s">
        <v>7969</v>
      </c>
      <c r="O2831">
        <v>6</v>
      </c>
      <c r="P2831" s="14">
        <f t="shared" si="44"/>
        <v>6</v>
      </c>
      <c r="Q2831">
        <f>COUNTIF(preprocessed!$D$2:$D$3791,director!N2166)</f>
        <v>2</v>
      </c>
      <c r="R2831" s="43" cm="1">
        <f t="array" ref="R2831">COUNTIF(Table2[Average imdb],"&lt;"&amp;Table2[[#This Row],[Average imdb]])/COUNT((Table2[Average imdb])-1)</f>
        <v>0.24643799472295513</v>
      </c>
    </row>
    <row r="2832" spans="14:18" x14ac:dyDescent="0.3">
      <c r="N2832" t="s">
        <v>8790</v>
      </c>
      <c r="O2832">
        <v>6</v>
      </c>
      <c r="P2832" s="14">
        <f t="shared" si="44"/>
        <v>6</v>
      </c>
      <c r="Q2832">
        <f>COUNTIF(preprocessed!$D$2:$D$3791,director!N2946)</f>
        <v>2</v>
      </c>
      <c r="R2832" s="43" cm="1">
        <f t="array" ref="R2832">COUNTIF(Table2[Average imdb],"&lt;"&amp;Table2[[#This Row],[Average imdb]])/COUNT((Table2[Average imdb])-1)</f>
        <v>0.24643799472295513</v>
      </c>
    </row>
    <row r="2833" spans="14:18" x14ac:dyDescent="0.3">
      <c r="N2833" t="s">
        <v>10661</v>
      </c>
      <c r="O2833">
        <v>6</v>
      </c>
      <c r="P2833" s="14">
        <f t="shared" si="44"/>
        <v>6</v>
      </c>
      <c r="Q2833">
        <f>COUNTIF(preprocessed!$D$2:$D$3791,director!N2960)</f>
        <v>1</v>
      </c>
      <c r="R2833" s="43" cm="1">
        <f t="array" ref="R2833">COUNTIF(Table2[Average imdb],"&lt;"&amp;Table2[[#This Row],[Average imdb]])/COUNT((Table2[Average imdb])-1)</f>
        <v>0.24643799472295513</v>
      </c>
    </row>
    <row r="2834" spans="14:18" x14ac:dyDescent="0.3">
      <c r="N2834" t="s">
        <v>11946</v>
      </c>
      <c r="O2834">
        <v>6</v>
      </c>
      <c r="P2834" s="14">
        <f t="shared" si="44"/>
        <v>6</v>
      </c>
      <c r="Q2834">
        <f>COUNTIF(preprocessed!$D$2:$D$3791,director!N3311)</f>
        <v>2</v>
      </c>
      <c r="R2834" s="43" cm="1">
        <f t="array" ref="R2834">COUNTIF(Table2[Average imdb],"&lt;"&amp;Table2[[#This Row],[Average imdb]])/COUNT((Table2[Average imdb])-1)</f>
        <v>0.24643799472295513</v>
      </c>
    </row>
    <row r="2835" spans="14:18" x14ac:dyDescent="0.3">
      <c r="N2835" t="s">
        <v>11990</v>
      </c>
      <c r="O2835">
        <v>6</v>
      </c>
      <c r="P2835" s="14">
        <f t="shared" si="44"/>
        <v>6</v>
      </c>
      <c r="Q2835">
        <f>COUNTIF(preprocessed!$D$2:$D$3791,director!N3322)</f>
        <v>3</v>
      </c>
      <c r="R2835" s="43" cm="1">
        <f t="array" ref="R2835">COUNTIF(Table2[Average imdb],"&lt;"&amp;Table2[[#This Row],[Average imdb]])/COUNT((Table2[Average imdb])-1)</f>
        <v>0.24643799472295513</v>
      </c>
    </row>
    <row r="2836" spans="14:18" x14ac:dyDescent="0.3">
      <c r="N2836" t="s">
        <v>12338</v>
      </c>
      <c r="O2836">
        <v>6</v>
      </c>
      <c r="P2836" s="14">
        <f t="shared" si="44"/>
        <v>6</v>
      </c>
      <c r="Q2836">
        <f>COUNTIF(preprocessed!$D$2:$D$3791,director!N3411)</f>
        <v>2</v>
      </c>
      <c r="R2836" s="43" cm="1">
        <f t="array" ref="R2836">COUNTIF(Table2[Average imdb],"&lt;"&amp;Table2[[#This Row],[Average imdb]])/COUNT((Table2[Average imdb])-1)</f>
        <v>0.24643799472295513</v>
      </c>
    </row>
    <row r="2837" spans="14:18" x14ac:dyDescent="0.3">
      <c r="N2837" t="s">
        <v>10043</v>
      </c>
      <c r="O2837">
        <v>6.6</v>
      </c>
      <c r="P2837" s="14">
        <f t="shared" si="44"/>
        <v>6</v>
      </c>
      <c r="Q2837">
        <f>COUNTIF(preprocessed!$D$2:$D$3791,director!N3496)</f>
        <v>2</v>
      </c>
      <c r="R2837" s="43" cm="1">
        <f t="array" ref="R2837">COUNTIF(Table2[Average imdb],"&lt;"&amp;Table2[[#This Row],[Average imdb]])/COUNT((Table2[Average imdb])-1)</f>
        <v>0.24643799472295513</v>
      </c>
    </row>
    <row r="2838" spans="14:18" x14ac:dyDescent="0.3">
      <c r="N2838" t="s">
        <v>13413</v>
      </c>
      <c r="O2838">
        <v>6.5</v>
      </c>
      <c r="P2838" s="14">
        <f t="shared" si="44"/>
        <v>6</v>
      </c>
      <c r="Q2838">
        <f>COUNTIF(preprocessed!$D$2:$D$3791,director!N3669)</f>
        <v>2</v>
      </c>
      <c r="R2838" s="43" cm="1">
        <f t="array" ref="R2838">COUNTIF(Table2[Average imdb],"&lt;"&amp;Table2[[#This Row],[Average imdb]])/COUNT((Table2[Average imdb])-1)</f>
        <v>0.24643799472295513</v>
      </c>
    </row>
    <row r="2839" spans="14:18" x14ac:dyDescent="0.3">
      <c r="N2839" t="s">
        <v>2355</v>
      </c>
      <c r="O2839">
        <v>6</v>
      </c>
      <c r="P2839" s="14">
        <f t="shared" si="44"/>
        <v>6</v>
      </c>
      <c r="Q2839">
        <f>COUNTIF(preprocessed!$D$2:$D$3791,director!N558)</f>
        <v>1</v>
      </c>
      <c r="R2839" s="43" cm="1">
        <f t="array" ref="R2839">COUNTIF(Table2[Average imdb],"&lt;"&amp;Table2[[#This Row],[Average imdb]])/COUNT((Table2[Average imdb])-1)</f>
        <v>0.24643799472295513</v>
      </c>
    </row>
    <row r="2840" spans="14:18" x14ac:dyDescent="0.3">
      <c r="N2840" t="s">
        <v>729</v>
      </c>
      <c r="O2840">
        <v>6.8</v>
      </c>
      <c r="P2840" s="14">
        <f t="shared" si="44"/>
        <v>6</v>
      </c>
      <c r="Q2840">
        <f>COUNTIF(preprocessed!$D$2:$D$3791,director!N1443)</f>
        <v>1</v>
      </c>
      <c r="R2840" s="43" cm="1">
        <f t="array" ref="R2840">COUNTIF(Table2[Average imdb],"&lt;"&amp;Table2[[#This Row],[Average imdb]])/COUNT((Table2[Average imdb])-1)</f>
        <v>0.24643799472295513</v>
      </c>
    </row>
    <row r="2841" spans="14:18" x14ac:dyDescent="0.3">
      <c r="N2841" t="s">
        <v>2206</v>
      </c>
      <c r="O2841">
        <v>5.6</v>
      </c>
      <c r="P2841" s="14">
        <f t="shared" si="44"/>
        <v>6</v>
      </c>
      <c r="Q2841">
        <f>COUNTIF(preprocessed!$D$2:$D$3791,director!N1873)</f>
        <v>5</v>
      </c>
      <c r="R2841" s="43" cm="1">
        <f t="array" ref="R2841">COUNTIF(Table2[Average imdb],"&lt;"&amp;Table2[[#This Row],[Average imdb]])/COUNT((Table2[Average imdb])-1)</f>
        <v>0.24643799472295513</v>
      </c>
    </row>
    <row r="2842" spans="14:18" x14ac:dyDescent="0.3">
      <c r="N2842" t="s">
        <v>7661</v>
      </c>
      <c r="O2842">
        <v>6</v>
      </c>
      <c r="P2842" s="14">
        <f t="shared" si="44"/>
        <v>6</v>
      </c>
      <c r="Q2842">
        <f>COUNTIF(preprocessed!$D$2:$D$3791,director!N2076)</f>
        <v>1</v>
      </c>
      <c r="R2842" s="43" cm="1">
        <f t="array" ref="R2842">COUNTIF(Table2[Average imdb],"&lt;"&amp;Table2[[#This Row],[Average imdb]])/COUNT((Table2[Average imdb])-1)</f>
        <v>0.24643799472295513</v>
      </c>
    </row>
    <row r="2843" spans="14:18" x14ac:dyDescent="0.3">
      <c r="N2843" t="s">
        <v>8239</v>
      </c>
      <c r="O2843">
        <v>6</v>
      </c>
      <c r="P2843" s="14">
        <f t="shared" si="44"/>
        <v>6</v>
      </c>
      <c r="Q2843">
        <f>COUNTIF(preprocessed!$D$2:$D$3791,director!N2245)</f>
        <v>2</v>
      </c>
      <c r="R2843" s="43" cm="1">
        <f t="array" ref="R2843">COUNTIF(Table2[Average imdb],"&lt;"&amp;Table2[[#This Row],[Average imdb]])/COUNT((Table2[Average imdb])-1)</f>
        <v>0.24643799472295513</v>
      </c>
    </row>
    <row r="2844" spans="14:18" x14ac:dyDescent="0.3">
      <c r="N2844" t="s">
        <v>8790</v>
      </c>
      <c r="O2844">
        <v>6</v>
      </c>
      <c r="P2844" s="14">
        <f t="shared" si="44"/>
        <v>6</v>
      </c>
      <c r="Q2844">
        <f>COUNTIF(preprocessed!$D$2:$D$3791,director!N2411)</f>
        <v>2</v>
      </c>
      <c r="R2844" s="43" cm="1">
        <f t="array" ref="R2844">COUNTIF(Table2[Average imdb],"&lt;"&amp;Table2[[#This Row],[Average imdb]])/COUNT((Table2[Average imdb])-1)</f>
        <v>0.24643799472295513</v>
      </c>
    </row>
    <row r="2845" spans="14:18" x14ac:dyDescent="0.3">
      <c r="N2845" t="s">
        <v>9062</v>
      </c>
      <c r="O2845">
        <v>6</v>
      </c>
      <c r="P2845" s="14">
        <f t="shared" si="44"/>
        <v>6</v>
      </c>
      <c r="Q2845">
        <f>COUNTIF(preprocessed!$D$2:$D$3791,director!N2493)</f>
        <v>3</v>
      </c>
      <c r="R2845" s="43" cm="1">
        <f t="array" ref="R2845">COUNTIF(Table2[Average imdb],"&lt;"&amp;Table2[[#This Row],[Average imdb]])/COUNT((Table2[Average imdb])-1)</f>
        <v>0.24643799472295513</v>
      </c>
    </row>
    <row r="2846" spans="14:18" x14ac:dyDescent="0.3">
      <c r="N2846" t="s">
        <v>8734</v>
      </c>
      <c r="O2846">
        <v>5.3</v>
      </c>
      <c r="P2846" s="14">
        <f t="shared" si="44"/>
        <v>6</v>
      </c>
      <c r="Q2846">
        <f>COUNTIF(preprocessed!$D$2:$D$3791,director!N2633)</f>
        <v>2</v>
      </c>
      <c r="R2846" s="43" cm="1">
        <f t="array" ref="R2846">COUNTIF(Table2[Average imdb],"&lt;"&amp;Table2[[#This Row],[Average imdb]])/COUNT((Table2[Average imdb])-1)</f>
        <v>0.24643799472295513</v>
      </c>
    </row>
    <row r="2847" spans="14:18" x14ac:dyDescent="0.3">
      <c r="N2847" t="s">
        <v>10713</v>
      </c>
      <c r="O2847">
        <v>6</v>
      </c>
      <c r="P2847" s="14">
        <f t="shared" si="44"/>
        <v>6</v>
      </c>
      <c r="Q2847">
        <f>COUNTIF(preprocessed!$D$2:$D$3791,director!N2973)</f>
        <v>1</v>
      </c>
      <c r="R2847" s="43" cm="1">
        <f t="array" ref="R2847">COUNTIF(Table2[Average imdb],"&lt;"&amp;Table2[[#This Row],[Average imdb]])/COUNT((Table2[Average imdb])-1)</f>
        <v>0.24643799472295513</v>
      </c>
    </row>
    <row r="2848" spans="14:18" x14ac:dyDescent="0.3">
      <c r="N2848" t="s">
        <v>10719</v>
      </c>
      <c r="O2848">
        <v>6</v>
      </c>
      <c r="P2848" s="14">
        <f t="shared" si="44"/>
        <v>6</v>
      </c>
      <c r="Q2848">
        <f>COUNTIF(preprocessed!$D$2:$D$3791,director!N2975)</f>
        <v>1</v>
      </c>
      <c r="R2848" s="43" cm="1">
        <f t="array" ref="R2848">COUNTIF(Table2[Average imdb],"&lt;"&amp;Table2[[#This Row],[Average imdb]])/COUNT((Table2[Average imdb])-1)</f>
        <v>0.24643799472295513</v>
      </c>
    </row>
    <row r="2849" spans="14:18" x14ac:dyDescent="0.3">
      <c r="N2849" t="s">
        <v>10944</v>
      </c>
      <c r="O2849">
        <v>6</v>
      </c>
      <c r="P2849" s="14">
        <f t="shared" si="44"/>
        <v>6</v>
      </c>
      <c r="Q2849">
        <f>COUNTIF(preprocessed!$D$2:$D$3791,director!N3041)</f>
        <v>1</v>
      </c>
      <c r="R2849" s="43" cm="1">
        <f t="array" ref="R2849">COUNTIF(Table2[Average imdb],"&lt;"&amp;Table2[[#This Row],[Average imdb]])/COUNT((Table2[Average imdb])-1)</f>
        <v>0.24643799472295513</v>
      </c>
    </row>
    <row r="2850" spans="14:18" x14ac:dyDescent="0.3">
      <c r="N2850" t="s">
        <v>9856</v>
      </c>
      <c r="O2850">
        <v>6.6</v>
      </c>
      <c r="P2850" s="14">
        <f t="shared" si="44"/>
        <v>6</v>
      </c>
      <c r="Q2850">
        <f>COUNTIF(preprocessed!$D$2:$D$3791,director!N3131)</f>
        <v>2</v>
      </c>
      <c r="R2850" s="43" cm="1">
        <f t="array" ref="R2850">COUNTIF(Table2[Average imdb],"&lt;"&amp;Table2[[#This Row],[Average imdb]])/COUNT((Table2[Average imdb])-1)</f>
        <v>0.24643799472295513</v>
      </c>
    </row>
    <row r="2851" spans="14:18" x14ac:dyDescent="0.3">
      <c r="N2851" t="s">
        <v>12933</v>
      </c>
      <c r="O2851">
        <v>6</v>
      </c>
      <c r="P2851" s="14">
        <f t="shared" si="44"/>
        <v>6</v>
      </c>
      <c r="Q2851">
        <f>COUNTIF(preprocessed!$D$2:$D$3791,director!N3556)</f>
        <v>1</v>
      </c>
      <c r="R2851" s="43" cm="1">
        <f t="array" ref="R2851">COUNTIF(Table2[Average imdb],"&lt;"&amp;Table2[[#This Row],[Average imdb]])/COUNT((Table2[Average imdb])-1)</f>
        <v>0.24643799472295513</v>
      </c>
    </row>
    <row r="2852" spans="14:18" x14ac:dyDescent="0.3">
      <c r="N2852" t="s">
        <v>12948</v>
      </c>
      <c r="O2852">
        <v>6</v>
      </c>
      <c r="P2852" s="14">
        <f t="shared" si="44"/>
        <v>6</v>
      </c>
      <c r="Q2852">
        <f>COUNTIF(preprocessed!$D$2:$D$3791,director!N3560)</f>
        <v>1</v>
      </c>
      <c r="R2852" s="43" cm="1">
        <f t="array" ref="R2852">COUNTIF(Table2[Average imdb],"&lt;"&amp;Table2[[#This Row],[Average imdb]])/COUNT((Table2[Average imdb])-1)</f>
        <v>0.24643799472295513</v>
      </c>
    </row>
    <row r="2853" spans="14:18" x14ac:dyDescent="0.3">
      <c r="N2853" t="s">
        <v>13034</v>
      </c>
      <c r="O2853">
        <v>6</v>
      </c>
      <c r="P2853" s="14">
        <f t="shared" si="44"/>
        <v>6</v>
      </c>
      <c r="Q2853">
        <f>COUNTIF(preprocessed!$D$2:$D$3791,director!N3580)</f>
        <v>3</v>
      </c>
      <c r="R2853" s="43" cm="1">
        <f t="array" ref="R2853">COUNTIF(Table2[Average imdb],"&lt;"&amp;Table2[[#This Row],[Average imdb]])/COUNT((Table2[Average imdb])-1)</f>
        <v>0.24643799472295513</v>
      </c>
    </row>
    <row r="2854" spans="14:18" x14ac:dyDescent="0.3">
      <c r="N2854" t="s">
        <v>13231</v>
      </c>
      <c r="O2854">
        <v>6</v>
      </c>
      <c r="P2854" s="14">
        <f t="shared" si="44"/>
        <v>6</v>
      </c>
      <c r="Q2854">
        <f>COUNTIF(preprocessed!$D$2:$D$3791,director!N3629)</f>
        <v>1</v>
      </c>
      <c r="R2854" s="43" cm="1">
        <f t="array" ref="R2854">COUNTIF(Table2[Average imdb],"&lt;"&amp;Table2[[#This Row],[Average imdb]])/COUNT((Table2[Average imdb])-1)</f>
        <v>0.24643799472295513</v>
      </c>
    </row>
    <row r="2855" spans="14:18" x14ac:dyDescent="0.3">
      <c r="N2855" t="s">
        <v>13430</v>
      </c>
      <c r="O2855">
        <v>6</v>
      </c>
      <c r="P2855" s="14">
        <f t="shared" si="44"/>
        <v>6</v>
      </c>
      <c r="Q2855">
        <f>COUNTIF(preprocessed!$D$2:$D$3791,director!N3674)</f>
        <v>1</v>
      </c>
      <c r="R2855" s="43" cm="1">
        <f t="array" ref="R2855">COUNTIF(Table2[Average imdb],"&lt;"&amp;Table2[[#This Row],[Average imdb]])/COUNT((Table2[Average imdb])-1)</f>
        <v>0.24643799472295513</v>
      </c>
    </row>
    <row r="2856" spans="14:18" x14ac:dyDescent="0.3">
      <c r="N2856" t="s">
        <v>13413</v>
      </c>
      <c r="O2856">
        <v>5.5</v>
      </c>
      <c r="P2856" s="14">
        <f t="shared" si="44"/>
        <v>6</v>
      </c>
      <c r="Q2856">
        <f>COUNTIF(preprocessed!$D$2:$D$3791,director!N3732)</f>
        <v>1</v>
      </c>
      <c r="R2856" s="43" cm="1">
        <f t="array" ref="R2856">COUNTIF(Table2[Average imdb],"&lt;"&amp;Table2[[#This Row],[Average imdb]])/COUNT((Table2[Average imdb])-1)</f>
        <v>0.24643799472295513</v>
      </c>
    </row>
    <row r="2857" spans="14:18" x14ac:dyDescent="0.3">
      <c r="N2857" t="s">
        <v>10043</v>
      </c>
      <c r="O2857">
        <v>7.3</v>
      </c>
      <c r="P2857" s="14">
        <f t="shared" si="44"/>
        <v>6</v>
      </c>
      <c r="Q2857">
        <f>COUNTIF(preprocessed!$D$2:$D$3791,director!N3769)</f>
        <v>1</v>
      </c>
      <c r="R2857" s="43" cm="1">
        <f t="array" ref="R2857">COUNTIF(Table2[Average imdb],"&lt;"&amp;Table2[[#This Row],[Average imdb]])/COUNT((Table2[Average imdb])-1)</f>
        <v>0.24643799472295513</v>
      </c>
    </row>
    <row r="2858" spans="14:18" x14ac:dyDescent="0.3">
      <c r="N2858" t="s">
        <v>1695</v>
      </c>
      <c r="O2858">
        <v>5.4</v>
      </c>
      <c r="P2858" s="14">
        <f t="shared" si="44"/>
        <v>5.99</v>
      </c>
      <c r="Q2858">
        <f>COUNTIF(preprocessed!$D$2:$D$3791,director!N643)</f>
        <v>19</v>
      </c>
      <c r="R2858" s="43" cm="1">
        <f t="array" ref="R2858">COUNTIF(Table2[Average imdb],"&lt;"&amp;Table2[[#This Row],[Average imdb]])/COUNT((Table2[Average imdb])-1)</f>
        <v>0.24379947229551452</v>
      </c>
    </row>
    <row r="2859" spans="14:18" x14ac:dyDescent="0.3">
      <c r="N2859" t="s">
        <v>1695</v>
      </c>
      <c r="O2859">
        <v>6.4</v>
      </c>
      <c r="P2859" s="14">
        <f t="shared" si="44"/>
        <v>5.99</v>
      </c>
      <c r="Q2859">
        <f>COUNTIF(preprocessed!$D$2:$D$3791,director!N644)</f>
        <v>19</v>
      </c>
      <c r="R2859" s="43" cm="1">
        <f t="array" ref="R2859">COUNTIF(Table2[Average imdb],"&lt;"&amp;Table2[[#This Row],[Average imdb]])/COUNT((Table2[Average imdb])-1)</f>
        <v>0.24379947229551452</v>
      </c>
    </row>
    <row r="2860" spans="14:18" x14ac:dyDescent="0.3">
      <c r="N2860" t="s">
        <v>1695</v>
      </c>
      <c r="O2860">
        <v>6</v>
      </c>
      <c r="P2860" s="14">
        <f t="shared" si="44"/>
        <v>5.99</v>
      </c>
      <c r="Q2860">
        <f>COUNTIF(preprocessed!$D$2:$D$3791,director!N531)</f>
        <v>13</v>
      </c>
      <c r="R2860" s="43" cm="1">
        <f t="array" ref="R2860">COUNTIF(Table2[Average imdb],"&lt;"&amp;Table2[[#This Row],[Average imdb]])/COUNT((Table2[Average imdb])-1)</f>
        <v>0.24379947229551452</v>
      </c>
    </row>
    <row r="2861" spans="14:18" x14ac:dyDescent="0.3">
      <c r="N2861" t="s">
        <v>1695</v>
      </c>
      <c r="O2861">
        <v>5.6</v>
      </c>
      <c r="P2861" s="14">
        <f t="shared" si="44"/>
        <v>5.99</v>
      </c>
      <c r="Q2861">
        <f>COUNTIF(preprocessed!$D$2:$D$3791,director!N482)</f>
        <v>5</v>
      </c>
      <c r="R2861" s="43" cm="1">
        <f t="array" ref="R2861">COUNTIF(Table2[Average imdb],"&lt;"&amp;Table2[[#This Row],[Average imdb]])/COUNT((Table2[Average imdb])-1)</f>
        <v>0.24379947229551452</v>
      </c>
    </row>
    <row r="2862" spans="14:18" x14ac:dyDescent="0.3">
      <c r="N2862" t="s">
        <v>1695</v>
      </c>
      <c r="O2862">
        <v>5.8</v>
      </c>
      <c r="P2862" s="14">
        <f t="shared" si="44"/>
        <v>5.99</v>
      </c>
      <c r="Q2862">
        <f>COUNTIF(preprocessed!$D$2:$D$3791,director!N1989)</f>
        <v>2</v>
      </c>
      <c r="R2862" s="43" cm="1">
        <f t="array" ref="R2862">COUNTIF(Table2[Average imdb],"&lt;"&amp;Table2[[#This Row],[Average imdb]])/COUNT((Table2[Average imdb])-1)</f>
        <v>0.24379947229551452</v>
      </c>
    </row>
    <row r="2863" spans="14:18" x14ac:dyDescent="0.3">
      <c r="N2863" t="s">
        <v>1695</v>
      </c>
      <c r="O2863">
        <v>5.9</v>
      </c>
      <c r="P2863" s="14">
        <f t="shared" si="44"/>
        <v>5.99</v>
      </c>
      <c r="Q2863">
        <f>COUNTIF(preprocessed!$D$2:$D$3791,director!N779)</f>
        <v>3</v>
      </c>
      <c r="R2863" s="43" cm="1">
        <f t="array" ref="R2863">COUNTIF(Table2[Average imdb],"&lt;"&amp;Table2[[#This Row],[Average imdb]])/COUNT((Table2[Average imdb])-1)</f>
        <v>0.24379947229551452</v>
      </c>
    </row>
    <row r="2864" spans="14:18" x14ac:dyDescent="0.3">
      <c r="N2864" t="s">
        <v>1695</v>
      </c>
      <c r="O2864">
        <v>6.7</v>
      </c>
      <c r="P2864" s="14">
        <f t="shared" si="44"/>
        <v>5.99</v>
      </c>
      <c r="Q2864">
        <f>COUNTIF(preprocessed!$D$2:$D$3791,director!N752)</f>
        <v>2</v>
      </c>
      <c r="R2864" s="43" cm="1">
        <f t="array" ref="R2864">COUNTIF(Table2[Average imdb],"&lt;"&amp;Table2[[#This Row],[Average imdb]])/COUNT((Table2[Average imdb])-1)</f>
        <v>0.24379947229551452</v>
      </c>
    </row>
    <row r="2865" spans="14:18" x14ac:dyDescent="0.3">
      <c r="N2865" t="s">
        <v>1695</v>
      </c>
      <c r="O2865">
        <v>6.7</v>
      </c>
      <c r="P2865" s="14">
        <f t="shared" si="44"/>
        <v>5.99</v>
      </c>
      <c r="Q2865">
        <f>COUNTIF(preprocessed!$D$2:$D$3791,director!N1351)</f>
        <v>2</v>
      </c>
      <c r="R2865" s="43" cm="1">
        <f t="array" ref="R2865">COUNTIF(Table2[Average imdb],"&lt;"&amp;Table2[[#This Row],[Average imdb]])/COUNT((Table2[Average imdb])-1)</f>
        <v>0.24379947229551452</v>
      </c>
    </row>
    <row r="2866" spans="14:18" x14ac:dyDescent="0.3">
      <c r="N2866" t="s">
        <v>1695</v>
      </c>
      <c r="O2866">
        <v>5.8</v>
      </c>
      <c r="P2866" s="14">
        <f t="shared" si="44"/>
        <v>5.99</v>
      </c>
      <c r="Q2866">
        <f>COUNTIF(preprocessed!$D$2:$D$3791,director!N386)</f>
        <v>2</v>
      </c>
      <c r="R2866" s="43" cm="1">
        <f t="array" ref="R2866">COUNTIF(Table2[Average imdb],"&lt;"&amp;Table2[[#This Row],[Average imdb]])/COUNT((Table2[Average imdb])-1)</f>
        <v>0.24379947229551452</v>
      </c>
    </row>
    <row r="2867" spans="14:18" x14ac:dyDescent="0.3">
      <c r="N2867" t="s">
        <v>1695</v>
      </c>
      <c r="O2867">
        <v>5.6</v>
      </c>
      <c r="P2867" s="14">
        <f t="shared" si="44"/>
        <v>5.99</v>
      </c>
      <c r="Q2867">
        <f>COUNTIF(preprocessed!$D$2:$D$3791,director!N566)</f>
        <v>1</v>
      </c>
      <c r="R2867" s="43" cm="1">
        <f t="array" ref="R2867">COUNTIF(Table2[Average imdb],"&lt;"&amp;Table2[[#This Row],[Average imdb]])/COUNT((Table2[Average imdb])-1)</f>
        <v>0.24379947229551452</v>
      </c>
    </row>
    <row r="2868" spans="14:18" x14ac:dyDescent="0.3">
      <c r="N2868" t="s">
        <v>4421</v>
      </c>
      <c r="O2868">
        <v>7.2</v>
      </c>
      <c r="P2868" s="14">
        <f t="shared" si="44"/>
        <v>5.9700000000000006</v>
      </c>
      <c r="Q2868">
        <f>COUNTIF(preprocessed!$D$2:$D$3791,director!N2148)</f>
        <v>9</v>
      </c>
      <c r="R2868" s="43" cm="1">
        <f t="array" ref="R2868">COUNTIF(Table2[Average imdb],"&lt;"&amp;Table2[[#This Row],[Average imdb]])/COUNT((Table2[Average imdb])-1)</f>
        <v>0.24116094986807388</v>
      </c>
    </row>
    <row r="2869" spans="14:18" x14ac:dyDescent="0.3">
      <c r="N2869" t="s">
        <v>4421</v>
      </c>
      <c r="O2869">
        <v>6.2</v>
      </c>
      <c r="P2869" s="14">
        <f t="shared" si="44"/>
        <v>5.9700000000000006</v>
      </c>
      <c r="Q2869">
        <f>COUNTIF(preprocessed!$D$2:$D$3791,director!N1182)</f>
        <v>8</v>
      </c>
      <c r="R2869" s="43" cm="1">
        <f t="array" ref="R2869">COUNTIF(Table2[Average imdb],"&lt;"&amp;Table2[[#This Row],[Average imdb]])/COUNT((Table2[Average imdb])-1)</f>
        <v>0.24116094986807388</v>
      </c>
    </row>
    <row r="2870" spans="14:18" x14ac:dyDescent="0.3">
      <c r="N2870" t="s">
        <v>4421</v>
      </c>
      <c r="O2870">
        <v>4.8</v>
      </c>
      <c r="P2870" s="14">
        <f t="shared" si="44"/>
        <v>5.9700000000000006</v>
      </c>
      <c r="Q2870">
        <f>COUNTIF(preprocessed!$D$2:$D$3791,director!N1815)</f>
        <v>6</v>
      </c>
      <c r="R2870" s="43" cm="1">
        <f t="array" ref="R2870">COUNTIF(Table2[Average imdb],"&lt;"&amp;Table2[[#This Row],[Average imdb]])/COUNT((Table2[Average imdb])-1)</f>
        <v>0.24116094986807388</v>
      </c>
    </row>
    <row r="2871" spans="14:18" x14ac:dyDescent="0.3">
      <c r="N2871" t="s">
        <v>4421</v>
      </c>
      <c r="O2871">
        <v>5.5</v>
      </c>
      <c r="P2871" s="14">
        <f t="shared" si="44"/>
        <v>5.9700000000000006</v>
      </c>
      <c r="Q2871">
        <f>COUNTIF(preprocessed!$D$2:$D$3791,director!N1129)</f>
        <v>5</v>
      </c>
      <c r="R2871" s="43" cm="1">
        <f t="array" ref="R2871">COUNTIF(Table2[Average imdb],"&lt;"&amp;Table2[[#This Row],[Average imdb]])/COUNT((Table2[Average imdb])-1)</f>
        <v>0.24116094986807388</v>
      </c>
    </row>
    <row r="2872" spans="14:18" x14ac:dyDescent="0.3">
      <c r="N2872" t="s">
        <v>4421</v>
      </c>
      <c r="O2872">
        <v>7.5</v>
      </c>
      <c r="P2872" s="14">
        <f t="shared" si="44"/>
        <v>5.9700000000000006</v>
      </c>
      <c r="Q2872">
        <f>COUNTIF(preprocessed!$D$2:$D$3791,director!N1334)</f>
        <v>5</v>
      </c>
      <c r="R2872" s="43" cm="1">
        <f t="array" ref="R2872">COUNTIF(Table2[Average imdb],"&lt;"&amp;Table2[[#This Row],[Average imdb]])/COUNT((Table2[Average imdb])-1)</f>
        <v>0.24116094986807388</v>
      </c>
    </row>
    <row r="2873" spans="14:18" x14ac:dyDescent="0.3">
      <c r="N2873" t="s">
        <v>4421</v>
      </c>
      <c r="O2873">
        <v>5</v>
      </c>
      <c r="P2873" s="14">
        <f t="shared" si="44"/>
        <v>5.9700000000000006</v>
      </c>
      <c r="Q2873">
        <f>COUNTIF(preprocessed!$D$2:$D$3791,director!N1383)</f>
        <v>5</v>
      </c>
      <c r="R2873" s="43" cm="1">
        <f t="array" ref="R2873">COUNTIF(Table2[Average imdb],"&lt;"&amp;Table2[[#This Row],[Average imdb]])/COUNT((Table2[Average imdb])-1)</f>
        <v>0.24116094986807388</v>
      </c>
    </row>
    <row r="2874" spans="14:18" x14ac:dyDescent="0.3">
      <c r="N2874" t="s">
        <v>4421</v>
      </c>
      <c r="O2874">
        <v>6.1</v>
      </c>
      <c r="P2874" s="14">
        <f t="shared" si="44"/>
        <v>5.9700000000000006</v>
      </c>
      <c r="Q2874">
        <f>COUNTIF(preprocessed!$D$2:$D$3791,director!N1859)</f>
        <v>1</v>
      </c>
      <c r="R2874" s="43" cm="1">
        <f t="array" ref="R2874">COUNTIF(Table2[Average imdb],"&lt;"&amp;Table2[[#This Row],[Average imdb]])/COUNT((Table2[Average imdb])-1)</f>
        <v>0.24116094986807388</v>
      </c>
    </row>
    <row r="2875" spans="14:18" x14ac:dyDescent="0.3">
      <c r="N2875" t="s">
        <v>4421</v>
      </c>
      <c r="O2875">
        <v>6.4</v>
      </c>
      <c r="P2875" s="14">
        <f t="shared" si="44"/>
        <v>5.9700000000000006</v>
      </c>
      <c r="Q2875">
        <f>COUNTIF(preprocessed!$D$2:$D$3791,director!N2930)</f>
        <v>5</v>
      </c>
      <c r="R2875" s="43" cm="1">
        <f t="array" ref="R2875">COUNTIF(Table2[Average imdb],"&lt;"&amp;Table2[[#This Row],[Average imdb]])/COUNT((Table2[Average imdb])-1)</f>
        <v>0.24116094986807388</v>
      </c>
    </row>
    <row r="2876" spans="14:18" x14ac:dyDescent="0.3">
      <c r="N2876" t="s">
        <v>4421</v>
      </c>
      <c r="O2876">
        <v>6.5</v>
      </c>
      <c r="P2876" s="14">
        <f t="shared" si="44"/>
        <v>5.9700000000000006</v>
      </c>
      <c r="Q2876">
        <f>COUNTIF(preprocessed!$D$2:$D$3791,director!N1707)</f>
        <v>6</v>
      </c>
      <c r="R2876" s="43" cm="1">
        <f t="array" ref="R2876">COUNTIF(Table2[Average imdb],"&lt;"&amp;Table2[[#This Row],[Average imdb]])/COUNT((Table2[Average imdb])-1)</f>
        <v>0.24116094986807388</v>
      </c>
    </row>
    <row r="2877" spans="14:18" x14ac:dyDescent="0.3">
      <c r="N2877" t="s">
        <v>4421</v>
      </c>
      <c r="O2877">
        <v>4.5</v>
      </c>
      <c r="P2877" s="14">
        <f t="shared" si="44"/>
        <v>5.9700000000000006</v>
      </c>
      <c r="Q2877">
        <f>COUNTIF(preprocessed!$D$2:$D$3791,director!N2488)</f>
        <v>4</v>
      </c>
      <c r="R2877" s="43" cm="1">
        <f t="array" ref="R2877">COUNTIF(Table2[Average imdb],"&lt;"&amp;Table2[[#This Row],[Average imdb]])/COUNT((Table2[Average imdb])-1)</f>
        <v>0.24116094986807388</v>
      </c>
    </row>
    <row r="2878" spans="14:18" x14ac:dyDescent="0.3">
      <c r="N2878" t="s">
        <v>3683</v>
      </c>
      <c r="O2878">
        <v>5.5</v>
      </c>
      <c r="P2878" s="14">
        <f t="shared" si="44"/>
        <v>5.9666666666666659</v>
      </c>
      <c r="Q2878">
        <f>COUNTIF(preprocessed!$D$2:$D$3791,director!N1579)</f>
        <v>15</v>
      </c>
      <c r="R2878" s="43" cm="1">
        <f t="array" ref="R2878">COUNTIF(Table2[Average imdb],"&lt;"&amp;Table2[[#This Row],[Average imdb]])/COUNT((Table2[Average imdb])-1)</f>
        <v>0.23957783641160948</v>
      </c>
    </row>
    <row r="2879" spans="14:18" x14ac:dyDescent="0.3">
      <c r="N2879" t="s">
        <v>3814</v>
      </c>
      <c r="O2879">
        <v>5.6</v>
      </c>
      <c r="P2879" s="14">
        <f t="shared" si="44"/>
        <v>5.9666666666666659</v>
      </c>
      <c r="Q2879">
        <f>COUNTIF(preprocessed!$D$2:$D$3791,director!N1541)</f>
        <v>8</v>
      </c>
      <c r="R2879" s="43" cm="1">
        <f t="array" ref="R2879">COUNTIF(Table2[Average imdb],"&lt;"&amp;Table2[[#This Row],[Average imdb]])/COUNT((Table2[Average imdb])-1)</f>
        <v>0.23957783641160948</v>
      </c>
    </row>
    <row r="2880" spans="14:18" x14ac:dyDescent="0.3">
      <c r="N2880" t="s">
        <v>3814</v>
      </c>
      <c r="O2880">
        <v>6.5</v>
      </c>
      <c r="P2880" s="14">
        <f t="shared" si="44"/>
        <v>5.9666666666666659</v>
      </c>
      <c r="Q2880">
        <f>COUNTIF(preprocessed!$D$2:$D$3791,director!N2550)</f>
        <v>8</v>
      </c>
      <c r="R2880" s="43" cm="1">
        <f t="array" ref="R2880">COUNTIF(Table2[Average imdb],"&lt;"&amp;Table2[[#This Row],[Average imdb]])/COUNT((Table2[Average imdb])-1)</f>
        <v>0.23957783641160948</v>
      </c>
    </row>
    <row r="2881" spans="14:18" x14ac:dyDescent="0.3">
      <c r="N2881" t="s">
        <v>3683</v>
      </c>
      <c r="O2881">
        <v>6.5</v>
      </c>
      <c r="P2881" s="14">
        <f t="shared" si="44"/>
        <v>5.9666666666666659</v>
      </c>
      <c r="Q2881">
        <f>COUNTIF(preprocessed!$D$2:$D$3791,director!N923)</f>
        <v>5</v>
      </c>
      <c r="R2881" s="43" cm="1">
        <f t="array" ref="R2881">COUNTIF(Table2[Average imdb],"&lt;"&amp;Table2[[#This Row],[Average imdb]])/COUNT((Table2[Average imdb])-1)</f>
        <v>0.23957783641160948</v>
      </c>
    </row>
    <row r="2882" spans="14:18" x14ac:dyDescent="0.3">
      <c r="N2882" t="s">
        <v>3814</v>
      </c>
      <c r="O2882">
        <v>5.8</v>
      </c>
      <c r="P2882" s="14">
        <f t="shared" ref="P2882:P2945" si="45">AVERAGEIF($N$2:$N$3791,N2882,$O$2:$O$3791)</f>
        <v>5.9666666666666659</v>
      </c>
      <c r="Q2882">
        <f>COUNTIF(preprocessed!$D$2:$D$3791,director!N959)</f>
        <v>3</v>
      </c>
      <c r="R2882" s="43" cm="1">
        <f t="array" ref="R2882">COUNTIF(Table2[Average imdb],"&lt;"&amp;Table2[[#This Row],[Average imdb]])/COUNT((Table2[Average imdb])-1)</f>
        <v>0.23957783641160948</v>
      </c>
    </row>
    <row r="2883" spans="14:18" x14ac:dyDescent="0.3">
      <c r="N2883" t="s">
        <v>3683</v>
      </c>
      <c r="O2883">
        <v>5.9</v>
      </c>
      <c r="P2883" s="14">
        <f t="shared" si="45"/>
        <v>5.9666666666666659</v>
      </c>
      <c r="Q2883">
        <f>COUNTIF(preprocessed!$D$2:$D$3791,director!N2053)</f>
        <v>1</v>
      </c>
      <c r="R2883" s="43" cm="1">
        <f t="array" ref="R2883">COUNTIF(Table2[Average imdb],"&lt;"&amp;Table2[[#This Row],[Average imdb]])/COUNT((Table2[Average imdb])-1)</f>
        <v>0.23957783641160948</v>
      </c>
    </row>
    <row r="2884" spans="14:18" x14ac:dyDescent="0.3">
      <c r="N2884" t="s">
        <v>1884</v>
      </c>
      <c r="O2884">
        <v>5.5</v>
      </c>
      <c r="P2884" s="14">
        <f t="shared" si="45"/>
        <v>5.9625000000000004</v>
      </c>
      <c r="Q2884">
        <f>COUNTIF(preprocessed!$D$2:$D$3791,director!N787)</f>
        <v>16</v>
      </c>
      <c r="R2884" s="43" cm="1">
        <f t="array" ref="R2884">COUNTIF(Table2[Average imdb],"&lt;"&amp;Table2[[#This Row],[Average imdb]])/COUNT((Table2[Average imdb])-1)</f>
        <v>0.23746701846965698</v>
      </c>
    </row>
    <row r="2885" spans="14:18" x14ac:dyDescent="0.3">
      <c r="N2885" t="s">
        <v>1884</v>
      </c>
      <c r="O2885">
        <v>6.7</v>
      </c>
      <c r="P2885" s="14">
        <f t="shared" si="45"/>
        <v>5.9625000000000004</v>
      </c>
      <c r="Q2885">
        <f>COUNTIF(preprocessed!$D$2:$D$3791,director!N506)</f>
        <v>11</v>
      </c>
      <c r="R2885" s="43" cm="1">
        <f t="array" ref="R2885">COUNTIF(Table2[Average imdb],"&lt;"&amp;Table2[[#This Row],[Average imdb]])/COUNT((Table2[Average imdb])-1)</f>
        <v>0.23746701846965698</v>
      </c>
    </row>
    <row r="2886" spans="14:18" x14ac:dyDescent="0.3">
      <c r="N2886" t="s">
        <v>1884</v>
      </c>
      <c r="O2886">
        <v>5.5</v>
      </c>
      <c r="P2886" s="14">
        <f t="shared" si="45"/>
        <v>5.9625000000000004</v>
      </c>
      <c r="Q2886">
        <f>COUNTIF(preprocessed!$D$2:$D$3791,director!N1979)</f>
        <v>8</v>
      </c>
      <c r="R2886" s="43" cm="1">
        <f t="array" ref="R2886">COUNTIF(Table2[Average imdb],"&lt;"&amp;Table2[[#This Row],[Average imdb]])/COUNT((Table2[Average imdb])-1)</f>
        <v>0.23746701846965698</v>
      </c>
    </row>
    <row r="2887" spans="14:18" x14ac:dyDescent="0.3">
      <c r="N2887" t="s">
        <v>1884</v>
      </c>
      <c r="O2887">
        <v>7.4</v>
      </c>
      <c r="P2887" s="14">
        <f t="shared" si="45"/>
        <v>5.9625000000000004</v>
      </c>
      <c r="Q2887">
        <f>COUNTIF(preprocessed!$D$2:$D$3791,director!N2692)</f>
        <v>6</v>
      </c>
      <c r="R2887" s="43" cm="1">
        <f t="array" ref="R2887">COUNTIF(Table2[Average imdb],"&lt;"&amp;Table2[[#This Row],[Average imdb]])/COUNT((Table2[Average imdb])-1)</f>
        <v>0.23746701846965698</v>
      </c>
    </row>
    <row r="2888" spans="14:18" x14ac:dyDescent="0.3">
      <c r="N2888" t="s">
        <v>1884</v>
      </c>
      <c r="O2888">
        <v>6.1</v>
      </c>
      <c r="P2888" s="14">
        <f t="shared" si="45"/>
        <v>5.9625000000000004</v>
      </c>
      <c r="Q2888">
        <f>COUNTIF(preprocessed!$D$2:$D$3791,director!N437)</f>
        <v>3</v>
      </c>
      <c r="R2888" s="43" cm="1">
        <f t="array" ref="R2888">COUNTIF(Table2[Average imdb],"&lt;"&amp;Table2[[#This Row],[Average imdb]])/COUNT((Table2[Average imdb])-1)</f>
        <v>0.23746701846965698</v>
      </c>
    </row>
    <row r="2889" spans="14:18" x14ac:dyDescent="0.3">
      <c r="N2889" t="s">
        <v>1884</v>
      </c>
      <c r="O2889">
        <v>5.9</v>
      </c>
      <c r="P2889" s="14">
        <f t="shared" si="45"/>
        <v>5.9625000000000004</v>
      </c>
      <c r="Q2889">
        <f>COUNTIF(preprocessed!$D$2:$D$3791,director!N587)</f>
        <v>3</v>
      </c>
      <c r="R2889" s="43" cm="1">
        <f t="array" ref="R2889">COUNTIF(Table2[Average imdb],"&lt;"&amp;Table2[[#This Row],[Average imdb]])/COUNT((Table2[Average imdb])-1)</f>
        <v>0.23746701846965698</v>
      </c>
    </row>
    <row r="2890" spans="14:18" x14ac:dyDescent="0.3">
      <c r="N2890" t="s">
        <v>1884</v>
      </c>
      <c r="O2890">
        <v>5.2</v>
      </c>
      <c r="P2890" s="14">
        <f t="shared" si="45"/>
        <v>5.9625000000000004</v>
      </c>
      <c r="Q2890">
        <f>COUNTIF(preprocessed!$D$2:$D$3791,director!N1633)</f>
        <v>1</v>
      </c>
      <c r="R2890" s="43" cm="1">
        <f t="array" ref="R2890">COUNTIF(Table2[Average imdb],"&lt;"&amp;Table2[[#This Row],[Average imdb]])/COUNT((Table2[Average imdb])-1)</f>
        <v>0.23746701846965698</v>
      </c>
    </row>
    <row r="2891" spans="14:18" x14ac:dyDescent="0.3">
      <c r="N2891" t="s">
        <v>1884</v>
      </c>
      <c r="O2891">
        <v>5.4</v>
      </c>
      <c r="P2891" s="14">
        <f t="shared" si="45"/>
        <v>5.9625000000000004</v>
      </c>
      <c r="Q2891">
        <f>COUNTIF(preprocessed!$D$2:$D$3791,director!N692)</f>
        <v>1</v>
      </c>
      <c r="R2891" s="43" cm="1">
        <f t="array" ref="R2891">COUNTIF(Table2[Average imdb],"&lt;"&amp;Table2[[#This Row],[Average imdb]])/COUNT((Table2[Average imdb])-1)</f>
        <v>0.23746701846965698</v>
      </c>
    </row>
    <row r="2892" spans="14:18" x14ac:dyDescent="0.3">
      <c r="N2892" t="s">
        <v>6976</v>
      </c>
      <c r="O2892">
        <v>5.3</v>
      </c>
      <c r="P2892" s="14">
        <f t="shared" si="45"/>
        <v>5.9499999999999993</v>
      </c>
      <c r="Q2892">
        <f>COUNTIF(preprocessed!$D$2:$D$3791,director!N1871)</f>
        <v>1</v>
      </c>
      <c r="R2892" s="43" cm="1">
        <f t="array" ref="R2892">COUNTIF(Table2[Average imdb],"&lt;"&amp;Table2[[#This Row],[Average imdb]])/COUNT((Table2[Average imdb])-1)</f>
        <v>0.22849604221635883</v>
      </c>
    </row>
    <row r="2893" spans="14:18" x14ac:dyDescent="0.3">
      <c r="N2893" t="s">
        <v>6976</v>
      </c>
      <c r="O2893">
        <v>6.6</v>
      </c>
      <c r="P2893" s="14">
        <f t="shared" si="45"/>
        <v>5.9499999999999993</v>
      </c>
      <c r="Q2893">
        <f>COUNTIF(preprocessed!$D$2:$D$3791,director!N3382)</f>
        <v>1</v>
      </c>
      <c r="R2893" s="43" cm="1">
        <f t="array" ref="R2893">COUNTIF(Table2[Average imdb],"&lt;"&amp;Table2[[#This Row],[Average imdb]])/COUNT((Table2[Average imdb])-1)</f>
        <v>0.22849604221635883</v>
      </c>
    </row>
    <row r="2894" spans="14:18" x14ac:dyDescent="0.3">
      <c r="N2894" t="s">
        <v>1701</v>
      </c>
      <c r="O2894">
        <v>7.1</v>
      </c>
      <c r="P2894" s="14">
        <f t="shared" si="45"/>
        <v>5.9499999999999993</v>
      </c>
      <c r="Q2894">
        <f>COUNTIF(preprocessed!$D$2:$D$3791,director!N388)</f>
        <v>1</v>
      </c>
      <c r="R2894" s="43" cm="1">
        <f t="array" ref="R2894">COUNTIF(Table2[Average imdb],"&lt;"&amp;Table2[[#This Row],[Average imdb]])/COUNT((Table2[Average imdb])-1)</f>
        <v>0.22849604221635883</v>
      </c>
    </row>
    <row r="2895" spans="14:18" x14ac:dyDescent="0.3">
      <c r="N2895" t="s">
        <v>1701</v>
      </c>
      <c r="O2895">
        <v>4.8</v>
      </c>
      <c r="P2895" s="14">
        <f t="shared" si="45"/>
        <v>5.9499999999999993</v>
      </c>
      <c r="Q2895">
        <f>COUNTIF(preprocessed!$D$2:$D$3791,director!N390)</f>
        <v>2</v>
      </c>
      <c r="R2895" s="43" cm="1">
        <f t="array" ref="R2895">COUNTIF(Table2[Average imdb],"&lt;"&amp;Table2[[#This Row],[Average imdb]])/COUNT((Table2[Average imdb])-1)</f>
        <v>0.22849604221635883</v>
      </c>
    </row>
    <row r="2896" spans="14:18" x14ac:dyDescent="0.3">
      <c r="N2896" t="s">
        <v>3210</v>
      </c>
      <c r="O2896">
        <v>6.2</v>
      </c>
      <c r="P2896" s="14">
        <f t="shared" si="45"/>
        <v>5.95</v>
      </c>
      <c r="Q2896">
        <f>COUNTIF(preprocessed!$D$2:$D$3791,director!N788)</f>
        <v>16</v>
      </c>
      <c r="R2896" s="43" cm="1">
        <f t="array" ref="R2896">COUNTIF(Table2[Average imdb],"&lt;"&amp;Table2[[#This Row],[Average imdb]])/COUNT((Table2[Average imdb])-1)</f>
        <v>0.22849604221635883</v>
      </c>
    </row>
    <row r="2897" spans="14:18" x14ac:dyDescent="0.3">
      <c r="N2897" t="s">
        <v>2347</v>
      </c>
      <c r="O2897">
        <v>6</v>
      </c>
      <c r="P2897" s="14">
        <f t="shared" si="45"/>
        <v>5.95</v>
      </c>
      <c r="Q2897">
        <f>COUNTIF(preprocessed!$D$2:$D$3791,director!N937)</f>
        <v>14</v>
      </c>
      <c r="R2897" s="43" cm="1">
        <f t="array" ref="R2897">COUNTIF(Table2[Average imdb],"&lt;"&amp;Table2[[#This Row],[Average imdb]])/COUNT((Table2[Average imdb])-1)</f>
        <v>0.22849604221635883</v>
      </c>
    </row>
    <row r="2898" spans="14:18" x14ac:dyDescent="0.3">
      <c r="N2898" t="s">
        <v>6157</v>
      </c>
      <c r="O2898">
        <v>5</v>
      </c>
      <c r="P2898" s="14">
        <f t="shared" si="45"/>
        <v>5.95</v>
      </c>
      <c r="Q2898">
        <f>COUNTIF(preprocessed!$D$2:$D$3791,director!N3147)</f>
        <v>13</v>
      </c>
      <c r="R2898" s="43" cm="1">
        <f t="array" ref="R2898">COUNTIF(Table2[Average imdb],"&lt;"&amp;Table2[[#This Row],[Average imdb]])/COUNT((Table2[Average imdb])-1)</f>
        <v>0.22849604221635883</v>
      </c>
    </row>
    <row r="2899" spans="14:18" x14ac:dyDescent="0.3">
      <c r="N2899" t="s">
        <v>4110</v>
      </c>
      <c r="O2899">
        <v>6</v>
      </c>
      <c r="P2899" s="14">
        <f t="shared" si="45"/>
        <v>5.95</v>
      </c>
      <c r="Q2899">
        <f>COUNTIF(preprocessed!$D$2:$D$3791,director!N1740)</f>
        <v>11</v>
      </c>
      <c r="R2899" s="43" cm="1">
        <f t="array" ref="R2899">COUNTIF(Table2[Average imdb],"&lt;"&amp;Table2[[#This Row],[Average imdb]])/COUNT((Table2[Average imdb])-1)</f>
        <v>0.22849604221635883</v>
      </c>
    </row>
    <row r="2900" spans="14:18" x14ac:dyDescent="0.3">
      <c r="N2900" t="s">
        <v>723</v>
      </c>
      <c r="O2900">
        <v>7.1</v>
      </c>
      <c r="P2900" s="14">
        <f t="shared" si="45"/>
        <v>5.95</v>
      </c>
      <c r="Q2900">
        <f>COUNTIF(preprocessed!$D$2:$D$3791,director!N2155)</f>
        <v>9</v>
      </c>
      <c r="R2900" s="43" cm="1">
        <f t="array" ref="R2900">COUNTIF(Table2[Average imdb],"&lt;"&amp;Table2[[#This Row],[Average imdb]])/COUNT((Table2[Average imdb])-1)</f>
        <v>0.22849604221635883</v>
      </c>
    </row>
    <row r="2901" spans="14:18" x14ac:dyDescent="0.3">
      <c r="N2901" t="s">
        <v>3655</v>
      </c>
      <c r="O2901">
        <v>7</v>
      </c>
      <c r="P2901" s="14">
        <f t="shared" si="45"/>
        <v>5.95</v>
      </c>
      <c r="Q2901">
        <f>COUNTIF(preprocessed!$D$2:$D$3791,director!N915)</f>
        <v>4</v>
      </c>
      <c r="R2901" s="43" cm="1">
        <f t="array" ref="R2901">COUNTIF(Table2[Average imdb],"&lt;"&amp;Table2[[#This Row],[Average imdb]])/COUNT((Table2[Average imdb])-1)</f>
        <v>0.22849604221635883</v>
      </c>
    </row>
    <row r="2902" spans="14:18" x14ac:dyDescent="0.3">
      <c r="N2902" t="s">
        <v>11441</v>
      </c>
      <c r="O2902">
        <v>6.4</v>
      </c>
      <c r="P2902" s="14">
        <f t="shared" si="45"/>
        <v>5.95</v>
      </c>
      <c r="Q2902">
        <f>COUNTIF(preprocessed!$D$2:$D$3791,director!N3174)</f>
        <v>8</v>
      </c>
      <c r="R2902" s="43" cm="1">
        <f t="array" ref="R2902">COUNTIF(Table2[Average imdb],"&lt;"&amp;Table2[[#This Row],[Average imdb]])/COUNT((Table2[Average imdb])-1)</f>
        <v>0.22849604221635883</v>
      </c>
    </row>
    <row r="2903" spans="14:18" x14ac:dyDescent="0.3">
      <c r="N2903" t="s">
        <v>5068</v>
      </c>
      <c r="O2903">
        <v>5.4</v>
      </c>
      <c r="P2903" s="14">
        <f t="shared" si="45"/>
        <v>5.95</v>
      </c>
      <c r="Q2903">
        <f>COUNTIF(preprocessed!$D$2:$D$3791,director!N1311)</f>
        <v>6</v>
      </c>
      <c r="R2903" s="43" cm="1">
        <f t="array" ref="R2903">COUNTIF(Table2[Average imdb],"&lt;"&amp;Table2[[#This Row],[Average imdb]])/COUNT((Table2[Average imdb])-1)</f>
        <v>0.22849604221635883</v>
      </c>
    </row>
    <row r="2904" spans="14:18" x14ac:dyDescent="0.3">
      <c r="N2904" t="s">
        <v>3655</v>
      </c>
      <c r="O2904">
        <v>4.9000000000000004</v>
      </c>
      <c r="P2904" s="14">
        <f t="shared" si="45"/>
        <v>5.95</v>
      </c>
      <c r="Q2904">
        <f>COUNTIF(preprocessed!$D$2:$D$3791,director!N1831)</f>
        <v>5</v>
      </c>
      <c r="R2904" s="43" cm="1">
        <f t="array" ref="R2904">COUNTIF(Table2[Average imdb],"&lt;"&amp;Table2[[#This Row],[Average imdb]])/COUNT((Table2[Average imdb])-1)</f>
        <v>0.22849604221635883</v>
      </c>
    </row>
    <row r="2905" spans="14:18" x14ac:dyDescent="0.3">
      <c r="N2905" t="s">
        <v>2347</v>
      </c>
      <c r="O2905">
        <v>6.2</v>
      </c>
      <c r="P2905" s="14">
        <f t="shared" si="45"/>
        <v>5.95</v>
      </c>
      <c r="Q2905">
        <f>COUNTIF(preprocessed!$D$2:$D$3791,director!N1493)</f>
        <v>5</v>
      </c>
      <c r="R2905" s="43" cm="1">
        <f t="array" ref="R2905">COUNTIF(Table2[Average imdb],"&lt;"&amp;Table2[[#This Row],[Average imdb]])/COUNT((Table2[Average imdb])-1)</f>
        <v>0.22849604221635883</v>
      </c>
    </row>
    <row r="2906" spans="14:18" x14ac:dyDescent="0.3">
      <c r="N2906" t="s">
        <v>4110</v>
      </c>
      <c r="O2906">
        <v>5.9</v>
      </c>
      <c r="P2906" s="14">
        <f t="shared" si="45"/>
        <v>5.95</v>
      </c>
      <c r="Q2906">
        <f>COUNTIF(preprocessed!$D$2:$D$3791,director!N1045)</f>
        <v>2</v>
      </c>
      <c r="R2906" s="43" cm="1">
        <f t="array" ref="R2906">COUNTIF(Table2[Average imdb],"&lt;"&amp;Table2[[#This Row],[Average imdb]])/COUNT((Table2[Average imdb])-1)</f>
        <v>0.22849604221635883</v>
      </c>
    </row>
    <row r="2907" spans="14:18" x14ac:dyDescent="0.3">
      <c r="N2907" t="s">
        <v>13163</v>
      </c>
      <c r="O2907">
        <v>6.4</v>
      </c>
      <c r="P2907" s="14">
        <f t="shared" si="45"/>
        <v>5.95</v>
      </c>
      <c r="Q2907">
        <f>COUNTIF(preprocessed!$D$2:$D$3791,director!N3611)</f>
        <v>4</v>
      </c>
      <c r="R2907" s="43" cm="1">
        <f t="array" ref="R2907">COUNTIF(Table2[Average imdb],"&lt;"&amp;Table2[[#This Row],[Average imdb]])/COUNT((Table2[Average imdb])-1)</f>
        <v>0.22849604221635883</v>
      </c>
    </row>
    <row r="2908" spans="14:18" x14ac:dyDescent="0.3">
      <c r="N2908" t="s">
        <v>723</v>
      </c>
      <c r="O2908">
        <v>6.1</v>
      </c>
      <c r="P2908" s="14">
        <f t="shared" si="45"/>
        <v>5.95</v>
      </c>
      <c r="Q2908">
        <f>COUNTIF(preprocessed!$D$2:$D$3791,director!N146)</f>
        <v>10</v>
      </c>
      <c r="R2908" s="43" cm="1">
        <f t="array" ref="R2908">COUNTIF(Table2[Average imdb],"&lt;"&amp;Table2[[#This Row],[Average imdb]])/COUNT((Table2[Average imdb])-1)</f>
        <v>0.22849604221635883</v>
      </c>
    </row>
    <row r="2909" spans="14:18" x14ac:dyDescent="0.3">
      <c r="N2909" t="s">
        <v>5956</v>
      </c>
      <c r="O2909">
        <v>4.4000000000000004</v>
      </c>
      <c r="P2909" s="14">
        <f t="shared" si="45"/>
        <v>5.95</v>
      </c>
      <c r="Q2909">
        <f>COUNTIF(preprocessed!$D$2:$D$3791,director!N1571)</f>
        <v>15</v>
      </c>
      <c r="R2909" s="43" cm="1">
        <f t="array" ref="R2909">COUNTIF(Table2[Average imdb],"&lt;"&amp;Table2[[#This Row],[Average imdb]])/COUNT((Table2[Average imdb])-1)</f>
        <v>0.22849604221635883</v>
      </c>
    </row>
    <row r="2910" spans="14:18" x14ac:dyDescent="0.3">
      <c r="N2910" t="s">
        <v>5956</v>
      </c>
      <c r="O2910">
        <v>7.5</v>
      </c>
      <c r="P2910" s="14">
        <f t="shared" si="45"/>
        <v>5.95</v>
      </c>
      <c r="Q2910">
        <f>COUNTIF(preprocessed!$D$2:$D$3791,director!N2130)</f>
        <v>3</v>
      </c>
      <c r="R2910" s="43" cm="1">
        <f t="array" ref="R2910">COUNTIF(Table2[Average imdb],"&lt;"&amp;Table2[[#This Row],[Average imdb]])/COUNT((Table2[Average imdb])-1)</f>
        <v>0.22849604221635883</v>
      </c>
    </row>
    <row r="2911" spans="14:18" x14ac:dyDescent="0.3">
      <c r="N2911" t="s">
        <v>2347</v>
      </c>
      <c r="O2911">
        <v>5.7</v>
      </c>
      <c r="P2911" s="14">
        <f t="shared" si="45"/>
        <v>5.95</v>
      </c>
      <c r="Q2911">
        <f>COUNTIF(preprocessed!$D$2:$D$3791,director!N1717)</f>
        <v>6</v>
      </c>
      <c r="R2911" s="43" cm="1">
        <f t="array" ref="R2911">COUNTIF(Table2[Average imdb],"&lt;"&amp;Table2[[#This Row],[Average imdb]])/COUNT((Table2[Average imdb])-1)</f>
        <v>0.22849604221635883</v>
      </c>
    </row>
    <row r="2912" spans="14:18" x14ac:dyDescent="0.3">
      <c r="N2912" t="s">
        <v>2347</v>
      </c>
      <c r="O2912">
        <v>6.9</v>
      </c>
      <c r="P2912" s="14">
        <f t="shared" si="45"/>
        <v>5.95</v>
      </c>
      <c r="Q2912">
        <f>COUNTIF(preprocessed!$D$2:$D$3791,director!N2474)</f>
        <v>3</v>
      </c>
      <c r="R2912" s="43" cm="1">
        <f t="array" ref="R2912">COUNTIF(Table2[Average imdb],"&lt;"&amp;Table2[[#This Row],[Average imdb]])/COUNT((Table2[Average imdb])-1)</f>
        <v>0.22849604221635883</v>
      </c>
    </row>
    <row r="2913" spans="14:18" x14ac:dyDescent="0.3">
      <c r="N2913" t="s">
        <v>2857</v>
      </c>
      <c r="O2913">
        <v>5.7</v>
      </c>
      <c r="P2913" s="14">
        <f t="shared" si="45"/>
        <v>5.95</v>
      </c>
      <c r="Q2913">
        <f>COUNTIF(preprocessed!$D$2:$D$3791,director!N694)</f>
        <v>1</v>
      </c>
      <c r="R2913" s="43" cm="1">
        <f t="array" ref="R2913">COUNTIF(Table2[Average imdb],"&lt;"&amp;Table2[[#This Row],[Average imdb]])/COUNT((Table2[Average imdb])-1)</f>
        <v>0.22849604221635883</v>
      </c>
    </row>
    <row r="2914" spans="14:18" x14ac:dyDescent="0.3">
      <c r="N2914" t="s">
        <v>11441</v>
      </c>
      <c r="O2914">
        <v>5.5</v>
      </c>
      <c r="P2914" s="14">
        <f t="shared" si="45"/>
        <v>5.95</v>
      </c>
      <c r="Q2914">
        <f>COUNTIF(preprocessed!$D$2:$D$3791,director!N3719)</f>
        <v>1</v>
      </c>
      <c r="R2914" s="43" cm="1">
        <f t="array" ref="R2914">COUNTIF(Table2[Average imdb],"&lt;"&amp;Table2[[#This Row],[Average imdb]])/COUNT((Table2[Average imdb])-1)</f>
        <v>0.22849604221635883</v>
      </c>
    </row>
    <row r="2915" spans="14:18" x14ac:dyDescent="0.3">
      <c r="N2915" t="s">
        <v>723</v>
      </c>
      <c r="O2915">
        <v>4.3</v>
      </c>
      <c r="P2915" s="14">
        <f t="shared" si="45"/>
        <v>5.95</v>
      </c>
      <c r="Q2915">
        <f>COUNTIF(preprocessed!$D$2:$D$3791,director!N749)</f>
        <v>4</v>
      </c>
      <c r="R2915" s="43" cm="1">
        <f t="array" ref="R2915">COUNTIF(Table2[Average imdb],"&lt;"&amp;Table2[[#This Row],[Average imdb]])/COUNT((Table2[Average imdb])-1)</f>
        <v>0.22849604221635883</v>
      </c>
    </row>
    <row r="2916" spans="14:18" x14ac:dyDescent="0.3">
      <c r="N2916" t="s">
        <v>2347</v>
      </c>
      <c r="O2916">
        <v>5.9</v>
      </c>
      <c r="P2916" s="14">
        <f t="shared" si="45"/>
        <v>5.95</v>
      </c>
      <c r="Q2916">
        <f>COUNTIF(preprocessed!$D$2:$D$3791,director!N2055)</f>
        <v>2</v>
      </c>
      <c r="R2916" s="43" cm="1">
        <f t="array" ref="R2916">COUNTIF(Table2[Average imdb],"&lt;"&amp;Table2[[#This Row],[Average imdb]])/COUNT((Table2[Average imdb])-1)</f>
        <v>0.22849604221635883</v>
      </c>
    </row>
    <row r="2917" spans="14:18" x14ac:dyDescent="0.3">
      <c r="N2917" t="s">
        <v>6157</v>
      </c>
      <c r="O2917">
        <v>6.9</v>
      </c>
      <c r="P2917" s="14">
        <f t="shared" si="45"/>
        <v>5.95</v>
      </c>
      <c r="Q2917">
        <f>COUNTIF(preprocessed!$D$2:$D$3791,director!N1628)</f>
        <v>3</v>
      </c>
      <c r="R2917" s="43" cm="1">
        <f t="array" ref="R2917">COUNTIF(Table2[Average imdb],"&lt;"&amp;Table2[[#This Row],[Average imdb]])/COUNT((Table2[Average imdb])-1)</f>
        <v>0.22849604221635883</v>
      </c>
    </row>
    <row r="2918" spans="14:18" x14ac:dyDescent="0.3">
      <c r="N2918" t="s">
        <v>3210</v>
      </c>
      <c r="O2918">
        <v>5.7</v>
      </c>
      <c r="P2918" s="14">
        <f t="shared" si="45"/>
        <v>5.95</v>
      </c>
      <c r="Q2918">
        <f>COUNTIF(preprocessed!$D$2:$D$3791,director!N2487)</f>
        <v>2</v>
      </c>
      <c r="R2918" s="43" cm="1">
        <f t="array" ref="R2918">COUNTIF(Table2[Average imdb],"&lt;"&amp;Table2[[#This Row],[Average imdb]])/COUNT((Table2[Average imdb])-1)</f>
        <v>0.22849604221635883</v>
      </c>
    </row>
    <row r="2919" spans="14:18" x14ac:dyDescent="0.3">
      <c r="N2919" t="s">
        <v>5068</v>
      </c>
      <c r="O2919">
        <v>6.5</v>
      </c>
      <c r="P2919" s="14">
        <f t="shared" si="45"/>
        <v>5.95</v>
      </c>
      <c r="Q2919">
        <f>COUNTIF(preprocessed!$D$2:$D$3791,director!N2629)</f>
        <v>1</v>
      </c>
      <c r="R2919" s="43" cm="1">
        <f t="array" ref="R2919">COUNTIF(Table2[Average imdb],"&lt;"&amp;Table2[[#This Row],[Average imdb]])/COUNT((Table2[Average imdb])-1)</f>
        <v>0.22849604221635883</v>
      </c>
    </row>
    <row r="2920" spans="14:18" x14ac:dyDescent="0.3">
      <c r="N2920" t="s">
        <v>2857</v>
      </c>
      <c r="O2920">
        <v>6.2</v>
      </c>
      <c r="P2920" s="14">
        <f t="shared" si="45"/>
        <v>5.95</v>
      </c>
      <c r="Q2920">
        <f>COUNTIF(preprocessed!$D$2:$D$3791,director!N2652)</f>
        <v>1</v>
      </c>
      <c r="R2920" s="43" cm="1">
        <f t="array" ref="R2920">COUNTIF(Table2[Average imdb],"&lt;"&amp;Table2[[#This Row],[Average imdb]])/COUNT((Table2[Average imdb])-1)</f>
        <v>0.22849604221635883</v>
      </c>
    </row>
    <row r="2921" spans="14:18" x14ac:dyDescent="0.3">
      <c r="N2921" t="s">
        <v>13163</v>
      </c>
      <c r="O2921">
        <v>5.5</v>
      </c>
      <c r="P2921" s="14">
        <f t="shared" si="45"/>
        <v>5.95</v>
      </c>
      <c r="Q2921">
        <f>COUNTIF(preprocessed!$D$2:$D$3791,director!N3643)</f>
        <v>1</v>
      </c>
      <c r="R2921" s="43" cm="1">
        <f t="array" ref="R2921">COUNTIF(Table2[Average imdb],"&lt;"&amp;Table2[[#This Row],[Average imdb]])/COUNT((Table2[Average imdb])-1)</f>
        <v>0.22849604221635883</v>
      </c>
    </row>
    <row r="2922" spans="14:18" x14ac:dyDescent="0.3">
      <c r="N2922" t="s">
        <v>2347</v>
      </c>
      <c r="O2922">
        <v>5.5</v>
      </c>
      <c r="P2922" s="14">
        <f t="shared" si="45"/>
        <v>5.95</v>
      </c>
      <c r="Q2922">
        <f>COUNTIF(preprocessed!$D$2:$D$3791,director!N556)</f>
        <v>1</v>
      </c>
      <c r="R2922" s="43" cm="1">
        <f t="array" ref="R2922">COUNTIF(Table2[Average imdb],"&lt;"&amp;Table2[[#This Row],[Average imdb]])/COUNT((Table2[Average imdb])-1)</f>
        <v>0.22849604221635883</v>
      </c>
    </row>
    <row r="2923" spans="14:18" x14ac:dyDescent="0.3">
      <c r="N2923" t="s">
        <v>2347</v>
      </c>
      <c r="O2923">
        <v>5.7</v>
      </c>
      <c r="P2923" s="14">
        <f t="shared" si="45"/>
        <v>5.95</v>
      </c>
      <c r="Q2923">
        <f>COUNTIF(preprocessed!$D$2:$D$3791,director!N865)</f>
        <v>1</v>
      </c>
      <c r="R2923" s="43" cm="1">
        <f t="array" ref="R2923">COUNTIF(Table2[Average imdb],"&lt;"&amp;Table2[[#This Row],[Average imdb]])/COUNT((Table2[Average imdb])-1)</f>
        <v>0.22849604221635883</v>
      </c>
    </row>
    <row r="2924" spans="14:18" x14ac:dyDescent="0.3">
      <c r="N2924" t="s">
        <v>2347</v>
      </c>
      <c r="O2924">
        <v>5.7</v>
      </c>
      <c r="P2924" s="14">
        <f t="shared" si="45"/>
        <v>5.95</v>
      </c>
      <c r="Q2924">
        <f>COUNTIF(preprocessed!$D$2:$D$3791,director!N1013)</f>
        <v>19</v>
      </c>
      <c r="R2924" s="43" cm="1">
        <f t="array" ref="R2924">COUNTIF(Table2[Average imdb],"&lt;"&amp;Table2[[#This Row],[Average imdb]])/COUNT((Table2[Average imdb])-1)</f>
        <v>0.22849604221635883</v>
      </c>
    </row>
    <row r="2925" spans="14:18" x14ac:dyDescent="0.3">
      <c r="N2925" t="s">
        <v>723</v>
      </c>
      <c r="O2925">
        <v>6.3</v>
      </c>
      <c r="P2925" s="14">
        <f t="shared" si="45"/>
        <v>5.95</v>
      </c>
      <c r="Q2925">
        <f>COUNTIF(preprocessed!$D$2:$D$3791,director!N1625)</f>
        <v>4</v>
      </c>
      <c r="R2925" s="43" cm="1">
        <f t="array" ref="R2925">COUNTIF(Table2[Average imdb],"&lt;"&amp;Table2[[#This Row],[Average imdb]])/COUNT((Table2[Average imdb])-1)</f>
        <v>0.22849604221635883</v>
      </c>
    </row>
    <row r="2926" spans="14:18" x14ac:dyDescent="0.3">
      <c r="N2926" t="s">
        <v>710</v>
      </c>
      <c r="O2926">
        <v>5.4</v>
      </c>
      <c r="P2926" s="14">
        <f t="shared" si="45"/>
        <v>5.9399999999999995</v>
      </c>
      <c r="Q2926">
        <f>COUNTIF(preprocessed!$D$2:$D$3791,director!N220)</f>
        <v>9</v>
      </c>
      <c r="R2926" s="43" cm="1">
        <f t="array" ref="R2926">COUNTIF(Table2[Average imdb],"&lt;"&amp;Table2[[#This Row],[Average imdb]])/COUNT((Table2[Average imdb])-1)</f>
        <v>0.22717678100263852</v>
      </c>
    </row>
    <row r="2927" spans="14:18" x14ac:dyDescent="0.3">
      <c r="N2927" t="s">
        <v>710</v>
      </c>
      <c r="O2927">
        <v>6.6</v>
      </c>
      <c r="P2927" s="14">
        <f t="shared" si="45"/>
        <v>5.9399999999999995</v>
      </c>
      <c r="Q2927">
        <f>COUNTIF(preprocessed!$D$2:$D$3791,director!N816)</f>
        <v>7</v>
      </c>
      <c r="R2927" s="43" cm="1">
        <f t="array" ref="R2927">COUNTIF(Table2[Average imdb],"&lt;"&amp;Table2[[#This Row],[Average imdb]])/COUNT((Table2[Average imdb])-1)</f>
        <v>0.22717678100263852</v>
      </c>
    </row>
    <row r="2928" spans="14:18" x14ac:dyDescent="0.3">
      <c r="N2928" t="s">
        <v>710</v>
      </c>
      <c r="O2928">
        <v>4.9000000000000004</v>
      </c>
      <c r="P2928" s="14">
        <f t="shared" si="45"/>
        <v>5.9399999999999995</v>
      </c>
      <c r="Q2928">
        <f>COUNTIF(preprocessed!$D$2:$D$3791,director!N361)</f>
        <v>6</v>
      </c>
      <c r="R2928" s="43" cm="1">
        <f t="array" ref="R2928">COUNTIF(Table2[Average imdb],"&lt;"&amp;Table2[[#This Row],[Average imdb]])/COUNT((Table2[Average imdb])-1)</f>
        <v>0.22717678100263852</v>
      </c>
    </row>
    <row r="2929" spans="14:18" x14ac:dyDescent="0.3">
      <c r="N2929" t="s">
        <v>710</v>
      </c>
      <c r="O2929">
        <v>6.9</v>
      </c>
      <c r="P2929" s="14">
        <f t="shared" si="45"/>
        <v>5.9399999999999995</v>
      </c>
      <c r="Q2929">
        <f>COUNTIF(preprocessed!$D$2:$D$3791,director!N143)</f>
        <v>10</v>
      </c>
      <c r="R2929" s="43" cm="1">
        <f t="array" ref="R2929">COUNTIF(Table2[Average imdb],"&lt;"&amp;Table2[[#This Row],[Average imdb]])/COUNT((Table2[Average imdb])-1)</f>
        <v>0.22717678100263852</v>
      </c>
    </row>
    <row r="2930" spans="14:18" x14ac:dyDescent="0.3">
      <c r="N2930" t="s">
        <v>710</v>
      </c>
      <c r="O2930">
        <v>5.9</v>
      </c>
      <c r="P2930" s="14">
        <f t="shared" si="45"/>
        <v>5.9399999999999995</v>
      </c>
      <c r="Q2930">
        <f>COUNTIF(preprocessed!$D$2:$D$3791,director!N266)</f>
        <v>1</v>
      </c>
      <c r="R2930" s="43" cm="1">
        <f t="array" ref="R2930">COUNTIF(Table2[Average imdb],"&lt;"&amp;Table2[[#This Row],[Average imdb]])/COUNT((Table2[Average imdb])-1)</f>
        <v>0.22717678100263852</v>
      </c>
    </row>
    <row r="2931" spans="14:18" x14ac:dyDescent="0.3">
      <c r="N2931" t="s">
        <v>368</v>
      </c>
      <c r="O2931">
        <v>4.9000000000000004</v>
      </c>
      <c r="P2931" s="14">
        <f t="shared" si="45"/>
        <v>5.9333333333333336</v>
      </c>
      <c r="Q2931">
        <f>COUNTIF(preprocessed!$D$2:$D$3791,director!N249)</f>
        <v>3</v>
      </c>
      <c r="R2931" s="43" cm="1">
        <f t="array" ref="R2931">COUNTIF(Table2[Average imdb],"&lt;"&amp;Table2[[#This Row],[Average imdb]])/COUNT((Table2[Average imdb])-1)</f>
        <v>0.22638522427440633</v>
      </c>
    </row>
    <row r="2932" spans="14:18" x14ac:dyDescent="0.3">
      <c r="N2932" t="s">
        <v>368</v>
      </c>
      <c r="O2932">
        <v>6.4</v>
      </c>
      <c r="P2932" s="14">
        <f t="shared" si="45"/>
        <v>5.9333333333333336</v>
      </c>
      <c r="Q2932">
        <f>COUNTIF(preprocessed!$D$2:$D$3791,director!N772)</f>
        <v>3</v>
      </c>
      <c r="R2932" s="43" cm="1">
        <f t="array" ref="R2932">COUNTIF(Table2[Average imdb],"&lt;"&amp;Table2[[#This Row],[Average imdb]])/COUNT((Table2[Average imdb])-1)</f>
        <v>0.22638522427440633</v>
      </c>
    </row>
    <row r="2933" spans="14:18" x14ac:dyDescent="0.3">
      <c r="N2933" t="s">
        <v>368</v>
      </c>
      <c r="O2933">
        <v>6.5</v>
      </c>
      <c r="P2933" s="14">
        <f t="shared" si="45"/>
        <v>5.9333333333333336</v>
      </c>
      <c r="Q2933">
        <f>COUNTIF(preprocessed!$D$2:$D$3791,director!N68)</f>
        <v>1</v>
      </c>
      <c r="R2933" s="43" cm="1">
        <f t="array" ref="R2933">COUNTIF(Table2[Average imdb],"&lt;"&amp;Table2[[#This Row],[Average imdb]])/COUNT((Table2[Average imdb])-1)</f>
        <v>0.22638522427440633</v>
      </c>
    </row>
    <row r="2934" spans="14:18" x14ac:dyDescent="0.3">
      <c r="N2934" t="s">
        <v>6320</v>
      </c>
      <c r="O2934">
        <v>6</v>
      </c>
      <c r="P2934" s="14">
        <f t="shared" si="45"/>
        <v>5.9</v>
      </c>
      <c r="Q2934">
        <f>COUNTIF(preprocessed!$D$2:$D$3791,director!N1674)</f>
        <v>15</v>
      </c>
      <c r="R2934" s="43" cm="1">
        <f t="array" ref="R2934">COUNTIF(Table2[Average imdb],"&lt;"&amp;Table2[[#This Row],[Average imdb]])/COUNT((Table2[Average imdb])-1)</f>
        <v>0.20976253298153033</v>
      </c>
    </row>
    <row r="2935" spans="14:18" x14ac:dyDescent="0.3">
      <c r="N2935" t="s">
        <v>2246</v>
      </c>
      <c r="O2935">
        <v>5.3</v>
      </c>
      <c r="P2935" s="14">
        <f t="shared" si="45"/>
        <v>5.9</v>
      </c>
      <c r="Q2935">
        <f>COUNTIF(preprocessed!$D$2:$D$3791,director!N530)</f>
        <v>13</v>
      </c>
      <c r="R2935" s="43" cm="1">
        <f t="array" ref="R2935">COUNTIF(Table2[Average imdb],"&lt;"&amp;Table2[[#This Row],[Average imdb]])/COUNT((Table2[Average imdb])-1)</f>
        <v>0.20976253298153033</v>
      </c>
    </row>
    <row r="2936" spans="14:18" x14ac:dyDescent="0.3">
      <c r="N2936" t="s">
        <v>5418</v>
      </c>
      <c r="O2936">
        <v>6.4</v>
      </c>
      <c r="P2936" s="14">
        <f t="shared" si="45"/>
        <v>5.9</v>
      </c>
      <c r="Q2936">
        <f>COUNTIF(preprocessed!$D$2:$D$3791,director!N1928)</f>
        <v>13</v>
      </c>
      <c r="R2936" s="43" cm="1">
        <f t="array" ref="R2936">COUNTIF(Table2[Average imdb],"&lt;"&amp;Table2[[#This Row],[Average imdb]])/COUNT((Table2[Average imdb])-1)</f>
        <v>0.20976253298153033</v>
      </c>
    </row>
    <row r="2937" spans="14:18" x14ac:dyDescent="0.3">
      <c r="N2937" t="s">
        <v>8486</v>
      </c>
      <c r="O2937">
        <v>5.7</v>
      </c>
      <c r="P2937" s="14">
        <f t="shared" si="45"/>
        <v>5.9</v>
      </c>
      <c r="Q2937">
        <f>COUNTIF(preprocessed!$D$2:$D$3791,director!N2317)</f>
        <v>12</v>
      </c>
      <c r="R2937" s="43" cm="1">
        <f t="array" ref="R2937">COUNTIF(Table2[Average imdb],"&lt;"&amp;Table2[[#This Row],[Average imdb]])/COUNT((Table2[Average imdb])-1)</f>
        <v>0.20976253298153033</v>
      </c>
    </row>
    <row r="2938" spans="14:18" x14ac:dyDescent="0.3">
      <c r="N2938" t="s">
        <v>6851</v>
      </c>
      <c r="O2938">
        <v>5.9</v>
      </c>
      <c r="P2938" s="14">
        <f t="shared" si="45"/>
        <v>5.9</v>
      </c>
      <c r="Q2938">
        <f>COUNTIF(preprocessed!$D$2:$D$3791,director!N1833)</f>
        <v>5</v>
      </c>
      <c r="R2938" s="43" cm="1">
        <f t="array" ref="R2938">COUNTIF(Table2[Average imdb],"&lt;"&amp;Table2[[#This Row],[Average imdb]])/COUNT((Table2[Average imdb])-1)</f>
        <v>0.20976253298153033</v>
      </c>
    </row>
    <row r="2939" spans="14:18" x14ac:dyDescent="0.3">
      <c r="N2939" t="s">
        <v>5765</v>
      </c>
      <c r="O2939">
        <v>5.9</v>
      </c>
      <c r="P2939" s="14">
        <f t="shared" si="45"/>
        <v>5.9</v>
      </c>
      <c r="Q2939">
        <f>COUNTIF(preprocessed!$D$2:$D$3791,director!N1517)</f>
        <v>3</v>
      </c>
      <c r="R2939" s="43" cm="1">
        <f t="array" ref="R2939">COUNTIF(Table2[Average imdb],"&lt;"&amp;Table2[[#This Row],[Average imdb]])/COUNT((Table2[Average imdb])-1)</f>
        <v>0.20976253298153033</v>
      </c>
    </row>
    <row r="2940" spans="14:18" x14ac:dyDescent="0.3">
      <c r="N2940" t="s">
        <v>8977</v>
      </c>
      <c r="O2940">
        <v>5.9</v>
      </c>
      <c r="P2940" s="14">
        <f t="shared" si="45"/>
        <v>5.9</v>
      </c>
      <c r="Q2940">
        <f>COUNTIF(preprocessed!$D$2:$D$3791,director!N2465)</f>
        <v>9</v>
      </c>
      <c r="R2940" s="43" cm="1">
        <f t="array" ref="R2940">COUNTIF(Table2[Average imdb],"&lt;"&amp;Table2[[#This Row],[Average imdb]])/COUNT((Table2[Average imdb])-1)</f>
        <v>0.20976253298153033</v>
      </c>
    </row>
    <row r="2941" spans="14:18" x14ac:dyDescent="0.3">
      <c r="N2941" t="s">
        <v>11164</v>
      </c>
      <c r="O2941">
        <v>5.9</v>
      </c>
      <c r="P2941" s="14">
        <f t="shared" si="45"/>
        <v>5.9</v>
      </c>
      <c r="Q2941">
        <f>COUNTIF(preprocessed!$D$2:$D$3791,director!N3101)</f>
        <v>9</v>
      </c>
      <c r="R2941" s="43" cm="1">
        <f t="array" ref="R2941">COUNTIF(Table2[Average imdb],"&lt;"&amp;Table2[[#This Row],[Average imdb]])/COUNT((Table2[Average imdb])-1)</f>
        <v>0.20976253298153033</v>
      </c>
    </row>
    <row r="2942" spans="14:18" x14ac:dyDescent="0.3">
      <c r="N2942" t="s">
        <v>2496</v>
      </c>
      <c r="O2942">
        <v>4.2</v>
      </c>
      <c r="P2942" s="14">
        <f t="shared" si="45"/>
        <v>5.9</v>
      </c>
      <c r="Q2942">
        <f>COUNTIF(preprocessed!$D$2:$D$3791,director!N597)</f>
        <v>2</v>
      </c>
      <c r="R2942" s="43" cm="1">
        <f t="array" ref="R2942">COUNTIF(Table2[Average imdb],"&lt;"&amp;Table2[[#This Row],[Average imdb]])/COUNT((Table2[Average imdb])-1)</f>
        <v>0.20976253298153033</v>
      </c>
    </row>
    <row r="2943" spans="14:18" x14ac:dyDescent="0.3">
      <c r="N2943" t="s">
        <v>2590</v>
      </c>
      <c r="O2943">
        <v>5.5</v>
      </c>
      <c r="P2943" s="14">
        <f t="shared" si="45"/>
        <v>5.9</v>
      </c>
      <c r="Q2943">
        <f>COUNTIF(preprocessed!$D$2:$D$3791,director!N623)</f>
        <v>7</v>
      </c>
      <c r="R2943" s="43" cm="1">
        <f t="array" ref="R2943">COUNTIF(Table2[Average imdb],"&lt;"&amp;Table2[[#This Row],[Average imdb]])/COUNT((Table2[Average imdb])-1)</f>
        <v>0.20976253298153033</v>
      </c>
    </row>
    <row r="2944" spans="14:18" x14ac:dyDescent="0.3">
      <c r="N2944" t="s">
        <v>2959</v>
      </c>
      <c r="O2944">
        <v>5.9</v>
      </c>
      <c r="P2944" s="14">
        <f t="shared" si="45"/>
        <v>5.9</v>
      </c>
      <c r="Q2944">
        <f>COUNTIF(preprocessed!$D$2:$D$3791,director!N724)</f>
        <v>7</v>
      </c>
      <c r="R2944" s="43" cm="1">
        <f t="array" ref="R2944">COUNTIF(Table2[Average imdb],"&lt;"&amp;Table2[[#This Row],[Average imdb]])/COUNT((Table2[Average imdb])-1)</f>
        <v>0.20976253298153033</v>
      </c>
    </row>
    <row r="2945" spans="14:18" x14ac:dyDescent="0.3">
      <c r="N2945" t="s">
        <v>5284</v>
      </c>
      <c r="O2945">
        <v>5.9</v>
      </c>
      <c r="P2945" s="14">
        <f t="shared" si="45"/>
        <v>5.9</v>
      </c>
      <c r="Q2945">
        <f>COUNTIF(preprocessed!$D$2:$D$3791,director!N1375)</f>
        <v>7</v>
      </c>
      <c r="R2945" s="43" cm="1">
        <f t="array" ref="R2945">COUNTIF(Table2[Average imdb],"&lt;"&amp;Table2[[#This Row],[Average imdb]])/COUNT((Table2[Average imdb])-1)</f>
        <v>0.20976253298153033</v>
      </c>
    </row>
    <row r="2946" spans="14:18" x14ac:dyDescent="0.3">
      <c r="N2946" t="s">
        <v>7192</v>
      </c>
      <c r="O2946">
        <v>5.3</v>
      </c>
      <c r="P2946" s="14">
        <f t="shared" ref="P2946:P3009" si="46">AVERAGEIF($N$2:$N$3791,N2946,$O$2:$O$3791)</f>
        <v>5.9</v>
      </c>
      <c r="Q2946">
        <f>COUNTIF(preprocessed!$D$2:$D$3791,director!N1935)</f>
        <v>7</v>
      </c>
      <c r="R2946" s="43" cm="1">
        <f t="array" ref="R2946">COUNTIF(Table2[Average imdb],"&lt;"&amp;Table2[[#This Row],[Average imdb]])/COUNT((Table2[Average imdb])-1)</f>
        <v>0.20976253298153033</v>
      </c>
    </row>
    <row r="2947" spans="14:18" x14ac:dyDescent="0.3">
      <c r="N2947" t="s">
        <v>2496</v>
      </c>
      <c r="O2947">
        <v>6.3</v>
      </c>
      <c r="P2947" s="14">
        <f t="shared" si="46"/>
        <v>5.9</v>
      </c>
      <c r="Q2947">
        <f>COUNTIF(preprocessed!$D$2:$D$3791,director!N716)</f>
        <v>6</v>
      </c>
      <c r="R2947" s="43" cm="1">
        <f t="array" ref="R2947">COUNTIF(Table2[Average imdb],"&lt;"&amp;Table2[[#This Row],[Average imdb]])/COUNT((Table2[Average imdb])-1)</f>
        <v>0.20976253298153033</v>
      </c>
    </row>
    <row r="2948" spans="14:18" x14ac:dyDescent="0.3">
      <c r="N2948" t="s">
        <v>6783</v>
      </c>
      <c r="O2948">
        <v>5.9</v>
      </c>
      <c r="P2948" s="14">
        <f t="shared" si="46"/>
        <v>5.9</v>
      </c>
      <c r="Q2948">
        <f>COUNTIF(preprocessed!$D$2:$D$3791,director!N1813)</f>
        <v>12</v>
      </c>
      <c r="R2948" s="43" cm="1">
        <f t="array" ref="R2948">COUNTIF(Table2[Average imdb],"&lt;"&amp;Table2[[#This Row],[Average imdb]])/COUNT((Table2[Average imdb])-1)</f>
        <v>0.20976253298153033</v>
      </c>
    </row>
    <row r="2949" spans="14:18" x14ac:dyDescent="0.3">
      <c r="N2949" t="s">
        <v>7192</v>
      </c>
      <c r="O2949">
        <v>6.5</v>
      </c>
      <c r="P2949" s="14">
        <f t="shared" si="46"/>
        <v>5.9</v>
      </c>
      <c r="Q2949">
        <f>COUNTIF(preprocessed!$D$2:$D$3791,director!N2764)</f>
        <v>5</v>
      </c>
      <c r="R2949" s="43" cm="1">
        <f t="array" ref="R2949">COUNTIF(Table2[Average imdb],"&lt;"&amp;Table2[[#This Row],[Average imdb]])/COUNT((Table2[Average imdb])-1)</f>
        <v>0.20976253298153033</v>
      </c>
    </row>
    <row r="2950" spans="14:18" x14ac:dyDescent="0.3">
      <c r="N2950" t="s">
        <v>9996</v>
      </c>
      <c r="O2950">
        <v>5.9</v>
      </c>
      <c r="P2950" s="14">
        <f t="shared" si="46"/>
        <v>5.9</v>
      </c>
      <c r="Q2950">
        <f>COUNTIF(preprocessed!$D$2:$D$3791,director!N2769)</f>
        <v>5</v>
      </c>
      <c r="R2950" s="43" cm="1">
        <f t="array" ref="R2950">COUNTIF(Table2[Average imdb],"&lt;"&amp;Table2[[#This Row],[Average imdb]])/COUNT((Table2[Average imdb])-1)</f>
        <v>0.20976253298153033</v>
      </c>
    </row>
    <row r="2951" spans="14:18" x14ac:dyDescent="0.3">
      <c r="N2951" t="s">
        <v>10001</v>
      </c>
      <c r="O2951">
        <v>5.9</v>
      </c>
      <c r="P2951" s="14">
        <f t="shared" si="46"/>
        <v>5.9</v>
      </c>
      <c r="Q2951">
        <f>COUNTIF(preprocessed!$D$2:$D$3791,director!N2771)</f>
        <v>5</v>
      </c>
      <c r="R2951" s="43" cm="1">
        <f t="array" ref="R2951">COUNTIF(Table2[Average imdb],"&lt;"&amp;Table2[[#This Row],[Average imdb]])/COUNT((Table2[Average imdb])-1)</f>
        <v>0.20976253298153033</v>
      </c>
    </row>
    <row r="2952" spans="14:18" x14ac:dyDescent="0.3">
      <c r="N2952" t="s">
        <v>2496</v>
      </c>
      <c r="O2952">
        <v>6.2</v>
      </c>
      <c r="P2952" s="14">
        <f t="shared" si="46"/>
        <v>5.9</v>
      </c>
      <c r="Q2952">
        <f>COUNTIF(preprocessed!$D$2:$D$3791,director!N1210)</f>
        <v>4</v>
      </c>
      <c r="R2952" s="43" cm="1">
        <f t="array" ref="R2952">COUNTIF(Table2[Average imdb],"&lt;"&amp;Table2[[#This Row],[Average imdb]])/COUNT((Table2[Average imdb])-1)</f>
        <v>0.20976253298153033</v>
      </c>
    </row>
    <row r="2953" spans="14:18" x14ac:dyDescent="0.3">
      <c r="N2953" t="s">
        <v>5157</v>
      </c>
      <c r="O2953">
        <v>6.9</v>
      </c>
      <c r="P2953" s="14">
        <f t="shared" si="46"/>
        <v>5.9</v>
      </c>
      <c r="Q2953">
        <f>COUNTIF(preprocessed!$D$2:$D$3791,director!N1339)</f>
        <v>2</v>
      </c>
      <c r="R2953" s="43" cm="1">
        <f t="array" ref="R2953">COUNTIF(Table2[Average imdb],"&lt;"&amp;Table2[[#This Row],[Average imdb]])/COUNT((Table2[Average imdb])-1)</f>
        <v>0.20976253298153033</v>
      </c>
    </row>
    <row r="2954" spans="14:18" x14ac:dyDescent="0.3">
      <c r="N2954" t="s">
        <v>5418</v>
      </c>
      <c r="O2954">
        <v>5.4</v>
      </c>
      <c r="P2954" s="14">
        <f t="shared" si="46"/>
        <v>5.9</v>
      </c>
      <c r="Q2954">
        <f>COUNTIF(preprocessed!$D$2:$D$3791,director!N1412)</f>
        <v>4</v>
      </c>
      <c r="R2954" s="43" cm="1">
        <f t="array" ref="R2954">COUNTIF(Table2[Average imdb],"&lt;"&amp;Table2[[#This Row],[Average imdb]])/COUNT((Table2[Average imdb])-1)</f>
        <v>0.20976253298153033</v>
      </c>
    </row>
    <row r="2955" spans="14:18" x14ac:dyDescent="0.3">
      <c r="N2955" t="s">
        <v>9224</v>
      </c>
      <c r="O2955">
        <v>5.9</v>
      </c>
      <c r="P2955" s="14">
        <f t="shared" si="46"/>
        <v>5.9</v>
      </c>
      <c r="Q2955">
        <f>COUNTIF(preprocessed!$D$2:$D$3791,director!N2542)</f>
        <v>2</v>
      </c>
      <c r="R2955" s="43" cm="1">
        <f t="array" ref="R2955">COUNTIF(Table2[Average imdb],"&lt;"&amp;Table2[[#This Row],[Average imdb]])/COUNT((Table2[Average imdb])-1)</f>
        <v>0.20976253298153033</v>
      </c>
    </row>
    <row r="2956" spans="14:18" x14ac:dyDescent="0.3">
      <c r="N2956" t="s">
        <v>10039</v>
      </c>
      <c r="O2956">
        <v>5.9</v>
      </c>
      <c r="P2956" s="14">
        <f t="shared" si="46"/>
        <v>5.9</v>
      </c>
      <c r="Q2956">
        <f>COUNTIF(preprocessed!$D$2:$D$3791,director!N2783)</f>
        <v>4</v>
      </c>
      <c r="R2956" s="43" cm="1">
        <f t="array" ref="R2956">COUNTIF(Table2[Average imdb],"&lt;"&amp;Table2[[#This Row],[Average imdb]])/COUNT((Table2[Average imdb])-1)</f>
        <v>0.20976253298153033</v>
      </c>
    </row>
    <row r="2957" spans="14:18" x14ac:dyDescent="0.3">
      <c r="N2957" t="s">
        <v>10049</v>
      </c>
      <c r="O2957">
        <v>5.9</v>
      </c>
      <c r="P2957" s="14">
        <f t="shared" si="46"/>
        <v>5.9</v>
      </c>
      <c r="Q2957">
        <f>COUNTIF(preprocessed!$D$2:$D$3791,director!N2785)</f>
        <v>4</v>
      </c>
      <c r="R2957" s="43" cm="1">
        <f t="array" ref="R2957">COUNTIF(Table2[Average imdb],"&lt;"&amp;Table2[[#This Row],[Average imdb]])/COUNT((Table2[Average imdb])-1)</f>
        <v>0.20976253298153033</v>
      </c>
    </row>
    <row r="2958" spans="14:18" x14ac:dyDescent="0.3">
      <c r="N2958" t="s">
        <v>12134</v>
      </c>
      <c r="O2958">
        <v>5.9</v>
      </c>
      <c r="P2958" s="14">
        <f t="shared" si="46"/>
        <v>5.9</v>
      </c>
      <c r="Q2958">
        <f>COUNTIF(preprocessed!$D$2:$D$3791,director!N3361)</f>
        <v>2</v>
      </c>
      <c r="R2958" s="43" cm="1">
        <f t="array" ref="R2958">COUNTIF(Table2[Average imdb],"&lt;"&amp;Table2[[#This Row],[Average imdb]])/COUNT((Table2[Average imdb])-1)</f>
        <v>0.20976253298153033</v>
      </c>
    </row>
    <row r="2959" spans="14:18" x14ac:dyDescent="0.3">
      <c r="N2959" t="s">
        <v>12427</v>
      </c>
      <c r="O2959">
        <v>5.9</v>
      </c>
      <c r="P2959" s="14">
        <f t="shared" si="46"/>
        <v>5.9</v>
      </c>
      <c r="Q2959">
        <f>COUNTIF(preprocessed!$D$2:$D$3791,director!N3433)</f>
        <v>4</v>
      </c>
      <c r="R2959" s="43" cm="1">
        <f t="array" ref="R2959">COUNTIF(Table2[Average imdb],"&lt;"&amp;Table2[[#This Row],[Average imdb]])/COUNT((Table2[Average imdb])-1)</f>
        <v>0.20976253298153033</v>
      </c>
    </row>
    <row r="2960" spans="14:18" x14ac:dyDescent="0.3">
      <c r="N2960" t="s">
        <v>3180</v>
      </c>
      <c r="O2960">
        <v>5.9</v>
      </c>
      <c r="P2960" s="14">
        <f t="shared" si="46"/>
        <v>5.9</v>
      </c>
      <c r="Q2960">
        <f>COUNTIF(preprocessed!$D$2:$D$3791,director!N780)</f>
        <v>3</v>
      </c>
      <c r="R2960" s="43" cm="1">
        <f t="array" ref="R2960">COUNTIF(Table2[Average imdb],"&lt;"&amp;Table2[[#This Row],[Average imdb]])/COUNT((Table2[Average imdb])-1)</f>
        <v>0.20976253298153033</v>
      </c>
    </row>
    <row r="2961" spans="14:18" x14ac:dyDescent="0.3">
      <c r="N2961" t="s">
        <v>1071</v>
      </c>
      <c r="O2961">
        <v>4.5</v>
      </c>
      <c r="P2961" s="14">
        <f t="shared" si="46"/>
        <v>5.9</v>
      </c>
      <c r="Q2961">
        <f>COUNTIF(preprocessed!$D$2:$D$3791,director!N1310)</f>
        <v>1</v>
      </c>
      <c r="R2961" s="43" cm="1">
        <f t="array" ref="R2961">COUNTIF(Table2[Average imdb],"&lt;"&amp;Table2[[#This Row],[Average imdb]])/COUNT((Table2[Average imdb])-1)</f>
        <v>0.20976253298153033</v>
      </c>
    </row>
    <row r="2962" spans="14:18" x14ac:dyDescent="0.3">
      <c r="N2962" t="s">
        <v>6320</v>
      </c>
      <c r="O2962">
        <v>5.8</v>
      </c>
      <c r="P2962" s="14">
        <f t="shared" si="46"/>
        <v>5.9</v>
      </c>
      <c r="Q2962">
        <f>COUNTIF(preprocessed!$D$2:$D$3791,director!N1947)</f>
        <v>3</v>
      </c>
      <c r="R2962" s="43" cm="1">
        <f t="array" ref="R2962">COUNTIF(Table2[Average imdb],"&lt;"&amp;Table2[[#This Row],[Average imdb]])/COUNT((Table2[Average imdb])-1)</f>
        <v>0.20976253298153033</v>
      </c>
    </row>
    <row r="2963" spans="14:18" x14ac:dyDescent="0.3">
      <c r="N2963" t="s">
        <v>7422</v>
      </c>
      <c r="O2963">
        <v>5.9</v>
      </c>
      <c r="P2963" s="14">
        <f t="shared" si="46"/>
        <v>5.9</v>
      </c>
      <c r="Q2963">
        <f>COUNTIF(preprocessed!$D$2:$D$3791,director!N2006)</f>
        <v>3</v>
      </c>
      <c r="R2963" s="43" cm="1">
        <f t="array" ref="R2963">COUNTIF(Table2[Average imdb],"&lt;"&amp;Table2[[#This Row],[Average imdb]])/COUNT((Table2[Average imdb])-1)</f>
        <v>0.20976253298153033</v>
      </c>
    </row>
    <row r="2964" spans="14:18" x14ac:dyDescent="0.3">
      <c r="N2964" t="s">
        <v>8550</v>
      </c>
      <c r="O2964">
        <v>5.9</v>
      </c>
      <c r="P2964" s="14">
        <f t="shared" si="46"/>
        <v>5.9</v>
      </c>
      <c r="Q2964">
        <f>COUNTIF(preprocessed!$D$2:$D$3791,director!N2336)</f>
        <v>3</v>
      </c>
      <c r="R2964" s="43" cm="1">
        <f t="array" ref="R2964">COUNTIF(Table2[Average imdb],"&lt;"&amp;Table2[[#This Row],[Average imdb]])/COUNT((Table2[Average imdb])-1)</f>
        <v>0.20976253298153033</v>
      </c>
    </row>
    <row r="2965" spans="14:18" x14ac:dyDescent="0.3">
      <c r="N2965" t="s">
        <v>8486</v>
      </c>
      <c r="O2965">
        <v>6.1</v>
      </c>
      <c r="P2965" s="14">
        <f t="shared" si="46"/>
        <v>5.9</v>
      </c>
      <c r="Q2965">
        <f>COUNTIF(preprocessed!$D$2:$D$3791,director!N2379)</f>
        <v>1</v>
      </c>
      <c r="R2965" s="43" cm="1">
        <f t="array" ref="R2965">COUNTIF(Table2[Average imdb],"&lt;"&amp;Table2[[#This Row],[Average imdb]])/COUNT((Table2[Average imdb])-1)</f>
        <v>0.20976253298153033</v>
      </c>
    </row>
    <row r="2966" spans="14:18" x14ac:dyDescent="0.3">
      <c r="N2966" t="s">
        <v>2246</v>
      </c>
      <c r="O2966">
        <v>6.6</v>
      </c>
      <c r="P2966" s="14">
        <f t="shared" si="46"/>
        <v>5.9</v>
      </c>
      <c r="Q2966">
        <f>COUNTIF(preprocessed!$D$2:$D$3791,director!N2432)</f>
        <v>3</v>
      </c>
      <c r="R2966" s="43" cm="1">
        <f t="array" ref="R2966">COUNTIF(Table2[Average imdb],"&lt;"&amp;Table2[[#This Row],[Average imdb]])/COUNT((Table2[Average imdb])-1)</f>
        <v>0.20976253298153033</v>
      </c>
    </row>
    <row r="2967" spans="14:18" x14ac:dyDescent="0.3">
      <c r="N2967" t="s">
        <v>9317</v>
      </c>
      <c r="O2967">
        <v>5.9</v>
      </c>
      <c r="P2967" s="14">
        <f t="shared" si="46"/>
        <v>5.9</v>
      </c>
      <c r="Q2967">
        <f>COUNTIF(preprocessed!$D$2:$D$3791,director!N2568)</f>
        <v>3</v>
      </c>
      <c r="R2967" s="43" cm="1">
        <f t="array" ref="R2967">COUNTIF(Table2[Average imdb],"&lt;"&amp;Table2[[#This Row],[Average imdb]])/COUNT((Table2[Average imdb])-1)</f>
        <v>0.20976253298153033</v>
      </c>
    </row>
    <row r="2968" spans="14:18" x14ac:dyDescent="0.3">
      <c r="N2968" t="s">
        <v>11528</v>
      </c>
      <c r="O2968">
        <v>5.9</v>
      </c>
      <c r="P2968" s="14">
        <f t="shared" si="46"/>
        <v>5.9</v>
      </c>
      <c r="Q2968">
        <f>COUNTIF(preprocessed!$D$2:$D$3791,director!N3198)</f>
        <v>3</v>
      </c>
      <c r="R2968" s="43" cm="1">
        <f t="array" ref="R2968">COUNTIF(Table2[Average imdb],"&lt;"&amp;Table2[[#This Row],[Average imdb]])/COUNT((Table2[Average imdb])-1)</f>
        <v>0.20976253298153033</v>
      </c>
    </row>
    <row r="2969" spans="14:18" x14ac:dyDescent="0.3">
      <c r="N2969" t="s">
        <v>1071</v>
      </c>
      <c r="O2969">
        <v>7.3</v>
      </c>
      <c r="P2969" s="14">
        <f t="shared" si="46"/>
        <v>5.9</v>
      </c>
      <c r="Q2969">
        <f>COUNTIF(preprocessed!$D$2:$D$3791,director!N233)</f>
        <v>2</v>
      </c>
      <c r="R2969" s="43" cm="1">
        <f t="array" ref="R2969">COUNTIF(Table2[Average imdb],"&lt;"&amp;Table2[[#This Row],[Average imdb]])/COUNT((Table2[Average imdb])-1)</f>
        <v>0.20976253298153033</v>
      </c>
    </row>
    <row r="2970" spans="14:18" x14ac:dyDescent="0.3">
      <c r="N2970" t="s">
        <v>3717</v>
      </c>
      <c r="O2970">
        <v>5.9</v>
      </c>
      <c r="P2970" s="14">
        <f t="shared" si="46"/>
        <v>5.9</v>
      </c>
      <c r="Q2970">
        <f>COUNTIF(preprocessed!$D$2:$D$3791,director!N932)</f>
        <v>4</v>
      </c>
      <c r="R2970" s="43" cm="1">
        <f t="array" ref="R2970">COUNTIF(Table2[Average imdb],"&lt;"&amp;Table2[[#This Row],[Average imdb]])/COUNT((Table2[Average imdb])-1)</f>
        <v>0.20976253298153033</v>
      </c>
    </row>
    <row r="2971" spans="14:18" x14ac:dyDescent="0.3">
      <c r="N2971" t="s">
        <v>4523</v>
      </c>
      <c r="O2971">
        <v>5.9</v>
      </c>
      <c r="P2971" s="14">
        <f t="shared" si="46"/>
        <v>5.9</v>
      </c>
      <c r="Q2971">
        <f>COUNTIF(preprocessed!$D$2:$D$3791,director!N1162)</f>
        <v>6</v>
      </c>
      <c r="R2971" s="43" cm="1">
        <f t="array" ref="R2971">COUNTIF(Table2[Average imdb],"&lt;"&amp;Table2[[#This Row],[Average imdb]])/COUNT((Table2[Average imdb])-1)</f>
        <v>0.20976253298153033</v>
      </c>
    </row>
    <row r="2972" spans="14:18" x14ac:dyDescent="0.3">
      <c r="N2972" t="s">
        <v>5187</v>
      </c>
      <c r="O2972">
        <v>5.9</v>
      </c>
      <c r="P2972" s="14">
        <f t="shared" si="46"/>
        <v>5.9</v>
      </c>
      <c r="Q2972">
        <f>COUNTIF(preprocessed!$D$2:$D$3791,director!N1349)</f>
        <v>4</v>
      </c>
      <c r="R2972" s="43" cm="1">
        <f t="array" ref="R2972">COUNTIF(Table2[Average imdb],"&lt;"&amp;Table2[[#This Row],[Average imdb]])/COUNT((Table2[Average imdb])-1)</f>
        <v>0.20976253298153033</v>
      </c>
    </row>
    <row r="2973" spans="14:18" x14ac:dyDescent="0.3">
      <c r="N2973" t="s">
        <v>5937</v>
      </c>
      <c r="O2973">
        <v>5.9</v>
      </c>
      <c r="P2973" s="14">
        <f t="shared" si="46"/>
        <v>5.9</v>
      </c>
      <c r="Q2973">
        <f>COUNTIF(preprocessed!$D$2:$D$3791,director!N1566)</f>
        <v>2</v>
      </c>
      <c r="R2973" s="43" cm="1">
        <f t="array" ref="R2973">COUNTIF(Table2[Average imdb],"&lt;"&amp;Table2[[#This Row],[Average imdb]])/COUNT((Table2[Average imdb])-1)</f>
        <v>0.20976253298153033</v>
      </c>
    </row>
    <row r="2974" spans="14:18" x14ac:dyDescent="0.3">
      <c r="N2974" t="s">
        <v>9200</v>
      </c>
      <c r="O2974">
        <v>5.9</v>
      </c>
      <c r="P2974" s="14">
        <f t="shared" si="46"/>
        <v>5.9</v>
      </c>
      <c r="Q2974">
        <f>COUNTIF(preprocessed!$D$2:$D$3791,director!N2534)</f>
        <v>1</v>
      </c>
      <c r="R2974" s="43" cm="1">
        <f t="array" ref="R2974">COUNTIF(Table2[Average imdb],"&lt;"&amp;Table2[[#This Row],[Average imdb]])/COUNT((Table2[Average imdb])-1)</f>
        <v>0.20976253298153033</v>
      </c>
    </row>
    <row r="2975" spans="14:18" x14ac:dyDescent="0.3">
      <c r="N2975" t="s">
        <v>11824</v>
      </c>
      <c r="O2975">
        <v>5.9</v>
      </c>
      <c r="P2975" s="14">
        <f t="shared" si="46"/>
        <v>5.9</v>
      </c>
      <c r="Q2975">
        <f>COUNTIF(preprocessed!$D$2:$D$3791,director!N3278)</f>
        <v>4</v>
      </c>
      <c r="R2975" s="43" cm="1">
        <f t="array" ref="R2975">COUNTIF(Table2[Average imdb],"&lt;"&amp;Table2[[#This Row],[Average imdb]])/COUNT((Table2[Average imdb])-1)</f>
        <v>0.20976253298153033</v>
      </c>
    </row>
    <row r="2976" spans="14:18" x14ac:dyDescent="0.3">
      <c r="N2976" t="s">
        <v>12155</v>
      </c>
      <c r="O2976">
        <v>5.9</v>
      </c>
      <c r="P2976" s="14">
        <f t="shared" si="46"/>
        <v>5.9</v>
      </c>
      <c r="Q2976">
        <f>COUNTIF(preprocessed!$D$2:$D$3791,director!N3366)</f>
        <v>2</v>
      </c>
      <c r="R2976" s="43" cm="1">
        <f t="array" ref="R2976">COUNTIF(Table2[Average imdb],"&lt;"&amp;Table2[[#This Row],[Average imdb]])/COUNT((Table2[Average imdb])-1)</f>
        <v>0.20976253298153033</v>
      </c>
    </row>
    <row r="2977" spans="14:18" x14ac:dyDescent="0.3">
      <c r="N2977" t="s">
        <v>12330</v>
      </c>
      <c r="O2977">
        <v>5.9</v>
      </c>
      <c r="P2977" s="14">
        <f t="shared" si="46"/>
        <v>5.9</v>
      </c>
      <c r="Q2977">
        <f>COUNTIF(preprocessed!$D$2:$D$3791,director!N3409)</f>
        <v>2</v>
      </c>
      <c r="R2977" s="43" cm="1">
        <f t="array" ref="R2977">COUNTIF(Table2[Average imdb],"&lt;"&amp;Table2[[#This Row],[Average imdb]])/COUNT((Table2[Average imdb])-1)</f>
        <v>0.20976253298153033</v>
      </c>
    </row>
    <row r="2978" spans="14:18" x14ac:dyDescent="0.3">
      <c r="N2978" t="s">
        <v>12980</v>
      </c>
      <c r="O2978">
        <v>5.9</v>
      </c>
      <c r="P2978" s="14">
        <f t="shared" si="46"/>
        <v>5.9</v>
      </c>
      <c r="Q2978">
        <f>COUNTIF(preprocessed!$D$2:$D$3791,director!N3568)</f>
        <v>2</v>
      </c>
      <c r="R2978" s="43" cm="1">
        <f t="array" ref="R2978">COUNTIF(Table2[Average imdb],"&lt;"&amp;Table2[[#This Row],[Average imdb]])/COUNT((Table2[Average imdb])-1)</f>
        <v>0.20976253298153033</v>
      </c>
    </row>
    <row r="2979" spans="14:18" x14ac:dyDescent="0.3">
      <c r="N2979" t="s">
        <v>2768</v>
      </c>
      <c r="O2979">
        <v>5.9</v>
      </c>
      <c r="P2979" s="14">
        <f t="shared" si="46"/>
        <v>5.9</v>
      </c>
      <c r="Q2979">
        <f>COUNTIF(preprocessed!$D$2:$D$3791,director!N669)</f>
        <v>2</v>
      </c>
      <c r="R2979" s="43" cm="1">
        <f t="array" ref="R2979">COUNTIF(Table2[Average imdb],"&lt;"&amp;Table2[[#This Row],[Average imdb]])/COUNT((Table2[Average imdb])-1)</f>
        <v>0.20976253298153033</v>
      </c>
    </row>
    <row r="2980" spans="14:18" x14ac:dyDescent="0.3">
      <c r="N2980" t="s">
        <v>2246</v>
      </c>
      <c r="O2980">
        <v>6.3</v>
      </c>
      <c r="P2980" s="14">
        <f t="shared" si="46"/>
        <v>5.9</v>
      </c>
      <c r="Q2980">
        <f>COUNTIF(preprocessed!$D$2:$D$3791,director!N1033)</f>
        <v>1</v>
      </c>
      <c r="R2980" s="43" cm="1">
        <f t="array" ref="R2980">COUNTIF(Table2[Average imdb],"&lt;"&amp;Table2[[#This Row],[Average imdb]])/COUNT((Table2[Average imdb])-1)</f>
        <v>0.20976253298153033</v>
      </c>
    </row>
    <row r="2981" spans="14:18" x14ac:dyDescent="0.3">
      <c r="N2981" t="s">
        <v>5604</v>
      </c>
      <c r="O2981">
        <v>5.9</v>
      </c>
      <c r="P2981" s="14">
        <f t="shared" si="46"/>
        <v>5.9</v>
      </c>
      <c r="Q2981">
        <f>COUNTIF(preprocessed!$D$2:$D$3791,director!N1463)</f>
        <v>1</v>
      </c>
      <c r="R2981" s="43" cm="1">
        <f t="array" ref="R2981">COUNTIF(Table2[Average imdb],"&lt;"&amp;Table2[[#This Row],[Average imdb]])/COUNT((Table2[Average imdb])-1)</f>
        <v>0.20976253298153033</v>
      </c>
    </row>
    <row r="2982" spans="14:18" x14ac:dyDescent="0.3">
      <c r="N2982" t="s">
        <v>6146</v>
      </c>
      <c r="O2982">
        <v>5.9</v>
      </c>
      <c r="P2982" s="14">
        <f t="shared" si="46"/>
        <v>5.9</v>
      </c>
      <c r="Q2982">
        <f>COUNTIF(preprocessed!$D$2:$D$3791,director!N1624)</f>
        <v>1</v>
      </c>
      <c r="R2982" s="43" cm="1">
        <f t="array" ref="R2982">COUNTIF(Table2[Average imdb],"&lt;"&amp;Table2[[#This Row],[Average imdb]])/COUNT((Table2[Average imdb])-1)</f>
        <v>0.20976253298153033</v>
      </c>
    </row>
    <row r="2983" spans="14:18" x14ac:dyDescent="0.3">
      <c r="N2983" t="s">
        <v>2496</v>
      </c>
      <c r="O2983">
        <v>6.9</v>
      </c>
      <c r="P2983" s="14">
        <f t="shared" si="46"/>
        <v>5.9</v>
      </c>
      <c r="Q2983">
        <f>COUNTIF(preprocessed!$D$2:$D$3791,director!N1650)</f>
        <v>4</v>
      </c>
      <c r="R2983" s="43" cm="1">
        <f t="array" ref="R2983">COUNTIF(Table2[Average imdb],"&lt;"&amp;Table2[[#This Row],[Average imdb]])/COUNT((Table2[Average imdb])-1)</f>
        <v>0.20976253298153033</v>
      </c>
    </row>
    <row r="2984" spans="14:18" x14ac:dyDescent="0.3">
      <c r="N2984" t="s">
        <v>2246</v>
      </c>
      <c r="O2984">
        <v>5.4</v>
      </c>
      <c r="P2984" s="14">
        <f t="shared" si="46"/>
        <v>5.9</v>
      </c>
      <c r="Q2984">
        <f>COUNTIF(preprocessed!$D$2:$D$3791,director!N1877)</f>
        <v>2</v>
      </c>
      <c r="R2984" s="43" cm="1">
        <f t="array" ref="R2984">COUNTIF(Table2[Average imdb],"&lt;"&amp;Table2[[#This Row],[Average imdb]])/COUNT((Table2[Average imdb])-1)</f>
        <v>0.20976253298153033</v>
      </c>
    </row>
    <row r="2985" spans="14:18" x14ac:dyDescent="0.3">
      <c r="N2985" t="s">
        <v>2590</v>
      </c>
      <c r="O2985">
        <v>6.3</v>
      </c>
      <c r="P2985" s="14">
        <f t="shared" si="46"/>
        <v>5.9</v>
      </c>
      <c r="Q2985">
        <f>COUNTIF(preprocessed!$D$2:$D$3791,director!N2102)</f>
        <v>1</v>
      </c>
      <c r="R2985" s="43" cm="1">
        <f t="array" ref="R2985">COUNTIF(Table2[Average imdb],"&lt;"&amp;Table2[[#This Row],[Average imdb]])/COUNT((Table2[Average imdb])-1)</f>
        <v>0.20976253298153033</v>
      </c>
    </row>
    <row r="2986" spans="14:18" x14ac:dyDescent="0.3">
      <c r="N2986" t="s">
        <v>8204</v>
      </c>
      <c r="O2986">
        <v>5.9</v>
      </c>
      <c r="P2986" s="14">
        <f t="shared" si="46"/>
        <v>5.9</v>
      </c>
      <c r="Q2986">
        <f>COUNTIF(preprocessed!$D$2:$D$3791,director!N2235)</f>
        <v>2</v>
      </c>
      <c r="R2986" s="43" cm="1">
        <f t="array" ref="R2986">COUNTIF(Table2[Average imdb],"&lt;"&amp;Table2[[#This Row],[Average imdb]])/COUNT((Table2[Average imdb])-1)</f>
        <v>0.20976253298153033</v>
      </c>
    </row>
    <row r="2987" spans="14:18" x14ac:dyDescent="0.3">
      <c r="N2987" t="s">
        <v>5157</v>
      </c>
      <c r="O2987">
        <v>4.9000000000000004</v>
      </c>
      <c r="P2987" s="14">
        <f t="shared" si="46"/>
        <v>5.9</v>
      </c>
      <c r="Q2987">
        <f>COUNTIF(preprocessed!$D$2:$D$3791,director!N2265)</f>
        <v>1</v>
      </c>
      <c r="R2987" s="43" cm="1">
        <f t="array" ref="R2987">COUNTIF(Table2[Average imdb],"&lt;"&amp;Table2[[#This Row],[Average imdb]])/COUNT((Table2[Average imdb])-1)</f>
        <v>0.20976253298153033</v>
      </c>
    </row>
    <row r="2988" spans="14:18" x14ac:dyDescent="0.3">
      <c r="N2988" t="s">
        <v>9511</v>
      </c>
      <c r="O2988">
        <v>5.9</v>
      </c>
      <c r="P2988" s="14">
        <f t="shared" si="46"/>
        <v>5.9</v>
      </c>
      <c r="Q2988">
        <f>COUNTIF(preprocessed!$D$2:$D$3791,director!N2626)</f>
        <v>1</v>
      </c>
      <c r="R2988" s="43" cm="1">
        <f t="array" ref="R2988">COUNTIF(Table2[Average imdb],"&lt;"&amp;Table2[[#This Row],[Average imdb]])/COUNT((Table2[Average imdb])-1)</f>
        <v>0.20976253298153033</v>
      </c>
    </row>
    <row r="2989" spans="14:18" x14ac:dyDescent="0.3">
      <c r="N2989" t="s">
        <v>10274</v>
      </c>
      <c r="O2989">
        <v>5.9</v>
      </c>
      <c r="P2989" s="14">
        <f t="shared" si="46"/>
        <v>5.9</v>
      </c>
      <c r="Q2989">
        <f>COUNTIF(preprocessed!$D$2:$D$3791,director!N2852)</f>
        <v>1</v>
      </c>
      <c r="R2989" s="43" cm="1">
        <f t="array" ref="R2989">COUNTIF(Table2[Average imdb],"&lt;"&amp;Table2[[#This Row],[Average imdb]])/COUNT((Table2[Average imdb])-1)</f>
        <v>0.20976253298153033</v>
      </c>
    </row>
    <row r="2990" spans="14:18" x14ac:dyDescent="0.3">
      <c r="N2990" t="s">
        <v>10941</v>
      </c>
      <c r="O2990">
        <v>5.9</v>
      </c>
      <c r="P2990" s="14">
        <f t="shared" si="46"/>
        <v>5.9</v>
      </c>
      <c r="Q2990">
        <f>COUNTIF(preprocessed!$D$2:$D$3791,director!N3040)</f>
        <v>1</v>
      </c>
      <c r="R2990" s="43" cm="1">
        <f t="array" ref="R2990">COUNTIF(Table2[Average imdb],"&lt;"&amp;Table2[[#This Row],[Average imdb]])/COUNT((Table2[Average imdb])-1)</f>
        <v>0.20976253298153033</v>
      </c>
    </row>
    <row r="2991" spans="14:18" x14ac:dyDescent="0.3">
      <c r="N2991" t="s">
        <v>11681</v>
      </c>
      <c r="O2991">
        <v>5.9</v>
      </c>
      <c r="P2991" s="14">
        <f t="shared" si="46"/>
        <v>5.9</v>
      </c>
      <c r="Q2991">
        <f>COUNTIF(preprocessed!$D$2:$D$3791,director!N3239)</f>
        <v>1</v>
      </c>
      <c r="R2991" s="43" cm="1">
        <f t="array" ref="R2991">COUNTIF(Table2[Average imdb],"&lt;"&amp;Table2[[#This Row],[Average imdb]])/COUNT((Table2[Average imdb])-1)</f>
        <v>0.20976253298153033</v>
      </c>
    </row>
    <row r="2992" spans="14:18" x14ac:dyDescent="0.3">
      <c r="N2992" t="s">
        <v>11734</v>
      </c>
      <c r="O2992">
        <v>5.9</v>
      </c>
      <c r="P2992" s="14">
        <f t="shared" si="46"/>
        <v>5.9</v>
      </c>
      <c r="Q2992">
        <f>COUNTIF(preprocessed!$D$2:$D$3791,director!N3253)</f>
        <v>3</v>
      </c>
      <c r="R2992" s="43" cm="1">
        <f t="array" ref="R2992">COUNTIF(Table2[Average imdb],"&lt;"&amp;Table2[[#This Row],[Average imdb]])/COUNT((Table2[Average imdb])-1)</f>
        <v>0.20976253298153033</v>
      </c>
    </row>
    <row r="2993" spans="14:18" x14ac:dyDescent="0.3">
      <c r="N2993" t="s">
        <v>12260</v>
      </c>
      <c r="O2993">
        <v>5.9</v>
      </c>
      <c r="P2993" s="14">
        <f t="shared" si="46"/>
        <v>5.9</v>
      </c>
      <c r="Q2993">
        <f>COUNTIF(preprocessed!$D$2:$D$3791,director!N3392)</f>
        <v>1</v>
      </c>
      <c r="R2993" s="43" cm="1">
        <f t="array" ref="R2993">COUNTIF(Table2[Average imdb],"&lt;"&amp;Table2[[#This Row],[Average imdb]])/COUNT((Table2[Average imdb])-1)</f>
        <v>0.20976253298153033</v>
      </c>
    </row>
    <row r="2994" spans="14:18" x14ac:dyDescent="0.3">
      <c r="N2994" t="s">
        <v>12274</v>
      </c>
      <c r="O2994">
        <v>5.9</v>
      </c>
      <c r="P2994" s="14">
        <f t="shared" si="46"/>
        <v>5.9</v>
      </c>
      <c r="Q2994">
        <f>COUNTIF(preprocessed!$D$2:$D$3791,director!N3396)</f>
        <v>1</v>
      </c>
      <c r="R2994" s="43" cm="1">
        <f t="array" ref="R2994">COUNTIF(Table2[Average imdb],"&lt;"&amp;Table2[[#This Row],[Average imdb]])/COUNT((Table2[Average imdb])-1)</f>
        <v>0.20976253298153033</v>
      </c>
    </row>
    <row r="2995" spans="14:18" x14ac:dyDescent="0.3">
      <c r="N2995" t="s">
        <v>13377</v>
      </c>
      <c r="O2995">
        <v>5.9</v>
      </c>
      <c r="P2995" s="14">
        <f t="shared" si="46"/>
        <v>5.9</v>
      </c>
      <c r="Q2995">
        <f>COUNTIF(preprocessed!$D$2:$D$3791,director!N3662)</f>
        <v>1</v>
      </c>
      <c r="R2995" s="43" cm="1">
        <f t="array" ref="R2995">COUNTIF(Table2[Average imdb],"&lt;"&amp;Table2[[#This Row],[Average imdb]])/COUNT((Table2[Average imdb])-1)</f>
        <v>0.20976253298153033</v>
      </c>
    </row>
    <row r="2996" spans="14:18" x14ac:dyDescent="0.3">
      <c r="N2996" t="s">
        <v>13494</v>
      </c>
      <c r="O2996">
        <v>5.9</v>
      </c>
      <c r="P2996" s="14">
        <f t="shared" si="46"/>
        <v>5.9</v>
      </c>
      <c r="Q2996">
        <f>COUNTIF(preprocessed!$D$2:$D$3791,director!N3688)</f>
        <v>1</v>
      </c>
      <c r="R2996" s="43" cm="1">
        <f t="array" ref="R2996">COUNTIF(Table2[Average imdb],"&lt;"&amp;Table2[[#This Row],[Average imdb]])/COUNT((Table2[Average imdb])-1)</f>
        <v>0.20976253298153033</v>
      </c>
    </row>
    <row r="2997" spans="14:18" x14ac:dyDescent="0.3">
      <c r="N2997" t="s">
        <v>5035</v>
      </c>
      <c r="O2997">
        <v>6.1</v>
      </c>
      <c r="P2997" s="14">
        <f t="shared" si="46"/>
        <v>5.8666666666666671</v>
      </c>
      <c r="Q2997">
        <f>COUNTIF(preprocessed!$D$2:$D$3791,director!N2532)</f>
        <v>1</v>
      </c>
      <c r="R2997" s="43" cm="1">
        <f t="array" ref="R2997">COUNTIF(Table2[Average imdb],"&lt;"&amp;Table2[[#This Row],[Average imdb]])/COUNT((Table2[Average imdb])-1)</f>
        <v>0.20897097625329816</v>
      </c>
    </row>
    <row r="2998" spans="14:18" x14ac:dyDescent="0.3">
      <c r="N2998" t="s">
        <v>5035</v>
      </c>
      <c r="O2998">
        <v>6.4</v>
      </c>
      <c r="P2998" s="14">
        <f t="shared" si="46"/>
        <v>5.8666666666666671</v>
      </c>
      <c r="Q2998">
        <f>COUNTIF(preprocessed!$D$2:$D$3791,director!N1300)</f>
        <v>2</v>
      </c>
      <c r="R2998" s="43" cm="1">
        <f t="array" ref="R2998">COUNTIF(Table2[Average imdb],"&lt;"&amp;Table2[[#This Row],[Average imdb]])/COUNT((Table2[Average imdb])-1)</f>
        <v>0.20897097625329816</v>
      </c>
    </row>
    <row r="2999" spans="14:18" x14ac:dyDescent="0.3">
      <c r="N2999" t="s">
        <v>5035</v>
      </c>
      <c r="O2999">
        <v>5.0999999999999996</v>
      </c>
      <c r="P2999" s="14">
        <f t="shared" si="46"/>
        <v>5.8666666666666671</v>
      </c>
      <c r="Q2999">
        <f>COUNTIF(preprocessed!$D$2:$D$3791,director!N2516)</f>
        <v>3</v>
      </c>
      <c r="R2999" s="43" cm="1">
        <f t="array" ref="R2999">COUNTIF(Table2[Average imdb],"&lt;"&amp;Table2[[#This Row],[Average imdb]])/COUNT((Table2[Average imdb])-1)</f>
        <v>0.20897097625329816</v>
      </c>
    </row>
    <row r="3000" spans="14:18" x14ac:dyDescent="0.3">
      <c r="N3000" t="s">
        <v>3694</v>
      </c>
      <c r="O3000">
        <v>5.8</v>
      </c>
      <c r="P3000" s="14">
        <f t="shared" si="46"/>
        <v>5.85</v>
      </c>
      <c r="Q3000">
        <f>COUNTIF(preprocessed!$D$2:$D$3791,director!N926)</f>
        <v>5</v>
      </c>
      <c r="R3000" s="43" cm="1">
        <f t="array" ref="R3000">COUNTIF(Table2[Average imdb],"&lt;"&amp;Table2[[#This Row],[Average imdb]])/COUNT((Table2[Average imdb])-1)</f>
        <v>0.20633245382585752</v>
      </c>
    </row>
    <row r="3001" spans="14:18" x14ac:dyDescent="0.3">
      <c r="N3001" t="s">
        <v>8235</v>
      </c>
      <c r="O3001">
        <v>7.3</v>
      </c>
      <c r="P3001" s="14">
        <f t="shared" si="46"/>
        <v>5.85</v>
      </c>
      <c r="Q3001">
        <f>COUNTIF(preprocessed!$D$2:$D$3791,director!N3178)</f>
        <v>5</v>
      </c>
      <c r="R3001" s="43" cm="1">
        <f t="array" ref="R3001">COUNTIF(Table2[Average imdb],"&lt;"&amp;Table2[[#This Row],[Average imdb]])/COUNT((Table2[Average imdb])-1)</f>
        <v>0.20633245382585752</v>
      </c>
    </row>
    <row r="3002" spans="14:18" x14ac:dyDescent="0.3">
      <c r="N3002" t="s">
        <v>3694</v>
      </c>
      <c r="O3002">
        <v>5.9</v>
      </c>
      <c r="P3002" s="14">
        <f t="shared" si="46"/>
        <v>5.85</v>
      </c>
      <c r="Q3002">
        <f>COUNTIF(preprocessed!$D$2:$D$3791,director!N1187)</f>
        <v>3</v>
      </c>
      <c r="R3002" s="43" cm="1">
        <f t="array" ref="R3002">COUNTIF(Table2[Average imdb],"&lt;"&amp;Table2[[#This Row],[Average imdb]])/COUNT((Table2[Average imdb])-1)</f>
        <v>0.20633245382585752</v>
      </c>
    </row>
    <row r="3003" spans="14:18" x14ac:dyDescent="0.3">
      <c r="N3003" t="s">
        <v>4920</v>
      </c>
      <c r="O3003">
        <v>6.1</v>
      </c>
      <c r="P3003" s="14">
        <f t="shared" si="46"/>
        <v>5.85</v>
      </c>
      <c r="Q3003">
        <f>COUNTIF(preprocessed!$D$2:$D$3791,director!N1524)</f>
        <v>6</v>
      </c>
      <c r="R3003" s="43" cm="1">
        <f t="array" ref="R3003">COUNTIF(Table2[Average imdb],"&lt;"&amp;Table2[[#This Row],[Average imdb]])/COUNT((Table2[Average imdb])-1)</f>
        <v>0.20633245382585752</v>
      </c>
    </row>
    <row r="3004" spans="14:18" x14ac:dyDescent="0.3">
      <c r="N3004" t="s">
        <v>4920</v>
      </c>
      <c r="O3004">
        <v>5.6</v>
      </c>
      <c r="P3004" s="14">
        <f t="shared" si="46"/>
        <v>5.85</v>
      </c>
      <c r="Q3004">
        <f>COUNTIF(preprocessed!$D$2:$D$3791,director!N1269)</f>
        <v>1</v>
      </c>
      <c r="R3004" s="43" cm="1">
        <f t="array" ref="R3004">COUNTIF(Table2[Average imdb],"&lt;"&amp;Table2[[#This Row],[Average imdb]])/COUNT((Table2[Average imdb])-1)</f>
        <v>0.20633245382585752</v>
      </c>
    </row>
    <row r="3005" spans="14:18" x14ac:dyDescent="0.3">
      <c r="N3005" t="s">
        <v>8235</v>
      </c>
      <c r="O3005">
        <v>4.4000000000000004</v>
      </c>
      <c r="P3005" s="14">
        <f t="shared" si="46"/>
        <v>5.85</v>
      </c>
      <c r="Q3005">
        <f>COUNTIF(preprocessed!$D$2:$D$3791,director!N2244)</f>
        <v>2</v>
      </c>
      <c r="R3005" s="43" cm="1">
        <f t="array" ref="R3005">COUNTIF(Table2[Average imdb],"&lt;"&amp;Table2[[#This Row],[Average imdb]])/COUNT((Table2[Average imdb])-1)</f>
        <v>0.20633245382585752</v>
      </c>
    </row>
    <row r="3006" spans="14:18" x14ac:dyDescent="0.3">
      <c r="N3006" t="s">
        <v>2394</v>
      </c>
      <c r="O3006">
        <v>7.6</v>
      </c>
      <c r="P3006" s="14">
        <f t="shared" si="46"/>
        <v>5.8500000000000005</v>
      </c>
      <c r="Q3006">
        <f>COUNTIF(preprocessed!$D$2:$D$3791,director!N1003)</f>
        <v>1</v>
      </c>
      <c r="R3006" s="43" cm="1">
        <f t="array" ref="R3006">COUNTIF(Table2[Average imdb],"&lt;"&amp;Table2[[#This Row],[Average imdb]])/COUNT((Table2[Average imdb])-1)</f>
        <v>0.20633245382585752</v>
      </c>
    </row>
    <row r="3007" spans="14:18" x14ac:dyDescent="0.3">
      <c r="N3007" t="s">
        <v>2394</v>
      </c>
      <c r="O3007">
        <v>5.2</v>
      </c>
      <c r="P3007" s="14">
        <f t="shared" si="46"/>
        <v>5.8500000000000005</v>
      </c>
      <c r="Q3007">
        <f>COUNTIF(preprocessed!$D$2:$D$3791,director!N1713)</f>
        <v>3</v>
      </c>
      <c r="R3007" s="43" cm="1">
        <f t="array" ref="R3007">COUNTIF(Table2[Average imdb],"&lt;"&amp;Table2[[#This Row],[Average imdb]])/COUNT((Table2[Average imdb])-1)</f>
        <v>0.20633245382585752</v>
      </c>
    </row>
    <row r="3008" spans="14:18" x14ac:dyDescent="0.3">
      <c r="N3008" t="s">
        <v>2394</v>
      </c>
      <c r="O3008">
        <v>6.4</v>
      </c>
      <c r="P3008" s="14">
        <f t="shared" si="46"/>
        <v>5.8500000000000005</v>
      </c>
      <c r="Q3008">
        <f>COUNTIF(preprocessed!$D$2:$D$3791,director!N570)</f>
        <v>1</v>
      </c>
      <c r="R3008" s="43" cm="1">
        <f t="array" ref="R3008">COUNTIF(Table2[Average imdb],"&lt;"&amp;Table2[[#This Row],[Average imdb]])/COUNT((Table2[Average imdb])-1)</f>
        <v>0.20633245382585752</v>
      </c>
    </row>
    <row r="3009" spans="14:18" x14ac:dyDescent="0.3">
      <c r="N3009" t="s">
        <v>2394</v>
      </c>
      <c r="O3009">
        <v>4.2</v>
      </c>
      <c r="P3009" s="14">
        <f t="shared" si="46"/>
        <v>5.8500000000000005</v>
      </c>
      <c r="Q3009">
        <f>COUNTIF(preprocessed!$D$2:$D$3791,director!N839)</f>
        <v>1</v>
      </c>
      <c r="R3009" s="43" cm="1">
        <f t="array" ref="R3009">COUNTIF(Table2[Average imdb],"&lt;"&amp;Table2[[#This Row],[Average imdb]])/COUNT((Table2[Average imdb])-1)</f>
        <v>0.20633245382585752</v>
      </c>
    </row>
    <row r="3010" spans="14:18" x14ac:dyDescent="0.3">
      <c r="N3010" t="s">
        <v>7572</v>
      </c>
      <c r="O3010">
        <v>5.8</v>
      </c>
      <c r="P3010" s="14">
        <f t="shared" ref="P3010:P3073" si="47">AVERAGEIF($N$2:$N$3791,N3010,$O$2:$O$3791)</f>
        <v>5.833333333333333</v>
      </c>
      <c r="Q3010">
        <f>COUNTIF(preprocessed!$D$2:$D$3791,director!N3155)</f>
        <v>13</v>
      </c>
      <c r="R3010" s="43" cm="1">
        <f t="array" ref="R3010">COUNTIF(Table2[Average imdb],"&lt;"&amp;Table2[[#This Row],[Average imdb]])/COUNT((Table2[Average imdb])-1)</f>
        <v>0.20474934036939313</v>
      </c>
    </row>
    <row r="3011" spans="14:18" x14ac:dyDescent="0.3">
      <c r="N3011" t="s">
        <v>1613</v>
      </c>
      <c r="O3011">
        <v>5.4</v>
      </c>
      <c r="P3011" s="14">
        <f t="shared" si="47"/>
        <v>5.833333333333333</v>
      </c>
      <c r="Q3011">
        <f>COUNTIF(preprocessed!$D$2:$D$3791,director!N512)</f>
        <v>11</v>
      </c>
      <c r="R3011" s="43" cm="1">
        <f t="array" ref="R3011">COUNTIF(Table2[Average imdb],"&lt;"&amp;Table2[[#This Row],[Average imdb]])/COUNT((Table2[Average imdb])-1)</f>
        <v>0.20474934036939313</v>
      </c>
    </row>
    <row r="3012" spans="14:18" x14ac:dyDescent="0.3">
      <c r="N3012" t="s">
        <v>1613</v>
      </c>
      <c r="O3012">
        <v>6.2</v>
      </c>
      <c r="P3012" s="14">
        <f t="shared" si="47"/>
        <v>5.833333333333333</v>
      </c>
      <c r="Q3012">
        <f>COUNTIF(preprocessed!$D$2:$D$3791,director!N2352)</f>
        <v>7</v>
      </c>
      <c r="R3012" s="43" cm="1">
        <f t="array" ref="R3012">COUNTIF(Table2[Average imdb],"&lt;"&amp;Table2[[#This Row],[Average imdb]])/COUNT((Table2[Average imdb])-1)</f>
        <v>0.20474934036939313</v>
      </c>
    </row>
    <row r="3013" spans="14:18" x14ac:dyDescent="0.3">
      <c r="N3013" t="s">
        <v>7572</v>
      </c>
      <c r="O3013">
        <v>4.5999999999999996</v>
      </c>
      <c r="P3013" s="14">
        <f t="shared" si="47"/>
        <v>5.833333333333333</v>
      </c>
      <c r="Q3013">
        <f>COUNTIF(preprocessed!$D$2:$D$3791,director!N3159)</f>
        <v>4</v>
      </c>
      <c r="R3013" s="43" cm="1">
        <f t="array" ref="R3013">COUNTIF(Table2[Average imdb],"&lt;"&amp;Table2[[#This Row],[Average imdb]])/COUNT((Table2[Average imdb])-1)</f>
        <v>0.20474934036939313</v>
      </c>
    </row>
    <row r="3014" spans="14:18" x14ac:dyDescent="0.3">
      <c r="N3014" t="s">
        <v>7572</v>
      </c>
      <c r="O3014">
        <v>7.1</v>
      </c>
      <c r="P3014" s="14">
        <f t="shared" si="47"/>
        <v>5.833333333333333</v>
      </c>
      <c r="Q3014">
        <f>COUNTIF(preprocessed!$D$2:$D$3791,director!N2050)</f>
        <v>1</v>
      </c>
      <c r="R3014" s="43" cm="1">
        <f t="array" ref="R3014">COUNTIF(Table2[Average imdb],"&lt;"&amp;Table2[[#This Row],[Average imdb]])/COUNT((Table2[Average imdb])-1)</f>
        <v>0.20474934036939313</v>
      </c>
    </row>
    <row r="3015" spans="14:18" x14ac:dyDescent="0.3">
      <c r="N3015" t="s">
        <v>1613</v>
      </c>
      <c r="O3015">
        <v>5.9</v>
      </c>
      <c r="P3015" s="14">
        <f t="shared" si="47"/>
        <v>5.833333333333333</v>
      </c>
      <c r="Q3015">
        <f>COUNTIF(preprocessed!$D$2:$D$3791,director!N365)</f>
        <v>3</v>
      </c>
      <c r="R3015" s="43" cm="1">
        <f t="array" ref="R3015">COUNTIF(Table2[Average imdb],"&lt;"&amp;Table2[[#This Row],[Average imdb]])/COUNT((Table2[Average imdb])-1)</f>
        <v>0.20474934036939313</v>
      </c>
    </row>
    <row r="3016" spans="14:18" x14ac:dyDescent="0.3">
      <c r="N3016" t="s">
        <v>5262</v>
      </c>
      <c r="O3016">
        <v>6.2</v>
      </c>
      <c r="P3016" s="14">
        <f t="shared" si="47"/>
        <v>5.8250000000000002</v>
      </c>
      <c r="Q3016">
        <f>COUNTIF(preprocessed!$D$2:$D$3791,director!N1494)</f>
        <v>5</v>
      </c>
      <c r="R3016" s="43" cm="1">
        <f t="array" ref="R3016">COUNTIF(Table2[Average imdb],"&lt;"&amp;Table2[[#This Row],[Average imdb]])/COUNT((Table2[Average imdb])-1)</f>
        <v>0.20369393139841688</v>
      </c>
    </row>
    <row r="3017" spans="14:18" x14ac:dyDescent="0.3">
      <c r="N3017" t="s">
        <v>5262</v>
      </c>
      <c r="O3017">
        <v>3.8</v>
      </c>
      <c r="P3017" s="14">
        <f t="shared" si="47"/>
        <v>5.8250000000000002</v>
      </c>
      <c r="Q3017">
        <f>COUNTIF(preprocessed!$D$2:$D$3791,director!N1942)</f>
        <v>3</v>
      </c>
      <c r="R3017" s="43" cm="1">
        <f t="array" ref="R3017">COUNTIF(Table2[Average imdb],"&lt;"&amp;Table2[[#This Row],[Average imdb]])/COUNT((Table2[Average imdb])-1)</f>
        <v>0.20369393139841688</v>
      </c>
    </row>
    <row r="3018" spans="14:18" x14ac:dyDescent="0.3">
      <c r="N3018" t="s">
        <v>5262</v>
      </c>
      <c r="O3018">
        <v>6.6</v>
      </c>
      <c r="P3018" s="14">
        <f t="shared" si="47"/>
        <v>5.8250000000000002</v>
      </c>
      <c r="Q3018">
        <f>COUNTIF(preprocessed!$D$2:$D$3791,director!N1369)</f>
        <v>4</v>
      </c>
      <c r="R3018" s="43" cm="1">
        <f t="array" ref="R3018">COUNTIF(Table2[Average imdb],"&lt;"&amp;Table2[[#This Row],[Average imdb]])/COUNT((Table2[Average imdb])-1)</f>
        <v>0.20369393139841688</v>
      </c>
    </row>
    <row r="3019" spans="14:18" x14ac:dyDescent="0.3">
      <c r="N3019" t="s">
        <v>5262</v>
      </c>
      <c r="O3019">
        <v>6.7</v>
      </c>
      <c r="P3019" s="14">
        <f t="shared" si="47"/>
        <v>5.8250000000000002</v>
      </c>
      <c r="Q3019">
        <f>COUNTIF(preprocessed!$D$2:$D$3791,director!N3240)</f>
        <v>1</v>
      </c>
      <c r="R3019" s="43" cm="1">
        <f t="array" ref="R3019">COUNTIF(Table2[Average imdb],"&lt;"&amp;Table2[[#This Row],[Average imdb]])/COUNT((Table2[Average imdb])-1)</f>
        <v>0.20369393139841688</v>
      </c>
    </row>
    <row r="3020" spans="14:18" x14ac:dyDescent="0.3">
      <c r="N3020" t="s">
        <v>1492</v>
      </c>
      <c r="O3020">
        <v>5.3</v>
      </c>
      <c r="P3020" s="14">
        <f t="shared" si="47"/>
        <v>5.7999999999999989</v>
      </c>
      <c r="Q3020">
        <f>COUNTIF(preprocessed!$D$2:$D$3791,director!N335)</f>
        <v>25</v>
      </c>
      <c r="R3020" s="43" cm="1">
        <f t="array" ref="R3020">COUNTIF(Table2[Average imdb],"&lt;"&amp;Table2[[#This Row],[Average imdb]])/COUNT((Table2[Average imdb])-1)</f>
        <v>0.19445910290237467</v>
      </c>
    </row>
    <row r="3021" spans="14:18" x14ac:dyDescent="0.3">
      <c r="N3021" t="s">
        <v>1492</v>
      </c>
      <c r="O3021">
        <v>6.1</v>
      </c>
      <c r="P3021" s="14">
        <f t="shared" si="47"/>
        <v>5.7999999999999989</v>
      </c>
      <c r="Q3021">
        <f>COUNTIF(preprocessed!$D$2:$D$3791,director!N533)</f>
        <v>13</v>
      </c>
      <c r="R3021" s="43" cm="1">
        <f t="array" ref="R3021">COUNTIF(Table2[Average imdb],"&lt;"&amp;Table2[[#This Row],[Average imdb]])/COUNT((Table2[Average imdb])-1)</f>
        <v>0.19445910290237467</v>
      </c>
    </row>
    <row r="3022" spans="14:18" x14ac:dyDescent="0.3">
      <c r="N3022" t="s">
        <v>1492</v>
      </c>
      <c r="O3022">
        <v>6.4</v>
      </c>
      <c r="P3022" s="14">
        <f t="shared" si="47"/>
        <v>5.7999999999999989</v>
      </c>
      <c r="Q3022">
        <f>COUNTIF(preprocessed!$D$2:$D$3791,director!N1153)</f>
        <v>10</v>
      </c>
      <c r="R3022" s="43" cm="1">
        <f t="array" ref="R3022">COUNTIF(Table2[Average imdb],"&lt;"&amp;Table2[[#This Row],[Average imdb]])/COUNT((Table2[Average imdb])-1)</f>
        <v>0.19445910290237467</v>
      </c>
    </row>
    <row r="3023" spans="14:18" x14ac:dyDescent="0.3">
      <c r="N3023" t="s">
        <v>1492</v>
      </c>
      <c r="O3023">
        <v>5.4</v>
      </c>
      <c r="P3023" s="14">
        <f t="shared" si="47"/>
        <v>5.7999999999999989</v>
      </c>
      <c r="Q3023">
        <f>COUNTIF(preprocessed!$D$2:$D$3791,director!N1354)</f>
        <v>2</v>
      </c>
      <c r="R3023" s="43" cm="1">
        <f t="array" ref="R3023">COUNTIF(Table2[Average imdb],"&lt;"&amp;Table2[[#This Row],[Average imdb]])/COUNT((Table2[Average imdb])-1)</f>
        <v>0.19445910290237467</v>
      </c>
    </row>
    <row r="3024" spans="14:18" x14ac:dyDescent="0.3">
      <c r="N3024" t="s">
        <v>3324</v>
      </c>
      <c r="O3024">
        <v>4.4000000000000004</v>
      </c>
      <c r="P3024" s="14">
        <f t="shared" si="47"/>
        <v>5.8</v>
      </c>
      <c r="Q3024">
        <f>COUNTIF(preprocessed!$D$2:$D$3791,director!N1201)</f>
        <v>13</v>
      </c>
      <c r="R3024" s="43" cm="1">
        <f t="array" ref="R3024">COUNTIF(Table2[Average imdb],"&lt;"&amp;Table2[[#This Row],[Average imdb]])/COUNT((Table2[Average imdb])-1)</f>
        <v>0.19445910290237467</v>
      </c>
    </row>
    <row r="3025" spans="14:18" x14ac:dyDescent="0.3">
      <c r="N3025" t="s">
        <v>7186</v>
      </c>
      <c r="O3025">
        <v>5.8</v>
      </c>
      <c r="P3025" s="14">
        <f t="shared" si="47"/>
        <v>5.8</v>
      </c>
      <c r="Q3025">
        <f>COUNTIF(preprocessed!$D$2:$D$3791,director!N1933)</f>
        <v>13</v>
      </c>
      <c r="R3025" s="43" cm="1">
        <f t="array" ref="R3025">COUNTIF(Table2[Average imdb],"&lt;"&amp;Table2[[#This Row],[Average imdb]])/COUNT((Table2[Average imdb])-1)</f>
        <v>0.19445910290237467</v>
      </c>
    </row>
    <row r="3026" spans="14:18" x14ac:dyDescent="0.3">
      <c r="N3026" t="s">
        <v>2476</v>
      </c>
      <c r="O3026">
        <v>5.8</v>
      </c>
      <c r="P3026" s="14">
        <f t="shared" si="47"/>
        <v>5.8</v>
      </c>
      <c r="Q3026">
        <f>COUNTIF(preprocessed!$D$2:$D$3791,director!N592)</f>
        <v>2</v>
      </c>
      <c r="R3026" s="43" cm="1">
        <f t="array" ref="R3026">COUNTIF(Table2[Average imdb],"&lt;"&amp;Table2[[#This Row],[Average imdb]])/COUNT((Table2[Average imdb])-1)</f>
        <v>0.19445910290237467</v>
      </c>
    </row>
    <row r="3027" spans="14:18" x14ac:dyDescent="0.3">
      <c r="N3027" t="s">
        <v>4558</v>
      </c>
      <c r="O3027">
        <v>5.8</v>
      </c>
      <c r="P3027" s="14">
        <f t="shared" si="47"/>
        <v>5.8</v>
      </c>
      <c r="Q3027">
        <f>COUNTIF(preprocessed!$D$2:$D$3791,director!N1171)</f>
        <v>8</v>
      </c>
      <c r="R3027" s="43" cm="1">
        <f t="array" ref="R3027">COUNTIF(Table2[Average imdb],"&lt;"&amp;Table2[[#This Row],[Average imdb]])/COUNT((Table2[Average imdb])-1)</f>
        <v>0.19445910290237467</v>
      </c>
    </row>
    <row r="3028" spans="14:18" x14ac:dyDescent="0.3">
      <c r="N3028" t="s">
        <v>9833</v>
      </c>
      <c r="O3028">
        <v>5.8</v>
      </c>
      <c r="P3028" s="14">
        <f t="shared" si="47"/>
        <v>5.8</v>
      </c>
      <c r="Q3028">
        <f>COUNTIF(preprocessed!$D$2:$D$3791,director!N2719)</f>
        <v>4</v>
      </c>
      <c r="R3028" s="43" cm="1">
        <f t="array" ref="R3028">COUNTIF(Table2[Average imdb],"&lt;"&amp;Table2[[#This Row],[Average imdb]])/COUNT((Table2[Average imdb])-1)</f>
        <v>0.19445910290237467</v>
      </c>
    </row>
    <row r="3029" spans="14:18" x14ac:dyDescent="0.3">
      <c r="N3029" t="s">
        <v>3324</v>
      </c>
      <c r="O3029">
        <v>7.3</v>
      </c>
      <c r="P3029" s="14">
        <f t="shared" si="47"/>
        <v>5.8</v>
      </c>
      <c r="Q3029">
        <f>COUNTIF(preprocessed!$D$2:$D$3791,director!N820)</f>
        <v>7</v>
      </c>
      <c r="R3029" s="43" cm="1">
        <f t="array" ref="R3029">COUNTIF(Table2[Average imdb],"&lt;"&amp;Table2[[#This Row],[Average imdb]])/COUNT((Table2[Average imdb])-1)</f>
        <v>0.19445910290237467</v>
      </c>
    </row>
    <row r="3030" spans="14:18" x14ac:dyDescent="0.3">
      <c r="N3030" t="s">
        <v>9284</v>
      </c>
      <c r="O3030">
        <v>5.8</v>
      </c>
      <c r="P3030" s="14">
        <f t="shared" si="47"/>
        <v>5.8</v>
      </c>
      <c r="Q3030">
        <f>COUNTIF(preprocessed!$D$2:$D$3791,director!N2559)</f>
        <v>7</v>
      </c>
      <c r="R3030" s="43" cm="1">
        <f t="array" ref="R3030">COUNTIF(Table2[Average imdb],"&lt;"&amp;Table2[[#This Row],[Average imdb]])/COUNT((Table2[Average imdb])-1)</f>
        <v>0.19445910290237467</v>
      </c>
    </row>
    <row r="3031" spans="14:18" x14ac:dyDescent="0.3">
      <c r="N3031" t="s">
        <v>5783</v>
      </c>
      <c r="O3031">
        <v>5.8</v>
      </c>
      <c r="P3031" s="14">
        <f t="shared" si="47"/>
        <v>5.8</v>
      </c>
      <c r="Q3031">
        <f>COUNTIF(preprocessed!$D$2:$D$3791,director!N1522)</f>
        <v>6</v>
      </c>
      <c r="R3031" s="43" cm="1">
        <f t="array" ref="R3031">COUNTIF(Table2[Average imdb],"&lt;"&amp;Table2[[#This Row],[Average imdb]])/COUNT((Table2[Average imdb])-1)</f>
        <v>0.19445910290237467</v>
      </c>
    </row>
    <row r="3032" spans="14:18" x14ac:dyDescent="0.3">
      <c r="N3032" t="s">
        <v>8280</v>
      </c>
      <c r="O3032">
        <v>6</v>
      </c>
      <c r="P3032" s="14">
        <f t="shared" si="47"/>
        <v>5.8</v>
      </c>
      <c r="Q3032">
        <f>COUNTIF(preprocessed!$D$2:$D$3791,director!N2695)</f>
        <v>6</v>
      </c>
      <c r="R3032" s="43" cm="1">
        <f t="array" ref="R3032">COUNTIF(Table2[Average imdb],"&lt;"&amp;Table2[[#This Row],[Average imdb]])/COUNT((Table2[Average imdb])-1)</f>
        <v>0.19445910290237467</v>
      </c>
    </row>
    <row r="3033" spans="14:18" x14ac:dyDescent="0.3">
      <c r="N3033" t="s">
        <v>10104</v>
      </c>
      <c r="O3033">
        <v>5.8</v>
      </c>
      <c r="P3033" s="14">
        <f t="shared" si="47"/>
        <v>5.8</v>
      </c>
      <c r="Q3033">
        <f>COUNTIF(preprocessed!$D$2:$D$3791,director!N2804)</f>
        <v>1</v>
      </c>
      <c r="R3033" s="43" cm="1">
        <f t="array" ref="R3033">COUNTIF(Table2[Average imdb],"&lt;"&amp;Table2[[#This Row],[Average imdb]])/COUNT((Table2[Average imdb])-1)</f>
        <v>0.19445910290237467</v>
      </c>
    </row>
    <row r="3034" spans="14:18" x14ac:dyDescent="0.3">
      <c r="N3034" t="s">
        <v>11850</v>
      </c>
      <c r="O3034">
        <v>5.8</v>
      </c>
      <c r="P3034" s="14">
        <f t="shared" si="47"/>
        <v>5.8</v>
      </c>
      <c r="Q3034">
        <f>COUNTIF(preprocessed!$D$2:$D$3791,director!N3287)</f>
        <v>6</v>
      </c>
      <c r="R3034" s="43" cm="1">
        <f t="array" ref="R3034">COUNTIF(Table2[Average imdb],"&lt;"&amp;Table2[[#This Row],[Average imdb]])/COUNT((Table2[Average imdb])-1)</f>
        <v>0.19445910290237467</v>
      </c>
    </row>
    <row r="3035" spans="14:18" x14ac:dyDescent="0.3">
      <c r="N3035" t="s">
        <v>12662</v>
      </c>
      <c r="O3035">
        <v>5.8</v>
      </c>
      <c r="P3035" s="14">
        <f t="shared" si="47"/>
        <v>5.8</v>
      </c>
      <c r="Q3035">
        <f>COUNTIF(preprocessed!$D$2:$D$3791,director!N3489)</f>
        <v>5</v>
      </c>
      <c r="R3035" s="43" cm="1">
        <f t="array" ref="R3035">COUNTIF(Table2[Average imdb],"&lt;"&amp;Table2[[#This Row],[Average imdb]])/COUNT((Table2[Average imdb])-1)</f>
        <v>0.19445910290237467</v>
      </c>
    </row>
    <row r="3036" spans="14:18" x14ac:dyDescent="0.3">
      <c r="N3036" t="s">
        <v>8075</v>
      </c>
      <c r="O3036">
        <v>5.8</v>
      </c>
      <c r="P3036" s="14">
        <f t="shared" si="47"/>
        <v>5.8</v>
      </c>
      <c r="Q3036">
        <f>COUNTIF(preprocessed!$D$2:$D$3791,director!N2200)</f>
        <v>4</v>
      </c>
      <c r="R3036" s="43" cm="1">
        <f t="array" ref="R3036">COUNTIF(Table2[Average imdb],"&lt;"&amp;Table2[[#This Row],[Average imdb]])/COUNT((Table2[Average imdb])-1)</f>
        <v>0.19445910290237467</v>
      </c>
    </row>
    <row r="3037" spans="14:18" x14ac:dyDescent="0.3">
      <c r="N3037" t="s">
        <v>3352</v>
      </c>
      <c r="O3037">
        <v>5.8</v>
      </c>
      <c r="P3037" s="14">
        <f t="shared" si="47"/>
        <v>5.8</v>
      </c>
      <c r="Q3037">
        <f>COUNTIF(preprocessed!$D$2:$D$3791,director!N827)</f>
        <v>1</v>
      </c>
      <c r="R3037" s="43" cm="1">
        <f t="array" ref="R3037">COUNTIF(Table2[Average imdb],"&lt;"&amp;Table2[[#This Row],[Average imdb]])/COUNT((Table2[Average imdb])-1)</f>
        <v>0.19445910290237467</v>
      </c>
    </row>
    <row r="3038" spans="14:18" x14ac:dyDescent="0.3">
      <c r="N3038" t="s">
        <v>4624</v>
      </c>
      <c r="O3038">
        <v>5.8</v>
      </c>
      <c r="P3038" s="14">
        <f t="shared" si="47"/>
        <v>5.8</v>
      </c>
      <c r="Q3038">
        <f>COUNTIF(preprocessed!$D$2:$D$3791,director!N1188)</f>
        <v>3</v>
      </c>
      <c r="R3038" s="43" cm="1">
        <f t="array" ref="R3038">COUNTIF(Table2[Average imdb],"&lt;"&amp;Table2[[#This Row],[Average imdb]])/COUNT((Table2[Average imdb])-1)</f>
        <v>0.19445910290237467</v>
      </c>
    </row>
    <row r="3039" spans="14:18" x14ac:dyDescent="0.3">
      <c r="N3039" t="s">
        <v>7406</v>
      </c>
      <c r="O3039">
        <v>5.8</v>
      </c>
      <c r="P3039" s="14">
        <f t="shared" si="47"/>
        <v>5.8</v>
      </c>
      <c r="Q3039">
        <f>COUNTIF(preprocessed!$D$2:$D$3791,director!N2002)</f>
        <v>3</v>
      </c>
      <c r="R3039" s="43" cm="1">
        <f t="array" ref="R3039">COUNTIF(Table2[Average imdb],"&lt;"&amp;Table2[[#This Row],[Average imdb]])/COUNT((Table2[Average imdb])-1)</f>
        <v>0.19445910290237467</v>
      </c>
    </row>
    <row r="3040" spans="14:18" x14ac:dyDescent="0.3">
      <c r="N3040" t="s">
        <v>8319</v>
      </c>
      <c r="O3040">
        <v>5.8</v>
      </c>
      <c r="P3040" s="14">
        <f t="shared" si="47"/>
        <v>5.8</v>
      </c>
      <c r="Q3040">
        <f>COUNTIF(preprocessed!$D$2:$D$3791,director!N2269)</f>
        <v>1</v>
      </c>
      <c r="R3040" s="43" cm="1">
        <f t="array" ref="R3040">COUNTIF(Table2[Average imdb],"&lt;"&amp;Table2[[#This Row],[Average imdb]])/COUNT((Table2[Average imdb])-1)</f>
        <v>0.19445910290237467</v>
      </c>
    </row>
    <row r="3041" spans="14:18" x14ac:dyDescent="0.3">
      <c r="N3041" t="s">
        <v>11211</v>
      </c>
      <c r="O3041">
        <v>5.8</v>
      </c>
      <c r="P3041" s="14">
        <f t="shared" si="47"/>
        <v>5.8</v>
      </c>
      <c r="Q3041">
        <f>COUNTIF(preprocessed!$D$2:$D$3791,director!N3114)</f>
        <v>2</v>
      </c>
      <c r="R3041" s="43" cm="1">
        <f t="array" ref="R3041">COUNTIF(Table2[Average imdb],"&lt;"&amp;Table2[[#This Row],[Average imdb]])/COUNT((Table2[Average imdb])-1)</f>
        <v>0.19445910290237467</v>
      </c>
    </row>
    <row r="3042" spans="14:18" x14ac:dyDescent="0.3">
      <c r="N3042" t="s">
        <v>12620</v>
      </c>
      <c r="O3042">
        <v>5.8</v>
      </c>
      <c r="P3042" s="14">
        <f t="shared" si="47"/>
        <v>5.8</v>
      </c>
      <c r="Q3042">
        <f>COUNTIF(preprocessed!$D$2:$D$3791,director!N3478)</f>
        <v>3</v>
      </c>
      <c r="R3042" s="43" cm="1">
        <f t="array" ref="R3042">COUNTIF(Table2[Average imdb],"&lt;"&amp;Table2[[#This Row],[Average imdb]])/COUNT((Table2[Average imdb])-1)</f>
        <v>0.19445910290237467</v>
      </c>
    </row>
    <row r="3043" spans="14:18" x14ac:dyDescent="0.3">
      <c r="N3043" t="s">
        <v>13460</v>
      </c>
      <c r="O3043">
        <v>5.8</v>
      </c>
      <c r="P3043" s="14">
        <f t="shared" si="47"/>
        <v>5.8</v>
      </c>
      <c r="Q3043">
        <f>COUNTIF(preprocessed!$D$2:$D$3791,director!N3681)</f>
        <v>3</v>
      </c>
      <c r="R3043" s="43" cm="1">
        <f t="array" ref="R3043">COUNTIF(Table2[Average imdb],"&lt;"&amp;Table2[[#This Row],[Average imdb]])/COUNT((Table2[Average imdb])-1)</f>
        <v>0.19445910290237467</v>
      </c>
    </row>
    <row r="3044" spans="14:18" x14ac:dyDescent="0.3">
      <c r="N3044" t="s">
        <v>3324</v>
      </c>
      <c r="O3044">
        <v>5.7</v>
      </c>
      <c r="P3044" s="14">
        <f t="shared" si="47"/>
        <v>5.8</v>
      </c>
      <c r="Q3044">
        <f>COUNTIF(preprocessed!$D$2:$D$3791,director!N1302)</f>
        <v>1</v>
      </c>
      <c r="R3044" s="43" cm="1">
        <f t="array" ref="R3044">COUNTIF(Table2[Average imdb],"&lt;"&amp;Table2[[#This Row],[Average imdb]])/COUNT((Table2[Average imdb])-1)</f>
        <v>0.19445910290237467</v>
      </c>
    </row>
    <row r="3045" spans="14:18" x14ac:dyDescent="0.3">
      <c r="N3045" t="s">
        <v>7304</v>
      </c>
      <c r="O3045">
        <v>5.8</v>
      </c>
      <c r="P3045" s="14">
        <f t="shared" si="47"/>
        <v>5.8</v>
      </c>
      <c r="Q3045">
        <f>COUNTIF(preprocessed!$D$2:$D$3791,director!N1970)</f>
        <v>4</v>
      </c>
      <c r="R3045" s="43" cm="1">
        <f t="array" ref="R3045">COUNTIF(Table2[Average imdb],"&lt;"&amp;Table2[[#This Row],[Average imdb]])/COUNT((Table2[Average imdb])-1)</f>
        <v>0.19445910290237467</v>
      </c>
    </row>
    <row r="3046" spans="14:18" x14ac:dyDescent="0.3">
      <c r="N3046" t="s">
        <v>7312</v>
      </c>
      <c r="O3046">
        <v>5.8</v>
      </c>
      <c r="P3046" s="14">
        <f t="shared" si="47"/>
        <v>5.8</v>
      </c>
      <c r="Q3046">
        <f>COUNTIF(preprocessed!$D$2:$D$3791,director!N1972)</f>
        <v>8</v>
      </c>
      <c r="R3046" s="43" cm="1">
        <f t="array" ref="R3046">COUNTIF(Table2[Average imdb],"&lt;"&amp;Table2[[#This Row],[Average imdb]])/COUNT((Table2[Average imdb])-1)</f>
        <v>0.19445910290237467</v>
      </c>
    </row>
    <row r="3047" spans="14:18" x14ac:dyDescent="0.3">
      <c r="N3047" t="s">
        <v>7635</v>
      </c>
      <c r="O3047">
        <v>5.8</v>
      </c>
      <c r="P3047" s="14">
        <f t="shared" si="47"/>
        <v>5.8</v>
      </c>
      <c r="Q3047">
        <f>COUNTIF(preprocessed!$D$2:$D$3791,director!N2069)</f>
        <v>2</v>
      </c>
      <c r="R3047" s="43" cm="1">
        <f t="array" ref="R3047">COUNTIF(Table2[Average imdb],"&lt;"&amp;Table2[[#This Row],[Average imdb]])/COUNT((Table2[Average imdb])-1)</f>
        <v>0.19445910290237467</v>
      </c>
    </row>
    <row r="3048" spans="14:18" x14ac:dyDescent="0.3">
      <c r="N3048" t="s">
        <v>8280</v>
      </c>
      <c r="O3048">
        <v>5.6</v>
      </c>
      <c r="P3048" s="14">
        <f t="shared" si="47"/>
        <v>5.8</v>
      </c>
      <c r="Q3048">
        <f>COUNTIF(preprocessed!$D$2:$D$3791,director!N2257)</f>
        <v>1</v>
      </c>
      <c r="R3048" s="43" cm="1">
        <f t="array" ref="R3048">COUNTIF(Table2[Average imdb],"&lt;"&amp;Table2[[#This Row],[Average imdb]])/COUNT((Table2[Average imdb])-1)</f>
        <v>0.19445910290237467</v>
      </c>
    </row>
    <row r="3049" spans="14:18" x14ac:dyDescent="0.3">
      <c r="N3049" t="s">
        <v>9942</v>
      </c>
      <c r="O3049">
        <v>5.8</v>
      </c>
      <c r="P3049" s="14">
        <f t="shared" si="47"/>
        <v>5.8</v>
      </c>
      <c r="Q3049">
        <f>COUNTIF(preprocessed!$D$2:$D$3791,director!N2752)</f>
        <v>2</v>
      </c>
      <c r="R3049" s="43" cm="1">
        <f t="array" ref="R3049">COUNTIF(Table2[Average imdb],"&lt;"&amp;Table2[[#This Row],[Average imdb]])/COUNT((Table2[Average imdb])-1)</f>
        <v>0.19445910290237467</v>
      </c>
    </row>
    <row r="3050" spans="14:18" x14ac:dyDescent="0.3">
      <c r="N3050" t="s">
        <v>11250</v>
      </c>
      <c r="O3050">
        <v>5.8</v>
      </c>
      <c r="P3050" s="14">
        <f t="shared" si="47"/>
        <v>5.8</v>
      </c>
      <c r="Q3050">
        <f>COUNTIF(preprocessed!$D$2:$D$3791,director!N3125)</f>
        <v>3</v>
      </c>
      <c r="R3050" s="43" cm="1">
        <f t="array" ref="R3050">COUNTIF(Table2[Average imdb],"&lt;"&amp;Table2[[#This Row],[Average imdb]])/COUNT((Table2[Average imdb])-1)</f>
        <v>0.19445910290237467</v>
      </c>
    </row>
    <row r="3051" spans="14:18" x14ac:dyDescent="0.3">
      <c r="N3051" t="s">
        <v>11740</v>
      </c>
      <c r="O3051">
        <v>5.8</v>
      </c>
      <c r="P3051" s="14">
        <f t="shared" si="47"/>
        <v>5.8</v>
      </c>
      <c r="Q3051">
        <f>COUNTIF(preprocessed!$D$2:$D$3791,director!N3255)</f>
        <v>3</v>
      </c>
      <c r="R3051" s="43" cm="1">
        <f t="array" ref="R3051">COUNTIF(Table2[Average imdb],"&lt;"&amp;Table2[[#This Row],[Average imdb]])/COUNT((Table2[Average imdb])-1)</f>
        <v>0.19445910290237467</v>
      </c>
    </row>
    <row r="3052" spans="14:18" x14ac:dyDescent="0.3">
      <c r="N3052" t="s">
        <v>12806</v>
      </c>
      <c r="O3052">
        <v>5.8</v>
      </c>
      <c r="P3052" s="14">
        <f t="shared" si="47"/>
        <v>5.8</v>
      </c>
      <c r="Q3052">
        <f>COUNTIF(preprocessed!$D$2:$D$3791,director!N3522)</f>
        <v>1</v>
      </c>
      <c r="R3052" s="43" cm="1">
        <f t="array" ref="R3052">COUNTIF(Table2[Average imdb],"&lt;"&amp;Table2[[#This Row],[Average imdb]])/COUNT((Table2[Average imdb])-1)</f>
        <v>0.19445910290237467</v>
      </c>
    </row>
    <row r="3053" spans="14:18" x14ac:dyDescent="0.3">
      <c r="N3053" t="s">
        <v>6744</v>
      </c>
      <c r="O3053">
        <v>6.4</v>
      </c>
      <c r="P3053" s="14">
        <f t="shared" si="47"/>
        <v>5.8000000000000007</v>
      </c>
      <c r="Q3053">
        <f>COUNTIF(preprocessed!$D$2:$D$3791,director!N1803)</f>
        <v>6</v>
      </c>
      <c r="R3053" s="43" cm="1">
        <f t="array" ref="R3053">COUNTIF(Table2[Average imdb],"&lt;"&amp;Table2[[#This Row],[Average imdb]])/COUNT((Table2[Average imdb])-1)</f>
        <v>0.19445910290237467</v>
      </c>
    </row>
    <row r="3054" spans="14:18" x14ac:dyDescent="0.3">
      <c r="N3054" t="s">
        <v>6744</v>
      </c>
      <c r="O3054">
        <v>5.2</v>
      </c>
      <c r="P3054" s="14">
        <f t="shared" si="47"/>
        <v>5.8000000000000007</v>
      </c>
      <c r="Q3054">
        <f>COUNTIF(preprocessed!$D$2:$D$3791,director!N2479)</f>
        <v>4</v>
      </c>
      <c r="R3054" s="43" cm="1">
        <f t="array" ref="R3054">COUNTIF(Table2[Average imdb],"&lt;"&amp;Table2[[#This Row],[Average imdb]])/COUNT((Table2[Average imdb])-1)</f>
        <v>0.19445910290237467</v>
      </c>
    </row>
    <row r="3055" spans="14:18" x14ac:dyDescent="0.3">
      <c r="N3055" t="s">
        <v>1957</v>
      </c>
      <c r="O3055">
        <v>5.0999999999999996</v>
      </c>
      <c r="P3055" s="14">
        <f t="shared" si="47"/>
        <v>5.78</v>
      </c>
      <c r="Q3055">
        <f>COUNTIF(preprocessed!$D$2:$D$3791,director!N3085)</f>
        <v>15</v>
      </c>
      <c r="R3055" s="43" cm="1">
        <f t="array" ref="R3055">COUNTIF(Table2[Average imdb],"&lt;"&amp;Table2[[#This Row],[Average imdb]])/COUNT((Table2[Average imdb])-1)</f>
        <v>0.19313984168865436</v>
      </c>
    </row>
    <row r="3056" spans="14:18" x14ac:dyDescent="0.3">
      <c r="N3056" t="s">
        <v>1957</v>
      </c>
      <c r="O3056">
        <v>5.7</v>
      </c>
      <c r="P3056" s="14">
        <f t="shared" si="47"/>
        <v>5.78</v>
      </c>
      <c r="Q3056">
        <f>COUNTIF(preprocessed!$D$2:$D$3791,director!N1205)</f>
        <v>13</v>
      </c>
      <c r="R3056" s="43" cm="1">
        <f t="array" ref="R3056">COUNTIF(Table2[Average imdb],"&lt;"&amp;Table2[[#This Row],[Average imdb]])/COUNT((Table2[Average imdb])-1)</f>
        <v>0.19313984168865436</v>
      </c>
    </row>
    <row r="3057" spans="14:18" x14ac:dyDescent="0.3">
      <c r="N3057" t="s">
        <v>1957</v>
      </c>
      <c r="O3057">
        <v>6.8</v>
      </c>
      <c r="P3057" s="14">
        <f t="shared" si="47"/>
        <v>5.78</v>
      </c>
      <c r="Q3057">
        <f>COUNTIF(preprocessed!$D$2:$D$3791,director!N821)</f>
        <v>7</v>
      </c>
      <c r="R3057" s="43" cm="1">
        <f t="array" ref="R3057">COUNTIF(Table2[Average imdb],"&lt;"&amp;Table2[[#This Row],[Average imdb]])/COUNT((Table2[Average imdb])-1)</f>
        <v>0.19313984168865436</v>
      </c>
    </row>
    <row r="3058" spans="14:18" x14ac:dyDescent="0.3">
      <c r="N3058" t="s">
        <v>1957</v>
      </c>
      <c r="O3058">
        <v>5.0999999999999996</v>
      </c>
      <c r="P3058" s="14">
        <f t="shared" si="47"/>
        <v>5.78</v>
      </c>
      <c r="Q3058">
        <f>COUNTIF(preprocessed!$D$2:$D$3791,director!N455)</f>
        <v>5</v>
      </c>
      <c r="R3058" s="43" cm="1">
        <f t="array" ref="R3058">COUNTIF(Table2[Average imdb],"&lt;"&amp;Table2[[#This Row],[Average imdb]])/COUNT((Table2[Average imdb])-1)</f>
        <v>0.19313984168865436</v>
      </c>
    </row>
    <row r="3059" spans="14:18" x14ac:dyDescent="0.3">
      <c r="N3059" t="s">
        <v>1957</v>
      </c>
      <c r="O3059">
        <v>6.2</v>
      </c>
      <c r="P3059" s="14">
        <f t="shared" si="47"/>
        <v>5.78</v>
      </c>
      <c r="Q3059">
        <f>COUNTIF(preprocessed!$D$2:$D$3791,director!N1367)</f>
        <v>2</v>
      </c>
      <c r="R3059" s="43" cm="1">
        <f t="array" ref="R3059">COUNTIF(Table2[Average imdb],"&lt;"&amp;Table2[[#This Row],[Average imdb]])/COUNT((Table2[Average imdb])-1)</f>
        <v>0.19313984168865436</v>
      </c>
    </row>
    <row r="3060" spans="14:18" x14ac:dyDescent="0.3">
      <c r="N3060" t="s">
        <v>10899</v>
      </c>
      <c r="O3060">
        <v>6.6</v>
      </c>
      <c r="P3060" s="14">
        <f t="shared" si="47"/>
        <v>5.7666666666666657</v>
      </c>
      <c r="Q3060">
        <f>COUNTIF(preprocessed!$D$2:$D$3791,director!N3027)</f>
        <v>1</v>
      </c>
      <c r="R3060" s="43" cm="1">
        <f t="array" ref="R3060">COUNTIF(Table2[Average imdb],"&lt;"&amp;Table2[[#This Row],[Average imdb]])/COUNT((Table2[Average imdb])-1)</f>
        <v>0.19076517150395778</v>
      </c>
    </row>
    <row r="3061" spans="14:18" x14ac:dyDescent="0.3">
      <c r="N3061" t="s">
        <v>10899</v>
      </c>
      <c r="O3061">
        <v>6.8</v>
      </c>
      <c r="P3061" s="14">
        <f t="shared" si="47"/>
        <v>5.7666666666666657</v>
      </c>
      <c r="Q3061">
        <f>COUNTIF(preprocessed!$D$2:$D$3791,director!N3215)</f>
        <v>1</v>
      </c>
      <c r="R3061" s="43" cm="1">
        <f t="array" ref="R3061">COUNTIF(Table2[Average imdb],"&lt;"&amp;Table2[[#This Row],[Average imdb]])/COUNT((Table2[Average imdb])-1)</f>
        <v>0.19076517150395778</v>
      </c>
    </row>
    <row r="3062" spans="14:18" x14ac:dyDescent="0.3">
      <c r="N3062" t="s">
        <v>10899</v>
      </c>
      <c r="O3062">
        <v>3.9</v>
      </c>
      <c r="P3062" s="14">
        <f t="shared" si="47"/>
        <v>5.7666666666666657</v>
      </c>
      <c r="Q3062">
        <f>COUNTIF(preprocessed!$D$2:$D$3791,director!N3735)</f>
        <v>1</v>
      </c>
      <c r="R3062" s="43" cm="1">
        <f t="array" ref="R3062">COUNTIF(Table2[Average imdb],"&lt;"&amp;Table2[[#This Row],[Average imdb]])/COUNT((Table2[Average imdb])-1)</f>
        <v>0.19076517150395778</v>
      </c>
    </row>
    <row r="3063" spans="14:18" x14ac:dyDescent="0.3">
      <c r="N3063" t="s">
        <v>3615</v>
      </c>
      <c r="O3063">
        <v>6.1</v>
      </c>
      <c r="P3063" s="14">
        <f t="shared" si="47"/>
        <v>5.7666666666666666</v>
      </c>
      <c r="Q3063">
        <f>COUNTIF(preprocessed!$D$2:$D$3791,director!N1749)</f>
        <v>11</v>
      </c>
      <c r="R3063" s="43" cm="1">
        <f t="array" ref="R3063">COUNTIF(Table2[Average imdb],"&lt;"&amp;Table2[[#This Row],[Average imdb]])/COUNT((Table2[Average imdb])-1)</f>
        <v>0.19076517150395778</v>
      </c>
    </row>
    <row r="3064" spans="14:18" x14ac:dyDescent="0.3">
      <c r="N3064" t="s">
        <v>3615</v>
      </c>
      <c r="O3064">
        <v>6.4</v>
      </c>
      <c r="P3064" s="14">
        <f t="shared" si="47"/>
        <v>5.7666666666666666</v>
      </c>
      <c r="Q3064">
        <f>COUNTIF(preprocessed!$D$2:$D$3791,director!N1783)</f>
        <v>10</v>
      </c>
      <c r="R3064" s="43" cm="1">
        <f t="array" ref="R3064">COUNTIF(Table2[Average imdb],"&lt;"&amp;Table2[[#This Row],[Average imdb]])/COUNT((Table2[Average imdb])-1)</f>
        <v>0.19076517150395778</v>
      </c>
    </row>
    <row r="3065" spans="14:18" x14ac:dyDescent="0.3">
      <c r="N3065" t="s">
        <v>3615</v>
      </c>
      <c r="O3065">
        <v>5.7</v>
      </c>
      <c r="P3065" s="14">
        <f t="shared" si="47"/>
        <v>5.7666666666666666</v>
      </c>
      <c r="Q3065">
        <f>COUNTIF(preprocessed!$D$2:$D$3791,director!N906)</f>
        <v>4</v>
      </c>
      <c r="R3065" s="43" cm="1">
        <f t="array" ref="R3065">COUNTIF(Table2[Average imdb],"&lt;"&amp;Table2[[#This Row],[Average imdb]])/COUNT((Table2[Average imdb])-1)</f>
        <v>0.19076517150395778</v>
      </c>
    </row>
    <row r="3066" spans="14:18" x14ac:dyDescent="0.3">
      <c r="N3066" t="s">
        <v>3615</v>
      </c>
      <c r="O3066">
        <v>6.2</v>
      </c>
      <c r="P3066" s="14">
        <f t="shared" si="47"/>
        <v>5.7666666666666666</v>
      </c>
      <c r="Q3066">
        <f>COUNTIF(preprocessed!$D$2:$D$3791,director!N1916)</f>
        <v>5</v>
      </c>
      <c r="R3066" s="43" cm="1">
        <f t="array" ref="R3066">COUNTIF(Table2[Average imdb],"&lt;"&amp;Table2[[#This Row],[Average imdb]])/COUNT((Table2[Average imdb])-1)</f>
        <v>0.19076517150395778</v>
      </c>
    </row>
    <row r="3067" spans="14:18" x14ac:dyDescent="0.3">
      <c r="N3067" t="s">
        <v>3615</v>
      </c>
      <c r="O3067">
        <v>5.8</v>
      </c>
      <c r="P3067" s="14">
        <f t="shared" si="47"/>
        <v>5.7666666666666666</v>
      </c>
      <c r="Q3067">
        <f>COUNTIF(preprocessed!$D$2:$D$3791,director!N2037)</f>
        <v>4</v>
      </c>
      <c r="R3067" s="43" cm="1">
        <f t="array" ref="R3067">COUNTIF(Table2[Average imdb],"&lt;"&amp;Table2[[#This Row],[Average imdb]])/COUNT((Table2[Average imdb])-1)</f>
        <v>0.19076517150395778</v>
      </c>
    </row>
    <row r="3068" spans="14:18" x14ac:dyDescent="0.3">
      <c r="N3068" t="s">
        <v>3615</v>
      </c>
      <c r="O3068">
        <v>4.4000000000000004</v>
      </c>
      <c r="P3068" s="14">
        <f t="shared" si="47"/>
        <v>5.7666666666666666</v>
      </c>
      <c r="Q3068">
        <f>COUNTIF(preprocessed!$D$2:$D$3791,director!N1268)</f>
        <v>1</v>
      </c>
      <c r="R3068" s="43" cm="1">
        <f t="array" ref="R3068">COUNTIF(Table2[Average imdb],"&lt;"&amp;Table2[[#This Row],[Average imdb]])/COUNT((Table2[Average imdb])-1)</f>
        <v>0.19076517150395778</v>
      </c>
    </row>
    <row r="3069" spans="14:18" x14ac:dyDescent="0.3">
      <c r="N3069" t="s">
        <v>4957</v>
      </c>
      <c r="O3069">
        <v>5.6</v>
      </c>
      <c r="P3069" s="14">
        <f t="shared" si="47"/>
        <v>5.76</v>
      </c>
      <c r="Q3069">
        <f>COUNTIF(preprocessed!$D$2:$D$3791,director!N1679)</f>
        <v>15</v>
      </c>
      <c r="R3069" s="43" cm="1">
        <f t="array" ref="R3069">COUNTIF(Table2[Average imdb],"&lt;"&amp;Table2[[#This Row],[Average imdb]])/COUNT((Table2[Average imdb])-1)</f>
        <v>0.18944591029023747</v>
      </c>
    </row>
    <row r="3070" spans="14:18" x14ac:dyDescent="0.3">
      <c r="N3070" t="s">
        <v>4957</v>
      </c>
      <c r="O3070">
        <v>6.2</v>
      </c>
      <c r="P3070" s="14">
        <f t="shared" si="47"/>
        <v>5.76</v>
      </c>
      <c r="Q3070">
        <f>COUNTIF(preprocessed!$D$2:$D$3791,director!N3013)</f>
        <v>3</v>
      </c>
      <c r="R3070" s="43" cm="1">
        <f t="array" ref="R3070">COUNTIF(Table2[Average imdb],"&lt;"&amp;Table2[[#This Row],[Average imdb]])/COUNT((Table2[Average imdb])-1)</f>
        <v>0.18944591029023747</v>
      </c>
    </row>
    <row r="3071" spans="14:18" x14ac:dyDescent="0.3">
      <c r="N3071" t="s">
        <v>4957</v>
      </c>
      <c r="O3071">
        <v>5.2</v>
      </c>
      <c r="P3071" s="14">
        <f t="shared" si="47"/>
        <v>5.76</v>
      </c>
      <c r="Q3071">
        <f>COUNTIF(preprocessed!$D$2:$D$3791,director!N1279)</f>
        <v>1</v>
      </c>
      <c r="R3071" s="43" cm="1">
        <f t="array" ref="R3071">COUNTIF(Table2[Average imdb],"&lt;"&amp;Table2[[#This Row],[Average imdb]])/COUNT((Table2[Average imdb])-1)</f>
        <v>0.18944591029023747</v>
      </c>
    </row>
    <row r="3072" spans="14:18" x14ac:dyDescent="0.3">
      <c r="N3072" t="s">
        <v>4957</v>
      </c>
      <c r="O3072">
        <v>5.7</v>
      </c>
      <c r="P3072" s="14">
        <f t="shared" si="47"/>
        <v>5.76</v>
      </c>
      <c r="Q3072">
        <f>COUNTIF(preprocessed!$D$2:$D$3791,director!N3440)</f>
        <v>3</v>
      </c>
      <c r="R3072" s="43" cm="1">
        <f t="array" ref="R3072">COUNTIF(Table2[Average imdb],"&lt;"&amp;Table2[[#This Row],[Average imdb]])/COUNT((Table2[Average imdb])-1)</f>
        <v>0.18944591029023747</v>
      </c>
    </row>
    <row r="3073" spans="14:18" x14ac:dyDescent="0.3">
      <c r="N3073" t="s">
        <v>4957</v>
      </c>
      <c r="O3073">
        <v>6.1</v>
      </c>
      <c r="P3073" s="14">
        <f t="shared" si="47"/>
        <v>5.76</v>
      </c>
      <c r="Q3073">
        <f>COUNTIF(preprocessed!$D$2:$D$3791,director!N3547)</f>
        <v>1</v>
      </c>
      <c r="R3073" s="43" cm="1">
        <f t="array" ref="R3073">COUNTIF(Table2[Average imdb],"&lt;"&amp;Table2[[#This Row],[Average imdb]])/COUNT((Table2[Average imdb])-1)</f>
        <v>0.18944591029023747</v>
      </c>
    </row>
    <row r="3074" spans="14:18" x14ac:dyDescent="0.3">
      <c r="N3074" t="s">
        <v>1641</v>
      </c>
      <c r="O3074">
        <v>6.1</v>
      </c>
      <c r="P3074" s="14">
        <f t="shared" ref="P3074:P3137" si="48">AVERAGEIF($N$2:$N$3791,N3074,$O$2:$O$3791)</f>
        <v>5.75</v>
      </c>
      <c r="Q3074">
        <f>COUNTIF(preprocessed!$D$2:$D$3791,director!N1734)</f>
        <v>7</v>
      </c>
      <c r="R3074" s="43" cm="1">
        <f t="array" ref="R3074">COUNTIF(Table2[Average imdb],"&lt;"&amp;Table2[[#This Row],[Average imdb]])/COUNT((Table2[Average imdb])-1)</f>
        <v>0.18839050131926122</v>
      </c>
    </row>
    <row r="3075" spans="14:18" x14ac:dyDescent="0.3">
      <c r="N3075" t="s">
        <v>9233</v>
      </c>
      <c r="O3075">
        <v>5.6</v>
      </c>
      <c r="P3075" s="14">
        <f t="shared" si="48"/>
        <v>5.75</v>
      </c>
      <c r="Q3075">
        <f>COUNTIF(preprocessed!$D$2:$D$3791,director!N2544)</f>
        <v>4</v>
      </c>
      <c r="R3075" s="43" cm="1">
        <f t="array" ref="R3075">COUNTIF(Table2[Average imdb],"&lt;"&amp;Table2[[#This Row],[Average imdb]])/COUNT((Table2[Average imdb])-1)</f>
        <v>0.18839050131926122</v>
      </c>
    </row>
    <row r="3076" spans="14:18" x14ac:dyDescent="0.3">
      <c r="N3076" t="s">
        <v>1641</v>
      </c>
      <c r="O3076">
        <v>5.4</v>
      </c>
      <c r="P3076" s="14">
        <f t="shared" si="48"/>
        <v>5.75</v>
      </c>
      <c r="Q3076">
        <f>COUNTIF(preprocessed!$D$2:$D$3791,director!N373)</f>
        <v>2</v>
      </c>
      <c r="R3076" s="43" cm="1">
        <f t="array" ref="R3076">COUNTIF(Table2[Average imdb],"&lt;"&amp;Table2[[#This Row],[Average imdb]])/COUNT((Table2[Average imdb])-1)</f>
        <v>0.18839050131926122</v>
      </c>
    </row>
    <row r="3077" spans="14:18" x14ac:dyDescent="0.3">
      <c r="N3077" t="s">
        <v>9233</v>
      </c>
      <c r="O3077">
        <v>5.9</v>
      </c>
      <c r="P3077" s="14">
        <f t="shared" si="48"/>
        <v>5.75</v>
      </c>
      <c r="Q3077">
        <f>COUNTIF(preprocessed!$D$2:$D$3791,director!N3303)</f>
        <v>2</v>
      </c>
      <c r="R3077" s="43" cm="1">
        <f t="array" ref="R3077">COUNTIF(Table2[Average imdb],"&lt;"&amp;Table2[[#This Row],[Average imdb]])/COUNT((Table2[Average imdb])-1)</f>
        <v>0.18839050131926122</v>
      </c>
    </row>
    <row r="3078" spans="14:18" x14ac:dyDescent="0.3">
      <c r="N3078" t="s">
        <v>1505</v>
      </c>
      <c r="O3078">
        <v>5.6</v>
      </c>
      <c r="P3078" s="14">
        <f t="shared" si="48"/>
        <v>5.7466666666666661</v>
      </c>
      <c r="Q3078">
        <f>COUNTIF(preprocessed!$D$2:$D$3791,director!N338)</f>
        <v>25</v>
      </c>
      <c r="R3078" s="43" cm="1">
        <f t="array" ref="R3078">COUNTIF(Table2[Average imdb],"&lt;"&amp;Table2[[#This Row],[Average imdb]])/COUNT((Table2[Average imdb])-1)</f>
        <v>0.18443271767810027</v>
      </c>
    </row>
    <row r="3079" spans="14:18" x14ac:dyDescent="0.3">
      <c r="N3079" t="s">
        <v>1505</v>
      </c>
      <c r="O3079">
        <v>6.4</v>
      </c>
      <c r="P3079" s="14">
        <f t="shared" si="48"/>
        <v>5.7466666666666661</v>
      </c>
      <c r="Q3079">
        <f>COUNTIF(preprocessed!$D$2:$D$3791,director!N631)</f>
        <v>19</v>
      </c>
      <c r="R3079" s="43" cm="1">
        <f t="array" ref="R3079">COUNTIF(Table2[Average imdb],"&lt;"&amp;Table2[[#This Row],[Average imdb]])/COUNT((Table2[Average imdb])-1)</f>
        <v>0.18443271767810027</v>
      </c>
    </row>
    <row r="3080" spans="14:18" x14ac:dyDescent="0.3">
      <c r="N3080" t="s">
        <v>1505</v>
      </c>
      <c r="O3080">
        <v>6.7</v>
      </c>
      <c r="P3080" s="14">
        <f t="shared" si="48"/>
        <v>5.7466666666666661</v>
      </c>
      <c r="Q3080">
        <f>COUNTIF(preprocessed!$D$2:$D$3791,director!N645)</f>
        <v>19</v>
      </c>
      <c r="R3080" s="43" cm="1">
        <f t="array" ref="R3080">COUNTIF(Table2[Average imdb],"&lt;"&amp;Table2[[#This Row],[Average imdb]])/COUNT((Table2[Average imdb])-1)</f>
        <v>0.18443271767810027</v>
      </c>
    </row>
    <row r="3081" spans="14:18" x14ac:dyDescent="0.3">
      <c r="N3081" t="s">
        <v>1505</v>
      </c>
      <c r="O3081">
        <v>5.0999999999999996</v>
      </c>
      <c r="P3081" s="14">
        <f t="shared" si="48"/>
        <v>5.7466666666666661</v>
      </c>
      <c r="Q3081">
        <f>COUNTIF(preprocessed!$D$2:$D$3791,director!N507)</f>
        <v>11</v>
      </c>
      <c r="R3081" s="43" cm="1">
        <f t="array" ref="R3081">COUNTIF(Table2[Average imdb],"&lt;"&amp;Table2[[#This Row],[Average imdb]])/COUNT((Table2[Average imdb])-1)</f>
        <v>0.18443271767810027</v>
      </c>
    </row>
    <row r="3082" spans="14:18" x14ac:dyDescent="0.3">
      <c r="N3082" t="s">
        <v>1505</v>
      </c>
      <c r="O3082">
        <v>5.6</v>
      </c>
      <c r="P3082" s="14">
        <f t="shared" si="48"/>
        <v>5.7466666666666661</v>
      </c>
      <c r="Q3082">
        <f>COUNTIF(preprocessed!$D$2:$D$3791,director!N2676)</f>
        <v>11</v>
      </c>
      <c r="R3082" s="43" cm="1">
        <f t="array" ref="R3082">COUNTIF(Table2[Average imdb],"&lt;"&amp;Table2[[#This Row],[Average imdb]])/COUNT((Table2[Average imdb])-1)</f>
        <v>0.18443271767810027</v>
      </c>
    </row>
    <row r="3083" spans="14:18" x14ac:dyDescent="0.3">
      <c r="N3083" t="s">
        <v>1505</v>
      </c>
      <c r="O3083">
        <v>5.8</v>
      </c>
      <c r="P3083" s="14">
        <f t="shared" si="48"/>
        <v>5.7466666666666661</v>
      </c>
      <c r="Q3083">
        <f>COUNTIF(preprocessed!$D$2:$D$3791,director!N703)</f>
        <v>1</v>
      </c>
      <c r="R3083" s="43" cm="1">
        <f t="array" ref="R3083">COUNTIF(Table2[Average imdb],"&lt;"&amp;Table2[[#This Row],[Average imdb]])/COUNT((Table2[Average imdb])-1)</f>
        <v>0.18443271767810027</v>
      </c>
    </row>
    <row r="3084" spans="14:18" x14ac:dyDescent="0.3">
      <c r="N3084" t="s">
        <v>1505</v>
      </c>
      <c r="O3084">
        <v>6.3</v>
      </c>
      <c r="P3084" s="14">
        <f t="shared" si="48"/>
        <v>5.7466666666666661</v>
      </c>
      <c r="Q3084">
        <f>COUNTIF(preprocessed!$D$2:$D$3791,director!N978)</f>
        <v>6</v>
      </c>
      <c r="R3084" s="43" cm="1">
        <f t="array" ref="R3084">COUNTIF(Table2[Average imdb],"&lt;"&amp;Table2[[#This Row],[Average imdb]])/COUNT((Table2[Average imdb])-1)</f>
        <v>0.18443271767810027</v>
      </c>
    </row>
    <row r="3085" spans="14:18" x14ac:dyDescent="0.3">
      <c r="N3085" t="s">
        <v>1505</v>
      </c>
      <c r="O3085">
        <v>6.4</v>
      </c>
      <c r="P3085" s="14">
        <f t="shared" si="48"/>
        <v>5.7466666666666661</v>
      </c>
      <c r="Q3085">
        <f>COUNTIF(preprocessed!$D$2:$D$3791,director!N1693)</f>
        <v>4</v>
      </c>
      <c r="R3085" s="43" cm="1">
        <f t="array" ref="R3085">COUNTIF(Table2[Average imdb],"&lt;"&amp;Table2[[#This Row],[Average imdb]])/COUNT((Table2[Average imdb])-1)</f>
        <v>0.18443271767810027</v>
      </c>
    </row>
    <row r="3086" spans="14:18" x14ac:dyDescent="0.3">
      <c r="N3086" t="s">
        <v>1505</v>
      </c>
      <c r="O3086">
        <v>5.3</v>
      </c>
      <c r="P3086" s="14">
        <f t="shared" si="48"/>
        <v>5.7466666666666661</v>
      </c>
      <c r="Q3086">
        <f>COUNTIF(preprocessed!$D$2:$D$3791,director!N2047)</f>
        <v>2</v>
      </c>
      <c r="R3086" s="43" cm="1">
        <f t="array" ref="R3086">COUNTIF(Table2[Average imdb],"&lt;"&amp;Table2[[#This Row],[Average imdb]])/COUNT((Table2[Average imdb])-1)</f>
        <v>0.18443271767810027</v>
      </c>
    </row>
    <row r="3087" spans="14:18" x14ac:dyDescent="0.3">
      <c r="N3087" t="s">
        <v>1505</v>
      </c>
      <c r="O3087">
        <v>5.9</v>
      </c>
      <c r="P3087" s="14">
        <f t="shared" si="48"/>
        <v>5.7466666666666661</v>
      </c>
      <c r="Q3087">
        <f>COUNTIF(preprocessed!$D$2:$D$3791,director!N3297)</f>
        <v>5</v>
      </c>
      <c r="R3087" s="43" cm="1">
        <f t="array" ref="R3087">COUNTIF(Table2[Average imdb],"&lt;"&amp;Table2[[#This Row],[Average imdb]])/COUNT((Table2[Average imdb])-1)</f>
        <v>0.18443271767810027</v>
      </c>
    </row>
    <row r="3088" spans="14:18" x14ac:dyDescent="0.3">
      <c r="N3088" t="s">
        <v>1505</v>
      </c>
      <c r="O3088">
        <v>7.1</v>
      </c>
      <c r="P3088" s="14">
        <f t="shared" si="48"/>
        <v>5.7466666666666661</v>
      </c>
      <c r="Q3088">
        <f>COUNTIF(preprocessed!$D$2:$D$3791,director!N562)</f>
        <v>1</v>
      </c>
      <c r="R3088" s="43" cm="1">
        <f t="array" ref="R3088">COUNTIF(Table2[Average imdb],"&lt;"&amp;Table2[[#This Row],[Average imdb]])/COUNT((Table2[Average imdb])-1)</f>
        <v>0.18443271767810027</v>
      </c>
    </row>
    <row r="3089" spans="14:18" x14ac:dyDescent="0.3">
      <c r="N3089" t="s">
        <v>1505</v>
      </c>
      <c r="O3089">
        <v>4.2</v>
      </c>
      <c r="P3089" s="14">
        <f t="shared" si="48"/>
        <v>5.7466666666666661</v>
      </c>
      <c r="Q3089">
        <f>COUNTIF(preprocessed!$D$2:$D$3791,director!N599)</f>
        <v>2</v>
      </c>
      <c r="R3089" s="43" cm="1">
        <f t="array" ref="R3089">COUNTIF(Table2[Average imdb],"&lt;"&amp;Table2[[#This Row],[Average imdb]])/COUNT((Table2[Average imdb])-1)</f>
        <v>0.18443271767810027</v>
      </c>
    </row>
    <row r="3090" spans="14:18" x14ac:dyDescent="0.3">
      <c r="N3090" t="s">
        <v>1505</v>
      </c>
      <c r="O3090">
        <v>4.5</v>
      </c>
      <c r="P3090" s="14">
        <f t="shared" si="48"/>
        <v>5.7466666666666661</v>
      </c>
      <c r="Q3090">
        <f>COUNTIF(preprocessed!$D$2:$D$3791,director!N549)</f>
        <v>1</v>
      </c>
      <c r="R3090" s="43" cm="1">
        <f t="array" ref="R3090">COUNTIF(Table2[Average imdb],"&lt;"&amp;Table2[[#This Row],[Average imdb]])/COUNT((Table2[Average imdb])-1)</f>
        <v>0.18443271767810027</v>
      </c>
    </row>
    <row r="3091" spans="14:18" x14ac:dyDescent="0.3">
      <c r="N3091" t="s">
        <v>1505</v>
      </c>
      <c r="O3091">
        <v>5.6</v>
      </c>
      <c r="P3091" s="14">
        <f t="shared" si="48"/>
        <v>5.7466666666666661</v>
      </c>
      <c r="Q3091">
        <f>COUNTIF(preprocessed!$D$2:$D$3791,director!N2086)</f>
        <v>2</v>
      </c>
      <c r="R3091" s="43" cm="1">
        <f t="array" ref="R3091">COUNTIF(Table2[Average imdb],"&lt;"&amp;Table2[[#This Row],[Average imdb]])/COUNT((Table2[Average imdb])-1)</f>
        <v>0.18443271767810027</v>
      </c>
    </row>
    <row r="3092" spans="14:18" x14ac:dyDescent="0.3">
      <c r="N3092" t="s">
        <v>1505</v>
      </c>
      <c r="O3092">
        <v>5.7</v>
      </c>
      <c r="P3092" s="14">
        <f t="shared" si="48"/>
        <v>5.7466666666666661</v>
      </c>
      <c r="Q3092">
        <f>COUNTIF(preprocessed!$D$2:$D$3791,director!N2527)</f>
        <v>2</v>
      </c>
      <c r="R3092" s="43" cm="1">
        <f t="array" ref="R3092">COUNTIF(Table2[Average imdb],"&lt;"&amp;Table2[[#This Row],[Average imdb]])/COUNT((Table2[Average imdb])-1)</f>
        <v>0.18443271767810027</v>
      </c>
    </row>
    <row r="3093" spans="14:18" x14ac:dyDescent="0.3">
      <c r="N3093" t="s">
        <v>1581</v>
      </c>
      <c r="O3093">
        <v>5.9</v>
      </c>
      <c r="P3093" s="14">
        <f t="shared" si="48"/>
        <v>5.7333333333333334</v>
      </c>
      <c r="Q3093">
        <f>COUNTIF(preprocessed!$D$2:$D$3791,director!N1929)</f>
        <v>13</v>
      </c>
      <c r="R3093" s="43" cm="1">
        <f t="array" ref="R3093">COUNTIF(Table2[Average imdb],"&lt;"&amp;Table2[[#This Row],[Average imdb]])/COUNT((Table2[Average imdb])-1)</f>
        <v>0.18126649076517151</v>
      </c>
    </row>
    <row r="3094" spans="14:18" x14ac:dyDescent="0.3">
      <c r="N3094" t="s">
        <v>1581</v>
      </c>
      <c r="O3094">
        <v>6</v>
      </c>
      <c r="P3094" s="14">
        <f t="shared" si="48"/>
        <v>5.7333333333333334</v>
      </c>
      <c r="Q3094">
        <f>COUNTIF(preprocessed!$D$2:$D$3791,director!N510)</f>
        <v>11</v>
      </c>
      <c r="R3094" s="43" cm="1">
        <f t="array" ref="R3094">COUNTIF(Table2[Average imdb],"&lt;"&amp;Table2[[#This Row],[Average imdb]])/COUNT((Table2[Average imdb])-1)</f>
        <v>0.18126649076517151</v>
      </c>
    </row>
    <row r="3095" spans="14:18" x14ac:dyDescent="0.3">
      <c r="N3095" t="s">
        <v>1581</v>
      </c>
      <c r="O3095">
        <v>5.4</v>
      </c>
      <c r="P3095" s="14">
        <f t="shared" si="48"/>
        <v>5.7333333333333334</v>
      </c>
      <c r="Q3095">
        <f>COUNTIF(preprocessed!$D$2:$D$3791,director!N430)</f>
        <v>8</v>
      </c>
      <c r="R3095" s="43" cm="1">
        <f t="array" ref="R3095">COUNTIF(Table2[Average imdb],"&lt;"&amp;Table2[[#This Row],[Average imdb]])/COUNT((Table2[Average imdb])-1)</f>
        <v>0.18126649076517151</v>
      </c>
    </row>
    <row r="3096" spans="14:18" x14ac:dyDescent="0.3">
      <c r="N3096" t="s">
        <v>1581</v>
      </c>
      <c r="O3096">
        <v>5.5</v>
      </c>
      <c r="P3096" s="14">
        <f t="shared" si="48"/>
        <v>5.7333333333333334</v>
      </c>
      <c r="Q3096">
        <f>COUNTIF(preprocessed!$D$2:$D$3791,director!N358)</f>
        <v>6</v>
      </c>
      <c r="R3096" s="43" cm="1">
        <f t="array" ref="R3096">COUNTIF(Table2[Average imdb],"&lt;"&amp;Table2[[#This Row],[Average imdb]])/COUNT((Table2[Average imdb])-1)</f>
        <v>0.18126649076517151</v>
      </c>
    </row>
    <row r="3097" spans="14:18" x14ac:dyDescent="0.3">
      <c r="N3097" t="s">
        <v>1581</v>
      </c>
      <c r="O3097">
        <v>7</v>
      </c>
      <c r="P3097" s="14">
        <f t="shared" si="48"/>
        <v>5.7333333333333334</v>
      </c>
      <c r="Q3097">
        <f>COUNTIF(preprocessed!$D$2:$D$3791,director!N2743)</f>
        <v>2</v>
      </c>
      <c r="R3097" s="43" cm="1">
        <f t="array" ref="R3097">COUNTIF(Table2[Average imdb],"&lt;"&amp;Table2[[#This Row],[Average imdb]])/COUNT((Table2[Average imdb])-1)</f>
        <v>0.18126649076517151</v>
      </c>
    </row>
    <row r="3098" spans="14:18" x14ac:dyDescent="0.3">
      <c r="N3098" t="s">
        <v>7644</v>
      </c>
      <c r="O3098">
        <v>5.0999999999999996</v>
      </c>
      <c r="P3098" s="14">
        <f t="shared" si="48"/>
        <v>5.7333333333333334</v>
      </c>
      <c r="Q3098">
        <f>COUNTIF(preprocessed!$D$2:$D$3791,director!N2333)</f>
        <v>5</v>
      </c>
      <c r="R3098" s="43" cm="1">
        <f t="array" ref="R3098">COUNTIF(Table2[Average imdb],"&lt;"&amp;Table2[[#This Row],[Average imdb]])/COUNT((Table2[Average imdb])-1)</f>
        <v>0.18126649076517151</v>
      </c>
    </row>
    <row r="3099" spans="14:18" x14ac:dyDescent="0.3">
      <c r="N3099" t="s">
        <v>1581</v>
      </c>
      <c r="O3099">
        <v>6.4</v>
      </c>
      <c r="P3099" s="14">
        <f t="shared" si="48"/>
        <v>5.7333333333333334</v>
      </c>
      <c r="Q3099">
        <f>COUNTIF(preprocessed!$D$2:$D$3791,director!N439)</f>
        <v>5</v>
      </c>
      <c r="R3099" s="43" cm="1">
        <f t="array" ref="R3099">COUNTIF(Table2[Average imdb],"&lt;"&amp;Table2[[#This Row],[Average imdb]])/COUNT((Table2[Average imdb])-1)</f>
        <v>0.18126649076517151</v>
      </c>
    </row>
    <row r="3100" spans="14:18" x14ac:dyDescent="0.3">
      <c r="N3100" t="s">
        <v>1581</v>
      </c>
      <c r="O3100">
        <v>6.4</v>
      </c>
      <c r="P3100" s="14">
        <f t="shared" si="48"/>
        <v>5.7333333333333334</v>
      </c>
      <c r="Q3100">
        <f>COUNTIF(preprocessed!$D$2:$D$3791,director!N1481)</f>
        <v>10</v>
      </c>
      <c r="R3100" s="43" cm="1">
        <f t="array" ref="R3100">COUNTIF(Table2[Average imdb],"&lt;"&amp;Table2[[#This Row],[Average imdb]])/COUNT((Table2[Average imdb])-1)</f>
        <v>0.18126649076517151</v>
      </c>
    </row>
    <row r="3101" spans="14:18" x14ac:dyDescent="0.3">
      <c r="N3101" t="s">
        <v>1581</v>
      </c>
      <c r="O3101">
        <v>3.4</v>
      </c>
      <c r="P3101" s="14">
        <f t="shared" si="48"/>
        <v>5.7333333333333334</v>
      </c>
      <c r="Q3101">
        <f>COUNTIF(preprocessed!$D$2:$D$3791,director!N489)</f>
        <v>2</v>
      </c>
      <c r="R3101" s="43" cm="1">
        <f t="array" ref="R3101">COUNTIF(Table2[Average imdb],"&lt;"&amp;Table2[[#This Row],[Average imdb]])/COUNT((Table2[Average imdb])-1)</f>
        <v>0.18126649076517151</v>
      </c>
    </row>
    <row r="3102" spans="14:18" x14ac:dyDescent="0.3">
      <c r="N3102" t="s">
        <v>1581</v>
      </c>
      <c r="O3102">
        <v>5.6</v>
      </c>
      <c r="P3102" s="14">
        <f t="shared" si="48"/>
        <v>5.7333333333333334</v>
      </c>
      <c r="Q3102">
        <f>COUNTIF(preprocessed!$D$2:$D$3791,director!N1348)</f>
        <v>2</v>
      </c>
      <c r="R3102" s="43" cm="1">
        <f t="array" ref="R3102">COUNTIF(Table2[Average imdb],"&lt;"&amp;Table2[[#This Row],[Average imdb]])/COUNT((Table2[Average imdb])-1)</f>
        <v>0.18126649076517151</v>
      </c>
    </row>
    <row r="3103" spans="14:18" x14ac:dyDescent="0.3">
      <c r="N3103" t="s">
        <v>7644</v>
      </c>
      <c r="O3103">
        <v>5.3</v>
      </c>
      <c r="P3103" s="14">
        <f t="shared" si="48"/>
        <v>5.7333333333333334</v>
      </c>
      <c r="Q3103">
        <f>COUNTIF(preprocessed!$D$2:$D$3791,director!N2071)</f>
        <v>2</v>
      </c>
      <c r="R3103" s="43" cm="1">
        <f t="array" ref="R3103">COUNTIF(Table2[Average imdb],"&lt;"&amp;Table2[[#This Row],[Average imdb]])/COUNT((Table2[Average imdb])-1)</f>
        <v>0.18126649076517151</v>
      </c>
    </row>
    <row r="3104" spans="14:18" x14ac:dyDescent="0.3">
      <c r="N3104" t="s">
        <v>7644</v>
      </c>
      <c r="O3104">
        <v>6.8</v>
      </c>
      <c r="P3104" s="14">
        <f t="shared" si="48"/>
        <v>5.7333333333333334</v>
      </c>
      <c r="Q3104">
        <f>COUNTIF(preprocessed!$D$2:$D$3791,director!N2514)</f>
        <v>1</v>
      </c>
      <c r="R3104" s="43" cm="1">
        <f t="array" ref="R3104">COUNTIF(Table2[Average imdb],"&lt;"&amp;Table2[[#This Row],[Average imdb]])/COUNT((Table2[Average imdb])-1)</f>
        <v>0.18126649076517151</v>
      </c>
    </row>
    <row r="3105" spans="14:18" x14ac:dyDescent="0.3">
      <c r="N3105" t="s">
        <v>8674</v>
      </c>
      <c r="O3105">
        <v>6</v>
      </c>
      <c r="P3105" s="14">
        <f t="shared" si="48"/>
        <v>5.7249999999999996</v>
      </c>
      <c r="Q3105">
        <f>COUNTIF(preprocessed!$D$2:$D$3791,director!N3010)</f>
        <v>3</v>
      </c>
      <c r="R3105" s="43" cm="1">
        <f t="array" ref="R3105">COUNTIF(Table2[Average imdb],"&lt;"&amp;Table2[[#This Row],[Average imdb]])/COUNT((Table2[Average imdb])-1)</f>
        <v>0.18021108179419526</v>
      </c>
    </row>
    <row r="3106" spans="14:18" x14ac:dyDescent="0.3">
      <c r="N3106" t="s">
        <v>8674</v>
      </c>
      <c r="O3106">
        <v>4.9000000000000004</v>
      </c>
      <c r="P3106" s="14">
        <f t="shared" si="48"/>
        <v>5.7249999999999996</v>
      </c>
      <c r="Q3106">
        <f>COUNTIF(preprocessed!$D$2:$D$3791,director!N2376)</f>
        <v>1</v>
      </c>
      <c r="R3106" s="43" cm="1">
        <f t="array" ref="R3106">COUNTIF(Table2[Average imdb],"&lt;"&amp;Table2[[#This Row],[Average imdb]])/COUNT((Table2[Average imdb])-1)</f>
        <v>0.18021108179419526</v>
      </c>
    </row>
    <row r="3107" spans="14:18" x14ac:dyDescent="0.3">
      <c r="N3107" t="s">
        <v>8674</v>
      </c>
      <c r="O3107">
        <v>6.9</v>
      </c>
      <c r="P3107" s="14">
        <f t="shared" si="48"/>
        <v>5.7249999999999996</v>
      </c>
      <c r="Q3107">
        <f>COUNTIF(preprocessed!$D$2:$D$3791,director!N3007)</f>
        <v>4</v>
      </c>
      <c r="R3107" s="43" cm="1">
        <f t="array" ref="R3107">COUNTIF(Table2[Average imdb],"&lt;"&amp;Table2[[#This Row],[Average imdb]])/COUNT((Table2[Average imdb])-1)</f>
        <v>0.18021108179419526</v>
      </c>
    </row>
    <row r="3108" spans="14:18" x14ac:dyDescent="0.3">
      <c r="N3108" t="s">
        <v>8674</v>
      </c>
      <c r="O3108">
        <v>5.0999999999999996</v>
      </c>
      <c r="P3108" s="14">
        <f t="shared" si="48"/>
        <v>5.7249999999999996</v>
      </c>
      <c r="Q3108">
        <f>COUNTIF(preprocessed!$D$2:$D$3791,director!N3535)</f>
        <v>2</v>
      </c>
      <c r="R3108" s="43" cm="1">
        <f t="array" ref="R3108">COUNTIF(Table2[Average imdb],"&lt;"&amp;Table2[[#This Row],[Average imdb]])/COUNT((Table2[Average imdb])-1)</f>
        <v>0.18021108179419526</v>
      </c>
    </row>
    <row r="3109" spans="14:18" x14ac:dyDescent="0.3">
      <c r="N3109" t="s">
        <v>4127</v>
      </c>
      <c r="O3109">
        <v>5.8</v>
      </c>
      <c r="P3109" s="14">
        <f t="shared" si="48"/>
        <v>5.6999999999999993</v>
      </c>
      <c r="Q3109">
        <f>COUNTIF(preprocessed!$D$2:$D$3791,director!N1174)</f>
        <v>8</v>
      </c>
      <c r="R3109" s="43" cm="1">
        <f t="array" ref="R3109">COUNTIF(Table2[Average imdb],"&lt;"&amp;Table2[[#This Row],[Average imdb]])/COUNT((Table2[Average imdb])-1)</f>
        <v>0.17071240105540897</v>
      </c>
    </row>
    <row r="3110" spans="14:18" x14ac:dyDescent="0.3">
      <c r="N3110" t="s">
        <v>5154</v>
      </c>
      <c r="O3110">
        <v>5.0999999999999996</v>
      </c>
      <c r="P3110" s="14">
        <f t="shared" si="48"/>
        <v>5.6999999999999993</v>
      </c>
      <c r="Q3110">
        <f>COUNTIF(preprocessed!$D$2:$D$3791,director!N2139)</f>
        <v>5</v>
      </c>
      <c r="R3110" s="43" cm="1">
        <f t="array" ref="R3110">COUNTIF(Table2[Average imdb],"&lt;"&amp;Table2[[#This Row],[Average imdb]])/COUNT((Table2[Average imdb])-1)</f>
        <v>0.17071240105540897</v>
      </c>
    </row>
    <row r="3111" spans="14:18" x14ac:dyDescent="0.3">
      <c r="N3111" t="s">
        <v>5154</v>
      </c>
      <c r="O3111">
        <v>6.3</v>
      </c>
      <c r="P3111" s="14">
        <f t="shared" si="48"/>
        <v>5.6999999999999993</v>
      </c>
      <c r="Q3111">
        <f>COUNTIF(preprocessed!$D$2:$D$3791,director!N1338)</f>
        <v>4</v>
      </c>
      <c r="R3111" s="43" cm="1">
        <f t="array" ref="R3111">COUNTIF(Table2[Average imdb],"&lt;"&amp;Table2[[#This Row],[Average imdb]])/COUNT((Table2[Average imdb])-1)</f>
        <v>0.17071240105540897</v>
      </c>
    </row>
    <row r="3112" spans="14:18" x14ac:dyDescent="0.3">
      <c r="N3112" t="s">
        <v>1100</v>
      </c>
      <c r="O3112">
        <v>7.1</v>
      </c>
      <c r="P3112" s="14">
        <f t="shared" si="48"/>
        <v>5.6999999999999993</v>
      </c>
      <c r="Q3112">
        <f>COUNTIF(preprocessed!$D$2:$D$3791,director!N2614)</f>
        <v>1</v>
      </c>
      <c r="R3112" s="43" cm="1">
        <f t="array" ref="R3112">COUNTIF(Table2[Average imdb],"&lt;"&amp;Table2[[#This Row],[Average imdb]])/COUNT((Table2[Average imdb])-1)</f>
        <v>0.17071240105540897</v>
      </c>
    </row>
    <row r="3113" spans="14:18" x14ac:dyDescent="0.3">
      <c r="N3113" t="s">
        <v>5500</v>
      </c>
      <c r="O3113">
        <v>6.8</v>
      </c>
      <c r="P3113" s="14">
        <f t="shared" si="48"/>
        <v>5.6999999999999993</v>
      </c>
      <c r="Q3113">
        <f>COUNTIF(preprocessed!$D$2:$D$3791,director!N1432)</f>
        <v>1</v>
      </c>
      <c r="R3113" s="43" cm="1">
        <f t="array" ref="R3113">COUNTIF(Table2[Average imdb],"&lt;"&amp;Table2[[#This Row],[Average imdb]])/COUNT((Table2[Average imdb])-1)</f>
        <v>0.17071240105540897</v>
      </c>
    </row>
    <row r="3114" spans="14:18" x14ac:dyDescent="0.3">
      <c r="N3114" t="s">
        <v>1100</v>
      </c>
      <c r="O3114">
        <v>4.3</v>
      </c>
      <c r="P3114" s="14">
        <f t="shared" si="48"/>
        <v>5.6999999999999993</v>
      </c>
      <c r="Q3114">
        <f>COUNTIF(preprocessed!$D$2:$D$3791,director!N240)</f>
        <v>2</v>
      </c>
      <c r="R3114" s="43" cm="1">
        <f t="array" ref="R3114">COUNTIF(Table2[Average imdb],"&lt;"&amp;Table2[[#This Row],[Average imdb]])/COUNT((Table2[Average imdb])-1)</f>
        <v>0.17071240105540897</v>
      </c>
    </row>
    <row r="3115" spans="14:18" x14ac:dyDescent="0.3">
      <c r="N3115" t="s">
        <v>4127</v>
      </c>
      <c r="O3115">
        <v>5.6</v>
      </c>
      <c r="P3115" s="14">
        <f t="shared" si="48"/>
        <v>5.6999999999999993</v>
      </c>
      <c r="Q3115">
        <f>COUNTIF(preprocessed!$D$2:$D$3791,director!N1050)</f>
        <v>1</v>
      </c>
      <c r="R3115" s="43" cm="1">
        <f t="array" ref="R3115">COUNTIF(Table2[Average imdb],"&lt;"&amp;Table2[[#This Row],[Average imdb]])/COUNT((Table2[Average imdb])-1)</f>
        <v>0.17071240105540897</v>
      </c>
    </row>
    <row r="3116" spans="14:18" x14ac:dyDescent="0.3">
      <c r="N3116" t="s">
        <v>5500</v>
      </c>
      <c r="O3116">
        <v>4.5999999999999996</v>
      </c>
      <c r="P3116" s="14">
        <f t="shared" si="48"/>
        <v>5.6999999999999993</v>
      </c>
      <c r="Q3116">
        <f>COUNTIF(preprocessed!$D$2:$D$3791,director!N1866)</f>
        <v>1</v>
      </c>
      <c r="R3116" s="43" cm="1">
        <f t="array" ref="R3116">COUNTIF(Table2[Average imdb],"&lt;"&amp;Table2[[#This Row],[Average imdb]])/COUNT((Table2[Average imdb])-1)</f>
        <v>0.17071240105540897</v>
      </c>
    </row>
    <row r="3117" spans="14:18" x14ac:dyDescent="0.3">
      <c r="N3117" t="s">
        <v>7902</v>
      </c>
      <c r="O3117">
        <v>5.9</v>
      </c>
      <c r="P3117" s="14">
        <f t="shared" si="48"/>
        <v>5.7</v>
      </c>
      <c r="Q3117">
        <f>COUNTIF(preprocessed!$D$2:$D$3791,director!N2147)</f>
        <v>9</v>
      </c>
      <c r="R3117" s="43" cm="1">
        <f t="array" ref="R3117">COUNTIF(Table2[Average imdb],"&lt;"&amp;Table2[[#This Row],[Average imdb]])/COUNT((Table2[Average imdb])-1)</f>
        <v>0.17071240105540897</v>
      </c>
    </row>
    <row r="3118" spans="14:18" x14ac:dyDescent="0.3">
      <c r="N3118" t="s">
        <v>8983</v>
      </c>
      <c r="O3118">
        <v>5.7</v>
      </c>
      <c r="P3118" s="14">
        <f t="shared" si="48"/>
        <v>5.7</v>
      </c>
      <c r="Q3118">
        <f>COUNTIF(preprocessed!$D$2:$D$3791,director!N2467)</f>
        <v>9</v>
      </c>
      <c r="R3118" s="43" cm="1">
        <f t="array" ref="R3118">COUNTIF(Table2[Average imdb],"&lt;"&amp;Table2[[#This Row],[Average imdb]])/COUNT((Table2[Average imdb])-1)</f>
        <v>0.17071240105540897</v>
      </c>
    </row>
    <row r="3119" spans="14:18" x14ac:dyDescent="0.3">
      <c r="N3119" t="s">
        <v>3336</v>
      </c>
      <c r="O3119">
        <v>5.7</v>
      </c>
      <c r="P3119" s="14">
        <f t="shared" si="48"/>
        <v>5.7</v>
      </c>
      <c r="Q3119">
        <f>COUNTIF(preprocessed!$D$2:$D$3791,director!N823)</f>
        <v>7</v>
      </c>
      <c r="R3119" s="43" cm="1">
        <f t="array" ref="R3119">COUNTIF(Table2[Average imdb],"&lt;"&amp;Table2[[#This Row],[Average imdb]])/COUNT((Table2[Average imdb])-1)</f>
        <v>0.17071240105540897</v>
      </c>
    </row>
    <row r="3120" spans="14:18" x14ac:dyDescent="0.3">
      <c r="N3120" t="s">
        <v>2053</v>
      </c>
      <c r="O3120">
        <v>5.7</v>
      </c>
      <c r="P3120" s="14">
        <f t="shared" si="48"/>
        <v>5.7</v>
      </c>
      <c r="Q3120">
        <f>COUNTIF(preprocessed!$D$2:$D$3791,director!N478)</f>
        <v>5</v>
      </c>
      <c r="R3120" s="43" cm="1">
        <f t="array" ref="R3120">COUNTIF(Table2[Average imdb],"&lt;"&amp;Table2[[#This Row],[Average imdb]])/COUNT((Table2[Average imdb])-1)</f>
        <v>0.17071240105540897</v>
      </c>
    </row>
    <row r="3121" spans="14:18" x14ac:dyDescent="0.3">
      <c r="N3121" t="s">
        <v>9990</v>
      </c>
      <c r="O3121">
        <v>5.7</v>
      </c>
      <c r="P3121" s="14">
        <f t="shared" si="48"/>
        <v>5.7</v>
      </c>
      <c r="Q3121">
        <f>COUNTIF(preprocessed!$D$2:$D$3791,director!N2767)</f>
        <v>5</v>
      </c>
      <c r="R3121" s="43" cm="1">
        <f t="array" ref="R3121">COUNTIF(Table2[Average imdb],"&lt;"&amp;Table2[[#This Row],[Average imdb]])/COUNT((Table2[Average imdb])-1)</f>
        <v>0.17071240105540897</v>
      </c>
    </row>
    <row r="3122" spans="14:18" x14ac:dyDescent="0.3">
      <c r="N3122" t="s">
        <v>12647</v>
      </c>
      <c r="O3122">
        <v>5.7</v>
      </c>
      <c r="P3122" s="14">
        <f t="shared" si="48"/>
        <v>5.7</v>
      </c>
      <c r="Q3122">
        <f>COUNTIF(preprocessed!$D$2:$D$3791,director!N3485)</f>
        <v>5</v>
      </c>
      <c r="R3122" s="43" cm="1">
        <f t="array" ref="R3122">COUNTIF(Table2[Average imdb],"&lt;"&amp;Table2[[#This Row],[Average imdb]])/COUNT((Table2[Average imdb])-1)</f>
        <v>0.17071240105540897</v>
      </c>
    </row>
    <row r="3123" spans="14:18" x14ac:dyDescent="0.3">
      <c r="N3123" t="s">
        <v>5120</v>
      </c>
      <c r="O3123">
        <v>5.5</v>
      </c>
      <c r="P3123" s="14">
        <f t="shared" si="48"/>
        <v>5.7</v>
      </c>
      <c r="Q3123">
        <f>COUNTIF(preprocessed!$D$2:$D$3791,director!N2013)</f>
        <v>4</v>
      </c>
      <c r="R3123" s="43" cm="1">
        <f t="array" ref="R3123">COUNTIF(Table2[Average imdb],"&lt;"&amp;Table2[[#This Row],[Average imdb]])/COUNT((Table2[Average imdb])-1)</f>
        <v>0.17071240105540897</v>
      </c>
    </row>
    <row r="3124" spans="14:18" x14ac:dyDescent="0.3">
      <c r="N3124" t="s">
        <v>7960</v>
      </c>
      <c r="O3124">
        <v>5.7</v>
      </c>
      <c r="P3124" s="14">
        <f t="shared" si="48"/>
        <v>5.7</v>
      </c>
      <c r="Q3124">
        <f>COUNTIF(preprocessed!$D$2:$D$3791,director!N2164)</f>
        <v>2</v>
      </c>
      <c r="R3124" s="43" cm="1">
        <f t="array" ref="R3124">COUNTIF(Table2[Average imdb],"&lt;"&amp;Table2[[#This Row],[Average imdb]])/COUNT((Table2[Average imdb])-1)</f>
        <v>0.17071240105540897</v>
      </c>
    </row>
    <row r="3125" spans="14:18" x14ac:dyDescent="0.3">
      <c r="N3125" t="s">
        <v>5120</v>
      </c>
      <c r="O3125">
        <v>5.7</v>
      </c>
      <c r="P3125" s="14">
        <f t="shared" si="48"/>
        <v>5.7</v>
      </c>
      <c r="Q3125">
        <f>COUNTIF(preprocessed!$D$2:$D$3791,director!N2181)</f>
        <v>2</v>
      </c>
      <c r="R3125" s="43" cm="1">
        <f t="array" ref="R3125">COUNTIF(Table2[Average imdb],"&lt;"&amp;Table2[[#This Row],[Average imdb]])/COUNT((Table2[Average imdb])-1)</f>
        <v>0.17071240105540897</v>
      </c>
    </row>
    <row r="3126" spans="14:18" x14ac:dyDescent="0.3">
      <c r="N3126" t="s">
        <v>8653</v>
      </c>
      <c r="O3126">
        <v>5.7</v>
      </c>
      <c r="P3126" s="14">
        <f t="shared" si="48"/>
        <v>5.7</v>
      </c>
      <c r="Q3126">
        <f>COUNTIF(preprocessed!$D$2:$D$3791,director!N2369)</f>
        <v>1</v>
      </c>
      <c r="R3126" s="43" cm="1">
        <f t="array" ref="R3126">COUNTIF(Table2[Average imdb],"&lt;"&amp;Table2[[#This Row],[Average imdb]])/COUNT((Table2[Average imdb])-1)</f>
        <v>0.17071240105540897</v>
      </c>
    </row>
    <row r="3127" spans="14:18" x14ac:dyDescent="0.3">
      <c r="N3127" t="s">
        <v>9228</v>
      </c>
      <c r="O3127">
        <v>5.7</v>
      </c>
      <c r="P3127" s="14">
        <f t="shared" si="48"/>
        <v>5.7</v>
      </c>
      <c r="Q3127">
        <f>COUNTIF(preprocessed!$D$2:$D$3791,director!N2543)</f>
        <v>1</v>
      </c>
      <c r="R3127" s="43" cm="1">
        <f t="array" ref="R3127">COUNTIF(Table2[Average imdb],"&lt;"&amp;Table2[[#This Row],[Average imdb]])/COUNT((Table2[Average imdb])-1)</f>
        <v>0.17071240105540897</v>
      </c>
    </row>
    <row r="3128" spans="14:18" x14ac:dyDescent="0.3">
      <c r="N3128" t="s">
        <v>12410</v>
      </c>
      <c r="O3128">
        <v>5.7</v>
      </c>
      <c r="P3128" s="14">
        <f t="shared" si="48"/>
        <v>5.7</v>
      </c>
      <c r="Q3128">
        <f>COUNTIF(preprocessed!$D$2:$D$3791,director!N3429)</f>
        <v>1</v>
      </c>
      <c r="R3128" s="43" cm="1">
        <f t="array" ref="R3128">COUNTIF(Table2[Average imdb],"&lt;"&amp;Table2[[#This Row],[Average imdb]])/COUNT((Table2[Average imdb])-1)</f>
        <v>0.17071240105540897</v>
      </c>
    </row>
    <row r="3129" spans="14:18" x14ac:dyDescent="0.3">
      <c r="N3129" t="s">
        <v>3159</v>
      </c>
      <c r="O3129">
        <v>5.7</v>
      </c>
      <c r="P3129" s="14">
        <f t="shared" si="48"/>
        <v>5.7</v>
      </c>
      <c r="Q3129">
        <f>COUNTIF(preprocessed!$D$2:$D$3791,director!N775)</f>
        <v>3</v>
      </c>
      <c r="R3129" s="43" cm="1">
        <f t="array" ref="R3129">COUNTIF(Table2[Average imdb],"&lt;"&amp;Table2[[#This Row],[Average imdb]])/COUNT((Table2[Average imdb])-1)</f>
        <v>0.17071240105540897</v>
      </c>
    </row>
    <row r="3130" spans="14:18" x14ac:dyDescent="0.3">
      <c r="N3130" t="s">
        <v>5120</v>
      </c>
      <c r="O3130">
        <v>5.9</v>
      </c>
      <c r="P3130" s="14">
        <f t="shared" si="48"/>
        <v>5.7</v>
      </c>
      <c r="Q3130">
        <f>COUNTIF(preprocessed!$D$2:$D$3791,director!N1328)</f>
        <v>3</v>
      </c>
      <c r="R3130" s="43" cm="1">
        <f t="array" ref="R3130">COUNTIF(Table2[Average imdb],"&lt;"&amp;Table2[[#This Row],[Average imdb]])/COUNT((Table2[Average imdb])-1)</f>
        <v>0.17071240105540897</v>
      </c>
    </row>
    <row r="3131" spans="14:18" x14ac:dyDescent="0.3">
      <c r="N3131" t="s">
        <v>7902</v>
      </c>
      <c r="O3131">
        <v>5.5</v>
      </c>
      <c r="P3131" s="14">
        <f t="shared" si="48"/>
        <v>5.7</v>
      </c>
      <c r="Q3131">
        <f>COUNTIF(preprocessed!$D$2:$D$3791,director!N2776)</f>
        <v>3</v>
      </c>
      <c r="R3131" s="43" cm="1">
        <f t="array" ref="R3131">COUNTIF(Table2[Average imdb],"&lt;"&amp;Table2[[#This Row],[Average imdb]])/COUNT((Table2[Average imdb])-1)</f>
        <v>0.17071240105540897</v>
      </c>
    </row>
    <row r="3132" spans="14:18" x14ac:dyDescent="0.3">
      <c r="N3132" t="s">
        <v>9990</v>
      </c>
      <c r="O3132">
        <v>5.7</v>
      </c>
      <c r="P3132" s="14">
        <f t="shared" si="48"/>
        <v>5.7</v>
      </c>
      <c r="Q3132">
        <f>COUNTIF(preprocessed!$D$2:$D$3791,director!N2997)</f>
        <v>3</v>
      </c>
      <c r="R3132" s="43" cm="1">
        <f t="array" ref="R3132">COUNTIF(Table2[Average imdb],"&lt;"&amp;Table2[[#This Row],[Average imdb]])/COUNT((Table2[Average imdb])-1)</f>
        <v>0.17071240105540897</v>
      </c>
    </row>
    <row r="3133" spans="14:18" x14ac:dyDescent="0.3">
      <c r="N3133" t="s">
        <v>11223</v>
      </c>
      <c r="O3133">
        <v>5.7</v>
      </c>
      <c r="P3133" s="14">
        <f t="shared" si="48"/>
        <v>5.7</v>
      </c>
      <c r="Q3133">
        <f>COUNTIF(preprocessed!$D$2:$D$3791,director!N3117)</f>
        <v>2</v>
      </c>
      <c r="R3133" s="43" cm="1">
        <f t="array" ref="R3133">COUNTIF(Table2[Average imdb],"&lt;"&amp;Table2[[#This Row],[Average imdb]])/COUNT((Table2[Average imdb])-1)</f>
        <v>0.17071240105540897</v>
      </c>
    </row>
    <row r="3134" spans="14:18" x14ac:dyDescent="0.3">
      <c r="N3134" t="s">
        <v>7346</v>
      </c>
      <c r="O3134">
        <v>5.7</v>
      </c>
      <c r="P3134" s="14">
        <f t="shared" si="48"/>
        <v>5.7</v>
      </c>
      <c r="Q3134">
        <f>COUNTIF(preprocessed!$D$2:$D$3791,director!N1983)</f>
        <v>4</v>
      </c>
      <c r="R3134" s="43" cm="1">
        <f t="array" ref="R3134">COUNTIF(Table2[Average imdb],"&lt;"&amp;Table2[[#This Row],[Average imdb]])/COUNT((Table2[Average imdb])-1)</f>
        <v>0.17071240105540897</v>
      </c>
    </row>
    <row r="3135" spans="14:18" x14ac:dyDescent="0.3">
      <c r="N3135" t="s">
        <v>10451</v>
      </c>
      <c r="O3135">
        <v>5.7</v>
      </c>
      <c r="P3135" s="14">
        <f t="shared" si="48"/>
        <v>5.7</v>
      </c>
      <c r="Q3135">
        <f>COUNTIF(preprocessed!$D$2:$D$3791,director!N2901)</f>
        <v>2</v>
      </c>
      <c r="R3135" s="43" cm="1">
        <f t="array" ref="R3135">COUNTIF(Table2[Average imdb],"&lt;"&amp;Table2[[#This Row],[Average imdb]])/COUNT((Table2[Average imdb])-1)</f>
        <v>0.17071240105540897</v>
      </c>
    </row>
    <row r="3136" spans="14:18" x14ac:dyDescent="0.3">
      <c r="N3136" t="s">
        <v>12104</v>
      </c>
      <c r="O3136">
        <v>5.7</v>
      </c>
      <c r="P3136" s="14">
        <f t="shared" si="48"/>
        <v>5.7</v>
      </c>
      <c r="Q3136">
        <f>COUNTIF(preprocessed!$D$2:$D$3791,director!N3352)</f>
        <v>4</v>
      </c>
      <c r="R3136" s="43" cm="1">
        <f t="array" ref="R3136">COUNTIF(Table2[Average imdb],"&lt;"&amp;Table2[[#This Row],[Average imdb]])/COUNT((Table2[Average imdb])-1)</f>
        <v>0.17071240105540897</v>
      </c>
    </row>
    <row r="3137" spans="14:18" x14ac:dyDescent="0.3">
      <c r="N3137" t="s">
        <v>12890</v>
      </c>
      <c r="O3137">
        <v>5.7</v>
      </c>
      <c r="P3137" s="14">
        <f t="shared" si="48"/>
        <v>5.7</v>
      </c>
      <c r="Q3137">
        <f>COUNTIF(preprocessed!$D$2:$D$3791,director!N3544)</f>
        <v>2</v>
      </c>
      <c r="R3137" s="43" cm="1">
        <f t="array" ref="R3137">COUNTIF(Table2[Average imdb],"&lt;"&amp;Table2[[#This Row],[Average imdb]])/COUNT((Table2[Average imdb])-1)</f>
        <v>0.17071240105540897</v>
      </c>
    </row>
    <row r="3138" spans="14:18" x14ac:dyDescent="0.3">
      <c r="N3138" t="s">
        <v>13006</v>
      </c>
      <c r="O3138">
        <v>5.7</v>
      </c>
      <c r="P3138" s="14">
        <f t="shared" ref="P3138:P3201" si="49">AVERAGEIF($N$2:$N$3791,N3138,$O$2:$O$3791)</f>
        <v>5.7</v>
      </c>
      <c r="Q3138">
        <f>COUNTIF(preprocessed!$D$2:$D$3791,director!N3573)</f>
        <v>3</v>
      </c>
      <c r="R3138" s="43" cm="1">
        <f t="array" ref="R3138">COUNTIF(Table2[Average imdb],"&lt;"&amp;Table2[[#This Row],[Average imdb]])/COUNT((Table2[Average imdb])-1)</f>
        <v>0.17071240105540897</v>
      </c>
    </row>
    <row r="3139" spans="14:18" x14ac:dyDescent="0.3">
      <c r="N3139" t="s">
        <v>9585</v>
      </c>
      <c r="O3139">
        <v>5.7</v>
      </c>
      <c r="P3139" s="14">
        <f t="shared" si="49"/>
        <v>5.7</v>
      </c>
      <c r="Q3139">
        <f>COUNTIF(preprocessed!$D$2:$D$3791,director!N2648)</f>
        <v>1</v>
      </c>
      <c r="R3139" s="43" cm="1">
        <f t="array" ref="R3139">COUNTIF(Table2[Average imdb],"&lt;"&amp;Table2[[#This Row],[Average imdb]])/COUNT((Table2[Average imdb])-1)</f>
        <v>0.17071240105540897</v>
      </c>
    </row>
    <row r="3140" spans="14:18" x14ac:dyDescent="0.3">
      <c r="N3140" t="s">
        <v>10193</v>
      </c>
      <c r="O3140">
        <v>5.7</v>
      </c>
      <c r="P3140" s="14">
        <f t="shared" si="49"/>
        <v>5.7</v>
      </c>
      <c r="Q3140">
        <f>COUNTIF(preprocessed!$D$2:$D$3791,director!N2829)</f>
        <v>4</v>
      </c>
      <c r="R3140" s="43" cm="1">
        <f t="array" ref="R3140">COUNTIF(Table2[Average imdb],"&lt;"&amp;Table2[[#This Row],[Average imdb]])/COUNT((Table2[Average imdb])-1)</f>
        <v>0.17071240105540897</v>
      </c>
    </row>
    <row r="3141" spans="14:18" x14ac:dyDescent="0.3">
      <c r="N3141" t="s">
        <v>10222</v>
      </c>
      <c r="O3141">
        <v>5.7</v>
      </c>
      <c r="P3141" s="14">
        <f t="shared" si="49"/>
        <v>5.7</v>
      </c>
      <c r="Q3141">
        <f>COUNTIF(preprocessed!$D$2:$D$3791,director!N2839)</f>
        <v>1</v>
      </c>
      <c r="R3141" s="43" cm="1">
        <f t="array" ref="R3141">COUNTIF(Table2[Average imdb],"&lt;"&amp;Table2[[#This Row],[Average imdb]])/COUNT((Table2[Average imdb])-1)</f>
        <v>0.17071240105540897</v>
      </c>
    </row>
    <row r="3142" spans="14:18" x14ac:dyDescent="0.3">
      <c r="N3142" t="s">
        <v>12565</v>
      </c>
      <c r="O3142">
        <v>5.7</v>
      </c>
      <c r="P3142" s="14">
        <f t="shared" si="49"/>
        <v>5.7</v>
      </c>
      <c r="Q3142">
        <f>COUNTIF(preprocessed!$D$2:$D$3791,director!N3467)</f>
        <v>1</v>
      </c>
      <c r="R3142" s="43" cm="1">
        <f t="array" ref="R3142">COUNTIF(Table2[Average imdb],"&lt;"&amp;Table2[[#This Row],[Average imdb]])/COUNT((Table2[Average imdb])-1)</f>
        <v>0.17071240105540897</v>
      </c>
    </row>
    <row r="3143" spans="14:18" x14ac:dyDescent="0.3">
      <c r="N3143" t="s">
        <v>12906</v>
      </c>
      <c r="O3143">
        <v>5.7</v>
      </c>
      <c r="P3143" s="14">
        <f t="shared" si="49"/>
        <v>5.7</v>
      </c>
      <c r="Q3143">
        <f>COUNTIF(preprocessed!$D$2:$D$3791,director!N3548)</f>
        <v>2</v>
      </c>
      <c r="R3143" s="43" cm="1">
        <f t="array" ref="R3143">COUNTIF(Table2[Average imdb],"&lt;"&amp;Table2[[#This Row],[Average imdb]])/COUNT((Table2[Average imdb])-1)</f>
        <v>0.17071240105540897</v>
      </c>
    </row>
    <row r="3144" spans="14:18" x14ac:dyDescent="0.3">
      <c r="N3144" t="s">
        <v>13200</v>
      </c>
      <c r="O3144">
        <v>5.7</v>
      </c>
      <c r="P3144" s="14">
        <f t="shared" si="49"/>
        <v>5.7</v>
      </c>
      <c r="Q3144">
        <f>COUNTIF(preprocessed!$D$2:$D$3791,director!N3621)</f>
        <v>1</v>
      </c>
      <c r="R3144" s="43" cm="1">
        <f t="array" ref="R3144">COUNTIF(Table2[Average imdb],"&lt;"&amp;Table2[[#This Row],[Average imdb]])/COUNT((Table2[Average imdb])-1)</f>
        <v>0.17071240105540897</v>
      </c>
    </row>
    <row r="3145" spans="14:18" x14ac:dyDescent="0.3">
      <c r="N3145" t="s">
        <v>3455</v>
      </c>
      <c r="O3145">
        <v>3.5</v>
      </c>
      <c r="P3145" s="14">
        <f t="shared" si="49"/>
        <v>5.6923076923076925</v>
      </c>
      <c r="Q3145">
        <f>COUNTIF(preprocessed!$D$2:$D$3791,director!N935)</f>
        <v>4</v>
      </c>
      <c r="R3145" s="43" cm="1">
        <f t="array" ref="R3145">COUNTIF(Table2[Average imdb],"&lt;"&amp;Table2[[#This Row],[Average imdb]])/COUNT((Table2[Average imdb])-1)</f>
        <v>0.16728232189973616</v>
      </c>
    </row>
    <row r="3146" spans="14:18" x14ac:dyDescent="0.3">
      <c r="N3146" t="s">
        <v>3455</v>
      </c>
      <c r="O3146">
        <v>4.0999999999999996</v>
      </c>
      <c r="P3146" s="14">
        <f t="shared" si="49"/>
        <v>5.6923076923076925</v>
      </c>
      <c r="Q3146">
        <f>COUNTIF(preprocessed!$D$2:$D$3791,director!N1120)</f>
        <v>5</v>
      </c>
      <c r="R3146" s="43" cm="1">
        <f t="array" ref="R3146">COUNTIF(Table2[Average imdb],"&lt;"&amp;Table2[[#This Row],[Average imdb]])/COUNT((Table2[Average imdb])-1)</f>
        <v>0.16728232189973616</v>
      </c>
    </row>
    <row r="3147" spans="14:18" x14ac:dyDescent="0.3">
      <c r="N3147" t="s">
        <v>3455</v>
      </c>
      <c r="O3147">
        <v>5.4</v>
      </c>
      <c r="P3147" s="14">
        <f t="shared" si="49"/>
        <v>5.6923076923076925</v>
      </c>
      <c r="Q3147">
        <f>COUNTIF(preprocessed!$D$2:$D$3791,director!N1319)</f>
        <v>4</v>
      </c>
      <c r="R3147" s="43" cm="1">
        <f t="array" ref="R3147">COUNTIF(Table2[Average imdb],"&lt;"&amp;Table2[[#This Row],[Average imdb]])/COUNT((Table2[Average imdb])-1)</f>
        <v>0.16728232189973616</v>
      </c>
    </row>
    <row r="3148" spans="14:18" x14ac:dyDescent="0.3">
      <c r="N3148" t="s">
        <v>3455</v>
      </c>
      <c r="O3148">
        <v>3.6</v>
      </c>
      <c r="P3148" s="14">
        <f t="shared" si="49"/>
        <v>5.6923076923076925</v>
      </c>
      <c r="Q3148">
        <f>COUNTIF(preprocessed!$D$2:$D$3791,director!N1689)</f>
        <v>4</v>
      </c>
      <c r="R3148" s="43" cm="1">
        <f t="array" ref="R3148">COUNTIF(Table2[Average imdb],"&lt;"&amp;Table2[[#This Row],[Average imdb]])/COUNT((Table2[Average imdb])-1)</f>
        <v>0.16728232189973616</v>
      </c>
    </row>
    <row r="3149" spans="14:18" x14ac:dyDescent="0.3">
      <c r="N3149" t="s">
        <v>3455</v>
      </c>
      <c r="O3149">
        <v>4.9000000000000004</v>
      </c>
      <c r="P3149" s="14">
        <f t="shared" si="49"/>
        <v>5.6923076923076925</v>
      </c>
      <c r="Q3149">
        <f>COUNTIF(preprocessed!$D$2:$D$3791,director!N2048)</f>
        <v>2</v>
      </c>
      <c r="R3149" s="43" cm="1">
        <f t="array" ref="R3149">COUNTIF(Table2[Average imdb],"&lt;"&amp;Table2[[#This Row],[Average imdb]])/COUNT((Table2[Average imdb])-1)</f>
        <v>0.16728232189973616</v>
      </c>
    </row>
    <row r="3150" spans="14:18" x14ac:dyDescent="0.3">
      <c r="N3150" t="s">
        <v>3455</v>
      </c>
      <c r="O3150">
        <v>7.2</v>
      </c>
      <c r="P3150" s="14">
        <f t="shared" si="49"/>
        <v>5.6923076923076925</v>
      </c>
      <c r="Q3150">
        <f>COUNTIF(preprocessed!$D$2:$D$3791,director!N3000)</f>
        <v>2</v>
      </c>
      <c r="R3150" s="43" cm="1">
        <f t="array" ref="R3150">COUNTIF(Table2[Average imdb],"&lt;"&amp;Table2[[#This Row],[Average imdb]])/COUNT((Table2[Average imdb])-1)</f>
        <v>0.16728232189973616</v>
      </c>
    </row>
    <row r="3151" spans="14:18" x14ac:dyDescent="0.3">
      <c r="N3151" t="s">
        <v>3455</v>
      </c>
      <c r="O3151">
        <v>5.6</v>
      </c>
      <c r="P3151" s="14">
        <f t="shared" si="49"/>
        <v>5.6923076923076925</v>
      </c>
      <c r="Q3151">
        <f>COUNTIF(preprocessed!$D$2:$D$3791,director!N2107)</f>
        <v>2</v>
      </c>
      <c r="R3151" s="43" cm="1">
        <f t="array" ref="R3151">COUNTIF(Table2[Average imdb],"&lt;"&amp;Table2[[#This Row],[Average imdb]])/COUNT((Table2[Average imdb])-1)</f>
        <v>0.16728232189973616</v>
      </c>
    </row>
    <row r="3152" spans="14:18" x14ac:dyDescent="0.3">
      <c r="N3152" t="s">
        <v>3455</v>
      </c>
      <c r="O3152">
        <v>6.4</v>
      </c>
      <c r="P3152" s="14">
        <f t="shared" si="49"/>
        <v>5.6923076923076925</v>
      </c>
      <c r="Q3152">
        <f>COUNTIF(preprocessed!$D$2:$D$3791,director!N2367)</f>
        <v>6</v>
      </c>
      <c r="R3152" s="43" cm="1">
        <f t="array" ref="R3152">COUNTIF(Table2[Average imdb],"&lt;"&amp;Table2[[#This Row],[Average imdb]])/COUNT((Table2[Average imdb])-1)</f>
        <v>0.16728232189973616</v>
      </c>
    </row>
    <row r="3153" spans="14:18" x14ac:dyDescent="0.3">
      <c r="N3153" t="s">
        <v>3455</v>
      </c>
      <c r="O3153">
        <v>7.6</v>
      </c>
      <c r="P3153" s="14">
        <f t="shared" si="49"/>
        <v>5.6923076923076925</v>
      </c>
      <c r="Q3153">
        <f>COUNTIF(preprocessed!$D$2:$D$3791,director!N858)</f>
        <v>1</v>
      </c>
      <c r="R3153" s="43" cm="1">
        <f t="array" ref="R3153">COUNTIF(Table2[Average imdb],"&lt;"&amp;Table2[[#This Row],[Average imdb]])/COUNT((Table2[Average imdb])-1)</f>
        <v>0.16728232189973616</v>
      </c>
    </row>
    <row r="3154" spans="14:18" x14ac:dyDescent="0.3">
      <c r="N3154" t="s">
        <v>3455</v>
      </c>
      <c r="O3154">
        <v>5.0999999999999996</v>
      </c>
      <c r="P3154" s="14">
        <f t="shared" si="49"/>
        <v>5.6923076923076925</v>
      </c>
      <c r="Q3154">
        <f>COUNTIF(preprocessed!$D$2:$D$3791,director!N1261)</f>
        <v>2</v>
      </c>
      <c r="R3154" s="43" cm="1">
        <f t="array" ref="R3154">COUNTIF(Table2[Average imdb],"&lt;"&amp;Table2[[#This Row],[Average imdb]])/COUNT((Table2[Average imdb])-1)</f>
        <v>0.16728232189973616</v>
      </c>
    </row>
    <row r="3155" spans="14:18" x14ac:dyDescent="0.3">
      <c r="N3155" t="s">
        <v>3455</v>
      </c>
      <c r="O3155">
        <v>6.4</v>
      </c>
      <c r="P3155" s="14">
        <f t="shared" si="49"/>
        <v>5.6923076923076925</v>
      </c>
      <c r="Q3155">
        <f>COUNTIF(preprocessed!$D$2:$D$3791,director!N1626)</f>
        <v>4</v>
      </c>
      <c r="R3155" s="43" cm="1">
        <f t="array" ref="R3155">COUNTIF(Table2[Average imdb],"&lt;"&amp;Table2[[#This Row],[Average imdb]])/COUNT((Table2[Average imdb])-1)</f>
        <v>0.16728232189973616</v>
      </c>
    </row>
    <row r="3156" spans="14:18" x14ac:dyDescent="0.3">
      <c r="N3156" t="s">
        <v>3455</v>
      </c>
      <c r="O3156">
        <v>7.3</v>
      </c>
      <c r="P3156" s="14">
        <f t="shared" si="49"/>
        <v>5.6923076923076925</v>
      </c>
      <c r="Q3156">
        <f>COUNTIF(preprocessed!$D$2:$D$3791,director!N2062)</f>
        <v>1</v>
      </c>
      <c r="R3156" s="43" cm="1">
        <f t="array" ref="R3156">COUNTIF(Table2[Average imdb],"&lt;"&amp;Table2[[#This Row],[Average imdb]])/COUNT((Table2[Average imdb])-1)</f>
        <v>0.16728232189973616</v>
      </c>
    </row>
    <row r="3157" spans="14:18" x14ac:dyDescent="0.3">
      <c r="N3157" t="s">
        <v>3455</v>
      </c>
      <c r="O3157">
        <v>6.9</v>
      </c>
      <c r="P3157" s="14">
        <f t="shared" si="49"/>
        <v>5.6923076923076925</v>
      </c>
      <c r="Q3157">
        <f>COUNTIF(preprocessed!$D$2:$D$3791,director!N3789)</f>
        <v>1</v>
      </c>
      <c r="R3157" s="43" cm="1">
        <f t="array" ref="R3157">COUNTIF(Table2[Average imdb],"&lt;"&amp;Table2[[#This Row],[Average imdb]])/COUNT((Table2[Average imdb])-1)</f>
        <v>0.16728232189973616</v>
      </c>
    </row>
    <row r="3158" spans="14:18" x14ac:dyDescent="0.3">
      <c r="N3158" t="s">
        <v>450</v>
      </c>
      <c r="O3158">
        <v>4.4000000000000004</v>
      </c>
      <c r="P3158" s="14">
        <f t="shared" si="49"/>
        <v>5.6750000000000007</v>
      </c>
      <c r="Q3158">
        <f>COUNTIF(preprocessed!$D$2:$D$3791,director!N429)</f>
        <v>8</v>
      </c>
      <c r="R3158" s="43" cm="1">
        <f t="array" ref="R3158">COUNTIF(Table2[Average imdb],"&lt;"&amp;Table2[[#This Row],[Average imdb]])/COUNT((Table2[Average imdb])-1)</f>
        <v>0.16517150395778363</v>
      </c>
    </row>
    <row r="3159" spans="14:18" x14ac:dyDescent="0.3">
      <c r="N3159" t="s">
        <v>1996</v>
      </c>
      <c r="O3159">
        <v>5.9</v>
      </c>
      <c r="P3159" s="14">
        <f t="shared" si="49"/>
        <v>5.6750000000000007</v>
      </c>
      <c r="Q3159">
        <f>COUNTIF(preprocessed!$D$2:$D$3791,director!N1519)</f>
        <v>3</v>
      </c>
      <c r="R3159" s="43" cm="1">
        <f t="array" ref="R3159">COUNTIF(Table2[Average imdb],"&lt;"&amp;Table2[[#This Row],[Average imdb]])/COUNT((Table2[Average imdb])-1)</f>
        <v>0.16517150395778363</v>
      </c>
    </row>
    <row r="3160" spans="14:18" x14ac:dyDescent="0.3">
      <c r="N3160" t="s">
        <v>450</v>
      </c>
      <c r="O3160">
        <v>6.2</v>
      </c>
      <c r="P3160" s="14">
        <f t="shared" si="49"/>
        <v>5.6750000000000007</v>
      </c>
      <c r="Q3160">
        <f>COUNTIF(preprocessed!$D$2:$D$3791,director!N1331)</f>
        <v>5</v>
      </c>
      <c r="R3160" s="43" cm="1">
        <f t="array" ref="R3160">COUNTIF(Table2[Average imdb],"&lt;"&amp;Table2[[#This Row],[Average imdb]])/COUNT((Table2[Average imdb])-1)</f>
        <v>0.16517150395778363</v>
      </c>
    </row>
    <row r="3161" spans="14:18" x14ac:dyDescent="0.3">
      <c r="N3161" t="s">
        <v>450</v>
      </c>
      <c r="O3161">
        <v>5.7</v>
      </c>
      <c r="P3161" s="14">
        <f t="shared" si="49"/>
        <v>5.6750000000000007</v>
      </c>
      <c r="Q3161">
        <f>COUNTIF(preprocessed!$D$2:$D$3791,director!N2178)</f>
        <v>2</v>
      </c>
      <c r="R3161" s="43" cm="1">
        <f t="array" ref="R3161">COUNTIF(Table2[Average imdb],"&lt;"&amp;Table2[[#This Row],[Average imdb]])/COUNT((Table2[Average imdb])-1)</f>
        <v>0.16517150395778363</v>
      </c>
    </row>
    <row r="3162" spans="14:18" x14ac:dyDescent="0.3">
      <c r="N3162" t="s">
        <v>1996</v>
      </c>
      <c r="O3162">
        <v>5.7</v>
      </c>
      <c r="P3162" s="14">
        <f t="shared" si="49"/>
        <v>5.6750000000000007</v>
      </c>
      <c r="Q3162">
        <f>COUNTIF(preprocessed!$D$2:$D$3791,director!N1191)</f>
        <v>3</v>
      </c>
      <c r="R3162" s="43" cm="1">
        <f t="array" ref="R3162">COUNTIF(Table2[Average imdb],"&lt;"&amp;Table2[[#This Row],[Average imdb]])/COUNT((Table2[Average imdb])-1)</f>
        <v>0.16517150395778363</v>
      </c>
    </row>
    <row r="3163" spans="14:18" x14ac:dyDescent="0.3">
      <c r="N3163" t="s">
        <v>1996</v>
      </c>
      <c r="O3163">
        <v>5.8</v>
      </c>
      <c r="P3163" s="14">
        <f t="shared" si="49"/>
        <v>5.6750000000000007</v>
      </c>
      <c r="Q3163">
        <f>COUNTIF(preprocessed!$D$2:$D$3791,director!N884)</f>
        <v>2</v>
      </c>
      <c r="R3163" s="43" cm="1">
        <f t="array" ref="R3163">COUNTIF(Table2[Average imdb],"&lt;"&amp;Table2[[#This Row],[Average imdb]])/COUNT((Table2[Average imdb])-1)</f>
        <v>0.16517150395778363</v>
      </c>
    </row>
    <row r="3164" spans="14:18" x14ac:dyDescent="0.3">
      <c r="N3164" t="s">
        <v>450</v>
      </c>
      <c r="O3164">
        <v>6.4</v>
      </c>
      <c r="P3164" s="14">
        <f t="shared" si="49"/>
        <v>5.6750000000000007</v>
      </c>
      <c r="Q3164">
        <f>COUNTIF(preprocessed!$D$2:$D$3791,director!N86)</f>
        <v>1</v>
      </c>
      <c r="R3164" s="43" cm="1">
        <f t="array" ref="R3164">COUNTIF(Table2[Average imdb],"&lt;"&amp;Table2[[#This Row],[Average imdb]])/COUNT((Table2[Average imdb])-1)</f>
        <v>0.16517150395778363</v>
      </c>
    </row>
    <row r="3165" spans="14:18" x14ac:dyDescent="0.3">
      <c r="N3165" t="s">
        <v>1996</v>
      </c>
      <c r="O3165">
        <v>5.3</v>
      </c>
      <c r="P3165" s="14">
        <f t="shared" si="49"/>
        <v>5.6750000000000007</v>
      </c>
      <c r="Q3165">
        <f>COUNTIF(preprocessed!$D$2:$D$3791,director!N464)</f>
        <v>5</v>
      </c>
      <c r="R3165" s="43" cm="1">
        <f t="array" ref="R3165">COUNTIF(Table2[Average imdb],"&lt;"&amp;Table2[[#This Row],[Average imdb]])/COUNT((Table2[Average imdb])-1)</f>
        <v>0.16517150395778363</v>
      </c>
    </row>
    <row r="3166" spans="14:18" x14ac:dyDescent="0.3">
      <c r="N3166" t="s">
        <v>8388</v>
      </c>
      <c r="O3166">
        <v>5.3</v>
      </c>
      <c r="P3166" s="14">
        <f t="shared" si="49"/>
        <v>5.666666666666667</v>
      </c>
      <c r="Q3166">
        <f>COUNTIF(preprocessed!$D$2:$D$3791,director!N2796)</f>
        <v>6</v>
      </c>
      <c r="R3166" s="43" cm="1">
        <f t="array" ref="R3166">COUNTIF(Table2[Average imdb],"&lt;"&amp;Table2[[#This Row],[Average imdb]])/COUNT((Table2[Average imdb])-1)</f>
        <v>0.16437994722955146</v>
      </c>
    </row>
    <row r="3167" spans="14:18" x14ac:dyDescent="0.3">
      <c r="N3167" t="s">
        <v>8388</v>
      </c>
      <c r="O3167">
        <v>6.3</v>
      </c>
      <c r="P3167" s="14">
        <f t="shared" si="49"/>
        <v>5.666666666666667</v>
      </c>
      <c r="Q3167">
        <f>COUNTIF(preprocessed!$D$2:$D$3791,director!N2288)</f>
        <v>3</v>
      </c>
      <c r="R3167" s="43" cm="1">
        <f t="array" ref="R3167">COUNTIF(Table2[Average imdb],"&lt;"&amp;Table2[[#This Row],[Average imdb]])/COUNT((Table2[Average imdb])-1)</f>
        <v>0.16437994722955146</v>
      </c>
    </row>
    <row r="3168" spans="14:18" x14ac:dyDescent="0.3">
      <c r="N3168" t="s">
        <v>8388</v>
      </c>
      <c r="O3168">
        <v>5.4</v>
      </c>
      <c r="P3168" s="14">
        <f t="shared" si="49"/>
        <v>5.666666666666667</v>
      </c>
      <c r="Q3168">
        <f>COUNTIF(preprocessed!$D$2:$D$3791,director!N2940)</f>
        <v>1</v>
      </c>
      <c r="R3168" s="43" cm="1">
        <f t="array" ref="R3168">COUNTIF(Table2[Average imdb],"&lt;"&amp;Table2[[#This Row],[Average imdb]])/COUNT((Table2[Average imdb])-1)</f>
        <v>0.16437994722955146</v>
      </c>
    </row>
    <row r="3169" spans="14:18" x14ac:dyDescent="0.3">
      <c r="N3169" t="s">
        <v>3006</v>
      </c>
      <c r="O3169">
        <v>6.4</v>
      </c>
      <c r="P3169" s="14">
        <f t="shared" si="49"/>
        <v>5.6625000000000005</v>
      </c>
      <c r="Q3169">
        <f>COUNTIF(preprocessed!$D$2:$D$3791,director!N887)</f>
        <v>8</v>
      </c>
      <c r="R3169" s="43" cm="1">
        <f t="array" ref="R3169">COUNTIF(Table2[Average imdb],"&lt;"&amp;Table2[[#This Row],[Average imdb]])/COUNT((Table2[Average imdb])-1)</f>
        <v>0.16226912928759896</v>
      </c>
    </row>
    <row r="3170" spans="14:18" x14ac:dyDescent="0.3">
      <c r="N3170" t="s">
        <v>3006</v>
      </c>
      <c r="O3170">
        <v>5.2</v>
      </c>
      <c r="P3170" s="14">
        <f t="shared" si="49"/>
        <v>5.6625000000000005</v>
      </c>
      <c r="Q3170">
        <f>COUNTIF(preprocessed!$D$2:$D$3791,director!N1178)</f>
        <v>8</v>
      </c>
      <c r="R3170" s="43" cm="1">
        <f t="array" ref="R3170">COUNTIF(Table2[Average imdb],"&lt;"&amp;Table2[[#This Row],[Average imdb]])/COUNT((Table2[Average imdb])-1)</f>
        <v>0.16226912928759896</v>
      </c>
    </row>
    <row r="3171" spans="14:18" x14ac:dyDescent="0.3">
      <c r="N3171" t="s">
        <v>3006</v>
      </c>
      <c r="O3171">
        <v>6.2</v>
      </c>
      <c r="P3171" s="14">
        <f t="shared" si="49"/>
        <v>5.6625000000000005</v>
      </c>
      <c r="Q3171">
        <f>COUNTIF(preprocessed!$D$2:$D$3791,director!N1011)</f>
        <v>19</v>
      </c>
      <c r="R3171" s="43" cm="1">
        <f t="array" ref="R3171">COUNTIF(Table2[Average imdb],"&lt;"&amp;Table2[[#This Row],[Average imdb]])/COUNT((Table2[Average imdb])-1)</f>
        <v>0.16226912928759896</v>
      </c>
    </row>
    <row r="3172" spans="14:18" x14ac:dyDescent="0.3">
      <c r="N3172" t="s">
        <v>3006</v>
      </c>
      <c r="O3172">
        <v>4.9000000000000004</v>
      </c>
      <c r="P3172" s="14">
        <f t="shared" si="49"/>
        <v>5.6625000000000005</v>
      </c>
      <c r="Q3172">
        <f>COUNTIF(preprocessed!$D$2:$D$3791,director!N736)</f>
        <v>3</v>
      </c>
      <c r="R3172" s="43" cm="1">
        <f t="array" ref="R3172">COUNTIF(Table2[Average imdb],"&lt;"&amp;Table2[[#This Row],[Average imdb]])/COUNT((Table2[Average imdb])-1)</f>
        <v>0.16226912928759896</v>
      </c>
    </row>
    <row r="3173" spans="14:18" x14ac:dyDescent="0.3">
      <c r="N3173" t="s">
        <v>3006</v>
      </c>
      <c r="O3173">
        <v>5.2</v>
      </c>
      <c r="P3173" s="14">
        <f t="shared" si="49"/>
        <v>5.6625000000000005</v>
      </c>
      <c r="Q3173">
        <f>COUNTIF(preprocessed!$D$2:$D$3791,director!N1720)</f>
        <v>3</v>
      </c>
      <c r="R3173" s="43" cm="1">
        <f t="array" ref="R3173">COUNTIF(Table2[Average imdb],"&lt;"&amp;Table2[[#This Row],[Average imdb]])/COUNT((Table2[Average imdb])-1)</f>
        <v>0.16226912928759896</v>
      </c>
    </row>
    <row r="3174" spans="14:18" x14ac:dyDescent="0.3">
      <c r="N3174" t="s">
        <v>3006</v>
      </c>
      <c r="O3174">
        <v>5.9</v>
      </c>
      <c r="P3174" s="14">
        <f t="shared" si="49"/>
        <v>5.6625000000000005</v>
      </c>
      <c r="Q3174">
        <f>COUNTIF(preprocessed!$D$2:$D$3791,director!N2272)</f>
        <v>2</v>
      </c>
      <c r="R3174" s="43" cm="1">
        <f t="array" ref="R3174">COUNTIF(Table2[Average imdb],"&lt;"&amp;Table2[[#This Row],[Average imdb]])/COUNT((Table2[Average imdb])-1)</f>
        <v>0.16226912928759896</v>
      </c>
    </row>
    <row r="3175" spans="14:18" x14ac:dyDescent="0.3">
      <c r="N3175" t="s">
        <v>3006</v>
      </c>
      <c r="O3175">
        <v>6.2</v>
      </c>
      <c r="P3175" s="14">
        <f t="shared" si="49"/>
        <v>5.6625000000000005</v>
      </c>
      <c r="Q3175">
        <f>COUNTIF(preprocessed!$D$2:$D$3791,director!N3093)</f>
        <v>9</v>
      </c>
      <c r="R3175" s="43" cm="1">
        <f t="array" ref="R3175">COUNTIF(Table2[Average imdb],"&lt;"&amp;Table2[[#This Row],[Average imdb]])/COUNT((Table2[Average imdb])-1)</f>
        <v>0.16226912928759896</v>
      </c>
    </row>
    <row r="3176" spans="14:18" x14ac:dyDescent="0.3">
      <c r="N3176" t="s">
        <v>3006</v>
      </c>
      <c r="O3176">
        <v>5.3</v>
      </c>
      <c r="P3176" s="14">
        <f t="shared" si="49"/>
        <v>5.6625000000000005</v>
      </c>
      <c r="Q3176">
        <f>COUNTIF(preprocessed!$D$2:$D$3791,director!N1655)</f>
        <v>1</v>
      </c>
      <c r="R3176" s="43" cm="1">
        <f t="array" ref="R3176">COUNTIF(Table2[Average imdb],"&lt;"&amp;Table2[[#This Row],[Average imdb]])/COUNT((Table2[Average imdb])-1)</f>
        <v>0.16226912928759896</v>
      </c>
    </row>
    <row r="3177" spans="14:18" x14ac:dyDescent="0.3">
      <c r="N3177" t="s">
        <v>655</v>
      </c>
      <c r="O3177">
        <v>5.9</v>
      </c>
      <c r="P3177" s="14">
        <f t="shared" si="49"/>
        <v>5.660000000000001</v>
      </c>
      <c r="Q3177">
        <f>COUNTIF(preprocessed!$D$2:$D$3791,director!N236)</f>
        <v>2</v>
      </c>
      <c r="R3177" s="43" cm="1">
        <f t="array" ref="R3177">COUNTIF(Table2[Average imdb],"&lt;"&amp;Table2[[#This Row],[Average imdb]])/COUNT((Table2[Average imdb])-1)</f>
        <v>0.16094986807387862</v>
      </c>
    </row>
    <row r="3178" spans="14:18" x14ac:dyDescent="0.3">
      <c r="N3178" t="s">
        <v>655</v>
      </c>
      <c r="O3178">
        <v>5.8</v>
      </c>
      <c r="P3178" s="14">
        <f t="shared" si="49"/>
        <v>5.660000000000001</v>
      </c>
      <c r="Q3178">
        <f>COUNTIF(preprocessed!$D$2:$D$3791,director!N571)</f>
        <v>2</v>
      </c>
      <c r="R3178" s="43" cm="1">
        <f t="array" ref="R3178">COUNTIF(Table2[Average imdb],"&lt;"&amp;Table2[[#This Row],[Average imdb]])/COUNT((Table2[Average imdb])-1)</f>
        <v>0.16094986807387862</v>
      </c>
    </row>
    <row r="3179" spans="14:18" x14ac:dyDescent="0.3">
      <c r="N3179" t="s">
        <v>655</v>
      </c>
      <c r="O3179">
        <v>5.9</v>
      </c>
      <c r="P3179" s="14">
        <f t="shared" si="49"/>
        <v>5.660000000000001</v>
      </c>
      <c r="Q3179">
        <f>COUNTIF(preprocessed!$D$2:$D$3791,director!N2299)</f>
        <v>4</v>
      </c>
      <c r="R3179" s="43" cm="1">
        <f t="array" ref="R3179">COUNTIF(Table2[Average imdb],"&lt;"&amp;Table2[[#This Row],[Average imdb]])/COUNT((Table2[Average imdb])-1)</f>
        <v>0.16094986807387862</v>
      </c>
    </row>
    <row r="3180" spans="14:18" x14ac:dyDescent="0.3">
      <c r="N3180" t="s">
        <v>655</v>
      </c>
      <c r="O3180">
        <v>5.8</v>
      </c>
      <c r="P3180" s="14">
        <f t="shared" si="49"/>
        <v>5.660000000000001</v>
      </c>
      <c r="Q3180">
        <f>COUNTIF(preprocessed!$D$2:$D$3791,director!N131)</f>
        <v>1</v>
      </c>
      <c r="R3180" s="43" cm="1">
        <f t="array" ref="R3180">COUNTIF(Table2[Average imdb],"&lt;"&amp;Table2[[#This Row],[Average imdb]])/COUNT((Table2[Average imdb])-1)</f>
        <v>0.16094986807387862</v>
      </c>
    </row>
    <row r="3181" spans="14:18" x14ac:dyDescent="0.3">
      <c r="N3181" t="s">
        <v>655</v>
      </c>
      <c r="O3181">
        <v>4.9000000000000004</v>
      </c>
      <c r="P3181" s="14">
        <f t="shared" si="49"/>
        <v>5.660000000000001</v>
      </c>
      <c r="Q3181">
        <f>COUNTIF(preprocessed!$D$2:$D$3791,director!N2994)</f>
        <v>1</v>
      </c>
      <c r="R3181" s="43" cm="1">
        <f t="array" ref="R3181">COUNTIF(Table2[Average imdb],"&lt;"&amp;Table2[[#This Row],[Average imdb]])/COUNT((Table2[Average imdb])-1)</f>
        <v>0.16094986807387862</v>
      </c>
    </row>
    <row r="3182" spans="14:18" x14ac:dyDescent="0.3">
      <c r="N3182" t="s">
        <v>5659</v>
      </c>
      <c r="O3182">
        <v>6.4</v>
      </c>
      <c r="P3182" s="14">
        <f t="shared" si="49"/>
        <v>5.65</v>
      </c>
      <c r="Q3182">
        <f>COUNTIF(preprocessed!$D$2:$D$3791,director!N1482)</f>
        <v>10</v>
      </c>
      <c r="R3182" s="43" cm="1">
        <f t="array" ref="R3182">COUNTIF(Table2[Average imdb],"&lt;"&amp;Table2[[#This Row],[Average imdb]])/COUNT((Table2[Average imdb])-1)</f>
        <v>0.15831134564643801</v>
      </c>
    </row>
    <row r="3183" spans="14:18" x14ac:dyDescent="0.3">
      <c r="N3183" t="s">
        <v>5659</v>
      </c>
      <c r="O3183">
        <v>4.9000000000000004</v>
      </c>
      <c r="P3183" s="14">
        <f t="shared" si="49"/>
        <v>5.65</v>
      </c>
      <c r="Q3183">
        <f>COUNTIF(preprocessed!$D$2:$D$3791,director!N1840)</f>
        <v>5</v>
      </c>
      <c r="R3183" s="43" cm="1">
        <f t="array" ref="R3183">COUNTIF(Table2[Average imdb],"&lt;"&amp;Table2[[#This Row],[Average imdb]])/COUNT((Table2[Average imdb])-1)</f>
        <v>0.15831134564643801</v>
      </c>
    </row>
    <row r="3184" spans="14:18" x14ac:dyDescent="0.3">
      <c r="N3184" t="s">
        <v>6260</v>
      </c>
      <c r="O3184">
        <v>5.4</v>
      </c>
      <c r="P3184" s="14">
        <f t="shared" si="49"/>
        <v>5.65</v>
      </c>
      <c r="Q3184">
        <f>COUNTIF(preprocessed!$D$2:$D$3791,director!N1658)</f>
        <v>1</v>
      </c>
      <c r="R3184" s="43" cm="1">
        <f t="array" ref="R3184">COUNTIF(Table2[Average imdb],"&lt;"&amp;Table2[[#This Row],[Average imdb]])/COUNT((Table2[Average imdb])-1)</f>
        <v>0.15831134564643801</v>
      </c>
    </row>
    <row r="3185" spans="14:18" x14ac:dyDescent="0.3">
      <c r="N3185" t="s">
        <v>6260</v>
      </c>
      <c r="O3185">
        <v>5.9</v>
      </c>
      <c r="P3185" s="14">
        <f t="shared" si="49"/>
        <v>5.65</v>
      </c>
      <c r="Q3185">
        <f>COUNTIF(preprocessed!$D$2:$D$3791,director!N2602)</f>
        <v>4</v>
      </c>
      <c r="R3185" s="43" cm="1">
        <f t="array" ref="R3185">COUNTIF(Table2[Average imdb],"&lt;"&amp;Table2[[#This Row],[Average imdb]])/COUNT((Table2[Average imdb])-1)</f>
        <v>0.15831134564643801</v>
      </c>
    </row>
    <row r="3186" spans="14:18" x14ac:dyDescent="0.3">
      <c r="N3186" t="s">
        <v>695</v>
      </c>
      <c r="O3186">
        <v>5.4</v>
      </c>
      <c r="P3186" s="14">
        <f t="shared" si="49"/>
        <v>5.65</v>
      </c>
      <c r="Q3186">
        <f>COUNTIF(preprocessed!$D$2:$D$3791,director!N140)</f>
        <v>3</v>
      </c>
      <c r="R3186" s="43" cm="1">
        <f t="array" ref="R3186">COUNTIF(Table2[Average imdb],"&lt;"&amp;Table2[[#This Row],[Average imdb]])/COUNT((Table2[Average imdb])-1)</f>
        <v>0.15831134564643801</v>
      </c>
    </row>
    <row r="3187" spans="14:18" x14ac:dyDescent="0.3">
      <c r="N3187" t="s">
        <v>5251</v>
      </c>
      <c r="O3187">
        <v>5.2</v>
      </c>
      <c r="P3187" s="14">
        <f t="shared" si="49"/>
        <v>5.65</v>
      </c>
      <c r="Q3187">
        <f>COUNTIF(preprocessed!$D$2:$D$3791,director!N1366)</f>
        <v>2</v>
      </c>
      <c r="R3187" s="43" cm="1">
        <f t="array" ref="R3187">COUNTIF(Table2[Average imdb],"&lt;"&amp;Table2[[#This Row],[Average imdb]])/COUNT((Table2[Average imdb])-1)</f>
        <v>0.15831134564643801</v>
      </c>
    </row>
    <row r="3188" spans="14:18" x14ac:dyDescent="0.3">
      <c r="N3188" t="s">
        <v>2694</v>
      </c>
      <c r="O3188">
        <v>5.6</v>
      </c>
      <c r="P3188" s="14">
        <f t="shared" si="49"/>
        <v>5.65</v>
      </c>
      <c r="Q3188">
        <f>COUNTIF(preprocessed!$D$2:$D$3791,director!N2258)</f>
        <v>4</v>
      </c>
      <c r="R3188" s="43" cm="1">
        <f t="array" ref="R3188">COUNTIF(Table2[Average imdb],"&lt;"&amp;Table2[[#This Row],[Average imdb]])/COUNT((Table2[Average imdb])-1)</f>
        <v>0.15831134564643801</v>
      </c>
    </row>
    <row r="3189" spans="14:18" x14ac:dyDescent="0.3">
      <c r="N3189" t="s">
        <v>5251</v>
      </c>
      <c r="O3189">
        <v>6.1</v>
      </c>
      <c r="P3189" s="14">
        <f t="shared" si="49"/>
        <v>5.65</v>
      </c>
      <c r="Q3189">
        <f>COUNTIF(preprocessed!$D$2:$D$3791,director!N3009)</f>
        <v>4</v>
      </c>
      <c r="R3189" s="43" cm="1">
        <f t="array" ref="R3189">COUNTIF(Table2[Average imdb],"&lt;"&amp;Table2[[#This Row],[Average imdb]])/COUNT((Table2[Average imdb])-1)</f>
        <v>0.15831134564643801</v>
      </c>
    </row>
    <row r="3190" spans="14:18" x14ac:dyDescent="0.3">
      <c r="N3190" t="s">
        <v>695</v>
      </c>
      <c r="O3190">
        <v>5.9</v>
      </c>
      <c r="P3190" s="14">
        <f t="shared" si="49"/>
        <v>5.65</v>
      </c>
      <c r="Q3190">
        <f>COUNTIF(preprocessed!$D$2:$D$3791,director!N459)</f>
        <v>4</v>
      </c>
      <c r="R3190" s="43" cm="1">
        <f t="array" ref="R3190">COUNTIF(Table2[Average imdb],"&lt;"&amp;Table2[[#This Row],[Average imdb]])/COUNT((Table2[Average imdb])-1)</f>
        <v>0.15831134564643801</v>
      </c>
    </row>
    <row r="3191" spans="14:18" x14ac:dyDescent="0.3">
      <c r="N3191" t="s">
        <v>2694</v>
      </c>
      <c r="O3191">
        <v>5.7</v>
      </c>
      <c r="P3191" s="14">
        <f t="shared" si="49"/>
        <v>5.65</v>
      </c>
      <c r="Q3191">
        <f>COUNTIF(preprocessed!$D$2:$D$3791,director!N650)</f>
        <v>4</v>
      </c>
      <c r="R3191" s="43" cm="1">
        <f t="array" ref="R3191">COUNTIF(Table2[Average imdb],"&lt;"&amp;Table2[[#This Row],[Average imdb]])/COUNT((Table2[Average imdb])-1)</f>
        <v>0.15831134564643801</v>
      </c>
    </row>
    <row r="3192" spans="14:18" x14ac:dyDescent="0.3">
      <c r="N3192" t="s">
        <v>8973</v>
      </c>
      <c r="O3192">
        <v>4.5</v>
      </c>
      <c r="P3192" s="14">
        <f t="shared" si="49"/>
        <v>5.6333333333333329</v>
      </c>
      <c r="Q3192">
        <f>COUNTIF(preprocessed!$D$2:$D$3791,director!N2464)</f>
        <v>9</v>
      </c>
      <c r="R3192" s="43" cm="1">
        <f t="array" ref="R3192">COUNTIF(Table2[Average imdb],"&lt;"&amp;Table2[[#This Row],[Average imdb]])/COUNT((Table2[Average imdb])-1)</f>
        <v>0.15593667546174142</v>
      </c>
    </row>
    <row r="3193" spans="14:18" x14ac:dyDescent="0.3">
      <c r="N3193" t="s">
        <v>7974</v>
      </c>
      <c r="O3193">
        <v>5</v>
      </c>
      <c r="P3193" s="14">
        <f t="shared" si="49"/>
        <v>5.6333333333333329</v>
      </c>
      <c r="Q3193">
        <f>COUNTIF(preprocessed!$D$2:$D$3791,director!N3262)</f>
        <v>9</v>
      </c>
      <c r="R3193" s="43" cm="1">
        <f t="array" ref="R3193">COUNTIF(Table2[Average imdb],"&lt;"&amp;Table2[[#This Row],[Average imdb]])/COUNT((Table2[Average imdb])-1)</f>
        <v>0.15593667546174142</v>
      </c>
    </row>
    <row r="3194" spans="14:18" x14ac:dyDescent="0.3">
      <c r="N3194" t="s">
        <v>2984</v>
      </c>
      <c r="O3194">
        <v>6.4</v>
      </c>
      <c r="P3194" s="14">
        <f t="shared" si="49"/>
        <v>5.6333333333333329</v>
      </c>
      <c r="Q3194">
        <f>COUNTIF(preprocessed!$D$2:$D$3791,director!N1914)</f>
        <v>5</v>
      </c>
      <c r="R3194" s="43" cm="1">
        <f t="array" ref="R3194">COUNTIF(Table2[Average imdb],"&lt;"&amp;Table2[[#This Row],[Average imdb]])/COUNT((Table2[Average imdb])-1)</f>
        <v>0.15593667546174142</v>
      </c>
    </row>
    <row r="3195" spans="14:18" x14ac:dyDescent="0.3">
      <c r="N3195" t="s">
        <v>2984</v>
      </c>
      <c r="O3195">
        <v>5</v>
      </c>
      <c r="P3195" s="14">
        <f t="shared" si="49"/>
        <v>5.6333333333333329</v>
      </c>
      <c r="Q3195">
        <f>COUNTIF(preprocessed!$D$2:$D$3791,director!N730)</f>
        <v>3</v>
      </c>
      <c r="R3195" s="43" cm="1">
        <f t="array" ref="R3195">COUNTIF(Table2[Average imdb],"&lt;"&amp;Table2[[#This Row],[Average imdb]])/COUNT((Table2[Average imdb])-1)</f>
        <v>0.15593667546174142</v>
      </c>
    </row>
    <row r="3196" spans="14:18" x14ac:dyDescent="0.3">
      <c r="N3196" t="s">
        <v>7974</v>
      </c>
      <c r="O3196">
        <v>5.7</v>
      </c>
      <c r="P3196" s="14">
        <f t="shared" si="49"/>
        <v>5.6333333333333329</v>
      </c>
      <c r="Q3196">
        <f>COUNTIF(preprocessed!$D$2:$D$3791,director!N3406)</f>
        <v>3</v>
      </c>
      <c r="R3196" s="43" cm="1">
        <f t="array" ref="R3196">COUNTIF(Table2[Average imdb],"&lt;"&amp;Table2[[#This Row],[Average imdb]])/COUNT((Table2[Average imdb])-1)</f>
        <v>0.15593667546174142</v>
      </c>
    </row>
    <row r="3197" spans="14:18" x14ac:dyDescent="0.3">
      <c r="N3197" t="s">
        <v>7974</v>
      </c>
      <c r="O3197">
        <v>6.2</v>
      </c>
      <c r="P3197" s="14">
        <f t="shared" si="49"/>
        <v>5.6333333333333329</v>
      </c>
      <c r="Q3197">
        <f>COUNTIF(preprocessed!$D$2:$D$3791,director!N2168)</f>
        <v>4</v>
      </c>
      <c r="R3197" s="43" cm="1">
        <f t="array" ref="R3197">COUNTIF(Table2[Average imdb],"&lt;"&amp;Table2[[#This Row],[Average imdb]])/COUNT((Table2[Average imdb])-1)</f>
        <v>0.15593667546174142</v>
      </c>
    </row>
    <row r="3198" spans="14:18" x14ac:dyDescent="0.3">
      <c r="N3198" t="s">
        <v>8973</v>
      </c>
      <c r="O3198">
        <v>6.3</v>
      </c>
      <c r="P3198" s="14">
        <f t="shared" si="49"/>
        <v>5.6333333333333329</v>
      </c>
      <c r="Q3198">
        <f>COUNTIF(preprocessed!$D$2:$D$3791,director!N3123)</f>
        <v>3</v>
      </c>
      <c r="R3198" s="43" cm="1">
        <f t="array" ref="R3198">COUNTIF(Table2[Average imdb],"&lt;"&amp;Table2[[#This Row],[Average imdb]])/COUNT((Table2[Average imdb])-1)</f>
        <v>0.15593667546174142</v>
      </c>
    </row>
    <row r="3199" spans="14:18" x14ac:dyDescent="0.3">
      <c r="N3199" t="s">
        <v>8973</v>
      </c>
      <c r="O3199">
        <v>6.1</v>
      </c>
      <c r="P3199" s="14">
        <f t="shared" si="49"/>
        <v>5.6333333333333329</v>
      </c>
      <c r="Q3199">
        <f>COUNTIF(preprocessed!$D$2:$D$3791,director!N3432)</f>
        <v>1</v>
      </c>
      <c r="R3199" s="43" cm="1">
        <f t="array" ref="R3199">COUNTIF(Table2[Average imdb],"&lt;"&amp;Table2[[#This Row],[Average imdb]])/COUNT((Table2[Average imdb])-1)</f>
        <v>0.15593667546174142</v>
      </c>
    </row>
    <row r="3200" spans="14:18" x14ac:dyDescent="0.3">
      <c r="N3200" t="s">
        <v>2984</v>
      </c>
      <c r="O3200">
        <v>5.5</v>
      </c>
      <c r="P3200" s="14">
        <f t="shared" si="49"/>
        <v>5.6333333333333329</v>
      </c>
      <c r="Q3200">
        <f>COUNTIF(preprocessed!$D$2:$D$3791,director!N1270)</f>
        <v>2</v>
      </c>
      <c r="R3200" s="43" cm="1">
        <f t="array" ref="R3200">COUNTIF(Table2[Average imdb],"&lt;"&amp;Table2[[#This Row],[Average imdb]])/COUNT((Table2[Average imdb])-1)</f>
        <v>0.15593667546174142</v>
      </c>
    </row>
    <row r="3201" spans="14:18" x14ac:dyDescent="0.3">
      <c r="N3201" t="s">
        <v>4153</v>
      </c>
      <c r="O3201">
        <v>4.8</v>
      </c>
      <c r="P3201" s="14">
        <f t="shared" si="49"/>
        <v>5.625</v>
      </c>
      <c r="Q3201">
        <f>COUNTIF(preprocessed!$D$2:$D$3791,director!N1794)</f>
        <v>4</v>
      </c>
      <c r="R3201" s="43" cm="1">
        <f t="array" ref="R3201">COUNTIF(Table2[Average imdb],"&lt;"&amp;Table2[[#This Row],[Average imdb]])/COUNT((Table2[Average imdb])-1)</f>
        <v>0.15488126649076517</v>
      </c>
    </row>
    <row r="3202" spans="14:18" x14ac:dyDescent="0.3">
      <c r="N3202" t="s">
        <v>4153</v>
      </c>
      <c r="O3202">
        <v>6.8</v>
      </c>
      <c r="P3202" s="14">
        <f t="shared" ref="P3202:P3265" si="50">AVERAGEIF($N$2:$N$3791,N3202,$O$2:$O$3791)</f>
        <v>5.625</v>
      </c>
      <c r="Q3202">
        <f>COUNTIF(preprocessed!$D$2:$D$3791,director!N2045)</f>
        <v>1</v>
      </c>
      <c r="R3202" s="43" cm="1">
        <f t="array" ref="R3202">COUNTIF(Table2[Average imdb],"&lt;"&amp;Table2[[#This Row],[Average imdb]])/COUNT((Table2[Average imdb])-1)</f>
        <v>0.15488126649076517</v>
      </c>
    </row>
    <row r="3203" spans="14:18" x14ac:dyDescent="0.3">
      <c r="N3203" t="s">
        <v>4153</v>
      </c>
      <c r="O3203">
        <v>4.9000000000000004</v>
      </c>
      <c r="P3203" s="14">
        <f t="shared" si="50"/>
        <v>5.625</v>
      </c>
      <c r="Q3203">
        <f>COUNTIF(preprocessed!$D$2:$D$3791,director!N1056)</f>
        <v>2</v>
      </c>
      <c r="R3203" s="43" cm="1">
        <f t="array" ref="R3203">COUNTIF(Table2[Average imdb],"&lt;"&amp;Table2[[#This Row],[Average imdb]])/COUNT((Table2[Average imdb])-1)</f>
        <v>0.15488126649076517</v>
      </c>
    </row>
    <row r="3204" spans="14:18" x14ac:dyDescent="0.3">
      <c r="N3204" t="s">
        <v>4153</v>
      </c>
      <c r="O3204">
        <v>6</v>
      </c>
      <c r="P3204" s="14">
        <f t="shared" si="50"/>
        <v>5.625</v>
      </c>
      <c r="Q3204">
        <f>COUNTIF(preprocessed!$D$2:$D$3791,director!N1905)</f>
        <v>3</v>
      </c>
      <c r="R3204" s="43" cm="1">
        <f t="array" ref="R3204">COUNTIF(Table2[Average imdb],"&lt;"&amp;Table2[[#This Row],[Average imdb]])/COUNT((Table2[Average imdb])-1)</f>
        <v>0.15488126649076517</v>
      </c>
    </row>
    <row r="3205" spans="14:18" x14ac:dyDescent="0.3">
      <c r="N3205" t="s">
        <v>6302</v>
      </c>
      <c r="O3205">
        <v>5.3</v>
      </c>
      <c r="P3205" s="14">
        <f t="shared" si="50"/>
        <v>5.6</v>
      </c>
      <c r="Q3205">
        <f>COUNTIF(preprocessed!$D$2:$D$3791,director!N1669)</f>
        <v>15</v>
      </c>
      <c r="R3205" s="43" cm="1">
        <f t="array" ref="R3205">COUNTIF(Table2[Average imdb],"&lt;"&amp;Table2[[#This Row],[Average imdb]])/COUNT((Table2[Average imdb])-1)</f>
        <v>0.14116094986807387</v>
      </c>
    </row>
    <row r="3206" spans="14:18" x14ac:dyDescent="0.3">
      <c r="N3206" t="s">
        <v>7150</v>
      </c>
      <c r="O3206">
        <v>5.6</v>
      </c>
      <c r="P3206" s="14">
        <f t="shared" si="50"/>
        <v>5.6</v>
      </c>
      <c r="Q3206">
        <f>COUNTIF(preprocessed!$D$2:$D$3791,director!N1922)</f>
        <v>13</v>
      </c>
      <c r="R3206" s="43" cm="1">
        <f t="array" ref="R3206">COUNTIF(Table2[Average imdb],"&lt;"&amp;Table2[[#This Row],[Average imdb]])/COUNT((Table2[Average imdb])-1)</f>
        <v>0.14116094986807387</v>
      </c>
    </row>
    <row r="3207" spans="14:18" x14ac:dyDescent="0.3">
      <c r="N3207" t="s">
        <v>6748</v>
      </c>
      <c r="O3207">
        <v>5.6</v>
      </c>
      <c r="P3207" s="14">
        <f t="shared" si="50"/>
        <v>5.6</v>
      </c>
      <c r="Q3207">
        <f>COUNTIF(preprocessed!$D$2:$D$3791,director!N1804)</f>
        <v>6</v>
      </c>
      <c r="R3207" s="43" cm="1">
        <f t="array" ref="R3207">COUNTIF(Table2[Average imdb],"&lt;"&amp;Table2[[#This Row],[Average imdb]])/COUNT((Table2[Average imdb])-1)</f>
        <v>0.14116094986807387</v>
      </c>
    </row>
    <row r="3208" spans="14:18" x14ac:dyDescent="0.3">
      <c r="N3208" t="s">
        <v>8903</v>
      </c>
      <c r="O3208">
        <v>6.6</v>
      </c>
      <c r="P3208" s="14">
        <f t="shared" si="50"/>
        <v>5.6</v>
      </c>
      <c r="Q3208">
        <f>COUNTIF(preprocessed!$D$2:$D$3791,director!N2680)</f>
        <v>11</v>
      </c>
      <c r="R3208" s="43" cm="1">
        <f t="array" ref="R3208">COUNTIF(Table2[Average imdb],"&lt;"&amp;Table2[[#This Row],[Average imdb]])/COUNT((Table2[Average imdb])-1)</f>
        <v>0.14116094986807387</v>
      </c>
    </row>
    <row r="3209" spans="14:18" x14ac:dyDescent="0.3">
      <c r="N3209" t="s">
        <v>6078</v>
      </c>
      <c r="O3209">
        <v>5.6</v>
      </c>
      <c r="P3209" s="14">
        <f t="shared" si="50"/>
        <v>5.6</v>
      </c>
      <c r="Q3209">
        <f>COUNTIF(preprocessed!$D$2:$D$3791,director!N1605)</f>
        <v>10</v>
      </c>
      <c r="R3209" s="43" cm="1">
        <f t="array" ref="R3209">COUNTIF(Table2[Average imdb],"&lt;"&amp;Table2[[#This Row],[Average imdb]])/COUNT((Table2[Average imdb])-1)</f>
        <v>0.14116094986807387</v>
      </c>
    </row>
    <row r="3210" spans="14:18" x14ac:dyDescent="0.3">
      <c r="N3210" t="s">
        <v>6659</v>
      </c>
      <c r="O3210">
        <v>5.6</v>
      </c>
      <c r="P3210" s="14">
        <f t="shared" si="50"/>
        <v>5.6</v>
      </c>
      <c r="Q3210">
        <f>COUNTIF(preprocessed!$D$2:$D$3791,director!N1780)</f>
        <v>10</v>
      </c>
      <c r="R3210" s="43" cm="1">
        <f t="array" ref="R3210">COUNTIF(Table2[Average imdb],"&lt;"&amp;Table2[[#This Row],[Average imdb]])/COUNT((Table2[Average imdb])-1)</f>
        <v>0.14116094986807387</v>
      </c>
    </row>
    <row r="3211" spans="14:18" x14ac:dyDescent="0.3">
      <c r="N3211" t="s">
        <v>6302</v>
      </c>
      <c r="O3211">
        <v>6.7</v>
      </c>
      <c r="P3211" s="14">
        <f t="shared" si="50"/>
        <v>5.6</v>
      </c>
      <c r="Q3211">
        <f>COUNTIF(preprocessed!$D$2:$D$3791,director!N2875)</f>
        <v>10</v>
      </c>
      <c r="R3211" s="43" cm="1">
        <f t="array" ref="R3211">COUNTIF(Table2[Average imdb],"&lt;"&amp;Table2[[#This Row],[Average imdb]])/COUNT((Table2[Average imdb])-1)</f>
        <v>0.14116094986807387</v>
      </c>
    </row>
    <row r="3212" spans="14:18" x14ac:dyDescent="0.3">
      <c r="N3212" t="s">
        <v>6630</v>
      </c>
      <c r="O3212">
        <v>5.6</v>
      </c>
      <c r="P3212" s="14">
        <f t="shared" si="50"/>
        <v>5.6</v>
      </c>
      <c r="Q3212">
        <f>COUNTIF(preprocessed!$D$2:$D$3791,director!N1771)</f>
        <v>9</v>
      </c>
      <c r="R3212" s="43" cm="1">
        <f t="array" ref="R3212">COUNTIF(Table2[Average imdb],"&lt;"&amp;Table2[[#This Row],[Average imdb]])/COUNT((Table2[Average imdb])-1)</f>
        <v>0.14116094986807387</v>
      </c>
    </row>
    <row r="3213" spans="14:18" x14ac:dyDescent="0.3">
      <c r="N3213" t="s">
        <v>6302</v>
      </c>
      <c r="O3213">
        <v>5.8</v>
      </c>
      <c r="P3213" s="14">
        <f t="shared" si="50"/>
        <v>5.6</v>
      </c>
      <c r="Q3213">
        <f>COUNTIF(preprocessed!$D$2:$D$3791,director!N1772)</f>
        <v>9</v>
      </c>
      <c r="R3213" s="43" cm="1">
        <f t="array" ref="R3213">COUNTIF(Table2[Average imdb],"&lt;"&amp;Table2[[#This Row],[Average imdb]])/COUNT((Table2[Average imdb])-1)</f>
        <v>0.14116094986807387</v>
      </c>
    </row>
    <row r="3214" spans="14:18" x14ac:dyDescent="0.3">
      <c r="N3214" t="s">
        <v>9962</v>
      </c>
      <c r="O3214">
        <v>5.6</v>
      </c>
      <c r="P3214" s="14">
        <f t="shared" si="50"/>
        <v>5.6</v>
      </c>
      <c r="Q3214">
        <f>COUNTIF(preprocessed!$D$2:$D$3791,director!N2758)</f>
        <v>9</v>
      </c>
      <c r="R3214" s="43" cm="1">
        <f t="array" ref="R3214">COUNTIF(Table2[Average imdb],"&lt;"&amp;Table2[[#This Row],[Average imdb]])/COUNT((Table2[Average imdb])-1)</f>
        <v>0.14116094986807387</v>
      </c>
    </row>
    <row r="3215" spans="14:18" x14ac:dyDescent="0.3">
      <c r="N3215" t="s">
        <v>10536</v>
      </c>
      <c r="O3215">
        <v>5.6</v>
      </c>
      <c r="P3215" s="14">
        <f t="shared" si="50"/>
        <v>5.6</v>
      </c>
      <c r="Q3215">
        <f>COUNTIF(preprocessed!$D$2:$D$3791,director!N2924)</f>
        <v>8</v>
      </c>
      <c r="R3215" s="43" cm="1">
        <f t="array" ref="R3215">COUNTIF(Table2[Average imdb],"&lt;"&amp;Table2[[#This Row],[Average imdb]])/COUNT((Table2[Average imdb])-1)</f>
        <v>0.14116094986807387</v>
      </c>
    </row>
    <row r="3216" spans="14:18" x14ac:dyDescent="0.3">
      <c r="N3216" t="s">
        <v>11444</v>
      </c>
      <c r="O3216">
        <v>5.6</v>
      </c>
      <c r="P3216" s="14">
        <f t="shared" si="50"/>
        <v>5.6</v>
      </c>
      <c r="Q3216">
        <f>COUNTIF(preprocessed!$D$2:$D$3791,director!N3175)</f>
        <v>8</v>
      </c>
      <c r="R3216" s="43" cm="1">
        <f t="array" ref="R3216">COUNTIF(Table2[Average imdb],"&lt;"&amp;Table2[[#This Row],[Average imdb]])/COUNT((Table2[Average imdb])-1)</f>
        <v>0.14116094986807387</v>
      </c>
    </row>
    <row r="3217" spans="14:18" x14ac:dyDescent="0.3">
      <c r="N3217" t="s">
        <v>9287</v>
      </c>
      <c r="O3217">
        <v>5.6</v>
      </c>
      <c r="P3217" s="14">
        <f t="shared" si="50"/>
        <v>5.6</v>
      </c>
      <c r="Q3217">
        <f>COUNTIF(preprocessed!$D$2:$D$3791,director!N2560)</f>
        <v>7</v>
      </c>
      <c r="R3217" s="43" cm="1">
        <f t="array" ref="R3217">COUNTIF(Table2[Average imdb],"&lt;"&amp;Table2[[#This Row],[Average imdb]])/COUNT((Table2[Average imdb])-1)</f>
        <v>0.14116094986807387</v>
      </c>
    </row>
    <row r="3218" spans="14:18" x14ac:dyDescent="0.3">
      <c r="N3218" t="s">
        <v>6771</v>
      </c>
      <c r="O3218">
        <v>5.6</v>
      </c>
      <c r="P3218" s="14">
        <f t="shared" si="50"/>
        <v>5.6</v>
      </c>
      <c r="Q3218">
        <f>COUNTIF(preprocessed!$D$2:$D$3791,director!N1810)</f>
        <v>12</v>
      </c>
      <c r="R3218" s="43" cm="1">
        <f t="array" ref="R3218">COUNTIF(Table2[Average imdb],"&lt;"&amp;Table2[[#This Row],[Average imdb]])/COUNT((Table2[Average imdb])-1)</f>
        <v>0.14116094986807387</v>
      </c>
    </row>
    <row r="3219" spans="14:18" x14ac:dyDescent="0.3">
      <c r="N3219" t="s">
        <v>6302</v>
      </c>
      <c r="O3219">
        <v>3.5</v>
      </c>
      <c r="P3219" s="14">
        <f t="shared" si="50"/>
        <v>5.6</v>
      </c>
      <c r="Q3219">
        <f>COUNTIF(preprocessed!$D$2:$D$3791,director!N2025)</f>
        <v>6</v>
      </c>
      <c r="R3219" s="43" cm="1">
        <f t="array" ref="R3219">COUNTIF(Table2[Average imdb],"&lt;"&amp;Table2[[#This Row],[Average imdb]])/COUNT((Table2[Average imdb])-1)</f>
        <v>0.14116094986807387</v>
      </c>
    </row>
    <row r="3220" spans="14:18" x14ac:dyDescent="0.3">
      <c r="N3220" t="s">
        <v>7693</v>
      </c>
      <c r="O3220">
        <v>5.6</v>
      </c>
      <c r="P3220" s="14">
        <f t="shared" si="50"/>
        <v>5.6</v>
      </c>
      <c r="Q3220">
        <f>COUNTIF(preprocessed!$D$2:$D$3791,director!N2314)</f>
        <v>6</v>
      </c>
      <c r="R3220" s="43" cm="1">
        <f t="array" ref="R3220">COUNTIF(Table2[Average imdb],"&lt;"&amp;Table2[[#This Row],[Average imdb]])/COUNT((Table2[Average imdb])-1)</f>
        <v>0.14116094986807387</v>
      </c>
    </row>
    <row r="3221" spans="14:18" x14ac:dyDescent="0.3">
      <c r="N3221" t="s">
        <v>5300</v>
      </c>
      <c r="O3221">
        <v>5.6</v>
      </c>
      <c r="P3221" s="14">
        <f t="shared" si="50"/>
        <v>5.6</v>
      </c>
      <c r="Q3221">
        <f>COUNTIF(preprocessed!$D$2:$D$3791,director!N1379)</f>
        <v>5</v>
      </c>
      <c r="R3221" s="43" cm="1">
        <f t="array" ref="R3221">COUNTIF(Table2[Average imdb],"&lt;"&amp;Table2[[#This Row],[Average imdb]])/COUNT((Table2[Average imdb])-1)</f>
        <v>0.14116094986807387</v>
      </c>
    </row>
    <row r="3222" spans="14:18" x14ac:dyDescent="0.3">
      <c r="N3222" t="s">
        <v>8903</v>
      </c>
      <c r="O3222">
        <v>4.5999999999999996</v>
      </c>
      <c r="P3222" s="14">
        <f t="shared" si="50"/>
        <v>5.6</v>
      </c>
      <c r="Q3222">
        <f>COUNTIF(preprocessed!$D$2:$D$3791,director!N2444)</f>
        <v>5</v>
      </c>
      <c r="R3222" s="43" cm="1">
        <f t="array" ref="R3222">COUNTIF(Table2[Average imdb],"&lt;"&amp;Table2[[#This Row],[Average imdb]])/COUNT((Table2[Average imdb])-1)</f>
        <v>0.14116094986807387</v>
      </c>
    </row>
    <row r="3223" spans="14:18" x14ac:dyDescent="0.3">
      <c r="N3223" t="s">
        <v>3833</v>
      </c>
      <c r="O3223">
        <v>5.9</v>
      </c>
      <c r="P3223" s="14">
        <f t="shared" si="50"/>
        <v>5.6</v>
      </c>
      <c r="Q3223">
        <f>COUNTIF(preprocessed!$D$2:$D$3791,director!N964)</f>
        <v>4</v>
      </c>
      <c r="R3223" s="43" cm="1">
        <f t="array" ref="R3223">COUNTIF(Table2[Average imdb],"&lt;"&amp;Table2[[#This Row],[Average imdb]])/COUNT((Table2[Average imdb])-1)</f>
        <v>0.14116094986807387</v>
      </c>
    </row>
    <row r="3224" spans="14:18" x14ac:dyDescent="0.3">
      <c r="N3224" t="s">
        <v>5948</v>
      </c>
      <c r="O3224">
        <v>5.7</v>
      </c>
      <c r="P3224" s="14">
        <f t="shared" si="50"/>
        <v>5.6</v>
      </c>
      <c r="Q3224">
        <f>COUNTIF(preprocessed!$D$2:$D$3791,director!N1995)</f>
        <v>8</v>
      </c>
      <c r="R3224" s="43" cm="1">
        <f t="array" ref="R3224">COUNTIF(Table2[Average imdb],"&lt;"&amp;Table2[[#This Row],[Average imdb]])/COUNT((Table2[Average imdb])-1)</f>
        <v>0.14116094986807387</v>
      </c>
    </row>
    <row r="3225" spans="14:18" x14ac:dyDescent="0.3">
      <c r="N3225" t="s">
        <v>8086</v>
      </c>
      <c r="O3225">
        <v>5.6</v>
      </c>
      <c r="P3225" s="14">
        <f t="shared" si="50"/>
        <v>5.6</v>
      </c>
      <c r="Q3225">
        <f>COUNTIF(preprocessed!$D$2:$D$3791,director!N2203)</f>
        <v>4</v>
      </c>
      <c r="R3225" s="43" cm="1">
        <f t="array" ref="R3225">COUNTIF(Table2[Average imdb],"&lt;"&amp;Table2[[#This Row],[Average imdb]])/COUNT((Table2[Average imdb])-1)</f>
        <v>0.14116094986807387</v>
      </c>
    </row>
    <row r="3226" spans="14:18" x14ac:dyDescent="0.3">
      <c r="N3226" t="s">
        <v>10160</v>
      </c>
      <c r="O3226">
        <v>5.6</v>
      </c>
      <c r="P3226" s="14">
        <f t="shared" si="50"/>
        <v>5.6</v>
      </c>
      <c r="Q3226">
        <f>COUNTIF(preprocessed!$D$2:$D$3791,director!N2820)</f>
        <v>1</v>
      </c>
      <c r="R3226" s="43" cm="1">
        <f t="array" ref="R3226">COUNTIF(Table2[Average imdb],"&lt;"&amp;Table2[[#This Row],[Average imdb]])/COUNT((Table2[Average imdb])-1)</f>
        <v>0.14116094986807387</v>
      </c>
    </row>
    <row r="3227" spans="14:18" x14ac:dyDescent="0.3">
      <c r="N3227" t="s">
        <v>3833</v>
      </c>
      <c r="O3227">
        <v>5.3</v>
      </c>
      <c r="P3227" s="14">
        <f t="shared" si="50"/>
        <v>5.6</v>
      </c>
      <c r="Q3227">
        <f>COUNTIF(preprocessed!$D$2:$D$3791,director!N3363)</f>
        <v>2</v>
      </c>
      <c r="R3227" s="43" cm="1">
        <f t="array" ref="R3227">COUNTIF(Table2[Average imdb],"&lt;"&amp;Table2[[#This Row],[Average imdb]])/COUNT((Table2[Average imdb])-1)</f>
        <v>0.14116094986807387</v>
      </c>
    </row>
    <row r="3228" spans="14:18" x14ac:dyDescent="0.3">
      <c r="N3228" t="s">
        <v>13152</v>
      </c>
      <c r="O3228">
        <v>5.6</v>
      </c>
      <c r="P3228" s="14">
        <f t="shared" si="50"/>
        <v>5.6</v>
      </c>
      <c r="Q3228">
        <f>COUNTIF(preprocessed!$D$2:$D$3791,director!N3609)</f>
        <v>4</v>
      </c>
      <c r="R3228" s="43" cm="1">
        <f t="array" ref="R3228">COUNTIF(Table2[Average imdb],"&lt;"&amp;Table2[[#This Row],[Average imdb]])/COUNT((Table2[Average imdb])-1)</f>
        <v>0.14116094986807387</v>
      </c>
    </row>
    <row r="3229" spans="14:18" x14ac:dyDescent="0.3">
      <c r="N3229" t="s">
        <v>5948</v>
      </c>
      <c r="O3229">
        <v>5.5</v>
      </c>
      <c r="P3229" s="14">
        <f t="shared" si="50"/>
        <v>5.6</v>
      </c>
      <c r="Q3229">
        <f>COUNTIF(preprocessed!$D$2:$D$3791,director!N1569)</f>
        <v>3</v>
      </c>
      <c r="R3229" s="43" cm="1">
        <f t="array" ref="R3229">COUNTIF(Table2[Average imdb],"&lt;"&amp;Table2[[#This Row],[Average imdb]])/COUNT((Table2[Average imdb])-1)</f>
        <v>0.14116094986807387</v>
      </c>
    </row>
    <row r="3230" spans="14:18" x14ac:dyDescent="0.3">
      <c r="N3230" t="s">
        <v>8878</v>
      </c>
      <c r="O3230">
        <v>5.6</v>
      </c>
      <c r="P3230" s="14">
        <f t="shared" si="50"/>
        <v>5.6</v>
      </c>
      <c r="Q3230">
        <f>COUNTIF(preprocessed!$D$2:$D$3791,director!N2437)</f>
        <v>3</v>
      </c>
      <c r="R3230" s="43" cm="1">
        <f t="array" ref="R3230">COUNTIF(Table2[Average imdb],"&lt;"&amp;Table2[[#This Row],[Average imdb]])/COUNT((Table2[Average imdb])-1)</f>
        <v>0.14116094986807387</v>
      </c>
    </row>
    <row r="3231" spans="14:18" x14ac:dyDescent="0.3">
      <c r="N3231" t="s">
        <v>10570</v>
      </c>
      <c r="O3231">
        <v>5.6</v>
      </c>
      <c r="P3231" s="14">
        <f t="shared" si="50"/>
        <v>5.6</v>
      </c>
      <c r="Q3231">
        <f>COUNTIF(preprocessed!$D$2:$D$3791,director!N2933)</f>
        <v>3</v>
      </c>
      <c r="R3231" s="43" cm="1">
        <f t="array" ref="R3231">COUNTIF(Table2[Average imdb],"&lt;"&amp;Table2[[#This Row],[Average imdb]])/COUNT((Table2[Average imdb])-1)</f>
        <v>0.14116094986807387</v>
      </c>
    </row>
    <row r="3232" spans="14:18" x14ac:dyDescent="0.3">
      <c r="N3232" t="s">
        <v>11788</v>
      </c>
      <c r="O3232">
        <v>5.6</v>
      </c>
      <c r="P3232" s="14">
        <f t="shared" si="50"/>
        <v>5.6</v>
      </c>
      <c r="Q3232">
        <f>COUNTIF(preprocessed!$D$2:$D$3791,director!N3267)</f>
        <v>3</v>
      </c>
      <c r="R3232" s="43" cm="1">
        <f t="array" ref="R3232">COUNTIF(Table2[Average imdb],"&lt;"&amp;Table2[[#This Row],[Average imdb]])/COUNT((Table2[Average imdb])-1)</f>
        <v>0.14116094986807387</v>
      </c>
    </row>
    <row r="3233" spans="14:18" x14ac:dyDescent="0.3">
      <c r="N3233" t="s">
        <v>2524</v>
      </c>
      <c r="O3233">
        <v>5.6</v>
      </c>
      <c r="P3233" s="14">
        <f t="shared" si="50"/>
        <v>5.6</v>
      </c>
      <c r="Q3233">
        <f>COUNTIF(preprocessed!$D$2:$D$3791,director!N604)</f>
        <v>8</v>
      </c>
      <c r="R3233" s="43" cm="1">
        <f t="array" ref="R3233">COUNTIF(Table2[Average imdb],"&lt;"&amp;Table2[[#This Row],[Average imdb]])/COUNT((Table2[Average imdb])-1)</f>
        <v>0.14116094986807387</v>
      </c>
    </row>
    <row r="3234" spans="14:18" x14ac:dyDescent="0.3">
      <c r="N3234" t="s">
        <v>6302</v>
      </c>
      <c r="O3234">
        <v>6.7</v>
      </c>
      <c r="P3234" s="14">
        <f t="shared" si="50"/>
        <v>5.6</v>
      </c>
      <c r="Q3234">
        <f>COUNTIF(preprocessed!$D$2:$D$3791,director!N2255)</f>
        <v>4</v>
      </c>
      <c r="R3234" s="43" cm="1">
        <f t="array" ref="R3234">COUNTIF(Table2[Average imdb],"&lt;"&amp;Table2[[#This Row],[Average imdb]])/COUNT((Table2[Average imdb])-1)</f>
        <v>0.14116094986807387</v>
      </c>
    </row>
    <row r="3235" spans="14:18" x14ac:dyDescent="0.3">
      <c r="N3235" t="s">
        <v>10116</v>
      </c>
      <c r="O3235">
        <v>5.6</v>
      </c>
      <c r="P3235" s="14">
        <f t="shared" si="50"/>
        <v>5.6</v>
      </c>
      <c r="Q3235">
        <f>COUNTIF(preprocessed!$D$2:$D$3791,director!N2807)</f>
        <v>1</v>
      </c>
      <c r="R3235" s="43" cm="1">
        <f t="array" ref="R3235">COUNTIF(Table2[Average imdb],"&lt;"&amp;Table2[[#This Row],[Average imdb]])/COUNT((Table2[Average imdb])-1)</f>
        <v>0.14116094986807387</v>
      </c>
    </row>
    <row r="3236" spans="14:18" x14ac:dyDescent="0.3">
      <c r="N3236" t="s">
        <v>10648</v>
      </c>
      <c r="O3236">
        <v>5.6</v>
      </c>
      <c r="P3236" s="14">
        <f t="shared" si="50"/>
        <v>5.6</v>
      </c>
      <c r="Q3236">
        <f>COUNTIF(preprocessed!$D$2:$D$3791,director!N2956)</f>
        <v>1</v>
      </c>
      <c r="R3236" s="43" cm="1">
        <f t="array" ref="R3236">COUNTIF(Table2[Average imdb],"&lt;"&amp;Table2[[#This Row],[Average imdb]])/COUNT((Table2[Average imdb])-1)</f>
        <v>0.14116094986807387</v>
      </c>
    </row>
    <row r="3237" spans="14:18" x14ac:dyDescent="0.3">
      <c r="N3237" t="s">
        <v>12678</v>
      </c>
      <c r="O3237">
        <v>5.6</v>
      </c>
      <c r="P3237" s="14">
        <f t="shared" si="50"/>
        <v>5.6</v>
      </c>
      <c r="Q3237">
        <f>COUNTIF(preprocessed!$D$2:$D$3791,director!N3492)</f>
        <v>2</v>
      </c>
      <c r="R3237" s="43" cm="1">
        <f t="array" ref="R3237">COUNTIF(Table2[Average imdb],"&lt;"&amp;Table2[[#This Row],[Average imdb]])/COUNT((Table2[Average imdb])-1)</f>
        <v>0.14116094986807387</v>
      </c>
    </row>
    <row r="3238" spans="14:18" x14ac:dyDescent="0.3">
      <c r="N3238" t="s">
        <v>3386</v>
      </c>
      <c r="O3238">
        <v>5.6</v>
      </c>
      <c r="P3238" s="14">
        <f t="shared" si="50"/>
        <v>5.6</v>
      </c>
      <c r="Q3238">
        <f>COUNTIF(preprocessed!$D$2:$D$3791,director!N837)</f>
        <v>1</v>
      </c>
      <c r="R3238" s="43" cm="1">
        <f t="array" ref="R3238">COUNTIF(Table2[Average imdb],"&lt;"&amp;Table2[[#This Row],[Average imdb]])/COUNT((Table2[Average imdb])-1)</f>
        <v>0.14116094986807387</v>
      </c>
    </row>
    <row r="3239" spans="14:18" x14ac:dyDescent="0.3">
      <c r="N3239" t="s">
        <v>4213</v>
      </c>
      <c r="O3239">
        <v>5.6</v>
      </c>
      <c r="P3239" s="14">
        <f t="shared" si="50"/>
        <v>5.6</v>
      </c>
      <c r="Q3239">
        <f>COUNTIF(preprocessed!$D$2:$D$3791,director!N1073)</f>
        <v>1</v>
      </c>
      <c r="R3239" s="43" cm="1">
        <f t="array" ref="R3239">COUNTIF(Table2[Average imdb],"&lt;"&amp;Table2[[#This Row],[Average imdb]])/COUNT((Table2[Average imdb])-1)</f>
        <v>0.14116094986807387</v>
      </c>
    </row>
    <row r="3240" spans="14:18" x14ac:dyDescent="0.3">
      <c r="N3240" t="s">
        <v>5549</v>
      </c>
      <c r="O3240">
        <v>5.6</v>
      </c>
      <c r="P3240" s="14">
        <f t="shared" si="50"/>
        <v>5.6</v>
      </c>
      <c r="Q3240">
        <f>COUNTIF(preprocessed!$D$2:$D$3791,director!N1448)</f>
        <v>2</v>
      </c>
      <c r="R3240" s="43" cm="1">
        <f t="array" ref="R3240">COUNTIF(Table2[Average imdb],"&lt;"&amp;Table2[[#This Row],[Average imdb]])/COUNT((Table2[Average imdb])-1)</f>
        <v>0.14116094986807387</v>
      </c>
    </row>
    <row r="3241" spans="14:18" x14ac:dyDescent="0.3">
      <c r="N3241" t="s">
        <v>7064</v>
      </c>
      <c r="O3241">
        <v>5.6</v>
      </c>
      <c r="P3241" s="14">
        <f t="shared" si="50"/>
        <v>5.6</v>
      </c>
      <c r="Q3241">
        <f>COUNTIF(preprocessed!$D$2:$D$3791,director!N1899)</f>
        <v>1</v>
      </c>
      <c r="R3241" s="43" cm="1">
        <f t="array" ref="R3241">COUNTIF(Table2[Average imdb],"&lt;"&amp;Table2[[#This Row],[Average imdb]])/COUNT((Table2[Average imdb])-1)</f>
        <v>0.14116094986807387</v>
      </c>
    </row>
    <row r="3242" spans="14:18" x14ac:dyDescent="0.3">
      <c r="N3242" t="s">
        <v>8258</v>
      </c>
      <c r="O3242">
        <v>5.6</v>
      </c>
      <c r="P3242" s="14">
        <f t="shared" si="50"/>
        <v>5.6</v>
      </c>
      <c r="Q3242">
        <f>COUNTIF(preprocessed!$D$2:$D$3791,director!N2249)</f>
        <v>4</v>
      </c>
      <c r="R3242" s="43" cm="1">
        <f t="array" ref="R3242">COUNTIF(Table2[Average imdb],"&lt;"&amp;Table2[[#This Row],[Average imdb]])/COUNT((Table2[Average imdb])-1)</f>
        <v>0.14116094986807387</v>
      </c>
    </row>
    <row r="3243" spans="14:18" x14ac:dyDescent="0.3">
      <c r="N3243" t="s">
        <v>8290</v>
      </c>
      <c r="O3243">
        <v>5.6</v>
      </c>
      <c r="P3243" s="14">
        <f t="shared" si="50"/>
        <v>5.6</v>
      </c>
      <c r="Q3243">
        <f>COUNTIF(preprocessed!$D$2:$D$3791,director!N2260)</f>
        <v>2</v>
      </c>
      <c r="R3243" s="43" cm="1">
        <f t="array" ref="R3243">COUNTIF(Table2[Average imdb],"&lt;"&amp;Table2[[#This Row],[Average imdb]])/COUNT((Table2[Average imdb])-1)</f>
        <v>0.14116094986807387</v>
      </c>
    </row>
    <row r="3244" spans="14:18" x14ac:dyDescent="0.3">
      <c r="N3244" t="s">
        <v>2115</v>
      </c>
      <c r="O3244">
        <v>5.6</v>
      </c>
      <c r="P3244" s="14">
        <f t="shared" si="50"/>
        <v>5.6</v>
      </c>
      <c r="Q3244">
        <f>COUNTIF(preprocessed!$D$2:$D$3791,director!N2421)</f>
        <v>2</v>
      </c>
      <c r="R3244" s="43" cm="1">
        <f t="array" ref="R3244">COUNTIF(Table2[Average imdb],"&lt;"&amp;Table2[[#This Row],[Average imdb]])/COUNT((Table2[Average imdb])-1)</f>
        <v>0.14116094986807387</v>
      </c>
    </row>
    <row r="3245" spans="14:18" x14ac:dyDescent="0.3">
      <c r="N3245" t="s">
        <v>10970</v>
      </c>
      <c r="O3245">
        <v>5.6</v>
      </c>
      <c r="P3245" s="14">
        <f t="shared" si="50"/>
        <v>5.6</v>
      </c>
      <c r="Q3245">
        <f>COUNTIF(preprocessed!$D$2:$D$3791,director!N3048)</f>
        <v>2</v>
      </c>
      <c r="R3245" s="43" cm="1">
        <f t="array" ref="R3245">COUNTIF(Table2[Average imdb],"&lt;"&amp;Table2[[#This Row],[Average imdb]])/COUNT((Table2[Average imdb])-1)</f>
        <v>0.14116094986807387</v>
      </c>
    </row>
    <row r="3246" spans="14:18" x14ac:dyDescent="0.3">
      <c r="N3246" t="s">
        <v>11287</v>
      </c>
      <c r="O3246">
        <v>5.6</v>
      </c>
      <c r="P3246" s="14">
        <f t="shared" si="50"/>
        <v>5.6</v>
      </c>
      <c r="Q3246">
        <f>COUNTIF(preprocessed!$D$2:$D$3791,director!N3134)</f>
        <v>1</v>
      </c>
      <c r="R3246" s="43" cm="1">
        <f t="array" ref="R3246">COUNTIF(Table2[Average imdb],"&lt;"&amp;Table2[[#This Row],[Average imdb]])/COUNT((Table2[Average imdb])-1)</f>
        <v>0.14116094986807387</v>
      </c>
    </row>
    <row r="3247" spans="14:18" x14ac:dyDescent="0.3">
      <c r="N3247" t="s">
        <v>13234</v>
      </c>
      <c r="O3247">
        <v>5.6</v>
      </c>
      <c r="P3247" s="14">
        <f t="shared" si="50"/>
        <v>5.6</v>
      </c>
      <c r="Q3247">
        <f>COUNTIF(preprocessed!$D$2:$D$3791,director!N3630)</f>
        <v>1</v>
      </c>
      <c r="R3247" s="43" cm="1">
        <f t="array" ref="R3247">COUNTIF(Table2[Average imdb],"&lt;"&amp;Table2[[#This Row],[Average imdb]])/COUNT((Table2[Average imdb])-1)</f>
        <v>0.14116094986807387</v>
      </c>
    </row>
    <row r="3248" spans="14:18" x14ac:dyDescent="0.3">
      <c r="N3248" t="s">
        <v>13343</v>
      </c>
      <c r="O3248">
        <v>5.6</v>
      </c>
      <c r="P3248" s="14">
        <f t="shared" si="50"/>
        <v>5.6</v>
      </c>
      <c r="Q3248">
        <f>COUNTIF(preprocessed!$D$2:$D$3791,director!N3655)</f>
        <v>1</v>
      </c>
      <c r="R3248" s="43" cm="1">
        <f t="array" ref="R3248">COUNTIF(Table2[Average imdb],"&lt;"&amp;Table2[[#This Row],[Average imdb]])/COUNT((Table2[Average imdb])-1)</f>
        <v>0.14116094986807387</v>
      </c>
    </row>
    <row r="3249" spans="14:18" x14ac:dyDescent="0.3">
      <c r="N3249" t="s">
        <v>13863</v>
      </c>
      <c r="O3249">
        <v>5.6</v>
      </c>
      <c r="P3249" s="14">
        <f t="shared" si="50"/>
        <v>5.6</v>
      </c>
      <c r="Q3249">
        <f>COUNTIF(preprocessed!$D$2:$D$3791,director!N3770)</f>
        <v>1</v>
      </c>
      <c r="R3249" s="43" cm="1">
        <f t="array" ref="R3249">COUNTIF(Table2[Average imdb],"&lt;"&amp;Table2[[#This Row],[Average imdb]])/COUNT((Table2[Average imdb])-1)</f>
        <v>0.14116094986807387</v>
      </c>
    </row>
    <row r="3250" spans="14:18" x14ac:dyDescent="0.3">
      <c r="N3250" t="s">
        <v>13868</v>
      </c>
      <c r="O3250">
        <v>5.6</v>
      </c>
      <c r="P3250" s="14">
        <f t="shared" si="50"/>
        <v>5.6</v>
      </c>
      <c r="Q3250">
        <f>COUNTIF(preprocessed!$D$2:$D$3791,director!N3771)</f>
        <v>1</v>
      </c>
      <c r="R3250" s="43" cm="1">
        <f t="array" ref="R3250">COUNTIF(Table2[Average imdb],"&lt;"&amp;Table2[[#This Row],[Average imdb]])/COUNT((Table2[Average imdb])-1)</f>
        <v>0.14116094986807387</v>
      </c>
    </row>
    <row r="3251" spans="14:18" x14ac:dyDescent="0.3">
      <c r="N3251" t="s">
        <v>432</v>
      </c>
      <c r="O3251">
        <v>7.2</v>
      </c>
      <c r="P3251" s="14">
        <f t="shared" si="50"/>
        <v>5.6000000000000005</v>
      </c>
      <c r="Q3251">
        <f>COUNTIF(preprocessed!$D$2:$D$3791,director!N629)</f>
        <v>19</v>
      </c>
      <c r="R3251" s="43" cm="1">
        <f t="array" ref="R3251">COUNTIF(Table2[Average imdb],"&lt;"&amp;Table2[[#This Row],[Average imdb]])/COUNT((Table2[Average imdb])-1)</f>
        <v>0.14116094986807387</v>
      </c>
    </row>
    <row r="3252" spans="14:18" x14ac:dyDescent="0.3">
      <c r="N3252" t="s">
        <v>1573</v>
      </c>
      <c r="O3252">
        <v>6.4</v>
      </c>
      <c r="P3252" s="14">
        <f t="shared" si="50"/>
        <v>5.6000000000000005</v>
      </c>
      <c r="Q3252">
        <f>COUNTIF(preprocessed!$D$2:$D$3791,director!N3086)</f>
        <v>15</v>
      </c>
      <c r="R3252" s="43" cm="1">
        <f t="array" ref="R3252">COUNTIF(Table2[Average imdb],"&lt;"&amp;Table2[[#This Row],[Average imdb]])/COUNT((Table2[Average imdb])-1)</f>
        <v>0.14116094986807387</v>
      </c>
    </row>
    <row r="3253" spans="14:18" x14ac:dyDescent="0.3">
      <c r="N3253" t="s">
        <v>1573</v>
      </c>
      <c r="O3253">
        <v>5</v>
      </c>
      <c r="P3253" s="14">
        <f t="shared" si="50"/>
        <v>5.6000000000000005</v>
      </c>
      <c r="Q3253">
        <f>COUNTIF(preprocessed!$D$2:$D$3791,director!N356)</f>
        <v>6</v>
      </c>
      <c r="R3253" s="43" cm="1">
        <f t="array" ref="R3253">COUNTIF(Table2[Average imdb],"&lt;"&amp;Table2[[#This Row],[Average imdb]])/COUNT((Table2[Average imdb])-1)</f>
        <v>0.14116094986807387</v>
      </c>
    </row>
    <row r="3254" spans="14:18" x14ac:dyDescent="0.3">
      <c r="N3254" t="s">
        <v>432</v>
      </c>
      <c r="O3254">
        <v>4.3</v>
      </c>
      <c r="P3254" s="14">
        <f t="shared" si="50"/>
        <v>5.6000000000000005</v>
      </c>
      <c r="Q3254">
        <f>COUNTIF(preprocessed!$D$2:$D$3791,director!N2576)</f>
        <v>4</v>
      </c>
      <c r="R3254" s="43" cm="1">
        <f t="array" ref="R3254">COUNTIF(Table2[Average imdb],"&lt;"&amp;Table2[[#This Row],[Average imdb]])/COUNT((Table2[Average imdb])-1)</f>
        <v>0.14116094986807387</v>
      </c>
    </row>
    <row r="3255" spans="14:18" x14ac:dyDescent="0.3">
      <c r="N3255" t="s">
        <v>432</v>
      </c>
      <c r="O3255">
        <v>5.3</v>
      </c>
      <c r="P3255" s="14">
        <f t="shared" si="50"/>
        <v>5.6000000000000005</v>
      </c>
      <c r="Q3255">
        <f>COUNTIF(preprocessed!$D$2:$D$3791,director!N2134)</f>
        <v>3</v>
      </c>
      <c r="R3255" s="43" cm="1">
        <f t="array" ref="R3255">COUNTIF(Table2[Average imdb],"&lt;"&amp;Table2[[#This Row],[Average imdb]])/COUNT((Table2[Average imdb])-1)</f>
        <v>0.14116094986807387</v>
      </c>
    </row>
    <row r="3256" spans="14:18" x14ac:dyDescent="0.3">
      <c r="N3256" t="s">
        <v>1573</v>
      </c>
      <c r="O3256">
        <v>5.4</v>
      </c>
      <c r="P3256" s="14">
        <f t="shared" si="50"/>
        <v>5.6000000000000005</v>
      </c>
      <c r="Q3256">
        <f>COUNTIF(preprocessed!$D$2:$D$3791,director!N1345)</f>
        <v>4</v>
      </c>
      <c r="R3256" s="43" cm="1">
        <f t="array" ref="R3256">COUNTIF(Table2[Average imdb],"&lt;"&amp;Table2[[#This Row],[Average imdb]])/COUNT((Table2[Average imdb])-1)</f>
        <v>0.14116094986807387</v>
      </c>
    </row>
    <row r="3257" spans="14:18" x14ac:dyDescent="0.3">
      <c r="N3257" t="s">
        <v>384</v>
      </c>
      <c r="O3257">
        <v>6.4</v>
      </c>
      <c r="P3257" s="14">
        <f t="shared" si="50"/>
        <v>5.5777777777777775</v>
      </c>
      <c r="Q3257">
        <f>COUNTIF(preprocessed!$D$2:$D$3791,director!N783)</f>
        <v>16</v>
      </c>
      <c r="R3257" s="43" cm="1">
        <f t="array" ref="R3257">COUNTIF(Table2[Average imdb],"&lt;"&amp;Table2[[#This Row],[Average imdb]])/COUNT((Table2[Average imdb])-1)</f>
        <v>0.13878627968337731</v>
      </c>
    </row>
    <row r="3258" spans="14:18" x14ac:dyDescent="0.3">
      <c r="N3258" t="s">
        <v>384</v>
      </c>
      <c r="O3258">
        <v>6.7</v>
      </c>
      <c r="P3258" s="14">
        <f t="shared" si="50"/>
        <v>5.5777777777777775</v>
      </c>
      <c r="Q3258">
        <f>COUNTIF(preprocessed!$D$2:$D$3791,director!N98)</f>
        <v>9</v>
      </c>
      <c r="R3258" s="43" cm="1">
        <f t="array" ref="R3258">COUNTIF(Table2[Average imdb],"&lt;"&amp;Table2[[#This Row],[Average imdb]])/COUNT((Table2[Average imdb])-1)</f>
        <v>0.13878627968337731</v>
      </c>
    </row>
    <row r="3259" spans="14:18" x14ac:dyDescent="0.3">
      <c r="N3259" t="s">
        <v>384</v>
      </c>
      <c r="O3259">
        <v>5.0999999999999996</v>
      </c>
      <c r="P3259" s="14">
        <f t="shared" si="50"/>
        <v>5.5777777777777775</v>
      </c>
      <c r="Q3259">
        <f>COUNTIF(preprocessed!$D$2:$D$3791,director!N1371)</f>
        <v>7</v>
      </c>
      <c r="R3259" s="43" cm="1">
        <f t="array" ref="R3259">COUNTIF(Table2[Average imdb],"&lt;"&amp;Table2[[#This Row],[Average imdb]])/COUNT((Table2[Average imdb])-1)</f>
        <v>0.13878627968337731</v>
      </c>
    </row>
    <row r="3260" spans="14:18" x14ac:dyDescent="0.3">
      <c r="N3260" t="s">
        <v>384</v>
      </c>
      <c r="O3260">
        <v>4.5999999999999996</v>
      </c>
      <c r="P3260" s="14">
        <f t="shared" si="50"/>
        <v>5.5777777777777775</v>
      </c>
      <c r="Q3260">
        <f>COUNTIF(preprocessed!$D$2:$D$3791,director!N3269)</f>
        <v>5</v>
      </c>
      <c r="R3260" s="43" cm="1">
        <f t="array" ref="R3260">COUNTIF(Table2[Average imdb],"&lt;"&amp;Table2[[#This Row],[Average imdb]])/COUNT((Table2[Average imdb])-1)</f>
        <v>0.13878627968337731</v>
      </c>
    </row>
    <row r="3261" spans="14:18" x14ac:dyDescent="0.3">
      <c r="N3261" t="s">
        <v>384</v>
      </c>
      <c r="O3261">
        <v>5.2</v>
      </c>
      <c r="P3261" s="14">
        <f t="shared" si="50"/>
        <v>5.5777777777777775</v>
      </c>
      <c r="Q3261">
        <f>COUNTIF(preprocessed!$D$2:$D$3791,director!N72)</f>
        <v>4</v>
      </c>
      <c r="R3261" s="43" cm="1">
        <f t="array" ref="R3261">COUNTIF(Table2[Average imdb],"&lt;"&amp;Table2[[#This Row],[Average imdb]])/COUNT((Table2[Average imdb])-1)</f>
        <v>0.13878627968337731</v>
      </c>
    </row>
    <row r="3262" spans="14:18" x14ac:dyDescent="0.3">
      <c r="N3262" t="s">
        <v>384</v>
      </c>
      <c r="O3262">
        <v>5</v>
      </c>
      <c r="P3262" s="14">
        <f t="shared" si="50"/>
        <v>5.5777777777777775</v>
      </c>
      <c r="Q3262">
        <f>COUNTIF(preprocessed!$D$2:$D$3791,director!N161)</f>
        <v>3</v>
      </c>
      <c r="R3262" s="43" cm="1">
        <f t="array" ref="R3262">COUNTIF(Table2[Average imdb],"&lt;"&amp;Table2[[#This Row],[Average imdb]])/COUNT((Table2[Average imdb])-1)</f>
        <v>0.13878627968337731</v>
      </c>
    </row>
    <row r="3263" spans="14:18" x14ac:dyDescent="0.3">
      <c r="N3263" t="s">
        <v>384</v>
      </c>
      <c r="O3263">
        <v>5.8</v>
      </c>
      <c r="P3263" s="14">
        <f t="shared" si="50"/>
        <v>5.5777777777777775</v>
      </c>
      <c r="Q3263">
        <f>COUNTIF(preprocessed!$D$2:$D$3791,director!N469)</f>
        <v>2</v>
      </c>
      <c r="R3263" s="43" cm="1">
        <f t="array" ref="R3263">COUNTIF(Table2[Average imdb],"&lt;"&amp;Table2[[#This Row],[Average imdb]])/COUNT((Table2[Average imdb])-1)</f>
        <v>0.13878627968337731</v>
      </c>
    </row>
    <row r="3264" spans="14:18" x14ac:dyDescent="0.3">
      <c r="N3264" t="s">
        <v>384</v>
      </c>
      <c r="O3264">
        <v>5.8</v>
      </c>
      <c r="P3264" s="14">
        <f t="shared" si="50"/>
        <v>5.5777777777777775</v>
      </c>
      <c r="Q3264">
        <f>COUNTIF(preprocessed!$D$2:$D$3791,director!N557)</f>
        <v>1</v>
      </c>
      <c r="R3264" s="43" cm="1">
        <f t="array" ref="R3264">COUNTIF(Table2[Average imdb],"&lt;"&amp;Table2[[#This Row],[Average imdb]])/COUNT((Table2[Average imdb])-1)</f>
        <v>0.13878627968337731</v>
      </c>
    </row>
    <row r="3265" spans="14:18" x14ac:dyDescent="0.3">
      <c r="N3265" t="s">
        <v>384</v>
      </c>
      <c r="O3265">
        <v>5.6</v>
      </c>
      <c r="P3265" s="14">
        <f t="shared" si="50"/>
        <v>5.5777777777777775</v>
      </c>
      <c r="Q3265">
        <f>COUNTIF(preprocessed!$D$2:$D$3791,director!N2371)</f>
        <v>4</v>
      </c>
      <c r="R3265" s="43" cm="1">
        <f t="array" ref="R3265">COUNTIF(Table2[Average imdb],"&lt;"&amp;Table2[[#This Row],[Average imdb]])/COUNT((Table2[Average imdb])-1)</f>
        <v>0.13878627968337731</v>
      </c>
    </row>
    <row r="3266" spans="14:18" x14ac:dyDescent="0.3">
      <c r="N3266" t="s">
        <v>10706</v>
      </c>
      <c r="O3266">
        <v>5.4</v>
      </c>
      <c r="P3266" s="14">
        <f t="shared" ref="P3266:P3329" si="51">AVERAGEIF($N$2:$N$3791,N3266,$O$2:$O$3791)</f>
        <v>5.5666666666666673</v>
      </c>
      <c r="Q3266">
        <f>COUNTIF(preprocessed!$D$2:$D$3791,director!N3585)</f>
        <v>2</v>
      </c>
      <c r="R3266" s="43" cm="1">
        <f t="array" ref="R3266">COUNTIF(Table2[Average imdb],"&lt;"&amp;Table2[[#This Row],[Average imdb]])/COUNT((Table2[Average imdb])-1)</f>
        <v>0.13799472295514512</v>
      </c>
    </row>
    <row r="3267" spans="14:18" x14ac:dyDescent="0.3">
      <c r="N3267" t="s">
        <v>10706</v>
      </c>
      <c r="O3267">
        <v>5.4</v>
      </c>
      <c r="P3267" s="14">
        <f t="shared" si="51"/>
        <v>5.5666666666666673</v>
      </c>
      <c r="Q3267">
        <f>COUNTIF(preprocessed!$D$2:$D$3791,director!N2971)</f>
        <v>1</v>
      </c>
      <c r="R3267" s="43" cm="1">
        <f t="array" ref="R3267">COUNTIF(Table2[Average imdb],"&lt;"&amp;Table2[[#This Row],[Average imdb]])/COUNT((Table2[Average imdb])-1)</f>
        <v>0.13799472295514512</v>
      </c>
    </row>
    <row r="3268" spans="14:18" x14ac:dyDescent="0.3">
      <c r="N3268" t="s">
        <v>10706</v>
      </c>
      <c r="O3268">
        <v>5.9</v>
      </c>
      <c r="P3268" s="14">
        <f t="shared" si="51"/>
        <v>5.5666666666666673</v>
      </c>
      <c r="Q3268">
        <f>COUNTIF(preprocessed!$D$2:$D$3791,director!N3232)</f>
        <v>1</v>
      </c>
      <c r="R3268" s="43" cm="1">
        <f t="array" ref="R3268">COUNTIF(Table2[Average imdb],"&lt;"&amp;Table2[[#This Row],[Average imdb]])/COUNT((Table2[Average imdb])-1)</f>
        <v>0.13799472295514512</v>
      </c>
    </row>
    <row r="3269" spans="14:18" x14ac:dyDescent="0.3">
      <c r="N3269" t="s">
        <v>3198</v>
      </c>
      <c r="O3269">
        <v>4.3</v>
      </c>
      <c r="P3269" s="14">
        <f t="shared" si="51"/>
        <v>5.5600000000000005</v>
      </c>
      <c r="Q3269">
        <f>COUNTIF(preprocessed!$D$2:$D$3791,director!N785)</f>
        <v>16</v>
      </c>
      <c r="R3269" s="43" cm="1">
        <f t="array" ref="R3269">COUNTIF(Table2[Average imdb],"&lt;"&amp;Table2[[#This Row],[Average imdb]])/COUNT((Table2[Average imdb])-1)</f>
        <v>0.13667546174142481</v>
      </c>
    </row>
    <row r="3270" spans="14:18" x14ac:dyDescent="0.3">
      <c r="N3270" t="s">
        <v>3198</v>
      </c>
      <c r="O3270">
        <v>5.8</v>
      </c>
      <c r="P3270" s="14">
        <f t="shared" si="51"/>
        <v>5.5600000000000005</v>
      </c>
      <c r="Q3270">
        <f>COUNTIF(preprocessed!$D$2:$D$3791,director!N969)</f>
        <v>11</v>
      </c>
      <c r="R3270" s="43" cm="1">
        <f t="array" ref="R3270">COUNTIF(Table2[Average imdb],"&lt;"&amp;Table2[[#This Row],[Average imdb]])/COUNT((Table2[Average imdb])-1)</f>
        <v>0.13667546174142481</v>
      </c>
    </row>
    <row r="3271" spans="14:18" x14ac:dyDescent="0.3">
      <c r="N3271" t="s">
        <v>3198</v>
      </c>
      <c r="O3271">
        <v>4.5</v>
      </c>
      <c r="P3271" s="14">
        <f t="shared" si="51"/>
        <v>5.5600000000000005</v>
      </c>
      <c r="Q3271">
        <f>COUNTIF(preprocessed!$D$2:$D$3791,director!N2574)</f>
        <v>3</v>
      </c>
      <c r="R3271" s="43" cm="1">
        <f t="array" ref="R3271">COUNTIF(Table2[Average imdb],"&lt;"&amp;Table2[[#This Row],[Average imdb]])/COUNT((Table2[Average imdb])-1)</f>
        <v>0.13667546174142481</v>
      </c>
    </row>
    <row r="3272" spans="14:18" x14ac:dyDescent="0.3">
      <c r="N3272" t="s">
        <v>3198</v>
      </c>
      <c r="O3272">
        <v>6.2</v>
      </c>
      <c r="P3272" s="14">
        <f t="shared" si="51"/>
        <v>5.5600000000000005</v>
      </c>
      <c r="Q3272">
        <f>COUNTIF(preprocessed!$D$2:$D$3791,director!N2079)</f>
        <v>1</v>
      </c>
      <c r="R3272" s="43" cm="1">
        <f t="array" ref="R3272">COUNTIF(Table2[Average imdb],"&lt;"&amp;Table2[[#This Row],[Average imdb]])/COUNT((Table2[Average imdb])-1)</f>
        <v>0.13667546174142481</v>
      </c>
    </row>
    <row r="3273" spans="14:18" x14ac:dyDescent="0.3">
      <c r="N3273" t="s">
        <v>3198</v>
      </c>
      <c r="O3273">
        <v>7</v>
      </c>
      <c r="P3273" s="14">
        <f t="shared" si="51"/>
        <v>5.5600000000000005</v>
      </c>
      <c r="Q3273">
        <f>COUNTIF(preprocessed!$D$2:$D$3791,director!N2639)</f>
        <v>1</v>
      </c>
      <c r="R3273" s="43" cm="1">
        <f t="array" ref="R3273">COUNTIF(Table2[Average imdb],"&lt;"&amp;Table2[[#This Row],[Average imdb]])/COUNT((Table2[Average imdb])-1)</f>
        <v>0.13667546174142481</v>
      </c>
    </row>
    <row r="3274" spans="14:18" x14ac:dyDescent="0.3">
      <c r="N3274" t="s">
        <v>2778</v>
      </c>
      <c r="O3274">
        <v>5.2</v>
      </c>
      <c r="P3274" s="14">
        <f t="shared" si="51"/>
        <v>5.55</v>
      </c>
      <c r="Q3274">
        <f>COUNTIF(preprocessed!$D$2:$D$3791,director!N790)</f>
        <v>16</v>
      </c>
      <c r="R3274" s="43" cm="1">
        <f t="array" ref="R3274">COUNTIF(Table2[Average imdb],"&lt;"&amp;Table2[[#This Row],[Average imdb]])/COUNT((Table2[Average imdb])-1)</f>
        <v>0.13456464379947231</v>
      </c>
    </row>
    <row r="3275" spans="14:18" x14ac:dyDescent="0.3">
      <c r="N3275" t="s">
        <v>4326</v>
      </c>
      <c r="O3275">
        <v>5.3</v>
      </c>
      <c r="P3275" s="14">
        <f t="shared" si="51"/>
        <v>5.55</v>
      </c>
      <c r="Q3275">
        <f>COUNTIF(preprocessed!$D$2:$D$3791,director!N1103)</f>
        <v>8</v>
      </c>
      <c r="R3275" s="43" cm="1">
        <f t="array" ref="R3275">COUNTIF(Table2[Average imdb],"&lt;"&amp;Table2[[#This Row],[Average imdb]])/COUNT((Table2[Average imdb])-1)</f>
        <v>0.13456464379947231</v>
      </c>
    </row>
    <row r="3276" spans="14:18" x14ac:dyDescent="0.3">
      <c r="N3276" t="s">
        <v>4326</v>
      </c>
      <c r="O3276">
        <v>5.8</v>
      </c>
      <c r="P3276" s="14">
        <f t="shared" si="51"/>
        <v>5.55</v>
      </c>
      <c r="Q3276">
        <f>COUNTIF(preprocessed!$D$2:$D$3791,director!N1993)</f>
        <v>2</v>
      </c>
      <c r="R3276" s="43" cm="1">
        <f t="array" ref="R3276">COUNTIF(Table2[Average imdb],"&lt;"&amp;Table2[[#This Row],[Average imdb]])/COUNT((Table2[Average imdb])-1)</f>
        <v>0.13456464379947231</v>
      </c>
    </row>
    <row r="3277" spans="14:18" x14ac:dyDescent="0.3">
      <c r="N3277" t="s">
        <v>2778</v>
      </c>
      <c r="O3277">
        <v>5.5</v>
      </c>
      <c r="P3277" s="14">
        <f t="shared" si="51"/>
        <v>5.55</v>
      </c>
      <c r="Q3277">
        <f>COUNTIF(preprocessed!$D$2:$D$3791,director!N672)</f>
        <v>1</v>
      </c>
      <c r="R3277" s="43" cm="1">
        <f t="array" ref="R3277">COUNTIF(Table2[Average imdb],"&lt;"&amp;Table2[[#This Row],[Average imdb]])/COUNT((Table2[Average imdb])-1)</f>
        <v>0.13456464379947231</v>
      </c>
    </row>
    <row r="3278" spans="14:18" x14ac:dyDescent="0.3">
      <c r="N3278" t="s">
        <v>2778</v>
      </c>
      <c r="O3278">
        <v>6.2</v>
      </c>
      <c r="P3278" s="14">
        <f t="shared" si="51"/>
        <v>5.55</v>
      </c>
      <c r="Q3278">
        <f>COUNTIF(preprocessed!$D$2:$D$3791,director!N1874)</f>
        <v>5</v>
      </c>
      <c r="R3278" s="43" cm="1">
        <f t="array" ref="R3278">COUNTIF(Table2[Average imdb],"&lt;"&amp;Table2[[#This Row],[Average imdb]])/COUNT((Table2[Average imdb])-1)</f>
        <v>0.13456464379947231</v>
      </c>
    </row>
    <row r="3279" spans="14:18" x14ac:dyDescent="0.3">
      <c r="N3279" t="s">
        <v>2778</v>
      </c>
      <c r="O3279">
        <v>5.3</v>
      </c>
      <c r="P3279" s="14">
        <f t="shared" si="51"/>
        <v>5.55</v>
      </c>
      <c r="Q3279">
        <f>COUNTIF(preprocessed!$D$2:$D$3791,director!N2637)</f>
        <v>1</v>
      </c>
      <c r="R3279" s="43" cm="1">
        <f t="array" ref="R3279">COUNTIF(Table2[Average imdb],"&lt;"&amp;Table2[[#This Row],[Average imdb]])/COUNT((Table2[Average imdb])-1)</f>
        <v>0.13456464379947231</v>
      </c>
    </row>
    <row r="3280" spans="14:18" x14ac:dyDescent="0.3">
      <c r="N3280" t="s">
        <v>6866</v>
      </c>
      <c r="O3280">
        <v>5.2</v>
      </c>
      <c r="P3280" s="14">
        <f t="shared" si="51"/>
        <v>5.5500000000000007</v>
      </c>
      <c r="Q3280">
        <f>COUNTIF(preprocessed!$D$2:$D$3791,director!N3003)</f>
        <v>2</v>
      </c>
      <c r="R3280" s="43" cm="1">
        <f t="array" ref="R3280">COUNTIF(Table2[Average imdb],"&lt;"&amp;Table2[[#This Row],[Average imdb]])/COUNT((Table2[Average imdb])-1)</f>
        <v>0.13456464379947231</v>
      </c>
    </row>
    <row r="3281" spans="14:18" x14ac:dyDescent="0.3">
      <c r="N3281" t="s">
        <v>6866</v>
      </c>
      <c r="O3281">
        <v>5.9</v>
      </c>
      <c r="P3281" s="14">
        <f t="shared" si="51"/>
        <v>5.5500000000000007</v>
      </c>
      <c r="Q3281">
        <f>COUNTIF(preprocessed!$D$2:$D$3791,director!N1837)</f>
        <v>1</v>
      </c>
      <c r="R3281" s="43" cm="1">
        <f t="array" ref="R3281">COUNTIF(Table2[Average imdb],"&lt;"&amp;Table2[[#This Row],[Average imdb]])/COUNT((Table2[Average imdb])-1)</f>
        <v>0.13456464379947231</v>
      </c>
    </row>
    <row r="3282" spans="14:18" x14ac:dyDescent="0.3">
      <c r="N3282" t="s">
        <v>2909</v>
      </c>
      <c r="O3282">
        <v>5.9</v>
      </c>
      <c r="P3282" s="14">
        <f t="shared" si="51"/>
        <v>5.5333333333333323</v>
      </c>
      <c r="Q3282">
        <f>COUNTIF(preprocessed!$D$2:$D$3791,director!N1238)</f>
        <v>13</v>
      </c>
      <c r="R3282" s="43" cm="1">
        <f t="array" ref="R3282">COUNTIF(Table2[Average imdb],"&lt;"&amp;Table2[[#This Row],[Average imdb]])/COUNT((Table2[Average imdb])-1)</f>
        <v>0.13218997361477572</v>
      </c>
    </row>
    <row r="3283" spans="14:18" x14ac:dyDescent="0.3">
      <c r="N3283" t="s">
        <v>2909</v>
      </c>
      <c r="O3283">
        <v>6.3</v>
      </c>
      <c r="P3283" s="14">
        <f t="shared" si="51"/>
        <v>5.5333333333333323</v>
      </c>
      <c r="Q3283">
        <f>COUNTIF(preprocessed!$D$2:$D$3791,director!N1960)</f>
        <v>4</v>
      </c>
      <c r="R3283" s="43" cm="1">
        <f t="array" ref="R3283">COUNTIF(Table2[Average imdb],"&lt;"&amp;Table2[[#This Row],[Average imdb]])/COUNT((Table2[Average imdb])-1)</f>
        <v>0.13218997361477572</v>
      </c>
    </row>
    <row r="3284" spans="14:18" x14ac:dyDescent="0.3">
      <c r="N3284" t="s">
        <v>2909</v>
      </c>
      <c r="O3284">
        <v>4.9000000000000004</v>
      </c>
      <c r="P3284" s="14">
        <f t="shared" si="51"/>
        <v>5.5333333333333323</v>
      </c>
      <c r="Q3284">
        <f>COUNTIF(preprocessed!$D$2:$D$3791,director!N760)</f>
        <v>7</v>
      </c>
      <c r="R3284" s="43" cm="1">
        <f t="array" ref="R3284">COUNTIF(Table2[Average imdb],"&lt;"&amp;Table2[[#This Row],[Average imdb]])/COUNT((Table2[Average imdb])-1)</f>
        <v>0.13218997361477572</v>
      </c>
    </row>
    <row r="3285" spans="14:18" x14ac:dyDescent="0.3">
      <c r="N3285" t="s">
        <v>2909</v>
      </c>
      <c r="O3285">
        <v>6.4</v>
      </c>
      <c r="P3285" s="14">
        <f t="shared" si="51"/>
        <v>5.5333333333333323</v>
      </c>
      <c r="Q3285">
        <f>COUNTIF(preprocessed!$D$2:$D$3791,director!N2295)</f>
        <v>3</v>
      </c>
      <c r="R3285" s="43" cm="1">
        <f t="array" ref="R3285">COUNTIF(Table2[Average imdb],"&lt;"&amp;Table2[[#This Row],[Average imdb]])/COUNT((Table2[Average imdb])-1)</f>
        <v>0.13218997361477572</v>
      </c>
    </row>
    <row r="3286" spans="14:18" x14ac:dyDescent="0.3">
      <c r="N3286" t="s">
        <v>2909</v>
      </c>
      <c r="O3286">
        <v>4.4000000000000004</v>
      </c>
      <c r="P3286" s="14">
        <f t="shared" si="51"/>
        <v>5.5333333333333323</v>
      </c>
      <c r="Q3286">
        <f>COUNTIF(preprocessed!$D$2:$D$3791,director!N710)</f>
        <v>7</v>
      </c>
      <c r="R3286" s="43" cm="1">
        <f t="array" ref="R3286">COUNTIF(Table2[Average imdb],"&lt;"&amp;Table2[[#This Row],[Average imdb]])/COUNT((Table2[Average imdb])-1)</f>
        <v>0.13218997361477572</v>
      </c>
    </row>
    <row r="3287" spans="14:18" x14ac:dyDescent="0.3">
      <c r="N3287" t="s">
        <v>2909</v>
      </c>
      <c r="O3287">
        <v>5.3</v>
      </c>
      <c r="P3287" s="14">
        <f t="shared" si="51"/>
        <v>5.5333333333333323</v>
      </c>
      <c r="Q3287">
        <f>COUNTIF(preprocessed!$D$2:$D$3791,director!N1876)</f>
        <v>1</v>
      </c>
      <c r="R3287" s="43" cm="1">
        <f t="array" ref="R3287">COUNTIF(Table2[Average imdb],"&lt;"&amp;Table2[[#This Row],[Average imdb]])/COUNT((Table2[Average imdb])-1)</f>
        <v>0.13218997361477572</v>
      </c>
    </row>
    <row r="3288" spans="14:18" x14ac:dyDescent="0.3">
      <c r="N3288" t="s">
        <v>3083</v>
      </c>
      <c r="O3288">
        <v>4.8</v>
      </c>
      <c r="P3288" s="14">
        <f t="shared" si="51"/>
        <v>5.5333333333333341</v>
      </c>
      <c r="Q3288">
        <f>COUNTIF(preprocessed!$D$2:$D$3791,director!N757)</f>
        <v>7</v>
      </c>
      <c r="R3288" s="43" cm="1">
        <f t="array" ref="R3288">COUNTIF(Table2[Average imdb],"&lt;"&amp;Table2[[#This Row],[Average imdb]])/COUNT((Table2[Average imdb])-1)</f>
        <v>0.13218997361477572</v>
      </c>
    </row>
    <row r="3289" spans="14:18" x14ac:dyDescent="0.3">
      <c r="N3289" t="s">
        <v>3083</v>
      </c>
      <c r="O3289">
        <v>5.7</v>
      </c>
      <c r="P3289" s="14">
        <f t="shared" si="51"/>
        <v>5.5333333333333341</v>
      </c>
      <c r="Q3289">
        <f>COUNTIF(preprocessed!$D$2:$D$3791,director!N844)</f>
        <v>1</v>
      </c>
      <c r="R3289" s="43" cm="1">
        <f t="array" ref="R3289">COUNTIF(Table2[Average imdb],"&lt;"&amp;Table2[[#This Row],[Average imdb]])/COUNT((Table2[Average imdb])-1)</f>
        <v>0.13218997361477572</v>
      </c>
    </row>
    <row r="3290" spans="14:18" x14ac:dyDescent="0.3">
      <c r="N3290" t="s">
        <v>3083</v>
      </c>
      <c r="O3290">
        <v>6.1</v>
      </c>
      <c r="P3290" s="14">
        <f t="shared" si="51"/>
        <v>5.5333333333333341</v>
      </c>
      <c r="Q3290">
        <f>COUNTIF(preprocessed!$D$2:$D$3791,director!N2084)</f>
        <v>1</v>
      </c>
      <c r="R3290" s="43" cm="1">
        <f t="array" ref="R3290">COUNTIF(Table2[Average imdb],"&lt;"&amp;Table2[[#This Row],[Average imdb]])/COUNT((Table2[Average imdb])-1)</f>
        <v>0.13218997361477572</v>
      </c>
    </row>
    <row r="3291" spans="14:18" x14ac:dyDescent="0.3">
      <c r="N3291" t="s">
        <v>1171</v>
      </c>
      <c r="O3291">
        <v>3.7</v>
      </c>
      <c r="P3291" s="14">
        <f t="shared" si="51"/>
        <v>5.5200000000000005</v>
      </c>
      <c r="Q3291">
        <f>COUNTIF(preprocessed!$D$2:$D$3791,director!N257)</f>
        <v>7</v>
      </c>
      <c r="R3291" s="43" cm="1">
        <f t="array" ref="R3291">COUNTIF(Table2[Average imdb],"&lt;"&amp;Table2[[#This Row],[Average imdb]])/COUNT((Table2[Average imdb])-1)</f>
        <v>0.13087071240105541</v>
      </c>
    </row>
    <row r="3292" spans="14:18" x14ac:dyDescent="0.3">
      <c r="N3292" t="s">
        <v>1171</v>
      </c>
      <c r="O3292">
        <v>7.2</v>
      </c>
      <c r="P3292" s="14">
        <f t="shared" si="51"/>
        <v>5.5200000000000005</v>
      </c>
      <c r="Q3292">
        <f>COUNTIF(preprocessed!$D$2:$D$3791,director!N1484)</f>
        <v>5</v>
      </c>
      <c r="R3292" s="43" cm="1">
        <f t="array" ref="R3292">COUNTIF(Table2[Average imdb],"&lt;"&amp;Table2[[#This Row],[Average imdb]])/COUNT((Table2[Average imdb])-1)</f>
        <v>0.13087071240105541</v>
      </c>
    </row>
    <row r="3293" spans="14:18" x14ac:dyDescent="0.3">
      <c r="N3293" t="s">
        <v>1171</v>
      </c>
      <c r="O3293">
        <v>4.9000000000000004</v>
      </c>
      <c r="P3293" s="14">
        <f t="shared" si="51"/>
        <v>5.5200000000000005</v>
      </c>
      <c r="Q3293">
        <f>COUNTIF(preprocessed!$D$2:$D$3791,director!N445)</f>
        <v>3</v>
      </c>
      <c r="R3293" s="43" cm="1">
        <f t="array" ref="R3293">COUNTIF(Table2[Average imdb],"&lt;"&amp;Table2[[#This Row],[Average imdb]])/COUNT((Table2[Average imdb])-1)</f>
        <v>0.13087071240105541</v>
      </c>
    </row>
    <row r="3294" spans="14:18" x14ac:dyDescent="0.3">
      <c r="N3294" t="s">
        <v>1171</v>
      </c>
      <c r="O3294">
        <v>5.5</v>
      </c>
      <c r="P3294" s="14">
        <f t="shared" si="51"/>
        <v>5.5200000000000005</v>
      </c>
      <c r="Q3294">
        <f>COUNTIF(preprocessed!$D$2:$D$3791,director!N366)</f>
        <v>1</v>
      </c>
      <c r="R3294" s="43" cm="1">
        <f t="array" ref="R3294">COUNTIF(Table2[Average imdb],"&lt;"&amp;Table2[[#This Row],[Average imdb]])/COUNT((Table2[Average imdb])-1)</f>
        <v>0.13087071240105541</v>
      </c>
    </row>
    <row r="3295" spans="14:18" x14ac:dyDescent="0.3">
      <c r="N3295" t="s">
        <v>1171</v>
      </c>
      <c r="O3295">
        <v>6.3</v>
      </c>
      <c r="P3295" s="14">
        <f t="shared" si="51"/>
        <v>5.5200000000000005</v>
      </c>
      <c r="Q3295">
        <f>COUNTIF(preprocessed!$D$2:$D$3791,director!N380)</f>
        <v>2</v>
      </c>
      <c r="R3295" s="43" cm="1">
        <f t="array" ref="R3295">COUNTIF(Table2[Average imdb],"&lt;"&amp;Table2[[#This Row],[Average imdb]])/COUNT((Table2[Average imdb])-1)</f>
        <v>0.13087071240105541</v>
      </c>
    </row>
    <row r="3296" spans="14:18" x14ac:dyDescent="0.3">
      <c r="N3296" t="s">
        <v>5390</v>
      </c>
      <c r="O3296">
        <v>5.3</v>
      </c>
      <c r="P3296" s="14">
        <f t="shared" si="51"/>
        <v>5.5</v>
      </c>
      <c r="Q3296">
        <f>COUNTIF(preprocessed!$D$2:$D$3791,director!N1789)</f>
        <v>10</v>
      </c>
      <c r="R3296" s="43" cm="1">
        <f t="array" ref="R3296">COUNTIF(Table2[Average imdb],"&lt;"&amp;Table2[[#This Row],[Average imdb]])/COUNT((Table2[Average imdb])-1)</f>
        <v>0.11820580474934037</v>
      </c>
    </row>
    <row r="3297" spans="14:18" x14ac:dyDescent="0.3">
      <c r="N3297" t="s">
        <v>4100</v>
      </c>
      <c r="O3297">
        <v>5.2</v>
      </c>
      <c r="P3297" s="14">
        <f t="shared" si="51"/>
        <v>5.5</v>
      </c>
      <c r="Q3297">
        <f>COUNTIF(preprocessed!$D$2:$D$3791,director!N1151)</f>
        <v>10</v>
      </c>
      <c r="R3297" s="43" cm="1">
        <f t="array" ref="R3297">COUNTIF(Table2[Average imdb],"&lt;"&amp;Table2[[#This Row],[Average imdb]])/COUNT((Table2[Average imdb])-1)</f>
        <v>0.11820580474934037</v>
      </c>
    </row>
    <row r="3298" spans="14:18" x14ac:dyDescent="0.3">
      <c r="N3298" t="s">
        <v>7498</v>
      </c>
      <c r="O3298">
        <v>5.5</v>
      </c>
      <c r="P3298" s="14">
        <f t="shared" si="51"/>
        <v>5.5</v>
      </c>
      <c r="Q3298">
        <f>COUNTIF(preprocessed!$D$2:$D$3791,director!N2149)</f>
        <v>9</v>
      </c>
      <c r="R3298" s="43" cm="1">
        <f t="array" ref="R3298">COUNTIF(Table2[Average imdb],"&lt;"&amp;Table2[[#This Row],[Average imdb]])/COUNT((Table2[Average imdb])-1)</f>
        <v>0.11820580474934037</v>
      </c>
    </row>
    <row r="3299" spans="14:18" x14ac:dyDescent="0.3">
      <c r="N3299" t="s">
        <v>11170</v>
      </c>
      <c r="O3299">
        <v>5.5</v>
      </c>
      <c r="P3299" s="14">
        <f t="shared" si="51"/>
        <v>5.5</v>
      </c>
      <c r="Q3299">
        <f>COUNTIF(preprocessed!$D$2:$D$3791,director!N3103)</f>
        <v>3</v>
      </c>
      <c r="R3299" s="43" cm="1">
        <f t="array" ref="R3299">COUNTIF(Table2[Average imdb],"&lt;"&amp;Table2[[#This Row],[Average imdb]])/COUNT((Table2[Average imdb])-1)</f>
        <v>0.11820580474934037</v>
      </c>
    </row>
    <row r="3300" spans="14:18" x14ac:dyDescent="0.3">
      <c r="N3300" t="s">
        <v>1155</v>
      </c>
      <c r="O3300">
        <v>5.6</v>
      </c>
      <c r="P3300" s="14">
        <f t="shared" si="51"/>
        <v>5.5</v>
      </c>
      <c r="Q3300">
        <f>COUNTIF(preprocessed!$D$2:$D$3791,director!N594)</f>
        <v>2</v>
      </c>
      <c r="R3300" s="43" cm="1">
        <f t="array" ref="R3300">COUNTIF(Table2[Average imdb],"&lt;"&amp;Table2[[#This Row],[Average imdb]])/COUNT((Table2[Average imdb])-1)</f>
        <v>0.11820580474934037</v>
      </c>
    </row>
    <row r="3301" spans="14:18" x14ac:dyDescent="0.3">
      <c r="N3301" t="s">
        <v>3726</v>
      </c>
      <c r="O3301">
        <v>5.5</v>
      </c>
      <c r="P3301" s="14">
        <f t="shared" si="51"/>
        <v>5.5</v>
      </c>
      <c r="Q3301">
        <f>COUNTIF(preprocessed!$D$2:$D$3791,director!N1179)</f>
        <v>8</v>
      </c>
      <c r="R3301" s="43" cm="1">
        <f t="array" ref="R3301">COUNTIF(Table2[Average imdb],"&lt;"&amp;Table2[[#This Row],[Average imdb]])/COUNT((Table2[Average imdb])-1)</f>
        <v>0.11820580474934037</v>
      </c>
    </row>
    <row r="3302" spans="14:18" x14ac:dyDescent="0.3">
      <c r="N3302" t="s">
        <v>1155</v>
      </c>
      <c r="O3302">
        <v>5.4</v>
      </c>
      <c r="P3302" s="14">
        <f t="shared" si="51"/>
        <v>5.5</v>
      </c>
      <c r="Q3302">
        <f>COUNTIF(preprocessed!$D$2:$D$3791,director!N253)</f>
        <v>7</v>
      </c>
      <c r="R3302" s="43" cm="1">
        <f t="array" ref="R3302">COUNTIF(Table2[Average imdb],"&lt;"&amp;Table2[[#This Row],[Average imdb]])/COUNT((Table2[Average imdb])-1)</f>
        <v>0.11820580474934037</v>
      </c>
    </row>
    <row r="3303" spans="14:18" x14ac:dyDescent="0.3">
      <c r="N3303" t="s">
        <v>3094</v>
      </c>
      <c r="O3303">
        <v>6</v>
      </c>
      <c r="P3303" s="14">
        <f t="shared" si="51"/>
        <v>5.5</v>
      </c>
      <c r="Q3303">
        <f>COUNTIF(preprocessed!$D$2:$D$3791,director!N759)</f>
        <v>7</v>
      </c>
      <c r="R3303" s="43" cm="1">
        <f t="array" ref="R3303">COUNTIF(Table2[Average imdb],"&lt;"&amp;Table2[[#This Row],[Average imdb]])/COUNT((Table2[Average imdb])-1)</f>
        <v>0.11820580474934037</v>
      </c>
    </row>
    <row r="3304" spans="14:18" x14ac:dyDescent="0.3">
      <c r="N3304" t="s">
        <v>5390</v>
      </c>
      <c r="O3304">
        <v>5.8</v>
      </c>
      <c r="P3304" s="14">
        <f t="shared" si="51"/>
        <v>5.5</v>
      </c>
      <c r="Q3304">
        <f>COUNTIF(preprocessed!$D$2:$D$3791,director!N1739)</f>
        <v>7</v>
      </c>
      <c r="R3304" s="43" cm="1">
        <f t="array" ref="R3304">COUNTIF(Table2[Average imdb],"&lt;"&amp;Table2[[#This Row],[Average imdb]])/COUNT((Table2[Average imdb])-1)</f>
        <v>0.11820580474934037</v>
      </c>
    </row>
    <row r="3305" spans="14:18" x14ac:dyDescent="0.3">
      <c r="N3305" t="s">
        <v>7881</v>
      </c>
      <c r="O3305">
        <v>5.5</v>
      </c>
      <c r="P3305" s="14">
        <f t="shared" si="51"/>
        <v>5.5</v>
      </c>
      <c r="Q3305">
        <f>COUNTIF(preprocessed!$D$2:$D$3791,director!N2140)</f>
        <v>7</v>
      </c>
      <c r="R3305" s="43" cm="1">
        <f t="array" ref="R3305">COUNTIF(Table2[Average imdb],"&lt;"&amp;Table2[[#This Row],[Average imdb]])/COUNT((Table2[Average imdb])-1)</f>
        <v>0.11820580474934037</v>
      </c>
    </row>
    <row r="3306" spans="14:18" x14ac:dyDescent="0.3">
      <c r="N3306" t="s">
        <v>3838</v>
      </c>
      <c r="O3306">
        <v>5.9</v>
      </c>
      <c r="P3306" s="14">
        <f t="shared" si="51"/>
        <v>5.5</v>
      </c>
      <c r="Q3306">
        <f>COUNTIF(preprocessed!$D$2:$D$3791,director!N1316)</f>
        <v>6</v>
      </c>
      <c r="R3306" s="43" cm="1">
        <f t="array" ref="R3306">COUNTIF(Table2[Average imdb],"&lt;"&amp;Table2[[#This Row],[Average imdb]])/COUNT((Table2[Average imdb])-1)</f>
        <v>0.11820580474934037</v>
      </c>
    </row>
    <row r="3307" spans="14:18" x14ac:dyDescent="0.3">
      <c r="N3307" t="s">
        <v>5546</v>
      </c>
      <c r="O3307">
        <v>4.8</v>
      </c>
      <c r="P3307" s="14">
        <f t="shared" si="51"/>
        <v>5.5</v>
      </c>
      <c r="Q3307">
        <f>COUNTIF(preprocessed!$D$2:$D$3791,director!N2023)</f>
        <v>6</v>
      </c>
      <c r="R3307" s="43" cm="1">
        <f t="array" ref="R3307">COUNTIF(Table2[Average imdb],"&lt;"&amp;Table2[[#This Row],[Average imdb]])/COUNT((Table2[Average imdb])-1)</f>
        <v>0.11820580474934037</v>
      </c>
    </row>
    <row r="3308" spans="14:18" x14ac:dyDescent="0.3">
      <c r="N3308" t="s">
        <v>13179</v>
      </c>
      <c r="O3308">
        <v>5.5</v>
      </c>
      <c r="P3308" s="14">
        <f t="shared" si="51"/>
        <v>5.5</v>
      </c>
      <c r="Q3308">
        <f>COUNTIF(preprocessed!$D$2:$D$3791,director!N3616)</f>
        <v>6</v>
      </c>
      <c r="R3308" s="43" cm="1">
        <f t="array" ref="R3308">COUNTIF(Table2[Average imdb],"&lt;"&amp;Table2[[#This Row],[Average imdb]])/COUNT((Table2[Average imdb])-1)</f>
        <v>0.11820580474934037</v>
      </c>
    </row>
    <row r="3309" spans="14:18" x14ac:dyDescent="0.3">
      <c r="N3309" t="s">
        <v>9977</v>
      </c>
      <c r="O3309">
        <v>5.5</v>
      </c>
      <c r="P3309" s="14">
        <f t="shared" si="51"/>
        <v>5.5</v>
      </c>
      <c r="Q3309">
        <f>COUNTIF(preprocessed!$D$2:$D$3791,director!N2763)</f>
        <v>5</v>
      </c>
      <c r="R3309" s="43" cm="1">
        <f t="array" ref="R3309">COUNTIF(Table2[Average imdb],"&lt;"&amp;Table2[[#This Row],[Average imdb]])/COUNT((Table2[Average imdb])-1)</f>
        <v>0.11820580474934037</v>
      </c>
    </row>
    <row r="3310" spans="14:18" x14ac:dyDescent="0.3">
      <c r="N3310" t="s">
        <v>1383</v>
      </c>
      <c r="O3310">
        <v>3.8</v>
      </c>
      <c r="P3310" s="14">
        <f t="shared" si="51"/>
        <v>5.5</v>
      </c>
      <c r="Q3310">
        <f>COUNTIF(preprocessed!$D$2:$D$3791,director!N309)</f>
        <v>4</v>
      </c>
      <c r="R3310" s="43" cm="1">
        <f t="array" ref="R3310">COUNTIF(Table2[Average imdb],"&lt;"&amp;Table2[[#This Row],[Average imdb]])/COUNT((Table2[Average imdb])-1)</f>
        <v>0.11820580474934037</v>
      </c>
    </row>
    <row r="3311" spans="14:18" x14ac:dyDescent="0.3">
      <c r="N3311" t="s">
        <v>3838</v>
      </c>
      <c r="O3311">
        <v>5.0999999999999996</v>
      </c>
      <c r="P3311" s="14">
        <f t="shared" si="51"/>
        <v>5.5</v>
      </c>
      <c r="Q3311">
        <f>COUNTIF(preprocessed!$D$2:$D$3791,director!N965)</f>
        <v>4</v>
      </c>
      <c r="R3311" s="43" cm="1">
        <f t="array" ref="R3311">COUNTIF(Table2[Average imdb],"&lt;"&amp;Table2[[#This Row],[Average imdb]])/COUNT((Table2[Average imdb])-1)</f>
        <v>0.11820580474934037</v>
      </c>
    </row>
    <row r="3312" spans="14:18" x14ac:dyDescent="0.3">
      <c r="N3312" t="s">
        <v>4754</v>
      </c>
      <c r="O3312">
        <v>4.8</v>
      </c>
      <c r="P3312" s="14">
        <f t="shared" si="51"/>
        <v>5.5</v>
      </c>
      <c r="Q3312">
        <f>COUNTIF(preprocessed!$D$2:$D$3791,director!N1224)</f>
        <v>4</v>
      </c>
      <c r="R3312" s="43" cm="1">
        <f t="array" ref="R3312">COUNTIF(Table2[Average imdb],"&lt;"&amp;Table2[[#This Row],[Average imdb]])/COUNT((Table2[Average imdb])-1)</f>
        <v>0.11820580474934037</v>
      </c>
    </row>
    <row r="3313" spans="14:18" x14ac:dyDescent="0.3">
      <c r="N3313" t="s">
        <v>5390</v>
      </c>
      <c r="O3313">
        <v>4.5999999999999996</v>
      </c>
      <c r="P3313" s="14">
        <f t="shared" si="51"/>
        <v>5.5</v>
      </c>
      <c r="Q3313">
        <f>COUNTIF(preprocessed!$D$2:$D$3791,director!N1404)</f>
        <v>4</v>
      </c>
      <c r="R3313" s="43" cm="1">
        <f t="array" ref="R3313">COUNTIF(Table2[Average imdb],"&lt;"&amp;Table2[[#This Row],[Average imdb]])/COUNT((Table2[Average imdb])-1)</f>
        <v>0.11820580474934037</v>
      </c>
    </row>
    <row r="3314" spans="14:18" x14ac:dyDescent="0.3">
      <c r="N3314" t="s">
        <v>5390</v>
      </c>
      <c r="O3314">
        <v>6.3</v>
      </c>
      <c r="P3314" s="14">
        <f t="shared" si="51"/>
        <v>5.5</v>
      </c>
      <c r="Q3314">
        <f>COUNTIF(preprocessed!$D$2:$D$3791,director!N1691)</f>
        <v>4</v>
      </c>
      <c r="R3314" s="43" cm="1">
        <f t="array" ref="R3314">COUNTIF(Table2[Average imdb],"&lt;"&amp;Table2[[#This Row],[Average imdb]])/COUNT((Table2[Average imdb])-1)</f>
        <v>0.11820580474934037</v>
      </c>
    </row>
    <row r="3315" spans="14:18" x14ac:dyDescent="0.3">
      <c r="N3315" t="s">
        <v>7498</v>
      </c>
      <c r="O3315">
        <v>5.5</v>
      </c>
      <c r="P3315" s="14">
        <f t="shared" si="51"/>
        <v>5.5</v>
      </c>
      <c r="Q3315">
        <f>COUNTIF(preprocessed!$D$2:$D$3791,director!N2028)</f>
        <v>4</v>
      </c>
      <c r="R3315" s="43" cm="1">
        <f t="array" ref="R3315">COUNTIF(Table2[Average imdb],"&lt;"&amp;Table2[[#This Row],[Average imdb]])/COUNT((Table2[Average imdb])-1)</f>
        <v>0.11820580474934037</v>
      </c>
    </row>
    <row r="3316" spans="14:18" x14ac:dyDescent="0.3">
      <c r="N3316" t="s">
        <v>4754</v>
      </c>
      <c r="O3316">
        <v>5.9</v>
      </c>
      <c r="P3316" s="14">
        <f t="shared" si="51"/>
        <v>5.5</v>
      </c>
      <c r="Q3316">
        <f>COUNTIF(preprocessed!$D$2:$D$3791,director!N2306)</f>
        <v>2</v>
      </c>
      <c r="R3316" s="43" cm="1">
        <f t="array" ref="R3316">COUNTIF(Table2[Average imdb],"&lt;"&amp;Table2[[#This Row],[Average imdb]])/COUNT((Table2[Average imdb])-1)</f>
        <v>0.11820580474934037</v>
      </c>
    </row>
    <row r="3317" spans="14:18" x14ac:dyDescent="0.3">
      <c r="N3317" t="s">
        <v>9009</v>
      </c>
      <c r="O3317">
        <v>5.5</v>
      </c>
      <c r="P3317" s="14">
        <f t="shared" si="51"/>
        <v>5.5</v>
      </c>
      <c r="Q3317">
        <f>COUNTIF(preprocessed!$D$2:$D$3791,director!N2475)</f>
        <v>4</v>
      </c>
      <c r="R3317" s="43" cm="1">
        <f t="array" ref="R3317">COUNTIF(Table2[Average imdb],"&lt;"&amp;Table2[[#This Row],[Average imdb]])/COUNT((Table2[Average imdb])-1)</f>
        <v>0.11820580474934037</v>
      </c>
    </row>
    <row r="3318" spans="14:18" x14ac:dyDescent="0.3">
      <c r="N3318" t="s">
        <v>10081</v>
      </c>
      <c r="O3318">
        <v>5.5</v>
      </c>
      <c r="P3318" s="14">
        <f t="shared" si="51"/>
        <v>5.5</v>
      </c>
      <c r="Q3318">
        <f>COUNTIF(preprocessed!$D$2:$D$3791,director!N2797)</f>
        <v>4</v>
      </c>
      <c r="R3318" s="43" cm="1">
        <f t="array" ref="R3318">COUNTIF(Table2[Average imdb],"&lt;"&amp;Table2[[#This Row],[Average imdb]])/COUNT((Table2[Average imdb])-1)</f>
        <v>0.11820580474934037</v>
      </c>
    </row>
    <row r="3319" spans="14:18" x14ac:dyDescent="0.3">
      <c r="N3319" t="s">
        <v>4100</v>
      </c>
      <c r="O3319">
        <v>4</v>
      </c>
      <c r="P3319" s="14">
        <f t="shared" si="51"/>
        <v>5.5</v>
      </c>
      <c r="Q3319">
        <f>COUNTIF(preprocessed!$D$2:$D$3791,director!N1820)</f>
        <v>1</v>
      </c>
      <c r="R3319" s="43" cm="1">
        <f t="array" ref="R3319">COUNTIF(Table2[Average imdb],"&lt;"&amp;Table2[[#This Row],[Average imdb]])/COUNT((Table2[Average imdb])-1)</f>
        <v>0.11820580474934037</v>
      </c>
    </row>
    <row r="3320" spans="14:18" x14ac:dyDescent="0.3">
      <c r="N3320" t="s">
        <v>1911</v>
      </c>
      <c r="O3320">
        <v>5.2</v>
      </c>
      <c r="P3320" s="14">
        <f t="shared" si="51"/>
        <v>5.5</v>
      </c>
      <c r="Q3320">
        <f>COUNTIF(preprocessed!$D$2:$D$3791,director!N444)</f>
        <v>3</v>
      </c>
      <c r="R3320" s="43" cm="1">
        <f t="array" ref="R3320">COUNTIF(Table2[Average imdb],"&lt;"&amp;Table2[[#This Row],[Average imdb]])/COUNT((Table2[Average imdb])-1)</f>
        <v>0.11820580474934037</v>
      </c>
    </row>
    <row r="3321" spans="14:18" x14ac:dyDescent="0.3">
      <c r="N3321" t="s">
        <v>1911</v>
      </c>
      <c r="O3321">
        <v>6</v>
      </c>
      <c r="P3321" s="14">
        <f t="shared" si="51"/>
        <v>5.5</v>
      </c>
      <c r="Q3321">
        <f>COUNTIF(preprocessed!$D$2:$D$3791,director!N1394)</f>
        <v>3</v>
      </c>
      <c r="R3321" s="43" cm="1">
        <f t="array" ref="R3321">COUNTIF(Table2[Average imdb],"&lt;"&amp;Table2[[#This Row],[Average imdb]])/COUNT((Table2[Average imdb])-1)</f>
        <v>0.11820580474934037</v>
      </c>
    </row>
    <row r="3322" spans="14:18" x14ac:dyDescent="0.3">
      <c r="N3322" t="s">
        <v>4754</v>
      </c>
      <c r="O3322">
        <v>5.8</v>
      </c>
      <c r="P3322" s="14">
        <f t="shared" si="51"/>
        <v>5.5</v>
      </c>
      <c r="Q3322">
        <f>COUNTIF(preprocessed!$D$2:$D$3791,director!N1778)</f>
        <v>9</v>
      </c>
      <c r="R3322" s="43" cm="1">
        <f t="array" ref="R3322">COUNTIF(Table2[Average imdb],"&lt;"&amp;Table2[[#This Row],[Average imdb]])/COUNT((Table2[Average imdb])-1)</f>
        <v>0.11820580474934037</v>
      </c>
    </row>
    <row r="3323" spans="14:18" x14ac:dyDescent="0.3">
      <c r="N3323" t="s">
        <v>9852</v>
      </c>
      <c r="O3323">
        <v>5.5</v>
      </c>
      <c r="P3323" s="14">
        <f t="shared" si="51"/>
        <v>5.5</v>
      </c>
      <c r="Q3323">
        <f>COUNTIF(preprocessed!$D$2:$D$3791,director!N2723)</f>
        <v>3</v>
      </c>
      <c r="R3323" s="43" cm="1">
        <f t="array" ref="R3323">COUNTIF(Table2[Average imdb],"&lt;"&amp;Table2[[#This Row],[Average imdb]])/COUNT((Table2[Average imdb])-1)</f>
        <v>0.11820580474934037</v>
      </c>
    </row>
    <row r="3324" spans="14:18" x14ac:dyDescent="0.3">
      <c r="N3324" t="s">
        <v>1383</v>
      </c>
      <c r="O3324">
        <v>7.1</v>
      </c>
      <c r="P3324" s="14">
        <f t="shared" si="51"/>
        <v>5.5</v>
      </c>
      <c r="Q3324">
        <f>COUNTIF(preprocessed!$D$2:$D$3791,director!N2779)</f>
        <v>3</v>
      </c>
      <c r="R3324" s="43" cm="1">
        <f t="array" ref="R3324">COUNTIF(Table2[Average imdb],"&lt;"&amp;Table2[[#This Row],[Average imdb]])/COUNT((Table2[Average imdb])-1)</f>
        <v>0.11820580474934037</v>
      </c>
    </row>
    <row r="3325" spans="14:18" x14ac:dyDescent="0.3">
      <c r="N3325" t="s">
        <v>4100</v>
      </c>
      <c r="O3325">
        <v>6.2</v>
      </c>
      <c r="P3325" s="14">
        <f t="shared" si="51"/>
        <v>5.5</v>
      </c>
      <c r="Q3325">
        <f>COUNTIF(preprocessed!$D$2:$D$3791,director!N1708)</f>
        <v>6</v>
      </c>
      <c r="R3325" s="43" cm="1">
        <f t="array" ref="R3325">COUNTIF(Table2[Average imdb],"&lt;"&amp;Table2[[#This Row],[Average imdb]])/COUNT((Table2[Average imdb])-1)</f>
        <v>0.11820580474934037</v>
      </c>
    </row>
    <row r="3326" spans="14:18" x14ac:dyDescent="0.3">
      <c r="N3326" t="s">
        <v>1383</v>
      </c>
      <c r="O3326">
        <v>5.6</v>
      </c>
      <c r="P3326" s="14">
        <f t="shared" si="51"/>
        <v>5.5</v>
      </c>
      <c r="Q3326">
        <f>COUNTIF(preprocessed!$D$2:$D$3791,director!N460)</f>
        <v>2</v>
      </c>
      <c r="R3326" s="43" cm="1">
        <f t="array" ref="R3326">COUNTIF(Table2[Average imdb],"&lt;"&amp;Table2[[#This Row],[Average imdb]])/COUNT((Table2[Average imdb])-1)</f>
        <v>0.11820580474934037</v>
      </c>
    </row>
    <row r="3327" spans="14:18" x14ac:dyDescent="0.3">
      <c r="N3327" t="s">
        <v>3094</v>
      </c>
      <c r="O3327">
        <v>5</v>
      </c>
      <c r="P3327" s="14">
        <f t="shared" si="51"/>
        <v>5.5</v>
      </c>
      <c r="Q3327">
        <f>COUNTIF(preprocessed!$D$2:$D$3791,director!N1762)</f>
        <v>2</v>
      </c>
      <c r="R3327" s="43" cm="1">
        <f t="array" ref="R3327">COUNTIF(Table2[Average imdb],"&lt;"&amp;Table2[[#This Row],[Average imdb]])/COUNT((Table2[Average imdb])-1)</f>
        <v>0.11820580474934037</v>
      </c>
    </row>
    <row r="3328" spans="14:18" x14ac:dyDescent="0.3">
      <c r="N3328" t="s">
        <v>8144</v>
      </c>
      <c r="O3328">
        <v>5.5</v>
      </c>
      <c r="P3328" s="14">
        <f t="shared" si="51"/>
        <v>5.5</v>
      </c>
      <c r="Q3328">
        <f>COUNTIF(preprocessed!$D$2:$D$3791,director!N2220)</f>
        <v>6</v>
      </c>
      <c r="R3328" s="43" cm="1">
        <f t="array" ref="R3328">COUNTIF(Table2[Average imdb],"&lt;"&amp;Table2[[#This Row],[Average imdb]])/COUNT((Table2[Average imdb])-1)</f>
        <v>0.11820580474934037</v>
      </c>
    </row>
    <row r="3329" spans="14:18" x14ac:dyDescent="0.3">
      <c r="N3329" t="s">
        <v>4100</v>
      </c>
      <c r="O3329">
        <v>6.5</v>
      </c>
      <c r="P3329" s="14">
        <f t="shared" si="51"/>
        <v>5.5</v>
      </c>
      <c r="Q3329">
        <f>COUNTIF(preprocessed!$D$2:$D$3791,director!N1043)</f>
        <v>3</v>
      </c>
      <c r="R3329" s="43" cm="1">
        <f t="array" ref="R3329">COUNTIF(Table2[Average imdb],"&lt;"&amp;Table2[[#This Row],[Average imdb]])/COUNT((Table2[Average imdb])-1)</f>
        <v>0.11820580474934037</v>
      </c>
    </row>
    <row r="3330" spans="14:18" x14ac:dyDescent="0.3">
      <c r="N3330" t="s">
        <v>4100</v>
      </c>
      <c r="O3330">
        <v>5.6</v>
      </c>
      <c r="P3330" s="14">
        <f t="shared" ref="P3330:P3393" si="52">AVERAGEIF($N$2:$N$3791,N3330,$O$2:$O$3791)</f>
        <v>5.5</v>
      </c>
      <c r="Q3330">
        <f>COUNTIF(preprocessed!$D$2:$D$3791,director!N1429)</f>
        <v>1</v>
      </c>
      <c r="R3330" s="43" cm="1">
        <f t="array" ref="R3330">COUNTIF(Table2[Average imdb],"&lt;"&amp;Table2[[#This Row],[Average imdb]])/COUNT((Table2[Average imdb])-1)</f>
        <v>0.11820580474934037</v>
      </c>
    </row>
    <row r="3331" spans="14:18" x14ac:dyDescent="0.3">
      <c r="N3331" t="s">
        <v>2842</v>
      </c>
      <c r="O3331">
        <v>5.5</v>
      </c>
      <c r="P3331" s="14">
        <f t="shared" si="52"/>
        <v>5.5</v>
      </c>
      <c r="Q3331">
        <f>COUNTIF(preprocessed!$D$2:$D$3791,director!N690)</f>
        <v>1</v>
      </c>
      <c r="R3331" s="43" cm="1">
        <f t="array" ref="R3331">COUNTIF(Table2[Average imdb],"&lt;"&amp;Table2[[#This Row],[Average imdb]])/COUNT((Table2[Average imdb])-1)</f>
        <v>0.11820580474934037</v>
      </c>
    </row>
    <row r="3332" spans="14:18" x14ac:dyDescent="0.3">
      <c r="N3332" t="s">
        <v>3508</v>
      </c>
      <c r="O3332">
        <v>5.5</v>
      </c>
      <c r="P3332" s="14">
        <f t="shared" si="52"/>
        <v>5.5</v>
      </c>
      <c r="Q3332">
        <f>COUNTIF(preprocessed!$D$2:$D$3791,director!N872)</f>
        <v>2</v>
      </c>
      <c r="R3332" s="43" cm="1">
        <f t="array" ref="R3332">COUNTIF(Table2[Average imdb],"&lt;"&amp;Table2[[#This Row],[Average imdb]])/COUNT((Table2[Average imdb])-1)</f>
        <v>0.11820580474934037</v>
      </c>
    </row>
    <row r="3333" spans="14:18" x14ac:dyDescent="0.3">
      <c r="N3333" t="s">
        <v>1911</v>
      </c>
      <c r="O3333">
        <v>6.3</v>
      </c>
      <c r="P3333" s="14">
        <f t="shared" si="52"/>
        <v>5.5</v>
      </c>
      <c r="Q3333">
        <f>COUNTIF(preprocessed!$D$2:$D$3791,director!N1296)</f>
        <v>2</v>
      </c>
      <c r="R3333" s="43" cm="1">
        <f t="array" ref="R3333">COUNTIF(Table2[Average imdb],"&lt;"&amp;Table2[[#This Row],[Average imdb]])/COUNT((Table2[Average imdb])-1)</f>
        <v>0.11820580474934037</v>
      </c>
    </row>
    <row r="3334" spans="14:18" x14ac:dyDescent="0.3">
      <c r="N3334" t="s">
        <v>5546</v>
      </c>
      <c r="O3334">
        <v>6.2</v>
      </c>
      <c r="P3334" s="14">
        <f t="shared" si="52"/>
        <v>5.5</v>
      </c>
      <c r="Q3334">
        <f>COUNTIF(preprocessed!$D$2:$D$3791,director!N1447)</f>
        <v>2</v>
      </c>
      <c r="R3334" s="43" cm="1">
        <f t="array" ref="R3334">COUNTIF(Table2[Average imdb],"&lt;"&amp;Table2[[#This Row],[Average imdb]])/COUNT((Table2[Average imdb])-1)</f>
        <v>0.11820580474934037</v>
      </c>
    </row>
    <row r="3335" spans="14:18" x14ac:dyDescent="0.3">
      <c r="N3335" t="s">
        <v>1911</v>
      </c>
      <c r="O3335">
        <v>5.5</v>
      </c>
      <c r="P3335" s="14">
        <f t="shared" si="52"/>
        <v>5.5</v>
      </c>
      <c r="Q3335">
        <f>COUNTIF(preprocessed!$D$2:$D$3791,director!N2100)</f>
        <v>1</v>
      </c>
      <c r="R3335" s="43" cm="1">
        <f t="array" ref="R3335">COUNTIF(Table2[Average imdb],"&lt;"&amp;Table2[[#This Row],[Average imdb]])/COUNT((Table2[Average imdb])-1)</f>
        <v>0.11820580474934037</v>
      </c>
    </row>
    <row r="3336" spans="14:18" x14ac:dyDescent="0.3">
      <c r="N3336" t="s">
        <v>1911</v>
      </c>
      <c r="O3336">
        <v>4.5</v>
      </c>
      <c r="P3336" s="14">
        <f t="shared" si="52"/>
        <v>5.5</v>
      </c>
      <c r="Q3336">
        <f>COUNTIF(preprocessed!$D$2:$D$3791,director!N2101)</f>
        <v>1</v>
      </c>
      <c r="R3336" s="43" cm="1">
        <f t="array" ref="R3336">COUNTIF(Table2[Average imdb],"&lt;"&amp;Table2[[#This Row],[Average imdb]])/COUNT((Table2[Average imdb])-1)</f>
        <v>0.11820580474934037</v>
      </c>
    </row>
    <row r="3337" spans="14:18" x14ac:dyDescent="0.3">
      <c r="N3337" t="s">
        <v>8773</v>
      </c>
      <c r="O3337">
        <v>5.5</v>
      </c>
      <c r="P3337" s="14">
        <f t="shared" si="52"/>
        <v>5.5</v>
      </c>
      <c r="Q3337">
        <f>COUNTIF(preprocessed!$D$2:$D$3791,director!N2406)</f>
        <v>1</v>
      </c>
      <c r="R3337" s="43" cm="1">
        <f t="array" ref="R3337">COUNTIF(Table2[Average imdb],"&lt;"&amp;Table2[[#This Row],[Average imdb]])/COUNT((Table2[Average imdb])-1)</f>
        <v>0.11820580474934037</v>
      </c>
    </row>
    <row r="3338" spans="14:18" x14ac:dyDescent="0.3">
      <c r="N3338" t="s">
        <v>10146</v>
      </c>
      <c r="O3338">
        <v>5.5</v>
      </c>
      <c r="P3338" s="14">
        <f t="shared" si="52"/>
        <v>5.5</v>
      </c>
      <c r="Q3338">
        <f>COUNTIF(preprocessed!$D$2:$D$3791,director!N2815)</f>
        <v>6</v>
      </c>
      <c r="R3338" s="43" cm="1">
        <f t="array" ref="R3338">COUNTIF(Table2[Average imdb],"&lt;"&amp;Table2[[#This Row],[Average imdb]])/COUNT((Table2[Average imdb])-1)</f>
        <v>0.11820580474934037</v>
      </c>
    </row>
    <row r="3339" spans="14:18" x14ac:dyDescent="0.3">
      <c r="N3339" t="s">
        <v>10271</v>
      </c>
      <c r="O3339">
        <v>5.5</v>
      </c>
      <c r="P3339" s="14">
        <f t="shared" si="52"/>
        <v>5.5</v>
      </c>
      <c r="Q3339">
        <f>COUNTIF(preprocessed!$D$2:$D$3791,director!N2851)</f>
        <v>1</v>
      </c>
      <c r="R3339" s="43" cm="1">
        <f t="array" ref="R3339">COUNTIF(Table2[Average imdb],"&lt;"&amp;Table2[[#This Row],[Average imdb]])/COUNT((Table2[Average imdb])-1)</f>
        <v>0.11820580474934037</v>
      </c>
    </row>
    <row r="3340" spans="14:18" x14ac:dyDescent="0.3">
      <c r="N3340" t="s">
        <v>3863</v>
      </c>
      <c r="O3340">
        <v>5.5</v>
      </c>
      <c r="P3340" s="14">
        <f t="shared" si="52"/>
        <v>5.5</v>
      </c>
      <c r="Q3340">
        <f>COUNTIF(preprocessed!$D$2:$D$3791,director!N2958)</f>
        <v>1</v>
      </c>
      <c r="R3340" s="43" cm="1">
        <f t="array" ref="R3340">COUNTIF(Table2[Average imdb],"&lt;"&amp;Table2[[#This Row],[Average imdb]])/COUNT((Table2[Average imdb])-1)</f>
        <v>0.11820580474934037</v>
      </c>
    </row>
    <row r="3341" spans="14:18" x14ac:dyDescent="0.3">
      <c r="N3341" t="s">
        <v>12514</v>
      </c>
      <c r="O3341">
        <v>5.3</v>
      </c>
      <c r="P3341" s="14">
        <f t="shared" si="52"/>
        <v>5.5</v>
      </c>
      <c r="Q3341">
        <f>COUNTIF(preprocessed!$D$2:$D$3791,director!N3453)</f>
        <v>4</v>
      </c>
      <c r="R3341" s="43" cm="1">
        <f t="array" ref="R3341">COUNTIF(Table2[Average imdb],"&lt;"&amp;Table2[[#This Row],[Average imdb]])/COUNT((Table2[Average imdb])-1)</f>
        <v>0.11820580474934037</v>
      </c>
    </row>
    <row r="3342" spans="14:18" x14ac:dyDescent="0.3">
      <c r="N3342" t="s">
        <v>12514</v>
      </c>
      <c r="O3342">
        <v>5.7</v>
      </c>
      <c r="P3342" s="14">
        <f t="shared" si="52"/>
        <v>5.5</v>
      </c>
      <c r="Q3342">
        <f>COUNTIF(preprocessed!$D$2:$D$3791,director!N3661)</f>
        <v>1</v>
      </c>
      <c r="R3342" s="43" cm="1">
        <f t="array" ref="R3342">COUNTIF(Table2[Average imdb],"&lt;"&amp;Table2[[#This Row],[Average imdb]])/COUNT((Table2[Average imdb])-1)</f>
        <v>0.11820580474934037</v>
      </c>
    </row>
    <row r="3343" spans="14:18" x14ac:dyDescent="0.3">
      <c r="N3343" t="s">
        <v>13779</v>
      </c>
      <c r="O3343">
        <v>5.5</v>
      </c>
      <c r="P3343" s="14">
        <f t="shared" si="52"/>
        <v>5.5</v>
      </c>
      <c r="Q3343">
        <f>COUNTIF(preprocessed!$D$2:$D$3791,director!N3752)</f>
        <v>1</v>
      </c>
      <c r="R3343" s="43" cm="1">
        <f t="array" ref="R3343">COUNTIF(Table2[Average imdb],"&lt;"&amp;Table2[[#This Row],[Average imdb]])/COUNT((Table2[Average imdb])-1)</f>
        <v>0.11820580474934037</v>
      </c>
    </row>
    <row r="3344" spans="14:18" x14ac:dyDescent="0.3">
      <c r="N3344" t="s">
        <v>3294</v>
      </c>
      <c r="O3344">
        <v>4.2</v>
      </c>
      <c r="P3344" s="14">
        <f t="shared" si="52"/>
        <v>5.4666666666666659</v>
      </c>
      <c r="Q3344">
        <f>COUNTIF(preprocessed!$D$2:$D$3791,director!N941)</f>
        <v>14</v>
      </c>
      <c r="R3344" s="43" cm="1">
        <f t="array" ref="R3344">COUNTIF(Table2[Average imdb],"&lt;"&amp;Table2[[#This Row],[Average imdb]])/COUNT((Table2[Average imdb])-1)</f>
        <v>0.11741424802110818</v>
      </c>
    </row>
    <row r="3345" spans="14:18" x14ac:dyDescent="0.3">
      <c r="N3345" t="s">
        <v>3294</v>
      </c>
      <c r="O3345">
        <v>6.6</v>
      </c>
      <c r="P3345" s="14">
        <f t="shared" si="52"/>
        <v>5.4666666666666659</v>
      </c>
      <c r="Q3345">
        <f>COUNTIF(preprocessed!$D$2:$D$3791,director!N813)</f>
        <v>7</v>
      </c>
      <c r="R3345" s="43" cm="1">
        <f t="array" ref="R3345">COUNTIF(Table2[Average imdb],"&lt;"&amp;Table2[[#This Row],[Average imdb]])/COUNT((Table2[Average imdb])-1)</f>
        <v>0.11741424802110818</v>
      </c>
    </row>
    <row r="3346" spans="14:18" x14ac:dyDescent="0.3">
      <c r="N3346" t="s">
        <v>3294</v>
      </c>
      <c r="O3346">
        <v>5.6</v>
      </c>
      <c r="P3346" s="14">
        <f t="shared" si="52"/>
        <v>5.4666666666666659</v>
      </c>
      <c r="Q3346">
        <f>COUNTIF(preprocessed!$D$2:$D$3791,director!N899)</f>
        <v>6</v>
      </c>
      <c r="R3346" s="43" cm="1">
        <f t="array" ref="R3346">COUNTIF(Table2[Average imdb],"&lt;"&amp;Table2[[#This Row],[Average imdb]])/COUNT((Table2[Average imdb])-1)</f>
        <v>0.11741424802110818</v>
      </c>
    </row>
    <row r="3347" spans="14:18" x14ac:dyDescent="0.3">
      <c r="N3347" t="s">
        <v>3236</v>
      </c>
      <c r="O3347">
        <v>5.4</v>
      </c>
      <c r="P3347" s="14">
        <f t="shared" si="52"/>
        <v>5.4499999999999993</v>
      </c>
      <c r="Q3347">
        <f>COUNTIF(preprocessed!$D$2:$D$3791,director!N796)</f>
        <v>16</v>
      </c>
      <c r="R3347" s="43" cm="1">
        <f t="array" ref="R3347">COUNTIF(Table2[Average imdb],"&lt;"&amp;Table2[[#This Row],[Average imdb]])/COUNT((Table2[Average imdb])-1)</f>
        <v>0.11213720316622691</v>
      </c>
    </row>
    <row r="3348" spans="14:18" x14ac:dyDescent="0.3">
      <c r="N3348" t="s">
        <v>3236</v>
      </c>
      <c r="O3348">
        <v>5.3</v>
      </c>
      <c r="P3348" s="14">
        <f t="shared" si="52"/>
        <v>5.4499999999999993</v>
      </c>
      <c r="Q3348">
        <f>COUNTIF(preprocessed!$D$2:$D$3791,director!N1200)</f>
        <v>13</v>
      </c>
      <c r="R3348" s="43" cm="1">
        <f t="array" ref="R3348">COUNTIF(Table2[Average imdb],"&lt;"&amp;Table2[[#This Row],[Average imdb]])/COUNT((Table2[Average imdb])-1)</f>
        <v>0.11213720316622691</v>
      </c>
    </row>
    <row r="3349" spans="14:18" x14ac:dyDescent="0.3">
      <c r="N3349" t="s">
        <v>4076</v>
      </c>
      <c r="O3349">
        <v>6.6</v>
      </c>
      <c r="P3349" s="14">
        <f t="shared" si="52"/>
        <v>5.4499999999999993</v>
      </c>
      <c r="Q3349">
        <f>COUNTIF(preprocessed!$D$2:$D$3791,director!N3181)</f>
        <v>5</v>
      </c>
      <c r="R3349" s="43" cm="1">
        <f t="array" ref="R3349">COUNTIF(Table2[Average imdb],"&lt;"&amp;Table2[[#This Row],[Average imdb]])/COUNT((Table2[Average imdb])-1)</f>
        <v>0.11213720316622691</v>
      </c>
    </row>
    <row r="3350" spans="14:18" x14ac:dyDescent="0.3">
      <c r="N3350" t="s">
        <v>3236</v>
      </c>
      <c r="O3350">
        <v>5.5</v>
      </c>
      <c r="P3350" s="14">
        <f t="shared" si="52"/>
        <v>5.4499999999999993</v>
      </c>
      <c r="Q3350">
        <f>COUNTIF(preprocessed!$D$2:$D$3791,director!N1555)</f>
        <v>4</v>
      </c>
      <c r="R3350" s="43" cm="1">
        <f t="array" ref="R3350">COUNTIF(Table2[Average imdb],"&lt;"&amp;Table2[[#This Row],[Average imdb]])/COUNT((Table2[Average imdb])-1)</f>
        <v>0.11213720316622691</v>
      </c>
    </row>
    <row r="3351" spans="14:18" x14ac:dyDescent="0.3">
      <c r="N3351" t="s">
        <v>4076</v>
      </c>
      <c r="O3351">
        <v>4.3</v>
      </c>
      <c r="P3351" s="14">
        <f t="shared" si="52"/>
        <v>5.4499999999999993</v>
      </c>
      <c r="Q3351">
        <f>COUNTIF(preprocessed!$D$2:$D$3791,director!N1036)</f>
        <v>1</v>
      </c>
      <c r="R3351" s="43" cm="1">
        <f t="array" ref="R3351">COUNTIF(Table2[Average imdb],"&lt;"&amp;Table2[[#This Row],[Average imdb]])/COUNT((Table2[Average imdb])-1)</f>
        <v>0.11213720316622691</v>
      </c>
    </row>
    <row r="3352" spans="14:18" x14ac:dyDescent="0.3">
      <c r="N3352" t="s">
        <v>3236</v>
      </c>
      <c r="O3352">
        <v>5.6</v>
      </c>
      <c r="P3352" s="14">
        <f t="shared" si="52"/>
        <v>5.4499999999999993</v>
      </c>
      <c r="Q3352">
        <f>COUNTIF(preprocessed!$D$2:$D$3791,director!N2262)</f>
        <v>1</v>
      </c>
      <c r="R3352" s="43" cm="1">
        <f t="array" ref="R3352">COUNTIF(Table2[Average imdb],"&lt;"&amp;Table2[[#This Row],[Average imdb]])/COUNT((Table2[Average imdb])-1)</f>
        <v>0.11213720316622691</v>
      </c>
    </row>
    <row r="3353" spans="14:18" x14ac:dyDescent="0.3">
      <c r="N3353" t="s">
        <v>5930</v>
      </c>
      <c r="O3353">
        <v>5.4</v>
      </c>
      <c r="P3353" s="14">
        <f t="shared" si="52"/>
        <v>5.45</v>
      </c>
      <c r="Q3353">
        <f>COUNTIF(preprocessed!$D$2:$D$3791,director!N2755)</f>
        <v>9</v>
      </c>
      <c r="R3353" s="43" cm="1">
        <f t="array" ref="R3353">COUNTIF(Table2[Average imdb],"&lt;"&amp;Table2[[#This Row],[Average imdb]])/COUNT((Table2[Average imdb])-1)</f>
        <v>0.11213720316622691</v>
      </c>
    </row>
    <row r="3354" spans="14:18" x14ac:dyDescent="0.3">
      <c r="N3354" t="s">
        <v>6596</v>
      </c>
      <c r="O3354">
        <v>5</v>
      </c>
      <c r="P3354" s="14">
        <f t="shared" si="52"/>
        <v>5.45</v>
      </c>
      <c r="Q3354">
        <f>COUNTIF(preprocessed!$D$2:$D$3791,director!N2762)</f>
        <v>9</v>
      </c>
      <c r="R3354" s="43" cm="1">
        <f t="array" ref="R3354">COUNTIF(Table2[Average imdb],"&lt;"&amp;Table2[[#This Row],[Average imdb]])/COUNT((Table2[Average imdb])-1)</f>
        <v>0.11213720316622691</v>
      </c>
    </row>
    <row r="3355" spans="14:18" x14ac:dyDescent="0.3">
      <c r="N3355" t="s">
        <v>8111</v>
      </c>
      <c r="O3355">
        <v>5.7</v>
      </c>
      <c r="P3355" s="14">
        <f t="shared" si="52"/>
        <v>5.45</v>
      </c>
      <c r="Q3355">
        <f>COUNTIF(preprocessed!$D$2:$D$3791,director!N2889)</f>
        <v>8</v>
      </c>
      <c r="R3355" s="43" cm="1">
        <f t="array" ref="R3355">COUNTIF(Table2[Average imdb],"&lt;"&amp;Table2[[#This Row],[Average imdb]])/COUNT((Table2[Average imdb])-1)</f>
        <v>0.11213720316622691</v>
      </c>
    </row>
    <row r="3356" spans="14:18" x14ac:dyDescent="0.3">
      <c r="N3356" t="s">
        <v>8111</v>
      </c>
      <c r="O3356">
        <v>5.2</v>
      </c>
      <c r="P3356" s="14">
        <f t="shared" si="52"/>
        <v>5.45</v>
      </c>
      <c r="Q3356">
        <f>COUNTIF(preprocessed!$D$2:$D$3791,director!N2210)</f>
        <v>7</v>
      </c>
      <c r="R3356" s="43" cm="1">
        <f t="array" ref="R3356">COUNTIF(Table2[Average imdb],"&lt;"&amp;Table2[[#This Row],[Average imdb]])/COUNT((Table2[Average imdb])-1)</f>
        <v>0.11213720316622691</v>
      </c>
    </row>
    <row r="3357" spans="14:18" x14ac:dyDescent="0.3">
      <c r="N3357" t="s">
        <v>3056</v>
      </c>
      <c r="O3357">
        <v>5.2</v>
      </c>
      <c r="P3357" s="14">
        <f t="shared" si="52"/>
        <v>5.45</v>
      </c>
      <c r="Q3357">
        <f>COUNTIF(preprocessed!$D$2:$D$3791,director!N1710)</f>
        <v>3</v>
      </c>
      <c r="R3357" s="43" cm="1">
        <f t="array" ref="R3357">COUNTIF(Table2[Average imdb],"&lt;"&amp;Table2[[#This Row],[Average imdb]])/COUNT((Table2[Average imdb])-1)</f>
        <v>0.11213720316622691</v>
      </c>
    </row>
    <row r="3358" spans="14:18" x14ac:dyDescent="0.3">
      <c r="N3358" t="s">
        <v>3603</v>
      </c>
      <c r="O3358">
        <v>5.2</v>
      </c>
      <c r="P3358" s="14">
        <f t="shared" si="52"/>
        <v>5.45</v>
      </c>
      <c r="Q3358">
        <f>COUNTIF(preprocessed!$D$2:$D$3791,director!N902)</f>
        <v>8</v>
      </c>
      <c r="R3358" s="43" cm="1">
        <f t="array" ref="R3358">COUNTIF(Table2[Average imdb],"&lt;"&amp;Table2[[#This Row],[Average imdb]])/COUNT((Table2[Average imdb])-1)</f>
        <v>0.11213720316622691</v>
      </c>
    </row>
    <row r="3359" spans="14:18" x14ac:dyDescent="0.3">
      <c r="N3359" t="s">
        <v>5930</v>
      </c>
      <c r="O3359">
        <v>5.5</v>
      </c>
      <c r="P3359" s="14">
        <f t="shared" si="52"/>
        <v>5.45</v>
      </c>
      <c r="Q3359">
        <f>COUNTIF(preprocessed!$D$2:$D$3791,director!N1563)</f>
        <v>4</v>
      </c>
      <c r="R3359" s="43" cm="1">
        <f t="array" ref="R3359">COUNTIF(Table2[Average imdb],"&lt;"&amp;Table2[[#This Row],[Average imdb]])/COUNT((Table2[Average imdb])-1)</f>
        <v>0.11213720316622691</v>
      </c>
    </row>
    <row r="3360" spans="14:18" x14ac:dyDescent="0.3">
      <c r="N3360" t="s">
        <v>7442</v>
      </c>
      <c r="O3360">
        <v>5</v>
      </c>
      <c r="P3360" s="14">
        <f t="shared" si="52"/>
        <v>5.45</v>
      </c>
      <c r="Q3360">
        <f>COUNTIF(preprocessed!$D$2:$D$3791,director!N2012)</f>
        <v>4</v>
      </c>
      <c r="R3360" s="43" cm="1">
        <f t="array" ref="R3360">COUNTIF(Table2[Average imdb],"&lt;"&amp;Table2[[#This Row],[Average imdb]])/COUNT((Table2[Average imdb])-1)</f>
        <v>0.11213720316622691</v>
      </c>
    </row>
    <row r="3361" spans="14:18" x14ac:dyDescent="0.3">
      <c r="N3361" t="s">
        <v>3603</v>
      </c>
      <c r="O3361">
        <v>5.7</v>
      </c>
      <c r="P3361" s="14">
        <f t="shared" si="52"/>
        <v>5.45</v>
      </c>
      <c r="Q3361">
        <f>COUNTIF(preprocessed!$D$2:$D$3791,director!N1001)</f>
        <v>3</v>
      </c>
      <c r="R3361" s="43" cm="1">
        <f t="array" ref="R3361">COUNTIF(Table2[Average imdb],"&lt;"&amp;Table2[[#This Row],[Average imdb]])/COUNT((Table2[Average imdb])-1)</f>
        <v>0.11213720316622691</v>
      </c>
    </row>
    <row r="3362" spans="14:18" x14ac:dyDescent="0.3">
      <c r="N3362" t="s">
        <v>8868</v>
      </c>
      <c r="O3362">
        <v>5.5</v>
      </c>
      <c r="P3362" s="14">
        <f t="shared" si="52"/>
        <v>5.45</v>
      </c>
      <c r="Q3362">
        <f>COUNTIF(preprocessed!$D$2:$D$3791,director!N2434)</f>
        <v>3</v>
      </c>
      <c r="R3362" s="43" cm="1">
        <f t="array" ref="R3362">COUNTIF(Table2[Average imdb],"&lt;"&amp;Table2[[#This Row],[Average imdb]])/COUNT((Table2[Average imdb])-1)</f>
        <v>0.11213720316622691</v>
      </c>
    </row>
    <row r="3363" spans="14:18" x14ac:dyDescent="0.3">
      <c r="N3363" t="s">
        <v>3056</v>
      </c>
      <c r="O3363">
        <v>5.7</v>
      </c>
      <c r="P3363" s="14">
        <f t="shared" si="52"/>
        <v>5.45</v>
      </c>
      <c r="Q3363">
        <f>COUNTIF(preprocessed!$D$2:$D$3791,director!N750)</f>
        <v>2</v>
      </c>
      <c r="R3363" s="43" cm="1">
        <f t="array" ref="R3363">COUNTIF(Table2[Average imdb],"&lt;"&amp;Table2[[#This Row],[Average imdb]])/COUNT((Table2[Average imdb])-1)</f>
        <v>0.11213720316622691</v>
      </c>
    </row>
    <row r="3364" spans="14:18" x14ac:dyDescent="0.3">
      <c r="N3364" t="s">
        <v>6596</v>
      </c>
      <c r="O3364">
        <v>5.9</v>
      </c>
      <c r="P3364" s="14">
        <f t="shared" si="52"/>
        <v>5.45</v>
      </c>
      <c r="Q3364">
        <f>COUNTIF(preprocessed!$D$2:$D$3791,director!N1759)</f>
        <v>2</v>
      </c>
      <c r="R3364" s="43" cm="1">
        <f t="array" ref="R3364">COUNTIF(Table2[Average imdb],"&lt;"&amp;Table2[[#This Row],[Average imdb]])/COUNT((Table2[Average imdb])-1)</f>
        <v>0.11213720316622691</v>
      </c>
    </row>
    <row r="3365" spans="14:18" x14ac:dyDescent="0.3">
      <c r="N3365" t="s">
        <v>7442</v>
      </c>
      <c r="O3365">
        <v>5.9</v>
      </c>
      <c r="P3365" s="14">
        <f t="shared" si="52"/>
        <v>5.45</v>
      </c>
      <c r="Q3365">
        <f>COUNTIF(preprocessed!$D$2:$D$3791,director!N2742)</f>
        <v>2</v>
      </c>
      <c r="R3365" s="43" cm="1">
        <f t="array" ref="R3365">COUNTIF(Table2[Average imdb],"&lt;"&amp;Table2[[#This Row],[Average imdb]])/COUNT((Table2[Average imdb])-1)</f>
        <v>0.11213720316622691</v>
      </c>
    </row>
    <row r="3366" spans="14:18" x14ac:dyDescent="0.3">
      <c r="N3366" t="s">
        <v>8868</v>
      </c>
      <c r="O3366">
        <v>5.4</v>
      </c>
      <c r="P3366" s="14">
        <f t="shared" si="52"/>
        <v>5.45</v>
      </c>
      <c r="Q3366">
        <f>COUNTIF(preprocessed!$D$2:$D$3791,director!N3359)</f>
        <v>2</v>
      </c>
      <c r="R3366" s="43" cm="1">
        <f t="array" ref="R3366">COUNTIF(Table2[Average imdb],"&lt;"&amp;Table2[[#This Row],[Average imdb]])/COUNT((Table2[Average imdb])-1)</f>
        <v>0.11213720316622691</v>
      </c>
    </row>
    <row r="3367" spans="14:18" x14ac:dyDescent="0.3">
      <c r="N3367" t="s">
        <v>1108</v>
      </c>
      <c r="O3367">
        <v>5.8</v>
      </c>
      <c r="P3367" s="14">
        <f t="shared" si="52"/>
        <v>5.3999999999999995</v>
      </c>
      <c r="Q3367">
        <f>COUNTIF(preprocessed!$D$2:$D$3791,director!N485)</f>
        <v>5</v>
      </c>
      <c r="R3367" s="43" cm="1">
        <f t="array" ref="R3367">COUNTIF(Table2[Average imdb],"&lt;"&amp;Table2[[#This Row],[Average imdb]])/COUNT((Table2[Average imdb])-1)</f>
        <v>0.10105540897097626</v>
      </c>
    </row>
    <row r="3368" spans="14:18" x14ac:dyDescent="0.3">
      <c r="N3368" t="s">
        <v>1108</v>
      </c>
      <c r="O3368">
        <v>4.3</v>
      </c>
      <c r="P3368" s="14">
        <f t="shared" si="52"/>
        <v>5.3999999999999995</v>
      </c>
      <c r="Q3368">
        <f>COUNTIF(preprocessed!$D$2:$D$3791,director!N413)</f>
        <v>2</v>
      </c>
      <c r="R3368" s="43" cm="1">
        <f t="array" ref="R3368">COUNTIF(Table2[Average imdb],"&lt;"&amp;Table2[[#This Row],[Average imdb]])/COUNT((Table2[Average imdb])-1)</f>
        <v>0.10105540897097626</v>
      </c>
    </row>
    <row r="3369" spans="14:18" x14ac:dyDescent="0.3">
      <c r="N3369" t="s">
        <v>1108</v>
      </c>
      <c r="O3369">
        <v>6.1</v>
      </c>
      <c r="P3369" s="14">
        <f t="shared" si="52"/>
        <v>5.3999999999999995</v>
      </c>
      <c r="Q3369">
        <f>COUNTIF(preprocessed!$D$2:$D$3791,director!N242)</f>
        <v>2</v>
      </c>
      <c r="R3369" s="43" cm="1">
        <f t="array" ref="R3369">COUNTIF(Table2[Average imdb],"&lt;"&amp;Table2[[#This Row],[Average imdb]])/COUNT((Table2[Average imdb])-1)</f>
        <v>0.10105540897097626</v>
      </c>
    </row>
    <row r="3370" spans="14:18" x14ac:dyDescent="0.3">
      <c r="N3370" t="s">
        <v>5971</v>
      </c>
      <c r="O3370">
        <v>5.4</v>
      </c>
      <c r="P3370" s="14">
        <f t="shared" si="52"/>
        <v>5.4</v>
      </c>
      <c r="Q3370">
        <f>COUNTIF(preprocessed!$D$2:$D$3791,director!N1575)</f>
        <v>3</v>
      </c>
      <c r="R3370" s="43" cm="1">
        <f t="array" ref="R3370">COUNTIF(Table2[Average imdb],"&lt;"&amp;Table2[[#This Row],[Average imdb]])/COUNT((Table2[Average imdb])-1)</f>
        <v>0.10105540897097626</v>
      </c>
    </row>
    <row r="3371" spans="14:18" x14ac:dyDescent="0.3">
      <c r="N3371" t="s">
        <v>2562</v>
      </c>
      <c r="O3371">
        <v>5.4</v>
      </c>
      <c r="P3371" s="14">
        <f t="shared" si="52"/>
        <v>5.4</v>
      </c>
      <c r="Q3371">
        <f>COUNTIF(preprocessed!$D$2:$D$3791,director!N614)</f>
        <v>7</v>
      </c>
      <c r="R3371" s="43" cm="1">
        <f t="array" ref="R3371">COUNTIF(Table2[Average imdb],"&lt;"&amp;Table2[[#This Row],[Average imdb]])/COUNT((Table2[Average imdb])-1)</f>
        <v>0.10105540897097626</v>
      </c>
    </row>
    <row r="3372" spans="14:18" x14ac:dyDescent="0.3">
      <c r="N3372" t="s">
        <v>2834</v>
      </c>
      <c r="O3372">
        <v>6.1</v>
      </c>
      <c r="P3372" s="14">
        <f t="shared" si="52"/>
        <v>5.4</v>
      </c>
      <c r="Q3372">
        <f>COUNTIF(preprocessed!$D$2:$D$3791,director!N688)</f>
        <v>1</v>
      </c>
      <c r="R3372" s="43" cm="1">
        <f t="array" ref="R3372">COUNTIF(Table2[Average imdb],"&lt;"&amp;Table2[[#This Row],[Average imdb]])/COUNT((Table2[Average imdb])-1)</f>
        <v>0.10105540897097626</v>
      </c>
    </row>
    <row r="3373" spans="14:18" x14ac:dyDescent="0.3">
      <c r="N3373" t="s">
        <v>1221</v>
      </c>
      <c r="O3373">
        <v>4.2</v>
      </c>
      <c r="P3373" s="14">
        <f t="shared" si="52"/>
        <v>5.4</v>
      </c>
      <c r="Q3373">
        <f>COUNTIF(preprocessed!$D$2:$D$3791,director!N1503)</f>
        <v>7</v>
      </c>
      <c r="R3373" s="43" cm="1">
        <f t="array" ref="R3373">COUNTIF(Table2[Average imdb],"&lt;"&amp;Table2[[#This Row],[Average imdb]])/COUNT((Table2[Average imdb])-1)</f>
        <v>0.10105540897097626</v>
      </c>
    </row>
    <row r="3374" spans="14:18" x14ac:dyDescent="0.3">
      <c r="N3374" t="s">
        <v>2946</v>
      </c>
      <c r="O3374">
        <v>5.4</v>
      </c>
      <c r="P3374" s="14">
        <f t="shared" si="52"/>
        <v>5.4</v>
      </c>
      <c r="Q3374">
        <f>COUNTIF(preprocessed!$D$2:$D$3791,director!N721)</f>
        <v>6</v>
      </c>
      <c r="R3374" s="43" cm="1">
        <f t="array" ref="R3374">COUNTIF(Table2[Average imdb],"&lt;"&amp;Table2[[#This Row],[Average imdb]])/COUNT((Table2[Average imdb])-1)</f>
        <v>0.10105540897097626</v>
      </c>
    </row>
    <row r="3375" spans="14:18" x14ac:dyDescent="0.3">
      <c r="N3375" t="s">
        <v>1221</v>
      </c>
      <c r="O3375">
        <v>6.1</v>
      </c>
      <c r="P3375" s="14">
        <f t="shared" si="52"/>
        <v>5.4</v>
      </c>
      <c r="Q3375">
        <f>COUNTIF(preprocessed!$D$2:$D$3791,director!N1154)</f>
        <v>2</v>
      </c>
      <c r="R3375" s="43" cm="1">
        <f t="array" ref="R3375">COUNTIF(Table2[Average imdb],"&lt;"&amp;Table2[[#This Row],[Average imdb]])/COUNT((Table2[Average imdb])-1)</f>
        <v>0.10105540897097626</v>
      </c>
    </row>
    <row r="3376" spans="14:18" x14ac:dyDescent="0.3">
      <c r="N3376" t="s">
        <v>6287</v>
      </c>
      <c r="O3376">
        <v>5.7</v>
      </c>
      <c r="P3376" s="14">
        <f t="shared" si="52"/>
        <v>5.4</v>
      </c>
      <c r="Q3376">
        <f>COUNTIF(preprocessed!$D$2:$D$3791,director!N1665)</f>
        <v>6</v>
      </c>
      <c r="R3376" s="43" cm="1">
        <f t="array" ref="R3376">COUNTIF(Table2[Average imdb],"&lt;"&amp;Table2[[#This Row],[Average imdb]])/COUNT((Table2[Average imdb])-1)</f>
        <v>0.10105540897097626</v>
      </c>
    </row>
    <row r="3377" spans="14:18" x14ac:dyDescent="0.3">
      <c r="N3377" t="s">
        <v>6452</v>
      </c>
      <c r="O3377">
        <v>4.5</v>
      </c>
      <c r="P3377" s="14">
        <f t="shared" si="52"/>
        <v>5.4</v>
      </c>
      <c r="Q3377">
        <f>COUNTIF(preprocessed!$D$2:$D$3791,director!N1716)</f>
        <v>6</v>
      </c>
      <c r="R3377" s="43" cm="1">
        <f t="array" ref="R3377">COUNTIF(Table2[Average imdb],"&lt;"&amp;Table2[[#This Row],[Average imdb]])/COUNT((Table2[Average imdb])-1)</f>
        <v>0.10105540897097626</v>
      </c>
    </row>
    <row r="3378" spans="14:18" x14ac:dyDescent="0.3">
      <c r="N3378" t="s">
        <v>6788</v>
      </c>
      <c r="O3378">
        <v>4.7</v>
      </c>
      <c r="P3378" s="14">
        <f t="shared" si="52"/>
        <v>5.4</v>
      </c>
      <c r="Q3378">
        <f>COUNTIF(preprocessed!$D$2:$D$3791,director!N1814)</f>
        <v>12</v>
      </c>
      <c r="R3378" s="43" cm="1">
        <f t="array" ref="R3378">COUNTIF(Table2[Average imdb],"&lt;"&amp;Table2[[#This Row],[Average imdb]])/COUNT((Table2[Average imdb])-1)</f>
        <v>0.10105540897097626</v>
      </c>
    </row>
    <row r="3379" spans="14:18" x14ac:dyDescent="0.3">
      <c r="N3379" t="s">
        <v>6098</v>
      </c>
      <c r="O3379">
        <v>6.5</v>
      </c>
      <c r="P3379" s="14">
        <f t="shared" si="52"/>
        <v>5.4</v>
      </c>
      <c r="Q3379">
        <f>COUNTIF(preprocessed!$D$2:$D$3791,director!N1610)</f>
        <v>5</v>
      </c>
      <c r="R3379" s="43" cm="1">
        <f t="array" ref="R3379">COUNTIF(Table2[Average imdb],"&lt;"&amp;Table2[[#This Row],[Average imdb]])/COUNT((Table2[Average imdb])-1)</f>
        <v>0.10105540897097626</v>
      </c>
    </row>
    <row r="3380" spans="14:18" x14ac:dyDescent="0.3">
      <c r="N3380" t="s">
        <v>6800</v>
      </c>
      <c r="O3380">
        <v>5.4</v>
      </c>
      <c r="P3380" s="14">
        <f t="shared" si="52"/>
        <v>5.4</v>
      </c>
      <c r="Q3380">
        <f>COUNTIF(preprocessed!$D$2:$D$3791,director!N1817)</f>
        <v>3</v>
      </c>
      <c r="R3380" s="43" cm="1">
        <f t="array" ref="R3380">COUNTIF(Table2[Average imdb],"&lt;"&amp;Table2[[#This Row],[Average imdb]])/COUNT((Table2[Average imdb])-1)</f>
        <v>0.10105540897097626</v>
      </c>
    </row>
    <row r="3381" spans="14:18" x14ac:dyDescent="0.3">
      <c r="N3381" t="s">
        <v>6788</v>
      </c>
      <c r="O3381">
        <v>6.1</v>
      </c>
      <c r="P3381" s="14">
        <f t="shared" si="52"/>
        <v>5.4</v>
      </c>
      <c r="Q3381">
        <f>COUNTIF(preprocessed!$D$2:$D$3791,director!N2034)</f>
        <v>1</v>
      </c>
      <c r="R3381" s="43" cm="1">
        <f t="array" ref="R3381">COUNTIF(Table2[Average imdb],"&lt;"&amp;Table2[[#This Row],[Average imdb]])/COUNT((Table2[Average imdb])-1)</f>
        <v>0.10105540897097626</v>
      </c>
    </row>
    <row r="3382" spans="14:18" x14ac:dyDescent="0.3">
      <c r="N3382" t="s">
        <v>9355</v>
      </c>
      <c r="O3382">
        <v>5.4</v>
      </c>
      <c r="P3382" s="14">
        <f t="shared" si="52"/>
        <v>5.4</v>
      </c>
      <c r="Q3382">
        <f>COUNTIF(preprocessed!$D$2:$D$3791,director!N2579)</f>
        <v>2</v>
      </c>
      <c r="R3382" s="43" cm="1">
        <f t="array" ref="R3382">COUNTIF(Table2[Average imdb],"&lt;"&amp;Table2[[#This Row],[Average imdb]])/COUNT((Table2[Average imdb])-1)</f>
        <v>0.10105540897097626</v>
      </c>
    </row>
    <row r="3383" spans="14:18" x14ac:dyDescent="0.3">
      <c r="N3383" t="s">
        <v>12204</v>
      </c>
      <c r="O3383">
        <v>5.4</v>
      </c>
      <c r="P3383" s="14">
        <f t="shared" si="52"/>
        <v>5.4</v>
      </c>
      <c r="Q3383">
        <f>COUNTIF(preprocessed!$D$2:$D$3791,director!N3378)</f>
        <v>2</v>
      </c>
      <c r="R3383" s="43" cm="1">
        <f t="array" ref="R3383">COUNTIF(Table2[Average imdb],"&lt;"&amp;Table2[[#This Row],[Average imdb]])/COUNT((Table2[Average imdb])-1)</f>
        <v>0.10105540897097626</v>
      </c>
    </row>
    <row r="3384" spans="14:18" x14ac:dyDescent="0.3">
      <c r="N3384" t="s">
        <v>2834</v>
      </c>
      <c r="O3384">
        <v>4.7</v>
      </c>
      <c r="P3384" s="14">
        <f t="shared" si="52"/>
        <v>5.4</v>
      </c>
      <c r="Q3384">
        <f>COUNTIF(preprocessed!$D$2:$D$3791,director!N777)</f>
        <v>3</v>
      </c>
      <c r="R3384" s="43" cm="1">
        <f t="array" ref="R3384">COUNTIF(Table2[Average imdb],"&lt;"&amp;Table2[[#This Row],[Average imdb]])/COUNT((Table2[Average imdb])-1)</f>
        <v>0.10105540897097626</v>
      </c>
    </row>
    <row r="3385" spans="14:18" x14ac:dyDescent="0.3">
      <c r="N3385" t="s">
        <v>4175</v>
      </c>
      <c r="O3385">
        <v>5.4</v>
      </c>
      <c r="P3385" s="14">
        <f t="shared" si="52"/>
        <v>5.4</v>
      </c>
      <c r="Q3385">
        <f>COUNTIF(preprocessed!$D$2:$D$3791,director!N1063)</f>
        <v>1</v>
      </c>
      <c r="R3385" s="43" cm="1">
        <f t="array" ref="R3385">COUNTIF(Table2[Average imdb],"&lt;"&amp;Table2[[#This Row],[Average imdb]])/COUNT((Table2[Average imdb])-1)</f>
        <v>0.10105540897097626</v>
      </c>
    </row>
    <row r="3386" spans="14:18" x14ac:dyDescent="0.3">
      <c r="N3386" t="s">
        <v>5793</v>
      </c>
      <c r="O3386">
        <v>5.4</v>
      </c>
      <c r="P3386" s="14">
        <f t="shared" si="52"/>
        <v>5.4</v>
      </c>
      <c r="Q3386">
        <f>COUNTIF(preprocessed!$D$2:$D$3791,director!N1525)</f>
        <v>3</v>
      </c>
      <c r="R3386" s="43" cm="1">
        <f t="array" ref="R3386">COUNTIF(Table2[Average imdb],"&lt;"&amp;Table2[[#This Row],[Average imdb]])/COUNT((Table2[Average imdb])-1)</f>
        <v>0.10105540897097626</v>
      </c>
    </row>
    <row r="3387" spans="14:18" x14ac:dyDescent="0.3">
      <c r="N3387" t="s">
        <v>6642</v>
      </c>
      <c r="O3387">
        <v>5.5</v>
      </c>
      <c r="P3387" s="14">
        <f t="shared" si="52"/>
        <v>5.4</v>
      </c>
      <c r="Q3387">
        <f>COUNTIF(preprocessed!$D$2:$D$3791,director!N1775)</f>
        <v>9</v>
      </c>
      <c r="R3387" s="43" cm="1">
        <f t="array" ref="R3387">COUNTIF(Table2[Average imdb],"&lt;"&amp;Table2[[#This Row],[Average imdb]])/COUNT((Table2[Average imdb])-1)</f>
        <v>0.10105540897097626</v>
      </c>
    </row>
    <row r="3388" spans="14:18" x14ac:dyDescent="0.3">
      <c r="N3388" t="s">
        <v>6287</v>
      </c>
      <c r="O3388">
        <v>5.0999999999999996</v>
      </c>
      <c r="P3388" s="14">
        <f t="shared" si="52"/>
        <v>5.4</v>
      </c>
      <c r="Q3388">
        <f>COUNTIF(preprocessed!$D$2:$D$3791,director!N1943)</f>
        <v>3</v>
      </c>
      <c r="R3388" s="43" cm="1">
        <f t="array" ref="R3388">COUNTIF(Table2[Average imdb],"&lt;"&amp;Table2[[#This Row],[Average imdb]])/COUNT((Table2[Average imdb])-1)</f>
        <v>0.10105540897097626</v>
      </c>
    </row>
    <row r="3389" spans="14:18" x14ac:dyDescent="0.3">
      <c r="N3389" t="s">
        <v>7412</v>
      </c>
      <c r="O3389">
        <v>5.4</v>
      </c>
      <c r="P3389" s="14">
        <f t="shared" si="52"/>
        <v>5.4</v>
      </c>
      <c r="Q3389">
        <f>COUNTIF(preprocessed!$D$2:$D$3791,director!N2004)</f>
        <v>3</v>
      </c>
      <c r="R3389" s="43" cm="1">
        <f t="array" ref="R3389">COUNTIF(Table2[Average imdb],"&lt;"&amp;Table2[[#This Row],[Average imdb]])/COUNT((Table2[Average imdb])-1)</f>
        <v>0.10105540897097626</v>
      </c>
    </row>
    <row r="3390" spans="14:18" x14ac:dyDescent="0.3">
      <c r="N3390" t="s">
        <v>6452</v>
      </c>
      <c r="O3390">
        <v>6.3</v>
      </c>
      <c r="P3390" s="14">
        <f t="shared" si="52"/>
        <v>5.4</v>
      </c>
      <c r="Q3390">
        <f>COUNTIF(preprocessed!$D$2:$D$3791,director!N3299)</f>
        <v>1</v>
      </c>
      <c r="R3390" s="43" cm="1">
        <f t="array" ref="R3390">COUNTIF(Table2[Average imdb],"&lt;"&amp;Table2[[#This Row],[Average imdb]])/COUNT((Table2[Average imdb])-1)</f>
        <v>0.10105540897097626</v>
      </c>
    </row>
    <row r="3391" spans="14:18" x14ac:dyDescent="0.3">
      <c r="N3391" t="s">
        <v>1221</v>
      </c>
      <c r="O3391">
        <v>4.4000000000000004</v>
      </c>
      <c r="P3391" s="14">
        <f t="shared" si="52"/>
        <v>5.4</v>
      </c>
      <c r="Q3391">
        <f>COUNTIF(preprocessed!$D$2:$D$3791,director!N270)</f>
        <v>1</v>
      </c>
      <c r="R3391" s="43" cm="1">
        <f t="array" ref="R3391">COUNTIF(Table2[Average imdb],"&lt;"&amp;Table2[[#This Row],[Average imdb]])/COUNT((Table2[Average imdb])-1)</f>
        <v>0.10105540897097626</v>
      </c>
    </row>
    <row r="3392" spans="14:18" x14ac:dyDescent="0.3">
      <c r="N3392" t="s">
        <v>8426</v>
      </c>
      <c r="O3392">
        <v>5.4</v>
      </c>
      <c r="P3392" s="14">
        <f t="shared" si="52"/>
        <v>5.4</v>
      </c>
      <c r="Q3392">
        <f>COUNTIF(preprocessed!$D$2:$D$3791,director!N2300)</f>
        <v>2</v>
      </c>
      <c r="R3392" s="43" cm="1">
        <f t="array" ref="R3392">COUNTIF(Table2[Average imdb],"&lt;"&amp;Table2[[#This Row],[Average imdb]])/COUNT((Table2[Average imdb])-1)</f>
        <v>0.10105540897097626</v>
      </c>
    </row>
    <row r="3393" spans="14:18" x14ac:dyDescent="0.3">
      <c r="N3393" t="s">
        <v>12113</v>
      </c>
      <c r="O3393">
        <v>5.4</v>
      </c>
      <c r="P3393" s="14">
        <f t="shared" si="52"/>
        <v>5.4</v>
      </c>
      <c r="Q3393">
        <f>COUNTIF(preprocessed!$D$2:$D$3791,director!N3355)</f>
        <v>2</v>
      </c>
      <c r="R3393" s="43" cm="1">
        <f t="array" ref="R3393">COUNTIF(Table2[Average imdb],"&lt;"&amp;Table2[[#This Row],[Average imdb]])/COUNT((Table2[Average imdb])-1)</f>
        <v>0.10105540897097626</v>
      </c>
    </row>
    <row r="3394" spans="14:18" x14ac:dyDescent="0.3">
      <c r="N3394" t="s">
        <v>5281</v>
      </c>
      <c r="O3394">
        <v>5.4</v>
      </c>
      <c r="P3394" s="14">
        <f t="shared" ref="P3394:P3457" si="53">AVERAGEIF($N$2:$N$3791,N3394,$O$2:$O$3791)</f>
        <v>5.4</v>
      </c>
      <c r="Q3394">
        <f>COUNTIF(preprocessed!$D$2:$D$3791,director!N3619)</f>
        <v>1</v>
      </c>
      <c r="R3394" s="43" cm="1">
        <f t="array" ref="R3394">COUNTIF(Table2[Average imdb],"&lt;"&amp;Table2[[#This Row],[Average imdb]])/COUNT((Table2[Average imdb])-1)</f>
        <v>0.10105540897097626</v>
      </c>
    </row>
    <row r="3395" spans="14:18" x14ac:dyDescent="0.3">
      <c r="N3395" t="s">
        <v>1221</v>
      </c>
      <c r="O3395">
        <v>6.9</v>
      </c>
      <c r="P3395" s="14">
        <f t="shared" si="53"/>
        <v>5.4</v>
      </c>
      <c r="Q3395">
        <f>COUNTIF(preprocessed!$D$2:$D$3791,director!N1638)</f>
        <v>1</v>
      </c>
      <c r="R3395" s="43" cm="1">
        <f t="array" ref="R3395">COUNTIF(Table2[Average imdb],"&lt;"&amp;Table2[[#This Row],[Average imdb]])/COUNT((Table2[Average imdb])-1)</f>
        <v>0.10105540897097626</v>
      </c>
    </row>
    <row r="3396" spans="14:18" x14ac:dyDescent="0.3">
      <c r="N3396" t="s">
        <v>7056</v>
      </c>
      <c r="O3396">
        <v>5.4</v>
      </c>
      <c r="P3396" s="14">
        <f t="shared" si="53"/>
        <v>5.4</v>
      </c>
      <c r="Q3396">
        <f>COUNTIF(preprocessed!$D$2:$D$3791,director!N1897)</f>
        <v>1</v>
      </c>
      <c r="R3396" s="43" cm="1">
        <f t="array" ref="R3396">COUNTIF(Table2[Average imdb],"&lt;"&amp;Table2[[#This Row],[Average imdb]])/COUNT((Table2[Average imdb])-1)</f>
        <v>0.10105540897097626</v>
      </c>
    </row>
    <row r="3397" spans="14:18" x14ac:dyDescent="0.3">
      <c r="N3397" t="s">
        <v>6642</v>
      </c>
      <c r="O3397">
        <v>5.3</v>
      </c>
      <c r="P3397" s="14">
        <f t="shared" si="53"/>
        <v>5.4</v>
      </c>
      <c r="Q3397">
        <f>COUNTIF(preprocessed!$D$2:$D$3791,director!N2109)</f>
        <v>1</v>
      </c>
      <c r="R3397" s="43" cm="1">
        <f t="array" ref="R3397">COUNTIF(Table2[Average imdb],"&lt;"&amp;Table2[[#This Row],[Average imdb]])/COUNT((Table2[Average imdb])-1)</f>
        <v>0.10105540897097626</v>
      </c>
    </row>
    <row r="3398" spans="14:18" x14ac:dyDescent="0.3">
      <c r="N3398" t="s">
        <v>1256</v>
      </c>
      <c r="O3398">
        <v>5.4</v>
      </c>
      <c r="P3398" s="14">
        <f t="shared" si="53"/>
        <v>5.4</v>
      </c>
      <c r="Q3398">
        <f>COUNTIF(preprocessed!$D$2:$D$3791,director!N2425)</f>
        <v>2</v>
      </c>
      <c r="R3398" s="43" cm="1">
        <f t="array" ref="R3398">COUNTIF(Table2[Average imdb],"&lt;"&amp;Table2[[#This Row],[Average imdb]])/COUNT((Table2[Average imdb])-1)</f>
        <v>0.10105540897097626</v>
      </c>
    </row>
    <row r="3399" spans="14:18" x14ac:dyDescent="0.3">
      <c r="N3399" t="s">
        <v>9087</v>
      </c>
      <c r="O3399">
        <v>5.4</v>
      </c>
      <c r="P3399" s="14">
        <f t="shared" si="53"/>
        <v>5.4</v>
      </c>
      <c r="Q3399">
        <f>COUNTIF(preprocessed!$D$2:$D$3791,director!N2500)</f>
        <v>1</v>
      </c>
      <c r="R3399" s="43" cm="1">
        <f t="array" ref="R3399">COUNTIF(Table2[Average imdb],"&lt;"&amp;Table2[[#This Row],[Average imdb]])/COUNT((Table2[Average imdb])-1)</f>
        <v>0.10105540897097626</v>
      </c>
    </row>
    <row r="3400" spans="14:18" x14ac:dyDescent="0.3">
      <c r="N3400" t="s">
        <v>9496</v>
      </c>
      <c r="O3400">
        <v>5.4</v>
      </c>
      <c r="P3400" s="14">
        <f t="shared" si="53"/>
        <v>5.4</v>
      </c>
      <c r="Q3400">
        <f>COUNTIF(preprocessed!$D$2:$D$3791,director!N2621)</f>
        <v>1</v>
      </c>
      <c r="R3400" s="43" cm="1">
        <f t="array" ref="R3400">COUNTIF(Table2[Average imdb],"&lt;"&amp;Table2[[#This Row],[Average imdb]])/COUNT((Table2[Average imdb])-1)</f>
        <v>0.10105540897097626</v>
      </c>
    </row>
    <row r="3401" spans="14:18" x14ac:dyDescent="0.3">
      <c r="N3401" t="s">
        <v>9562</v>
      </c>
      <c r="O3401">
        <v>5.4</v>
      </c>
      <c r="P3401" s="14">
        <f t="shared" si="53"/>
        <v>5.4</v>
      </c>
      <c r="Q3401">
        <f>COUNTIF(preprocessed!$D$2:$D$3791,director!N2642)</f>
        <v>1</v>
      </c>
      <c r="R3401" s="43" cm="1">
        <f t="array" ref="R3401">COUNTIF(Table2[Average imdb],"&lt;"&amp;Table2[[#This Row],[Average imdb]])/COUNT((Table2[Average imdb])-1)</f>
        <v>0.10105540897097626</v>
      </c>
    </row>
    <row r="3402" spans="14:18" x14ac:dyDescent="0.3">
      <c r="N3402" t="s">
        <v>6098</v>
      </c>
      <c r="O3402">
        <v>4.3</v>
      </c>
      <c r="P3402" s="14">
        <f t="shared" si="53"/>
        <v>5.4</v>
      </c>
      <c r="Q3402">
        <f>COUNTIF(preprocessed!$D$2:$D$3791,director!N2799)</f>
        <v>2</v>
      </c>
      <c r="R3402" s="43" cm="1">
        <f t="array" ref="R3402">COUNTIF(Table2[Average imdb],"&lt;"&amp;Table2[[#This Row],[Average imdb]])/COUNT((Table2[Average imdb])-1)</f>
        <v>0.10105540897097626</v>
      </c>
    </row>
    <row r="3403" spans="14:18" x14ac:dyDescent="0.3">
      <c r="N3403" t="s">
        <v>10746</v>
      </c>
      <c r="O3403">
        <v>5.4</v>
      </c>
      <c r="P3403" s="14">
        <f t="shared" si="53"/>
        <v>5.4</v>
      </c>
      <c r="Q3403">
        <f>COUNTIF(preprocessed!$D$2:$D$3791,director!N2982)</f>
        <v>1</v>
      </c>
      <c r="R3403" s="43" cm="1">
        <f t="array" ref="R3403">COUNTIF(Table2[Average imdb],"&lt;"&amp;Table2[[#This Row],[Average imdb]])/COUNT((Table2[Average imdb])-1)</f>
        <v>0.10105540897097626</v>
      </c>
    </row>
    <row r="3404" spans="14:18" x14ac:dyDescent="0.3">
      <c r="N3404" t="s">
        <v>11705</v>
      </c>
      <c r="O3404">
        <v>5.4</v>
      </c>
      <c r="P3404" s="14">
        <f t="shared" si="53"/>
        <v>5.4</v>
      </c>
      <c r="Q3404">
        <f>COUNTIF(preprocessed!$D$2:$D$3791,director!N3246)</f>
        <v>1</v>
      </c>
      <c r="R3404" s="43" cm="1">
        <f t="array" ref="R3404">COUNTIF(Table2[Average imdb],"&lt;"&amp;Table2[[#This Row],[Average imdb]])/COUNT((Table2[Average imdb])-1)</f>
        <v>0.10105540897097626</v>
      </c>
    </row>
    <row r="3405" spans="14:18" x14ac:dyDescent="0.3">
      <c r="N3405" t="s">
        <v>2045</v>
      </c>
      <c r="O3405">
        <v>5.4</v>
      </c>
      <c r="P3405" s="14">
        <f t="shared" si="53"/>
        <v>5.4</v>
      </c>
      <c r="Q3405">
        <f>COUNTIF(preprocessed!$D$2:$D$3791,director!N3511)</f>
        <v>1</v>
      </c>
      <c r="R3405" s="43" cm="1">
        <f t="array" ref="R3405">COUNTIF(Table2[Average imdb],"&lt;"&amp;Table2[[#This Row],[Average imdb]])/COUNT((Table2[Average imdb])-1)</f>
        <v>0.10105540897097626</v>
      </c>
    </row>
    <row r="3406" spans="14:18" x14ac:dyDescent="0.3">
      <c r="N3406" t="s">
        <v>4139</v>
      </c>
      <c r="O3406">
        <v>5.0999999999999996</v>
      </c>
      <c r="P3406" s="14">
        <f t="shared" si="53"/>
        <v>5.4000000000000012</v>
      </c>
      <c r="Q3406">
        <f>COUNTIF(preprocessed!$D$2:$D$3791,director!N1526)</f>
        <v>6</v>
      </c>
      <c r="R3406" s="43" cm="1">
        <f t="array" ref="R3406">COUNTIF(Table2[Average imdb],"&lt;"&amp;Table2[[#This Row],[Average imdb]])/COUNT((Table2[Average imdb])-1)</f>
        <v>0.10105540897097626</v>
      </c>
    </row>
    <row r="3407" spans="14:18" x14ac:dyDescent="0.3">
      <c r="N3407" t="s">
        <v>4139</v>
      </c>
      <c r="O3407">
        <v>5.7</v>
      </c>
      <c r="P3407" s="14">
        <f t="shared" si="53"/>
        <v>5.4000000000000012</v>
      </c>
      <c r="Q3407">
        <f>COUNTIF(preprocessed!$D$2:$D$3791,director!N2931)</f>
        <v>3</v>
      </c>
      <c r="R3407" s="43" cm="1">
        <f t="array" ref="R3407">COUNTIF(Table2[Average imdb],"&lt;"&amp;Table2[[#This Row],[Average imdb]])/COUNT((Table2[Average imdb])-1)</f>
        <v>0.10105540897097626</v>
      </c>
    </row>
    <row r="3408" spans="14:18" x14ac:dyDescent="0.3">
      <c r="N3408" t="s">
        <v>4139</v>
      </c>
      <c r="O3408">
        <v>5.4</v>
      </c>
      <c r="P3408" s="14">
        <f t="shared" si="53"/>
        <v>5.4000000000000012</v>
      </c>
      <c r="Q3408">
        <f>COUNTIF(preprocessed!$D$2:$D$3791,director!N1053)</f>
        <v>5</v>
      </c>
      <c r="R3408" s="43" cm="1">
        <f t="array" ref="R3408">COUNTIF(Table2[Average imdb],"&lt;"&amp;Table2[[#This Row],[Average imdb]])/COUNT((Table2[Average imdb])-1)</f>
        <v>0.10105540897097626</v>
      </c>
    </row>
    <row r="3409" spans="14:18" x14ac:dyDescent="0.3">
      <c r="N3409" t="s">
        <v>2661</v>
      </c>
      <c r="O3409">
        <v>5.9</v>
      </c>
      <c r="P3409" s="14">
        <f t="shared" si="53"/>
        <v>5.35</v>
      </c>
      <c r="Q3409">
        <f>COUNTIF(preprocessed!$D$2:$D$3791,director!N641)</f>
        <v>19</v>
      </c>
      <c r="R3409" s="43" cm="1">
        <f t="array" ref="R3409">COUNTIF(Table2[Average imdb],"&lt;"&amp;Table2[[#This Row],[Average imdb]])/COUNT((Table2[Average imdb])-1)</f>
        <v>9.8416886543535614E-2</v>
      </c>
    </row>
    <row r="3410" spans="14:18" x14ac:dyDescent="0.3">
      <c r="N3410" t="s">
        <v>2294</v>
      </c>
      <c r="O3410">
        <v>6.1</v>
      </c>
      <c r="P3410" s="14">
        <f t="shared" si="53"/>
        <v>5.35</v>
      </c>
      <c r="Q3410">
        <f>COUNTIF(preprocessed!$D$2:$D$3791,director!N2860)</f>
        <v>10</v>
      </c>
      <c r="R3410" s="43" cm="1">
        <f t="array" ref="R3410">COUNTIF(Table2[Average imdb],"&lt;"&amp;Table2[[#This Row],[Average imdb]])/COUNT((Table2[Average imdb])-1)</f>
        <v>9.8416886543535614E-2</v>
      </c>
    </row>
    <row r="3411" spans="14:18" x14ac:dyDescent="0.3">
      <c r="N3411" t="s">
        <v>1665</v>
      </c>
      <c r="O3411">
        <v>6.3</v>
      </c>
      <c r="P3411" s="14">
        <f t="shared" si="53"/>
        <v>5.35</v>
      </c>
      <c r="Q3411">
        <f>COUNTIF(preprocessed!$D$2:$D$3791,director!N811)</f>
        <v>7</v>
      </c>
      <c r="R3411" s="43" cm="1">
        <f t="array" ref="R3411">COUNTIF(Table2[Average imdb],"&lt;"&amp;Table2[[#This Row],[Average imdb]])/COUNT((Table2[Average imdb])-1)</f>
        <v>9.8416886543535614E-2</v>
      </c>
    </row>
    <row r="3412" spans="14:18" x14ac:dyDescent="0.3">
      <c r="N3412" t="s">
        <v>2294</v>
      </c>
      <c r="O3412">
        <v>5.2</v>
      </c>
      <c r="P3412" s="14">
        <f t="shared" si="53"/>
        <v>5.35</v>
      </c>
      <c r="Q3412">
        <f>COUNTIF(preprocessed!$D$2:$D$3791,director!N1696)</f>
        <v>4</v>
      </c>
      <c r="R3412" s="43" cm="1">
        <f t="array" ref="R3412">COUNTIF(Table2[Average imdb],"&lt;"&amp;Table2[[#This Row],[Average imdb]])/COUNT((Table2[Average imdb])-1)</f>
        <v>9.8416886543535614E-2</v>
      </c>
    </row>
    <row r="3413" spans="14:18" x14ac:dyDescent="0.3">
      <c r="N3413" t="s">
        <v>1665</v>
      </c>
      <c r="O3413">
        <v>4.4000000000000004</v>
      </c>
      <c r="P3413" s="14">
        <f t="shared" si="53"/>
        <v>5.35</v>
      </c>
      <c r="Q3413">
        <f>COUNTIF(preprocessed!$D$2:$D$3791,director!N378)</f>
        <v>2</v>
      </c>
      <c r="R3413" s="43" cm="1">
        <f t="array" ref="R3413">COUNTIF(Table2[Average imdb],"&lt;"&amp;Table2[[#This Row],[Average imdb]])/COUNT((Table2[Average imdb])-1)</f>
        <v>9.8416886543535614E-2</v>
      </c>
    </row>
    <row r="3414" spans="14:18" x14ac:dyDescent="0.3">
      <c r="N3414" t="s">
        <v>2294</v>
      </c>
      <c r="O3414">
        <v>4.5999999999999996</v>
      </c>
      <c r="P3414" s="14">
        <f t="shared" si="53"/>
        <v>5.35</v>
      </c>
      <c r="Q3414">
        <f>COUNTIF(preprocessed!$D$2:$D$3791,director!N544)</f>
        <v>2</v>
      </c>
      <c r="R3414" s="43" cm="1">
        <f t="array" ref="R3414">COUNTIF(Table2[Average imdb],"&lt;"&amp;Table2[[#This Row],[Average imdb]])/COUNT((Table2[Average imdb])-1)</f>
        <v>9.8416886543535614E-2</v>
      </c>
    </row>
    <row r="3415" spans="14:18" x14ac:dyDescent="0.3">
      <c r="N3415" t="s">
        <v>2661</v>
      </c>
      <c r="O3415">
        <v>4.8</v>
      </c>
      <c r="P3415" s="14">
        <f t="shared" si="53"/>
        <v>5.35</v>
      </c>
      <c r="Q3415">
        <f>COUNTIF(preprocessed!$D$2:$D$3791,director!N2297)</f>
        <v>3</v>
      </c>
      <c r="R3415" s="43" cm="1">
        <f t="array" ref="R3415">COUNTIF(Table2[Average imdb],"&lt;"&amp;Table2[[#This Row],[Average imdb]])/COUNT((Table2[Average imdb])-1)</f>
        <v>9.8416886543535614E-2</v>
      </c>
    </row>
    <row r="3416" spans="14:18" x14ac:dyDescent="0.3">
      <c r="N3416" t="s">
        <v>7771</v>
      </c>
      <c r="O3416">
        <v>4.5</v>
      </c>
      <c r="P3416" s="14">
        <f t="shared" si="53"/>
        <v>5.35</v>
      </c>
      <c r="Q3416">
        <f>COUNTIF(preprocessed!$D$2:$D$3791,director!N2883)</f>
        <v>3</v>
      </c>
      <c r="R3416" s="43" cm="1">
        <f t="array" ref="R3416">COUNTIF(Table2[Average imdb],"&lt;"&amp;Table2[[#This Row],[Average imdb]])/COUNT((Table2[Average imdb])-1)</f>
        <v>9.8416886543535614E-2</v>
      </c>
    </row>
    <row r="3417" spans="14:18" x14ac:dyDescent="0.3">
      <c r="N3417" t="s">
        <v>7771</v>
      </c>
      <c r="O3417">
        <v>6.2</v>
      </c>
      <c r="P3417" s="14">
        <f t="shared" si="53"/>
        <v>5.35</v>
      </c>
      <c r="Q3417">
        <f>COUNTIF(preprocessed!$D$2:$D$3791,director!N2108)</f>
        <v>2</v>
      </c>
      <c r="R3417" s="43" cm="1">
        <f t="array" ref="R3417">COUNTIF(Table2[Average imdb],"&lt;"&amp;Table2[[#This Row],[Average imdb]])/COUNT((Table2[Average imdb])-1)</f>
        <v>9.8416886543535614E-2</v>
      </c>
    </row>
    <row r="3418" spans="14:18" x14ac:dyDescent="0.3">
      <c r="N3418" t="s">
        <v>2294</v>
      </c>
      <c r="O3418">
        <v>5.5</v>
      </c>
      <c r="P3418" s="14">
        <f t="shared" si="53"/>
        <v>5.35</v>
      </c>
      <c r="Q3418">
        <f>COUNTIF(preprocessed!$D$2:$D$3791,director!N684)</f>
        <v>1</v>
      </c>
      <c r="R3418" s="43" cm="1">
        <f t="array" ref="R3418">COUNTIF(Table2[Average imdb],"&lt;"&amp;Table2[[#This Row],[Average imdb]])/COUNT((Table2[Average imdb])-1)</f>
        <v>9.8416886543535614E-2</v>
      </c>
    </row>
    <row r="3419" spans="14:18" x14ac:dyDescent="0.3">
      <c r="N3419" t="s">
        <v>805</v>
      </c>
      <c r="O3419">
        <v>6.2</v>
      </c>
      <c r="P3419" s="14">
        <f t="shared" si="53"/>
        <v>5.3400000000000007</v>
      </c>
      <c r="Q3419">
        <f>COUNTIF(preprocessed!$D$2:$D$3791,director!N1540)</f>
        <v>8</v>
      </c>
      <c r="R3419" s="43" cm="1">
        <f t="array" ref="R3419">COUNTIF(Table2[Average imdb],"&lt;"&amp;Table2[[#This Row],[Average imdb]])/COUNT((Table2[Average imdb])-1)</f>
        <v>9.7097625329815307E-2</v>
      </c>
    </row>
    <row r="3420" spans="14:18" x14ac:dyDescent="0.3">
      <c r="N3420" t="s">
        <v>805</v>
      </c>
      <c r="O3420">
        <v>6.2</v>
      </c>
      <c r="P3420" s="14">
        <f t="shared" si="53"/>
        <v>5.3400000000000007</v>
      </c>
      <c r="Q3420">
        <f>COUNTIF(preprocessed!$D$2:$D$3791,director!N2240)</f>
        <v>4</v>
      </c>
      <c r="R3420" s="43" cm="1">
        <f t="array" ref="R3420">COUNTIF(Table2[Average imdb],"&lt;"&amp;Table2[[#This Row],[Average imdb]])/COUNT((Table2[Average imdb])-1)</f>
        <v>9.7097625329815307E-2</v>
      </c>
    </row>
    <row r="3421" spans="14:18" x14ac:dyDescent="0.3">
      <c r="N3421" t="s">
        <v>805</v>
      </c>
      <c r="O3421">
        <v>5.8</v>
      </c>
      <c r="P3421" s="14">
        <f t="shared" si="53"/>
        <v>5.3400000000000007</v>
      </c>
      <c r="Q3421">
        <f>COUNTIF(preprocessed!$D$2:$D$3791,director!N165)</f>
        <v>3</v>
      </c>
      <c r="R3421" s="43" cm="1">
        <f t="array" ref="R3421">COUNTIF(Table2[Average imdb],"&lt;"&amp;Table2[[#This Row],[Average imdb]])/COUNT((Table2[Average imdb])-1)</f>
        <v>9.7097625329815307E-2</v>
      </c>
    </row>
    <row r="3422" spans="14:18" x14ac:dyDescent="0.3">
      <c r="N3422" t="s">
        <v>805</v>
      </c>
      <c r="O3422">
        <v>6.9</v>
      </c>
      <c r="P3422" s="14">
        <f t="shared" si="53"/>
        <v>5.3400000000000007</v>
      </c>
      <c r="Q3422">
        <f>COUNTIF(preprocessed!$D$2:$D$3791,director!N367)</f>
        <v>3</v>
      </c>
      <c r="R3422" s="43" cm="1">
        <f t="array" ref="R3422">COUNTIF(Table2[Average imdb],"&lt;"&amp;Table2[[#This Row],[Average imdb]])/COUNT((Table2[Average imdb])-1)</f>
        <v>9.7097625329815307E-2</v>
      </c>
    </row>
    <row r="3423" spans="14:18" x14ac:dyDescent="0.3">
      <c r="N3423" t="s">
        <v>805</v>
      </c>
      <c r="O3423">
        <v>1.6</v>
      </c>
      <c r="P3423" s="14">
        <f t="shared" si="53"/>
        <v>5.3400000000000007</v>
      </c>
      <c r="Q3423">
        <f>COUNTIF(preprocessed!$D$2:$D$3791,director!N2523)</f>
        <v>1</v>
      </c>
      <c r="R3423" s="43" cm="1">
        <f t="array" ref="R3423">COUNTIF(Table2[Average imdb],"&lt;"&amp;Table2[[#This Row],[Average imdb]])/COUNT((Table2[Average imdb])-1)</f>
        <v>9.7097625329815307E-2</v>
      </c>
    </row>
    <row r="3424" spans="14:18" x14ac:dyDescent="0.3">
      <c r="N3424" t="s">
        <v>4816</v>
      </c>
      <c r="O3424">
        <v>5.0999999999999996</v>
      </c>
      <c r="P3424" s="14">
        <f t="shared" si="53"/>
        <v>5.3</v>
      </c>
      <c r="Q3424">
        <f>COUNTIF(preprocessed!$D$2:$D$3791,director!N1241)</f>
        <v>13</v>
      </c>
      <c r="R3424" s="43" cm="1">
        <f t="array" ref="R3424">COUNTIF(Table2[Average imdb],"&lt;"&amp;Table2[[#This Row],[Average imdb]])/COUNT((Table2[Average imdb])-1)</f>
        <v>8.4432717678100261E-2</v>
      </c>
    </row>
    <row r="3425" spans="14:18" x14ac:dyDescent="0.3">
      <c r="N3425" t="s">
        <v>11334</v>
      </c>
      <c r="O3425">
        <v>5.3</v>
      </c>
      <c r="P3425" s="14">
        <f t="shared" si="53"/>
        <v>5.3</v>
      </c>
      <c r="Q3425">
        <f>COUNTIF(preprocessed!$D$2:$D$3791,director!N3146)</f>
        <v>13</v>
      </c>
      <c r="R3425" s="43" cm="1">
        <f t="array" ref="R3425">COUNTIF(Table2[Average imdb],"&lt;"&amp;Table2[[#This Row],[Average imdb]])/COUNT((Table2[Average imdb])-1)</f>
        <v>8.4432717678100261E-2</v>
      </c>
    </row>
    <row r="3426" spans="14:18" x14ac:dyDescent="0.3">
      <c r="N3426" t="s">
        <v>3869</v>
      </c>
      <c r="O3426">
        <v>5.5</v>
      </c>
      <c r="P3426" s="14">
        <f t="shared" si="53"/>
        <v>5.3</v>
      </c>
      <c r="Q3426">
        <f>COUNTIF(preprocessed!$D$2:$D$3791,director!N975)</f>
        <v>11</v>
      </c>
      <c r="R3426" s="43" cm="1">
        <f t="array" ref="R3426">COUNTIF(Table2[Average imdb],"&lt;"&amp;Table2[[#This Row],[Average imdb]])/COUNT((Table2[Average imdb])-1)</f>
        <v>8.4432717678100261E-2</v>
      </c>
    </row>
    <row r="3427" spans="14:18" x14ac:dyDescent="0.3">
      <c r="N3427" t="s">
        <v>9798</v>
      </c>
      <c r="O3427">
        <v>5.3</v>
      </c>
      <c r="P3427" s="14">
        <f t="shared" si="53"/>
        <v>5.3</v>
      </c>
      <c r="Q3427">
        <f>COUNTIF(preprocessed!$D$2:$D$3791,director!N2709)</f>
        <v>8</v>
      </c>
      <c r="R3427" s="43" cm="1">
        <f t="array" ref="R3427">COUNTIF(Table2[Average imdb],"&lt;"&amp;Table2[[#This Row],[Average imdb]])/COUNT((Table2[Average imdb])-1)</f>
        <v>8.4432717678100261E-2</v>
      </c>
    </row>
    <row r="3428" spans="14:18" x14ac:dyDescent="0.3">
      <c r="N3428" t="s">
        <v>2942</v>
      </c>
      <c r="O3428">
        <v>5.3</v>
      </c>
      <c r="P3428" s="14">
        <f t="shared" si="53"/>
        <v>5.3</v>
      </c>
      <c r="Q3428">
        <f>COUNTIF(preprocessed!$D$2:$D$3791,director!N720)</f>
        <v>6</v>
      </c>
      <c r="R3428" s="43" cm="1">
        <f t="array" ref="R3428">COUNTIF(Table2[Average imdb],"&lt;"&amp;Table2[[#This Row],[Average imdb]])/COUNT((Table2[Average imdb])-1)</f>
        <v>8.4432717678100261E-2</v>
      </c>
    </row>
    <row r="3429" spans="14:18" x14ac:dyDescent="0.3">
      <c r="N3429" t="s">
        <v>6774</v>
      </c>
      <c r="O3429">
        <v>5.3</v>
      </c>
      <c r="P3429" s="14">
        <f t="shared" si="53"/>
        <v>5.3</v>
      </c>
      <c r="Q3429">
        <f>COUNTIF(preprocessed!$D$2:$D$3791,director!N1811)</f>
        <v>12</v>
      </c>
      <c r="R3429" s="43" cm="1">
        <f t="array" ref="R3429">COUNTIF(Table2[Average imdb],"&lt;"&amp;Table2[[#This Row],[Average imdb]])/COUNT((Table2[Average imdb])-1)</f>
        <v>8.4432717678100261E-2</v>
      </c>
    </row>
    <row r="3430" spans="14:18" x14ac:dyDescent="0.3">
      <c r="N3430" t="s">
        <v>3372</v>
      </c>
      <c r="O3430">
        <v>5.0999999999999996</v>
      </c>
      <c r="P3430" s="14">
        <f t="shared" si="53"/>
        <v>5.3</v>
      </c>
      <c r="Q3430">
        <f>COUNTIF(preprocessed!$D$2:$D$3791,director!N2313)</f>
        <v>6</v>
      </c>
      <c r="R3430" s="43" cm="1">
        <f t="array" ref="R3430">COUNTIF(Table2[Average imdb],"&lt;"&amp;Table2[[#This Row],[Average imdb]])/COUNT((Table2[Average imdb])-1)</f>
        <v>8.4432717678100261E-2</v>
      </c>
    </row>
    <row r="3431" spans="14:18" x14ac:dyDescent="0.3">
      <c r="N3431" t="s">
        <v>8932</v>
      </c>
      <c r="O3431">
        <v>5.3</v>
      </c>
      <c r="P3431" s="14">
        <f t="shared" si="53"/>
        <v>5.3</v>
      </c>
      <c r="Q3431">
        <f>COUNTIF(preprocessed!$D$2:$D$3791,director!N2453)</f>
        <v>6</v>
      </c>
      <c r="R3431" s="43" cm="1">
        <f t="array" ref="R3431">COUNTIF(Table2[Average imdb],"&lt;"&amp;Table2[[#This Row],[Average imdb]])/COUNT((Table2[Average imdb])-1)</f>
        <v>8.4432717678100261E-2</v>
      </c>
    </row>
    <row r="3432" spans="14:18" x14ac:dyDescent="0.3">
      <c r="N3432" t="s">
        <v>1370</v>
      </c>
      <c r="O3432">
        <v>5.3</v>
      </c>
      <c r="P3432" s="14">
        <f t="shared" si="53"/>
        <v>5.3</v>
      </c>
      <c r="Q3432">
        <f>COUNTIF(preprocessed!$D$2:$D$3791,director!N306)</f>
        <v>5</v>
      </c>
      <c r="R3432" s="43" cm="1">
        <f t="array" ref="R3432">COUNTIF(Table2[Average imdb],"&lt;"&amp;Table2[[#This Row],[Average imdb]])/COUNT((Table2[Average imdb])-1)</f>
        <v>8.4432717678100261E-2</v>
      </c>
    </row>
    <row r="3433" spans="14:18" x14ac:dyDescent="0.3">
      <c r="N3433" t="s">
        <v>3598</v>
      </c>
      <c r="O3433">
        <v>5.8</v>
      </c>
      <c r="P3433" s="14">
        <f t="shared" si="53"/>
        <v>5.3</v>
      </c>
      <c r="Q3433">
        <f>COUNTIF(preprocessed!$D$2:$D$3791,director!N1613)</f>
        <v>5</v>
      </c>
      <c r="R3433" s="43" cm="1">
        <f t="array" ref="R3433">COUNTIF(Table2[Average imdb],"&lt;"&amp;Table2[[#This Row],[Average imdb]])/COUNT((Table2[Average imdb])-1)</f>
        <v>8.4432717678100261E-2</v>
      </c>
    </row>
    <row r="3434" spans="14:18" x14ac:dyDescent="0.3">
      <c r="N3434" t="s">
        <v>8895</v>
      </c>
      <c r="O3434">
        <v>5.3</v>
      </c>
      <c r="P3434" s="14">
        <f t="shared" si="53"/>
        <v>5.3</v>
      </c>
      <c r="Q3434">
        <f>COUNTIF(preprocessed!$D$2:$D$3791,director!N2441)</f>
        <v>5</v>
      </c>
      <c r="R3434" s="43" cm="1">
        <f t="array" ref="R3434">COUNTIF(Table2[Average imdb],"&lt;"&amp;Table2[[#This Row],[Average imdb]])/COUNT((Table2[Average imdb])-1)</f>
        <v>8.4432717678100261E-2</v>
      </c>
    </row>
    <row r="3435" spans="14:18" x14ac:dyDescent="0.3">
      <c r="N3435" t="s">
        <v>9784</v>
      </c>
      <c r="O3435">
        <v>5.3</v>
      </c>
      <c r="P3435" s="14">
        <f t="shared" si="53"/>
        <v>5.3</v>
      </c>
      <c r="Q3435">
        <f>COUNTIF(preprocessed!$D$2:$D$3791,director!N2704)</f>
        <v>5</v>
      </c>
      <c r="R3435" s="43" cm="1">
        <f t="array" ref="R3435">COUNTIF(Table2[Average imdb],"&lt;"&amp;Table2[[#This Row],[Average imdb]])/COUNT((Table2[Average imdb])-1)</f>
        <v>8.4432717678100261E-2</v>
      </c>
    </row>
    <row r="3436" spans="14:18" x14ac:dyDescent="0.3">
      <c r="N3436" t="s">
        <v>3598</v>
      </c>
      <c r="O3436">
        <v>5</v>
      </c>
      <c r="P3436" s="14">
        <f t="shared" si="53"/>
        <v>5.3</v>
      </c>
      <c r="Q3436">
        <f>COUNTIF(preprocessed!$D$2:$D$3791,director!N901)</f>
        <v>4</v>
      </c>
      <c r="R3436" s="43" cm="1">
        <f t="array" ref="R3436">COUNTIF(Table2[Average imdb],"&lt;"&amp;Table2[[#This Row],[Average imdb]])/COUNT((Table2[Average imdb])-1)</f>
        <v>8.4432717678100261E-2</v>
      </c>
    </row>
    <row r="3437" spans="14:18" x14ac:dyDescent="0.3">
      <c r="N3437" t="s">
        <v>5209</v>
      </c>
      <c r="O3437">
        <v>5.3</v>
      </c>
      <c r="P3437" s="14">
        <f t="shared" si="53"/>
        <v>5.3</v>
      </c>
      <c r="Q3437">
        <f>COUNTIF(preprocessed!$D$2:$D$3791,director!N1356)</f>
        <v>2</v>
      </c>
      <c r="R3437" s="43" cm="1">
        <f t="array" ref="R3437">COUNTIF(Table2[Average imdb],"&lt;"&amp;Table2[[#This Row],[Average imdb]])/COUNT((Table2[Average imdb])-1)</f>
        <v>8.4432717678100261E-2</v>
      </c>
    </row>
    <row r="3438" spans="14:18" x14ac:dyDescent="0.3">
      <c r="N3438" t="s">
        <v>3598</v>
      </c>
      <c r="O3438">
        <v>4.2</v>
      </c>
      <c r="P3438" s="14">
        <f t="shared" si="53"/>
        <v>5.3</v>
      </c>
      <c r="Q3438">
        <f>COUNTIF(preprocessed!$D$2:$D$3791,director!N1402)</f>
        <v>4</v>
      </c>
      <c r="R3438" s="43" cm="1">
        <f t="array" ref="R3438">COUNTIF(Table2[Average imdb],"&lt;"&amp;Table2[[#This Row],[Average imdb]])/COUNT((Table2[Average imdb])-1)</f>
        <v>8.4432717678100261E-2</v>
      </c>
    </row>
    <row r="3439" spans="14:18" x14ac:dyDescent="0.3">
      <c r="N3439" t="s">
        <v>3598</v>
      </c>
      <c r="O3439">
        <v>6.2</v>
      </c>
      <c r="P3439" s="14">
        <f t="shared" si="53"/>
        <v>5.3</v>
      </c>
      <c r="Q3439">
        <f>COUNTIF(preprocessed!$D$2:$D$3791,director!N2014)</f>
        <v>4</v>
      </c>
      <c r="R3439" s="43" cm="1">
        <f t="array" ref="R3439">COUNTIF(Table2[Average imdb],"&lt;"&amp;Table2[[#This Row],[Average imdb]])/COUNT((Table2[Average imdb])-1)</f>
        <v>8.4432717678100261E-2</v>
      </c>
    </row>
    <row r="3440" spans="14:18" x14ac:dyDescent="0.3">
      <c r="N3440" t="s">
        <v>3869</v>
      </c>
      <c r="O3440">
        <v>5.5</v>
      </c>
      <c r="P3440" s="14">
        <f t="shared" si="53"/>
        <v>5.3</v>
      </c>
      <c r="Q3440">
        <f>COUNTIF(preprocessed!$D$2:$D$3791,director!N2478)</f>
        <v>4</v>
      </c>
      <c r="R3440" s="43" cm="1">
        <f t="array" ref="R3440">COUNTIF(Table2[Average imdb],"&lt;"&amp;Table2[[#This Row],[Average imdb]])/COUNT((Table2[Average imdb])-1)</f>
        <v>8.4432717678100261E-2</v>
      </c>
    </row>
    <row r="3441" spans="14:18" x14ac:dyDescent="0.3">
      <c r="N3441" t="s">
        <v>4816</v>
      </c>
      <c r="O3441">
        <v>5.5</v>
      </c>
      <c r="P3441" s="14">
        <f t="shared" si="53"/>
        <v>5.3</v>
      </c>
      <c r="Q3441">
        <f>COUNTIF(preprocessed!$D$2:$D$3791,director!N2738)</f>
        <v>6</v>
      </c>
      <c r="R3441" s="43" cm="1">
        <f t="array" ref="R3441">COUNTIF(Table2[Average imdb],"&lt;"&amp;Table2[[#This Row],[Average imdb]])/COUNT((Table2[Average imdb])-1)</f>
        <v>8.4432717678100261E-2</v>
      </c>
    </row>
    <row r="3442" spans="14:18" x14ac:dyDescent="0.3">
      <c r="N3442" t="s">
        <v>11543</v>
      </c>
      <c r="O3442">
        <v>5.3</v>
      </c>
      <c r="P3442" s="14">
        <f t="shared" si="53"/>
        <v>5.3</v>
      </c>
      <c r="Q3442">
        <f>COUNTIF(preprocessed!$D$2:$D$3791,director!N3201)</f>
        <v>4</v>
      </c>
      <c r="R3442" s="43" cm="1">
        <f t="array" ref="R3442">COUNTIF(Table2[Average imdb],"&lt;"&amp;Table2[[#This Row],[Average imdb]])/COUNT((Table2[Average imdb])-1)</f>
        <v>8.4432717678100261E-2</v>
      </c>
    </row>
    <row r="3443" spans="14:18" x14ac:dyDescent="0.3">
      <c r="N3443" t="s">
        <v>2330</v>
      </c>
      <c r="O3443">
        <v>5.4</v>
      </c>
      <c r="P3443" s="14">
        <f t="shared" si="53"/>
        <v>5.3</v>
      </c>
      <c r="Q3443">
        <f>COUNTIF(preprocessed!$D$2:$D$3791,director!N585)</f>
        <v>3</v>
      </c>
      <c r="R3443" s="43" cm="1">
        <f t="array" ref="R3443">COUNTIF(Table2[Average imdb],"&lt;"&amp;Table2[[#This Row],[Average imdb]])/COUNT((Table2[Average imdb])-1)</f>
        <v>8.4432717678100261E-2</v>
      </c>
    </row>
    <row r="3444" spans="14:18" x14ac:dyDescent="0.3">
      <c r="N3444" t="s">
        <v>3372</v>
      </c>
      <c r="O3444">
        <v>5.5</v>
      </c>
      <c r="P3444" s="14">
        <f t="shared" si="53"/>
        <v>5.3</v>
      </c>
      <c r="Q3444">
        <f>COUNTIF(preprocessed!$D$2:$D$3791,director!N834)</f>
        <v>1</v>
      </c>
      <c r="R3444" s="43" cm="1">
        <f t="array" ref="R3444">COUNTIF(Table2[Average imdb],"&lt;"&amp;Table2[[#This Row],[Average imdb]])/COUNT((Table2[Average imdb])-1)</f>
        <v>8.4432717678100261E-2</v>
      </c>
    </row>
    <row r="3445" spans="14:18" x14ac:dyDescent="0.3">
      <c r="N3445" t="s">
        <v>5491</v>
      </c>
      <c r="O3445">
        <v>5.3</v>
      </c>
      <c r="P3445" s="14">
        <f t="shared" si="53"/>
        <v>5.3</v>
      </c>
      <c r="Q3445">
        <f>COUNTIF(preprocessed!$D$2:$D$3791,director!N1430)</f>
        <v>1</v>
      </c>
      <c r="R3445" s="43" cm="1">
        <f t="array" ref="R3445">COUNTIF(Table2[Average imdb],"&lt;"&amp;Table2[[#This Row],[Average imdb]])/COUNT((Table2[Average imdb])-1)</f>
        <v>8.4432717678100261E-2</v>
      </c>
    </row>
    <row r="3446" spans="14:18" x14ac:dyDescent="0.3">
      <c r="N3446" t="s">
        <v>5967</v>
      </c>
      <c r="O3446">
        <v>5.3</v>
      </c>
      <c r="P3446" s="14">
        <f t="shared" si="53"/>
        <v>5.3</v>
      </c>
      <c r="Q3446">
        <f>COUNTIF(preprocessed!$D$2:$D$3791,director!N1574)</f>
        <v>15</v>
      </c>
      <c r="R3446" s="43" cm="1">
        <f t="array" ref="R3446">COUNTIF(Table2[Average imdb],"&lt;"&amp;Table2[[#This Row],[Average imdb]])/COUNT((Table2[Average imdb])-1)</f>
        <v>8.4432717678100261E-2</v>
      </c>
    </row>
    <row r="3447" spans="14:18" x14ac:dyDescent="0.3">
      <c r="N3447" t="s">
        <v>7561</v>
      </c>
      <c r="O3447">
        <v>5.3</v>
      </c>
      <c r="P3447" s="14">
        <f t="shared" si="53"/>
        <v>5.3</v>
      </c>
      <c r="Q3447">
        <f>COUNTIF(preprocessed!$D$2:$D$3791,director!N2046)</f>
        <v>1</v>
      </c>
      <c r="R3447" s="43" cm="1">
        <f t="array" ref="R3447">COUNTIF(Table2[Average imdb],"&lt;"&amp;Table2[[#This Row],[Average imdb]])/COUNT((Table2[Average imdb])-1)</f>
        <v>8.4432717678100261E-2</v>
      </c>
    </row>
    <row r="3448" spans="14:18" x14ac:dyDescent="0.3">
      <c r="N3448" t="s">
        <v>8063</v>
      </c>
      <c r="O3448">
        <v>5.3</v>
      </c>
      <c r="P3448" s="14">
        <f t="shared" si="53"/>
        <v>5.3</v>
      </c>
      <c r="Q3448">
        <f>COUNTIF(preprocessed!$D$2:$D$3791,director!N2197)</f>
        <v>3</v>
      </c>
      <c r="R3448" s="43" cm="1">
        <f t="array" ref="R3448">COUNTIF(Table2[Average imdb],"&lt;"&amp;Table2[[#This Row],[Average imdb]])/COUNT((Table2[Average imdb])-1)</f>
        <v>8.4432717678100261E-2</v>
      </c>
    </row>
    <row r="3449" spans="14:18" x14ac:dyDescent="0.3">
      <c r="N3449" t="s">
        <v>8887</v>
      </c>
      <c r="O3449">
        <v>5.3</v>
      </c>
      <c r="P3449" s="14">
        <f t="shared" si="53"/>
        <v>5.3</v>
      </c>
      <c r="Q3449">
        <f>COUNTIF(preprocessed!$D$2:$D$3791,director!N2439)</f>
        <v>3</v>
      </c>
      <c r="R3449" s="43" cm="1">
        <f t="array" ref="R3449">COUNTIF(Table2[Average imdb],"&lt;"&amp;Table2[[#This Row],[Average imdb]])/COUNT((Table2[Average imdb])-1)</f>
        <v>8.4432717678100261E-2</v>
      </c>
    </row>
    <row r="3450" spans="14:18" x14ac:dyDescent="0.3">
      <c r="N3450" t="s">
        <v>12307</v>
      </c>
      <c r="O3450">
        <v>5.3</v>
      </c>
      <c r="P3450" s="14">
        <f t="shared" si="53"/>
        <v>5.3</v>
      </c>
      <c r="Q3450">
        <f>COUNTIF(preprocessed!$D$2:$D$3791,director!N3403)</f>
        <v>1</v>
      </c>
      <c r="R3450" s="43" cm="1">
        <f t="array" ref="R3450">COUNTIF(Table2[Average imdb],"&lt;"&amp;Table2[[#This Row],[Average imdb]])/COUNT((Table2[Average imdb])-1)</f>
        <v>8.4432717678100261E-2</v>
      </c>
    </row>
    <row r="3451" spans="14:18" x14ac:dyDescent="0.3">
      <c r="N3451" t="s">
        <v>3313</v>
      </c>
      <c r="O3451">
        <v>5.3</v>
      </c>
      <c r="P3451" s="14">
        <f t="shared" si="53"/>
        <v>5.3</v>
      </c>
      <c r="Q3451">
        <f>COUNTIF(preprocessed!$D$2:$D$3791,director!N1254)</f>
        <v>3</v>
      </c>
      <c r="R3451" s="43" cm="1">
        <f t="array" ref="R3451">COUNTIF(Table2[Average imdb],"&lt;"&amp;Table2[[#This Row],[Average imdb]])/COUNT((Table2[Average imdb])-1)</f>
        <v>8.4432717678100261E-2</v>
      </c>
    </row>
    <row r="3452" spans="14:18" x14ac:dyDescent="0.3">
      <c r="N3452" t="s">
        <v>9640</v>
      </c>
      <c r="O3452">
        <v>5.3</v>
      </c>
      <c r="P3452" s="14">
        <f t="shared" si="53"/>
        <v>5.3</v>
      </c>
      <c r="Q3452">
        <f>COUNTIF(preprocessed!$D$2:$D$3791,director!N3182)</f>
        <v>2</v>
      </c>
      <c r="R3452" s="43" cm="1">
        <f t="array" ref="R3452">COUNTIF(Table2[Average imdb],"&lt;"&amp;Table2[[#This Row],[Average imdb]])/COUNT((Table2[Average imdb])-1)</f>
        <v>8.4432717678100261E-2</v>
      </c>
    </row>
    <row r="3453" spans="14:18" x14ac:dyDescent="0.3">
      <c r="N3453" t="s">
        <v>2330</v>
      </c>
      <c r="O3453">
        <v>5.3</v>
      </c>
      <c r="P3453" s="14">
        <f t="shared" si="53"/>
        <v>5.3</v>
      </c>
      <c r="Q3453">
        <f>COUNTIF(preprocessed!$D$2:$D$3791,director!N552)</f>
        <v>1</v>
      </c>
      <c r="R3453" s="43" cm="1">
        <f t="array" ref="R3453">COUNTIF(Table2[Average imdb],"&lt;"&amp;Table2[[#This Row],[Average imdb]])/COUNT((Table2[Average imdb])-1)</f>
        <v>8.4432717678100261E-2</v>
      </c>
    </row>
    <row r="3454" spans="14:18" x14ac:dyDescent="0.3">
      <c r="N3454" t="s">
        <v>2330</v>
      </c>
      <c r="O3454">
        <v>4.5</v>
      </c>
      <c r="P3454" s="14">
        <f t="shared" si="53"/>
        <v>5.3</v>
      </c>
      <c r="Q3454">
        <f>COUNTIF(preprocessed!$D$2:$D$3791,director!N567)</f>
        <v>1</v>
      </c>
      <c r="R3454" s="43" cm="1">
        <f t="array" ref="R3454">COUNTIF(Table2[Average imdb],"&lt;"&amp;Table2[[#This Row],[Average imdb]])/COUNT((Table2[Average imdb])-1)</f>
        <v>8.4432717678100261E-2</v>
      </c>
    </row>
    <row r="3455" spans="14:18" x14ac:dyDescent="0.3">
      <c r="N3455" t="s">
        <v>2330</v>
      </c>
      <c r="O3455">
        <v>6</v>
      </c>
      <c r="P3455" s="14">
        <f t="shared" si="53"/>
        <v>5.3</v>
      </c>
      <c r="Q3455">
        <f>COUNTIF(preprocessed!$D$2:$D$3791,director!N1079)</f>
        <v>3</v>
      </c>
      <c r="R3455" s="43" cm="1">
        <f t="array" ref="R3455">COUNTIF(Table2[Average imdb],"&lt;"&amp;Table2[[#This Row],[Average imdb]])/COUNT((Table2[Average imdb])-1)</f>
        <v>8.4432717678100261E-2</v>
      </c>
    </row>
    <row r="3456" spans="14:18" x14ac:dyDescent="0.3">
      <c r="N3456" t="s">
        <v>4131</v>
      </c>
      <c r="O3456">
        <v>5.3</v>
      </c>
      <c r="P3456" s="14">
        <f t="shared" si="53"/>
        <v>5.3</v>
      </c>
      <c r="Q3456">
        <f>COUNTIF(preprocessed!$D$2:$D$3791,director!N1051)</f>
        <v>19</v>
      </c>
      <c r="R3456" s="43" cm="1">
        <f t="array" ref="R3456">COUNTIF(Table2[Average imdb],"&lt;"&amp;Table2[[#This Row],[Average imdb]])/COUNT((Table2[Average imdb])-1)</f>
        <v>8.4432717678100261E-2</v>
      </c>
    </row>
    <row r="3457" spans="14:18" x14ac:dyDescent="0.3">
      <c r="N3457" t="s">
        <v>5449</v>
      </c>
      <c r="O3457">
        <v>5.3</v>
      </c>
      <c r="P3457" s="14">
        <f t="shared" si="53"/>
        <v>5.3</v>
      </c>
      <c r="Q3457">
        <f>COUNTIF(preprocessed!$D$2:$D$3791,director!N1419)</f>
        <v>1</v>
      </c>
      <c r="R3457" s="43" cm="1">
        <f t="array" ref="R3457">COUNTIF(Table2[Average imdb],"&lt;"&amp;Table2[[#This Row],[Average imdb]])/COUNT((Table2[Average imdb])-1)</f>
        <v>8.4432717678100261E-2</v>
      </c>
    </row>
    <row r="3458" spans="14:18" x14ac:dyDescent="0.3">
      <c r="N3458" t="s">
        <v>3869</v>
      </c>
      <c r="O3458">
        <v>4.9000000000000004</v>
      </c>
      <c r="P3458" s="14">
        <f t="shared" ref="P3458:P3521" si="54">AVERAGEIF($N$2:$N$3791,N3458,$O$2:$O$3791)</f>
        <v>5.3</v>
      </c>
      <c r="Q3458">
        <f>COUNTIF(preprocessed!$D$2:$D$3791,director!N1646)</f>
        <v>1</v>
      </c>
      <c r="R3458" s="43" cm="1">
        <f t="array" ref="R3458">COUNTIF(Table2[Average imdb],"&lt;"&amp;Table2[[#This Row],[Average imdb]])/COUNT((Table2[Average imdb])-1)</f>
        <v>8.4432717678100261E-2</v>
      </c>
    </row>
    <row r="3459" spans="14:18" x14ac:dyDescent="0.3">
      <c r="N3459" t="s">
        <v>8637</v>
      </c>
      <c r="O3459">
        <v>5.3</v>
      </c>
      <c r="P3459" s="14">
        <f t="shared" si="54"/>
        <v>5.3</v>
      </c>
      <c r="Q3459">
        <f>COUNTIF(preprocessed!$D$2:$D$3791,director!N2364)</f>
        <v>1</v>
      </c>
      <c r="R3459" s="43" cm="1">
        <f t="array" ref="R3459">COUNTIF(Table2[Average imdb],"&lt;"&amp;Table2[[#This Row],[Average imdb]])/COUNT((Table2[Average imdb])-1)</f>
        <v>8.4432717678100261E-2</v>
      </c>
    </row>
    <row r="3460" spans="14:18" x14ac:dyDescent="0.3">
      <c r="N3460" t="s">
        <v>10213</v>
      </c>
      <c r="O3460">
        <v>5.3</v>
      </c>
      <c r="P3460" s="14">
        <f t="shared" si="54"/>
        <v>5.3</v>
      </c>
      <c r="Q3460">
        <f>COUNTIF(preprocessed!$D$2:$D$3791,director!N2836)</f>
        <v>1</v>
      </c>
      <c r="R3460" s="43" cm="1">
        <f t="array" ref="R3460">COUNTIF(Table2[Average imdb],"&lt;"&amp;Table2[[#This Row],[Average imdb]])/COUNT((Table2[Average imdb])-1)</f>
        <v>8.4432717678100261E-2</v>
      </c>
    </row>
    <row r="3461" spans="14:18" x14ac:dyDescent="0.3">
      <c r="N3461" t="s">
        <v>10595</v>
      </c>
      <c r="O3461">
        <v>5.3</v>
      </c>
      <c r="P3461" s="14">
        <f t="shared" si="54"/>
        <v>5.3</v>
      </c>
      <c r="Q3461">
        <f>COUNTIF(preprocessed!$D$2:$D$3791,director!N2942)</f>
        <v>4</v>
      </c>
      <c r="R3461" s="43" cm="1">
        <f t="array" ref="R3461">COUNTIF(Table2[Average imdb],"&lt;"&amp;Table2[[#This Row],[Average imdb]])/COUNT((Table2[Average imdb])-1)</f>
        <v>8.4432717678100261E-2</v>
      </c>
    </row>
    <row r="3462" spans="14:18" x14ac:dyDescent="0.3">
      <c r="N3462" t="s">
        <v>10672</v>
      </c>
      <c r="O3462">
        <v>5.3</v>
      </c>
      <c r="P3462" s="14">
        <f t="shared" si="54"/>
        <v>5.3</v>
      </c>
      <c r="Q3462">
        <f>COUNTIF(preprocessed!$D$2:$D$3791,director!N2963)</f>
        <v>1</v>
      </c>
      <c r="R3462" s="43" cm="1">
        <f t="array" ref="R3462">COUNTIF(Table2[Average imdb],"&lt;"&amp;Table2[[#This Row],[Average imdb]])/COUNT((Table2[Average imdb])-1)</f>
        <v>8.4432717678100261E-2</v>
      </c>
    </row>
    <row r="3463" spans="14:18" x14ac:dyDescent="0.3">
      <c r="N3463" t="s">
        <v>11196</v>
      </c>
      <c r="O3463">
        <v>5.3</v>
      </c>
      <c r="P3463" s="14">
        <f t="shared" si="54"/>
        <v>5.3</v>
      </c>
      <c r="Q3463">
        <f>COUNTIF(preprocessed!$D$2:$D$3791,director!N3110)</f>
        <v>2</v>
      </c>
      <c r="R3463" s="43" cm="1">
        <f t="array" ref="R3463">COUNTIF(Table2[Average imdb],"&lt;"&amp;Table2[[#This Row],[Average imdb]])/COUNT((Table2[Average imdb])-1)</f>
        <v>8.4432717678100261E-2</v>
      </c>
    </row>
    <row r="3464" spans="14:18" x14ac:dyDescent="0.3">
      <c r="N3464" t="s">
        <v>12192</v>
      </c>
      <c r="O3464">
        <v>5.3</v>
      </c>
      <c r="P3464" s="14">
        <f t="shared" si="54"/>
        <v>5.3</v>
      </c>
      <c r="Q3464">
        <f>COUNTIF(preprocessed!$D$2:$D$3791,director!N3375)</f>
        <v>4</v>
      </c>
      <c r="R3464" s="43" cm="1">
        <f t="array" ref="R3464">COUNTIF(Table2[Average imdb],"&lt;"&amp;Table2[[#This Row],[Average imdb]])/COUNT((Table2[Average imdb])-1)</f>
        <v>8.4432717678100261E-2</v>
      </c>
    </row>
    <row r="3465" spans="14:18" x14ac:dyDescent="0.3">
      <c r="N3465" t="s">
        <v>12196</v>
      </c>
      <c r="O3465">
        <v>5.3</v>
      </c>
      <c r="P3465" s="14">
        <f t="shared" si="54"/>
        <v>5.3</v>
      </c>
      <c r="Q3465">
        <f>COUNTIF(preprocessed!$D$2:$D$3791,director!N3376)</f>
        <v>2</v>
      </c>
      <c r="R3465" s="43" cm="1">
        <f t="array" ref="R3465">COUNTIF(Table2[Average imdb],"&lt;"&amp;Table2[[#This Row],[Average imdb]])/COUNT((Table2[Average imdb])-1)</f>
        <v>8.4432717678100261E-2</v>
      </c>
    </row>
    <row r="3466" spans="14:18" x14ac:dyDescent="0.3">
      <c r="N3466" t="s">
        <v>12249</v>
      </c>
      <c r="O3466">
        <v>5.3</v>
      </c>
      <c r="P3466" s="14">
        <f t="shared" si="54"/>
        <v>5.3</v>
      </c>
      <c r="Q3466">
        <f>COUNTIF(preprocessed!$D$2:$D$3791,director!N3389)</f>
        <v>1</v>
      </c>
      <c r="R3466" s="43" cm="1">
        <f t="array" ref="R3466">COUNTIF(Table2[Average imdb],"&lt;"&amp;Table2[[#This Row],[Average imdb]])/COUNT((Table2[Average imdb])-1)</f>
        <v>8.4432717678100261E-2</v>
      </c>
    </row>
    <row r="3467" spans="14:18" x14ac:dyDescent="0.3">
      <c r="N3467" t="s">
        <v>1103</v>
      </c>
      <c r="O3467">
        <v>5.3</v>
      </c>
      <c r="P3467" s="14">
        <f t="shared" si="54"/>
        <v>5.3</v>
      </c>
      <c r="Q3467">
        <f>COUNTIF(preprocessed!$D$2:$D$3791,director!N3390)</f>
        <v>2</v>
      </c>
      <c r="R3467" s="43" cm="1">
        <f t="array" ref="R3467">COUNTIF(Table2[Average imdb],"&lt;"&amp;Table2[[#This Row],[Average imdb]])/COUNT((Table2[Average imdb])-1)</f>
        <v>8.4432717678100261E-2</v>
      </c>
    </row>
    <row r="3468" spans="14:18" x14ac:dyDescent="0.3">
      <c r="N3468" t="s">
        <v>13433</v>
      </c>
      <c r="O3468">
        <v>5.3</v>
      </c>
      <c r="P3468" s="14">
        <f t="shared" si="54"/>
        <v>5.3</v>
      </c>
      <c r="Q3468">
        <f>COUNTIF(preprocessed!$D$2:$D$3791,director!N3675)</f>
        <v>1</v>
      </c>
      <c r="R3468" s="43" cm="1">
        <f t="array" ref="R3468">COUNTIF(Table2[Average imdb],"&lt;"&amp;Table2[[#This Row],[Average imdb]])/COUNT((Table2[Average imdb])-1)</f>
        <v>8.4432717678100261E-2</v>
      </c>
    </row>
    <row r="3469" spans="14:18" x14ac:dyDescent="0.3">
      <c r="N3469" t="s">
        <v>13853</v>
      </c>
      <c r="O3469">
        <v>5.3</v>
      </c>
      <c r="P3469" s="14">
        <f t="shared" si="54"/>
        <v>5.3</v>
      </c>
      <c r="Q3469">
        <f>COUNTIF(preprocessed!$D$2:$D$3791,director!N3768)</f>
        <v>1</v>
      </c>
      <c r="R3469" s="43" cm="1">
        <f t="array" ref="R3469">COUNTIF(Table2[Average imdb],"&lt;"&amp;Table2[[#This Row],[Average imdb]])/COUNT((Table2[Average imdb])-1)</f>
        <v>8.4432717678100261E-2</v>
      </c>
    </row>
    <row r="3470" spans="14:18" x14ac:dyDescent="0.3">
      <c r="N3470" t="s">
        <v>3309</v>
      </c>
      <c r="O3470">
        <v>5.9</v>
      </c>
      <c r="P3470" s="14">
        <f t="shared" si="54"/>
        <v>5.3000000000000007</v>
      </c>
      <c r="Q3470">
        <f>COUNTIF(preprocessed!$D$2:$D$3791,director!N817)</f>
        <v>7</v>
      </c>
      <c r="R3470" s="43" cm="1">
        <f t="array" ref="R3470">COUNTIF(Table2[Average imdb],"&lt;"&amp;Table2[[#This Row],[Average imdb]])/COUNT((Table2[Average imdb])-1)</f>
        <v>8.4432717678100261E-2</v>
      </c>
    </row>
    <row r="3471" spans="14:18" x14ac:dyDescent="0.3">
      <c r="N3471" t="s">
        <v>3309</v>
      </c>
      <c r="O3471">
        <v>4.7</v>
      </c>
      <c r="P3471" s="14">
        <f t="shared" si="54"/>
        <v>5.3000000000000007</v>
      </c>
      <c r="Q3471">
        <f>COUNTIF(preprocessed!$D$2:$D$3791,director!N1004)</f>
        <v>2</v>
      </c>
      <c r="R3471" s="43" cm="1">
        <f t="array" ref="R3471">COUNTIF(Table2[Average imdb],"&lt;"&amp;Table2[[#This Row],[Average imdb]])/COUNT((Table2[Average imdb])-1)</f>
        <v>8.4432717678100261E-2</v>
      </c>
    </row>
    <row r="3472" spans="14:18" x14ac:dyDescent="0.3">
      <c r="N3472" t="s">
        <v>3876</v>
      </c>
      <c r="O3472">
        <v>2.7</v>
      </c>
      <c r="P3472" s="14">
        <f t="shared" si="54"/>
        <v>5.2750000000000004</v>
      </c>
      <c r="Q3472">
        <f>COUNTIF(preprocessed!$D$2:$D$3791,director!N1590)</f>
        <v>15</v>
      </c>
      <c r="R3472" s="43" cm="1">
        <f t="array" ref="R3472">COUNTIF(Table2[Average imdb],"&lt;"&amp;Table2[[#This Row],[Average imdb]])/COUNT((Table2[Average imdb])-1)</f>
        <v>8.3377308707124009E-2</v>
      </c>
    </row>
    <row r="3473" spans="14:18" x14ac:dyDescent="0.3">
      <c r="N3473" t="s">
        <v>3876</v>
      </c>
      <c r="O3473">
        <v>5.9</v>
      </c>
      <c r="P3473" s="14">
        <f t="shared" si="54"/>
        <v>5.2750000000000004</v>
      </c>
      <c r="Q3473">
        <f>COUNTIF(preprocessed!$D$2:$D$3791,director!N977)</f>
        <v>6</v>
      </c>
      <c r="R3473" s="43" cm="1">
        <f t="array" ref="R3473">COUNTIF(Table2[Average imdb],"&lt;"&amp;Table2[[#This Row],[Average imdb]])/COUNT((Table2[Average imdb])-1)</f>
        <v>8.3377308707124009E-2</v>
      </c>
    </row>
    <row r="3474" spans="14:18" x14ac:dyDescent="0.3">
      <c r="N3474" t="s">
        <v>3876</v>
      </c>
      <c r="O3474">
        <v>5.8</v>
      </c>
      <c r="P3474" s="14">
        <f t="shared" si="54"/>
        <v>5.2750000000000004</v>
      </c>
      <c r="Q3474">
        <f>COUNTIF(preprocessed!$D$2:$D$3791,director!N1753)</f>
        <v>4</v>
      </c>
      <c r="R3474" s="43" cm="1">
        <f t="array" ref="R3474">COUNTIF(Table2[Average imdb],"&lt;"&amp;Table2[[#This Row],[Average imdb]])/COUNT((Table2[Average imdb])-1)</f>
        <v>8.3377308707124009E-2</v>
      </c>
    </row>
    <row r="3475" spans="14:18" x14ac:dyDescent="0.3">
      <c r="N3475" t="s">
        <v>3876</v>
      </c>
      <c r="O3475">
        <v>6.7</v>
      </c>
      <c r="P3475" s="14">
        <f t="shared" si="54"/>
        <v>5.2750000000000004</v>
      </c>
      <c r="Q3475">
        <f>COUNTIF(preprocessed!$D$2:$D$3791,director!N1891)</f>
        <v>5</v>
      </c>
      <c r="R3475" s="43" cm="1">
        <f t="array" ref="R3475">COUNTIF(Table2[Average imdb],"&lt;"&amp;Table2[[#This Row],[Average imdb]])/COUNT((Table2[Average imdb])-1)</f>
        <v>8.3377308707124009E-2</v>
      </c>
    </row>
    <row r="3476" spans="14:18" x14ac:dyDescent="0.3">
      <c r="N3476" t="s">
        <v>4273</v>
      </c>
      <c r="O3476">
        <v>5.4</v>
      </c>
      <c r="P3476" s="14">
        <f t="shared" si="54"/>
        <v>5.2666666666666666</v>
      </c>
      <c r="Q3476">
        <f>COUNTIF(preprocessed!$D$2:$D$3791,director!N1089)</f>
        <v>1</v>
      </c>
      <c r="R3476" s="43" cm="1">
        <f t="array" ref="R3476">COUNTIF(Table2[Average imdb],"&lt;"&amp;Table2[[#This Row],[Average imdb]])/COUNT((Table2[Average imdb])-1)</f>
        <v>8.1794195250659632E-2</v>
      </c>
    </row>
    <row r="3477" spans="14:18" x14ac:dyDescent="0.3">
      <c r="N3477" t="s">
        <v>4242</v>
      </c>
      <c r="O3477">
        <v>6.9</v>
      </c>
      <c r="P3477" s="14">
        <f t="shared" si="54"/>
        <v>5.2666666666666666</v>
      </c>
      <c r="Q3477">
        <f>COUNTIF(preprocessed!$D$2:$D$3791,director!N2694)</f>
        <v>6</v>
      </c>
      <c r="R3477" s="43" cm="1">
        <f t="array" ref="R3477">COUNTIF(Table2[Average imdb],"&lt;"&amp;Table2[[#This Row],[Average imdb]])/COUNT((Table2[Average imdb])-1)</f>
        <v>8.1794195250659632E-2</v>
      </c>
    </row>
    <row r="3478" spans="14:18" x14ac:dyDescent="0.3">
      <c r="N3478" t="s">
        <v>4242</v>
      </c>
      <c r="O3478">
        <v>3.8</v>
      </c>
      <c r="P3478" s="14">
        <f t="shared" si="54"/>
        <v>5.2666666666666666</v>
      </c>
      <c r="Q3478">
        <f>COUNTIF(preprocessed!$D$2:$D$3791,director!N1389)</f>
        <v>5</v>
      </c>
      <c r="R3478" s="43" cm="1">
        <f t="array" ref="R3478">COUNTIF(Table2[Average imdb],"&lt;"&amp;Table2[[#This Row],[Average imdb]])/COUNT((Table2[Average imdb])-1)</f>
        <v>8.1794195250659632E-2</v>
      </c>
    </row>
    <row r="3479" spans="14:18" x14ac:dyDescent="0.3">
      <c r="N3479" t="s">
        <v>4273</v>
      </c>
      <c r="O3479">
        <v>5.0999999999999996</v>
      </c>
      <c r="P3479" s="14">
        <f t="shared" si="54"/>
        <v>5.2666666666666666</v>
      </c>
      <c r="Q3479">
        <f>COUNTIF(preprocessed!$D$2:$D$3791,director!N2702)</f>
        <v>5</v>
      </c>
      <c r="R3479" s="43" cm="1">
        <f t="array" ref="R3479">COUNTIF(Table2[Average imdb],"&lt;"&amp;Table2[[#This Row],[Average imdb]])/COUNT((Table2[Average imdb])-1)</f>
        <v>8.1794195250659632E-2</v>
      </c>
    </row>
    <row r="3480" spans="14:18" x14ac:dyDescent="0.3">
      <c r="N3480" t="s">
        <v>4242</v>
      </c>
      <c r="O3480">
        <v>5.0999999999999996</v>
      </c>
      <c r="P3480" s="14">
        <f t="shared" si="54"/>
        <v>5.2666666666666666</v>
      </c>
      <c r="Q3480">
        <f>COUNTIF(preprocessed!$D$2:$D$3791,director!N1081)</f>
        <v>3</v>
      </c>
      <c r="R3480" s="43" cm="1">
        <f t="array" ref="R3480">COUNTIF(Table2[Average imdb],"&lt;"&amp;Table2[[#This Row],[Average imdb]])/COUNT((Table2[Average imdb])-1)</f>
        <v>8.1794195250659632E-2</v>
      </c>
    </row>
    <row r="3481" spans="14:18" x14ac:dyDescent="0.3">
      <c r="N3481" t="s">
        <v>4273</v>
      </c>
      <c r="O3481">
        <v>5.3</v>
      </c>
      <c r="P3481" s="14">
        <f t="shared" si="54"/>
        <v>5.2666666666666666</v>
      </c>
      <c r="Q3481">
        <f>COUNTIF(preprocessed!$D$2:$D$3791,director!N1615)</f>
        <v>4</v>
      </c>
      <c r="R3481" s="43" cm="1">
        <f t="array" ref="R3481">COUNTIF(Table2[Average imdb],"&lt;"&amp;Table2[[#This Row],[Average imdb]])/COUNT((Table2[Average imdb])-1)</f>
        <v>8.1794195250659632E-2</v>
      </c>
    </row>
    <row r="3482" spans="14:18" x14ac:dyDescent="0.3">
      <c r="N3482" t="s">
        <v>2443</v>
      </c>
      <c r="O3482">
        <v>3.7</v>
      </c>
      <c r="P3482" s="14">
        <f t="shared" si="54"/>
        <v>5.26</v>
      </c>
      <c r="Q3482">
        <f>COUNTIF(preprocessed!$D$2:$D$3791,director!N976)</f>
        <v>11</v>
      </c>
      <c r="R3482" s="43" cm="1">
        <f t="array" ref="R3482">COUNTIF(Table2[Average imdb],"&lt;"&amp;Table2[[#This Row],[Average imdb]])/COUNT((Table2[Average imdb])-1)</f>
        <v>7.9155672823219003E-2</v>
      </c>
    </row>
    <row r="3483" spans="14:18" x14ac:dyDescent="0.3">
      <c r="N3483" t="s">
        <v>2443</v>
      </c>
      <c r="O3483">
        <v>5.8</v>
      </c>
      <c r="P3483" s="14">
        <f t="shared" si="54"/>
        <v>5.26</v>
      </c>
      <c r="Q3483">
        <f>COUNTIF(preprocessed!$D$2:$D$3791,director!N1781)</f>
        <v>10</v>
      </c>
      <c r="R3483" s="43" cm="1">
        <f t="array" ref="R3483">COUNTIF(Table2[Average imdb],"&lt;"&amp;Table2[[#This Row],[Average imdb]])/COUNT((Table2[Average imdb])-1)</f>
        <v>7.9155672823219003E-2</v>
      </c>
    </row>
    <row r="3484" spans="14:18" x14ac:dyDescent="0.3">
      <c r="N3484" t="s">
        <v>3986</v>
      </c>
      <c r="O3484">
        <v>6.8</v>
      </c>
      <c r="P3484" s="14">
        <f t="shared" si="54"/>
        <v>5.26</v>
      </c>
      <c r="Q3484">
        <f>COUNTIF(preprocessed!$D$2:$D$3791,director!N1890)</f>
        <v>2</v>
      </c>
      <c r="R3484" s="43" cm="1">
        <f t="array" ref="R3484">COUNTIF(Table2[Average imdb],"&lt;"&amp;Table2[[#This Row],[Average imdb]])/COUNT((Table2[Average imdb])-1)</f>
        <v>7.9155672823219003E-2</v>
      </c>
    </row>
    <row r="3485" spans="14:18" x14ac:dyDescent="0.3">
      <c r="N3485" t="s">
        <v>3986</v>
      </c>
      <c r="O3485">
        <v>5.0999999999999996</v>
      </c>
      <c r="P3485" s="14">
        <f t="shared" si="54"/>
        <v>5.26</v>
      </c>
      <c r="Q3485">
        <f>COUNTIF(preprocessed!$D$2:$D$3791,director!N1128)</f>
        <v>5</v>
      </c>
      <c r="R3485" s="43" cm="1">
        <f t="array" ref="R3485">COUNTIF(Table2[Average imdb],"&lt;"&amp;Table2[[#This Row],[Average imdb]])/COUNT((Table2[Average imdb])-1)</f>
        <v>7.9155672823219003E-2</v>
      </c>
    </row>
    <row r="3486" spans="14:18" x14ac:dyDescent="0.3">
      <c r="N3486" t="s">
        <v>2443</v>
      </c>
      <c r="O3486">
        <v>5.2</v>
      </c>
      <c r="P3486" s="14">
        <f t="shared" si="54"/>
        <v>5.26</v>
      </c>
      <c r="Q3486">
        <f>COUNTIF(preprocessed!$D$2:$D$3791,director!N584)</f>
        <v>4</v>
      </c>
      <c r="R3486" s="43" cm="1">
        <f t="array" ref="R3486">COUNTIF(Table2[Average imdb],"&lt;"&amp;Table2[[#This Row],[Average imdb]])/COUNT((Table2[Average imdb])-1)</f>
        <v>7.9155672823219003E-2</v>
      </c>
    </row>
    <row r="3487" spans="14:18" x14ac:dyDescent="0.3">
      <c r="N3487" t="s">
        <v>3986</v>
      </c>
      <c r="O3487">
        <v>5.5</v>
      </c>
      <c r="P3487" s="14">
        <f t="shared" si="54"/>
        <v>5.26</v>
      </c>
      <c r="Q3487">
        <f>COUNTIF(preprocessed!$D$2:$D$3791,director!N1010)</f>
        <v>1</v>
      </c>
      <c r="R3487" s="43" cm="1">
        <f t="array" ref="R3487">COUNTIF(Table2[Average imdb],"&lt;"&amp;Table2[[#This Row],[Average imdb]])/COUNT((Table2[Average imdb])-1)</f>
        <v>7.9155672823219003E-2</v>
      </c>
    </row>
    <row r="3488" spans="14:18" x14ac:dyDescent="0.3">
      <c r="N3488" t="s">
        <v>2443</v>
      </c>
      <c r="O3488">
        <v>6.1</v>
      </c>
      <c r="P3488" s="14">
        <f t="shared" si="54"/>
        <v>5.26</v>
      </c>
      <c r="Q3488">
        <f>COUNTIF(preprocessed!$D$2:$D$3791,director!N1752)</f>
        <v>2</v>
      </c>
      <c r="R3488" s="43" cm="1">
        <f t="array" ref="R3488">COUNTIF(Table2[Average imdb],"&lt;"&amp;Table2[[#This Row],[Average imdb]])/COUNT((Table2[Average imdb])-1)</f>
        <v>7.9155672823219003E-2</v>
      </c>
    </row>
    <row r="3489" spans="14:18" x14ac:dyDescent="0.3">
      <c r="N3489" t="s">
        <v>3986</v>
      </c>
      <c r="O3489">
        <v>4.5999999999999996</v>
      </c>
      <c r="P3489" s="14">
        <f t="shared" si="54"/>
        <v>5.26</v>
      </c>
      <c r="Q3489">
        <f>COUNTIF(preprocessed!$D$2:$D$3791,director!N2490)</f>
        <v>2</v>
      </c>
      <c r="R3489" s="43" cm="1">
        <f t="array" ref="R3489">COUNTIF(Table2[Average imdb],"&lt;"&amp;Table2[[#This Row],[Average imdb]])/COUNT((Table2[Average imdb])-1)</f>
        <v>7.9155672823219003E-2</v>
      </c>
    </row>
    <row r="3490" spans="14:18" x14ac:dyDescent="0.3">
      <c r="N3490" t="s">
        <v>2443</v>
      </c>
      <c r="O3490">
        <v>5.5</v>
      </c>
      <c r="P3490" s="14">
        <f t="shared" si="54"/>
        <v>5.26</v>
      </c>
      <c r="Q3490">
        <f>COUNTIF(preprocessed!$D$2:$D$3791,director!N1424)</f>
        <v>1</v>
      </c>
      <c r="R3490" s="43" cm="1">
        <f t="array" ref="R3490">COUNTIF(Table2[Average imdb],"&lt;"&amp;Table2[[#This Row],[Average imdb]])/COUNT((Table2[Average imdb])-1)</f>
        <v>7.9155672823219003E-2</v>
      </c>
    </row>
    <row r="3491" spans="14:18" x14ac:dyDescent="0.3">
      <c r="N3491" t="s">
        <v>3986</v>
      </c>
      <c r="O3491">
        <v>4.3</v>
      </c>
      <c r="P3491" s="14">
        <f t="shared" si="54"/>
        <v>5.26</v>
      </c>
      <c r="Q3491">
        <f>COUNTIF(preprocessed!$D$2:$D$3791,director!N2106)</f>
        <v>1</v>
      </c>
      <c r="R3491" s="43" cm="1">
        <f t="array" ref="R3491">COUNTIF(Table2[Average imdb],"&lt;"&amp;Table2[[#This Row],[Average imdb]])/COUNT((Table2[Average imdb])-1)</f>
        <v>7.9155672823219003E-2</v>
      </c>
    </row>
    <row r="3492" spans="14:18" x14ac:dyDescent="0.3">
      <c r="N3492" t="s">
        <v>6677</v>
      </c>
      <c r="O3492">
        <v>4.5999999999999996</v>
      </c>
      <c r="P3492" s="14">
        <f t="shared" si="54"/>
        <v>5.25</v>
      </c>
      <c r="Q3492">
        <f>COUNTIF(preprocessed!$D$2:$D$3791,director!N1785)</f>
        <v>10</v>
      </c>
      <c r="R3492" s="43" cm="1">
        <f t="array" ref="R3492">COUNTIF(Table2[Average imdb],"&lt;"&amp;Table2[[#This Row],[Average imdb]])/COUNT((Table2[Average imdb])-1)</f>
        <v>7.6517150395778361E-2</v>
      </c>
    </row>
    <row r="3493" spans="14:18" x14ac:dyDescent="0.3">
      <c r="N3493" t="s">
        <v>5307</v>
      </c>
      <c r="O3493">
        <v>6</v>
      </c>
      <c r="P3493" s="14">
        <f t="shared" si="54"/>
        <v>5.25</v>
      </c>
      <c r="Q3493">
        <f>COUNTIF(preprocessed!$D$2:$D$3791,director!N3614)</f>
        <v>6</v>
      </c>
      <c r="R3493" s="43" cm="1">
        <f t="array" ref="R3493">COUNTIF(Table2[Average imdb],"&lt;"&amp;Table2[[#This Row],[Average imdb]])/COUNT((Table2[Average imdb])-1)</f>
        <v>7.6517150395778361E-2</v>
      </c>
    </row>
    <row r="3494" spans="14:18" x14ac:dyDescent="0.3">
      <c r="N3494" t="s">
        <v>5307</v>
      </c>
      <c r="O3494">
        <v>4.5</v>
      </c>
      <c r="P3494" s="14">
        <f t="shared" si="54"/>
        <v>5.25</v>
      </c>
      <c r="Q3494">
        <f>COUNTIF(preprocessed!$D$2:$D$3791,director!N1381)</f>
        <v>5</v>
      </c>
      <c r="R3494" s="43" cm="1">
        <f t="array" ref="R3494">COUNTIF(Table2[Average imdb],"&lt;"&amp;Table2[[#This Row],[Average imdb]])/COUNT((Table2[Average imdb])-1)</f>
        <v>7.6517150395778361E-2</v>
      </c>
    </row>
    <row r="3495" spans="14:18" x14ac:dyDescent="0.3">
      <c r="N3495" t="s">
        <v>11319</v>
      </c>
      <c r="O3495">
        <v>5.6</v>
      </c>
      <c r="P3495" s="14">
        <f t="shared" si="54"/>
        <v>5.25</v>
      </c>
      <c r="Q3495">
        <f>COUNTIF(preprocessed!$D$2:$D$3791,director!N3590)</f>
        <v>2</v>
      </c>
      <c r="R3495" s="43" cm="1">
        <f t="array" ref="R3495">COUNTIF(Table2[Average imdb],"&lt;"&amp;Table2[[#This Row],[Average imdb]])/COUNT((Table2[Average imdb])-1)</f>
        <v>7.6517150395778361E-2</v>
      </c>
    </row>
    <row r="3496" spans="14:18" x14ac:dyDescent="0.3">
      <c r="N3496" t="s">
        <v>7640</v>
      </c>
      <c r="O3496">
        <v>4.9000000000000004</v>
      </c>
      <c r="P3496" s="14">
        <f t="shared" si="54"/>
        <v>5.25</v>
      </c>
      <c r="Q3496">
        <f>COUNTIF(preprocessed!$D$2:$D$3791,director!N2538)</f>
        <v>1</v>
      </c>
      <c r="R3496" s="43" cm="1">
        <f t="array" ref="R3496">COUNTIF(Table2[Average imdb],"&lt;"&amp;Table2[[#This Row],[Average imdb]])/COUNT((Table2[Average imdb])-1)</f>
        <v>7.6517150395778361E-2</v>
      </c>
    </row>
    <row r="3497" spans="14:18" x14ac:dyDescent="0.3">
      <c r="N3497" t="s">
        <v>11319</v>
      </c>
      <c r="O3497">
        <v>4.9000000000000004</v>
      </c>
      <c r="P3497" s="14">
        <f t="shared" si="54"/>
        <v>5.25</v>
      </c>
      <c r="Q3497">
        <f>COUNTIF(preprocessed!$D$2:$D$3791,director!N3143)</f>
        <v>1</v>
      </c>
      <c r="R3497" s="43" cm="1">
        <f t="array" ref="R3497">COUNTIF(Table2[Average imdb],"&lt;"&amp;Table2[[#This Row],[Average imdb]])/COUNT((Table2[Average imdb])-1)</f>
        <v>7.6517150395778361E-2</v>
      </c>
    </row>
    <row r="3498" spans="14:18" x14ac:dyDescent="0.3">
      <c r="N3498" t="s">
        <v>6677</v>
      </c>
      <c r="O3498">
        <v>5.9</v>
      </c>
      <c r="P3498" s="14">
        <f t="shared" si="54"/>
        <v>5.25</v>
      </c>
      <c r="Q3498">
        <f>COUNTIF(preprocessed!$D$2:$D$3791,director!N3188)</f>
        <v>2</v>
      </c>
      <c r="R3498" s="43" cm="1">
        <f t="array" ref="R3498">COUNTIF(Table2[Average imdb],"&lt;"&amp;Table2[[#This Row],[Average imdb]])/COUNT((Table2[Average imdb])-1)</f>
        <v>7.6517150395778361E-2</v>
      </c>
    </row>
    <row r="3499" spans="14:18" x14ac:dyDescent="0.3">
      <c r="N3499" t="s">
        <v>7594</v>
      </c>
      <c r="O3499">
        <v>5.4</v>
      </c>
      <c r="P3499" s="14">
        <f t="shared" si="54"/>
        <v>5.25</v>
      </c>
      <c r="Q3499">
        <f>COUNTIF(preprocessed!$D$2:$D$3791,director!N2056)</f>
        <v>7</v>
      </c>
      <c r="R3499" s="43" cm="1">
        <f t="array" ref="R3499">COUNTIF(Table2[Average imdb],"&lt;"&amp;Table2[[#This Row],[Average imdb]])/COUNT((Table2[Average imdb])-1)</f>
        <v>7.6517150395778361E-2</v>
      </c>
    </row>
    <row r="3500" spans="14:18" x14ac:dyDescent="0.3">
      <c r="N3500" t="s">
        <v>7640</v>
      </c>
      <c r="O3500">
        <v>5.6</v>
      </c>
      <c r="P3500" s="14">
        <f t="shared" si="54"/>
        <v>5.25</v>
      </c>
      <c r="Q3500">
        <f>COUNTIF(preprocessed!$D$2:$D$3791,director!N2070)</f>
        <v>1</v>
      </c>
      <c r="R3500" s="43" cm="1">
        <f t="array" ref="R3500">COUNTIF(Table2[Average imdb],"&lt;"&amp;Table2[[#This Row],[Average imdb]])/COUNT((Table2[Average imdb])-1)</f>
        <v>7.6517150395778361E-2</v>
      </c>
    </row>
    <row r="3501" spans="14:18" x14ac:dyDescent="0.3">
      <c r="N3501" t="s">
        <v>7594</v>
      </c>
      <c r="O3501">
        <v>5.0999999999999996</v>
      </c>
      <c r="P3501" s="14">
        <f t="shared" si="54"/>
        <v>5.25</v>
      </c>
      <c r="Q3501">
        <f>COUNTIF(preprocessed!$D$2:$D$3791,director!N2941)</f>
        <v>1</v>
      </c>
      <c r="R3501" s="43" cm="1">
        <f t="array" ref="R3501">COUNTIF(Table2[Average imdb],"&lt;"&amp;Table2[[#This Row],[Average imdb]])/COUNT((Table2[Average imdb])-1)</f>
        <v>7.6517150395778361E-2</v>
      </c>
    </row>
    <row r="3502" spans="14:18" x14ac:dyDescent="0.3">
      <c r="N3502" t="s">
        <v>1325</v>
      </c>
      <c r="O3502">
        <v>4.7</v>
      </c>
      <c r="P3502" s="14">
        <f t="shared" si="54"/>
        <v>5.2200000000000006</v>
      </c>
      <c r="Q3502">
        <f>COUNTIF(preprocessed!$D$2:$D$3791,director!N1202)</f>
        <v>13</v>
      </c>
      <c r="R3502" s="43" cm="1">
        <f t="array" ref="R3502">COUNTIF(Table2[Average imdb],"&lt;"&amp;Table2[[#This Row],[Average imdb]])/COUNT((Table2[Average imdb])-1)</f>
        <v>7.5197889182058053E-2</v>
      </c>
    </row>
    <row r="3503" spans="14:18" x14ac:dyDescent="0.3">
      <c r="N3503" t="s">
        <v>1325</v>
      </c>
      <c r="O3503">
        <v>4.2</v>
      </c>
      <c r="P3503" s="14">
        <f t="shared" si="54"/>
        <v>5.2200000000000006</v>
      </c>
      <c r="Q3503">
        <f>COUNTIF(preprocessed!$D$2:$D$3791,director!N481)</f>
        <v>5</v>
      </c>
      <c r="R3503" s="43" cm="1">
        <f t="array" ref="R3503">COUNTIF(Table2[Average imdb],"&lt;"&amp;Table2[[#This Row],[Average imdb]])/COUNT((Table2[Average imdb])-1)</f>
        <v>7.5197889182058053E-2</v>
      </c>
    </row>
    <row r="3504" spans="14:18" x14ac:dyDescent="0.3">
      <c r="N3504" t="s">
        <v>1325</v>
      </c>
      <c r="O3504">
        <v>5.7</v>
      </c>
      <c r="P3504" s="14">
        <f t="shared" si="54"/>
        <v>5.2200000000000006</v>
      </c>
      <c r="Q3504">
        <f>COUNTIF(preprocessed!$D$2:$D$3791,director!N742)</f>
        <v>2</v>
      </c>
      <c r="R3504" s="43" cm="1">
        <f t="array" ref="R3504">COUNTIF(Table2[Average imdb],"&lt;"&amp;Table2[[#This Row],[Average imdb]])/COUNT((Table2[Average imdb])-1)</f>
        <v>7.5197889182058053E-2</v>
      </c>
    </row>
    <row r="3505" spans="14:18" x14ac:dyDescent="0.3">
      <c r="N3505" t="s">
        <v>1325</v>
      </c>
      <c r="O3505">
        <v>5.7</v>
      </c>
      <c r="P3505" s="14">
        <f t="shared" si="54"/>
        <v>5.2200000000000006</v>
      </c>
      <c r="Q3505">
        <f>COUNTIF(preprocessed!$D$2:$D$3791,director!N294)</f>
        <v>1</v>
      </c>
      <c r="R3505" s="43" cm="1">
        <f t="array" ref="R3505">COUNTIF(Table2[Average imdb],"&lt;"&amp;Table2[[#This Row],[Average imdb]])/COUNT((Table2[Average imdb])-1)</f>
        <v>7.5197889182058053E-2</v>
      </c>
    </row>
    <row r="3506" spans="14:18" x14ac:dyDescent="0.3">
      <c r="N3506" t="s">
        <v>1325</v>
      </c>
      <c r="O3506">
        <v>5.8</v>
      </c>
      <c r="P3506" s="14">
        <f t="shared" si="54"/>
        <v>5.2200000000000006</v>
      </c>
      <c r="Q3506">
        <f>COUNTIF(preprocessed!$D$2:$D$3791,director!N1639)</f>
        <v>1</v>
      </c>
      <c r="R3506" s="43" cm="1">
        <f t="array" ref="R3506">COUNTIF(Table2[Average imdb],"&lt;"&amp;Table2[[#This Row],[Average imdb]])/COUNT((Table2[Average imdb])-1)</f>
        <v>7.5197889182058053E-2</v>
      </c>
    </row>
    <row r="3507" spans="14:18" x14ac:dyDescent="0.3">
      <c r="N3507" t="s">
        <v>9249</v>
      </c>
      <c r="O3507">
        <v>6.1</v>
      </c>
      <c r="P3507" s="14">
        <f t="shared" si="54"/>
        <v>5.1999999999999993</v>
      </c>
      <c r="Q3507">
        <f>COUNTIF(preprocessed!$D$2:$D$3791,director!N2548)</f>
        <v>8</v>
      </c>
      <c r="R3507" s="43" cm="1">
        <f t="array" ref="R3507">COUNTIF(Table2[Average imdb],"&lt;"&amp;Table2[[#This Row],[Average imdb]])/COUNT((Table2[Average imdb])-1)</f>
        <v>6.886543535620053E-2</v>
      </c>
    </row>
    <row r="3508" spans="14:18" x14ac:dyDescent="0.3">
      <c r="N3508" t="s">
        <v>1943</v>
      </c>
      <c r="O3508">
        <v>5.8</v>
      </c>
      <c r="P3508" s="14">
        <f t="shared" si="54"/>
        <v>5.1999999999999993</v>
      </c>
      <c r="Q3508">
        <f>COUNTIF(preprocessed!$D$2:$D$3791,director!N1012)</f>
        <v>19</v>
      </c>
      <c r="R3508" s="43" cm="1">
        <f t="array" ref="R3508">COUNTIF(Table2[Average imdb],"&lt;"&amp;Table2[[#This Row],[Average imdb]])/COUNT((Table2[Average imdb])-1)</f>
        <v>6.886543535620053E-2</v>
      </c>
    </row>
    <row r="3509" spans="14:18" x14ac:dyDescent="0.3">
      <c r="N3509" t="s">
        <v>1943</v>
      </c>
      <c r="O3509">
        <v>4.5999999999999996</v>
      </c>
      <c r="P3509" s="14">
        <f t="shared" si="54"/>
        <v>5.1999999999999993</v>
      </c>
      <c r="Q3509">
        <f>COUNTIF(preprocessed!$D$2:$D$3791,director!N452)</f>
        <v>1</v>
      </c>
      <c r="R3509" s="43" cm="1">
        <f t="array" ref="R3509">COUNTIF(Table2[Average imdb],"&lt;"&amp;Table2[[#This Row],[Average imdb]])/COUNT((Table2[Average imdb])-1)</f>
        <v>6.886543535620053E-2</v>
      </c>
    </row>
    <row r="3510" spans="14:18" x14ac:dyDescent="0.3">
      <c r="N3510" t="s">
        <v>9249</v>
      </c>
      <c r="O3510">
        <v>4.3</v>
      </c>
      <c r="P3510" s="14">
        <f t="shared" si="54"/>
        <v>5.1999999999999993</v>
      </c>
      <c r="Q3510">
        <f>COUNTIF(preprocessed!$D$2:$D$3791,director!N3530)</f>
        <v>1</v>
      </c>
      <c r="R3510" s="43" cm="1">
        <f t="array" ref="R3510">COUNTIF(Table2[Average imdb],"&lt;"&amp;Table2[[#This Row],[Average imdb]])/COUNT((Table2[Average imdb])-1)</f>
        <v>6.886543535620053E-2</v>
      </c>
    </row>
    <row r="3511" spans="14:18" x14ac:dyDescent="0.3">
      <c r="N3511" t="s">
        <v>6626</v>
      </c>
      <c r="O3511">
        <v>5.2</v>
      </c>
      <c r="P3511" s="14">
        <f t="shared" si="54"/>
        <v>5.2</v>
      </c>
      <c r="Q3511">
        <f>COUNTIF(preprocessed!$D$2:$D$3791,director!N1770)</f>
        <v>3</v>
      </c>
      <c r="R3511" s="43" cm="1">
        <f t="array" ref="R3511">COUNTIF(Table2[Average imdb],"&lt;"&amp;Table2[[#This Row],[Average imdb]])/COUNT((Table2[Average imdb])-1)</f>
        <v>6.886543535620053E-2</v>
      </c>
    </row>
    <row r="3512" spans="14:18" x14ac:dyDescent="0.3">
      <c r="N3512" t="s">
        <v>11148</v>
      </c>
      <c r="O3512">
        <v>5.2</v>
      </c>
      <c r="P3512" s="14">
        <f t="shared" si="54"/>
        <v>5.2</v>
      </c>
      <c r="Q3512">
        <f>COUNTIF(preprocessed!$D$2:$D$3791,director!N3097)</f>
        <v>9</v>
      </c>
      <c r="R3512" s="43" cm="1">
        <f t="array" ref="R3512">COUNTIF(Table2[Average imdb],"&lt;"&amp;Table2[[#This Row],[Average imdb]])/COUNT((Table2[Average imdb])-1)</f>
        <v>6.886543535620053E-2</v>
      </c>
    </row>
    <row r="3513" spans="14:18" x14ac:dyDescent="0.3">
      <c r="N3513" t="s">
        <v>4349</v>
      </c>
      <c r="O3513">
        <v>5.2</v>
      </c>
      <c r="P3513" s="14">
        <f t="shared" si="54"/>
        <v>5.2</v>
      </c>
      <c r="Q3513">
        <f>COUNTIF(preprocessed!$D$2:$D$3791,director!N1109)</f>
        <v>8</v>
      </c>
      <c r="R3513" s="43" cm="1">
        <f t="array" ref="R3513">COUNTIF(Table2[Average imdb],"&lt;"&amp;Table2[[#This Row],[Average imdb]])/COUNT((Table2[Average imdb])-1)</f>
        <v>6.886543535620053E-2</v>
      </c>
    </row>
    <row r="3514" spans="14:18" x14ac:dyDescent="0.3">
      <c r="N3514" t="s">
        <v>8095</v>
      </c>
      <c r="O3514">
        <v>5.4</v>
      </c>
      <c r="P3514" s="14">
        <f t="shared" si="54"/>
        <v>5.2</v>
      </c>
      <c r="Q3514">
        <f>COUNTIF(preprocessed!$D$2:$D$3791,director!N2891)</f>
        <v>8</v>
      </c>
      <c r="R3514" s="43" cm="1">
        <f t="array" ref="R3514">COUNTIF(Table2[Average imdb],"&lt;"&amp;Table2[[#This Row],[Average imdb]])/COUNT((Table2[Average imdb])-1)</f>
        <v>6.886543535620053E-2</v>
      </c>
    </row>
    <row r="3515" spans="14:18" x14ac:dyDescent="0.3">
      <c r="N3515" t="s">
        <v>4506</v>
      </c>
      <c r="O3515">
        <v>5.2</v>
      </c>
      <c r="P3515" s="14">
        <f t="shared" si="54"/>
        <v>5.2</v>
      </c>
      <c r="Q3515">
        <f>COUNTIF(preprocessed!$D$2:$D$3791,director!N1156)</f>
        <v>2</v>
      </c>
      <c r="R3515" s="43" cm="1">
        <f t="array" ref="R3515">COUNTIF(Table2[Average imdb],"&lt;"&amp;Table2[[#This Row],[Average imdb]])/COUNT((Table2[Average imdb])-1)</f>
        <v>6.886543535620053E-2</v>
      </c>
    </row>
    <row r="3516" spans="14:18" x14ac:dyDescent="0.3">
      <c r="N3516" t="s">
        <v>9985</v>
      </c>
      <c r="O3516">
        <v>5.2</v>
      </c>
      <c r="P3516" s="14">
        <f t="shared" si="54"/>
        <v>5.2</v>
      </c>
      <c r="Q3516">
        <f>COUNTIF(preprocessed!$D$2:$D$3791,director!N2766)</f>
        <v>5</v>
      </c>
      <c r="R3516" s="43" cm="1">
        <f t="array" ref="R3516">COUNTIF(Table2[Average imdb],"&lt;"&amp;Table2[[#This Row],[Average imdb]])/COUNT((Table2[Average imdb])-1)</f>
        <v>6.886543535620053E-2</v>
      </c>
    </row>
    <row r="3517" spans="14:18" x14ac:dyDescent="0.3">
      <c r="N3517" t="s">
        <v>10541</v>
      </c>
      <c r="O3517">
        <v>5.2</v>
      </c>
      <c r="P3517" s="14">
        <f t="shared" si="54"/>
        <v>5.2</v>
      </c>
      <c r="Q3517">
        <f>COUNTIF(preprocessed!$D$2:$D$3791,director!N2926)</f>
        <v>5</v>
      </c>
      <c r="R3517" s="43" cm="1">
        <f t="array" ref="R3517">COUNTIF(Table2[Average imdb],"&lt;"&amp;Table2[[#This Row],[Average imdb]])/COUNT((Table2[Average imdb])-1)</f>
        <v>6.886543535620053E-2</v>
      </c>
    </row>
    <row r="3518" spans="14:18" x14ac:dyDescent="0.3">
      <c r="N3518" t="s">
        <v>11934</v>
      </c>
      <c r="O3518">
        <v>5.2</v>
      </c>
      <c r="P3518" s="14">
        <f t="shared" si="54"/>
        <v>5.2</v>
      </c>
      <c r="Q3518">
        <f>COUNTIF(preprocessed!$D$2:$D$3791,director!N3309)</f>
        <v>1</v>
      </c>
      <c r="R3518" s="43" cm="1">
        <f t="array" ref="R3518">COUNTIF(Table2[Average imdb],"&lt;"&amp;Table2[[#This Row],[Average imdb]])/COUNT((Table2[Average imdb])-1)</f>
        <v>6.886543535620053E-2</v>
      </c>
    </row>
    <row r="3519" spans="14:18" x14ac:dyDescent="0.3">
      <c r="N3519" t="s">
        <v>5941</v>
      </c>
      <c r="O3519">
        <v>5.2</v>
      </c>
      <c r="P3519" s="14">
        <f t="shared" si="54"/>
        <v>5.2</v>
      </c>
      <c r="Q3519">
        <f>COUNTIF(preprocessed!$D$2:$D$3791,director!N1567)</f>
        <v>2</v>
      </c>
      <c r="R3519" s="43" cm="1">
        <f t="array" ref="R3519">COUNTIF(Table2[Average imdb],"&lt;"&amp;Table2[[#This Row],[Average imdb]])/COUNT((Table2[Average imdb])-1)</f>
        <v>6.886543535620053E-2</v>
      </c>
    </row>
    <row r="3520" spans="14:18" x14ac:dyDescent="0.3">
      <c r="N3520" t="s">
        <v>8095</v>
      </c>
      <c r="O3520">
        <v>5</v>
      </c>
      <c r="P3520" s="14">
        <f t="shared" si="54"/>
        <v>5.2</v>
      </c>
      <c r="Q3520">
        <f>COUNTIF(preprocessed!$D$2:$D$3791,director!N2205)</f>
        <v>4</v>
      </c>
      <c r="R3520" s="43" cm="1">
        <f t="array" ref="R3520">COUNTIF(Table2[Average imdb],"&lt;"&amp;Table2[[#This Row],[Average imdb]])/COUNT((Table2[Average imdb])-1)</f>
        <v>6.886543535620053E-2</v>
      </c>
    </row>
    <row r="3521" spans="14:18" x14ac:dyDescent="0.3">
      <c r="N3521" t="s">
        <v>11408</v>
      </c>
      <c r="O3521">
        <v>5.2</v>
      </c>
      <c r="P3521" s="14">
        <f t="shared" si="54"/>
        <v>5.2</v>
      </c>
      <c r="Q3521">
        <f>COUNTIF(preprocessed!$D$2:$D$3791,director!N3165)</f>
        <v>4</v>
      </c>
      <c r="R3521" s="43" cm="1">
        <f t="array" ref="R3521">COUNTIF(Table2[Average imdb],"&lt;"&amp;Table2[[#This Row],[Average imdb]])/COUNT((Table2[Average imdb])-1)</f>
        <v>6.886543535620053E-2</v>
      </c>
    </row>
    <row r="3522" spans="14:18" x14ac:dyDescent="0.3">
      <c r="N3522" t="s">
        <v>6479</v>
      </c>
      <c r="O3522">
        <v>5.2</v>
      </c>
      <c r="P3522" s="14">
        <f t="shared" ref="P3522:P3585" si="55">AVERAGEIF($N$2:$N$3791,N3522,$O$2:$O$3791)</f>
        <v>5.2</v>
      </c>
      <c r="Q3522">
        <f>COUNTIF(preprocessed!$D$2:$D$3791,director!N1724)</f>
        <v>3</v>
      </c>
      <c r="R3522" s="43" cm="1">
        <f t="array" ref="R3522">COUNTIF(Table2[Average imdb],"&lt;"&amp;Table2[[#This Row],[Average imdb]])/COUNT((Table2[Average imdb])-1)</f>
        <v>6.886543535620053E-2</v>
      </c>
    </row>
    <row r="3523" spans="14:18" x14ac:dyDescent="0.3">
      <c r="N3523" t="s">
        <v>11507</v>
      </c>
      <c r="O3523">
        <v>5.2</v>
      </c>
      <c r="P3523" s="14">
        <f t="shared" si="55"/>
        <v>5.2</v>
      </c>
      <c r="Q3523">
        <f>COUNTIF(preprocessed!$D$2:$D$3791,director!N3192)</f>
        <v>3</v>
      </c>
      <c r="R3523" s="43" cm="1">
        <f t="array" ref="R3523">COUNTIF(Table2[Average imdb],"&lt;"&amp;Table2[[#This Row],[Average imdb]])/COUNT((Table2[Average imdb])-1)</f>
        <v>6.886543535620053E-2</v>
      </c>
    </row>
    <row r="3524" spans="14:18" x14ac:dyDescent="0.3">
      <c r="N3524" t="s">
        <v>12020</v>
      </c>
      <c r="O3524">
        <v>5.2</v>
      </c>
      <c r="P3524" s="14">
        <f t="shared" si="55"/>
        <v>5.2</v>
      </c>
      <c r="Q3524">
        <f>COUNTIF(preprocessed!$D$2:$D$3791,director!N3329)</f>
        <v>5</v>
      </c>
      <c r="R3524" s="43" cm="1">
        <f t="array" ref="R3524">COUNTIF(Table2[Average imdb],"&lt;"&amp;Table2[[#This Row],[Average imdb]])/COUNT((Table2[Average imdb])-1)</f>
        <v>6.886543535620053E-2</v>
      </c>
    </row>
    <row r="3525" spans="14:18" x14ac:dyDescent="0.3">
      <c r="N3525" t="s">
        <v>2017</v>
      </c>
      <c r="O3525">
        <v>5.2</v>
      </c>
      <c r="P3525" s="14">
        <f t="shared" si="55"/>
        <v>5.2</v>
      </c>
      <c r="Q3525">
        <f>COUNTIF(preprocessed!$D$2:$D$3791,director!N470)</f>
        <v>1</v>
      </c>
      <c r="R3525" s="43" cm="1">
        <f t="array" ref="R3525">COUNTIF(Table2[Average imdb],"&lt;"&amp;Table2[[#This Row],[Average imdb]])/COUNT((Table2[Average imdb])-1)</f>
        <v>6.886543535620053E-2</v>
      </c>
    </row>
    <row r="3526" spans="14:18" x14ac:dyDescent="0.3">
      <c r="N3526" t="s">
        <v>4973</v>
      </c>
      <c r="O3526">
        <v>5.2</v>
      </c>
      <c r="P3526" s="14">
        <f t="shared" si="55"/>
        <v>5.2</v>
      </c>
      <c r="Q3526">
        <f>COUNTIF(preprocessed!$D$2:$D$3791,director!N1283)</f>
        <v>1</v>
      </c>
      <c r="R3526" s="43" cm="1">
        <f t="array" ref="R3526">COUNTIF(Table2[Average imdb],"&lt;"&amp;Table2[[#This Row],[Average imdb]])/COUNT((Table2[Average imdb])-1)</f>
        <v>6.886543535620053E-2</v>
      </c>
    </row>
    <row r="3527" spans="14:18" x14ac:dyDescent="0.3">
      <c r="N3527" t="s">
        <v>5428</v>
      </c>
      <c r="O3527">
        <v>5.2</v>
      </c>
      <c r="P3527" s="14">
        <f t="shared" si="55"/>
        <v>5.2</v>
      </c>
      <c r="Q3527">
        <f>COUNTIF(preprocessed!$D$2:$D$3791,director!N1415)</f>
        <v>2</v>
      </c>
      <c r="R3527" s="43" cm="1">
        <f t="array" ref="R3527">COUNTIF(Table2[Average imdb],"&lt;"&amp;Table2[[#This Row],[Average imdb]])/COUNT((Table2[Average imdb])-1)</f>
        <v>6.886543535620053E-2</v>
      </c>
    </row>
    <row r="3528" spans="14:18" x14ac:dyDescent="0.3">
      <c r="N3528" t="s">
        <v>10089</v>
      </c>
      <c r="O3528">
        <v>5.2</v>
      </c>
      <c r="P3528" s="14">
        <f t="shared" si="55"/>
        <v>5.2</v>
      </c>
      <c r="Q3528">
        <f>COUNTIF(preprocessed!$D$2:$D$3791,director!N2800)</f>
        <v>4</v>
      </c>
      <c r="R3528" s="43" cm="1">
        <f t="array" ref="R3528">COUNTIF(Table2[Average imdb],"&lt;"&amp;Table2[[#This Row],[Average imdb]])/COUNT((Table2[Average imdb])-1)</f>
        <v>6.886543535620053E-2</v>
      </c>
    </row>
    <row r="3529" spans="14:18" x14ac:dyDescent="0.3">
      <c r="N3529" t="s">
        <v>10179</v>
      </c>
      <c r="O3529">
        <v>5.2</v>
      </c>
      <c r="P3529" s="14">
        <f t="shared" si="55"/>
        <v>5.2</v>
      </c>
      <c r="Q3529">
        <f>COUNTIF(preprocessed!$D$2:$D$3791,director!N2825)</f>
        <v>3</v>
      </c>
      <c r="R3529" s="43" cm="1">
        <f t="array" ref="R3529">COUNTIF(Table2[Average imdb],"&lt;"&amp;Table2[[#This Row],[Average imdb]])/COUNT((Table2[Average imdb])-1)</f>
        <v>6.886543535620053E-2</v>
      </c>
    </row>
    <row r="3530" spans="14:18" x14ac:dyDescent="0.3">
      <c r="N3530" t="s">
        <v>13295</v>
      </c>
      <c r="O3530">
        <v>5.2</v>
      </c>
      <c r="P3530" s="14">
        <f t="shared" si="55"/>
        <v>5.2</v>
      </c>
      <c r="Q3530">
        <f>COUNTIF(preprocessed!$D$2:$D$3791,director!N3645)</f>
        <v>1</v>
      </c>
      <c r="R3530" s="43" cm="1">
        <f t="array" ref="R3530">COUNTIF(Table2[Average imdb],"&lt;"&amp;Table2[[#This Row],[Average imdb]])/COUNT((Table2[Average imdb])-1)</f>
        <v>6.886543535620053E-2</v>
      </c>
    </row>
    <row r="3531" spans="14:18" x14ac:dyDescent="0.3">
      <c r="N3531" t="s">
        <v>2752</v>
      </c>
      <c r="O3531">
        <v>5.8</v>
      </c>
      <c r="P3531" s="14">
        <f t="shared" si="55"/>
        <v>5.1749999999999998</v>
      </c>
      <c r="Q3531">
        <f>COUNTIF(preprocessed!$D$2:$D$3791,director!N2761)</f>
        <v>9</v>
      </c>
      <c r="R3531" s="43" cm="1">
        <f t="array" ref="R3531">COUNTIF(Table2[Average imdb],"&lt;"&amp;Table2[[#This Row],[Average imdb]])/COUNT((Table2[Average imdb])-1)</f>
        <v>6.7810026385224279E-2</v>
      </c>
    </row>
    <row r="3532" spans="14:18" x14ac:dyDescent="0.3">
      <c r="N3532" t="s">
        <v>2752</v>
      </c>
      <c r="O3532">
        <v>5.4</v>
      </c>
      <c r="P3532" s="14">
        <f t="shared" si="55"/>
        <v>5.1749999999999998</v>
      </c>
      <c r="Q3532">
        <f>COUNTIF(preprocessed!$D$2:$D$3791,director!N1990)</f>
        <v>8</v>
      </c>
      <c r="R3532" s="43" cm="1">
        <f t="array" ref="R3532">COUNTIF(Table2[Average imdb],"&lt;"&amp;Table2[[#This Row],[Average imdb]])/COUNT((Table2[Average imdb])-1)</f>
        <v>6.7810026385224279E-2</v>
      </c>
    </row>
    <row r="3533" spans="14:18" x14ac:dyDescent="0.3">
      <c r="N3533" t="s">
        <v>2752</v>
      </c>
      <c r="O3533">
        <v>4.3</v>
      </c>
      <c r="P3533" s="14">
        <f t="shared" si="55"/>
        <v>5.1749999999999998</v>
      </c>
      <c r="Q3533">
        <f>COUNTIF(preprocessed!$D$2:$D$3791,director!N665)</f>
        <v>3</v>
      </c>
      <c r="R3533" s="43" cm="1">
        <f t="array" ref="R3533">COUNTIF(Table2[Average imdb],"&lt;"&amp;Table2[[#This Row],[Average imdb]])/COUNT((Table2[Average imdb])-1)</f>
        <v>6.7810026385224279E-2</v>
      </c>
    </row>
    <row r="3534" spans="14:18" x14ac:dyDescent="0.3">
      <c r="N3534" t="s">
        <v>2752</v>
      </c>
      <c r="O3534">
        <v>5.2</v>
      </c>
      <c r="P3534" s="14">
        <f t="shared" si="55"/>
        <v>5.1749999999999998</v>
      </c>
      <c r="Q3534">
        <f>COUNTIF(preprocessed!$D$2:$D$3791,director!N1022)</f>
        <v>1</v>
      </c>
      <c r="R3534" s="43" cm="1">
        <f t="array" ref="R3534">COUNTIF(Table2[Average imdb],"&lt;"&amp;Table2[[#This Row],[Average imdb]])/COUNT((Table2[Average imdb])-1)</f>
        <v>6.7810026385224279E-2</v>
      </c>
    </row>
    <row r="3535" spans="14:18" x14ac:dyDescent="0.3">
      <c r="N3535" t="s">
        <v>8312</v>
      </c>
      <c r="O3535">
        <v>4.8</v>
      </c>
      <c r="P3535" s="14">
        <f t="shared" si="55"/>
        <v>5.15</v>
      </c>
      <c r="Q3535">
        <f>COUNTIF(preprocessed!$D$2:$D$3791,director!N2267)</f>
        <v>1</v>
      </c>
      <c r="R3535" s="43" cm="1">
        <f t="array" ref="R3535">COUNTIF(Table2[Average imdb],"&lt;"&amp;Table2[[#This Row],[Average imdb]])/COUNT((Table2[Average imdb])-1)</f>
        <v>6.7282321899736153E-2</v>
      </c>
    </row>
    <row r="3536" spans="14:18" x14ac:dyDescent="0.3">
      <c r="N3536" t="s">
        <v>8312</v>
      </c>
      <c r="O3536">
        <v>5.5</v>
      </c>
      <c r="P3536" s="14">
        <f t="shared" si="55"/>
        <v>5.15</v>
      </c>
      <c r="Q3536">
        <f>COUNTIF(preprocessed!$D$2:$D$3791,director!N2398)</f>
        <v>1</v>
      </c>
      <c r="R3536" s="43" cm="1">
        <f t="array" ref="R3536">COUNTIF(Table2[Average imdb],"&lt;"&amp;Table2[[#This Row],[Average imdb]])/COUNT((Table2[Average imdb])-1)</f>
        <v>6.7282321899736153E-2</v>
      </c>
    </row>
    <row r="3537" spans="14:18" x14ac:dyDescent="0.3">
      <c r="N3537" t="s">
        <v>4654</v>
      </c>
      <c r="O3537">
        <v>5.7</v>
      </c>
      <c r="P3537" s="14">
        <f t="shared" si="55"/>
        <v>5.0999999999999996</v>
      </c>
      <c r="Q3537">
        <f>COUNTIF(preprocessed!$D$2:$D$3791,director!N1197)</f>
        <v>13</v>
      </c>
      <c r="R3537" s="43" cm="1">
        <f t="array" ref="R3537">COUNTIF(Table2[Average imdb],"&lt;"&amp;Table2[[#This Row],[Average imdb]])/COUNT((Table2[Average imdb])-1)</f>
        <v>5.9366754617414245E-2</v>
      </c>
    </row>
    <row r="3538" spans="14:18" x14ac:dyDescent="0.3">
      <c r="N3538" t="s">
        <v>8970</v>
      </c>
      <c r="O3538">
        <v>5.0999999999999996</v>
      </c>
      <c r="P3538" s="14">
        <f t="shared" si="55"/>
        <v>5.0999999999999996</v>
      </c>
      <c r="Q3538">
        <f>COUNTIF(preprocessed!$D$2:$D$3791,director!N2463)</f>
        <v>9</v>
      </c>
      <c r="R3538" s="43" cm="1">
        <f t="array" ref="R3538">COUNTIF(Table2[Average imdb],"&lt;"&amp;Table2[[#This Row],[Average imdb]])/COUNT((Table2[Average imdb])-1)</f>
        <v>5.9366754617414245E-2</v>
      </c>
    </row>
    <row r="3539" spans="14:18" x14ac:dyDescent="0.3">
      <c r="N3539" t="s">
        <v>9822</v>
      </c>
      <c r="O3539">
        <v>5.0999999999999996</v>
      </c>
      <c r="P3539" s="14">
        <f t="shared" si="55"/>
        <v>5.0999999999999996</v>
      </c>
      <c r="Q3539">
        <f>COUNTIF(preprocessed!$D$2:$D$3791,director!N2717)</f>
        <v>4</v>
      </c>
      <c r="R3539" s="43" cm="1">
        <f t="array" ref="R3539">COUNTIF(Table2[Average imdb],"&lt;"&amp;Table2[[#This Row],[Average imdb]])/COUNT((Table2[Average imdb])-1)</f>
        <v>5.9366754617414245E-2</v>
      </c>
    </row>
    <row r="3540" spans="14:18" x14ac:dyDescent="0.3">
      <c r="N3540" t="s">
        <v>11427</v>
      </c>
      <c r="O3540">
        <v>5.0999999999999996</v>
      </c>
      <c r="P3540" s="14">
        <f t="shared" si="55"/>
        <v>5.0999999999999996</v>
      </c>
      <c r="Q3540">
        <f>COUNTIF(preprocessed!$D$2:$D$3791,director!N3171)</f>
        <v>8</v>
      </c>
      <c r="R3540" s="43" cm="1">
        <f t="array" ref="R3540">COUNTIF(Table2[Average imdb],"&lt;"&amp;Table2[[#This Row],[Average imdb]])/COUNT((Table2[Average imdb])-1)</f>
        <v>5.9366754617414245E-2</v>
      </c>
    </row>
    <row r="3541" spans="14:18" x14ac:dyDescent="0.3">
      <c r="N3541" t="s">
        <v>4654</v>
      </c>
      <c r="O3541">
        <v>4.5</v>
      </c>
      <c r="P3541" s="14">
        <f t="shared" si="55"/>
        <v>5.0999999999999996</v>
      </c>
      <c r="Q3541">
        <f>COUNTIF(preprocessed!$D$2:$D$3791,director!N1235)</f>
        <v>6</v>
      </c>
      <c r="R3541" s="43" cm="1">
        <f t="array" ref="R3541">COUNTIF(Table2[Average imdb],"&lt;"&amp;Table2[[#This Row],[Average imdb]])/COUNT((Table2[Average imdb])-1)</f>
        <v>5.9366754617414245E-2</v>
      </c>
    </row>
    <row r="3542" spans="14:18" x14ac:dyDescent="0.3">
      <c r="N3542" t="s">
        <v>13261</v>
      </c>
      <c r="O3542">
        <v>5.0999999999999996</v>
      </c>
      <c r="P3542" s="14">
        <f t="shared" si="55"/>
        <v>5.0999999999999996</v>
      </c>
      <c r="Q3542">
        <f>COUNTIF(preprocessed!$D$2:$D$3791,director!N3636)</f>
        <v>6</v>
      </c>
      <c r="R3542" s="43" cm="1">
        <f t="array" ref="R3542">COUNTIF(Table2[Average imdb],"&lt;"&amp;Table2[[#This Row],[Average imdb]])/COUNT((Table2[Average imdb])-1)</f>
        <v>5.9366754617414245E-2</v>
      </c>
    </row>
    <row r="3543" spans="14:18" x14ac:dyDescent="0.3">
      <c r="N3543" t="s">
        <v>9027</v>
      </c>
      <c r="O3543">
        <v>4.7</v>
      </c>
      <c r="P3543" s="14">
        <f t="shared" si="55"/>
        <v>5.0999999999999996</v>
      </c>
      <c r="Q3543">
        <f>COUNTIF(preprocessed!$D$2:$D$3791,director!N2768)</f>
        <v>5</v>
      </c>
      <c r="R3543" s="43" cm="1">
        <f t="array" ref="R3543">COUNTIF(Table2[Average imdb],"&lt;"&amp;Table2[[#This Row],[Average imdb]])/COUNT((Table2[Average imdb])-1)</f>
        <v>5.9366754617414245E-2</v>
      </c>
    </row>
    <row r="3544" spans="14:18" x14ac:dyDescent="0.3">
      <c r="N3544" t="s">
        <v>6118</v>
      </c>
      <c r="O3544">
        <v>5.3</v>
      </c>
      <c r="P3544" s="14">
        <f t="shared" si="55"/>
        <v>5.0999999999999996</v>
      </c>
      <c r="Q3544">
        <f>COUNTIF(preprocessed!$D$2:$D$3791,director!N1616)</f>
        <v>1</v>
      </c>
      <c r="R3544" s="43" cm="1">
        <f t="array" ref="R3544">COUNTIF(Table2[Average imdb],"&lt;"&amp;Table2[[#This Row],[Average imdb]])/COUNT((Table2[Average imdb])-1)</f>
        <v>5.9366754617414245E-2</v>
      </c>
    </row>
    <row r="3545" spans="14:18" x14ac:dyDescent="0.3">
      <c r="N3545" t="s">
        <v>6118</v>
      </c>
      <c r="O3545">
        <v>4.9000000000000004</v>
      </c>
      <c r="P3545" s="14">
        <f t="shared" si="55"/>
        <v>5.0999999999999996</v>
      </c>
      <c r="Q3545">
        <f>COUNTIF(preprocessed!$D$2:$D$3791,director!N1987)</f>
        <v>4</v>
      </c>
      <c r="R3545" s="43" cm="1">
        <f t="array" ref="R3545">COUNTIF(Table2[Average imdb],"&lt;"&amp;Table2[[#This Row],[Average imdb]])/COUNT((Table2[Average imdb])-1)</f>
        <v>5.9366754617414245E-2</v>
      </c>
    </row>
    <row r="3546" spans="14:18" x14ac:dyDescent="0.3">
      <c r="N3546" t="s">
        <v>8273</v>
      </c>
      <c r="O3546">
        <v>5.0999999999999996</v>
      </c>
      <c r="P3546" s="14">
        <f t="shared" si="55"/>
        <v>5.0999999999999996</v>
      </c>
      <c r="Q3546">
        <f>COUNTIF(preprocessed!$D$2:$D$3791,director!N2254)</f>
        <v>1</v>
      </c>
      <c r="R3546" s="43" cm="1">
        <f t="array" ref="R3546">COUNTIF(Table2[Average imdb],"&lt;"&amp;Table2[[#This Row],[Average imdb]])/COUNT((Table2[Average imdb])-1)</f>
        <v>5.9366754617414245E-2</v>
      </c>
    </row>
    <row r="3547" spans="14:18" x14ac:dyDescent="0.3">
      <c r="N3547" t="s">
        <v>8754</v>
      </c>
      <c r="O3547">
        <v>5.0999999999999996</v>
      </c>
      <c r="P3547" s="14">
        <f t="shared" si="55"/>
        <v>5.0999999999999996</v>
      </c>
      <c r="Q3547">
        <f>COUNTIF(preprocessed!$D$2:$D$3791,director!N2400)</f>
        <v>1</v>
      </c>
      <c r="R3547" s="43" cm="1">
        <f t="array" ref="R3547">COUNTIF(Table2[Average imdb],"&lt;"&amp;Table2[[#This Row],[Average imdb]])/COUNT((Table2[Average imdb])-1)</f>
        <v>5.9366754617414245E-2</v>
      </c>
    </row>
    <row r="3548" spans="14:18" x14ac:dyDescent="0.3">
      <c r="N3548" t="s">
        <v>9027</v>
      </c>
      <c r="O3548">
        <v>5.5</v>
      </c>
      <c r="P3548" s="14">
        <f t="shared" si="55"/>
        <v>5.0999999999999996</v>
      </c>
      <c r="Q3548">
        <f>COUNTIF(preprocessed!$D$2:$D$3791,director!N2481)</f>
        <v>4</v>
      </c>
      <c r="R3548" s="43" cm="1">
        <f t="array" ref="R3548">COUNTIF(Table2[Average imdb],"&lt;"&amp;Table2[[#This Row],[Average imdb]])/COUNT((Table2[Average imdb])-1)</f>
        <v>5.9366754617414245E-2</v>
      </c>
    </row>
    <row r="3549" spans="14:18" x14ac:dyDescent="0.3">
      <c r="N3549" t="s">
        <v>9378</v>
      </c>
      <c r="O3549">
        <v>5.0999999999999996</v>
      </c>
      <c r="P3549" s="14">
        <f t="shared" si="55"/>
        <v>5.0999999999999996</v>
      </c>
      <c r="Q3549">
        <f>COUNTIF(preprocessed!$D$2:$D$3791,director!N2586)</f>
        <v>4</v>
      </c>
      <c r="R3549" s="43" cm="1">
        <f t="array" ref="R3549">COUNTIF(Table2[Average imdb],"&lt;"&amp;Table2[[#This Row],[Average imdb]])/COUNT((Table2[Average imdb])-1)</f>
        <v>5.9366754617414245E-2</v>
      </c>
    </row>
    <row r="3550" spans="14:18" x14ac:dyDescent="0.3">
      <c r="N3550" t="s">
        <v>11187</v>
      </c>
      <c r="O3550">
        <v>5.0999999999999996</v>
      </c>
      <c r="P3550" s="14">
        <f t="shared" si="55"/>
        <v>5.0999999999999996</v>
      </c>
      <c r="Q3550">
        <f>COUNTIF(preprocessed!$D$2:$D$3791,director!N3108)</f>
        <v>4</v>
      </c>
      <c r="R3550" s="43" cm="1">
        <f t="array" ref="R3550">COUNTIF(Table2[Average imdb],"&lt;"&amp;Table2[[#This Row],[Average imdb]])/COUNT((Table2[Average imdb])-1)</f>
        <v>5.9366754617414245E-2</v>
      </c>
    </row>
    <row r="3551" spans="14:18" x14ac:dyDescent="0.3">
      <c r="N3551" t="s">
        <v>12349</v>
      </c>
      <c r="O3551">
        <v>5.0999999999999996</v>
      </c>
      <c r="P3551" s="14">
        <f t="shared" si="55"/>
        <v>5.0999999999999996</v>
      </c>
      <c r="Q3551">
        <f>COUNTIF(preprocessed!$D$2:$D$3791,director!N3414)</f>
        <v>4</v>
      </c>
      <c r="R3551" s="43" cm="1">
        <f t="array" ref="R3551">COUNTIF(Table2[Average imdb],"&lt;"&amp;Table2[[#This Row],[Average imdb]])/COUNT((Table2[Average imdb])-1)</f>
        <v>5.9366754617414245E-2</v>
      </c>
    </row>
    <row r="3552" spans="14:18" x14ac:dyDescent="0.3">
      <c r="N3552" t="s">
        <v>2700</v>
      </c>
      <c r="O3552">
        <v>5.0999999999999996</v>
      </c>
      <c r="P3552" s="14">
        <f t="shared" si="55"/>
        <v>5.0999999999999996</v>
      </c>
      <c r="Q3552">
        <f>COUNTIF(preprocessed!$D$2:$D$3791,director!N652)</f>
        <v>1</v>
      </c>
      <c r="R3552" s="43" cm="1">
        <f t="array" ref="R3552">COUNTIF(Table2[Average imdb],"&lt;"&amp;Table2[[#This Row],[Average imdb]])/COUNT((Table2[Average imdb])-1)</f>
        <v>5.9366754617414245E-2</v>
      </c>
    </row>
    <row r="3553" spans="14:18" x14ac:dyDescent="0.3">
      <c r="N3553" t="s">
        <v>5997</v>
      </c>
      <c r="O3553">
        <v>5.0999999999999996</v>
      </c>
      <c r="P3553" s="14">
        <f t="shared" si="55"/>
        <v>5.0999999999999996</v>
      </c>
      <c r="Q3553">
        <f>COUNTIF(preprocessed!$D$2:$D$3791,director!N1583)</f>
        <v>15</v>
      </c>
      <c r="R3553" s="43" cm="1">
        <f t="array" ref="R3553">COUNTIF(Table2[Average imdb],"&lt;"&amp;Table2[[#This Row],[Average imdb]])/COUNT((Table2[Average imdb])-1)</f>
        <v>5.9366754617414245E-2</v>
      </c>
    </row>
    <row r="3554" spans="14:18" x14ac:dyDescent="0.3">
      <c r="N3554" t="s">
        <v>9326</v>
      </c>
      <c r="O3554">
        <v>5.0999999999999996</v>
      </c>
      <c r="P3554" s="14">
        <f t="shared" si="55"/>
        <v>5.0999999999999996</v>
      </c>
      <c r="Q3554">
        <f>COUNTIF(preprocessed!$D$2:$D$3791,director!N2571)</f>
        <v>3</v>
      </c>
      <c r="R3554" s="43" cm="1">
        <f t="array" ref="R3554">COUNTIF(Table2[Average imdb],"&lt;"&amp;Table2[[#This Row],[Average imdb]])/COUNT((Table2[Average imdb])-1)</f>
        <v>5.9366754617414245E-2</v>
      </c>
    </row>
    <row r="3555" spans="14:18" x14ac:dyDescent="0.3">
      <c r="N3555" t="s">
        <v>12436</v>
      </c>
      <c r="O3555">
        <v>5.0999999999999996</v>
      </c>
      <c r="P3555" s="14">
        <f t="shared" si="55"/>
        <v>5.0999999999999996</v>
      </c>
      <c r="Q3555">
        <f>COUNTIF(preprocessed!$D$2:$D$3791,director!N3436)</f>
        <v>4</v>
      </c>
      <c r="R3555" s="43" cm="1">
        <f t="array" ref="R3555">COUNTIF(Table2[Average imdb],"&lt;"&amp;Table2[[#This Row],[Average imdb]])/COUNT((Table2[Average imdb])-1)</f>
        <v>5.9366754617414245E-2</v>
      </c>
    </row>
    <row r="3556" spans="14:18" x14ac:dyDescent="0.3">
      <c r="N3556" t="s">
        <v>649</v>
      </c>
      <c r="O3556">
        <v>5.0999999999999996</v>
      </c>
      <c r="P3556" s="14">
        <f t="shared" si="55"/>
        <v>5.0999999999999996</v>
      </c>
      <c r="Q3556">
        <f>COUNTIF(preprocessed!$D$2:$D$3791,director!N130)</f>
        <v>1</v>
      </c>
      <c r="R3556" s="43" cm="1">
        <f t="array" ref="R3556">COUNTIF(Table2[Average imdb],"&lt;"&amp;Table2[[#This Row],[Average imdb]])/COUNT((Table2[Average imdb])-1)</f>
        <v>5.9366754617414245E-2</v>
      </c>
    </row>
    <row r="3557" spans="14:18" x14ac:dyDescent="0.3">
      <c r="N3557" t="s">
        <v>1305</v>
      </c>
      <c r="O3557">
        <v>5.0999999999999996</v>
      </c>
      <c r="P3557" s="14">
        <f t="shared" si="55"/>
        <v>5.0999999999999996</v>
      </c>
      <c r="Q3557">
        <f>COUNTIF(preprocessed!$D$2:$D$3791,director!N290)</f>
        <v>1</v>
      </c>
      <c r="R3557" s="43" cm="1">
        <f t="array" ref="R3557">COUNTIF(Table2[Average imdb],"&lt;"&amp;Table2[[#This Row],[Average imdb]])/COUNT((Table2[Average imdb])-1)</f>
        <v>5.9366754617414245E-2</v>
      </c>
    </row>
    <row r="3558" spans="14:18" x14ac:dyDescent="0.3">
      <c r="N3558" t="s">
        <v>7016</v>
      </c>
      <c r="O3558">
        <v>5.0999999999999996</v>
      </c>
      <c r="P3558" s="14">
        <f t="shared" si="55"/>
        <v>5.0999999999999996</v>
      </c>
      <c r="Q3558">
        <f>COUNTIF(preprocessed!$D$2:$D$3791,director!N1883)</f>
        <v>1</v>
      </c>
      <c r="R3558" s="43" cm="1">
        <f t="array" ref="R3558">COUNTIF(Table2[Average imdb],"&lt;"&amp;Table2[[#This Row],[Average imdb]])/COUNT((Table2[Average imdb])-1)</f>
        <v>5.9366754617414245E-2</v>
      </c>
    </row>
    <row r="3559" spans="14:18" x14ac:dyDescent="0.3">
      <c r="N3559" t="s">
        <v>7079</v>
      </c>
      <c r="O3559">
        <v>5.0999999999999996</v>
      </c>
      <c r="P3559" s="14">
        <f t="shared" si="55"/>
        <v>5.0999999999999996</v>
      </c>
      <c r="Q3559">
        <f>COUNTIF(preprocessed!$D$2:$D$3791,director!N1903)</f>
        <v>1</v>
      </c>
      <c r="R3559" s="43" cm="1">
        <f t="array" ref="R3559">COUNTIF(Table2[Average imdb],"&lt;"&amp;Table2[[#This Row],[Average imdb]])/COUNT((Table2[Average imdb])-1)</f>
        <v>5.9366754617414245E-2</v>
      </c>
    </row>
    <row r="3560" spans="14:18" x14ac:dyDescent="0.3">
      <c r="N3560" t="s">
        <v>8847</v>
      </c>
      <c r="O3560">
        <v>5.0999999999999996</v>
      </c>
      <c r="P3560" s="14">
        <f t="shared" si="55"/>
        <v>5.0999999999999996</v>
      </c>
      <c r="Q3560">
        <f>COUNTIF(preprocessed!$D$2:$D$3791,director!N2427)</f>
        <v>2</v>
      </c>
      <c r="R3560" s="43" cm="1">
        <f t="array" ref="R3560">COUNTIF(Table2[Average imdb],"&lt;"&amp;Table2[[#This Row],[Average imdb]])/COUNT((Table2[Average imdb])-1)</f>
        <v>5.9366754617414245E-2</v>
      </c>
    </row>
    <row r="3561" spans="14:18" x14ac:dyDescent="0.3">
      <c r="N3561" t="s">
        <v>12490</v>
      </c>
      <c r="O3561">
        <v>5.0999999999999996</v>
      </c>
      <c r="P3561" s="14">
        <f t="shared" si="55"/>
        <v>5.0999999999999996</v>
      </c>
      <c r="Q3561">
        <f>COUNTIF(preprocessed!$D$2:$D$3791,director!N3448)</f>
        <v>1</v>
      </c>
      <c r="R3561" s="43" cm="1">
        <f t="array" ref="R3561">COUNTIF(Table2[Average imdb],"&lt;"&amp;Table2[[#This Row],[Average imdb]])/COUNT((Table2[Average imdb])-1)</f>
        <v>5.9366754617414245E-2</v>
      </c>
    </row>
    <row r="3562" spans="14:18" x14ac:dyDescent="0.3">
      <c r="N3562" t="s">
        <v>12752</v>
      </c>
      <c r="O3562">
        <v>5.0999999999999996</v>
      </c>
      <c r="P3562" s="14">
        <f t="shared" si="55"/>
        <v>5.0999999999999996</v>
      </c>
      <c r="Q3562">
        <f>COUNTIF(preprocessed!$D$2:$D$3791,director!N3509)</f>
        <v>2</v>
      </c>
      <c r="R3562" s="43" cm="1">
        <f t="array" ref="R3562">COUNTIF(Table2[Average imdb],"&lt;"&amp;Table2[[#This Row],[Average imdb]])/COUNT((Table2[Average imdb])-1)</f>
        <v>5.9366754617414245E-2</v>
      </c>
    </row>
    <row r="3563" spans="14:18" x14ac:dyDescent="0.3">
      <c r="N3563" t="s">
        <v>13557</v>
      </c>
      <c r="O3563">
        <v>5.0999999999999996</v>
      </c>
      <c r="P3563" s="14">
        <f t="shared" si="55"/>
        <v>5.0999999999999996</v>
      </c>
      <c r="Q3563">
        <f>COUNTIF(preprocessed!$D$2:$D$3791,director!N3702)</f>
        <v>1</v>
      </c>
      <c r="R3563" s="43" cm="1">
        <f t="array" ref="R3563">COUNTIF(Table2[Average imdb],"&lt;"&amp;Table2[[#This Row],[Average imdb]])/COUNT((Table2[Average imdb])-1)</f>
        <v>5.9366754617414245E-2</v>
      </c>
    </row>
    <row r="3564" spans="14:18" x14ac:dyDescent="0.3">
      <c r="N3564" t="s">
        <v>7556</v>
      </c>
      <c r="O3564">
        <v>6</v>
      </c>
      <c r="P3564" s="14">
        <f t="shared" si="55"/>
        <v>5.1000000000000005</v>
      </c>
      <c r="Q3564">
        <f>COUNTIF(preprocessed!$D$2:$D$3791,director!N2750)</f>
        <v>2</v>
      </c>
      <c r="R3564" s="43" cm="1">
        <f t="array" ref="R3564">COUNTIF(Table2[Average imdb],"&lt;"&amp;Table2[[#This Row],[Average imdb]])/COUNT((Table2[Average imdb])-1)</f>
        <v>5.9366754617414245E-2</v>
      </c>
    </row>
    <row r="3565" spans="14:18" x14ac:dyDescent="0.3">
      <c r="N3565" t="s">
        <v>7556</v>
      </c>
      <c r="O3565">
        <v>5.0999999999999996</v>
      </c>
      <c r="P3565" s="14">
        <f t="shared" si="55"/>
        <v>5.1000000000000005</v>
      </c>
      <c r="Q3565">
        <f>COUNTIF(preprocessed!$D$2:$D$3791,director!N2044)</f>
        <v>1</v>
      </c>
      <c r="R3565" s="43" cm="1">
        <f t="array" ref="R3565">COUNTIF(Table2[Average imdb],"&lt;"&amp;Table2[[#This Row],[Average imdb]])/COUNT((Table2[Average imdb])-1)</f>
        <v>5.9366754617414245E-2</v>
      </c>
    </row>
    <row r="3566" spans="14:18" x14ac:dyDescent="0.3">
      <c r="N3566" t="s">
        <v>7556</v>
      </c>
      <c r="O3566">
        <v>4.2</v>
      </c>
      <c r="P3566" s="14">
        <f t="shared" si="55"/>
        <v>5.1000000000000005</v>
      </c>
      <c r="Q3566">
        <f>COUNTIF(preprocessed!$D$2:$D$3791,director!N3583)</f>
        <v>3</v>
      </c>
      <c r="R3566" s="43" cm="1">
        <f t="array" ref="R3566">COUNTIF(Table2[Average imdb],"&lt;"&amp;Table2[[#This Row],[Average imdb]])/COUNT((Table2[Average imdb])-1)</f>
        <v>5.9366754617414245E-2</v>
      </c>
    </row>
    <row r="3567" spans="14:18" x14ac:dyDescent="0.3">
      <c r="N3567" t="s">
        <v>6805</v>
      </c>
      <c r="O3567">
        <v>5</v>
      </c>
      <c r="P3567" s="14">
        <f t="shared" si="55"/>
        <v>5.05</v>
      </c>
      <c r="Q3567">
        <f>COUNTIF(preprocessed!$D$2:$D$3791,director!N2483)</f>
        <v>4</v>
      </c>
      <c r="R3567" s="43" cm="1">
        <f t="array" ref="R3567">COUNTIF(Table2[Average imdb],"&lt;"&amp;Table2[[#This Row],[Average imdb]])/COUNT((Table2[Average imdb])-1)</f>
        <v>5.8311345646437994E-2</v>
      </c>
    </row>
    <row r="3568" spans="14:18" x14ac:dyDescent="0.3">
      <c r="N3568" t="s">
        <v>6805</v>
      </c>
      <c r="O3568">
        <v>5.0999999999999996</v>
      </c>
      <c r="P3568" s="14">
        <f t="shared" si="55"/>
        <v>5.05</v>
      </c>
      <c r="Q3568">
        <f>COUNTIF(preprocessed!$D$2:$D$3791,director!N1818)</f>
        <v>3</v>
      </c>
      <c r="R3568" s="43" cm="1">
        <f t="array" ref="R3568">COUNTIF(Table2[Average imdb],"&lt;"&amp;Table2[[#This Row],[Average imdb]])/COUNT((Table2[Average imdb])-1)</f>
        <v>5.8311345646437994E-2</v>
      </c>
    </row>
    <row r="3569" spans="14:18" x14ac:dyDescent="0.3">
      <c r="N3569" t="s">
        <v>6885</v>
      </c>
      <c r="O3569">
        <v>4.9000000000000004</v>
      </c>
      <c r="P3569" s="14">
        <f t="shared" si="55"/>
        <v>5.0500000000000007</v>
      </c>
      <c r="Q3569">
        <f>COUNTIF(preprocessed!$D$2:$D$3791,director!N3161)</f>
        <v>4</v>
      </c>
      <c r="R3569" s="43" cm="1">
        <f t="array" ref="R3569">COUNTIF(Table2[Average imdb],"&lt;"&amp;Table2[[#This Row],[Average imdb]])/COUNT((Table2[Average imdb])-1)</f>
        <v>5.8311345646437994E-2</v>
      </c>
    </row>
    <row r="3570" spans="14:18" x14ac:dyDescent="0.3">
      <c r="N3570" t="s">
        <v>6885</v>
      </c>
      <c r="O3570">
        <v>5.2</v>
      </c>
      <c r="P3570" s="14">
        <f t="shared" si="55"/>
        <v>5.0500000000000007</v>
      </c>
      <c r="Q3570">
        <f>COUNTIF(preprocessed!$D$2:$D$3791,director!N1842)</f>
        <v>10</v>
      </c>
      <c r="R3570" s="43" cm="1">
        <f t="array" ref="R3570">COUNTIF(Table2[Average imdb],"&lt;"&amp;Table2[[#This Row],[Average imdb]])/COUNT((Table2[Average imdb])-1)</f>
        <v>5.8311345646437994E-2</v>
      </c>
    </row>
    <row r="3571" spans="14:18" x14ac:dyDescent="0.3">
      <c r="N3571" t="s">
        <v>4727</v>
      </c>
      <c r="O3571">
        <v>5.8</v>
      </c>
      <c r="P3571" s="14">
        <f t="shared" si="55"/>
        <v>4.9999999999999991</v>
      </c>
      <c r="Q3571">
        <f>COUNTIF(preprocessed!$D$2:$D$3791,director!N3307)</f>
        <v>2</v>
      </c>
      <c r="R3571" s="43" cm="1">
        <f t="array" ref="R3571">COUNTIF(Table2[Average imdb],"&lt;"&amp;Table2[[#This Row],[Average imdb]])/COUNT((Table2[Average imdb])-1)</f>
        <v>5.1978891820580478E-2</v>
      </c>
    </row>
    <row r="3572" spans="14:18" x14ac:dyDescent="0.3">
      <c r="N3572" t="s">
        <v>4727</v>
      </c>
      <c r="O3572">
        <v>5.0999999999999996</v>
      </c>
      <c r="P3572" s="14">
        <f t="shared" si="55"/>
        <v>4.9999999999999991</v>
      </c>
      <c r="Q3572">
        <f>COUNTIF(preprocessed!$D$2:$D$3791,director!N1217)</f>
        <v>4</v>
      </c>
      <c r="R3572" s="43" cm="1">
        <f t="array" ref="R3572">COUNTIF(Table2[Average imdb],"&lt;"&amp;Table2[[#This Row],[Average imdb]])/COUNT((Table2[Average imdb])-1)</f>
        <v>5.1978891820580478E-2</v>
      </c>
    </row>
    <row r="3573" spans="14:18" x14ac:dyDescent="0.3">
      <c r="N3573" t="s">
        <v>4727</v>
      </c>
      <c r="O3573">
        <v>4.0999999999999996</v>
      </c>
      <c r="P3573" s="14">
        <f t="shared" si="55"/>
        <v>4.9999999999999991</v>
      </c>
      <c r="Q3573">
        <f>COUNTIF(preprocessed!$D$2:$D$3791,director!N2005)</f>
        <v>3</v>
      </c>
      <c r="R3573" s="43" cm="1">
        <f t="array" ref="R3573">COUNTIF(Table2[Average imdb],"&lt;"&amp;Table2[[#This Row],[Average imdb]])/COUNT((Table2[Average imdb])-1)</f>
        <v>5.1978891820580478E-2</v>
      </c>
    </row>
    <row r="3574" spans="14:18" x14ac:dyDescent="0.3">
      <c r="N3574" t="s">
        <v>11432</v>
      </c>
      <c r="O3574">
        <v>5</v>
      </c>
      <c r="P3574" s="14">
        <f t="shared" si="55"/>
        <v>5</v>
      </c>
      <c r="Q3574">
        <f>COUNTIF(preprocessed!$D$2:$D$3791,director!N3172)</f>
        <v>8</v>
      </c>
      <c r="R3574" s="43" cm="1">
        <f t="array" ref="R3574">COUNTIF(Table2[Average imdb],"&lt;"&amp;Table2[[#This Row],[Average imdb]])/COUNT((Table2[Average imdb])-1)</f>
        <v>5.1978891820580478E-2</v>
      </c>
    </row>
    <row r="3575" spans="14:18" x14ac:dyDescent="0.3">
      <c r="N3575" t="s">
        <v>4779</v>
      </c>
      <c r="O3575">
        <v>4.7</v>
      </c>
      <c r="P3575" s="14">
        <f t="shared" si="55"/>
        <v>5</v>
      </c>
      <c r="Q3575">
        <f>COUNTIF(preprocessed!$D$2:$D$3791,director!N1231)</f>
        <v>6</v>
      </c>
      <c r="R3575" s="43" cm="1">
        <f t="array" ref="R3575">COUNTIF(Table2[Average imdb],"&lt;"&amp;Table2[[#This Row],[Average imdb]])/COUNT((Table2[Average imdb])-1)</f>
        <v>5.1978891820580478E-2</v>
      </c>
    </row>
    <row r="3576" spans="14:18" x14ac:dyDescent="0.3">
      <c r="N3576" t="s">
        <v>8059</v>
      </c>
      <c r="O3576">
        <v>5.2</v>
      </c>
      <c r="P3576" s="14">
        <f t="shared" si="55"/>
        <v>5</v>
      </c>
      <c r="Q3576">
        <f>COUNTIF(preprocessed!$D$2:$D$3791,director!N3177)</f>
        <v>5</v>
      </c>
      <c r="R3576" s="43" cm="1">
        <f t="array" ref="R3576">COUNTIF(Table2[Average imdb],"&lt;"&amp;Table2[[#This Row],[Average imdb]])/COUNT((Table2[Average imdb])-1)</f>
        <v>5.1978891820580478E-2</v>
      </c>
    </row>
    <row r="3577" spans="14:18" x14ac:dyDescent="0.3">
      <c r="N3577" t="s">
        <v>3631</v>
      </c>
      <c r="O3577">
        <v>4.7</v>
      </c>
      <c r="P3577" s="14">
        <f t="shared" si="55"/>
        <v>5</v>
      </c>
      <c r="Q3577">
        <f>COUNTIF(preprocessed!$D$2:$D$3791,director!N910)</f>
        <v>8</v>
      </c>
      <c r="R3577" s="43" cm="1">
        <f t="array" ref="R3577">COUNTIF(Table2[Average imdb],"&lt;"&amp;Table2[[#This Row],[Average imdb]])/COUNT((Table2[Average imdb])-1)</f>
        <v>5.1978891820580478E-2</v>
      </c>
    </row>
    <row r="3578" spans="14:18" x14ac:dyDescent="0.3">
      <c r="N3578" t="s">
        <v>11400</v>
      </c>
      <c r="O3578">
        <v>5</v>
      </c>
      <c r="P3578" s="14">
        <f t="shared" si="55"/>
        <v>5</v>
      </c>
      <c r="Q3578">
        <f>COUNTIF(preprocessed!$D$2:$D$3791,director!N3163)</f>
        <v>4</v>
      </c>
      <c r="R3578" s="43" cm="1">
        <f t="array" ref="R3578">COUNTIF(Table2[Average imdb],"&lt;"&amp;Table2[[#This Row],[Average imdb]])/COUNT((Table2[Average imdb])-1)</f>
        <v>5.1978891820580478E-2</v>
      </c>
    </row>
    <row r="3579" spans="14:18" x14ac:dyDescent="0.3">
      <c r="N3579" t="s">
        <v>2895</v>
      </c>
      <c r="O3579">
        <v>5.6</v>
      </c>
      <c r="P3579" s="14">
        <f t="shared" si="55"/>
        <v>5</v>
      </c>
      <c r="Q3579">
        <f>COUNTIF(preprocessed!$D$2:$D$3791,director!N1028)</f>
        <v>3</v>
      </c>
      <c r="R3579" s="43" cm="1">
        <f t="array" ref="R3579">COUNTIF(Table2[Average imdb],"&lt;"&amp;Table2[[#This Row],[Average imdb]])/COUNT((Table2[Average imdb])-1)</f>
        <v>5.1978891820580478E-2</v>
      </c>
    </row>
    <row r="3580" spans="14:18" x14ac:dyDescent="0.3">
      <c r="N3580" t="s">
        <v>8059</v>
      </c>
      <c r="O3580">
        <v>5.3</v>
      </c>
      <c r="P3580" s="14">
        <f t="shared" si="55"/>
        <v>5</v>
      </c>
      <c r="Q3580">
        <f>COUNTIF(preprocessed!$D$2:$D$3791,director!N2196)</f>
        <v>3</v>
      </c>
      <c r="R3580" s="43" cm="1">
        <f t="array" ref="R3580">COUNTIF(Table2[Average imdb],"&lt;"&amp;Table2[[#This Row],[Average imdb]])/COUNT((Table2[Average imdb])-1)</f>
        <v>5.1978891820580478E-2</v>
      </c>
    </row>
    <row r="3581" spans="14:18" x14ac:dyDescent="0.3">
      <c r="N3581" t="s">
        <v>9480</v>
      </c>
      <c r="O3581">
        <v>3.3</v>
      </c>
      <c r="P3581" s="14">
        <f t="shared" si="55"/>
        <v>5</v>
      </c>
      <c r="Q3581">
        <f>COUNTIF(preprocessed!$D$2:$D$3791,director!N2617)</f>
        <v>2</v>
      </c>
      <c r="R3581" s="43" cm="1">
        <f t="array" ref="R3581">COUNTIF(Table2[Average imdb],"&lt;"&amp;Table2[[#This Row],[Average imdb]])/COUNT((Table2[Average imdb])-1)</f>
        <v>5.1978891820580478E-2</v>
      </c>
    </row>
    <row r="3582" spans="14:18" x14ac:dyDescent="0.3">
      <c r="N3582" t="s">
        <v>9480</v>
      </c>
      <c r="O3582">
        <v>6.7</v>
      </c>
      <c r="P3582" s="14">
        <f t="shared" si="55"/>
        <v>5</v>
      </c>
      <c r="Q3582">
        <f>COUNTIF(preprocessed!$D$2:$D$3791,director!N2932)</f>
        <v>3</v>
      </c>
      <c r="R3582" s="43" cm="1">
        <f t="array" ref="R3582">COUNTIF(Table2[Average imdb],"&lt;"&amp;Table2[[#This Row],[Average imdb]])/COUNT((Table2[Average imdb])-1)</f>
        <v>5.1978891820580478E-2</v>
      </c>
    </row>
    <row r="3583" spans="14:18" x14ac:dyDescent="0.3">
      <c r="N3583" t="s">
        <v>8059</v>
      </c>
      <c r="O3583">
        <v>4.5</v>
      </c>
      <c r="P3583" s="14">
        <f t="shared" si="55"/>
        <v>5</v>
      </c>
      <c r="Q3583">
        <f>COUNTIF(preprocessed!$D$2:$D$3791,director!N3197)</f>
        <v>3</v>
      </c>
      <c r="R3583" s="43" cm="1">
        <f t="array" ref="R3583">COUNTIF(Table2[Average imdb],"&lt;"&amp;Table2[[#This Row],[Average imdb]])/COUNT((Table2[Average imdb])-1)</f>
        <v>5.1978891820580478E-2</v>
      </c>
    </row>
    <row r="3584" spans="14:18" x14ac:dyDescent="0.3">
      <c r="N3584" t="s">
        <v>13017</v>
      </c>
      <c r="O3584">
        <v>5</v>
      </c>
      <c r="P3584" s="14">
        <f t="shared" si="55"/>
        <v>5</v>
      </c>
      <c r="Q3584">
        <f>COUNTIF(preprocessed!$D$2:$D$3791,director!N3576)</f>
        <v>3</v>
      </c>
      <c r="R3584" s="43" cm="1">
        <f t="array" ref="R3584">COUNTIF(Table2[Average imdb],"&lt;"&amp;Table2[[#This Row],[Average imdb]])/COUNT((Table2[Average imdb])-1)</f>
        <v>5.1978891820580478E-2</v>
      </c>
    </row>
    <row r="3585" spans="14:18" x14ac:dyDescent="0.3">
      <c r="N3585" t="s">
        <v>4044</v>
      </c>
      <c r="O3585">
        <v>5.4</v>
      </c>
      <c r="P3585" s="14">
        <f t="shared" si="55"/>
        <v>5</v>
      </c>
      <c r="Q3585">
        <f>COUNTIF(preprocessed!$D$2:$D$3791,director!N1032)</f>
        <v>2</v>
      </c>
      <c r="R3585" s="43" cm="1">
        <f t="array" ref="R3585">COUNTIF(Table2[Average imdb],"&lt;"&amp;Table2[[#This Row],[Average imdb]])/COUNT((Table2[Average imdb])-1)</f>
        <v>5.1978891820580478E-2</v>
      </c>
    </row>
    <row r="3586" spans="14:18" x14ac:dyDescent="0.3">
      <c r="N3586" t="s">
        <v>8125</v>
      </c>
      <c r="O3586">
        <v>5</v>
      </c>
      <c r="P3586" s="14">
        <f t="shared" ref="P3586:P3649" si="56">AVERAGEIF($N$2:$N$3791,N3586,$O$2:$O$3791)</f>
        <v>5</v>
      </c>
      <c r="Q3586">
        <f>COUNTIF(preprocessed!$D$2:$D$3791,director!N2215)</f>
        <v>6</v>
      </c>
      <c r="R3586" s="43" cm="1">
        <f t="array" ref="R3586">COUNTIF(Table2[Average imdb],"&lt;"&amp;Table2[[#This Row],[Average imdb]])/COUNT((Table2[Average imdb])-1)</f>
        <v>5.1978891820580478E-2</v>
      </c>
    </row>
    <row r="3587" spans="14:18" x14ac:dyDescent="0.3">
      <c r="N3587" t="s">
        <v>10463</v>
      </c>
      <c r="O3587">
        <v>5</v>
      </c>
      <c r="P3587" s="14">
        <f t="shared" si="56"/>
        <v>5</v>
      </c>
      <c r="Q3587">
        <f>COUNTIF(preprocessed!$D$2:$D$3791,director!N2904)</f>
        <v>2</v>
      </c>
      <c r="R3587" s="43" cm="1">
        <f t="array" ref="R3587">COUNTIF(Table2[Average imdb],"&lt;"&amp;Table2[[#This Row],[Average imdb]])/COUNT((Table2[Average imdb])-1)</f>
        <v>5.1978891820580478E-2</v>
      </c>
    </row>
    <row r="3588" spans="14:18" x14ac:dyDescent="0.3">
      <c r="N3588" t="s">
        <v>12240</v>
      </c>
      <c r="O3588">
        <v>5</v>
      </c>
      <c r="P3588" s="14">
        <f t="shared" si="56"/>
        <v>5</v>
      </c>
      <c r="Q3588">
        <f>COUNTIF(preprocessed!$D$2:$D$3791,director!N3387)</f>
        <v>2</v>
      </c>
      <c r="R3588" s="43" cm="1">
        <f t="array" ref="R3588">COUNTIF(Table2[Average imdb],"&lt;"&amp;Table2[[#This Row],[Average imdb]])/COUNT((Table2[Average imdb])-1)</f>
        <v>5.1978891820580478E-2</v>
      </c>
    </row>
    <row r="3589" spans="14:18" x14ac:dyDescent="0.3">
      <c r="N3589" t="s">
        <v>2895</v>
      </c>
      <c r="O3589">
        <v>4.4000000000000004</v>
      </c>
      <c r="P3589" s="14">
        <f t="shared" si="56"/>
        <v>5</v>
      </c>
      <c r="Q3589">
        <f>COUNTIF(preprocessed!$D$2:$D$3791,director!N706)</f>
        <v>1</v>
      </c>
      <c r="R3589" s="43" cm="1">
        <f t="array" ref="R3589">COUNTIF(Table2[Average imdb],"&lt;"&amp;Table2[[#This Row],[Average imdb]])/COUNT((Table2[Average imdb])-1)</f>
        <v>5.1978891820580478E-2</v>
      </c>
    </row>
    <row r="3590" spans="14:18" x14ac:dyDescent="0.3">
      <c r="N3590" t="s">
        <v>4044</v>
      </c>
      <c r="O3590">
        <v>4.5999999999999996</v>
      </c>
      <c r="P3590" s="14">
        <f t="shared" si="56"/>
        <v>5</v>
      </c>
      <c r="Q3590">
        <f>COUNTIF(preprocessed!$D$2:$D$3791,director!N1027)</f>
        <v>1</v>
      </c>
      <c r="R3590" s="43" cm="1">
        <f t="array" ref="R3590">COUNTIF(Table2[Average imdb],"&lt;"&amp;Table2[[#This Row],[Average imdb]])/COUNT((Table2[Average imdb])-1)</f>
        <v>5.1978891820580478E-2</v>
      </c>
    </row>
    <row r="3591" spans="14:18" x14ac:dyDescent="0.3">
      <c r="N3591" t="s">
        <v>7608</v>
      </c>
      <c r="O3591">
        <v>5</v>
      </c>
      <c r="P3591" s="14">
        <f t="shared" si="56"/>
        <v>5</v>
      </c>
      <c r="Q3591">
        <f>COUNTIF(preprocessed!$D$2:$D$3791,director!N2061)</f>
        <v>1</v>
      </c>
      <c r="R3591" s="43" cm="1">
        <f t="array" ref="R3591">COUNTIF(Table2[Average imdb],"&lt;"&amp;Table2[[#This Row],[Average imdb]])/COUNT((Table2[Average imdb])-1)</f>
        <v>5.1978891820580478E-2</v>
      </c>
    </row>
    <row r="3592" spans="14:18" x14ac:dyDescent="0.3">
      <c r="N3592" t="s">
        <v>7757</v>
      </c>
      <c r="O3592">
        <v>5</v>
      </c>
      <c r="P3592" s="14">
        <f t="shared" si="56"/>
        <v>5</v>
      </c>
      <c r="Q3592">
        <f>COUNTIF(preprocessed!$D$2:$D$3791,director!N2105)</f>
        <v>1</v>
      </c>
      <c r="R3592" s="43" cm="1">
        <f t="array" ref="R3592">COUNTIF(Table2[Average imdb],"&lt;"&amp;Table2[[#This Row],[Average imdb]])/COUNT((Table2[Average imdb])-1)</f>
        <v>5.1978891820580478E-2</v>
      </c>
    </row>
    <row r="3593" spans="14:18" x14ac:dyDescent="0.3">
      <c r="N3593" t="s">
        <v>3631</v>
      </c>
      <c r="O3593">
        <v>5.3</v>
      </c>
      <c r="P3593" s="14">
        <f t="shared" si="56"/>
        <v>5</v>
      </c>
      <c r="Q3593">
        <f>COUNTIF(preprocessed!$D$2:$D$3791,director!N3334)</f>
        <v>2</v>
      </c>
      <c r="R3593" s="43" cm="1">
        <f t="array" ref="R3593">COUNTIF(Table2[Average imdb],"&lt;"&amp;Table2[[#This Row],[Average imdb]])/COUNT((Table2[Average imdb])-1)</f>
        <v>5.1978891820580478E-2</v>
      </c>
    </row>
    <row r="3594" spans="14:18" x14ac:dyDescent="0.3">
      <c r="N3594" t="s">
        <v>4779</v>
      </c>
      <c r="O3594">
        <v>5.3</v>
      </c>
      <c r="P3594" s="14">
        <f t="shared" si="56"/>
        <v>5</v>
      </c>
      <c r="Q3594">
        <f>COUNTIF(preprocessed!$D$2:$D$3791,director!N3465)</f>
        <v>1</v>
      </c>
      <c r="R3594" s="43" cm="1">
        <f t="array" ref="R3594">COUNTIF(Table2[Average imdb],"&lt;"&amp;Table2[[#This Row],[Average imdb]])/COUNT((Table2[Average imdb])-1)</f>
        <v>5.1978891820580478E-2</v>
      </c>
    </row>
    <row r="3595" spans="14:18" x14ac:dyDescent="0.3">
      <c r="N3595" t="s">
        <v>1149</v>
      </c>
      <c r="O3595">
        <v>3.7</v>
      </c>
      <c r="P3595" s="14">
        <f t="shared" si="56"/>
        <v>4.916666666666667</v>
      </c>
      <c r="Q3595">
        <f>COUNTIF(preprocessed!$D$2:$D$3791,director!N1984)</f>
        <v>4</v>
      </c>
      <c r="R3595" s="43" cm="1">
        <f t="array" ref="R3595">COUNTIF(Table2[Average imdb],"&lt;"&amp;Table2[[#This Row],[Average imdb]])/COUNT((Table2[Average imdb])-1)</f>
        <v>5.0395778364116094E-2</v>
      </c>
    </row>
    <row r="3596" spans="14:18" x14ac:dyDescent="0.3">
      <c r="N3596" t="s">
        <v>1149</v>
      </c>
      <c r="O3596">
        <v>5.5</v>
      </c>
      <c r="P3596" s="14">
        <f t="shared" si="56"/>
        <v>4.916666666666667</v>
      </c>
      <c r="Q3596">
        <f>COUNTIF(preprocessed!$D$2:$D$3791,director!N252)</f>
        <v>7</v>
      </c>
      <c r="R3596" s="43" cm="1">
        <f t="array" ref="R3596">COUNTIF(Table2[Average imdb],"&lt;"&amp;Table2[[#This Row],[Average imdb]])/COUNT((Table2[Average imdb])-1)</f>
        <v>5.0395778364116094E-2</v>
      </c>
    </row>
    <row r="3597" spans="14:18" x14ac:dyDescent="0.3">
      <c r="N3597" t="s">
        <v>1149</v>
      </c>
      <c r="O3597">
        <v>5.4</v>
      </c>
      <c r="P3597" s="14">
        <f t="shared" si="56"/>
        <v>4.916666666666667</v>
      </c>
      <c r="Q3597">
        <f>COUNTIF(preprocessed!$D$2:$D$3791,director!N256)</f>
        <v>7</v>
      </c>
      <c r="R3597" s="43" cm="1">
        <f t="array" ref="R3597">COUNTIF(Table2[Average imdb],"&lt;"&amp;Table2[[#This Row],[Average imdb]])/COUNT((Table2[Average imdb])-1)</f>
        <v>5.0395778364116094E-2</v>
      </c>
    </row>
    <row r="3598" spans="14:18" x14ac:dyDescent="0.3">
      <c r="N3598" t="s">
        <v>1149</v>
      </c>
      <c r="O3598">
        <v>4.9000000000000004</v>
      </c>
      <c r="P3598" s="14">
        <f t="shared" si="56"/>
        <v>4.916666666666667</v>
      </c>
      <c r="Q3598">
        <f>COUNTIF(preprocessed!$D$2:$D$3791,director!N1738)</f>
        <v>7</v>
      </c>
      <c r="R3598" s="43" cm="1">
        <f t="array" ref="R3598">COUNTIF(Table2[Average imdb],"&lt;"&amp;Table2[[#This Row],[Average imdb]])/COUNT((Table2[Average imdb])-1)</f>
        <v>5.0395778364116094E-2</v>
      </c>
    </row>
    <row r="3599" spans="14:18" x14ac:dyDescent="0.3">
      <c r="N3599" t="s">
        <v>1149</v>
      </c>
      <c r="O3599">
        <v>4.9000000000000004</v>
      </c>
      <c r="P3599" s="14">
        <f t="shared" si="56"/>
        <v>4.916666666666667</v>
      </c>
      <c r="Q3599">
        <f>COUNTIF(preprocessed!$D$2:$D$3791,director!N410)</f>
        <v>2</v>
      </c>
      <c r="R3599" s="43" cm="1">
        <f t="array" ref="R3599">COUNTIF(Table2[Average imdb],"&lt;"&amp;Table2[[#This Row],[Average imdb]])/COUNT((Table2[Average imdb])-1)</f>
        <v>5.0395778364116094E-2</v>
      </c>
    </row>
    <row r="3600" spans="14:18" x14ac:dyDescent="0.3">
      <c r="N3600" t="s">
        <v>1149</v>
      </c>
      <c r="O3600">
        <v>5.0999999999999996</v>
      </c>
      <c r="P3600" s="14">
        <f t="shared" si="56"/>
        <v>4.916666666666667</v>
      </c>
      <c r="Q3600">
        <f>COUNTIF(preprocessed!$D$2:$D$3791,director!N1425)</f>
        <v>1</v>
      </c>
      <c r="R3600" s="43" cm="1">
        <f t="array" ref="R3600">COUNTIF(Table2[Average imdb],"&lt;"&amp;Table2[[#This Row],[Average imdb]])/COUNT((Table2[Average imdb])-1)</f>
        <v>5.0395778364116094E-2</v>
      </c>
    </row>
    <row r="3601" spans="14:18" x14ac:dyDescent="0.3">
      <c r="N3601" t="s">
        <v>6126</v>
      </c>
      <c r="O3601">
        <v>4.9000000000000004</v>
      </c>
      <c r="P3601" s="14">
        <f t="shared" si="56"/>
        <v>4.9000000000000004</v>
      </c>
      <c r="Q3601">
        <f>COUNTIF(preprocessed!$D$2:$D$3791,director!N1619)</f>
        <v>4</v>
      </c>
      <c r="R3601" s="43" cm="1">
        <f t="array" ref="R3601">COUNTIF(Table2[Average imdb],"&lt;"&amp;Table2[[#This Row],[Average imdb]])/COUNT((Table2[Average imdb])-1)</f>
        <v>4.8284960422163591E-2</v>
      </c>
    </row>
    <row r="3602" spans="14:18" x14ac:dyDescent="0.3">
      <c r="N3602" t="s">
        <v>7817</v>
      </c>
      <c r="O3602">
        <v>4.9000000000000004</v>
      </c>
      <c r="P3602" s="14">
        <f t="shared" si="56"/>
        <v>4.9000000000000004</v>
      </c>
      <c r="Q3602">
        <f>COUNTIF(preprocessed!$D$2:$D$3791,director!N2121)</f>
        <v>4</v>
      </c>
      <c r="R3602" s="43" cm="1">
        <f t="array" ref="R3602">COUNTIF(Table2[Average imdb],"&lt;"&amp;Table2[[#This Row],[Average imdb]])/COUNT((Table2[Average imdb])-1)</f>
        <v>4.8284960422163591E-2</v>
      </c>
    </row>
    <row r="3603" spans="14:18" x14ac:dyDescent="0.3">
      <c r="N3603" t="s">
        <v>8873</v>
      </c>
      <c r="O3603">
        <v>4.9000000000000004</v>
      </c>
      <c r="P3603" s="14">
        <f t="shared" si="56"/>
        <v>4.9000000000000004</v>
      </c>
      <c r="Q3603">
        <f>COUNTIF(preprocessed!$D$2:$D$3791,director!N2435)</f>
        <v>3</v>
      </c>
      <c r="R3603" s="43" cm="1">
        <f t="array" ref="R3603">COUNTIF(Table2[Average imdb],"&lt;"&amp;Table2[[#This Row],[Average imdb]])/COUNT((Table2[Average imdb])-1)</f>
        <v>4.8284960422163591E-2</v>
      </c>
    </row>
    <row r="3604" spans="14:18" x14ac:dyDescent="0.3">
      <c r="N3604" t="s">
        <v>10375</v>
      </c>
      <c r="O3604">
        <v>4.9000000000000004</v>
      </c>
      <c r="P3604" s="14">
        <f t="shared" si="56"/>
        <v>4.9000000000000004</v>
      </c>
      <c r="Q3604">
        <f>COUNTIF(preprocessed!$D$2:$D$3791,director!N2879)</f>
        <v>3</v>
      </c>
      <c r="R3604" s="43" cm="1">
        <f t="array" ref="R3604">COUNTIF(Table2[Average imdb],"&lt;"&amp;Table2[[#This Row],[Average imdb]])/COUNT((Table2[Average imdb])-1)</f>
        <v>4.8284960422163591E-2</v>
      </c>
    </row>
    <row r="3605" spans="14:18" x14ac:dyDescent="0.3">
      <c r="N3605" t="s">
        <v>5478</v>
      </c>
      <c r="O3605">
        <v>4.9000000000000004</v>
      </c>
      <c r="P3605" s="14">
        <f t="shared" si="56"/>
        <v>4.9000000000000004</v>
      </c>
      <c r="Q3605">
        <f>COUNTIF(preprocessed!$D$2:$D$3791,director!N1427)</f>
        <v>1</v>
      </c>
      <c r="R3605" s="43" cm="1">
        <f t="array" ref="R3605">COUNTIF(Table2[Average imdb],"&lt;"&amp;Table2[[#This Row],[Average imdb]])/COUNT((Table2[Average imdb])-1)</f>
        <v>4.8284960422163591E-2</v>
      </c>
    </row>
    <row r="3606" spans="14:18" x14ac:dyDescent="0.3">
      <c r="N3606" t="s">
        <v>8460</v>
      </c>
      <c r="O3606">
        <v>4.9000000000000004</v>
      </c>
      <c r="P3606" s="14">
        <f t="shared" si="56"/>
        <v>4.9000000000000004</v>
      </c>
      <c r="Q3606">
        <f>COUNTIF(preprocessed!$D$2:$D$3791,director!N2309)</f>
        <v>2</v>
      </c>
      <c r="R3606" s="43" cm="1">
        <f t="array" ref="R3606">COUNTIF(Table2[Average imdb],"&lt;"&amp;Table2[[#This Row],[Average imdb]])/COUNT((Table2[Average imdb])-1)</f>
        <v>4.8284960422163591E-2</v>
      </c>
    </row>
    <row r="3607" spans="14:18" x14ac:dyDescent="0.3">
      <c r="N3607" t="s">
        <v>11472</v>
      </c>
      <c r="O3607">
        <v>4.9000000000000004</v>
      </c>
      <c r="P3607" s="14">
        <f t="shared" si="56"/>
        <v>4.9000000000000004</v>
      </c>
      <c r="Q3607">
        <f>COUNTIF(preprocessed!$D$2:$D$3791,director!N3183)</f>
        <v>2</v>
      </c>
      <c r="R3607" s="43" cm="1">
        <f t="array" ref="R3607">COUNTIF(Table2[Average imdb],"&lt;"&amp;Table2[[#This Row],[Average imdb]])/COUNT((Table2[Average imdb])-1)</f>
        <v>4.8284960422163591E-2</v>
      </c>
    </row>
    <row r="3608" spans="14:18" x14ac:dyDescent="0.3">
      <c r="N3608" t="s">
        <v>8783</v>
      </c>
      <c r="O3608">
        <v>4.9000000000000004</v>
      </c>
      <c r="P3608" s="14">
        <f t="shared" si="56"/>
        <v>4.9000000000000004</v>
      </c>
      <c r="Q3608">
        <f>COUNTIF(preprocessed!$D$2:$D$3791,director!N2409)</f>
        <v>6</v>
      </c>
      <c r="R3608" s="43" cm="1">
        <f t="array" ref="R3608">COUNTIF(Table2[Average imdb],"&lt;"&amp;Table2[[#This Row],[Average imdb]])/COUNT((Table2[Average imdb])-1)</f>
        <v>4.8284960422163591E-2</v>
      </c>
    </row>
    <row r="3609" spans="14:18" x14ac:dyDescent="0.3">
      <c r="N3609" t="s">
        <v>4474</v>
      </c>
      <c r="O3609">
        <v>4.5999999999999996</v>
      </c>
      <c r="P3609" s="14">
        <f t="shared" si="56"/>
        <v>4.875</v>
      </c>
      <c r="Q3609">
        <f>COUNTIF(preprocessed!$D$2:$D$3791,director!N1147)</f>
        <v>10</v>
      </c>
      <c r="R3609" s="43" cm="1">
        <f t="array" ref="R3609">COUNTIF(Table2[Average imdb],"&lt;"&amp;Table2[[#This Row],[Average imdb]])/COUNT((Table2[Average imdb])-1)</f>
        <v>4.7229551451187332E-2</v>
      </c>
    </row>
    <row r="3610" spans="14:18" x14ac:dyDescent="0.3">
      <c r="N3610" t="s">
        <v>4474</v>
      </c>
      <c r="O3610">
        <v>5.0999999999999996</v>
      </c>
      <c r="P3610" s="14">
        <f t="shared" si="56"/>
        <v>4.875</v>
      </c>
      <c r="Q3610">
        <f>COUNTIF(preprocessed!$D$2:$D$3791,director!N2373)</f>
        <v>1</v>
      </c>
      <c r="R3610" s="43" cm="1">
        <f t="array" ref="R3610">COUNTIF(Table2[Average imdb],"&lt;"&amp;Table2[[#This Row],[Average imdb]])/COUNT((Table2[Average imdb])-1)</f>
        <v>4.7229551451187332E-2</v>
      </c>
    </row>
    <row r="3611" spans="14:18" x14ac:dyDescent="0.3">
      <c r="N3611" t="s">
        <v>4474</v>
      </c>
      <c r="O3611">
        <v>5.4</v>
      </c>
      <c r="P3611" s="14">
        <f t="shared" si="56"/>
        <v>4.875</v>
      </c>
      <c r="Q3611">
        <f>COUNTIF(preprocessed!$D$2:$D$3791,director!N2303)</f>
        <v>2</v>
      </c>
      <c r="R3611" s="43" cm="1">
        <f t="array" ref="R3611">COUNTIF(Table2[Average imdb],"&lt;"&amp;Table2[[#This Row],[Average imdb]])/COUNT((Table2[Average imdb])-1)</f>
        <v>4.7229551451187332E-2</v>
      </c>
    </row>
    <row r="3612" spans="14:18" x14ac:dyDescent="0.3">
      <c r="N3612" t="s">
        <v>4474</v>
      </c>
      <c r="O3612">
        <v>4.4000000000000004</v>
      </c>
      <c r="P3612" s="14">
        <f t="shared" si="56"/>
        <v>4.875</v>
      </c>
      <c r="Q3612">
        <f>COUNTIF(preprocessed!$D$2:$D$3791,director!N1449)</f>
        <v>1</v>
      </c>
      <c r="R3612" s="43" cm="1">
        <f t="array" ref="R3612">COUNTIF(Table2[Average imdb],"&lt;"&amp;Table2[[#This Row],[Average imdb]])/COUNT((Table2[Average imdb])-1)</f>
        <v>4.7229551451187332E-2</v>
      </c>
    </row>
    <row r="3613" spans="14:18" x14ac:dyDescent="0.3">
      <c r="N3613" t="s">
        <v>2915</v>
      </c>
      <c r="O3613">
        <v>4.5999999999999996</v>
      </c>
      <c r="P3613" s="14">
        <f t="shared" si="56"/>
        <v>4.8166666666666664</v>
      </c>
      <c r="Q3613">
        <f>COUNTIF(preprocessed!$D$2:$D$3791,director!N1986)</f>
        <v>2</v>
      </c>
      <c r="R3613" s="43" cm="1">
        <f t="array" ref="R3613">COUNTIF(Table2[Average imdb],"&lt;"&amp;Table2[[#This Row],[Average imdb]])/COUNT((Table2[Average imdb])-1)</f>
        <v>4.5646437994722955E-2</v>
      </c>
    </row>
    <row r="3614" spans="14:18" x14ac:dyDescent="0.3">
      <c r="N3614" t="s">
        <v>2915</v>
      </c>
      <c r="O3614">
        <v>3.6</v>
      </c>
      <c r="P3614" s="14">
        <f t="shared" si="56"/>
        <v>4.8166666666666664</v>
      </c>
      <c r="Q3614">
        <f>COUNTIF(preprocessed!$D$2:$D$3791,director!N774)</f>
        <v>3</v>
      </c>
      <c r="R3614" s="43" cm="1">
        <f t="array" ref="R3614">COUNTIF(Table2[Average imdb],"&lt;"&amp;Table2[[#This Row],[Average imdb]])/COUNT((Table2[Average imdb])-1)</f>
        <v>4.5646437994722955E-2</v>
      </c>
    </row>
    <row r="3615" spans="14:18" x14ac:dyDescent="0.3">
      <c r="N3615" t="s">
        <v>2915</v>
      </c>
      <c r="O3615">
        <v>4.8</v>
      </c>
      <c r="P3615" s="14">
        <f t="shared" si="56"/>
        <v>4.8166666666666664</v>
      </c>
      <c r="Q3615">
        <f>COUNTIF(preprocessed!$D$2:$D$3791,director!N1008)</f>
        <v>19</v>
      </c>
      <c r="R3615" s="43" cm="1">
        <f t="array" ref="R3615">COUNTIF(Table2[Average imdb],"&lt;"&amp;Table2[[#This Row],[Average imdb]])/COUNT((Table2[Average imdb])-1)</f>
        <v>4.5646437994722955E-2</v>
      </c>
    </row>
    <row r="3616" spans="14:18" x14ac:dyDescent="0.3">
      <c r="N3616" t="s">
        <v>2915</v>
      </c>
      <c r="O3616">
        <v>5.4</v>
      </c>
      <c r="P3616" s="14">
        <f t="shared" si="56"/>
        <v>4.8166666666666664</v>
      </c>
      <c r="Q3616">
        <f>COUNTIF(preprocessed!$D$2:$D$3791,director!N712)</f>
        <v>7</v>
      </c>
      <c r="R3616" s="43" cm="1">
        <f t="array" ref="R3616">COUNTIF(Table2[Average imdb],"&lt;"&amp;Table2[[#This Row],[Average imdb]])/COUNT((Table2[Average imdb])-1)</f>
        <v>4.5646437994722955E-2</v>
      </c>
    </row>
    <row r="3617" spans="14:18" x14ac:dyDescent="0.3">
      <c r="N3617" t="s">
        <v>2915</v>
      </c>
      <c r="O3617">
        <v>5.0999999999999996</v>
      </c>
      <c r="P3617" s="14">
        <f t="shared" si="56"/>
        <v>4.8166666666666664</v>
      </c>
      <c r="Q3617">
        <f>COUNTIF(preprocessed!$D$2:$D$3791,director!N1440)</f>
        <v>3</v>
      </c>
      <c r="R3617" s="43" cm="1">
        <f t="array" ref="R3617">COUNTIF(Table2[Average imdb],"&lt;"&amp;Table2[[#This Row],[Average imdb]])/COUNT((Table2[Average imdb])-1)</f>
        <v>4.5646437994722955E-2</v>
      </c>
    </row>
    <row r="3618" spans="14:18" x14ac:dyDescent="0.3">
      <c r="N3618" t="s">
        <v>2915</v>
      </c>
      <c r="O3618">
        <v>5.4</v>
      </c>
      <c r="P3618" s="14">
        <f t="shared" si="56"/>
        <v>4.8166666666666664</v>
      </c>
      <c r="Q3618">
        <f>COUNTIF(preprocessed!$D$2:$D$3791,director!N1657)</f>
        <v>1</v>
      </c>
      <c r="R3618" s="43" cm="1">
        <f t="array" ref="R3618">COUNTIF(Table2[Average imdb],"&lt;"&amp;Table2[[#This Row],[Average imdb]])/COUNT((Table2[Average imdb])-1)</f>
        <v>4.5646437994722955E-2</v>
      </c>
    </row>
    <row r="3619" spans="14:18" x14ac:dyDescent="0.3">
      <c r="N3619" t="s">
        <v>6033</v>
      </c>
      <c r="O3619">
        <v>4.8</v>
      </c>
      <c r="P3619" s="14">
        <f t="shared" si="56"/>
        <v>4.8</v>
      </c>
      <c r="Q3619">
        <f>COUNTIF(preprocessed!$D$2:$D$3791,director!N1592)</f>
        <v>3</v>
      </c>
      <c r="R3619" s="43" cm="1">
        <f t="array" ref="R3619">COUNTIF(Table2[Average imdb],"&lt;"&amp;Table2[[#This Row],[Average imdb]])/COUNT((Table2[Average imdb])-1)</f>
        <v>4.1688654353562005E-2</v>
      </c>
    </row>
    <row r="3620" spans="14:18" x14ac:dyDescent="0.3">
      <c r="N3620" t="s">
        <v>6042</v>
      </c>
      <c r="O3620">
        <v>4.8</v>
      </c>
      <c r="P3620" s="14">
        <f t="shared" si="56"/>
        <v>4.8</v>
      </c>
      <c r="Q3620">
        <f>COUNTIF(preprocessed!$D$2:$D$3791,director!N1594)</f>
        <v>3</v>
      </c>
      <c r="R3620" s="43" cm="1">
        <f t="array" ref="R3620">COUNTIF(Table2[Average imdb],"&lt;"&amp;Table2[[#This Row],[Average imdb]])/COUNT((Table2[Average imdb])-1)</f>
        <v>4.1688654353562005E-2</v>
      </c>
    </row>
    <row r="3621" spans="14:18" x14ac:dyDescent="0.3">
      <c r="N3621" t="s">
        <v>6083</v>
      </c>
      <c r="O3621">
        <v>4.8</v>
      </c>
      <c r="P3621" s="14">
        <f t="shared" si="56"/>
        <v>4.8</v>
      </c>
      <c r="Q3621">
        <f>COUNTIF(preprocessed!$D$2:$D$3791,director!N1606)</f>
        <v>10</v>
      </c>
      <c r="R3621" s="43" cm="1">
        <f t="array" ref="R3621">COUNTIF(Table2[Average imdb],"&lt;"&amp;Table2[[#This Row],[Average imdb]])/COUNT((Table2[Average imdb])-1)</f>
        <v>4.1688654353562005E-2</v>
      </c>
    </row>
    <row r="3622" spans="14:18" x14ac:dyDescent="0.3">
      <c r="N3622" t="s">
        <v>7271</v>
      </c>
      <c r="O3622">
        <v>4.8</v>
      </c>
      <c r="P3622" s="14">
        <f t="shared" si="56"/>
        <v>4.8</v>
      </c>
      <c r="Q3622">
        <f>COUNTIF(preprocessed!$D$2:$D$3791,director!N1959)</f>
        <v>5</v>
      </c>
      <c r="R3622" s="43" cm="1">
        <f t="array" ref="R3622">COUNTIF(Table2[Average imdb],"&lt;"&amp;Table2[[#This Row],[Average imdb]])/COUNT((Table2[Average imdb])-1)</f>
        <v>4.1688654353562005E-2</v>
      </c>
    </row>
    <row r="3623" spans="14:18" x14ac:dyDescent="0.3">
      <c r="N3623" t="s">
        <v>11870</v>
      </c>
      <c r="O3623">
        <v>4.8</v>
      </c>
      <c r="P3623" s="14">
        <f t="shared" si="56"/>
        <v>4.8</v>
      </c>
      <c r="Q3623">
        <f>COUNTIF(preprocessed!$D$2:$D$3791,director!N3292)</f>
        <v>5</v>
      </c>
      <c r="R3623" s="43" cm="1">
        <f t="array" ref="R3623">COUNTIF(Table2[Average imdb],"&lt;"&amp;Table2[[#This Row],[Average imdb]])/COUNT((Table2[Average imdb])-1)</f>
        <v>4.1688654353562005E-2</v>
      </c>
    </row>
    <row r="3624" spans="14:18" x14ac:dyDescent="0.3">
      <c r="N3624" t="s">
        <v>3748</v>
      </c>
      <c r="O3624">
        <v>4.3</v>
      </c>
      <c r="P3624" s="14">
        <f t="shared" si="56"/>
        <v>4.8</v>
      </c>
      <c r="Q3624">
        <f>COUNTIF(preprocessed!$D$2:$D$3791,director!N940)</f>
        <v>14</v>
      </c>
      <c r="R3624" s="43" cm="1">
        <f t="array" ref="R3624">COUNTIF(Table2[Average imdb],"&lt;"&amp;Table2[[#This Row],[Average imdb]])/COUNT((Table2[Average imdb])-1)</f>
        <v>4.1688654353562005E-2</v>
      </c>
    </row>
    <row r="3625" spans="14:18" x14ac:dyDescent="0.3">
      <c r="N3625" t="s">
        <v>8445</v>
      </c>
      <c r="O3625">
        <v>4.8</v>
      </c>
      <c r="P3625" s="14">
        <f t="shared" si="56"/>
        <v>4.8</v>
      </c>
      <c r="Q3625">
        <f>COUNTIF(preprocessed!$D$2:$D$3791,director!N2305)</f>
        <v>4</v>
      </c>
      <c r="R3625" s="43" cm="1">
        <f t="array" ref="R3625">COUNTIF(Table2[Average imdb],"&lt;"&amp;Table2[[#This Row],[Average imdb]])/COUNT((Table2[Average imdb])-1)</f>
        <v>4.1688654353562005E-2</v>
      </c>
    </row>
    <row r="3626" spans="14:18" x14ac:dyDescent="0.3">
      <c r="N3626" t="s">
        <v>13157</v>
      </c>
      <c r="O3626">
        <v>4.8</v>
      </c>
      <c r="P3626" s="14">
        <f t="shared" si="56"/>
        <v>4.8</v>
      </c>
      <c r="Q3626">
        <f>COUNTIF(preprocessed!$D$2:$D$3791,director!N3610)</f>
        <v>4</v>
      </c>
      <c r="R3626" s="43" cm="1">
        <f t="array" ref="R3626">COUNTIF(Table2[Average imdb],"&lt;"&amp;Table2[[#This Row],[Average imdb]])/COUNT((Table2[Average imdb])-1)</f>
        <v>4.1688654353562005E-2</v>
      </c>
    </row>
    <row r="3627" spans="14:18" x14ac:dyDescent="0.3">
      <c r="N3627" t="s">
        <v>3748</v>
      </c>
      <c r="O3627">
        <v>5.3</v>
      </c>
      <c r="P3627" s="14">
        <f t="shared" si="56"/>
        <v>4.8</v>
      </c>
      <c r="Q3627">
        <f>COUNTIF(preprocessed!$D$2:$D$3791,director!N1309)</f>
        <v>2</v>
      </c>
      <c r="R3627" s="43" cm="1">
        <f t="array" ref="R3627">COUNTIF(Table2[Average imdb],"&lt;"&amp;Table2[[#This Row],[Average imdb]])/COUNT((Table2[Average imdb])-1)</f>
        <v>4.1688654353562005E-2</v>
      </c>
    </row>
    <row r="3628" spans="14:18" x14ac:dyDescent="0.3">
      <c r="N3628" t="s">
        <v>5367</v>
      </c>
      <c r="O3628">
        <v>4.8</v>
      </c>
      <c r="P3628" s="14">
        <f t="shared" si="56"/>
        <v>4.8</v>
      </c>
      <c r="Q3628">
        <f>COUNTIF(preprocessed!$D$2:$D$3791,director!N1398)</f>
        <v>3</v>
      </c>
      <c r="R3628" s="43" cm="1">
        <f t="array" ref="R3628">COUNTIF(Table2[Average imdb],"&lt;"&amp;Table2[[#This Row],[Average imdb]])/COUNT((Table2[Average imdb])-1)</f>
        <v>4.1688654353562005E-2</v>
      </c>
    </row>
    <row r="3629" spans="14:18" x14ac:dyDescent="0.3">
      <c r="N3629" t="s">
        <v>6240</v>
      </c>
      <c r="O3629">
        <v>4.8</v>
      </c>
      <c r="P3629" s="14">
        <f t="shared" si="56"/>
        <v>4.8</v>
      </c>
      <c r="Q3629">
        <f>COUNTIF(preprocessed!$D$2:$D$3791,director!N1653)</f>
        <v>1</v>
      </c>
      <c r="R3629" s="43" cm="1">
        <f t="array" ref="R3629">COUNTIF(Table2[Average imdb],"&lt;"&amp;Table2[[#This Row],[Average imdb]])/COUNT((Table2[Average imdb])-1)</f>
        <v>4.1688654353562005E-2</v>
      </c>
    </row>
    <row r="3630" spans="14:18" x14ac:dyDescent="0.3">
      <c r="N3630" t="s">
        <v>8719</v>
      </c>
      <c r="O3630">
        <v>4.8</v>
      </c>
      <c r="P3630" s="14">
        <f t="shared" si="56"/>
        <v>4.8</v>
      </c>
      <c r="Q3630">
        <f>COUNTIF(preprocessed!$D$2:$D$3791,director!N2391)</f>
        <v>1</v>
      </c>
      <c r="R3630" s="43" cm="1">
        <f t="array" ref="R3630">COUNTIF(Table2[Average imdb],"&lt;"&amp;Table2[[#This Row],[Average imdb]])/COUNT((Table2[Average imdb])-1)</f>
        <v>4.1688654353562005E-2</v>
      </c>
    </row>
    <row r="3631" spans="14:18" x14ac:dyDescent="0.3">
      <c r="N3631" t="s">
        <v>10173</v>
      </c>
      <c r="O3631">
        <v>4.8</v>
      </c>
      <c r="P3631" s="14">
        <f t="shared" si="56"/>
        <v>4.8</v>
      </c>
      <c r="Q3631">
        <f>COUNTIF(preprocessed!$D$2:$D$3791,director!N2824)</f>
        <v>1</v>
      </c>
      <c r="R3631" s="43" cm="1">
        <f t="array" ref="R3631">COUNTIF(Table2[Average imdb],"&lt;"&amp;Table2[[#This Row],[Average imdb]])/COUNT((Table2[Average imdb])-1)</f>
        <v>4.1688654353562005E-2</v>
      </c>
    </row>
    <row r="3632" spans="14:18" x14ac:dyDescent="0.3">
      <c r="N3632" t="s">
        <v>13640</v>
      </c>
      <c r="O3632">
        <v>4.8</v>
      </c>
      <c r="P3632" s="14">
        <f t="shared" si="56"/>
        <v>4.8</v>
      </c>
      <c r="Q3632">
        <f>COUNTIF(preprocessed!$D$2:$D$3791,director!N3721)</f>
        <v>1</v>
      </c>
      <c r="R3632" s="43" cm="1">
        <f t="array" ref="R3632">COUNTIF(Table2[Average imdb],"&lt;"&amp;Table2[[#This Row],[Average imdb]])/COUNT((Table2[Average imdb])-1)</f>
        <v>4.1688654353562005E-2</v>
      </c>
    </row>
    <row r="3633" spans="14:18" x14ac:dyDescent="0.3">
      <c r="N3633" t="s">
        <v>13831</v>
      </c>
      <c r="O3633">
        <v>4.8</v>
      </c>
      <c r="P3633" s="14">
        <f t="shared" si="56"/>
        <v>4.8</v>
      </c>
      <c r="Q3633">
        <f>COUNTIF(preprocessed!$D$2:$D$3791,director!N3763)</f>
        <v>1</v>
      </c>
      <c r="R3633" s="43" cm="1">
        <f t="array" ref="R3633">COUNTIF(Table2[Average imdb],"&lt;"&amp;Table2[[#This Row],[Average imdb]])/COUNT((Table2[Average imdb])-1)</f>
        <v>4.1688654353562005E-2</v>
      </c>
    </row>
    <row r="3634" spans="14:18" x14ac:dyDescent="0.3">
      <c r="N3634" t="s">
        <v>6589</v>
      </c>
      <c r="O3634">
        <v>4.0999999999999996</v>
      </c>
      <c r="P3634" s="14">
        <f t="shared" si="56"/>
        <v>4.7666666666666666</v>
      </c>
      <c r="Q3634">
        <f>COUNTIF(preprocessed!$D$2:$D$3791,director!N2152)</f>
        <v>9</v>
      </c>
      <c r="R3634" s="43" cm="1">
        <f t="array" ref="R3634">COUNTIF(Table2[Average imdb],"&lt;"&amp;Table2[[#This Row],[Average imdb]])/COUNT((Table2[Average imdb])-1)</f>
        <v>4.0105540897097627E-2</v>
      </c>
    </row>
    <row r="3635" spans="14:18" x14ac:dyDescent="0.3">
      <c r="N3635" t="s">
        <v>6589</v>
      </c>
      <c r="O3635">
        <v>4.8</v>
      </c>
      <c r="P3635" s="14">
        <f t="shared" si="56"/>
        <v>4.7666666666666666</v>
      </c>
      <c r="Q3635">
        <f>COUNTIF(preprocessed!$D$2:$D$3791,director!N1999)</f>
        <v>8</v>
      </c>
      <c r="R3635" s="43" cm="1">
        <f t="array" ref="R3635">COUNTIF(Table2[Average imdb],"&lt;"&amp;Table2[[#This Row],[Average imdb]])/COUNT((Table2[Average imdb])-1)</f>
        <v>4.0105540897097627E-2</v>
      </c>
    </row>
    <row r="3636" spans="14:18" x14ac:dyDescent="0.3">
      <c r="N3636" t="s">
        <v>6589</v>
      </c>
      <c r="O3636">
        <v>5</v>
      </c>
      <c r="P3636" s="14">
        <f t="shared" si="56"/>
        <v>4.7666666666666666</v>
      </c>
      <c r="Q3636">
        <f>COUNTIF(preprocessed!$D$2:$D$3791,director!N2739)</f>
        <v>4</v>
      </c>
      <c r="R3636" s="43" cm="1">
        <f t="array" ref="R3636">COUNTIF(Table2[Average imdb],"&lt;"&amp;Table2[[#This Row],[Average imdb]])/COUNT((Table2[Average imdb])-1)</f>
        <v>4.0105540897097627E-2</v>
      </c>
    </row>
    <row r="3637" spans="14:18" x14ac:dyDescent="0.3">
      <c r="N3637" t="s">
        <v>6589</v>
      </c>
      <c r="O3637">
        <v>4.7</v>
      </c>
      <c r="P3637" s="14">
        <f t="shared" si="56"/>
        <v>4.7666666666666666</v>
      </c>
      <c r="Q3637">
        <f>COUNTIF(preprocessed!$D$2:$D$3791,director!N1757)</f>
        <v>2</v>
      </c>
      <c r="R3637" s="43" cm="1">
        <f t="array" ref="R3637">COUNTIF(Table2[Average imdb],"&lt;"&amp;Table2[[#This Row],[Average imdb]])/COUNT((Table2[Average imdb])-1)</f>
        <v>4.0105540897097627E-2</v>
      </c>
    </row>
    <row r="3638" spans="14:18" x14ac:dyDescent="0.3">
      <c r="N3638" t="s">
        <v>6589</v>
      </c>
      <c r="O3638">
        <v>4.4000000000000004</v>
      </c>
      <c r="P3638" s="14">
        <f t="shared" si="56"/>
        <v>4.7666666666666666</v>
      </c>
      <c r="Q3638">
        <f>COUNTIF(preprocessed!$D$2:$D$3791,director!N1996)</f>
        <v>8</v>
      </c>
      <c r="R3638" s="43" cm="1">
        <f t="array" ref="R3638">COUNTIF(Table2[Average imdb],"&lt;"&amp;Table2[[#This Row],[Average imdb]])/COUNT((Table2[Average imdb])-1)</f>
        <v>4.0105540897097627E-2</v>
      </c>
    </row>
    <row r="3639" spans="14:18" x14ac:dyDescent="0.3">
      <c r="N3639" t="s">
        <v>6589</v>
      </c>
      <c r="O3639">
        <v>5.6</v>
      </c>
      <c r="P3639" s="14">
        <f t="shared" si="56"/>
        <v>4.7666666666666666</v>
      </c>
      <c r="Q3639">
        <f>COUNTIF(preprocessed!$D$2:$D$3791,director!N2358)</f>
        <v>3</v>
      </c>
      <c r="R3639" s="43" cm="1">
        <f t="array" ref="R3639">COUNTIF(Table2[Average imdb],"&lt;"&amp;Table2[[#This Row],[Average imdb]])/COUNT((Table2[Average imdb])-1)</f>
        <v>4.0105540897097627E-2</v>
      </c>
    </row>
    <row r="3640" spans="14:18" x14ac:dyDescent="0.3">
      <c r="N3640" t="s">
        <v>6856</v>
      </c>
      <c r="O3640">
        <v>5.2</v>
      </c>
      <c r="P3640" s="14">
        <f t="shared" si="56"/>
        <v>4.7333333333333334</v>
      </c>
      <c r="Q3640">
        <f>COUNTIF(preprocessed!$D$2:$D$3791,director!N2318)</f>
        <v>12</v>
      </c>
      <c r="R3640" s="43" cm="1">
        <f t="array" ref="R3640">COUNTIF(Table2[Average imdb],"&lt;"&amp;Table2[[#This Row],[Average imdb]])/COUNT((Table2[Average imdb])-1)</f>
        <v>3.9313984168865439E-2</v>
      </c>
    </row>
    <row r="3641" spans="14:18" x14ac:dyDescent="0.3">
      <c r="N3641" t="s">
        <v>6856</v>
      </c>
      <c r="O3641">
        <v>6.2</v>
      </c>
      <c r="P3641" s="14">
        <f t="shared" si="56"/>
        <v>4.7333333333333334</v>
      </c>
      <c r="Q3641">
        <f>COUNTIF(preprocessed!$D$2:$D$3791,director!N1834)</f>
        <v>5</v>
      </c>
      <c r="R3641" s="43" cm="1">
        <f t="array" ref="R3641">COUNTIF(Table2[Average imdb],"&lt;"&amp;Table2[[#This Row],[Average imdb]])/COUNT((Table2[Average imdb])-1)</f>
        <v>3.9313984168865439E-2</v>
      </c>
    </row>
    <row r="3642" spans="14:18" x14ac:dyDescent="0.3">
      <c r="N3642" t="s">
        <v>6856</v>
      </c>
      <c r="O3642">
        <v>2.8</v>
      </c>
      <c r="P3642" s="14">
        <f t="shared" si="56"/>
        <v>4.7333333333333334</v>
      </c>
      <c r="Q3642">
        <f>COUNTIF(preprocessed!$D$2:$D$3791,director!N2129)</f>
        <v>3</v>
      </c>
      <c r="R3642" s="43" cm="1">
        <f t="array" ref="R3642">COUNTIF(Table2[Average imdb],"&lt;"&amp;Table2[[#This Row],[Average imdb]])/COUNT((Table2[Average imdb])-1)</f>
        <v>3.9313984168865439E-2</v>
      </c>
    </row>
    <row r="3643" spans="14:18" x14ac:dyDescent="0.3">
      <c r="N3643" t="s">
        <v>7325</v>
      </c>
      <c r="O3643">
        <v>4.7</v>
      </c>
      <c r="P3643" s="14">
        <f t="shared" si="56"/>
        <v>4.7</v>
      </c>
      <c r="Q3643">
        <f>COUNTIF(preprocessed!$D$2:$D$3791,director!N1977)</f>
        <v>8</v>
      </c>
      <c r="R3643" s="43" cm="1">
        <f t="array" ref="R3643">COUNTIF(Table2[Average imdb],"&lt;"&amp;Table2[[#This Row],[Average imdb]])/COUNT((Table2[Average imdb])-1)</f>
        <v>3.6147757255936677E-2</v>
      </c>
    </row>
    <row r="3644" spans="14:18" x14ac:dyDescent="0.3">
      <c r="N3644" t="s">
        <v>8133</v>
      </c>
      <c r="O3644">
        <v>5</v>
      </c>
      <c r="P3644" s="14">
        <f t="shared" si="56"/>
        <v>4.7</v>
      </c>
      <c r="Q3644">
        <f>COUNTIF(preprocessed!$D$2:$D$3791,director!N2489)</f>
        <v>1</v>
      </c>
      <c r="R3644" s="43" cm="1">
        <f t="array" ref="R3644">COUNTIF(Table2[Average imdb],"&lt;"&amp;Table2[[#This Row],[Average imdb]])/COUNT((Table2[Average imdb])-1)</f>
        <v>3.6147757255936677E-2</v>
      </c>
    </row>
    <row r="3645" spans="14:18" x14ac:dyDescent="0.3">
      <c r="N3645" t="s">
        <v>4615</v>
      </c>
      <c r="O3645">
        <v>4.7</v>
      </c>
      <c r="P3645" s="14">
        <f t="shared" si="56"/>
        <v>4.7</v>
      </c>
      <c r="Q3645">
        <f>COUNTIF(preprocessed!$D$2:$D$3791,director!N1186)</f>
        <v>3</v>
      </c>
      <c r="R3645" s="43" cm="1">
        <f t="array" ref="R3645">COUNTIF(Table2[Average imdb],"&lt;"&amp;Table2[[#This Row],[Average imdb]])/COUNT((Table2[Average imdb])-1)</f>
        <v>3.6147757255936677E-2</v>
      </c>
    </row>
    <row r="3646" spans="14:18" x14ac:dyDescent="0.3">
      <c r="N3646" t="s">
        <v>8763</v>
      </c>
      <c r="O3646">
        <v>4.7</v>
      </c>
      <c r="P3646" s="14">
        <f t="shared" si="56"/>
        <v>4.7</v>
      </c>
      <c r="Q3646">
        <f>COUNTIF(preprocessed!$D$2:$D$3791,director!N2403)</f>
        <v>1</v>
      </c>
      <c r="R3646" s="43" cm="1">
        <f t="array" ref="R3646">COUNTIF(Table2[Average imdb],"&lt;"&amp;Table2[[#This Row],[Average imdb]])/COUNT((Table2[Average imdb])-1)</f>
        <v>3.6147757255936677E-2</v>
      </c>
    </row>
    <row r="3647" spans="14:18" x14ac:dyDescent="0.3">
      <c r="N3647" t="s">
        <v>11241</v>
      </c>
      <c r="O3647">
        <v>4.7</v>
      </c>
      <c r="P3647" s="14">
        <f t="shared" si="56"/>
        <v>4.7</v>
      </c>
      <c r="Q3647">
        <f>COUNTIF(preprocessed!$D$2:$D$3791,director!N3122)</f>
        <v>1</v>
      </c>
      <c r="R3647" s="43" cm="1">
        <f t="array" ref="R3647">COUNTIF(Table2[Average imdb],"&lt;"&amp;Table2[[#This Row],[Average imdb]])/COUNT((Table2[Average imdb])-1)</f>
        <v>3.6147757255936677E-2</v>
      </c>
    </row>
    <row r="3648" spans="14:18" x14ac:dyDescent="0.3">
      <c r="N3648" t="s">
        <v>12043</v>
      </c>
      <c r="O3648">
        <v>4.7</v>
      </c>
      <c r="P3648" s="14">
        <f t="shared" si="56"/>
        <v>4.7</v>
      </c>
      <c r="Q3648">
        <f>COUNTIF(preprocessed!$D$2:$D$3791,director!N3335)</f>
        <v>5</v>
      </c>
      <c r="R3648" s="43" cm="1">
        <f t="array" ref="R3648">COUNTIF(Table2[Average imdb],"&lt;"&amp;Table2[[#This Row],[Average imdb]])/COUNT((Table2[Average imdb])-1)</f>
        <v>3.6147757255936677E-2</v>
      </c>
    </row>
    <row r="3649" spans="14:18" x14ac:dyDescent="0.3">
      <c r="N3649" t="s">
        <v>3382</v>
      </c>
      <c r="O3649">
        <v>4.7</v>
      </c>
      <c r="P3649" s="14">
        <f t="shared" si="56"/>
        <v>4.7</v>
      </c>
      <c r="Q3649">
        <f>COUNTIF(preprocessed!$D$2:$D$3791,director!N836)</f>
        <v>2</v>
      </c>
      <c r="R3649" s="43" cm="1">
        <f t="array" ref="R3649">COUNTIF(Table2[Average imdb],"&lt;"&amp;Table2[[#This Row],[Average imdb]])/COUNT((Table2[Average imdb])-1)</f>
        <v>3.6147757255936677E-2</v>
      </c>
    </row>
    <row r="3650" spans="14:18" x14ac:dyDescent="0.3">
      <c r="N3650" t="s">
        <v>8133</v>
      </c>
      <c r="O3650">
        <v>4.4000000000000004</v>
      </c>
      <c r="P3650" s="14">
        <f t="shared" ref="P3650:P3713" si="57">AVERAGEIF($N$2:$N$3791,N3650,$O$2:$O$3791)</f>
        <v>4.7</v>
      </c>
      <c r="Q3650">
        <f>COUNTIF(preprocessed!$D$2:$D$3791,director!N2217)</f>
        <v>3</v>
      </c>
      <c r="R3650" s="43" cm="1">
        <f t="array" ref="R3650">COUNTIF(Table2[Average imdb],"&lt;"&amp;Table2[[#This Row],[Average imdb]])/COUNT((Table2[Average imdb])-1)</f>
        <v>3.6147757255936677E-2</v>
      </c>
    </row>
    <row r="3651" spans="14:18" x14ac:dyDescent="0.3">
      <c r="N3651" t="s">
        <v>10277</v>
      </c>
      <c r="O3651">
        <v>4.7</v>
      </c>
      <c r="P3651" s="14">
        <f t="shared" si="57"/>
        <v>4.7</v>
      </c>
      <c r="Q3651">
        <f>COUNTIF(preprocessed!$D$2:$D$3791,director!N2853)</f>
        <v>1</v>
      </c>
      <c r="R3651" s="43" cm="1">
        <f t="array" ref="R3651">COUNTIF(Table2[Average imdb],"&lt;"&amp;Table2[[#This Row],[Average imdb]])/COUNT((Table2[Average imdb])-1)</f>
        <v>3.6147757255936677E-2</v>
      </c>
    </row>
    <row r="3652" spans="14:18" x14ac:dyDescent="0.3">
      <c r="N3652" t="s">
        <v>12458</v>
      </c>
      <c r="O3652">
        <v>4.7</v>
      </c>
      <c r="P3652" s="14">
        <f t="shared" si="57"/>
        <v>4.7</v>
      </c>
      <c r="Q3652">
        <f>COUNTIF(preprocessed!$D$2:$D$3791,director!N3441)</f>
        <v>2</v>
      </c>
      <c r="R3652" s="43" cm="1">
        <f t="array" ref="R3652">COUNTIF(Table2[Average imdb],"&lt;"&amp;Table2[[#This Row],[Average imdb]])/COUNT((Table2[Average imdb])-1)</f>
        <v>3.6147757255936677E-2</v>
      </c>
    </row>
    <row r="3653" spans="14:18" x14ac:dyDescent="0.3">
      <c r="N3653" t="s">
        <v>13547</v>
      </c>
      <c r="O3653">
        <v>4.7</v>
      </c>
      <c r="P3653" s="14">
        <f t="shared" si="57"/>
        <v>4.7</v>
      </c>
      <c r="Q3653">
        <f>COUNTIF(preprocessed!$D$2:$D$3791,director!N3700)</f>
        <v>1</v>
      </c>
      <c r="R3653" s="43" cm="1">
        <f t="array" ref="R3653">COUNTIF(Table2[Average imdb],"&lt;"&amp;Table2[[#This Row],[Average imdb]])/COUNT((Table2[Average imdb])-1)</f>
        <v>3.6147757255936677E-2</v>
      </c>
    </row>
    <row r="3654" spans="14:18" x14ac:dyDescent="0.3">
      <c r="N3654" t="s">
        <v>13599</v>
      </c>
      <c r="O3654">
        <v>4.7</v>
      </c>
      <c r="P3654" s="14">
        <f t="shared" si="57"/>
        <v>4.7</v>
      </c>
      <c r="Q3654">
        <f>COUNTIF(preprocessed!$D$2:$D$3791,director!N3710)</f>
        <v>1</v>
      </c>
      <c r="R3654" s="43" cm="1">
        <f t="array" ref="R3654">COUNTIF(Table2[Average imdb],"&lt;"&amp;Table2[[#This Row],[Average imdb]])/COUNT((Table2[Average imdb])-1)</f>
        <v>3.6147757255936677E-2</v>
      </c>
    </row>
    <row r="3655" spans="14:18" x14ac:dyDescent="0.3">
      <c r="N3655" t="s">
        <v>5990</v>
      </c>
      <c r="O3655">
        <v>4.5999999999999996</v>
      </c>
      <c r="P3655" s="14">
        <f t="shared" si="57"/>
        <v>4.5999999999999996</v>
      </c>
      <c r="Q3655">
        <f>COUNTIF(preprocessed!$D$2:$D$3791,director!N1581)</f>
        <v>15</v>
      </c>
      <c r="R3655" s="43" cm="1">
        <f t="array" ref="R3655">COUNTIF(Table2[Average imdb],"&lt;"&amp;Table2[[#This Row],[Average imdb]])/COUNT((Table2[Average imdb])-1)</f>
        <v>3.2717678100263853E-2</v>
      </c>
    </row>
    <row r="3656" spans="14:18" x14ac:dyDescent="0.3">
      <c r="N3656" t="s">
        <v>7165</v>
      </c>
      <c r="O3656">
        <v>4.5999999999999996</v>
      </c>
      <c r="P3656" s="14">
        <f t="shared" si="57"/>
        <v>4.5999999999999996</v>
      </c>
      <c r="Q3656">
        <f>COUNTIF(preprocessed!$D$2:$D$3791,director!N1927)</f>
        <v>13</v>
      </c>
      <c r="R3656" s="43" cm="1">
        <f t="array" ref="R3656">COUNTIF(Table2[Average imdb],"&lt;"&amp;Table2[[#This Row],[Average imdb]])/COUNT((Table2[Average imdb])-1)</f>
        <v>3.2717678100263853E-2</v>
      </c>
    </row>
    <row r="3657" spans="14:18" x14ac:dyDescent="0.3">
      <c r="N3657" t="s">
        <v>9679</v>
      </c>
      <c r="O3657">
        <v>4.5999999999999996</v>
      </c>
      <c r="P3657" s="14">
        <f t="shared" si="57"/>
        <v>4.5999999999999996</v>
      </c>
      <c r="Q3657">
        <f>COUNTIF(preprocessed!$D$2:$D$3791,director!N2674)</f>
        <v>11</v>
      </c>
      <c r="R3657" s="43" cm="1">
        <f t="array" ref="R3657">COUNTIF(Table2[Average imdb],"&lt;"&amp;Table2[[#This Row],[Average imdb]])/COUNT((Table2[Average imdb])-1)</f>
        <v>3.2717678100263853E-2</v>
      </c>
    </row>
    <row r="3658" spans="14:18" x14ac:dyDescent="0.3">
      <c r="N3658" t="s">
        <v>7289</v>
      </c>
      <c r="O3658">
        <v>4.5999999999999996</v>
      </c>
      <c r="P3658" s="14">
        <f t="shared" si="57"/>
        <v>4.5999999999999996</v>
      </c>
      <c r="Q3658">
        <f>COUNTIF(preprocessed!$D$2:$D$3791,director!N1965)</f>
        <v>4</v>
      </c>
      <c r="R3658" s="43" cm="1">
        <f t="array" ref="R3658">COUNTIF(Table2[Average imdb],"&lt;"&amp;Table2[[#This Row],[Average imdb]])/COUNT((Table2[Average imdb])-1)</f>
        <v>3.2717678100263853E-2</v>
      </c>
    </row>
    <row r="3659" spans="14:18" x14ac:dyDescent="0.3">
      <c r="N3659" t="s">
        <v>9268</v>
      </c>
      <c r="O3659">
        <v>3.8</v>
      </c>
      <c r="P3659" s="14">
        <f t="shared" si="57"/>
        <v>4.5999999999999996</v>
      </c>
      <c r="Q3659">
        <f>COUNTIF(preprocessed!$D$2:$D$3791,director!N2553)</f>
        <v>8</v>
      </c>
      <c r="R3659" s="43" cm="1">
        <f t="array" ref="R3659">COUNTIF(Table2[Average imdb],"&lt;"&amp;Table2[[#This Row],[Average imdb]])/COUNT((Table2[Average imdb])-1)</f>
        <v>3.2717678100263853E-2</v>
      </c>
    </row>
    <row r="3660" spans="14:18" x14ac:dyDescent="0.3">
      <c r="N3660" t="s">
        <v>9758</v>
      </c>
      <c r="O3660">
        <v>4.5999999999999996</v>
      </c>
      <c r="P3660" s="14">
        <f t="shared" si="57"/>
        <v>4.5999999999999996</v>
      </c>
      <c r="Q3660">
        <f>COUNTIF(preprocessed!$D$2:$D$3791,director!N2697)</f>
        <v>6</v>
      </c>
      <c r="R3660" s="43" cm="1">
        <f t="array" ref="R3660">COUNTIF(Table2[Average imdb],"&lt;"&amp;Table2[[#This Row],[Average imdb]])/COUNT((Table2[Average imdb])-1)</f>
        <v>3.2717678100263853E-2</v>
      </c>
    </row>
    <row r="3661" spans="14:18" x14ac:dyDescent="0.3">
      <c r="N3661" t="s">
        <v>8697</v>
      </c>
      <c r="O3661">
        <v>4.5999999999999996</v>
      </c>
      <c r="P3661" s="14">
        <f t="shared" si="57"/>
        <v>4.5999999999999996</v>
      </c>
      <c r="Q3661">
        <f>COUNTIF(preprocessed!$D$2:$D$3791,director!N2384)</f>
        <v>1</v>
      </c>
      <c r="R3661" s="43" cm="1">
        <f t="array" ref="R3661">COUNTIF(Table2[Average imdb],"&lt;"&amp;Table2[[#This Row],[Average imdb]])/COUNT((Table2[Average imdb])-1)</f>
        <v>3.2717678100263853E-2</v>
      </c>
    </row>
    <row r="3662" spans="14:18" x14ac:dyDescent="0.3">
      <c r="N3662" t="s">
        <v>8809</v>
      </c>
      <c r="O3662">
        <v>4.5999999999999996</v>
      </c>
      <c r="P3662" s="14">
        <f t="shared" si="57"/>
        <v>4.5999999999999996</v>
      </c>
      <c r="Q3662">
        <f>COUNTIF(preprocessed!$D$2:$D$3791,director!N2416)</f>
        <v>1</v>
      </c>
      <c r="R3662" s="43" cm="1">
        <f t="array" ref="R3662">COUNTIF(Table2[Average imdb],"&lt;"&amp;Table2[[#This Row],[Average imdb]])/COUNT((Table2[Average imdb])-1)</f>
        <v>3.2717678100263853E-2</v>
      </c>
    </row>
    <row r="3663" spans="14:18" x14ac:dyDescent="0.3">
      <c r="N3663" t="s">
        <v>9268</v>
      </c>
      <c r="O3663">
        <v>5.4</v>
      </c>
      <c r="P3663" s="14">
        <f t="shared" si="57"/>
        <v>4.5999999999999996</v>
      </c>
      <c r="Q3663">
        <f>COUNTIF(preprocessed!$D$2:$D$3791,director!N2713)</f>
        <v>8</v>
      </c>
      <c r="R3663" s="43" cm="1">
        <f t="array" ref="R3663">COUNTIF(Table2[Average imdb],"&lt;"&amp;Table2[[#This Row],[Average imdb]])/COUNT((Table2[Average imdb])-1)</f>
        <v>3.2717678100263853E-2</v>
      </c>
    </row>
    <row r="3664" spans="14:18" x14ac:dyDescent="0.3">
      <c r="N3664" t="s">
        <v>11182</v>
      </c>
      <c r="O3664">
        <v>4.5999999999999996</v>
      </c>
      <c r="P3664" s="14">
        <f t="shared" si="57"/>
        <v>4.5999999999999996</v>
      </c>
      <c r="Q3664">
        <f>COUNTIF(preprocessed!$D$2:$D$3791,director!N3106)</f>
        <v>4</v>
      </c>
      <c r="R3664" s="43" cm="1">
        <f t="array" ref="R3664">COUNTIF(Table2[Average imdb],"&lt;"&amp;Table2[[#This Row],[Average imdb]])/COUNT((Table2[Average imdb])-1)</f>
        <v>3.2717678100263853E-2</v>
      </c>
    </row>
    <row r="3665" spans="14:18" x14ac:dyDescent="0.3">
      <c r="N3665" t="s">
        <v>12605</v>
      </c>
      <c r="O3665">
        <v>4.5999999999999996</v>
      </c>
      <c r="P3665" s="14">
        <f t="shared" si="57"/>
        <v>4.5999999999999996</v>
      </c>
      <c r="Q3665">
        <f>COUNTIF(preprocessed!$D$2:$D$3791,director!N3475)</f>
        <v>4</v>
      </c>
      <c r="R3665" s="43" cm="1">
        <f t="array" ref="R3665">COUNTIF(Table2[Average imdb],"&lt;"&amp;Table2[[#This Row],[Average imdb]])/COUNT((Table2[Average imdb])-1)</f>
        <v>3.2717678100263853E-2</v>
      </c>
    </row>
    <row r="3666" spans="14:18" x14ac:dyDescent="0.3">
      <c r="N3666" t="s">
        <v>12356</v>
      </c>
      <c r="O3666">
        <v>4.5999999999999996</v>
      </c>
      <c r="P3666" s="14">
        <f t="shared" si="57"/>
        <v>4.5999999999999996</v>
      </c>
      <c r="Q3666">
        <f>COUNTIF(preprocessed!$D$2:$D$3791,director!N3416)</f>
        <v>2</v>
      </c>
      <c r="R3666" s="43" cm="1">
        <f t="array" ref="R3666">COUNTIF(Table2[Average imdb],"&lt;"&amp;Table2[[#This Row],[Average imdb]])/COUNT((Table2[Average imdb])-1)</f>
        <v>3.2717678100263853E-2</v>
      </c>
    </row>
    <row r="3667" spans="14:18" x14ac:dyDescent="0.3">
      <c r="N3667" t="s">
        <v>13483</v>
      </c>
      <c r="O3667">
        <v>4.5999999999999996</v>
      </c>
      <c r="P3667" s="14">
        <f t="shared" si="57"/>
        <v>4.5999999999999996</v>
      </c>
      <c r="Q3667">
        <f>COUNTIF(preprocessed!$D$2:$D$3791,director!N3686)</f>
        <v>1</v>
      </c>
      <c r="R3667" s="43" cm="1">
        <f t="array" ref="R3667">COUNTIF(Table2[Average imdb],"&lt;"&amp;Table2[[#This Row],[Average imdb]])/COUNT((Table2[Average imdb])-1)</f>
        <v>3.2717678100263853E-2</v>
      </c>
    </row>
    <row r="3668" spans="14:18" x14ac:dyDescent="0.3">
      <c r="N3668" t="s">
        <v>4579</v>
      </c>
      <c r="O3668">
        <v>4.7</v>
      </c>
      <c r="P3668" s="14">
        <f t="shared" si="57"/>
        <v>4.5500000000000007</v>
      </c>
      <c r="Q3668">
        <f>COUNTIF(preprocessed!$D$2:$D$3791,director!N1177)</f>
        <v>8</v>
      </c>
      <c r="R3668" s="43" cm="1">
        <f t="array" ref="R3668">COUNTIF(Table2[Average imdb],"&lt;"&amp;Table2[[#This Row],[Average imdb]])/COUNT((Table2[Average imdb])-1)</f>
        <v>3.1662269129287601E-2</v>
      </c>
    </row>
    <row r="3669" spans="14:18" x14ac:dyDescent="0.3">
      <c r="N3669" t="s">
        <v>5882</v>
      </c>
      <c r="O3669">
        <v>3.7</v>
      </c>
      <c r="P3669" s="14">
        <f t="shared" si="57"/>
        <v>4.5500000000000007</v>
      </c>
      <c r="Q3669">
        <f>COUNTIF(preprocessed!$D$2:$D$3791,director!N1550)</f>
        <v>5</v>
      </c>
      <c r="R3669" s="43" cm="1">
        <f t="array" ref="R3669">COUNTIF(Table2[Average imdb],"&lt;"&amp;Table2[[#This Row],[Average imdb]])/COUNT((Table2[Average imdb])-1)</f>
        <v>3.1662269129287601E-2</v>
      </c>
    </row>
    <row r="3670" spans="14:18" x14ac:dyDescent="0.3">
      <c r="N3670" t="s">
        <v>5882</v>
      </c>
      <c r="O3670">
        <v>5.4</v>
      </c>
      <c r="P3670" s="14">
        <f t="shared" si="57"/>
        <v>4.5500000000000007</v>
      </c>
      <c r="Q3670">
        <f>COUNTIF(preprocessed!$D$2:$D$3791,director!N3052)</f>
        <v>1</v>
      </c>
      <c r="R3670" s="43" cm="1">
        <f t="array" ref="R3670">COUNTIF(Table2[Average imdb],"&lt;"&amp;Table2[[#This Row],[Average imdb]])/COUNT((Table2[Average imdb])-1)</f>
        <v>3.1662269129287601E-2</v>
      </c>
    </row>
    <row r="3671" spans="14:18" x14ac:dyDescent="0.3">
      <c r="N3671" t="s">
        <v>4579</v>
      </c>
      <c r="O3671">
        <v>4.4000000000000004</v>
      </c>
      <c r="P3671" s="14">
        <f t="shared" si="57"/>
        <v>4.5500000000000007</v>
      </c>
      <c r="Q3671">
        <f>COUNTIF(preprocessed!$D$2:$D$3791,director!N2773)</f>
        <v>3</v>
      </c>
      <c r="R3671" s="43" cm="1">
        <f t="array" ref="R3671">COUNTIF(Table2[Average imdb],"&lt;"&amp;Table2[[#This Row],[Average imdb]])/COUNT((Table2[Average imdb])-1)</f>
        <v>3.1662269129287601E-2</v>
      </c>
    </row>
    <row r="3672" spans="14:18" x14ac:dyDescent="0.3">
      <c r="N3672" t="s">
        <v>10319</v>
      </c>
      <c r="O3672">
        <v>4.5</v>
      </c>
      <c r="P3672" s="14">
        <f t="shared" si="57"/>
        <v>4.5</v>
      </c>
      <c r="Q3672">
        <f>COUNTIF(preprocessed!$D$2:$D$3791,director!N2863)</f>
        <v>10</v>
      </c>
      <c r="R3672" s="43" cm="1">
        <f t="array" ref="R3672">COUNTIF(Table2[Average imdb],"&lt;"&amp;Table2[[#This Row],[Average imdb]])/COUNT((Table2[Average imdb])-1)</f>
        <v>3.0079155672823221E-2</v>
      </c>
    </row>
    <row r="3673" spans="14:18" x14ac:dyDescent="0.3">
      <c r="N3673" t="s">
        <v>11462</v>
      </c>
      <c r="O3673">
        <v>4.5</v>
      </c>
      <c r="P3673" s="14">
        <f t="shared" si="57"/>
        <v>4.5</v>
      </c>
      <c r="Q3673">
        <f>COUNTIF(preprocessed!$D$2:$D$3791,director!N3180)</f>
        <v>5</v>
      </c>
      <c r="R3673" s="43" cm="1">
        <f t="array" ref="R3673">COUNTIF(Table2[Average imdb],"&lt;"&amp;Table2[[#This Row],[Average imdb]])/COUNT((Table2[Average imdb])-1)</f>
        <v>3.0079155672823221E-2</v>
      </c>
    </row>
    <row r="3674" spans="14:18" x14ac:dyDescent="0.3">
      <c r="N3674" t="s">
        <v>3948</v>
      </c>
      <c r="O3674">
        <v>4.5</v>
      </c>
      <c r="P3674" s="14">
        <f t="shared" si="57"/>
        <v>4.5</v>
      </c>
      <c r="Q3674">
        <f>COUNTIF(preprocessed!$D$2:$D$3791,director!N998)</f>
        <v>5</v>
      </c>
      <c r="R3674" s="43" cm="1">
        <f t="array" ref="R3674">COUNTIF(Table2[Average imdb],"&lt;"&amp;Table2[[#This Row],[Average imdb]])/COUNT((Table2[Average imdb])-1)</f>
        <v>3.0079155672823221E-2</v>
      </c>
    </row>
    <row r="3675" spans="14:18" x14ac:dyDescent="0.3">
      <c r="N3675" t="s">
        <v>8800</v>
      </c>
      <c r="O3675">
        <v>4.5</v>
      </c>
      <c r="P3675" s="14">
        <f t="shared" si="57"/>
        <v>4.5</v>
      </c>
      <c r="Q3675">
        <f>COUNTIF(preprocessed!$D$2:$D$3791,director!N2414)</f>
        <v>3</v>
      </c>
      <c r="R3675" s="43" cm="1">
        <f t="array" ref="R3675">COUNTIF(Table2[Average imdb],"&lt;"&amp;Table2[[#This Row],[Average imdb]])/COUNT((Table2[Average imdb])-1)</f>
        <v>3.0079155672823221E-2</v>
      </c>
    </row>
    <row r="3676" spans="14:18" x14ac:dyDescent="0.3">
      <c r="N3676" t="s">
        <v>7831</v>
      </c>
      <c r="O3676">
        <v>4.5</v>
      </c>
      <c r="P3676" s="14">
        <f t="shared" si="57"/>
        <v>4.5</v>
      </c>
      <c r="Q3676">
        <f>COUNTIF(preprocessed!$D$2:$D$3791,director!N2126)</f>
        <v>3</v>
      </c>
      <c r="R3676" s="43" cm="1">
        <f t="array" ref="R3676">COUNTIF(Table2[Average imdb],"&lt;"&amp;Table2[[#This Row],[Average imdb]])/COUNT((Table2[Average imdb])-1)</f>
        <v>3.0079155672823221E-2</v>
      </c>
    </row>
    <row r="3677" spans="14:18" x14ac:dyDescent="0.3">
      <c r="N3677" t="s">
        <v>8547</v>
      </c>
      <c r="O3677">
        <v>4.5</v>
      </c>
      <c r="P3677" s="14">
        <f t="shared" si="57"/>
        <v>4.5</v>
      </c>
      <c r="Q3677">
        <f>COUNTIF(preprocessed!$D$2:$D$3791,director!N2335)</f>
        <v>3</v>
      </c>
      <c r="R3677" s="43" cm="1">
        <f t="array" ref="R3677">COUNTIF(Table2[Average imdb],"&lt;"&amp;Table2[[#This Row],[Average imdb]])/COUNT((Table2[Average imdb])-1)</f>
        <v>3.0079155672823221E-2</v>
      </c>
    </row>
    <row r="3678" spans="14:18" x14ac:dyDescent="0.3">
      <c r="N3678" t="s">
        <v>4771</v>
      </c>
      <c r="O3678">
        <v>5.6</v>
      </c>
      <c r="P3678" s="14">
        <f t="shared" si="57"/>
        <v>4.4499999999999993</v>
      </c>
      <c r="Q3678">
        <f>COUNTIF(preprocessed!$D$2:$D$3791,director!N2151)</f>
        <v>9</v>
      </c>
      <c r="R3678" s="43" cm="1">
        <f t="array" ref="R3678">COUNTIF(Table2[Average imdb],"&lt;"&amp;Table2[[#This Row],[Average imdb]])/COUNT((Table2[Average imdb])-1)</f>
        <v>2.9551451187335091E-2</v>
      </c>
    </row>
    <row r="3679" spans="14:18" x14ac:dyDescent="0.3">
      <c r="N3679" t="s">
        <v>4771</v>
      </c>
      <c r="O3679">
        <v>3.3</v>
      </c>
      <c r="P3679" s="14">
        <f t="shared" si="57"/>
        <v>4.4499999999999993</v>
      </c>
      <c r="Q3679">
        <f>COUNTIF(preprocessed!$D$2:$D$3791,director!N1228)</f>
        <v>6</v>
      </c>
      <c r="R3679" s="43" cm="1">
        <f t="array" ref="R3679">COUNTIF(Table2[Average imdb],"&lt;"&amp;Table2[[#This Row],[Average imdb]])/COUNT((Table2[Average imdb])-1)</f>
        <v>2.9551451187335091E-2</v>
      </c>
    </row>
    <row r="3680" spans="14:18" x14ac:dyDescent="0.3">
      <c r="N3680" t="s">
        <v>11520</v>
      </c>
      <c r="O3680">
        <v>3.5</v>
      </c>
      <c r="P3680" s="14">
        <f t="shared" si="57"/>
        <v>4.4333333333333327</v>
      </c>
      <c r="Q3680">
        <f>COUNTIF(preprocessed!$D$2:$D$3791,director!N3195)</f>
        <v>3</v>
      </c>
      <c r="R3680" s="43" cm="1">
        <f t="array" ref="R3680">COUNTIF(Table2[Average imdb],"&lt;"&amp;Table2[[#This Row],[Average imdb]])/COUNT((Table2[Average imdb])-1)</f>
        <v>2.8759894459102903E-2</v>
      </c>
    </row>
    <row r="3681" spans="14:18" x14ac:dyDescent="0.3">
      <c r="N3681" t="s">
        <v>11520</v>
      </c>
      <c r="O3681">
        <v>4.7</v>
      </c>
      <c r="P3681" s="14">
        <f t="shared" si="57"/>
        <v>4.4333333333333327</v>
      </c>
      <c r="Q3681">
        <f>COUNTIF(preprocessed!$D$2:$D$3791,director!N3280)</f>
        <v>2</v>
      </c>
      <c r="R3681" s="43" cm="1">
        <f t="array" ref="R3681">COUNTIF(Table2[Average imdb],"&lt;"&amp;Table2[[#This Row],[Average imdb]])/COUNT((Table2[Average imdb])-1)</f>
        <v>2.8759894459102903E-2</v>
      </c>
    </row>
    <row r="3682" spans="14:18" x14ac:dyDescent="0.3">
      <c r="N3682" t="s">
        <v>11520</v>
      </c>
      <c r="O3682">
        <v>5.0999999999999996</v>
      </c>
      <c r="P3682" s="14">
        <f t="shared" si="57"/>
        <v>4.4333333333333327</v>
      </c>
      <c r="Q3682">
        <f>COUNTIF(preprocessed!$D$2:$D$3791,director!N3413)</f>
        <v>2</v>
      </c>
      <c r="R3682" s="43" cm="1">
        <f t="array" ref="R3682">COUNTIF(Table2[Average imdb],"&lt;"&amp;Table2[[#This Row],[Average imdb]])/COUNT((Table2[Average imdb])-1)</f>
        <v>2.8759894459102903E-2</v>
      </c>
    </row>
    <row r="3683" spans="14:18" x14ac:dyDescent="0.3">
      <c r="N3683" t="s">
        <v>8465</v>
      </c>
      <c r="O3683">
        <v>5.3</v>
      </c>
      <c r="P3683" s="14">
        <f t="shared" si="57"/>
        <v>4.3999999999999995</v>
      </c>
      <c r="Q3683">
        <f>COUNTIF(preprocessed!$D$2:$D$3791,director!N2311)</f>
        <v>6</v>
      </c>
      <c r="R3683" s="43" cm="1">
        <f t="array" ref="R3683">COUNTIF(Table2[Average imdb],"&lt;"&amp;Table2[[#This Row],[Average imdb]])/COUNT((Table2[Average imdb])-1)</f>
        <v>2.612137203166227E-2</v>
      </c>
    </row>
    <row r="3684" spans="14:18" x14ac:dyDescent="0.3">
      <c r="N3684" t="s">
        <v>8465</v>
      </c>
      <c r="O3684">
        <v>2.1</v>
      </c>
      <c r="P3684" s="14">
        <f t="shared" si="57"/>
        <v>4.3999999999999995</v>
      </c>
      <c r="Q3684">
        <f>COUNTIF(preprocessed!$D$2:$D$3791,director!N2653)</f>
        <v>1</v>
      </c>
      <c r="R3684" s="43" cm="1">
        <f t="array" ref="R3684">COUNTIF(Table2[Average imdb],"&lt;"&amp;Table2[[#This Row],[Average imdb]])/COUNT((Table2[Average imdb])-1)</f>
        <v>2.612137203166227E-2</v>
      </c>
    </row>
    <row r="3685" spans="14:18" x14ac:dyDescent="0.3">
      <c r="N3685" t="s">
        <v>8465</v>
      </c>
      <c r="O3685">
        <v>5.8</v>
      </c>
      <c r="P3685" s="14">
        <f t="shared" si="57"/>
        <v>4.3999999999999995</v>
      </c>
      <c r="Q3685">
        <f>COUNTIF(preprocessed!$D$2:$D$3791,director!N2736)</f>
        <v>6</v>
      </c>
      <c r="R3685" s="43" cm="1">
        <f t="array" ref="R3685">COUNTIF(Table2[Average imdb],"&lt;"&amp;Table2[[#This Row],[Average imdb]])/COUNT((Table2[Average imdb])-1)</f>
        <v>2.612137203166227E-2</v>
      </c>
    </row>
    <row r="3686" spans="14:18" x14ac:dyDescent="0.3">
      <c r="N3686" t="s">
        <v>3725</v>
      </c>
      <c r="O3686">
        <v>4.4000000000000004</v>
      </c>
      <c r="P3686" s="14">
        <f t="shared" si="57"/>
        <v>4.4000000000000004</v>
      </c>
      <c r="Q3686">
        <f>COUNTIF(preprocessed!$D$2:$D$3791,director!N934)</f>
        <v>4</v>
      </c>
      <c r="R3686" s="43" cm="1">
        <f t="array" ref="R3686">COUNTIF(Table2[Average imdb],"&lt;"&amp;Table2[[#This Row],[Average imdb]])/COUNT((Table2[Average imdb])-1)</f>
        <v>2.612137203166227E-2</v>
      </c>
    </row>
    <row r="3687" spans="14:18" x14ac:dyDescent="0.3">
      <c r="N3687" t="s">
        <v>4809</v>
      </c>
      <c r="O3687">
        <v>4.4000000000000004</v>
      </c>
      <c r="P3687" s="14">
        <f t="shared" si="57"/>
        <v>4.4000000000000004</v>
      </c>
      <c r="Q3687">
        <f>COUNTIF(preprocessed!$D$2:$D$3791,director!N1239)</f>
        <v>13</v>
      </c>
      <c r="R3687" s="43" cm="1">
        <f t="array" ref="R3687">COUNTIF(Table2[Average imdb],"&lt;"&amp;Table2[[#This Row],[Average imdb]])/COUNT((Table2[Average imdb])-1)</f>
        <v>2.612137203166227E-2</v>
      </c>
    </row>
    <row r="3688" spans="14:18" x14ac:dyDescent="0.3">
      <c r="N3688" t="s">
        <v>11371</v>
      </c>
      <c r="O3688">
        <v>4.4000000000000004</v>
      </c>
      <c r="P3688" s="14">
        <f t="shared" si="57"/>
        <v>4.4000000000000004</v>
      </c>
      <c r="Q3688">
        <f>COUNTIF(preprocessed!$D$2:$D$3791,director!N3156)</f>
        <v>13</v>
      </c>
      <c r="R3688" s="43" cm="1">
        <f t="array" ref="R3688">COUNTIF(Table2[Average imdb],"&lt;"&amp;Table2[[#This Row],[Average imdb]])/COUNT((Table2[Average imdb])-1)</f>
        <v>2.612137203166227E-2</v>
      </c>
    </row>
    <row r="3689" spans="14:18" x14ac:dyDescent="0.3">
      <c r="N3689" t="s">
        <v>8528</v>
      </c>
      <c r="O3689">
        <v>4.4000000000000004</v>
      </c>
      <c r="P3689" s="14">
        <f t="shared" si="57"/>
        <v>4.4000000000000004</v>
      </c>
      <c r="Q3689">
        <f>COUNTIF(preprocessed!$D$2:$D$3791,director!N2330)</f>
        <v>5</v>
      </c>
      <c r="R3689" s="43" cm="1">
        <f t="array" ref="R3689">COUNTIF(Table2[Average imdb],"&lt;"&amp;Table2[[#This Row],[Average imdb]])/COUNT((Table2[Average imdb])-1)</f>
        <v>2.612137203166227E-2</v>
      </c>
    </row>
    <row r="3690" spans="14:18" x14ac:dyDescent="0.3">
      <c r="N3690" t="s">
        <v>12184</v>
      </c>
      <c r="O3690">
        <v>4.4000000000000004</v>
      </c>
      <c r="P3690" s="14">
        <f t="shared" si="57"/>
        <v>4.4000000000000004</v>
      </c>
      <c r="Q3690">
        <f>COUNTIF(preprocessed!$D$2:$D$3791,director!N3373)</f>
        <v>4</v>
      </c>
      <c r="R3690" s="43" cm="1">
        <f t="array" ref="R3690">COUNTIF(Table2[Average imdb],"&lt;"&amp;Table2[[#This Row],[Average imdb]])/COUNT((Table2[Average imdb])-1)</f>
        <v>2.612137203166227E-2</v>
      </c>
    </row>
    <row r="3691" spans="14:18" x14ac:dyDescent="0.3">
      <c r="N3691" t="s">
        <v>9076</v>
      </c>
      <c r="O3691">
        <v>4.4000000000000004</v>
      </c>
      <c r="P3691" s="14">
        <f t="shared" si="57"/>
        <v>4.4000000000000004</v>
      </c>
      <c r="Q3691">
        <f>COUNTIF(preprocessed!$D$2:$D$3791,director!N2497)</f>
        <v>4</v>
      </c>
      <c r="R3691" s="43" cm="1">
        <f t="array" ref="R3691">COUNTIF(Table2[Average imdb],"&lt;"&amp;Table2[[#This Row],[Average imdb]])/COUNT((Table2[Average imdb])-1)</f>
        <v>2.612137203166227E-2</v>
      </c>
    </row>
    <row r="3692" spans="14:18" x14ac:dyDescent="0.3">
      <c r="N3692" t="s">
        <v>11606</v>
      </c>
      <c r="O3692">
        <v>4.4000000000000004</v>
      </c>
      <c r="P3692" s="14">
        <f t="shared" si="57"/>
        <v>4.4000000000000004</v>
      </c>
      <c r="Q3692">
        <f>COUNTIF(preprocessed!$D$2:$D$3791,director!N3220)</f>
        <v>1</v>
      </c>
      <c r="R3692" s="43" cm="1">
        <f t="array" ref="R3692">COUNTIF(Table2[Average imdb],"&lt;"&amp;Table2[[#This Row],[Average imdb]])/COUNT((Table2[Average imdb])-1)</f>
        <v>2.612137203166227E-2</v>
      </c>
    </row>
    <row r="3693" spans="14:18" x14ac:dyDescent="0.3">
      <c r="N3693" t="s">
        <v>12735</v>
      </c>
      <c r="O3693">
        <v>4.3</v>
      </c>
      <c r="P3693" s="14">
        <f t="shared" si="57"/>
        <v>4.3</v>
      </c>
      <c r="Q3693">
        <f>COUNTIF(preprocessed!$D$2:$D$3791,director!N3506)</f>
        <v>5</v>
      </c>
      <c r="R3693" s="43" cm="1">
        <f t="array" ref="R3693">COUNTIF(Table2[Average imdb],"&lt;"&amp;Table2[[#This Row],[Average imdb]])/COUNT((Table2[Average imdb])-1)</f>
        <v>2.4010554089709764E-2</v>
      </c>
    </row>
    <row r="3694" spans="14:18" x14ac:dyDescent="0.3">
      <c r="N3694" t="s">
        <v>11816</v>
      </c>
      <c r="O3694">
        <v>4</v>
      </c>
      <c r="P3694" s="14">
        <f t="shared" si="57"/>
        <v>4.3</v>
      </c>
      <c r="Q3694">
        <f>COUNTIF(preprocessed!$D$2:$D$3791,director!N3276)</f>
        <v>2</v>
      </c>
      <c r="R3694" s="43" cm="1">
        <f t="array" ref="R3694">COUNTIF(Table2[Average imdb],"&lt;"&amp;Table2[[#This Row],[Average imdb]])/COUNT((Table2[Average imdb])-1)</f>
        <v>2.4010554089709764E-2</v>
      </c>
    </row>
    <row r="3695" spans="14:18" x14ac:dyDescent="0.3">
      <c r="N3695" t="s">
        <v>12147</v>
      </c>
      <c r="O3695">
        <v>4.3</v>
      </c>
      <c r="P3695" s="14">
        <f t="shared" si="57"/>
        <v>4.3</v>
      </c>
      <c r="Q3695">
        <f>COUNTIF(preprocessed!$D$2:$D$3791,director!N3364)</f>
        <v>2</v>
      </c>
      <c r="R3695" s="43" cm="1">
        <f t="array" ref="R3695">COUNTIF(Table2[Average imdb],"&lt;"&amp;Table2[[#This Row],[Average imdb]])/COUNT((Table2[Average imdb])-1)</f>
        <v>2.4010554089709764E-2</v>
      </c>
    </row>
    <row r="3696" spans="14:18" x14ac:dyDescent="0.3">
      <c r="N3696" t="s">
        <v>6470</v>
      </c>
      <c r="O3696">
        <v>4.3</v>
      </c>
      <c r="P3696" s="14">
        <f t="shared" si="57"/>
        <v>4.3</v>
      </c>
      <c r="Q3696">
        <f>COUNTIF(preprocessed!$D$2:$D$3791,director!N1721)</f>
        <v>6</v>
      </c>
      <c r="R3696" s="43" cm="1">
        <f t="array" ref="R3696">COUNTIF(Table2[Average imdb],"&lt;"&amp;Table2[[#This Row],[Average imdb]])/COUNT((Table2[Average imdb])-1)</f>
        <v>2.4010554089709764E-2</v>
      </c>
    </row>
    <row r="3697" spans="14:18" x14ac:dyDescent="0.3">
      <c r="N3697" t="s">
        <v>1438</v>
      </c>
      <c r="O3697">
        <v>4.3</v>
      </c>
      <c r="P3697" s="14">
        <f t="shared" si="57"/>
        <v>4.3</v>
      </c>
      <c r="Q3697">
        <f>COUNTIF(preprocessed!$D$2:$D$3791,director!N321)</f>
        <v>2</v>
      </c>
      <c r="R3697" s="43" cm="1">
        <f t="array" ref="R3697">COUNTIF(Table2[Average imdb],"&lt;"&amp;Table2[[#This Row],[Average imdb]])/COUNT((Table2[Average imdb])-1)</f>
        <v>2.4010554089709764E-2</v>
      </c>
    </row>
    <row r="3698" spans="14:18" x14ac:dyDescent="0.3">
      <c r="N3698" t="s">
        <v>11816</v>
      </c>
      <c r="O3698">
        <v>4.5999999999999996</v>
      </c>
      <c r="P3698" s="14">
        <f t="shared" si="57"/>
        <v>4.3</v>
      </c>
      <c r="Q3698">
        <f>COUNTIF(preprocessed!$D$2:$D$3791,director!N3275)</f>
        <v>2</v>
      </c>
      <c r="R3698" s="43" cm="1">
        <f t="array" ref="R3698">COUNTIF(Table2[Average imdb],"&lt;"&amp;Table2[[#This Row],[Average imdb]])/COUNT((Table2[Average imdb])-1)</f>
        <v>2.4010554089709764E-2</v>
      </c>
    </row>
    <row r="3699" spans="14:18" x14ac:dyDescent="0.3">
      <c r="N3699" t="s">
        <v>7698</v>
      </c>
      <c r="O3699">
        <v>4.3</v>
      </c>
      <c r="P3699" s="14">
        <f t="shared" si="57"/>
        <v>4.3</v>
      </c>
      <c r="Q3699">
        <f>COUNTIF(preprocessed!$D$2:$D$3791,director!N2088)</f>
        <v>1</v>
      </c>
      <c r="R3699" s="43" cm="1">
        <f t="array" ref="R3699">COUNTIF(Table2[Average imdb],"&lt;"&amp;Table2[[#This Row],[Average imdb]])/COUNT((Table2[Average imdb])-1)</f>
        <v>2.4010554089709764E-2</v>
      </c>
    </row>
    <row r="3700" spans="14:18" x14ac:dyDescent="0.3">
      <c r="N3700" t="s">
        <v>9499</v>
      </c>
      <c r="O3700">
        <v>4.3</v>
      </c>
      <c r="P3700" s="14">
        <f t="shared" si="57"/>
        <v>4.3</v>
      </c>
      <c r="Q3700">
        <f>COUNTIF(preprocessed!$D$2:$D$3791,director!N2622)</f>
        <v>1</v>
      </c>
      <c r="R3700" s="43" cm="1">
        <f t="array" ref="R3700">COUNTIF(Table2[Average imdb],"&lt;"&amp;Table2[[#This Row],[Average imdb]])/COUNT((Table2[Average imdb])-1)</f>
        <v>2.4010554089709764E-2</v>
      </c>
    </row>
    <row r="3701" spans="14:18" x14ac:dyDescent="0.3">
      <c r="N3701" t="s">
        <v>4736</v>
      </c>
      <c r="O3701">
        <v>4.2</v>
      </c>
      <c r="P3701" s="14">
        <f t="shared" si="57"/>
        <v>4.2</v>
      </c>
      <c r="Q3701">
        <f>COUNTIF(preprocessed!$D$2:$D$3791,director!N1219)</f>
        <v>4</v>
      </c>
      <c r="R3701" s="43" cm="1">
        <f t="array" ref="R3701">COUNTIF(Table2[Average imdb],"&lt;"&amp;Table2[[#This Row],[Average imdb]])/COUNT((Table2[Average imdb])-1)</f>
        <v>2.3218997361477572E-2</v>
      </c>
    </row>
    <row r="3702" spans="14:18" x14ac:dyDescent="0.3">
      <c r="N3702" t="s">
        <v>10440</v>
      </c>
      <c r="O3702">
        <v>4.2</v>
      </c>
      <c r="P3702" s="14">
        <f t="shared" si="57"/>
        <v>4.2</v>
      </c>
      <c r="Q3702">
        <f>COUNTIF(preprocessed!$D$2:$D$3791,director!N2898)</f>
        <v>2</v>
      </c>
      <c r="R3702" s="43" cm="1">
        <f t="array" ref="R3702">COUNTIF(Table2[Average imdb],"&lt;"&amp;Table2[[#This Row],[Average imdb]])/COUNT((Table2[Average imdb])-1)</f>
        <v>2.3218997361477572E-2</v>
      </c>
    </row>
    <row r="3703" spans="14:18" x14ac:dyDescent="0.3">
      <c r="N3703" t="s">
        <v>13825</v>
      </c>
      <c r="O3703">
        <v>4.2</v>
      </c>
      <c r="P3703" s="14">
        <f t="shared" si="57"/>
        <v>4.2</v>
      </c>
      <c r="Q3703">
        <f>COUNTIF(preprocessed!$D$2:$D$3791,director!N3762)</f>
        <v>1</v>
      </c>
      <c r="R3703" s="43" cm="1">
        <f t="array" ref="R3703">COUNTIF(Table2[Average imdb],"&lt;"&amp;Table2[[#This Row],[Average imdb]])/COUNT((Table2[Average imdb])-1)</f>
        <v>2.3218997361477572E-2</v>
      </c>
    </row>
    <row r="3704" spans="14:18" x14ac:dyDescent="0.3">
      <c r="N3704" t="s">
        <v>6019</v>
      </c>
      <c r="O3704">
        <v>4.0999999999999996</v>
      </c>
      <c r="P3704" s="14">
        <f t="shared" si="57"/>
        <v>4.0999999999999996</v>
      </c>
      <c r="Q3704">
        <f>COUNTIF(preprocessed!$D$2:$D$3791,director!N1588)</f>
        <v>15</v>
      </c>
      <c r="R3704" s="43" cm="1">
        <f t="array" ref="R3704">COUNTIF(Table2[Average imdb],"&lt;"&amp;Table2[[#This Row],[Average imdb]])/COUNT((Table2[Average imdb])-1)</f>
        <v>1.8733509234828496E-2</v>
      </c>
    </row>
    <row r="3705" spans="14:18" x14ac:dyDescent="0.3">
      <c r="N3705" t="s">
        <v>2168</v>
      </c>
      <c r="O3705">
        <v>4.0999999999999996</v>
      </c>
      <c r="P3705" s="14">
        <f t="shared" si="57"/>
        <v>4.0999999999999996</v>
      </c>
      <c r="Q3705">
        <f>COUNTIF(preprocessed!$D$2:$D$3791,director!N508)</f>
        <v>11</v>
      </c>
      <c r="R3705" s="43" cm="1">
        <f t="array" ref="R3705">COUNTIF(Table2[Average imdb],"&lt;"&amp;Table2[[#This Row],[Average imdb]])/COUNT((Table2[Average imdb])-1)</f>
        <v>1.8733509234828496E-2</v>
      </c>
    </row>
    <row r="3706" spans="14:18" x14ac:dyDescent="0.3">
      <c r="N3706" t="s">
        <v>7207</v>
      </c>
      <c r="O3706">
        <v>4.0999999999999996</v>
      </c>
      <c r="P3706" s="14">
        <f t="shared" si="57"/>
        <v>4.0999999999999996</v>
      </c>
      <c r="Q3706">
        <f>COUNTIF(preprocessed!$D$2:$D$3791,director!N1940)</f>
        <v>7</v>
      </c>
      <c r="R3706" s="43" cm="1">
        <f t="array" ref="R3706">COUNTIF(Table2[Average imdb],"&lt;"&amp;Table2[[#This Row],[Average imdb]])/COUNT((Table2[Average imdb])-1)</f>
        <v>1.8733509234828496E-2</v>
      </c>
    </row>
    <row r="3707" spans="14:18" x14ac:dyDescent="0.3">
      <c r="N3707" t="s">
        <v>4783</v>
      </c>
      <c r="O3707">
        <v>4.0999999999999996</v>
      </c>
      <c r="P3707" s="14">
        <f t="shared" si="57"/>
        <v>4.0999999999999996</v>
      </c>
      <c r="Q3707">
        <f>COUNTIF(preprocessed!$D$2:$D$3791,director!N1232)</f>
        <v>6</v>
      </c>
      <c r="R3707" s="43" cm="1">
        <f t="array" ref="R3707">COUNTIF(Table2[Average imdb],"&lt;"&amp;Table2[[#This Row],[Average imdb]])/COUNT((Table2[Average imdb])-1)</f>
        <v>1.8733509234828496E-2</v>
      </c>
    </row>
    <row r="3708" spans="14:18" x14ac:dyDescent="0.3">
      <c r="N3708" t="s">
        <v>10126</v>
      </c>
      <c r="O3708">
        <v>4.0999999999999996</v>
      </c>
      <c r="P3708" s="14">
        <f t="shared" si="57"/>
        <v>4.0999999999999996</v>
      </c>
      <c r="Q3708">
        <f>COUNTIF(preprocessed!$D$2:$D$3791,director!N2810)</f>
        <v>1</v>
      </c>
      <c r="R3708" s="43" cm="1">
        <f t="array" ref="R3708">COUNTIF(Table2[Average imdb],"&lt;"&amp;Table2[[#This Row],[Average imdb]])/COUNT((Table2[Average imdb])-1)</f>
        <v>1.8733509234828496E-2</v>
      </c>
    </row>
    <row r="3709" spans="14:18" x14ac:dyDescent="0.3">
      <c r="N3709" t="s">
        <v>7207</v>
      </c>
      <c r="O3709">
        <v>4.0999999999999996</v>
      </c>
      <c r="P3709" s="14">
        <f t="shared" si="57"/>
        <v>4.0999999999999996</v>
      </c>
      <c r="Q3709">
        <f>COUNTIF(preprocessed!$D$2:$D$3791,director!N3618)</f>
        <v>6</v>
      </c>
      <c r="R3709" s="43" cm="1">
        <f t="array" ref="R3709">COUNTIF(Table2[Average imdb],"&lt;"&amp;Table2[[#This Row],[Average imdb]])/COUNT((Table2[Average imdb])-1)</f>
        <v>1.8733509234828496E-2</v>
      </c>
    </row>
    <row r="3710" spans="14:18" x14ac:dyDescent="0.3">
      <c r="N3710" t="s">
        <v>2109</v>
      </c>
      <c r="O3710">
        <v>4.0999999999999996</v>
      </c>
      <c r="P3710" s="14">
        <f t="shared" si="57"/>
        <v>4.0999999999999996</v>
      </c>
      <c r="Q3710">
        <f>COUNTIF(preprocessed!$D$2:$D$3791,director!N493)</f>
        <v>5</v>
      </c>
      <c r="R3710" s="43" cm="1">
        <f t="array" ref="R3710">COUNTIF(Table2[Average imdb],"&lt;"&amp;Table2[[#This Row],[Average imdb]])/COUNT((Table2[Average imdb])-1)</f>
        <v>1.8733509234828496E-2</v>
      </c>
    </row>
    <row r="3711" spans="14:18" x14ac:dyDescent="0.3">
      <c r="N3711" t="s">
        <v>4387</v>
      </c>
      <c r="O3711">
        <v>4.0999999999999996</v>
      </c>
      <c r="P3711" s="14">
        <f t="shared" si="57"/>
        <v>4.0999999999999996</v>
      </c>
      <c r="Q3711">
        <f>COUNTIF(preprocessed!$D$2:$D$3791,director!N1119)</f>
        <v>5</v>
      </c>
      <c r="R3711" s="43" cm="1">
        <f t="array" ref="R3711">COUNTIF(Table2[Average imdb],"&lt;"&amp;Table2[[#This Row],[Average imdb]])/COUNT((Table2[Average imdb])-1)</f>
        <v>1.8733509234828496E-2</v>
      </c>
    </row>
    <row r="3712" spans="14:18" x14ac:dyDescent="0.3">
      <c r="N3712" t="s">
        <v>9215</v>
      </c>
      <c r="O3712">
        <v>6.1</v>
      </c>
      <c r="P3712" s="14">
        <f t="shared" si="57"/>
        <v>4.0999999999999996</v>
      </c>
      <c r="Q3712">
        <f>COUNTIF(preprocessed!$D$2:$D$3791,director!N2539)</f>
        <v>1</v>
      </c>
      <c r="R3712" s="43" cm="1">
        <f t="array" ref="R3712">COUNTIF(Table2[Average imdb],"&lt;"&amp;Table2[[#This Row],[Average imdb]])/COUNT((Table2[Average imdb])-1)</f>
        <v>1.8733509234828496E-2</v>
      </c>
    </row>
    <row r="3713" spans="14:18" x14ac:dyDescent="0.3">
      <c r="N3713" t="s">
        <v>8366</v>
      </c>
      <c r="O3713">
        <v>4.0999999999999996</v>
      </c>
      <c r="P3713" s="14">
        <f t="shared" si="57"/>
        <v>4.0999999999999996</v>
      </c>
      <c r="Q3713">
        <f>COUNTIF(preprocessed!$D$2:$D$3791,director!N2282)</f>
        <v>3</v>
      </c>
      <c r="R3713" s="43" cm="1">
        <f t="array" ref="R3713">COUNTIF(Table2[Average imdb],"&lt;"&amp;Table2[[#This Row],[Average imdb]])/COUNT((Table2[Average imdb])-1)</f>
        <v>1.8733509234828496E-2</v>
      </c>
    </row>
    <row r="3714" spans="14:18" x14ac:dyDescent="0.3">
      <c r="N3714" t="s">
        <v>6888</v>
      </c>
      <c r="O3714">
        <v>4.0999999999999996</v>
      </c>
      <c r="P3714" s="14">
        <f t="shared" ref="P3714:P3777" si="58">AVERAGEIF($N$2:$N$3791,N3714,$O$2:$O$3791)</f>
        <v>4.0999999999999996</v>
      </c>
      <c r="Q3714">
        <f>COUNTIF(preprocessed!$D$2:$D$3791,director!N1843)</f>
        <v>1</v>
      </c>
      <c r="R3714" s="43" cm="1">
        <f t="array" ref="R3714">COUNTIF(Table2[Average imdb],"&lt;"&amp;Table2[[#This Row],[Average imdb]])/COUNT((Table2[Average imdb])-1)</f>
        <v>1.8733509234828496E-2</v>
      </c>
    </row>
    <row r="3715" spans="14:18" x14ac:dyDescent="0.3">
      <c r="N3715" t="s">
        <v>6875</v>
      </c>
      <c r="O3715">
        <v>4.0999999999999996</v>
      </c>
      <c r="P3715" s="14">
        <f t="shared" si="58"/>
        <v>4.0999999999999996</v>
      </c>
      <c r="Q3715">
        <f>COUNTIF(preprocessed!$D$2:$D$3791,director!N1839)</f>
        <v>10</v>
      </c>
      <c r="R3715" s="43" cm="1">
        <f t="array" ref="R3715">COUNTIF(Table2[Average imdb],"&lt;"&amp;Table2[[#This Row],[Average imdb]])/COUNT((Table2[Average imdb])-1)</f>
        <v>1.8733509234828496E-2</v>
      </c>
    </row>
    <row r="3716" spans="14:18" x14ac:dyDescent="0.3">
      <c r="N3716" t="s">
        <v>8685</v>
      </c>
      <c r="O3716">
        <v>4.0999999999999996</v>
      </c>
      <c r="P3716" s="14">
        <f t="shared" si="58"/>
        <v>4.0999999999999996</v>
      </c>
      <c r="Q3716">
        <f>COUNTIF(preprocessed!$D$2:$D$3791,director!N2380)</f>
        <v>1</v>
      </c>
      <c r="R3716" s="43" cm="1">
        <f t="array" ref="R3716">COUNTIF(Table2[Average imdb],"&lt;"&amp;Table2[[#This Row],[Average imdb]])/COUNT((Table2[Average imdb])-1)</f>
        <v>1.8733509234828496E-2</v>
      </c>
    </row>
    <row r="3717" spans="14:18" x14ac:dyDescent="0.3">
      <c r="N3717" t="s">
        <v>8757</v>
      </c>
      <c r="O3717">
        <v>4.0999999999999996</v>
      </c>
      <c r="P3717" s="14">
        <f t="shared" si="58"/>
        <v>4.0999999999999996</v>
      </c>
      <c r="Q3717">
        <f>COUNTIF(preprocessed!$D$2:$D$3791,director!N2401)</f>
        <v>1</v>
      </c>
      <c r="R3717" s="43" cm="1">
        <f t="array" ref="R3717">COUNTIF(Table2[Average imdb],"&lt;"&amp;Table2[[#This Row],[Average imdb]])/COUNT((Table2[Average imdb])-1)</f>
        <v>1.8733509234828496E-2</v>
      </c>
    </row>
    <row r="3718" spans="14:18" x14ac:dyDescent="0.3">
      <c r="N3718" t="s">
        <v>9215</v>
      </c>
      <c r="O3718">
        <v>2.1</v>
      </c>
      <c r="P3718" s="14">
        <f t="shared" si="58"/>
        <v>4.0999999999999996</v>
      </c>
      <c r="Q3718">
        <f>COUNTIF(preprocessed!$D$2:$D$3791,director!N3130)</f>
        <v>3</v>
      </c>
      <c r="R3718" s="43" cm="1">
        <f t="array" ref="R3718">COUNTIF(Table2[Average imdb],"&lt;"&amp;Table2[[#This Row],[Average imdb]])/COUNT((Table2[Average imdb])-1)</f>
        <v>1.8733509234828496E-2</v>
      </c>
    </row>
    <row r="3719" spans="14:18" x14ac:dyDescent="0.3">
      <c r="N3719" t="s">
        <v>12264</v>
      </c>
      <c r="O3719">
        <v>4.0999999999999996</v>
      </c>
      <c r="P3719" s="14">
        <f t="shared" si="58"/>
        <v>4.0999999999999996</v>
      </c>
      <c r="Q3719">
        <f>COUNTIF(preprocessed!$D$2:$D$3791,director!N3393)</f>
        <v>1</v>
      </c>
      <c r="R3719" s="43" cm="1">
        <f t="array" ref="R3719">COUNTIF(Table2[Average imdb],"&lt;"&amp;Table2[[#This Row],[Average imdb]])/COUNT((Table2[Average imdb])-1)</f>
        <v>1.8733509234828496E-2</v>
      </c>
    </row>
    <row r="3720" spans="14:18" x14ac:dyDescent="0.3">
      <c r="N3720" t="s">
        <v>13887</v>
      </c>
      <c r="O3720">
        <v>4.0999999999999996</v>
      </c>
      <c r="P3720" s="14">
        <f t="shared" si="58"/>
        <v>4.0999999999999996</v>
      </c>
      <c r="Q3720">
        <f>COUNTIF(preprocessed!$D$2:$D$3791,director!N3776)</f>
        <v>1</v>
      </c>
      <c r="R3720" s="43" cm="1">
        <f t="array" ref="R3720">COUNTIF(Table2[Average imdb],"&lt;"&amp;Table2[[#This Row],[Average imdb]])/COUNT((Table2[Average imdb])-1)</f>
        <v>1.8733509234828496E-2</v>
      </c>
    </row>
    <row r="3721" spans="14:18" x14ac:dyDescent="0.3">
      <c r="N3721" t="s">
        <v>4314</v>
      </c>
      <c r="O3721">
        <v>4</v>
      </c>
      <c r="P3721" s="14">
        <f t="shared" si="58"/>
        <v>4</v>
      </c>
      <c r="Q3721">
        <f>COUNTIF(preprocessed!$D$2:$D$3791,director!N1100)</f>
        <v>19</v>
      </c>
      <c r="R3721" s="43" cm="1">
        <f t="array" ref="R3721">COUNTIF(Table2[Average imdb],"&lt;"&amp;Table2[[#This Row],[Average imdb]])/COUNT((Table2[Average imdb])-1)</f>
        <v>1.7150395778364115E-2</v>
      </c>
    </row>
    <row r="3722" spans="14:18" x14ac:dyDescent="0.3">
      <c r="N3722" t="s">
        <v>11805</v>
      </c>
      <c r="O3722">
        <v>4</v>
      </c>
      <c r="P3722" s="14">
        <f t="shared" si="58"/>
        <v>4</v>
      </c>
      <c r="Q3722">
        <f>COUNTIF(preprocessed!$D$2:$D$3791,director!N3272)</f>
        <v>5</v>
      </c>
      <c r="R3722" s="43" cm="1">
        <f t="array" ref="R3722">COUNTIF(Table2[Average imdb],"&lt;"&amp;Table2[[#This Row],[Average imdb]])/COUNT((Table2[Average imdb])-1)</f>
        <v>1.7150395778364115E-2</v>
      </c>
    </row>
    <row r="3723" spans="14:18" x14ac:dyDescent="0.3">
      <c r="N3723" t="s">
        <v>4711</v>
      </c>
      <c r="O3723">
        <v>4</v>
      </c>
      <c r="P3723" s="14">
        <f t="shared" si="58"/>
        <v>4</v>
      </c>
      <c r="Q3723">
        <f>COUNTIF(preprocessed!$D$2:$D$3791,director!N1212)</f>
        <v>4</v>
      </c>
      <c r="R3723" s="43" cm="1">
        <f t="array" ref="R3723">COUNTIF(Table2[Average imdb],"&lt;"&amp;Table2[[#This Row],[Average imdb]])/COUNT((Table2[Average imdb])-1)</f>
        <v>1.7150395778364115E-2</v>
      </c>
    </row>
    <row r="3724" spans="14:18" x14ac:dyDescent="0.3">
      <c r="N3724" t="s">
        <v>10823</v>
      </c>
      <c r="O3724">
        <v>4</v>
      </c>
      <c r="P3724" s="14">
        <f t="shared" si="58"/>
        <v>4</v>
      </c>
      <c r="Q3724">
        <f>COUNTIF(preprocessed!$D$2:$D$3791,director!N3005)</f>
        <v>2</v>
      </c>
      <c r="R3724" s="43" cm="1">
        <f t="array" ref="R3724">COUNTIF(Table2[Average imdb],"&lt;"&amp;Table2[[#This Row],[Average imdb]])/COUNT((Table2[Average imdb])-1)</f>
        <v>1.7150395778364115E-2</v>
      </c>
    </row>
    <row r="3725" spans="14:18" x14ac:dyDescent="0.3">
      <c r="N3725" t="s">
        <v>7625</v>
      </c>
      <c r="O3725">
        <v>4</v>
      </c>
      <c r="P3725" s="14">
        <f t="shared" si="58"/>
        <v>4</v>
      </c>
      <c r="Q3725">
        <f>COUNTIF(preprocessed!$D$2:$D$3791,director!N2066)</f>
        <v>3</v>
      </c>
      <c r="R3725" s="43" cm="1">
        <f t="array" ref="R3725">COUNTIF(Table2[Average imdb],"&lt;"&amp;Table2[[#This Row],[Average imdb]])/COUNT((Table2[Average imdb])-1)</f>
        <v>1.7150395778364115E-2</v>
      </c>
    </row>
    <row r="3726" spans="14:18" x14ac:dyDescent="0.3">
      <c r="N3726" t="s">
        <v>8722</v>
      </c>
      <c r="O3726">
        <v>4</v>
      </c>
      <c r="P3726" s="14">
        <f t="shared" si="58"/>
        <v>4</v>
      </c>
      <c r="Q3726">
        <f>COUNTIF(preprocessed!$D$2:$D$3791,director!N2392)</f>
        <v>2</v>
      </c>
      <c r="R3726" s="43" cm="1">
        <f t="array" ref="R3726">COUNTIF(Table2[Average imdb],"&lt;"&amp;Table2[[#This Row],[Average imdb]])/COUNT((Table2[Average imdb])-1)</f>
        <v>1.7150395778364115E-2</v>
      </c>
    </row>
    <row r="3727" spans="14:18" x14ac:dyDescent="0.3">
      <c r="N3727" t="s">
        <v>7204</v>
      </c>
      <c r="O3727">
        <v>3.9</v>
      </c>
      <c r="P3727" s="14">
        <f t="shared" si="58"/>
        <v>3.9</v>
      </c>
      <c r="Q3727">
        <f>COUNTIF(preprocessed!$D$2:$D$3791,director!N1939)</f>
        <v>7</v>
      </c>
      <c r="R3727" s="43" cm="1">
        <f t="array" ref="R3727">COUNTIF(Table2[Average imdb],"&lt;"&amp;Table2[[#This Row],[Average imdb]])/COUNT((Table2[Average imdb])-1)</f>
        <v>1.503957783641161E-2</v>
      </c>
    </row>
    <row r="3728" spans="14:18" x14ac:dyDescent="0.3">
      <c r="N3728" t="s">
        <v>7516</v>
      </c>
      <c r="O3728">
        <v>3.9</v>
      </c>
      <c r="P3728" s="14">
        <f t="shared" si="58"/>
        <v>3.9</v>
      </c>
      <c r="Q3728">
        <f>COUNTIF(preprocessed!$D$2:$D$3791,director!N2033)</f>
        <v>1</v>
      </c>
      <c r="R3728" s="43" cm="1">
        <f t="array" ref="R3728">COUNTIF(Table2[Average imdb],"&lt;"&amp;Table2[[#This Row],[Average imdb]])/COUNT((Table2[Average imdb])-1)</f>
        <v>1.503957783641161E-2</v>
      </c>
    </row>
    <row r="3729" spans="14:18" x14ac:dyDescent="0.3">
      <c r="N3729" t="s">
        <v>8034</v>
      </c>
      <c r="O3729">
        <v>3.9</v>
      </c>
      <c r="P3729" s="14">
        <f t="shared" si="58"/>
        <v>3.9</v>
      </c>
      <c r="Q3729">
        <f>COUNTIF(preprocessed!$D$2:$D$3791,director!N2188)</f>
        <v>4</v>
      </c>
      <c r="R3729" s="43" cm="1">
        <f t="array" ref="R3729">COUNTIF(Table2[Average imdb],"&lt;"&amp;Table2[[#This Row],[Average imdb]])/COUNT((Table2[Average imdb])-1)</f>
        <v>1.503957783641161E-2</v>
      </c>
    </row>
    <row r="3730" spans="14:18" x14ac:dyDescent="0.3">
      <c r="N3730" t="s">
        <v>11997</v>
      </c>
      <c r="O3730">
        <v>3.9</v>
      </c>
      <c r="P3730" s="14">
        <f t="shared" si="58"/>
        <v>3.9</v>
      </c>
      <c r="Q3730">
        <f>COUNTIF(preprocessed!$D$2:$D$3791,director!N3324)</f>
        <v>3</v>
      </c>
      <c r="R3730" s="43" cm="1">
        <f t="array" ref="R3730">COUNTIF(Table2[Average imdb],"&lt;"&amp;Table2[[#This Row],[Average imdb]])/COUNT((Table2[Average imdb])-1)</f>
        <v>1.503957783641161E-2</v>
      </c>
    </row>
    <row r="3731" spans="14:18" x14ac:dyDescent="0.3">
      <c r="N3731" t="s">
        <v>10280</v>
      </c>
      <c r="O3731">
        <v>3.9</v>
      </c>
      <c r="P3731" s="14">
        <f t="shared" si="58"/>
        <v>3.9</v>
      </c>
      <c r="Q3731">
        <f>COUNTIF(preprocessed!$D$2:$D$3791,director!N2854)</f>
        <v>1</v>
      </c>
      <c r="R3731" s="43" cm="1">
        <f t="array" ref="R3731">COUNTIF(Table2[Average imdb],"&lt;"&amp;Table2[[#This Row],[Average imdb]])/COUNT((Table2[Average imdb])-1)</f>
        <v>1.503957783641161E-2</v>
      </c>
    </row>
    <row r="3732" spans="14:18" x14ac:dyDescent="0.3">
      <c r="N3732" t="s">
        <v>7006</v>
      </c>
      <c r="O3732">
        <v>3.9</v>
      </c>
      <c r="P3732" s="14">
        <f t="shared" si="58"/>
        <v>3.9</v>
      </c>
      <c r="Q3732">
        <f>COUNTIF(preprocessed!$D$2:$D$3791,director!N1881)</f>
        <v>1</v>
      </c>
      <c r="R3732" s="43" cm="1">
        <f t="array" ref="R3732">COUNTIF(Table2[Average imdb],"&lt;"&amp;Table2[[#This Row],[Average imdb]])/COUNT((Table2[Average imdb])-1)</f>
        <v>1.503957783641161E-2</v>
      </c>
    </row>
    <row r="3733" spans="14:18" x14ac:dyDescent="0.3">
      <c r="N3733" t="s">
        <v>9106</v>
      </c>
      <c r="O3733">
        <v>3.9</v>
      </c>
      <c r="P3733" s="14">
        <f t="shared" si="58"/>
        <v>3.9</v>
      </c>
      <c r="Q3733">
        <f>COUNTIF(preprocessed!$D$2:$D$3791,director!N2505)</f>
        <v>1</v>
      </c>
      <c r="R3733" s="43" cm="1">
        <f t="array" ref="R3733">COUNTIF(Table2[Average imdb],"&lt;"&amp;Table2[[#This Row],[Average imdb]])/COUNT((Table2[Average imdb])-1)</f>
        <v>1.503957783641161E-2</v>
      </c>
    </row>
    <row r="3734" spans="14:18" x14ac:dyDescent="0.3">
      <c r="N3734" t="s">
        <v>12444</v>
      </c>
      <c r="O3734">
        <v>3.9</v>
      </c>
      <c r="P3734" s="14">
        <f t="shared" si="58"/>
        <v>3.9</v>
      </c>
      <c r="Q3734">
        <f>COUNTIF(preprocessed!$D$2:$D$3791,director!N3438)</f>
        <v>4</v>
      </c>
      <c r="R3734" s="43" cm="1">
        <f t="array" ref="R3734">COUNTIF(Table2[Average imdb],"&lt;"&amp;Table2[[#This Row],[Average imdb]])/COUNT((Table2[Average imdb])-1)</f>
        <v>1.503957783641161E-2</v>
      </c>
    </row>
    <row r="3735" spans="14:18" x14ac:dyDescent="0.3">
      <c r="N3735" t="s">
        <v>1195</v>
      </c>
      <c r="O3735">
        <v>3.8</v>
      </c>
      <c r="P3735" s="14">
        <f t="shared" si="58"/>
        <v>3.8</v>
      </c>
      <c r="Q3735">
        <f>COUNTIF(preprocessed!$D$2:$D$3791,director!N263)</f>
        <v>1</v>
      </c>
      <c r="R3735" s="43" cm="1">
        <f t="array" ref="R3735">COUNTIF(Table2[Average imdb],"&lt;"&amp;Table2[[#This Row],[Average imdb]])/COUNT((Table2[Average imdb])-1)</f>
        <v>1.3720316622691292E-2</v>
      </c>
    </row>
    <row r="3736" spans="14:18" x14ac:dyDescent="0.3">
      <c r="N3736" t="s">
        <v>2764</v>
      </c>
      <c r="O3736">
        <v>3.8</v>
      </c>
      <c r="P3736" s="14">
        <f t="shared" si="58"/>
        <v>3.8</v>
      </c>
      <c r="Q3736">
        <f>COUNTIF(preprocessed!$D$2:$D$3791,director!N668)</f>
        <v>2</v>
      </c>
      <c r="R3736" s="43" cm="1">
        <f t="array" ref="R3736">COUNTIF(Table2[Average imdb],"&lt;"&amp;Table2[[#This Row],[Average imdb]])/COUNT((Table2[Average imdb])-1)</f>
        <v>1.3720316622691292E-2</v>
      </c>
    </row>
    <row r="3737" spans="14:18" x14ac:dyDescent="0.3">
      <c r="N3737" t="s">
        <v>5224</v>
      </c>
      <c r="O3737">
        <v>3.8</v>
      </c>
      <c r="P3737" s="14">
        <f t="shared" si="58"/>
        <v>3.8</v>
      </c>
      <c r="Q3737">
        <f>COUNTIF(preprocessed!$D$2:$D$3791,director!N1359)</f>
        <v>2</v>
      </c>
      <c r="R3737" s="43" cm="1">
        <f t="array" ref="R3737">COUNTIF(Table2[Average imdb],"&lt;"&amp;Table2[[#This Row],[Average imdb]])/COUNT((Table2[Average imdb])-1)</f>
        <v>1.3720316622691292E-2</v>
      </c>
    </row>
    <row r="3738" spans="14:18" x14ac:dyDescent="0.3">
      <c r="N3738" t="s">
        <v>11483</v>
      </c>
      <c r="O3738">
        <v>3.8</v>
      </c>
      <c r="P3738" s="14">
        <f t="shared" si="58"/>
        <v>3.8</v>
      </c>
      <c r="Q3738">
        <f>COUNTIF(preprocessed!$D$2:$D$3791,director!N3186)</f>
        <v>2</v>
      </c>
      <c r="R3738" s="43" cm="1">
        <f t="array" ref="R3738">COUNTIF(Table2[Average imdb],"&lt;"&amp;Table2[[#This Row],[Average imdb]])/COUNT((Table2[Average imdb])-1)</f>
        <v>1.3720316622691292E-2</v>
      </c>
    </row>
    <row r="3739" spans="14:18" x14ac:dyDescent="0.3">
      <c r="N3739" t="s">
        <v>11218</v>
      </c>
      <c r="O3739">
        <v>3.8</v>
      </c>
      <c r="P3739" s="14">
        <f t="shared" si="58"/>
        <v>3.8</v>
      </c>
      <c r="Q3739">
        <f>COUNTIF(preprocessed!$D$2:$D$3791,director!N3116)</f>
        <v>2</v>
      </c>
      <c r="R3739" s="43" cm="1">
        <f t="array" ref="R3739">COUNTIF(Table2[Average imdb],"&lt;"&amp;Table2[[#This Row],[Average imdb]])/COUNT((Table2[Average imdb])-1)</f>
        <v>1.3720316622691292E-2</v>
      </c>
    </row>
    <row r="3740" spans="14:18" x14ac:dyDescent="0.3">
      <c r="N3740" t="s">
        <v>1373</v>
      </c>
      <c r="O3740">
        <v>2.2000000000000002</v>
      </c>
      <c r="P3740" s="14">
        <f t="shared" si="58"/>
        <v>3.7</v>
      </c>
      <c r="Q3740">
        <f>COUNTIF(preprocessed!$D$2:$D$3791,director!N307)</f>
        <v>4</v>
      </c>
      <c r="R3740" s="43" cm="1">
        <f t="array" ref="R3740">COUNTIF(Table2[Average imdb],"&lt;"&amp;Table2[[#This Row],[Average imdb]])/COUNT((Table2[Average imdb])-1)</f>
        <v>1.3192612137203167E-2</v>
      </c>
    </row>
    <row r="3741" spans="14:18" x14ac:dyDescent="0.3">
      <c r="N3741" t="s">
        <v>1373</v>
      </c>
      <c r="O3741">
        <v>5.2</v>
      </c>
      <c r="P3741" s="14">
        <f t="shared" si="58"/>
        <v>3.7</v>
      </c>
      <c r="Q3741">
        <f>COUNTIF(preprocessed!$D$2:$D$3791,director!N686)</f>
        <v>1</v>
      </c>
      <c r="R3741" s="43" cm="1">
        <f t="array" ref="R3741">COUNTIF(Table2[Average imdb],"&lt;"&amp;Table2[[#This Row],[Average imdb]])/COUNT((Table2[Average imdb])-1)</f>
        <v>1.3192612137203167E-2</v>
      </c>
    </row>
    <row r="3742" spans="14:18" x14ac:dyDescent="0.3">
      <c r="N3742" t="s">
        <v>2471</v>
      </c>
      <c r="O3742">
        <v>3.6</v>
      </c>
      <c r="P3742" s="14">
        <f t="shared" si="58"/>
        <v>3.6</v>
      </c>
      <c r="Q3742">
        <f>COUNTIF(preprocessed!$D$2:$D$3791,director!N591)</f>
        <v>2</v>
      </c>
      <c r="R3742" s="43" cm="1">
        <f t="array" ref="R3742">COUNTIF(Table2[Average imdb],"&lt;"&amp;Table2[[#This Row],[Average imdb]])/COUNT((Table2[Average imdb])-1)</f>
        <v>1.1345646437994723E-2</v>
      </c>
    </row>
    <row r="3743" spans="14:18" x14ac:dyDescent="0.3">
      <c r="N3743" t="s">
        <v>11021</v>
      </c>
      <c r="O3743">
        <v>3.6</v>
      </c>
      <c r="P3743" s="14">
        <f t="shared" si="58"/>
        <v>3.6</v>
      </c>
      <c r="Q3743">
        <f>COUNTIF(preprocessed!$D$2:$D$3791,director!N3060)</f>
        <v>3</v>
      </c>
      <c r="R3743" s="43" cm="1">
        <f t="array" ref="R3743">COUNTIF(Table2[Average imdb],"&lt;"&amp;Table2[[#This Row],[Average imdb]])/COUNT((Table2[Average imdb])-1)</f>
        <v>1.1345646437994723E-2</v>
      </c>
    </row>
    <row r="3744" spans="14:18" x14ac:dyDescent="0.3">
      <c r="N3744" t="s">
        <v>8338</v>
      </c>
      <c r="O3744">
        <v>3.6</v>
      </c>
      <c r="P3744" s="14">
        <f t="shared" si="58"/>
        <v>3.6</v>
      </c>
      <c r="Q3744">
        <f>COUNTIF(preprocessed!$D$2:$D$3791,director!N2274)</f>
        <v>1</v>
      </c>
      <c r="R3744" s="43" cm="1">
        <f t="array" ref="R3744">COUNTIF(Table2[Average imdb],"&lt;"&amp;Table2[[#This Row],[Average imdb]])/COUNT((Table2[Average imdb])-1)</f>
        <v>1.1345646437994723E-2</v>
      </c>
    </row>
    <row r="3745" spans="14:18" x14ac:dyDescent="0.3">
      <c r="N3745" t="s">
        <v>7932</v>
      </c>
      <c r="O3745">
        <v>3.6</v>
      </c>
      <c r="P3745" s="14">
        <f t="shared" si="58"/>
        <v>3.6</v>
      </c>
      <c r="Q3745">
        <f>COUNTIF(preprocessed!$D$2:$D$3791,director!N2156)</f>
        <v>4</v>
      </c>
      <c r="R3745" s="43" cm="1">
        <f t="array" ref="R3745">COUNTIF(Table2[Average imdb],"&lt;"&amp;Table2[[#This Row],[Average imdb]])/COUNT((Table2[Average imdb])-1)</f>
        <v>1.1345646437994723E-2</v>
      </c>
    </row>
    <row r="3746" spans="14:18" x14ac:dyDescent="0.3">
      <c r="N3746" t="s">
        <v>5596</v>
      </c>
      <c r="O3746">
        <v>3.6</v>
      </c>
      <c r="P3746" s="14">
        <f t="shared" si="58"/>
        <v>3.6</v>
      </c>
      <c r="Q3746">
        <f>COUNTIF(preprocessed!$D$2:$D$3791,director!N1461)</f>
        <v>1</v>
      </c>
      <c r="R3746" s="43" cm="1">
        <f t="array" ref="R3746">COUNTIF(Table2[Average imdb],"&lt;"&amp;Table2[[#This Row],[Average imdb]])/COUNT((Table2[Average imdb])-1)</f>
        <v>1.1345646437994723E-2</v>
      </c>
    </row>
    <row r="3747" spans="14:18" x14ac:dyDescent="0.3">
      <c r="N3747" t="s">
        <v>5596</v>
      </c>
      <c r="O3747">
        <v>3.6</v>
      </c>
      <c r="P3747" s="14">
        <f t="shared" si="58"/>
        <v>3.6</v>
      </c>
      <c r="Q3747">
        <f>COUNTIF(preprocessed!$D$2:$D$3791,director!N2522)</f>
        <v>1</v>
      </c>
      <c r="R3747" s="43" cm="1">
        <f t="array" ref="R3747">COUNTIF(Table2[Average imdb],"&lt;"&amp;Table2[[#This Row],[Average imdb]])/COUNT((Table2[Average imdb])-1)</f>
        <v>1.1345646437994723E-2</v>
      </c>
    </row>
    <row r="3748" spans="14:18" x14ac:dyDescent="0.3">
      <c r="N3748" t="s">
        <v>13116</v>
      </c>
      <c r="O3748">
        <v>3.6</v>
      </c>
      <c r="P3748" s="14">
        <f t="shared" si="58"/>
        <v>3.6</v>
      </c>
      <c r="Q3748">
        <f>COUNTIF(preprocessed!$D$2:$D$3791,director!N3601)</f>
        <v>1</v>
      </c>
      <c r="R3748" s="43" cm="1">
        <f t="array" ref="R3748">COUNTIF(Table2[Average imdb],"&lt;"&amp;Table2[[#This Row],[Average imdb]])/COUNT((Table2[Average imdb])-1)</f>
        <v>1.1345646437994723E-2</v>
      </c>
    </row>
    <row r="3749" spans="14:18" x14ac:dyDescent="0.3">
      <c r="N3749" t="s">
        <v>7734</v>
      </c>
      <c r="O3749">
        <v>6.2</v>
      </c>
      <c r="P3749" s="14">
        <f t="shared" si="58"/>
        <v>3.5333333333333332</v>
      </c>
      <c r="Q3749">
        <f>COUNTIF(preprocessed!$D$2:$D$3791,director!N3261)</f>
        <v>9</v>
      </c>
      <c r="R3749" s="43" cm="1">
        <f t="array" ref="R3749">COUNTIF(Table2[Average imdb],"&lt;"&amp;Table2[[#This Row],[Average imdb]])/COUNT((Table2[Average imdb])-1)</f>
        <v>1.0554089709762533E-2</v>
      </c>
    </row>
    <row r="3750" spans="14:18" x14ac:dyDescent="0.3">
      <c r="N3750" t="s">
        <v>7734</v>
      </c>
      <c r="O3750">
        <v>2.5</v>
      </c>
      <c r="P3750" s="14">
        <f t="shared" si="58"/>
        <v>3.5333333333333332</v>
      </c>
      <c r="Q3750">
        <f>COUNTIF(preprocessed!$D$2:$D$3791,director!N2540)</f>
        <v>3</v>
      </c>
      <c r="R3750" s="43" cm="1">
        <f t="array" ref="R3750">COUNTIF(Table2[Average imdb],"&lt;"&amp;Table2[[#This Row],[Average imdb]])/COUNT((Table2[Average imdb])-1)</f>
        <v>1.0554089709762533E-2</v>
      </c>
    </row>
    <row r="3751" spans="14:18" x14ac:dyDescent="0.3">
      <c r="N3751" t="s">
        <v>7734</v>
      </c>
      <c r="O3751">
        <v>1.9</v>
      </c>
      <c r="P3751" s="14">
        <f t="shared" si="58"/>
        <v>3.5333333333333332</v>
      </c>
      <c r="Q3751">
        <f>COUNTIF(preprocessed!$D$2:$D$3791,director!N2099)</f>
        <v>1</v>
      </c>
      <c r="R3751" s="43" cm="1">
        <f t="array" ref="R3751">COUNTIF(Table2[Average imdb],"&lt;"&amp;Table2[[#This Row],[Average imdb]])/COUNT((Table2[Average imdb])-1)</f>
        <v>1.0554089709762533E-2</v>
      </c>
    </row>
    <row r="3752" spans="14:18" x14ac:dyDescent="0.3">
      <c r="N3752" t="s">
        <v>6710</v>
      </c>
      <c r="O3752">
        <v>3.5</v>
      </c>
      <c r="P3752" s="14">
        <f t="shared" si="58"/>
        <v>3.5</v>
      </c>
      <c r="Q3752">
        <f>COUNTIF(preprocessed!$D$2:$D$3791,director!N1792)</f>
        <v>4</v>
      </c>
      <c r="R3752" s="43" cm="1">
        <f t="array" ref="R3752">COUNTIF(Table2[Average imdb],"&lt;"&amp;Table2[[#This Row],[Average imdb]])/COUNT((Table2[Average imdb])-1)</f>
        <v>9.2348284960422165E-3</v>
      </c>
    </row>
    <row r="3753" spans="14:18" x14ac:dyDescent="0.3">
      <c r="N3753" t="s">
        <v>10525</v>
      </c>
      <c r="O3753">
        <v>3.5</v>
      </c>
      <c r="P3753" s="14">
        <f t="shared" si="58"/>
        <v>3.5</v>
      </c>
      <c r="Q3753">
        <f>COUNTIF(preprocessed!$D$2:$D$3791,director!N2921)</f>
        <v>2</v>
      </c>
      <c r="R3753" s="43" cm="1">
        <f t="array" ref="R3753">COUNTIF(Table2[Average imdb],"&lt;"&amp;Table2[[#This Row],[Average imdb]])/COUNT((Table2[Average imdb])-1)</f>
        <v>9.2348284960422165E-3</v>
      </c>
    </row>
    <row r="3754" spans="14:18" x14ac:dyDescent="0.3">
      <c r="N3754" t="s">
        <v>8179</v>
      </c>
      <c r="O3754">
        <v>3.5</v>
      </c>
      <c r="P3754" s="14">
        <f t="shared" si="58"/>
        <v>3.5</v>
      </c>
      <c r="Q3754">
        <f>COUNTIF(preprocessed!$D$2:$D$3791,director!N2229)</f>
        <v>1</v>
      </c>
      <c r="R3754" s="43" cm="1">
        <f t="array" ref="R3754">COUNTIF(Table2[Average imdb],"&lt;"&amp;Table2[[#This Row],[Average imdb]])/COUNT((Table2[Average imdb])-1)</f>
        <v>9.2348284960422165E-3</v>
      </c>
    </row>
    <row r="3755" spans="14:18" x14ac:dyDescent="0.3">
      <c r="N3755" t="s">
        <v>10267</v>
      </c>
      <c r="O3755">
        <v>3.5</v>
      </c>
      <c r="P3755" s="14">
        <f t="shared" si="58"/>
        <v>3.5</v>
      </c>
      <c r="Q3755">
        <f>COUNTIF(preprocessed!$D$2:$D$3791,director!N2850)</f>
        <v>2</v>
      </c>
      <c r="R3755" s="43" cm="1">
        <f t="array" ref="R3755">COUNTIF(Table2[Average imdb],"&lt;"&amp;Table2[[#This Row],[Average imdb]])/COUNT((Table2[Average imdb])-1)</f>
        <v>9.2348284960422165E-3</v>
      </c>
    </row>
    <row r="3756" spans="14:18" x14ac:dyDescent="0.3">
      <c r="N3756" t="s">
        <v>10762</v>
      </c>
      <c r="O3756">
        <v>3.5</v>
      </c>
      <c r="P3756" s="14">
        <f t="shared" si="58"/>
        <v>3.5</v>
      </c>
      <c r="Q3756">
        <f>COUNTIF(preprocessed!$D$2:$D$3791,director!N2986)</f>
        <v>1</v>
      </c>
      <c r="R3756" s="43" cm="1">
        <f t="array" ref="R3756">COUNTIF(Table2[Average imdb],"&lt;"&amp;Table2[[#This Row],[Average imdb]])/COUNT((Table2[Average imdb])-1)</f>
        <v>9.2348284960422165E-3</v>
      </c>
    </row>
    <row r="3757" spans="14:18" x14ac:dyDescent="0.3">
      <c r="N3757" t="s">
        <v>13026</v>
      </c>
      <c r="O3757">
        <v>3.4</v>
      </c>
      <c r="P3757" s="14">
        <f t="shared" si="58"/>
        <v>3.4</v>
      </c>
      <c r="Q3757">
        <f>COUNTIF(preprocessed!$D$2:$D$3791,director!N3578)</f>
        <v>1</v>
      </c>
      <c r="R3757" s="43" cm="1">
        <f t="array" ref="R3757">COUNTIF(Table2[Average imdb],"&lt;"&amp;Table2[[#This Row],[Average imdb]])/COUNT((Table2[Average imdb])-1)</f>
        <v>8.707124010554089E-3</v>
      </c>
    </row>
    <row r="3758" spans="14:18" x14ac:dyDescent="0.3">
      <c r="N3758" t="s">
        <v>5914</v>
      </c>
      <c r="O3758">
        <v>3.4</v>
      </c>
      <c r="P3758" s="14">
        <f t="shared" si="58"/>
        <v>3.4</v>
      </c>
      <c r="Q3758">
        <f>COUNTIF(preprocessed!$D$2:$D$3791,director!N1559)</f>
        <v>2</v>
      </c>
      <c r="R3758" s="43" cm="1">
        <f t="array" ref="R3758">COUNTIF(Table2[Average imdb],"&lt;"&amp;Table2[[#This Row],[Average imdb]])/COUNT((Table2[Average imdb])-1)</f>
        <v>8.707124010554089E-3</v>
      </c>
    </row>
    <row r="3759" spans="14:18" x14ac:dyDescent="0.3">
      <c r="N3759" t="s">
        <v>6762</v>
      </c>
      <c r="O3759">
        <v>4.5999999999999996</v>
      </c>
      <c r="P3759" s="14">
        <f t="shared" si="58"/>
        <v>3.3</v>
      </c>
      <c r="Q3759">
        <f>COUNTIF(preprocessed!$D$2:$D$3791,director!N1808)</f>
        <v>6</v>
      </c>
      <c r="R3759" s="43" cm="1">
        <f t="array" ref="R3759">COUNTIF(Table2[Average imdb],"&lt;"&amp;Table2[[#This Row],[Average imdb]])/COUNT((Table2[Average imdb])-1)</f>
        <v>6.0686015831134567E-3</v>
      </c>
    </row>
    <row r="3760" spans="14:18" x14ac:dyDescent="0.3">
      <c r="N3760" t="s">
        <v>1351</v>
      </c>
      <c r="O3760">
        <v>3.3</v>
      </c>
      <c r="P3760" s="14">
        <f t="shared" si="58"/>
        <v>3.3</v>
      </c>
      <c r="Q3760">
        <f>COUNTIF(preprocessed!$D$2:$D$3791,director!N301)</f>
        <v>7</v>
      </c>
      <c r="R3760" s="43" cm="1">
        <f t="array" ref="R3760">COUNTIF(Table2[Average imdb],"&lt;"&amp;Table2[[#This Row],[Average imdb]])/COUNT((Table2[Average imdb])-1)</f>
        <v>6.0686015831134567E-3</v>
      </c>
    </row>
    <row r="3761" spans="14:18" x14ac:dyDescent="0.3">
      <c r="N3761" t="s">
        <v>10167</v>
      </c>
      <c r="O3761">
        <v>3.3</v>
      </c>
      <c r="P3761" s="14">
        <f t="shared" si="58"/>
        <v>3.3</v>
      </c>
      <c r="Q3761">
        <f>COUNTIF(preprocessed!$D$2:$D$3791,director!N2822)</f>
        <v>2</v>
      </c>
      <c r="R3761" s="43" cm="1">
        <f t="array" ref="R3761">COUNTIF(Table2[Average imdb],"&lt;"&amp;Table2[[#This Row],[Average imdb]])/COUNT((Table2[Average imdb])-1)</f>
        <v>6.0686015831134567E-3</v>
      </c>
    </row>
    <row r="3762" spans="14:18" x14ac:dyDescent="0.3">
      <c r="N3762" t="s">
        <v>6705</v>
      </c>
      <c r="O3762">
        <v>3.3</v>
      </c>
      <c r="P3762" s="14">
        <f t="shared" si="58"/>
        <v>3.3</v>
      </c>
      <c r="Q3762">
        <f>COUNTIF(preprocessed!$D$2:$D$3791,director!N1791)</f>
        <v>4</v>
      </c>
      <c r="R3762" s="43" cm="1">
        <f t="array" ref="R3762">COUNTIF(Table2[Average imdb],"&lt;"&amp;Table2[[#This Row],[Average imdb]])/COUNT((Table2[Average imdb])-1)</f>
        <v>6.0686015831134567E-3</v>
      </c>
    </row>
    <row r="3763" spans="14:18" x14ac:dyDescent="0.3">
      <c r="N3763" t="s">
        <v>8432</v>
      </c>
      <c r="O3763">
        <v>3.3</v>
      </c>
      <c r="P3763" s="14">
        <f t="shared" si="58"/>
        <v>3.3</v>
      </c>
      <c r="Q3763">
        <f>COUNTIF(preprocessed!$D$2:$D$3791,director!N2301)</f>
        <v>4</v>
      </c>
      <c r="R3763" s="43" cm="1">
        <f t="array" ref="R3763">COUNTIF(Table2[Average imdb],"&lt;"&amp;Table2[[#This Row],[Average imdb]])/COUNT((Table2[Average imdb])-1)</f>
        <v>6.0686015831134567E-3</v>
      </c>
    </row>
    <row r="3764" spans="14:18" x14ac:dyDescent="0.3">
      <c r="N3764" t="s">
        <v>6762</v>
      </c>
      <c r="O3764">
        <v>2</v>
      </c>
      <c r="P3764" s="14">
        <f t="shared" si="58"/>
        <v>3.3</v>
      </c>
      <c r="Q3764">
        <f>COUNTIF(preprocessed!$D$2:$D$3791,director!N3020)</f>
        <v>4</v>
      </c>
      <c r="R3764" s="43" cm="1">
        <f t="array" ref="R3764">COUNTIF(Table2[Average imdb],"&lt;"&amp;Table2[[#This Row],[Average imdb]])/COUNT((Table2[Average imdb])-1)</f>
        <v>6.0686015831134567E-3</v>
      </c>
    </row>
    <row r="3765" spans="14:18" x14ac:dyDescent="0.3">
      <c r="N3765" t="s">
        <v>11633</v>
      </c>
      <c r="O3765">
        <v>3.3</v>
      </c>
      <c r="P3765" s="14">
        <f t="shared" si="58"/>
        <v>3.3</v>
      </c>
      <c r="Q3765">
        <f>COUNTIF(preprocessed!$D$2:$D$3791,director!N3227)</f>
        <v>2</v>
      </c>
      <c r="R3765" s="43" cm="1">
        <f t="array" ref="R3765">COUNTIF(Table2[Average imdb],"&lt;"&amp;Table2[[#This Row],[Average imdb]])/COUNT((Table2[Average imdb])-1)</f>
        <v>6.0686015831134567E-3</v>
      </c>
    </row>
    <row r="3766" spans="14:18" x14ac:dyDescent="0.3">
      <c r="N3766" t="s">
        <v>12896</v>
      </c>
      <c r="O3766">
        <v>3.3</v>
      </c>
      <c r="P3766" s="14">
        <f t="shared" si="58"/>
        <v>3.3</v>
      </c>
      <c r="Q3766">
        <f>COUNTIF(preprocessed!$D$2:$D$3791,director!N3546)</f>
        <v>1</v>
      </c>
      <c r="R3766" s="43" cm="1">
        <f t="array" ref="R3766">COUNTIF(Table2[Average imdb],"&lt;"&amp;Table2[[#This Row],[Average imdb]])/COUNT((Table2[Average imdb])-1)</f>
        <v>6.0686015831134567E-3</v>
      </c>
    </row>
    <row r="3767" spans="14:18" x14ac:dyDescent="0.3">
      <c r="N3767" t="s">
        <v>10258</v>
      </c>
      <c r="O3767">
        <v>3.3</v>
      </c>
      <c r="P3767" s="14">
        <f t="shared" si="58"/>
        <v>3.3</v>
      </c>
      <c r="Q3767">
        <f>COUNTIF(preprocessed!$D$2:$D$3791,director!N2848)</f>
        <v>1</v>
      </c>
      <c r="R3767" s="43" cm="1">
        <f t="array" ref="R3767">COUNTIF(Table2[Average imdb],"&lt;"&amp;Table2[[#This Row],[Average imdb]])/COUNT((Table2[Average imdb])-1)</f>
        <v>6.0686015831134567E-3</v>
      </c>
    </row>
    <row r="3768" spans="14:18" x14ac:dyDescent="0.3">
      <c r="N3768" t="s">
        <v>12582</v>
      </c>
      <c r="O3768">
        <v>3.3</v>
      </c>
      <c r="P3768" s="14">
        <f t="shared" si="58"/>
        <v>3.3</v>
      </c>
      <c r="Q3768">
        <f>COUNTIF(preprocessed!$D$2:$D$3791,director!N3470)</f>
        <v>2</v>
      </c>
      <c r="R3768" s="43" cm="1">
        <f t="array" ref="R3768">COUNTIF(Table2[Average imdb],"&lt;"&amp;Table2[[#This Row],[Average imdb]])/COUNT((Table2[Average imdb])-1)</f>
        <v>6.0686015831134567E-3</v>
      </c>
    </row>
    <row r="3769" spans="14:18" x14ac:dyDescent="0.3">
      <c r="N3769" t="s">
        <v>12167</v>
      </c>
      <c r="O3769">
        <v>3.2</v>
      </c>
      <c r="P3769" s="14">
        <f t="shared" si="58"/>
        <v>3.2</v>
      </c>
      <c r="Q3769">
        <f>COUNTIF(preprocessed!$D$2:$D$3791,director!N3369)</f>
        <v>3</v>
      </c>
      <c r="R3769" s="43" cm="1">
        <f t="array" ref="R3769">COUNTIF(Table2[Average imdb],"&lt;"&amp;Table2[[#This Row],[Average imdb]])/COUNT((Table2[Average imdb])-1)</f>
        <v>5.8047493403693929E-3</v>
      </c>
    </row>
    <row r="3770" spans="14:18" x14ac:dyDescent="0.3">
      <c r="N3770" t="s">
        <v>8008</v>
      </c>
      <c r="O3770">
        <v>3.1</v>
      </c>
      <c r="P3770" s="14">
        <f t="shared" si="58"/>
        <v>3.1</v>
      </c>
      <c r="Q3770">
        <f>COUNTIF(preprocessed!$D$2:$D$3791,director!N2179)</f>
        <v>2</v>
      </c>
      <c r="R3770" s="43" cm="1">
        <f t="array" ref="R3770">COUNTIF(Table2[Average imdb],"&lt;"&amp;Table2[[#This Row],[Average imdb]])/COUNT((Table2[Average imdb])-1)</f>
        <v>5.0131926121372034E-3</v>
      </c>
    </row>
    <row r="3771" spans="14:18" x14ac:dyDescent="0.3">
      <c r="N3771" t="s">
        <v>10723</v>
      </c>
      <c r="O3771">
        <v>3.1</v>
      </c>
      <c r="P3771" s="14">
        <f t="shared" si="58"/>
        <v>3.1</v>
      </c>
      <c r="Q3771">
        <f>COUNTIF(preprocessed!$D$2:$D$3791,director!N2976)</f>
        <v>1</v>
      </c>
      <c r="R3771" s="43" cm="1">
        <f t="array" ref="R3771">COUNTIF(Table2[Average imdb],"&lt;"&amp;Table2[[#This Row],[Average imdb]])/COUNT((Table2[Average imdb])-1)</f>
        <v>5.0131926121372034E-3</v>
      </c>
    </row>
    <row r="3772" spans="14:18" x14ac:dyDescent="0.3">
      <c r="N3772" t="s">
        <v>8315</v>
      </c>
      <c r="O3772">
        <v>3.1</v>
      </c>
      <c r="P3772" s="14">
        <f t="shared" si="58"/>
        <v>3.1</v>
      </c>
      <c r="Q3772">
        <f>COUNTIF(preprocessed!$D$2:$D$3791,director!N2268)</f>
        <v>4</v>
      </c>
      <c r="R3772" s="43" cm="1">
        <f t="array" ref="R3772">COUNTIF(Table2[Average imdb],"&lt;"&amp;Table2[[#This Row],[Average imdb]])/COUNT((Table2[Average imdb])-1)</f>
        <v>5.0131926121372034E-3</v>
      </c>
    </row>
    <row r="3773" spans="14:18" x14ac:dyDescent="0.3">
      <c r="N3773" t="s">
        <v>3121</v>
      </c>
      <c r="O3773">
        <v>3.8</v>
      </c>
      <c r="P3773" s="14">
        <f t="shared" si="58"/>
        <v>3</v>
      </c>
      <c r="Q3773">
        <f>COUNTIF(preprocessed!$D$2:$D$3791,director!N766)</f>
        <v>5</v>
      </c>
      <c r="R3773" s="43" cm="1">
        <f t="array" ref="R3773">COUNTIF(Table2[Average imdb],"&lt;"&amp;Table2[[#This Row],[Average imdb]])/COUNT((Table2[Average imdb])-1)</f>
        <v>3.6939313984168864E-3</v>
      </c>
    </row>
    <row r="3774" spans="14:18" x14ac:dyDescent="0.3">
      <c r="N3774" t="s">
        <v>3121</v>
      </c>
      <c r="O3774">
        <v>2.2999999999999998</v>
      </c>
      <c r="P3774" s="14">
        <f t="shared" si="58"/>
        <v>3</v>
      </c>
      <c r="Q3774">
        <f>COUNTIF(preprocessed!$D$2:$D$3791,director!N2115)</f>
        <v>5</v>
      </c>
      <c r="R3774" s="43" cm="1">
        <f t="array" ref="R3774">COUNTIF(Table2[Average imdb],"&lt;"&amp;Table2[[#This Row],[Average imdb]])/COUNT((Table2[Average imdb])-1)</f>
        <v>3.6939313984168864E-3</v>
      </c>
    </row>
    <row r="3775" spans="14:18" x14ac:dyDescent="0.3">
      <c r="N3775" t="s">
        <v>12158</v>
      </c>
      <c r="O3775">
        <v>3</v>
      </c>
      <c r="P3775" s="14">
        <f t="shared" si="58"/>
        <v>3</v>
      </c>
      <c r="Q3775">
        <f>COUNTIF(preprocessed!$D$2:$D$3791,director!N3367)</f>
        <v>3</v>
      </c>
      <c r="R3775" s="43" cm="1">
        <f t="array" ref="R3775">COUNTIF(Table2[Average imdb],"&lt;"&amp;Table2[[#This Row],[Average imdb]])/COUNT((Table2[Average imdb])-1)</f>
        <v>3.6939313984168864E-3</v>
      </c>
    </row>
    <row r="3776" spans="14:18" x14ac:dyDescent="0.3">
      <c r="N3776" t="s">
        <v>8344</v>
      </c>
      <c r="O3776">
        <v>3</v>
      </c>
      <c r="P3776" s="14">
        <f t="shared" si="58"/>
        <v>3</v>
      </c>
      <c r="Q3776">
        <f>COUNTIF(preprocessed!$D$2:$D$3791,director!N2276)</f>
        <v>1</v>
      </c>
      <c r="R3776" s="43" cm="1">
        <f t="array" ref="R3776">COUNTIF(Table2[Average imdb],"&lt;"&amp;Table2[[#This Row],[Average imdb]])/COUNT((Table2[Average imdb])-1)</f>
        <v>3.6939313984168864E-3</v>
      </c>
    </row>
    <row r="3777" spans="14:18" x14ac:dyDescent="0.3">
      <c r="N3777" t="s">
        <v>3121</v>
      </c>
      <c r="O3777">
        <v>2.9</v>
      </c>
      <c r="P3777" s="14">
        <f t="shared" si="58"/>
        <v>3</v>
      </c>
      <c r="Q3777">
        <f>COUNTIF(preprocessed!$D$2:$D$3791,director!N1845)</f>
        <v>5</v>
      </c>
      <c r="R3777" s="43" cm="1">
        <f t="array" ref="R3777">COUNTIF(Table2[Average imdb],"&lt;"&amp;Table2[[#This Row],[Average imdb]])/COUNT((Table2[Average imdb])-1)</f>
        <v>3.6939313984168864E-3</v>
      </c>
    </row>
    <row r="3778" spans="14:18" x14ac:dyDescent="0.3">
      <c r="N3778" t="s">
        <v>11132</v>
      </c>
      <c r="O3778">
        <v>2.9</v>
      </c>
      <c r="P3778" s="14">
        <f t="shared" ref="P3778:P3791" si="59">AVERAGEIF($N$2:$N$3791,N3778,$O$2:$O$3791)</f>
        <v>2.9</v>
      </c>
      <c r="Q3778">
        <f>COUNTIF(preprocessed!$D$2:$D$3791,director!N3092)</f>
        <v>15</v>
      </c>
      <c r="R3778" s="43" cm="1">
        <f t="array" ref="R3778">COUNTIF(Table2[Average imdb],"&lt;"&amp;Table2[[#This Row],[Average imdb]])/COUNT((Table2[Average imdb])-1)</f>
        <v>3.4300791556728231E-3</v>
      </c>
    </row>
    <row r="3779" spans="14:18" x14ac:dyDescent="0.3">
      <c r="N3779" t="s">
        <v>8515</v>
      </c>
      <c r="O3779">
        <v>2.8</v>
      </c>
      <c r="P3779" s="14">
        <f t="shared" si="59"/>
        <v>2.8</v>
      </c>
      <c r="Q3779">
        <f>COUNTIF(preprocessed!$D$2:$D$3791,director!N2326)</f>
        <v>12</v>
      </c>
      <c r="R3779" s="43" cm="1">
        <f t="array" ref="R3779">COUNTIF(Table2[Average imdb],"&lt;"&amp;Table2[[#This Row],[Average imdb]])/COUNT((Table2[Average imdb])-1)</f>
        <v>2.3746701846965698E-3</v>
      </c>
    </row>
    <row r="3780" spans="14:18" x14ac:dyDescent="0.3">
      <c r="N3780" t="s">
        <v>7754</v>
      </c>
      <c r="O3780">
        <v>2.8</v>
      </c>
      <c r="P3780" s="14">
        <f t="shared" si="59"/>
        <v>2.8</v>
      </c>
      <c r="Q3780">
        <f>COUNTIF(preprocessed!$D$2:$D$3791,director!N2104)</f>
        <v>1</v>
      </c>
      <c r="R3780" s="43" cm="1">
        <f t="array" ref="R3780">COUNTIF(Table2[Average imdb],"&lt;"&amp;Table2[[#This Row],[Average imdb]])/COUNT((Table2[Average imdb])-1)</f>
        <v>2.3746701846965698E-3</v>
      </c>
    </row>
    <row r="3781" spans="14:18" x14ac:dyDescent="0.3">
      <c r="N3781" t="s">
        <v>7071</v>
      </c>
      <c r="O3781">
        <v>2.8</v>
      </c>
      <c r="P3781" s="14">
        <f t="shared" si="59"/>
        <v>2.8</v>
      </c>
      <c r="Q3781">
        <f>COUNTIF(preprocessed!$D$2:$D$3791,director!N1901)</f>
        <v>2</v>
      </c>
      <c r="R3781" s="43" cm="1">
        <f t="array" ref="R3781">COUNTIF(Table2[Average imdb],"&lt;"&amp;Table2[[#This Row],[Average imdb]])/COUNT((Table2[Average imdb])-1)</f>
        <v>2.3746701846965698E-3</v>
      </c>
    </row>
    <row r="3782" spans="14:18" x14ac:dyDescent="0.3">
      <c r="N3782" t="s">
        <v>8836</v>
      </c>
      <c r="O3782">
        <v>2.8</v>
      </c>
      <c r="P3782" s="14">
        <f t="shared" si="59"/>
        <v>2.8</v>
      </c>
      <c r="Q3782">
        <f>COUNTIF(preprocessed!$D$2:$D$3791,director!N2424)</f>
        <v>2</v>
      </c>
      <c r="R3782" s="43" cm="1">
        <f t="array" ref="R3782">COUNTIF(Table2[Average imdb],"&lt;"&amp;Table2[[#This Row],[Average imdb]])/COUNT((Table2[Average imdb])-1)</f>
        <v>2.3746701846965698E-3</v>
      </c>
    </row>
    <row r="3783" spans="14:18" x14ac:dyDescent="0.3">
      <c r="N3783" t="s">
        <v>11842</v>
      </c>
      <c r="O3783">
        <v>2.7</v>
      </c>
      <c r="P3783" s="14">
        <f t="shared" si="59"/>
        <v>2.7</v>
      </c>
      <c r="Q3783">
        <f>COUNTIF(preprocessed!$D$2:$D$3791,director!N3284)</f>
        <v>6</v>
      </c>
      <c r="R3783" s="43" cm="1">
        <f t="array" ref="R3783">COUNTIF(Table2[Average imdb],"&lt;"&amp;Table2[[#This Row],[Average imdb]])/COUNT((Table2[Average imdb])-1)</f>
        <v>1.8469656992084432E-3</v>
      </c>
    </row>
    <row r="3784" spans="14:18" x14ac:dyDescent="0.3">
      <c r="N3784" t="s">
        <v>7403</v>
      </c>
      <c r="O3784">
        <v>2.7</v>
      </c>
      <c r="P3784" s="14">
        <f t="shared" si="59"/>
        <v>2.7</v>
      </c>
      <c r="Q3784">
        <f>COUNTIF(preprocessed!$D$2:$D$3791,director!N2001)</f>
        <v>2</v>
      </c>
      <c r="R3784" s="43" cm="1">
        <f t="array" ref="R3784">COUNTIF(Table2[Average imdb],"&lt;"&amp;Table2[[#This Row],[Average imdb]])/COUNT((Table2[Average imdb])-1)</f>
        <v>1.8469656992084432E-3</v>
      </c>
    </row>
    <row r="3785" spans="14:18" x14ac:dyDescent="0.3">
      <c r="N3785" t="s">
        <v>5863</v>
      </c>
      <c r="O3785">
        <v>2.7</v>
      </c>
      <c r="P3785" s="14">
        <f t="shared" si="59"/>
        <v>2.6</v>
      </c>
      <c r="Q3785">
        <f>COUNTIF(preprocessed!$D$2:$D$3791,director!N1545)</f>
        <v>5</v>
      </c>
      <c r="R3785" s="43" cm="1">
        <f t="array" ref="R3785">COUNTIF(Table2[Average imdb],"&lt;"&amp;Table2[[#This Row],[Average imdb]])/COUNT((Table2[Average imdb])-1)</f>
        <v>7.9155672823218995E-4</v>
      </c>
    </row>
    <row r="3786" spans="14:18" x14ac:dyDescent="0.3">
      <c r="N3786" t="s">
        <v>5863</v>
      </c>
      <c r="O3786">
        <v>3.5</v>
      </c>
      <c r="P3786" s="14">
        <f t="shared" si="59"/>
        <v>2.6</v>
      </c>
      <c r="Q3786">
        <f>COUNTIF(preprocessed!$D$2:$D$3791,director!N2018)</f>
        <v>5</v>
      </c>
      <c r="R3786" s="43" cm="1">
        <f t="array" ref="R3786">COUNTIF(Table2[Average imdb],"&lt;"&amp;Table2[[#This Row],[Average imdb]])/COUNT((Table2[Average imdb])-1)</f>
        <v>7.9155672823218995E-4</v>
      </c>
    </row>
    <row r="3787" spans="14:18" x14ac:dyDescent="0.3">
      <c r="N3787" t="s">
        <v>5863</v>
      </c>
      <c r="O3787">
        <v>2.2999999999999998</v>
      </c>
      <c r="P3787" s="14">
        <f t="shared" si="59"/>
        <v>2.6</v>
      </c>
      <c r="Q3787">
        <f>COUNTIF(preprocessed!$D$2:$D$3791,director!N2009)</f>
        <v>4</v>
      </c>
      <c r="R3787" s="43" cm="1">
        <f t="array" ref="R3787">COUNTIF(Table2[Average imdb],"&lt;"&amp;Table2[[#This Row],[Average imdb]])/COUNT((Table2[Average imdb])-1)</f>
        <v>7.9155672823218995E-4</v>
      </c>
    </row>
    <row r="3788" spans="14:18" x14ac:dyDescent="0.3">
      <c r="N3788" t="s">
        <v>5863</v>
      </c>
      <c r="O3788">
        <v>1.9</v>
      </c>
      <c r="P3788" s="14">
        <f t="shared" si="59"/>
        <v>2.6</v>
      </c>
      <c r="Q3788">
        <f>COUNTIF(preprocessed!$D$2:$D$3791,director!N2073)</f>
        <v>1</v>
      </c>
      <c r="R3788" s="43" cm="1">
        <f t="array" ref="R3788">COUNTIF(Table2[Average imdb],"&lt;"&amp;Table2[[#This Row],[Average imdb]])/COUNT((Table2[Average imdb])-1)</f>
        <v>7.9155672823218995E-4</v>
      </c>
    </row>
    <row r="3789" spans="14:18" x14ac:dyDescent="0.3">
      <c r="N3789" t="s">
        <v>2023</v>
      </c>
      <c r="O3789">
        <v>2.4</v>
      </c>
      <c r="P3789" s="14">
        <f t="shared" si="59"/>
        <v>2.4</v>
      </c>
      <c r="Q3789">
        <f>COUNTIF(preprocessed!$D$2:$D$3791,director!N471)</f>
        <v>1</v>
      </c>
      <c r="R3789" s="43" cm="1">
        <f t="array" ref="R3789">COUNTIF(Table2[Average imdb],"&lt;"&amp;Table2[[#This Row],[Average imdb]])/COUNT((Table2[Average imdb])-1)</f>
        <v>5.2770448548812663E-4</v>
      </c>
    </row>
    <row r="3790" spans="14:18" x14ac:dyDescent="0.3">
      <c r="N3790" t="s">
        <v>10926</v>
      </c>
      <c r="O3790">
        <v>2.2999999999999998</v>
      </c>
      <c r="P3790" s="14">
        <f t="shared" si="59"/>
        <v>2.2999999999999998</v>
      </c>
      <c r="Q3790">
        <f>COUNTIF(preprocessed!$D$2:$D$3791,director!N3035)</f>
        <v>1</v>
      </c>
      <c r="R3790" s="43" cm="1">
        <f t="array" ref="R3790">COUNTIF(Table2[Average imdb],"&lt;"&amp;Table2[[#This Row],[Average imdb]])/COUNT((Table2[Average imdb])-1)</f>
        <v>2.6385224274406332E-4</v>
      </c>
    </row>
    <row r="3791" spans="14:18" x14ac:dyDescent="0.3">
      <c r="N3791" t="s">
        <v>8236</v>
      </c>
      <c r="O3791">
        <v>2.1</v>
      </c>
      <c r="P3791" s="14">
        <f t="shared" si="59"/>
        <v>2.1</v>
      </c>
      <c r="Q3791">
        <f>COUNTIF(preprocessed!$D$2:$D$3791,director!N2907)</f>
        <v>2</v>
      </c>
      <c r="R3791" s="43" cm="1">
        <f t="array" ref="R3791">COUNTIF(Table2[Average imdb],"&lt;"&amp;Table2[[#This Row],[Average imdb]])/COUNT((Table2[Average imdb])-1)</f>
        <v>0</v>
      </c>
    </row>
    <row r="3794" spans="14:17" ht="15" thickBot="1" x14ac:dyDescent="0.35">
      <c r="N3794" s="36"/>
      <c r="O3794" s="36"/>
      <c r="P3794" s="26"/>
      <c r="Q3794" s="27"/>
    </row>
    <row r="3795" spans="14:17" ht="15" thickTop="1" x14ac:dyDescent="0.3">
      <c r="N3795" s="28"/>
      <c r="O3795" s="29"/>
      <c r="P3795" s="35"/>
      <c r="Q3795" s="30"/>
    </row>
    <row r="3796" spans="14:17" x14ac:dyDescent="0.3">
      <c r="N3796" s="31"/>
      <c r="O3796" s="32"/>
      <c r="P3796" s="37"/>
      <c r="Q3796" s="33"/>
    </row>
    <row r="3797" spans="14:17" x14ac:dyDescent="0.3">
      <c r="N3797" s="28"/>
      <c r="O3797" s="29"/>
      <c r="P3797" s="35"/>
      <c r="Q3797" s="30"/>
    </row>
    <row r="3798" spans="14:17" x14ac:dyDescent="0.3">
      <c r="N3798" s="31"/>
      <c r="O3798" s="32"/>
      <c r="P3798" s="37"/>
      <c r="Q3798" s="33"/>
    </row>
    <row r="3799" spans="14:17" x14ac:dyDescent="0.3">
      <c r="N3799" s="28"/>
      <c r="O3799" s="29"/>
      <c r="P3799" s="35"/>
      <c r="Q3799" s="30"/>
    </row>
    <row r="3800" spans="14:17" x14ac:dyDescent="0.3">
      <c r="N3800" s="31"/>
      <c r="O3800" s="32"/>
      <c r="P3800" s="37"/>
      <c r="Q3800" s="33"/>
    </row>
    <row r="3801" spans="14:17" x14ac:dyDescent="0.3">
      <c r="N3801" s="28"/>
      <c r="O3801" s="29"/>
      <c r="P3801" s="35"/>
      <c r="Q3801" s="30"/>
    </row>
    <row r="3802" spans="14:17" x14ac:dyDescent="0.3">
      <c r="N3802" s="31"/>
      <c r="O3802" s="32"/>
      <c r="P3802" s="37"/>
      <c r="Q3802" s="33"/>
    </row>
    <row r="3803" spans="14:17" x14ac:dyDescent="0.3">
      <c r="N3803" s="28"/>
      <c r="O3803" s="29"/>
      <c r="P3803" s="35"/>
      <c r="Q3803" s="30"/>
    </row>
    <row r="3804" spans="14:17" x14ac:dyDescent="0.3">
      <c r="N3804" s="31"/>
      <c r="O3804" s="32"/>
      <c r="P3804" s="37"/>
      <c r="Q3804" s="33"/>
    </row>
    <row r="3805" spans="14:17" x14ac:dyDescent="0.3">
      <c r="N3805" s="28"/>
      <c r="O3805" s="29"/>
      <c r="P3805" s="35"/>
      <c r="Q3805" s="30"/>
    </row>
    <row r="3806" spans="14:17" x14ac:dyDescent="0.3">
      <c r="N3806" s="31"/>
      <c r="O3806" s="32"/>
      <c r="P3806" s="37"/>
      <c r="Q3806" s="33"/>
    </row>
    <row r="3807" spans="14:17" x14ac:dyDescent="0.3">
      <c r="N3807" s="38"/>
      <c r="O3807" s="39"/>
      <c r="P3807" s="40"/>
      <c r="Q3807" s="41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876C-1083-4B53-94E4-7C2D62B0CF3B}">
  <dimension ref="A1:W3791"/>
  <sheetViews>
    <sheetView tabSelected="1" topLeftCell="A88" zoomScale="80" zoomScaleNormal="80" workbookViewId="0">
      <selection activeCell="O98" sqref="O98"/>
    </sheetView>
  </sheetViews>
  <sheetFormatPr defaultRowHeight="14.4" x14ac:dyDescent="0.3"/>
  <cols>
    <col min="6" max="6" width="32.77734375" customWidth="1"/>
    <col min="7" max="7" width="10" bestFit="1" customWidth="1"/>
    <col min="10" max="10" width="13.44140625" customWidth="1"/>
    <col min="11" max="11" width="11.5546875" customWidth="1"/>
    <col min="13" max="13" width="12.6640625" customWidth="1"/>
    <col min="14" max="14" width="11.44140625" customWidth="1"/>
    <col min="17" max="17" width="40.88671875" customWidth="1"/>
    <col min="18" max="18" width="19.6640625" customWidth="1"/>
    <col min="19" max="19" width="12.33203125" customWidth="1"/>
    <col min="20" max="20" width="13.6640625" customWidth="1"/>
    <col min="21" max="21" width="12.109375" style="54" customWidth="1"/>
    <col min="22" max="22" width="12.109375" style="24" customWidth="1"/>
    <col min="23" max="23" width="12.88671875" customWidth="1"/>
  </cols>
  <sheetData>
    <row r="1" spans="1:23" x14ac:dyDescent="0.3">
      <c r="A1" s="20" t="s">
        <v>20974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19" t="s">
        <v>0</v>
      </c>
      <c r="R1" s="19" t="s">
        <v>13</v>
      </c>
      <c r="S1" s="19" t="s">
        <v>14</v>
      </c>
      <c r="T1" s="55" t="s">
        <v>13961</v>
      </c>
      <c r="U1" s="56" t="s">
        <v>20985</v>
      </c>
      <c r="V1" s="46" t="s">
        <v>20986</v>
      </c>
      <c r="W1" s="19" t="s">
        <v>16</v>
      </c>
    </row>
    <row r="2" spans="1:23" x14ac:dyDescent="0.3">
      <c r="A2" s="20" t="s">
        <v>20975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t="s">
        <v>26</v>
      </c>
      <c r="R2">
        <v>237000000</v>
      </c>
      <c r="S2">
        <v>760505847</v>
      </c>
      <c r="T2">
        <f>S2-R2</f>
        <v>523505847</v>
      </c>
      <c r="U2" s="54">
        <f>IF(T2&gt;0,T2,"NA")</f>
        <v>523505847</v>
      </c>
      <c r="V2" s="24" t="str">
        <f>IF(T2&lt;0,T2,"NA")</f>
        <v>NA</v>
      </c>
      <c r="W2">
        <v>7.9</v>
      </c>
    </row>
    <row r="3" spans="1:23" x14ac:dyDescent="0.3">
      <c r="Q3" t="s">
        <v>36</v>
      </c>
      <c r="R3">
        <v>300000000</v>
      </c>
      <c r="S3">
        <v>309404152</v>
      </c>
      <c r="T3">
        <f>S3-R3</f>
        <v>9404152</v>
      </c>
      <c r="U3" s="54">
        <f t="shared" ref="U3:U66" si="0">IF(T3&gt;0,T3,"NA")</f>
        <v>9404152</v>
      </c>
      <c r="V3" s="24" t="str">
        <f t="shared" ref="V3:V66" si="1">IF(T3&lt;0,T3,"NA")</f>
        <v>NA</v>
      </c>
      <c r="W3">
        <v>7.1</v>
      </c>
    </row>
    <row r="4" spans="1:23" x14ac:dyDescent="0.3">
      <c r="B4" s="51" t="s">
        <v>20982</v>
      </c>
      <c r="C4" s="52"/>
      <c r="D4" s="52"/>
      <c r="E4" s="53"/>
      <c r="F4" s="51">
        <f>CORREL($R$2:$R$3791,$S$2:$S$3791)</f>
        <v>9.6619736036469742E-2</v>
      </c>
      <c r="G4" s="53"/>
      <c r="Q4" t="s">
        <v>42</v>
      </c>
      <c r="R4">
        <v>245000000</v>
      </c>
      <c r="S4">
        <v>200074175</v>
      </c>
      <c r="T4">
        <f t="shared" ref="T4:T67" si="2">S4-R4</f>
        <v>-44925825</v>
      </c>
      <c r="U4" s="54" t="str">
        <f t="shared" si="0"/>
        <v>NA</v>
      </c>
      <c r="V4" s="24">
        <f t="shared" si="1"/>
        <v>-44925825</v>
      </c>
      <c r="W4">
        <v>6.8</v>
      </c>
    </row>
    <row r="5" spans="1:23" x14ac:dyDescent="0.3">
      <c r="B5" s="51" t="s">
        <v>20983</v>
      </c>
      <c r="C5" s="52"/>
      <c r="D5" s="52"/>
      <c r="E5" s="53"/>
      <c r="F5" s="46" t="s">
        <v>20984</v>
      </c>
      <c r="G5" s="47" t="s">
        <v>20981</v>
      </c>
      <c r="Q5" t="s">
        <v>49</v>
      </c>
      <c r="R5">
        <v>250000000</v>
      </c>
      <c r="S5">
        <v>448130642</v>
      </c>
      <c r="T5">
        <f t="shared" si="2"/>
        <v>198130642</v>
      </c>
      <c r="U5" s="54">
        <f t="shared" si="0"/>
        <v>198130642</v>
      </c>
      <c r="V5" s="24" t="str">
        <f t="shared" si="1"/>
        <v>NA</v>
      </c>
      <c r="W5">
        <v>8.5</v>
      </c>
    </row>
    <row r="6" spans="1:23" x14ac:dyDescent="0.3">
      <c r="F6" s="48" t="str">
        <f>INDEX($Q:$Q,MATCH($G6,$T:$T,0))</f>
        <v>Avatar</v>
      </c>
      <c r="G6" s="45">
        <f>LARGE($T$2:$T$3791,1)</f>
        <v>523505847</v>
      </c>
      <c r="Q6" t="s">
        <v>55</v>
      </c>
      <c r="R6">
        <v>263700000</v>
      </c>
      <c r="S6">
        <v>73058679</v>
      </c>
      <c r="T6">
        <f t="shared" si="2"/>
        <v>-190641321</v>
      </c>
      <c r="U6" s="54" t="str">
        <f t="shared" si="0"/>
        <v>NA</v>
      </c>
      <c r="V6" s="24">
        <f t="shared" si="1"/>
        <v>-190641321</v>
      </c>
      <c r="W6">
        <v>6.6</v>
      </c>
    </row>
    <row r="7" spans="1:23" x14ac:dyDescent="0.3">
      <c r="F7" s="48" t="str">
        <f t="shared" ref="F7:F10" si="3">INDEX($Q:$Q,MATCH($G7,$T:$T,0))</f>
        <v>Jurassic World</v>
      </c>
      <c r="G7" s="45">
        <f>LARGE($T$2:$T$3791,2)</f>
        <v>502177271</v>
      </c>
      <c r="Q7" t="s">
        <v>61</v>
      </c>
      <c r="R7">
        <v>258000000</v>
      </c>
      <c r="S7">
        <v>336530303</v>
      </c>
      <c r="T7">
        <f t="shared" si="2"/>
        <v>78530303</v>
      </c>
      <c r="U7" s="54">
        <f t="shared" si="0"/>
        <v>78530303</v>
      </c>
      <c r="V7" s="24" t="str">
        <f t="shared" si="1"/>
        <v>NA</v>
      </c>
      <c r="W7">
        <v>6.2</v>
      </c>
    </row>
    <row r="8" spans="1:23" x14ac:dyDescent="0.3">
      <c r="F8" s="48" t="str">
        <f t="shared" si="3"/>
        <v>Titanic</v>
      </c>
      <c r="G8" s="45">
        <f>LARGE($T$2:$T$3791,3)</f>
        <v>458672302</v>
      </c>
      <c r="Q8" t="s">
        <v>67</v>
      </c>
      <c r="R8">
        <v>260000000</v>
      </c>
      <c r="S8">
        <v>200807262</v>
      </c>
      <c r="T8">
        <f t="shared" si="2"/>
        <v>-59192738</v>
      </c>
      <c r="U8" s="54" t="str">
        <f t="shared" si="0"/>
        <v>NA</v>
      </c>
      <c r="V8" s="24">
        <f t="shared" si="1"/>
        <v>-59192738</v>
      </c>
      <c r="W8">
        <v>7.8</v>
      </c>
    </row>
    <row r="9" spans="1:23" x14ac:dyDescent="0.3">
      <c r="F9" s="48" t="str">
        <f t="shared" si="3"/>
        <v>Star Wars: Episode IV - A New Hope</v>
      </c>
      <c r="G9" s="45">
        <f>LARGE($T$2:$T$3791,4)</f>
        <v>449935665</v>
      </c>
      <c r="Q9" t="s">
        <v>74</v>
      </c>
      <c r="R9">
        <v>250000000</v>
      </c>
      <c r="S9">
        <v>458991599</v>
      </c>
      <c r="T9">
        <f t="shared" si="2"/>
        <v>208991599</v>
      </c>
      <c r="U9" s="54">
        <f t="shared" si="0"/>
        <v>208991599</v>
      </c>
      <c r="V9" s="24" t="str">
        <f t="shared" si="1"/>
        <v>NA</v>
      </c>
      <c r="W9">
        <v>7.5</v>
      </c>
    </row>
    <row r="10" spans="1:23" x14ac:dyDescent="0.3">
      <c r="F10" s="48" t="str">
        <f t="shared" si="3"/>
        <v>E.T. the Extra-Terrestrial</v>
      </c>
      <c r="G10" s="45">
        <f>LARGE($T$2:$T$3791,5)</f>
        <v>424449459</v>
      </c>
      <c r="Q10" t="s">
        <v>80</v>
      </c>
      <c r="R10">
        <v>250000000</v>
      </c>
      <c r="S10">
        <v>301956980</v>
      </c>
      <c r="T10">
        <f t="shared" si="2"/>
        <v>51956980</v>
      </c>
      <c r="U10" s="54">
        <f t="shared" si="0"/>
        <v>51956980</v>
      </c>
      <c r="V10" s="24" t="str">
        <f t="shared" si="1"/>
        <v>NA</v>
      </c>
      <c r="W10">
        <v>7.5</v>
      </c>
    </row>
    <row r="11" spans="1:23" x14ac:dyDescent="0.3">
      <c r="Q11" t="s">
        <v>86</v>
      </c>
      <c r="R11">
        <v>250000000</v>
      </c>
      <c r="S11">
        <v>330249062</v>
      </c>
      <c r="T11">
        <f t="shared" si="2"/>
        <v>80249062</v>
      </c>
      <c r="U11" s="54">
        <f t="shared" si="0"/>
        <v>80249062</v>
      </c>
      <c r="V11" s="24" t="str">
        <f t="shared" si="1"/>
        <v>NA</v>
      </c>
      <c r="W11">
        <v>6.9</v>
      </c>
    </row>
    <row r="12" spans="1:23" x14ac:dyDescent="0.3">
      <c r="Q12" t="s">
        <v>92</v>
      </c>
      <c r="R12">
        <v>209000000</v>
      </c>
      <c r="S12">
        <v>200069408</v>
      </c>
      <c r="T12">
        <f t="shared" si="2"/>
        <v>-8930592</v>
      </c>
      <c r="U12" s="54" t="str">
        <f t="shared" si="0"/>
        <v>NA</v>
      </c>
      <c r="V12" s="24">
        <f t="shared" si="1"/>
        <v>-8930592</v>
      </c>
      <c r="W12">
        <v>6.1</v>
      </c>
    </row>
    <row r="13" spans="1:23" x14ac:dyDescent="0.3">
      <c r="Q13" t="s">
        <v>98</v>
      </c>
      <c r="R13">
        <v>200000000</v>
      </c>
      <c r="S13">
        <v>168368427</v>
      </c>
      <c r="T13">
        <f t="shared" si="2"/>
        <v>-31631573</v>
      </c>
      <c r="U13" s="54" t="str">
        <f t="shared" si="0"/>
        <v>NA</v>
      </c>
      <c r="V13" s="24">
        <f t="shared" si="1"/>
        <v>-31631573</v>
      </c>
      <c r="W13">
        <v>6.7</v>
      </c>
    </row>
    <row r="14" spans="1:23" x14ac:dyDescent="0.3">
      <c r="Q14" t="s">
        <v>103</v>
      </c>
      <c r="R14">
        <v>225000000</v>
      </c>
      <c r="S14">
        <v>423032628</v>
      </c>
      <c r="T14">
        <f t="shared" si="2"/>
        <v>198032628</v>
      </c>
      <c r="U14" s="54">
        <f t="shared" si="0"/>
        <v>198032628</v>
      </c>
      <c r="V14" s="24" t="str">
        <f t="shared" si="1"/>
        <v>NA</v>
      </c>
      <c r="W14">
        <v>7.3</v>
      </c>
    </row>
    <row r="15" spans="1:23" x14ac:dyDescent="0.3">
      <c r="Q15" t="s">
        <v>105</v>
      </c>
      <c r="R15">
        <v>215000000</v>
      </c>
      <c r="S15">
        <v>89289910</v>
      </c>
      <c r="T15">
        <f t="shared" si="2"/>
        <v>-125710090</v>
      </c>
      <c r="U15" s="54" t="str">
        <f t="shared" si="0"/>
        <v>NA</v>
      </c>
      <c r="V15" s="24">
        <f t="shared" si="1"/>
        <v>-125710090</v>
      </c>
      <c r="W15">
        <v>6.5</v>
      </c>
    </row>
    <row r="16" spans="1:23" x14ac:dyDescent="0.3">
      <c r="Q16" t="s">
        <v>109</v>
      </c>
      <c r="R16">
        <v>225000000</v>
      </c>
      <c r="S16">
        <v>291021565</v>
      </c>
      <c r="T16">
        <f t="shared" si="2"/>
        <v>66021565</v>
      </c>
      <c r="U16" s="54">
        <f t="shared" si="0"/>
        <v>66021565</v>
      </c>
      <c r="V16" s="24" t="str">
        <f t="shared" si="1"/>
        <v>NA</v>
      </c>
      <c r="W16">
        <v>7.2</v>
      </c>
    </row>
    <row r="17" spans="17:23" x14ac:dyDescent="0.3">
      <c r="Q17" t="s">
        <v>113</v>
      </c>
      <c r="R17">
        <v>225000000</v>
      </c>
      <c r="S17">
        <v>141614023</v>
      </c>
      <c r="T17">
        <f t="shared" si="2"/>
        <v>-83385977</v>
      </c>
      <c r="U17" s="54" t="str">
        <f t="shared" si="0"/>
        <v>NA</v>
      </c>
      <c r="V17" s="24">
        <f t="shared" si="1"/>
        <v>-83385977</v>
      </c>
      <c r="W17">
        <v>6.6</v>
      </c>
    </row>
    <row r="18" spans="17:23" x14ac:dyDescent="0.3">
      <c r="Q18" t="s">
        <v>119</v>
      </c>
      <c r="R18">
        <v>220000000</v>
      </c>
      <c r="S18">
        <v>623279547</v>
      </c>
      <c r="T18">
        <f t="shared" si="2"/>
        <v>403279547</v>
      </c>
      <c r="U18" s="54">
        <f t="shared" si="0"/>
        <v>403279547</v>
      </c>
      <c r="V18" s="24" t="str">
        <f t="shared" si="1"/>
        <v>NA</v>
      </c>
      <c r="W18">
        <v>8.1</v>
      </c>
    </row>
    <row r="19" spans="17:23" x14ac:dyDescent="0.3">
      <c r="Q19" t="s">
        <v>121</v>
      </c>
      <c r="R19">
        <v>250000000</v>
      </c>
      <c r="S19">
        <v>241063875</v>
      </c>
      <c r="T19">
        <f t="shared" si="2"/>
        <v>-8936125</v>
      </c>
      <c r="U19" s="54" t="str">
        <f t="shared" si="0"/>
        <v>NA</v>
      </c>
      <c r="V19" s="24">
        <f t="shared" si="1"/>
        <v>-8936125</v>
      </c>
      <c r="W19">
        <v>6.7</v>
      </c>
    </row>
    <row r="20" spans="17:23" x14ac:dyDescent="0.3">
      <c r="Q20" t="s">
        <v>126</v>
      </c>
      <c r="R20">
        <v>225000000</v>
      </c>
      <c r="S20">
        <v>179020854</v>
      </c>
      <c r="T20">
        <f t="shared" si="2"/>
        <v>-45979146</v>
      </c>
      <c r="U20" s="54" t="str">
        <f t="shared" si="0"/>
        <v>NA</v>
      </c>
      <c r="V20" s="24">
        <f t="shared" si="1"/>
        <v>-45979146</v>
      </c>
      <c r="W20">
        <v>6.8</v>
      </c>
    </row>
    <row r="21" spans="17:23" x14ac:dyDescent="0.3">
      <c r="Q21" t="s">
        <v>132</v>
      </c>
      <c r="R21">
        <v>250000000</v>
      </c>
      <c r="S21">
        <v>255108370</v>
      </c>
      <c r="T21">
        <f t="shared" si="2"/>
        <v>5108370</v>
      </c>
      <c r="U21" s="54">
        <f t="shared" si="0"/>
        <v>5108370</v>
      </c>
      <c r="V21" s="24" t="str">
        <f t="shared" si="1"/>
        <v>NA</v>
      </c>
      <c r="W21">
        <v>7.5</v>
      </c>
    </row>
    <row r="22" spans="17:23" x14ac:dyDescent="0.3">
      <c r="Q22" t="s">
        <v>139</v>
      </c>
      <c r="R22">
        <v>230000000</v>
      </c>
      <c r="S22">
        <v>262030663</v>
      </c>
      <c r="T22">
        <f t="shared" si="2"/>
        <v>32030663</v>
      </c>
      <c r="U22" s="54">
        <f t="shared" si="0"/>
        <v>32030663</v>
      </c>
      <c r="V22" s="24" t="str">
        <f t="shared" si="1"/>
        <v>NA</v>
      </c>
      <c r="W22">
        <v>7</v>
      </c>
    </row>
    <row r="23" spans="17:23" x14ac:dyDescent="0.3">
      <c r="Q23" t="s">
        <v>145</v>
      </c>
      <c r="R23">
        <v>200000000</v>
      </c>
      <c r="S23">
        <v>105219735</v>
      </c>
      <c r="T23">
        <f t="shared" si="2"/>
        <v>-94780265</v>
      </c>
      <c r="U23" s="54" t="str">
        <f t="shared" si="0"/>
        <v>NA</v>
      </c>
      <c r="V23" s="24">
        <f t="shared" si="1"/>
        <v>-94780265</v>
      </c>
      <c r="W23">
        <v>6.7</v>
      </c>
    </row>
    <row r="24" spans="17:23" x14ac:dyDescent="0.3">
      <c r="Q24" t="s">
        <v>151</v>
      </c>
      <c r="R24">
        <v>225000000</v>
      </c>
      <c r="S24">
        <v>258355354</v>
      </c>
      <c r="T24">
        <f t="shared" si="2"/>
        <v>33355354</v>
      </c>
      <c r="U24" s="54">
        <f t="shared" si="0"/>
        <v>33355354</v>
      </c>
      <c r="V24" s="24" t="str">
        <f t="shared" si="1"/>
        <v>NA</v>
      </c>
      <c r="W24">
        <v>7.9</v>
      </c>
    </row>
    <row r="25" spans="17:23" x14ac:dyDescent="0.3">
      <c r="Q25" t="s">
        <v>153</v>
      </c>
      <c r="R25">
        <v>180000000</v>
      </c>
      <c r="S25">
        <v>70083519</v>
      </c>
      <c r="T25">
        <f t="shared" si="2"/>
        <v>-109916481</v>
      </c>
      <c r="U25" s="54" t="str">
        <f t="shared" si="0"/>
        <v>NA</v>
      </c>
      <c r="V25" s="24">
        <f t="shared" si="1"/>
        <v>-109916481</v>
      </c>
      <c r="W25">
        <v>6.1</v>
      </c>
    </row>
    <row r="26" spans="17:23" x14ac:dyDescent="0.3">
      <c r="Q26" t="s">
        <v>159</v>
      </c>
      <c r="R26">
        <v>207000000</v>
      </c>
      <c r="S26">
        <v>218051260</v>
      </c>
      <c r="T26">
        <f t="shared" si="2"/>
        <v>11051260</v>
      </c>
      <c r="U26" s="54">
        <f t="shared" si="0"/>
        <v>11051260</v>
      </c>
      <c r="V26" s="24" t="str">
        <f t="shared" si="1"/>
        <v>NA</v>
      </c>
      <c r="W26">
        <v>7.2</v>
      </c>
    </row>
    <row r="27" spans="17:23" x14ac:dyDescent="0.3">
      <c r="Q27" t="s">
        <v>164</v>
      </c>
      <c r="R27">
        <v>200000000</v>
      </c>
      <c r="S27">
        <v>658672302</v>
      </c>
      <c r="T27">
        <f t="shared" si="2"/>
        <v>458672302</v>
      </c>
      <c r="U27" s="54">
        <f t="shared" si="0"/>
        <v>458672302</v>
      </c>
      <c r="V27" s="24" t="str">
        <f t="shared" si="1"/>
        <v>NA</v>
      </c>
      <c r="W27">
        <v>7.7</v>
      </c>
    </row>
    <row r="28" spans="17:23" x14ac:dyDescent="0.3">
      <c r="Q28" t="s">
        <v>169</v>
      </c>
      <c r="R28">
        <v>250000000</v>
      </c>
      <c r="S28">
        <v>407197282</v>
      </c>
      <c r="T28">
        <f t="shared" si="2"/>
        <v>157197282</v>
      </c>
      <c r="U28" s="54">
        <f t="shared" si="0"/>
        <v>157197282</v>
      </c>
      <c r="V28" s="24" t="str">
        <f t="shared" si="1"/>
        <v>NA</v>
      </c>
      <c r="W28">
        <v>8.1999999999999993</v>
      </c>
    </row>
    <row r="29" spans="17:23" x14ac:dyDescent="0.3">
      <c r="Q29" t="s">
        <v>173</v>
      </c>
      <c r="R29">
        <v>209000000</v>
      </c>
      <c r="S29">
        <v>65173160</v>
      </c>
      <c r="T29">
        <f t="shared" si="2"/>
        <v>-143826840</v>
      </c>
      <c r="U29" s="54" t="str">
        <f t="shared" si="0"/>
        <v>NA</v>
      </c>
      <c r="V29" s="24">
        <f t="shared" si="1"/>
        <v>-143826840</v>
      </c>
      <c r="W29">
        <v>5.9</v>
      </c>
    </row>
    <row r="30" spans="17:23" x14ac:dyDescent="0.3">
      <c r="Q30" t="s">
        <v>179</v>
      </c>
      <c r="R30">
        <v>150000000</v>
      </c>
      <c r="S30">
        <v>652177271</v>
      </c>
      <c r="T30">
        <f t="shared" si="2"/>
        <v>502177271</v>
      </c>
      <c r="U30" s="54">
        <f t="shared" si="0"/>
        <v>502177271</v>
      </c>
      <c r="V30" s="24" t="str">
        <f t="shared" si="1"/>
        <v>NA</v>
      </c>
      <c r="W30">
        <v>7</v>
      </c>
    </row>
    <row r="31" spans="17:23" x14ac:dyDescent="0.3">
      <c r="Q31" t="s">
        <v>185</v>
      </c>
      <c r="R31">
        <v>200000000</v>
      </c>
      <c r="S31">
        <v>304360277</v>
      </c>
      <c r="T31">
        <f t="shared" si="2"/>
        <v>104360277</v>
      </c>
      <c r="U31" s="54">
        <f t="shared" si="0"/>
        <v>104360277</v>
      </c>
      <c r="V31" s="24" t="str">
        <f t="shared" si="1"/>
        <v>NA</v>
      </c>
      <c r="W31">
        <v>7.8</v>
      </c>
    </row>
    <row r="32" spans="17:23" x14ac:dyDescent="0.3">
      <c r="Q32" t="s">
        <v>189</v>
      </c>
      <c r="R32">
        <v>200000000</v>
      </c>
      <c r="S32">
        <v>373377893</v>
      </c>
      <c r="T32">
        <f t="shared" si="2"/>
        <v>173377893</v>
      </c>
      <c r="U32" s="54">
        <f t="shared" si="0"/>
        <v>173377893</v>
      </c>
      <c r="V32" s="24" t="str">
        <f t="shared" si="1"/>
        <v>NA</v>
      </c>
      <c r="W32">
        <v>7.3</v>
      </c>
    </row>
    <row r="33" spans="10:23" x14ac:dyDescent="0.3">
      <c r="Q33" t="s">
        <v>191</v>
      </c>
      <c r="R33">
        <v>200000000</v>
      </c>
      <c r="S33">
        <v>408992272</v>
      </c>
      <c r="T33">
        <f t="shared" si="2"/>
        <v>208992272</v>
      </c>
      <c r="U33" s="54">
        <f t="shared" si="0"/>
        <v>208992272</v>
      </c>
      <c r="V33" s="24" t="str">
        <f t="shared" si="1"/>
        <v>NA</v>
      </c>
      <c r="W33">
        <v>7.2</v>
      </c>
    </row>
    <row r="34" spans="10:23" x14ac:dyDescent="0.3">
      <c r="Q34" t="s">
        <v>196</v>
      </c>
      <c r="R34">
        <v>200000000</v>
      </c>
      <c r="S34">
        <v>334185206</v>
      </c>
      <c r="T34">
        <f t="shared" si="2"/>
        <v>134185206</v>
      </c>
      <c r="U34" s="54">
        <f t="shared" si="0"/>
        <v>134185206</v>
      </c>
      <c r="V34" s="24" t="str">
        <f t="shared" si="1"/>
        <v>NA</v>
      </c>
      <c r="W34">
        <v>6.5</v>
      </c>
    </row>
    <row r="35" spans="10:23" x14ac:dyDescent="0.3">
      <c r="Q35" t="s">
        <v>200</v>
      </c>
      <c r="R35">
        <v>210000000</v>
      </c>
      <c r="S35">
        <v>234360014</v>
      </c>
      <c r="T35">
        <f t="shared" si="2"/>
        <v>24360014</v>
      </c>
      <c r="U35" s="54">
        <f t="shared" si="0"/>
        <v>24360014</v>
      </c>
      <c r="V35" s="24" t="str">
        <f t="shared" si="1"/>
        <v>NA</v>
      </c>
      <c r="W35">
        <v>6.8</v>
      </c>
    </row>
    <row r="36" spans="10:23" x14ac:dyDescent="0.3">
      <c r="Q36" t="s">
        <v>207</v>
      </c>
      <c r="R36">
        <v>200000000</v>
      </c>
      <c r="S36">
        <v>268488329</v>
      </c>
      <c r="T36">
        <f t="shared" si="2"/>
        <v>68488329</v>
      </c>
      <c r="U36" s="54">
        <f t="shared" si="0"/>
        <v>68488329</v>
      </c>
      <c r="V36" s="24" t="str">
        <f t="shared" si="1"/>
        <v>NA</v>
      </c>
      <c r="W36">
        <v>7.3</v>
      </c>
    </row>
    <row r="37" spans="10:23" x14ac:dyDescent="0.3">
      <c r="Q37" t="s">
        <v>214</v>
      </c>
      <c r="R37">
        <v>200000000</v>
      </c>
      <c r="S37">
        <v>402076689</v>
      </c>
      <c r="T37">
        <f t="shared" si="2"/>
        <v>202076689</v>
      </c>
      <c r="U37" s="54">
        <f t="shared" si="0"/>
        <v>202076689</v>
      </c>
      <c r="V37" s="24" t="str">
        <f t="shared" si="1"/>
        <v>NA</v>
      </c>
      <c r="W37">
        <v>6</v>
      </c>
    </row>
    <row r="38" spans="10:23" x14ac:dyDescent="0.3">
      <c r="J38" s="57" t="s">
        <v>20987</v>
      </c>
      <c r="K38" s="57"/>
      <c r="M38" s="57" t="s">
        <v>20988</v>
      </c>
      <c r="N38" s="57"/>
      <c r="Q38" t="s">
        <v>220</v>
      </c>
      <c r="R38">
        <v>210000000</v>
      </c>
      <c r="S38">
        <v>245428137</v>
      </c>
      <c r="T38">
        <f t="shared" si="2"/>
        <v>35428137</v>
      </c>
      <c r="U38" s="54">
        <f t="shared" si="0"/>
        <v>35428137</v>
      </c>
      <c r="V38" s="24" t="str">
        <f t="shared" si="1"/>
        <v>NA</v>
      </c>
      <c r="W38">
        <v>5.7</v>
      </c>
    </row>
    <row r="39" spans="10:23" x14ac:dyDescent="0.3">
      <c r="J39" s="19" t="s">
        <v>13</v>
      </c>
      <c r="K39" s="19" t="s">
        <v>14</v>
      </c>
      <c r="M39" s="19" t="s">
        <v>13</v>
      </c>
      <c r="N39" s="19" t="s">
        <v>14</v>
      </c>
      <c r="Q39" t="s">
        <v>224</v>
      </c>
      <c r="R39">
        <v>215000000</v>
      </c>
      <c r="S39">
        <v>234903076</v>
      </c>
      <c r="T39">
        <f t="shared" si="2"/>
        <v>19903076</v>
      </c>
      <c r="U39" s="54">
        <f t="shared" si="0"/>
        <v>19903076</v>
      </c>
      <c r="V39" s="24" t="str">
        <f t="shared" si="1"/>
        <v>NA</v>
      </c>
      <c r="W39">
        <v>6.4</v>
      </c>
    </row>
    <row r="40" spans="10:23" x14ac:dyDescent="0.3">
      <c r="J40">
        <v>237000000</v>
      </c>
      <c r="K40">
        <v>760505847</v>
      </c>
      <c r="M40">
        <v>245000000</v>
      </c>
      <c r="N40">
        <v>200074175</v>
      </c>
      <c r="Q40" t="s">
        <v>228</v>
      </c>
      <c r="R40">
        <v>200000000</v>
      </c>
      <c r="S40">
        <v>202853933</v>
      </c>
      <c r="T40">
        <f t="shared" si="2"/>
        <v>2853933</v>
      </c>
      <c r="U40" s="54">
        <f t="shared" si="0"/>
        <v>2853933</v>
      </c>
      <c r="V40" s="24" t="str">
        <f t="shared" si="1"/>
        <v>NA</v>
      </c>
      <c r="W40">
        <v>6.7</v>
      </c>
    </row>
    <row r="41" spans="10:23" x14ac:dyDescent="0.3">
      <c r="J41">
        <v>300000000</v>
      </c>
      <c r="K41">
        <v>309404152</v>
      </c>
      <c r="M41">
        <v>263700000</v>
      </c>
      <c r="N41">
        <v>73058679</v>
      </c>
      <c r="Q41" t="s">
        <v>231</v>
      </c>
      <c r="R41">
        <v>170000000</v>
      </c>
      <c r="S41">
        <v>172051787</v>
      </c>
      <c r="T41">
        <f t="shared" si="2"/>
        <v>2051787</v>
      </c>
      <c r="U41" s="54">
        <f t="shared" si="0"/>
        <v>2051787</v>
      </c>
      <c r="V41" s="24" t="str">
        <f t="shared" si="1"/>
        <v>NA</v>
      </c>
      <c r="W41">
        <v>6.8</v>
      </c>
    </row>
    <row r="42" spans="10:23" x14ac:dyDescent="0.3">
      <c r="J42">
        <v>250000000</v>
      </c>
      <c r="K42">
        <v>448130642</v>
      </c>
      <c r="M42">
        <v>260000000</v>
      </c>
      <c r="N42">
        <v>200807262</v>
      </c>
      <c r="Q42" t="s">
        <v>237</v>
      </c>
      <c r="R42">
        <v>200000000</v>
      </c>
      <c r="S42">
        <v>191450875</v>
      </c>
      <c r="T42">
        <f t="shared" si="2"/>
        <v>-8549125</v>
      </c>
      <c r="U42" s="54" t="str">
        <f t="shared" si="0"/>
        <v>NA</v>
      </c>
      <c r="V42" s="24">
        <f t="shared" si="1"/>
        <v>-8549125</v>
      </c>
      <c r="W42">
        <v>6.3</v>
      </c>
    </row>
    <row r="43" spans="10:23" x14ac:dyDescent="0.3">
      <c r="J43">
        <v>258000000</v>
      </c>
      <c r="K43">
        <v>336530303</v>
      </c>
      <c r="M43">
        <v>209000000</v>
      </c>
      <c r="N43">
        <v>200069408</v>
      </c>
      <c r="Q43" t="s">
        <v>242</v>
      </c>
      <c r="R43">
        <v>200000000</v>
      </c>
      <c r="S43">
        <v>116593191</v>
      </c>
      <c r="T43">
        <f t="shared" si="2"/>
        <v>-83406809</v>
      </c>
      <c r="U43" s="54" t="str">
        <f t="shared" si="0"/>
        <v>NA</v>
      </c>
      <c r="V43" s="24">
        <f t="shared" si="1"/>
        <v>-83406809</v>
      </c>
      <c r="W43">
        <v>5.6</v>
      </c>
    </row>
    <row r="44" spans="10:23" x14ac:dyDescent="0.3">
      <c r="J44">
        <v>250000000</v>
      </c>
      <c r="K44">
        <v>458991599</v>
      </c>
      <c r="M44">
        <v>200000000</v>
      </c>
      <c r="N44">
        <v>168368427</v>
      </c>
      <c r="Q44" t="s">
        <v>248</v>
      </c>
      <c r="R44">
        <v>200000000</v>
      </c>
      <c r="S44">
        <v>414984497</v>
      </c>
      <c r="T44">
        <f t="shared" si="2"/>
        <v>214984497</v>
      </c>
      <c r="U44" s="54">
        <f t="shared" si="0"/>
        <v>214984497</v>
      </c>
      <c r="V44" s="24" t="str">
        <f t="shared" si="1"/>
        <v>NA</v>
      </c>
      <c r="W44">
        <v>8.3000000000000007</v>
      </c>
    </row>
    <row r="45" spans="10:23" x14ac:dyDescent="0.3">
      <c r="J45">
        <v>250000000</v>
      </c>
      <c r="K45">
        <v>301956980</v>
      </c>
      <c r="M45">
        <v>215000000</v>
      </c>
      <c r="N45">
        <v>89289910</v>
      </c>
      <c r="Q45" t="s">
        <v>254</v>
      </c>
      <c r="R45">
        <v>200000000</v>
      </c>
      <c r="S45">
        <v>125320003</v>
      </c>
      <c r="T45">
        <f t="shared" si="2"/>
        <v>-74679997</v>
      </c>
      <c r="U45" s="54" t="str">
        <f t="shared" si="0"/>
        <v>NA</v>
      </c>
      <c r="V45" s="24">
        <f t="shared" si="1"/>
        <v>-74679997</v>
      </c>
      <c r="W45">
        <v>6.6</v>
      </c>
    </row>
    <row r="46" spans="10:23" x14ac:dyDescent="0.3">
      <c r="J46">
        <v>250000000</v>
      </c>
      <c r="K46">
        <v>330249062</v>
      </c>
      <c r="M46">
        <v>225000000</v>
      </c>
      <c r="N46">
        <v>141614023</v>
      </c>
      <c r="Q46" t="s">
        <v>258</v>
      </c>
      <c r="R46">
        <v>190000000</v>
      </c>
      <c r="S46">
        <v>350034110</v>
      </c>
      <c r="T46">
        <f t="shared" si="2"/>
        <v>160034110</v>
      </c>
      <c r="U46" s="54">
        <f t="shared" si="0"/>
        <v>160034110</v>
      </c>
      <c r="V46" s="24" t="str">
        <f t="shared" si="1"/>
        <v>NA</v>
      </c>
      <c r="W46">
        <v>7.2</v>
      </c>
    </row>
    <row r="47" spans="10:23" x14ac:dyDescent="0.3">
      <c r="J47">
        <v>225000000</v>
      </c>
      <c r="K47">
        <v>423032628</v>
      </c>
      <c r="M47">
        <v>250000000</v>
      </c>
      <c r="N47">
        <v>241063875</v>
      </c>
      <c r="Q47" t="s">
        <v>264</v>
      </c>
      <c r="R47">
        <v>190000000</v>
      </c>
      <c r="S47">
        <v>202351611</v>
      </c>
      <c r="T47">
        <f t="shared" si="2"/>
        <v>12351611</v>
      </c>
      <c r="U47" s="54">
        <f t="shared" si="0"/>
        <v>12351611</v>
      </c>
      <c r="V47" s="24" t="str">
        <f t="shared" si="1"/>
        <v>NA</v>
      </c>
      <c r="W47">
        <v>7</v>
      </c>
    </row>
    <row r="48" spans="10:23" x14ac:dyDescent="0.3">
      <c r="J48">
        <v>225000000</v>
      </c>
      <c r="K48">
        <v>291021565</v>
      </c>
      <c r="M48">
        <v>225000000</v>
      </c>
      <c r="N48">
        <v>179020854</v>
      </c>
      <c r="Q48" t="s">
        <v>269</v>
      </c>
      <c r="R48">
        <v>200000000</v>
      </c>
      <c r="S48">
        <v>233914986</v>
      </c>
      <c r="T48">
        <f t="shared" si="2"/>
        <v>33914986</v>
      </c>
      <c r="U48" s="54">
        <f t="shared" si="0"/>
        <v>33914986</v>
      </c>
      <c r="V48" s="24" t="str">
        <f t="shared" si="1"/>
        <v>NA</v>
      </c>
      <c r="W48">
        <v>8</v>
      </c>
    </row>
    <row r="49" spans="10:23" x14ac:dyDescent="0.3">
      <c r="J49">
        <v>220000000</v>
      </c>
      <c r="K49">
        <v>623279547</v>
      </c>
      <c r="M49">
        <v>200000000</v>
      </c>
      <c r="N49">
        <v>105219735</v>
      </c>
      <c r="Q49" t="s">
        <v>272</v>
      </c>
      <c r="R49">
        <v>190000000</v>
      </c>
      <c r="S49">
        <v>228756232</v>
      </c>
      <c r="T49">
        <f t="shared" si="2"/>
        <v>38756232</v>
      </c>
      <c r="U49" s="54">
        <f t="shared" si="0"/>
        <v>38756232</v>
      </c>
      <c r="V49" s="24" t="str">
        <f t="shared" si="1"/>
        <v>NA</v>
      </c>
      <c r="W49">
        <v>7.8</v>
      </c>
    </row>
    <row r="50" spans="10:23" x14ac:dyDescent="0.3">
      <c r="J50">
        <v>250000000</v>
      </c>
      <c r="K50">
        <v>255108370</v>
      </c>
      <c r="M50">
        <v>180000000</v>
      </c>
      <c r="N50">
        <v>70083519</v>
      </c>
      <c r="Q50" t="s">
        <v>278</v>
      </c>
      <c r="R50">
        <v>195000000</v>
      </c>
      <c r="S50">
        <v>65171860</v>
      </c>
      <c r="T50">
        <f t="shared" si="2"/>
        <v>-129828140</v>
      </c>
      <c r="U50" s="54" t="str">
        <f t="shared" si="0"/>
        <v>NA</v>
      </c>
      <c r="V50" s="24">
        <f t="shared" si="1"/>
        <v>-129828140</v>
      </c>
      <c r="W50">
        <v>6.3</v>
      </c>
    </row>
    <row r="51" spans="10:23" x14ac:dyDescent="0.3">
      <c r="J51">
        <v>230000000</v>
      </c>
      <c r="K51">
        <v>262030663</v>
      </c>
      <c r="M51">
        <v>209000000</v>
      </c>
      <c r="N51">
        <v>65173160</v>
      </c>
      <c r="Q51" t="s">
        <v>283</v>
      </c>
      <c r="R51">
        <v>105000000</v>
      </c>
      <c r="S51">
        <v>144812796</v>
      </c>
      <c r="T51">
        <f t="shared" si="2"/>
        <v>39812796</v>
      </c>
      <c r="U51" s="54">
        <f t="shared" si="0"/>
        <v>39812796</v>
      </c>
      <c r="V51" s="24" t="str">
        <f t="shared" si="1"/>
        <v>NA</v>
      </c>
      <c r="W51">
        <v>7.3</v>
      </c>
    </row>
    <row r="52" spans="10:23" x14ac:dyDescent="0.3">
      <c r="J52">
        <v>225000000</v>
      </c>
      <c r="K52">
        <v>258355354</v>
      </c>
      <c r="M52">
        <v>200000000</v>
      </c>
      <c r="N52">
        <v>191450875</v>
      </c>
      <c r="Q52" t="s">
        <v>289</v>
      </c>
      <c r="R52">
        <v>200000000</v>
      </c>
      <c r="S52">
        <v>90755643</v>
      </c>
      <c r="T52">
        <f t="shared" si="2"/>
        <v>-109244357</v>
      </c>
      <c r="U52" s="54" t="str">
        <f t="shared" si="0"/>
        <v>NA</v>
      </c>
      <c r="V52" s="24">
        <f t="shared" si="1"/>
        <v>-109244357</v>
      </c>
      <c r="W52">
        <v>6.6</v>
      </c>
    </row>
    <row r="53" spans="10:23" x14ac:dyDescent="0.3">
      <c r="J53">
        <v>207000000</v>
      </c>
      <c r="K53">
        <v>218051260</v>
      </c>
      <c r="M53">
        <v>200000000</v>
      </c>
      <c r="N53">
        <v>116593191</v>
      </c>
      <c r="Q53" t="s">
        <v>295</v>
      </c>
      <c r="R53">
        <v>190000000</v>
      </c>
      <c r="S53">
        <v>101785482</v>
      </c>
      <c r="T53">
        <f t="shared" si="2"/>
        <v>-88214518</v>
      </c>
      <c r="U53" s="54" t="str">
        <f t="shared" si="0"/>
        <v>NA</v>
      </c>
      <c r="V53" s="24">
        <f t="shared" si="1"/>
        <v>-88214518</v>
      </c>
      <c r="W53">
        <v>7</v>
      </c>
    </row>
    <row r="54" spans="10:23" x14ac:dyDescent="0.3">
      <c r="J54">
        <v>200000000</v>
      </c>
      <c r="K54">
        <v>658672302</v>
      </c>
      <c r="M54">
        <v>200000000</v>
      </c>
      <c r="N54">
        <v>125320003</v>
      </c>
      <c r="Q54" t="s">
        <v>301</v>
      </c>
      <c r="R54">
        <v>195000000</v>
      </c>
      <c r="S54">
        <v>352358779</v>
      </c>
      <c r="T54">
        <f t="shared" si="2"/>
        <v>157358779</v>
      </c>
      <c r="U54" s="54">
        <f t="shared" si="0"/>
        <v>157358779</v>
      </c>
      <c r="V54" s="24" t="str">
        <f t="shared" si="1"/>
        <v>NA</v>
      </c>
      <c r="W54">
        <v>6.3</v>
      </c>
    </row>
    <row r="55" spans="10:23" x14ac:dyDescent="0.3">
      <c r="J55">
        <v>250000000</v>
      </c>
      <c r="K55">
        <v>407197282</v>
      </c>
      <c r="M55">
        <v>195000000</v>
      </c>
      <c r="N55">
        <v>65171860</v>
      </c>
      <c r="Q55" t="s">
        <v>304</v>
      </c>
      <c r="R55">
        <v>185000000</v>
      </c>
      <c r="S55">
        <v>317011114</v>
      </c>
      <c r="T55">
        <f t="shared" si="2"/>
        <v>132011114</v>
      </c>
      <c r="U55" s="54">
        <f t="shared" si="0"/>
        <v>132011114</v>
      </c>
      <c r="V55" s="24" t="str">
        <f t="shared" si="1"/>
        <v>NA</v>
      </c>
      <c r="W55">
        <v>6.2</v>
      </c>
    </row>
    <row r="56" spans="10:23" x14ac:dyDescent="0.3">
      <c r="J56">
        <v>150000000</v>
      </c>
      <c r="K56">
        <v>652177271</v>
      </c>
      <c r="M56">
        <v>200000000</v>
      </c>
      <c r="N56">
        <v>90755643</v>
      </c>
      <c r="Q56" t="s">
        <v>310</v>
      </c>
      <c r="R56">
        <v>185000000</v>
      </c>
      <c r="S56">
        <v>237282182</v>
      </c>
      <c r="T56">
        <f t="shared" si="2"/>
        <v>52282182</v>
      </c>
      <c r="U56" s="54">
        <f t="shared" si="0"/>
        <v>52282182</v>
      </c>
      <c r="V56" s="24" t="str">
        <f t="shared" si="1"/>
        <v>NA</v>
      </c>
      <c r="W56">
        <v>7.2</v>
      </c>
    </row>
    <row r="57" spans="10:23" x14ac:dyDescent="0.3">
      <c r="J57">
        <v>200000000</v>
      </c>
      <c r="K57">
        <v>304360277</v>
      </c>
      <c r="M57">
        <v>190000000</v>
      </c>
      <c r="N57">
        <v>101785482</v>
      </c>
      <c r="Q57" t="s">
        <v>315</v>
      </c>
      <c r="R57">
        <v>185000000</v>
      </c>
      <c r="S57">
        <v>130468626</v>
      </c>
      <c r="T57">
        <f t="shared" si="2"/>
        <v>-54531374</v>
      </c>
      <c r="U57" s="54" t="str">
        <f t="shared" si="0"/>
        <v>NA</v>
      </c>
      <c r="V57" s="24">
        <f t="shared" si="1"/>
        <v>-54531374</v>
      </c>
      <c r="W57">
        <v>7.5</v>
      </c>
    </row>
    <row r="58" spans="10:23" x14ac:dyDescent="0.3">
      <c r="J58">
        <v>200000000</v>
      </c>
      <c r="K58">
        <v>373377893</v>
      </c>
      <c r="M58">
        <v>185000000</v>
      </c>
      <c r="N58">
        <v>130468626</v>
      </c>
      <c r="Q58" t="s">
        <v>321</v>
      </c>
      <c r="R58">
        <v>180000000</v>
      </c>
      <c r="S58">
        <v>223806889</v>
      </c>
      <c r="T58">
        <f t="shared" si="2"/>
        <v>43806889</v>
      </c>
      <c r="U58" s="54">
        <f t="shared" si="0"/>
        <v>43806889</v>
      </c>
      <c r="V58" s="24" t="str">
        <f t="shared" si="1"/>
        <v>NA</v>
      </c>
      <c r="W58">
        <v>8.4</v>
      </c>
    </row>
    <row r="59" spans="10:23" x14ac:dyDescent="0.3">
      <c r="J59">
        <v>200000000</v>
      </c>
      <c r="K59">
        <v>408992272</v>
      </c>
      <c r="M59">
        <v>200000000</v>
      </c>
      <c r="N59">
        <v>166112167</v>
      </c>
      <c r="Q59" t="s">
        <v>325</v>
      </c>
      <c r="R59">
        <v>140000000</v>
      </c>
      <c r="S59">
        <v>140080850</v>
      </c>
      <c r="T59">
        <f t="shared" si="2"/>
        <v>80850</v>
      </c>
      <c r="U59" s="54">
        <f t="shared" si="0"/>
        <v>80850</v>
      </c>
      <c r="V59" s="24" t="str">
        <f t="shared" si="1"/>
        <v>NA</v>
      </c>
      <c r="W59">
        <v>6.2</v>
      </c>
    </row>
    <row r="60" spans="10:23" x14ac:dyDescent="0.3">
      <c r="J60">
        <v>200000000</v>
      </c>
      <c r="K60">
        <v>334185206</v>
      </c>
      <c r="M60">
        <v>200000000</v>
      </c>
      <c r="N60">
        <v>137850096</v>
      </c>
      <c r="Q60" t="s">
        <v>330</v>
      </c>
      <c r="R60">
        <v>200000000</v>
      </c>
      <c r="S60">
        <v>166112167</v>
      </c>
      <c r="T60">
        <f t="shared" si="2"/>
        <v>-33887833</v>
      </c>
      <c r="U60" s="54" t="str">
        <f t="shared" si="0"/>
        <v>NA</v>
      </c>
      <c r="V60" s="24">
        <f t="shared" si="1"/>
        <v>-33887833</v>
      </c>
      <c r="W60">
        <v>5.8</v>
      </c>
    </row>
    <row r="61" spans="10:23" x14ac:dyDescent="0.3">
      <c r="J61">
        <v>210000000</v>
      </c>
      <c r="K61">
        <v>234360014</v>
      </c>
      <c r="M61">
        <v>176000000</v>
      </c>
      <c r="N61">
        <v>47375327</v>
      </c>
      <c r="Q61" t="s">
        <v>336</v>
      </c>
      <c r="R61">
        <v>200000000</v>
      </c>
      <c r="S61">
        <v>137850096</v>
      </c>
      <c r="T61">
        <f t="shared" si="2"/>
        <v>-62149904</v>
      </c>
      <c r="U61" s="54" t="str">
        <f t="shared" si="0"/>
        <v>NA</v>
      </c>
      <c r="V61" s="24">
        <f t="shared" si="1"/>
        <v>-62149904</v>
      </c>
      <c r="W61">
        <v>6.8</v>
      </c>
    </row>
    <row r="62" spans="10:23" x14ac:dyDescent="0.3">
      <c r="J62">
        <v>200000000</v>
      </c>
      <c r="K62">
        <v>268488329</v>
      </c>
      <c r="M62">
        <v>180000000</v>
      </c>
      <c r="N62">
        <v>124051759</v>
      </c>
      <c r="Q62" t="s">
        <v>342</v>
      </c>
      <c r="R62">
        <v>176000000</v>
      </c>
      <c r="S62">
        <v>47375327</v>
      </c>
      <c r="T62">
        <f t="shared" si="2"/>
        <v>-128624673</v>
      </c>
      <c r="U62" s="54" t="str">
        <f t="shared" si="0"/>
        <v>NA</v>
      </c>
      <c r="V62" s="24">
        <f t="shared" si="1"/>
        <v>-128624673</v>
      </c>
      <c r="W62">
        <v>5.4</v>
      </c>
    </row>
    <row r="63" spans="10:23" x14ac:dyDescent="0.3">
      <c r="J63">
        <v>200000000</v>
      </c>
      <c r="K63">
        <v>402076689</v>
      </c>
      <c r="M63">
        <v>178000000</v>
      </c>
      <c r="N63">
        <v>154985087</v>
      </c>
      <c r="Q63" t="s">
        <v>347</v>
      </c>
      <c r="R63">
        <v>180000000</v>
      </c>
      <c r="S63">
        <v>124051759</v>
      </c>
      <c r="T63">
        <f t="shared" si="2"/>
        <v>-55948241</v>
      </c>
      <c r="U63" s="54" t="str">
        <f t="shared" si="0"/>
        <v>NA</v>
      </c>
      <c r="V63" s="24">
        <f t="shared" si="1"/>
        <v>-55948241</v>
      </c>
      <c r="W63">
        <v>6.6</v>
      </c>
    </row>
    <row r="64" spans="10:23" x14ac:dyDescent="0.3">
      <c r="J64">
        <v>210000000</v>
      </c>
      <c r="K64">
        <v>245428137</v>
      </c>
      <c r="M64">
        <v>170000000</v>
      </c>
      <c r="N64">
        <v>73820094</v>
      </c>
      <c r="Q64" t="s">
        <v>350</v>
      </c>
      <c r="R64">
        <v>180000000</v>
      </c>
      <c r="S64">
        <v>291709845</v>
      </c>
      <c r="T64">
        <f t="shared" si="2"/>
        <v>111709845</v>
      </c>
      <c r="U64" s="54">
        <f t="shared" si="0"/>
        <v>111709845</v>
      </c>
      <c r="V64" s="24" t="str">
        <f t="shared" si="1"/>
        <v>NA</v>
      </c>
      <c r="W64">
        <v>6.9</v>
      </c>
    </row>
    <row r="65" spans="10:23" x14ac:dyDescent="0.3">
      <c r="J65">
        <v>215000000</v>
      </c>
      <c r="K65">
        <v>234903076</v>
      </c>
      <c r="M65">
        <v>170000000</v>
      </c>
      <c r="N65">
        <v>113745408</v>
      </c>
      <c r="Q65" t="s">
        <v>354</v>
      </c>
      <c r="R65">
        <v>178000000</v>
      </c>
      <c r="S65">
        <v>154985087</v>
      </c>
      <c r="T65">
        <f t="shared" si="2"/>
        <v>-23014913</v>
      </c>
      <c r="U65" s="54" t="str">
        <f t="shared" si="0"/>
        <v>NA</v>
      </c>
      <c r="V65" s="24">
        <f t="shared" si="1"/>
        <v>-23014913</v>
      </c>
      <c r="W65">
        <v>7.3</v>
      </c>
    </row>
    <row r="66" spans="10:23" x14ac:dyDescent="0.3">
      <c r="J66">
        <v>200000000</v>
      </c>
      <c r="K66">
        <v>202853933</v>
      </c>
      <c r="M66">
        <v>145000000</v>
      </c>
      <c r="N66">
        <v>102176165</v>
      </c>
      <c r="Q66" t="s">
        <v>358</v>
      </c>
      <c r="R66">
        <v>185000000</v>
      </c>
      <c r="S66">
        <v>533316061</v>
      </c>
      <c r="T66">
        <f t="shared" si="2"/>
        <v>348316061</v>
      </c>
      <c r="U66" s="54">
        <f t="shared" si="0"/>
        <v>348316061</v>
      </c>
      <c r="V66" s="24" t="str">
        <f t="shared" si="1"/>
        <v>NA</v>
      </c>
      <c r="W66">
        <v>9</v>
      </c>
    </row>
    <row r="67" spans="10:23" x14ac:dyDescent="0.3">
      <c r="J67">
        <v>170000000</v>
      </c>
      <c r="K67">
        <v>172051787</v>
      </c>
      <c r="M67">
        <v>175000000</v>
      </c>
      <c r="N67">
        <v>161087183</v>
      </c>
      <c r="Q67" t="s">
        <v>362</v>
      </c>
      <c r="R67">
        <v>175000000</v>
      </c>
      <c r="S67">
        <v>292979556</v>
      </c>
      <c r="T67">
        <f t="shared" si="2"/>
        <v>117979556</v>
      </c>
      <c r="U67" s="54">
        <f t="shared" ref="U67:U130" si="4">IF(T67&gt;0,T67,"NA")</f>
        <v>117979556</v>
      </c>
      <c r="V67" s="24" t="str">
        <f t="shared" ref="V67:V130" si="5">IF(T67&lt;0,T67,"NA")</f>
        <v>NA</v>
      </c>
      <c r="W67">
        <v>8.3000000000000007</v>
      </c>
    </row>
    <row r="68" spans="10:23" x14ac:dyDescent="0.3">
      <c r="J68">
        <v>200000000</v>
      </c>
      <c r="K68">
        <v>414984497</v>
      </c>
      <c r="M68">
        <v>175000000</v>
      </c>
      <c r="N68">
        <v>100289690</v>
      </c>
      <c r="Q68" t="s">
        <v>367</v>
      </c>
      <c r="R68">
        <v>175000000</v>
      </c>
      <c r="S68">
        <v>198332128</v>
      </c>
      <c r="T68">
        <f t="shared" ref="T68:T131" si="6">S68-R68</f>
        <v>23332128</v>
      </c>
      <c r="U68" s="54">
        <f t="shared" si="4"/>
        <v>23332128</v>
      </c>
      <c r="V68" s="24" t="str">
        <f t="shared" si="5"/>
        <v>NA</v>
      </c>
      <c r="W68">
        <v>6.5</v>
      </c>
    </row>
    <row r="69" spans="10:23" x14ac:dyDescent="0.3">
      <c r="J69">
        <v>190000000</v>
      </c>
      <c r="K69">
        <v>350034110</v>
      </c>
      <c r="M69">
        <v>178000000</v>
      </c>
      <c r="N69">
        <v>100189501</v>
      </c>
      <c r="Q69" t="s">
        <v>373</v>
      </c>
      <c r="R69">
        <v>140000000</v>
      </c>
      <c r="S69">
        <v>318298180</v>
      </c>
      <c r="T69">
        <f t="shared" si="6"/>
        <v>178298180</v>
      </c>
      <c r="U69" s="54">
        <f t="shared" si="4"/>
        <v>178298180</v>
      </c>
      <c r="V69" s="24" t="str">
        <f t="shared" si="5"/>
        <v>NA</v>
      </c>
      <c r="W69">
        <v>7.9</v>
      </c>
    </row>
    <row r="70" spans="10:23" x14ac:dyDescent="0.3">
      <c r="J70">
        <v>190000000</v>
      </c>
      <c r="K70">
        <v>202351611</v>
      </c>
      <c r="M70">
        <v>175000000</v>
      </c>
      <c r="N70">
        <v>88246220</v>
      </c>
      <c r="Q70" t="s">
        <v>375</v>
      </c>
      <c r="R70">
        <v>170000000</v>
      </c>
      <c r="S70">
        <v>73820094</v>
      </c>
      <c r="T70">
        <f t="shared" si="6"/>
        <v>-96179906</v>
      </c>
      <c r="U70" s="54" t="str">
        <f t="shared" si="4"/>
        <v>NA</v>
      </c>
      <c r="V70" s="24">
        <f t="shared" si="5"/>
        <v>-96179906</v>
      </c>
      <c r="W70">
        <v>7.5</v>
      </c>
    </row>
    <row r="71" spans="10:23" x14ac:dyDescent="0.3">
      <c r="J71">
        <v>200000000</v>
      </c>
      <c r="K71">
        <v>233914986</v>
      </c>
      <c r="M71">
        <v>175000000</v>
      </c>
      <c r="N71">
        <v>150167630</v>
      </c>
      <c r="Q71" t="s">
        <v>379</v>
      </c>
      <c r="R71">
        <v>170000000</v>
      </c>
      <c r="S71">
        <v>113745408</v>
      </c>
      <c r="T71">
        <f t="shared" si="6"/>
        <v>-56254592</v>
      </c>
      <c r="U71" s="54" t="str">
        <f t="shared" si="4"/>
        <v>NA</v>
      </c>
      <c r="V71" s="24">
        <f t="shared" si="5"/>
        <v>-56254592</v>
      </c>
      <c r="W71">
        <v>4.8</v>
      </c>
    </row>
    <row r="72" spans="10:23" x14ac:dyDescent="0.3">
      <c r="J72">
        <v>190000000</v>
      </c>
      <c r="K72">
        <v>228756232</v>
      </c>
      <c r="M72">
        <v>170000000</v>
      </c>
      <c r="N72">
        <v>155111815</v>
      </c>
      <c r="Q72" t="s">
        <v>383</v>
      </c>
      <c r="R72">
        <v>145000000</v>
      </c>
      <c r="S72">
        <v>102176165</v>
      </c>
      <c r="T72">
        <f t="shared" si="6"/>
        <v>-42823835</v>
      </c>
      <c r="U72" s="54" t="str">
        <f t="shared" si="4"/>
        <v>NA</v>
      </c>
      <c r="V72" s="24">
        <f t="shared" si="5"/>
        <v>-42823835</v>
      </c>
      <c r="W72">
        <v>5.2</v>
      </c>
    </row>
    <row r="73" spans="10:23" x14ac:dyDescent="0.3">
      <c r="J73">
        <v>105000000</v>
      </c>
      <c r="K73">
        <v>144812796</v>
      </c>
      <c r="M73">
        <v>175000000</v>
      </c>
      <c r="N73">
        <v>38297305</v>
      </c>
      <c r="Q73" t="s">
        <v>389</v>
      </c>
      <c r="R73">
        <v>175000000</v>
      </c>
      <c r="S73">
        <v>161087183</v>
      </c>
      <c r="T73">
        <f t="shared" si="6"/>
        <v>-13912817</v>
      </c>
      <c r="U73" s="54" t="str">
        <f t="shared" si="4"/>
        <v>NA</v>
      </c>
      <c r="V73" s="24">
        <f t="shared" si="5"/>
        <v>-13912817</v>
      </c>
      <c r="W73">
        <v>6.9</v>
      </c>
    </row>
    <row r="74" spans="10:23" x14ac:dyDescent="0.3">
      <c r="J74">
        <v>195000000</v>
      </c>
      <c r="K74">
        <v>352358779</v>
      </c>
      <c r="M74">
        <v>190000000</v>
      </c>
      <c r="N74">
        <v>93417865</v>
      </c>
      <c r="Q74" t="s">
        <v>394</v>
      </c>
      <c r="R74">
        <v>175000000</v>
      </c>
      <c r="S74">
        <v>100289690</v>
      </c>
      <c r="T74">
        <f t="shared" si="6"/>
        <v>-74710310</v>
      </c>
      <c r="U74" s="54" t="str">
        <f t="shared" si="4"/>
        <v>NA</v>
      </c>
      <c r="V74" s="24">
        <f t="shared" si="5"/>
        <v>-74710310</v>
      </c>
      <c r="W74">
        <v>5.4</v>
      </c>
    </row>
    <row r="75" spans="10:23" x14ac:dyDescent="0.3">
      <c r="J75">
        <v>185000000</v>
      </c>
      <c r="K75">
        <v>317011114</v>
      </c>
      <c r="M75">
        <v>165000000</v>
      </c>
      <c r="N75">
        <v>665426</v>
      </c>
      <c r="Q75" t="s">
        <v>399</v>
      </c>
      <c r="R75">
        <v>178000000</v>
      </c>
      <c r="S75">
        <v>100189501</v>
      </c>
      <c r="T75">
        <f t="shared" si="6"/>
        <v>-77810499</v>
      </c>
      <c r="U75" s="54" t="str">
        <f t="shared" si="4"/>
        <v>NA</v>
      </c>
      <c r="V75" s="24">
        <f t="shared" si="5"/>
        <v>-77810499</v>
      </c>
      <c r="W75">
        <v>7.9</v>
      </c>
    </row>
    <row r="76" spans="10:23" x14ac:dyDescent="0.3">
      <c r="J76">
        <v>185000000</v>
      </c>
      <c r="K76">
        <v>237282182</v>
      </c>
      <c r="M76">
        <v>165000000</v>
      </c>
      <c r="N76">
        <v>102315545</v>
      </c>
      <c r="Q76" t="s">
        <v>405</v>
      </c>
      <c r="R76">
        <v>175000000</v>
      </c>
      <c r="S76">
        <v>88246220</v>
      </c>
      <c r="T76">
        <f t="shared" si="6"/>
        <v>-86753780</v>
      </c>
      <c r="U76" s="54" t="str">
        <f t="shared" si="4"/>
        <v>NA</v>
      </c>
      <c r="V76" s="24">
        <f t="shared" si="5"/>
        <v>-86753780</v>
      </c>
      <c r="W76">
        <v>6.1</v>
      </c>
    </row>
    <row r="77" spans="10:23" x14ac:dyDescent="0.3">
      <c r="J77">
        <v>180000000</v>
      </c>
      <c r="K77">
        <v>223806889</v>
      </c>
      <c r="M77">
        <v>200000000</v>
      </c>
      <c r="N77">
        <v>150350192</v>
      </c>
      <c r="Q77" t="s">
        <v>411</v>
      </c>
      <c r="R77">
        <v>175000000</v>
      </c>
      <c r="S77">
        <v>150167630</v>
      </c>
      <c r="T77">
        <f t="shared" si="6"/>
        <v>-24832370</v>
      </c>
      <c r="U77" s="54" t="str">
        <f t="shared" si="4"/>
        <v>NA</v>
      </c>
      <c r="V77" s="24">
        <f t="shared" si="5"/>
        <v>-24832370</v>
      </c>
      <c r="W77">
        <v>5.8</v>
      </c>
    </row>
    <row r="78" spans="10:23" x14ac:dyDescent="0.3">
      <c r="J78">
        <v>140000000</v>
      </c>
      <c r="K78">
        <v>140080850</v>
      </c>
      <c r="M78">
        <v>150000000</v>
      </c>
      <c r="N78">
        <v>127490802</v>
      </c>
      <c r="Q78" t="s">
        <v>416</v>
      </c>
      <c r="R78">
        <v>175000000</v>
      </c>
      <c r="S78">
        <v>356454367</v>
      </c>
      <c r="T78">
        <f t="shared" si="6"/>
        <v>181454367</v>
      </c>
      <c r="U78" s="54">
        <f t="shared" si="4"/>
        <v>181454367</v>
      </c>
      <c r="V78" s="24" t="str">
        <f t="shared" si="5"/>
        <v>NA</v>
      </c>
      <c r="W78">
        <v>8.3000000000000007</v>
      </c>
    </row>
    <row r="79" spans="10:23" x14ac:dyDescent="0.3">
      <c r="J79">
        <v>180000000</v>
      </c>
      <c r="K79">
        <v>291709845</v>
      </c>
      <c r="M79">
        <v>160000000</v>
      </c>
      <c r="N79">
        <v>146405371</v>
      </c>
      <c r="Q79" t="s">
        <v>420</v>
      </c>
      <c r="R79">
        <v>175000000</v>
      </c>
      <c r="S79">
        <v>362645141</v>
      </c>
      <c r="T79">
        <f t="shared" si="6"/>
        <v>187645141</v>
      </c>
      <c r="U79" s="54">
        <f t="shared" si="4"/>
        <v>187645141</v>
      </c>
      <c r="V79" s="24" t="str">
        <f t="shared" si="5"/>
        <v>NA</v>
      </c>
      <c r="W79">
        <v>7.8</v>
      </c>
    </row>
    <row r="80" spans="10:23" x14ac:dyDescent="0.3">
      <c r="J80">
        <v>185000000</v>
      </c>
      <c r="K80">
        <v>533316061</v>
      </c>
      <c r="M80">
        <v>150000000</v>
      </c>
      <c r="N80">
        <v>63143812</v>
      </c>
      <c r="Q80" t="s">
        <v>424</v>
      </c>
      <c r="R80">
        <v>200000000</v>
      </c>
      <c r="S80">
        <v>312057433</v>
      </c>
      <c r="T80">
        <f t="shared" si="6"/>
        <v>112057433</v>
      </c>
      <c r="U80" s="54">
        <f t="shared" si="4"/>
        <v>112057433</v>
      </c>
      <c r="V80" s="24" t="str">
        <f t="shared" si="5"/>
        <v>NA</v>
      </c>
      <c r="W80">
        <v>7</v>
      </c>
    </row>
    <row r="81" spans="10:23" x14ac:dyDescent="0.3">
      <c r="J81">
        <v>175000000</v>
      </c>
      <c r="K81">
        <v>292979556</v>
      </c>
      <c r="M81">
        <v>160000000</v>
      </c>
      <c r="N81">
        <v>60655503</v>
      </c>
      <c r="Q81" t="s">
        <v>426</v>
      </c>
      <c r="R81">
        <v>170000000</v>
      </c>
      <c r="S81">
        <v>155111815</v>
      </c>
      <c r="T81">
        <f t="shared" si="6"/>
        <v>-14888185</v>
      </c>
      <c r="U81" s="54" t="str">
        <f t="shared" si="4"/>
        <v>NA</v>
      </c>
      <c r="V81" s="24">
        <f t="shared" si="5"/>
        <v>-14888185</v>
      </c>
      <c r="W81">
        <v>6.1</v>
      </c>
    </row>
    <row r="82" spans="10:23" x14ac:dyDescent="0.3">
      <c r="J82">
        <v>175000000</v>
      </c>
      <c r="K82">
        <v>198332128</v>
      </c>
      <c r="M82">
        <v>170000000</v>
      </c>
      <c r="N82">
        <v>76846624</v>
      </c>
      <c r="Q82" t="s">
        <v>430</v>
      </c>
      <c r="R82">
        <v>180000000</v>
      </c>
      <c r="S82">
        <v>241407328</v>
      </c>
      <c r="T82">
        <f t="shared" si="6"/>
        <v>61407328</v>
      </c>
      <c r="U82" s="54">
        <f t="shared" si="4"/>
        <v>61407328</v>
      </c>
      <c r="V82" s="24" t="str">
        <f t="shared" si="5"/>
        <v>NA</v>
      </c>
      <c r="W82">
        <v>7</v>
      </c>
    </row>
    <row r="83" spans="10:23" x14ac:dyDescent="0.3">
      <c r="J83">
        <v>140000000</v>
      </c>
      <c r="K83">
        <v>318298180</v>
      </c>
      <c r="M83">
        <v>160000000</v>
      </c>
      <c r="N83">
        <v>46978995</v>
      </c>
      <c r="Q83" t="s">
        <v>436</v>
      </c>
      <c r="R83">
        <v>170000000</v>
      </c>
      <c r="S83">
        <v>208543795</v>
      </c>
      <c r="T83">
        <f t="shared" si="6"/>
        <v>38543795</v>
      </c>
      <c r="U83" s="54">
        <f t="shared" si="4"/>
        <v>38543795</v>
      </c>
      <c r="V83" s="24" t="str">
        <f t="shared" si="5"/>
        <v>NA</v>
      </c>
      <c r="W83">
        <v>7.6</v>
      </c>
    </row>
    <row r="84" spans="10:23" x14ac:dyDescent="0.3">
      <c r="J84">
        <v>175000000</v>
      </c>
      <c r="K84">
        <v>356454367</v>
      </c>
      <c r="M84">
        <v>155000000</v>
      </c>
      <c r="N84">
        <v>89732035</v>
      </c>
      <c r="Q84" t="s">
        <v>440</v>
      </c>
      <c r="R84">
        <v>175000000</v>
      </c>
      <c r="S84">
        <v>38297305</v>
      </c>
      <c r="T84">
        <f t="shared" si="6"/>
        <v>-136702695</v>
      </c>
      <c r="U84" s="54" t="str">
        <f t="shared" si="4"/>
        <v>NA</v>
      </c>
      <c r="V84" s="24">
        <f t="shared" si="5"/>
        <v>-136702695</v>
      </c>
      <c r="W84">
        <v>6.3</v>
      </c>
    </row>
    <row r="85" spans="10:23" x14ac:dyDescent="0.3">
      <c r="J85">
        <v>175000000</v>
      </c>
      <c r="K85">
        <v>362645141</v>
      </c>
      <c r="M85">
        <v>155000000</v>
      </c>
      <c r="N85">
        <v>104383624</v>
      </c>
      <c r="Q85" t="s">
        <v>446</v>
      </c>
      <c r="R85">
        <v>170000000</v>
      </c>
      <c r="S85">
        <v>259746958</v>
      </c>
      <c r="T85">
        <f t="shared" si="6"/>
        <v>89746958</v>
      </c>
      <c r="U85" s="54">
        <f t="shared" si="4"/>
        <v>89746958</v>
      </c>
      <c r="V85" s="24" t="str">
        <f t="shared" si="5"/>
        <v>NA</v>
      </c>
      <c r="W85">
        <v>7.8</v>
      </c>
    </row>
    <row r="86" spans="10:23" x14ac:dyDescent="0.3">
      <c r="J86">
        <v>200000000</v>
      </c>
      <c r="K86">
        <v>312057433</v>
      </c>
      <c r="M86">
        <v>155000000</v>
      </c>
      <c r="N86">
        <v>34293771</v>
      </c>
      <c r="Q86" t="s">
        <v>449</v>
      </c>
      <c r="R86">
        <v>165000000</v>
      </c>
      <c r="S86">
        <v>238371987</v>
      </c>
      <c r="T86">
        <f t="shared" si="6"/>
        <v>73371987</v>
      </c>
      <c r="U86" s="54">
        <f t="shared" si="4"/>
        <v>73371987</v>
      </c>
      <c r="V86" s="24" t="str">
        <f t="shared" si="5"/>
        <v>NA</v>
      </c>
      <c r="W86">
        <v>6.4</v>
      </c>
    </row>
    <row r="87" spans="10:23" x14ac:dyDescent="0.3">
      <c r="J87">
        <v>180000000</v>
      </c>
      <c r="K87">
        <v>241407328</v>
      </c>
      <c r="M87">
        <v>150000000</v>
      </c>
      <c r="N87">
        <v>139259759</v>
      </c>
      <c r="Q87" t="s">
        <v>455</v>
      </c>
      <c r="R87">
        <v>190000000</v>
      </c>
      <c r="S87">
        <v>93417865</v>
      </c>
      <c r="T87">
        <f t="shared" si="6"/>
        <v>-96582135</v>
      </c>
      <c r="U87" s="54" t="str">
        <f t="shared" si="4"/>
        <v>NA</v>
      </c>
      <c r="V87" s="24">
        <f t="shared" si="5"/>
        <v>-96582135</v>
      </c>
      <c r="W87">
        <v>6.5</v>
      </c>
    </row>
    <row r="88" spans="10:23" x14ac:dyDescent="0.3">
      <c r="J88">
        <v>170000000</v>
      </c>
      <c r="K88">
        <v>208543795</v>
      </c>
      <c r="M88">
        <v>150000000</v>
      </c>
      <c r="N88">
        <v>133375846</v>
      </c>
      <c r="Q88" t="s">
        <v>460</v>
      </c>
      <c r="R88">
        <v>165000000</v>
      </c>
      <c r="S88">
        <v>222487711</v>
      </c>
      <c r="T88">
        <f t="shared" si="6"/>
        <v>57487711</v>
      </c>
      <c r="U88" s="54">
        <f t="shared" si="4"/>
        <v>57487711</v>
      </c>
      <c r="V88" s="24" t="str">
        <f t="shared" si="5"/>
        <v>NA</v>
      </c>
      <c r="W88">
        <v>7.9</v>
      </c>
    </row>
    <row r="89" spans="10:23" x14ac:dyDescent="0.3">
      <c r="J89">
        <v>170000000</v>
      </c>
      <c r="K89">
        <v>259746958</v>
      </c>
      <c r="M89">
        <v>150000000</v>
      </c>
      <c r="N89">
        <v>114053579</v>
      </c>
      <c r="Q89" t="s">
        <v>466</v>
      </c>
      <c r="R89">
        <v>165000000</v>
      </c>
      <c r="S89">
        <v>189412677</v>
      </c>
      <c r="T89">
        <f t="shared" si="6"/>
        <v>24412677</v>
      </c>
      <c r="U89" s="54">
        <f t="shared" si="4"/>
        <v>24412677</v>
      </c>
      <c r="V89" s="24" t="str">
        <f t="shared" si="5"/>
        <v>NA</v>
      </c>
      <c r="W89">
        <v>7.8</v>
      </c>
    </row>
    <row r="90" spans="10:23" x14ac:dyDescent="0.3">
      <c r="J90">
        <v>165000000</v>
      </c>
      <c r="K90">
        <v>238371987</v>
      </c>
      <c r="M90">
        <v>150000000</v>
      </c>
      <c r="N90">
        <v>119420252</v>
      </c>
      <c r="Q90" t="s">
        <v>472</v>
      </c>
      <c r="R90">
        <v>165000000</v>
      </c>
      <c r="S90">
        <v>665426</v>
      </c>
      <c r="T90">
        <f t="shared" si="6"/>
        <v>-164334574</v>
      </c>
      <c r="U90" s="54" t="str">
        <f t="shared" si="4"/>
        <v>NA</v>
      </c>
      <c r="V90" s="24">
        <f t="shared" si="5"/>
        <v>-164334574</v>
      </c>
      <c r="W90">
        <v>6.6</v>
      </c>
    </row>
    <row r="91" spans="10:23" x14ac:dyDescent="0.3">
      <c r="J91">
        <v>165000000</v>
      </c>
      <c r="K91">
        <v>222487711</v>
      </c>
      <c r="M91">
        <v>150000000</v>
      </c>
      <c r="N91">
        <v>83640426</v>
      </c>
      <c r="Q91" t="s">
        <v>476</v>
      </c>
      <c r="R91">
        <v>165000000</v>
      </c>
      <c r="S91">
        <v>102315545</v>
      </c>
      <c r="T91">
        <f t="shared" si="6"/>
        <v>-62684455</v>
      </c>
      <c r="U91" s="54" t="str">
        <f t="shared" si="4"/>
        <v>NA</v>
      </c>
      <c r="V91" s="24">
        <f t="shared" si="5"/>
        <v>-62684455</v>
      </c>
      <c r="W91">
        <v>5.5</v>
      </c>
    </row>
    <row r="92" spans="10:23" x14ac:dyDescent="0.3">
      <c r="J92">
        <v>165000000</v>
      </c>
      <c r="K92">
        <v>189412677</v>
      </c>
      <c r="M92">
        <v>100000000</v>
      </c>
      <c r="N92">
        <v>79711678</v>
      </c>
      <c r="Q92" t="s">
        <v>481</v>
      </c>
      <c r="R92">
        <v>165000000</v>
      </c>
      <c r="S92">
        <v>217387997</v>
      </c>
      <c r="T92">
        <f t="shared" si="6"/>
        <v>52387997</v>
      </c>
      <c r="U92" s="54">
        <f t="shared" si="4"/>
        <v>52387997</v>
      </c>
      <c r="V92" s="24" t="str">
        <f t="shared" si="5"/>
        <v>NA</v>
      </c>
      <c r="W92">
        <v>8.1999999999999993</v>
      </c>
    </row>
    <row r="93" spans="10:23" x14ac:dyDescent="0.3">
      <c r="J93">
        <v>165000000</v>
      </c>
      <c r="K93">
        <v>217387997</v>
      </c>
      <c r="M93">
        <v>150000000</v>
      </c>
      <c r="N93">
        <v>61937495</v>
      </c>
      <c r="Q93" t="s">
        <v>487</v>
      </c>
      <c r="R93">
        <v>200000000</v>
      </c>
      <c r="S93">
        <v>150350192</v>
      </c>
      <c r="T93">
        <f t="shared" si="6"/>
        <v>-49649808</v>
      </c>
      <c r="U93" s="54" t="str">
        <f t="shared" si="4"/>
        <v>NA</v>
      </c>
      <c r="V93" s="24">
        <f t="shared" si="5"/>
        <v>-49649808</v>
      </c>
      <c r="W93">
        <v>6.4</v>
      </c>
    </row>
    <row r="94" spans="10:23" x14ac:dyDescent="0.3">
      <c r="J94">
        <v>170000000</v>
      </c>
      <c r="K94">
        <v>333130696</v>
      </c>
      <c r="M94">
        <v>150000000</v>
      </c>
      <c r="N94">
        <v>126597121</v>
      </c>
      <c r="Q94" t="s">
        <v>493</v>
      </c>
      <c r="R94">
        <v>170000000</v>
      </c>
      <c r="S94">
        <v>333130696</v>
      </c>
      <c r="T94">
        <f t="shared" si="6"/>
        <v>163130696</v>
      </c>
      <c r="U94" s="54">
        <f t="shared" si="4"/>
        <v>163130696</v>
      </c>
      <c r="V94" s="24" t="str">
        <f t="shared" si="5"/>
        <v>NA</v>
      </c>
      <c r="W94">
        <v>8.1</v>
      </c>
    </row>
    <row r="95" spans="10:23" x14ac:dyDescent="0.3">
      <c r="J95">
        <v>165000000</v>
      </c>
      <c r="K95">
        <v>187991439</v>
      </c>
      <c r="M95">
        <v>150000000</v>
      </c>
      <c r="N95">
        <v>131564731</v>
      </c>
      <c r="Q95" t="s">
        <v>498</v>
      </c>
      <c r="R95">
        <v>165000000</v>
      </c>
      <c r="S95">
        <v>187991439</v>
      </c>
      <c r="T95">
        <f t="shared" si="6"/>
        <v>22991439</v>
      </c>
      <c r="U95" s="54">
        <f t="shared" si="4"/>
        <v>22991439</v>
      </c>
      <c r="V95" s="24" t="str">
        <f t="shared" si="5"/>
        <v>NA</v>
      </c>
      <c r="W95">
        <v>8.6</v>
      </c>
    </row>
    <row r="96" spans="10:23" x14ac:dyDescent="0.3">
      <c r="J96">
        <v>160000000</v>
      </c>
      <c r="K96">
        <v>292568851</v>
      </c>
      <c r="M96">
        <v>150000000</v>
      </c>
      <c r="N96">
        <v>133382309</v>
      </c>
      <c r="Q96" t="s">
        <v>502</v>
      </c>
      <c r="R96">
        <v>160000000</v>
      </c>
      <c r="S96">
        <v>292568851</v>
      </c>
      <c r="T96">
        <f t="shared" si="6"/>
        <v>132568851</v>
      </c>
      <c r="U96" s="54">
        <f t="shared" si="4"/>
        <v>132568851</v>
      </c>
      <c r="V96" s="24" t="str">
        <f t="shared" si="5"/>
        <v>NA</v>
      </c>
      <c r="W96">
        <v>8.8000000000000007</v>
      </c>
    </row>
    <row r="97" spans="10:23" x14ac:dyDescent="0.3">
      <c r="J97">
        <v>180000000</v>
      </c>
      <c r="K97">
        <v>303001229</v>
      </c>
      <c r="M97">
        <v>150000000</v>
      </c>
      <c r="N97">
        <v>73103784</v>
      </c>
      <c r="Q97" t="s">
        <v>504</v>
      </c>
      <c r="R97">
        <v>180000000</v>
      </c>
      <c r="S97">
        <v>303001229</v>
      </c>
      <c r="T97">
        <f t="shared" si="6"/>
        <v>123001229</v>
      </c>
      <c r="U97" s="54">
        <f t="shared" si="4"/>
        <v>123001229</v>
      </c>
      <c r="V97" s="24" t="str">
        <f t="shared" si="5"/>
        <v>NA</v>
      </c>
      <c r="W97">
        <v>7.9</v>
      </c>
    </row>
    <row r="98" spans="10:23" x14ac:dyDescent="0.3">
      <c r="J98">
        <v>38000000</v>
      </c>
      <c r="K98">
        <v>144512310</v>
      </c>
      <c r="M98">
        <v>150000000</v>
      </c>
      <c r="N98">
        <v>21379315</v>
      </c>
      <c r="Q98" t="s">
        <v>506</v>
      </c>
      <c r="R98">
        <v>38000000</v>
      </c>
      <c r="S98">
        <v>144512310</v>
      </c>
      <c r="T98">
        <f t="shared" si="6"/>
        <v>106512310</v>
      </c>
      <c r="U98" s="54">
        <f t="shared" si="4"/>
        <v>106512310</v>
      </c>
      <c r="V98" s="24" t="str">
        <f t="shared" si="5"/>
        <v>NA</v>
      </c>
      <c r="W98">
        <v>6.7</v>
      </c>
    </row>
    <row r="99" spans="10:23" x14ac:dyDescent="0.3">
      <c r="J99">
        <v>160000000</v>
      </c>
      <c r="K99">
        <v>281666058</v>
      </c>
      <c r="M99">
        <v>149000000</v>
      </c>
      <c r="N99">
        <v>64459316</v>
      </c>
      <c r="Q99" t="s">
        <v>509</v>
      </c>
      <c r="R99">
        <v>150000000</v>
      </c>
      <c r="S99">
        <v>127490802</v>
      </c>
      <c r="T99">
        <f t="shared" si="6"/>
        <v>-22509198</v>
      </c>
      <c r="U99" s="54" t="str">
        <f t="shared" si="4"/>
        <v>NA</v>
      </c>
      <c r="V99" s="24">
        <f t="shared" si="5"/>
        <v>-22509198</v>
      </c>
      <c r="W99">
        <v>7.8</v>
      </c>
    </row>
    <row r="100" spans="10:23" x14ac:dyDescent="0.3">
      <c r="J100">
        <v>160000000</v>
      </c>
      <c r="K100">
        <v>320706665</v>
      </c>
      <c r="M100">
        <v>150000000</v>
      </c>
      <c r="N100">
        <v>34964818</v>
      </c>
      <c r="Q100" t="s">
        <v>514</v>
      </c>
      <c r="R100">
        <v>160000000</v>
      </c>
      <c r="S100">
        <v>146405371</v>
      </c>
      <c r="T100">
        <f t="shared" si="6"/>
        <v>-13594629</v>
      </c>
      <c r="U100" s="54" t="str">
        <f t="shared" si="4"/>
        <v>NA</v>
      </c>
      <c r="V100" s="24">
        <f t="shared" si="5"/>
        <v>-13594629</v>
      </c>
      <c r="W100">
        <v>7.8</v>
      </c>
    </row>
    <row r="101" spans="10:23" x14ac:dyDescent="0.3">
      <c r="J101">
        <v>140000000</v>
      </c>
      <c r="K101">
        <v>198539855</v>
      </c>
      <c r="M101">
        <v>145000000</v>
      </c>
      <c r="N101">
        <v>111505642</v>
      </c>
      <c r="Q101" t="s">
        <v>517</v>
      </c>
      <c r="R101">
        <v>160000000</v>
      </c>
      <c r="S101">
        <v>281666058</v>
      </c>
      <c r="T101">
        <f t="shared" si="6"/>
        <v>121666058</v>
      </c>
      <c r="U101" s="54">
        <f t="shared" si="4"/>
        <v>121666058</v>
      </c>
      <c r="V101" s="24" t="str">
        <f t="shared" si="5"/>
        <v>NA</v>
      </c>
      <c r="W101">
        <v>6.6</v>
      </c>
    </row>
    <row r="102" spans="10:23" x14ac:dyDescent="0.3">
      <c r="J102">
        <v>150000000</v>
      </c>
      <c r="K102">
        <v>318759914</v>
      </c>
      <c r="M102">
        <v>175000000</v>
      </c>
      <c r="N102">
        <v>133228348</v>
      </c>
      <c r="Q102" t="s">
        <v>522</v>
      </c>
      <c r="R102">
        <v>150000000</v>
      </c>
      <c r="S102">
        <v>63143812</v>
      </c>
      <c r="T102">
        <f t="shared" si="6"/>
        <v>-86856188</v>
      </c>
      <c r="U102" s="54" t="str">
        <f t="shared" si="4"/>
        <v>NA</v>
      </c>
      <c r="V102" s="24">
        <f t="shared" si="5"/>
        <v>-86856188</v>
      </c>
      <c r="W102">
        <v>6.1</v>
      </c>
    </row>
    <row r="103" spans="10:23" x14ac:dyDescent="0.3">
      <c r="J103">
        <v>150000000</v>
      </c>
      <c r="K103">
        <v>292000866</v>
      </c>
      <c r="M103">
        <v>144000000</v>
      </c>
      <c r="N103">
        <v>118099659</v>
      </c>
      <c r="Q103" t="s">
        <v>528</v>
      </c>
      <c r="R103">
        <v>160000000</v>
      </c>
      <c r="S103">
        <v>60655503</v>
      </c>
      <c r="T103">
        <f t="shared" si="6"/>
        <v>-99344497</v>
      </c>
      <c r="U103" s="54" t="str">
        <f t="shared" si="4"/>
        <v>NA</v>
      </c>
      <c r="V103" s="24">
        <f t="shared" si="5"/>
        <v>-99344497</v>
      </c>
      <c r="W103">
        <v>5.6</v>
      </c>
    </row>
    <row r="104" spans="10:23" x14ac:dyDescent="0.3">
      <c r="J104">
        <v>150000000</v>
      </c>
      <c r="K104">
        <v>289994397</v>
      </c>
      <c r="M104">
        <v>150000000</v>
      </c>
      <c r="N104">
        <v>82161969</v>
      </c>
      <c r="Q104" t="s">
        <v>533</v>
      </c>
      <c r="R104">
        <v>170000000</v>
      </c>
      <c r="S104">
        <v>76846624</v>
      </c>
      <c r="T104">
        <f t="shared" si="6"/>
        <v>-93153376</v>
      </c>
      <c r="U104" s="54" t="str">
        <f t="shared" si="4"/>
        <v>NA</v>
      </c>
      <c r="V104" s="24">
        <f t="shared" si="5"/>
        <v>-93153376</v>
      </c>
      <c r="W104">
        <v>6.4</v>
      </c>
    </row>
    <row r="105" spans="10:23" x14ac:dyDescent="0.3">
      <c r="J105">
        <v>150000000</v>
      </c>
      <c r="K105">
        <v>227946274</v>
      </c>
      <c r="M105">
        <v>145000000</v>
      </c>
      <c r="N105">
        <v>143523463</v>
      </c>
      <c r="Q105" t="s">
        <v>536</v>
      </c>
      <c r="R105">
        <v>160000000</v>
      </c>
      <c r="S105">
        <v>320706665</v>
      </c>
      <c r="T105">
        <f t="shared" si="6"/>
        <v>160706665</v>
      </c>
      <c r="U105" s="54">
        <f t="shared" si="4"/>
        <v>160706665</v>
      </c>
      <c r="V105" s="24" t="str">
        <f t="shared" si="5"/>
        <v>NA</v>
      </c>
      <c r="W105">
        <v>6.1</v>
      </c>
    </row>
    <row r="106" spans="10:23" x14ac:dyDescent="0.3">
      <c r="J106">
        <v>150000000</v>
      </c>
      <c r="K106">
        <v>256386216</v>
      </c>
      <c r="M106">
        <v>145000000</v>
      </c>
      <c r="N106">
        <v>103400692</v>
      </c>
      <c r="Q106" t="s">
        <v>542</v>
      </c>
      <c r="R106">
        <v>160000000</v>
      </c>
      <c r="S106">
        <v>46978995</v>
      </c>
      <c r="T106">
        <f t="shared" si="6"/>
        <v>-113021005</v>
      </c>
      <c r="U106" s="54" t="str">
        <f t="shared" si="4"/>
        <v>NA</v>
      </c>
      <c r="V106" s="24">
        <f t="shared" si="5"/>
        <v>-113021005</v>
      </c>
      <c r="W106">
        <v>7.3</v>
      </c>
    </row>
    <row r="107" spans="10:23" x14ac:dyDescent="0.3">
      <c r="J107">
        <v>150000000</v>
      </c>
      <c r="K107">
        <v>206456431</v>
      </c>
      <c r="M107">
        <v>140000000</v>
      </c>
      <c r="N107">
        <v>111110575</v>
      </c>
      <c r="Q107" t="s">
        <v>548</v>
      </c>
      <c r="R107">
        <v>155000000</v>
      </c>
      <c r="S107">
        <v>89732035</v>
      </c>
      <c r="T107">
        <f t="shared" si="6"/>
        <v>-65267965</v>
      </c>
      <c r="U107" s="54" t="str">
        <f t="shared" si="4"/>
        <v>NA</v>
      </c>
      <c r="V107" s="24">
        <f t="shared" si="5"/>
        <v>-65267965</v>
      </c>
      <c r="W107">
        <v>6.6</v>
      </c>
    </row>
    <row r="108" spans="10:23" x14ac:dyDescent="0.3">
      <c r="J108">
        <v>150000000</v>
      </c>
      <c r="K108">
        <v>206435493</v>
      </c>
      <c r="M108">
        <v>140000000</v>
      </c>
      <c r="N108">
        <v>65007045</v>
      </c>
      <c r="Q108" t="s">
        <v>553</v>
      </c>
      <c r="R108">
        <v>155000000</v>
      </c>
      <c r="S108">
        <v>104383624</v>
      </c>
      <c r="T108">
        <f t="shared" si="6"/>
        <v>-50616376</v>
      </c>
      <c r="U108" s="54" t="str">
        <f t="shared" si="4"/>
        <v>NA</v>
      </c>
      <c r="V108" s="24">
        <f t="shared" si="5"/>
        <v>-50616376</v>
      </c>
      <c r="W108">
        <v>6.3</v>
      </c>
    </row>
    <row r="109" spans="10:23" x14ac:dyDescent="0.3">
      <c r="J109">
        <v>150000000</v>
      </c>
      <c r="K109">
        <v>205343774</v>
      </c>
      <c r="M109">
        <v>140000000</v>
      </c>
      <c r="N109">
        <v>31141074</v>
      </c>
      <c r="Q109" t="s">
        <v>558</v>
      </c>
      <c r="R109">
        <v>140000000</v>
      </c>
      <c r="S109">
        <v>198539855</v>
      </c>
      <c r="T109">
        <f t="shared" si="6"/>
        <v>58539855</v>
      </c>
      <c r="U109" s="54">
        <f t="shared" si="4"/>
        <v>58539855</v>
      </c>
      <c r="V109" s="24" t="str">
        <f t="shared" si="5"/>
        <v>NA</v>
      </c>
      <c r="W109">
        <v>6.1</v>
      </c>
    </row>
    <row r="110" spans="10:23" x14ac:dyDescent="0.3">
      <c r="J110">
        <v>150000000</v>
      </c>
      <c r="K110">
        <v>179982968</v>
      </c>
      <c r="M110">
        <v>135000000</v>
      </c>
      <c r="N110">
        <v>31704416</v>
      </c>
      <c r="Q110" t="s">
        <v>564</v>
      </c>
      <c r="R110">
        <v>150000000</v>
      </c>
      <c r="S110">
        <v>318759914</v>
      </c>
      <c r="T110">
        <f t="shared" si="6"/>
        <v>168759914</v>
      </c>
      <c r="U110" s="54">
        <f t="shared" si="4"/>
        <v>168759914</v>
      </c>
      <c r="V110" s="24" t="str">
        <f t="shared" si="5"/>
        <v>NA</v>
      </c>
      <c r="W110">
        <v>7.1</v>
      </c>
    </row>
    <row r="111" spans="10:23" x14ac:dyDescent="0.3">
      <c r="J111">
        <v>150000000</v>
      </c>
      <c r="K111">
        <v>177243721</v>
      </c>
      <c r="M111">
        <v>130000000</v>
      </c>
      <c r="N111">
        <v>107503316</v>
      </c>
      <c r="Q111" t="s">
        <v>568</v>
      </c>
      <c r="R111">
        <v>155000000</v>
      </c>
      <c r="S111">
        <v>34293771</v>
      </c>
      <c r="T111">
        <f t="shared" si="6"/>
        <v>-120706229</v>
      </c>
      <c r="U111" s="54" t="str">
        <f t="shared" si="4"/>
        <v>NA</v>
      </c>
      <c r="V111" s="24">
        <f t="shared" si="5"/>
        <v>-120706229</v>
      </c>
      <c r="W111">
        <v>5.5</v>
      </c>
    </row>
    <row r="112" spans="10:23" x14ac:dyDescent="0.3">
      <c r="J112">
        <v>150000000</v>
      </c>
      <c r="K112">
        <v>179883016</v>
      </c>
      <c r="M112">
        <v>140000000</v>
      </c>
      <c r="N112">
        <v>129734803</v>
      </c>
      <c r="Q112" t="s">
        <v>574</v>
      </c>
      <c r="R112">
        <v>150000000</v>
      </c>
      <c r="S112">
        <v>292000866</v>
      </c>
      <c r="T112">
        <f t="shared" si="6"/>
        <v>142000866</v>
      </c>
      <c r="U112" s="54">
        <f t="shared" si="4"/>
        <v>142000866</v>
      </c>
      <c r="V112" s="24" t="str">
        <f t="shared" si="5"/>
        <v>NA</v>
      </c>
      <c r="W112">
        <v>7.5</v>
      </c>
    </row>
    <row r="113" spans="10:23" x14ac:dyDescent="0.3">
      <c r="J113">
        <v>150000000</v>
      </c>
      <c r="K113">
        <v>400736600</v>
      </c>
      <c r="M113">
        <v>137000000</v>
      </c>
      <c r="N113">
        <v>132122995</v>
      </c>
      <c r="Q113" t="s">
        <v>578</v>
      </c>
      <c r="R113">
        <v>150000000</v>
      </c>
      <c r="S113">
        <v>289994397</v>
      </c>
      <c r="T113">
        <f t="shared" si="6"/>
        <v>139994397</v>
      </c>
      <c r="U113" s="54">
        <f t="shared" si="4"/>
        <v>139994397</v>
      </c>
      <c r="V113" s="24" t="str">
        <f t="shared" si="5"/>
        <v>NA</v>
      </c>
      <c r="W113">
        <v>7.6</v>
      </c>
    </row>
    <row r="114" spans="10:23" x14ac:dyDescent="0.3">
      <c r="J114">
        <v>150000000</v>
      </c>
      <c r="K114">
        <v>281492479</v>
      </c>
      <c r="M114">
        <v>130000000</v>
      </c>
      <c r="N114">
        <v>122512052</v>
      </c>
      <c r="Q114" t="s">
        <v>580</v>
      </c>
      <c r="R114">
        <v>150000000</v>
      </c>
      <c r="S114">
        <v>227946274</v>
      </c>
      <c r="T114">
        <f t="shared" si="6"/>
        <v>77946274</v>
      </c>
      <c r="U114" s="54">
        <f t="shared" si="4"/>
        <v>77946274</v>
      </c>
      <c r="V114" s="24" t="str">
        <f t="shared" si="5"/>
        <v>NA</v>
      </c>
      <c r="W114">
        <v>6.4</v>
      </c>
    </row>
    <row r="115" spans="10:23" x14ac:dyDescent="0.3">
      <c r="J115">
        <v>170000000</v>
      </c>
      <c r="K115">
        <v>206360018</v>
      </c>
      <c r="M115">
        <v>130000000</v>
      </c>
      <c r="N115">
        <v>68642452</v>
      </c>
      <c r="Q115" t="s">
        <v>583</v>
      </c>
      <c r="R115">
        <v>150000000</v>
      </c>
      <c r="S115">
        <v>256386216</v>
      </c>
      <c r="T115">
        <f t="shared" si="6"/>
        <v>106386216</v>
      </c>
      <c r="U115" s="54">
        <f t="shared" si="4"/>
        <v>106386216</v>
      </c>
      <c r="V115" s="24" t="str">
        <f t="shared" si="5"/>
        <v>NA</v>
      </c>
      <c r="W115">
        <v>7.2</v>
      </c>
    </row>
    <row r="116" spans="10:23" x14ac:dyDescent="0.3">
      <c r="J116">
        <v>150000000</v>
      </c>
      <c r="K116">
        <v>153629485</v>
      </c>
      <c r="M116">
        <v>137000000</v>
      </c>
      <c r="N116">
        <v>32131830</v>
      </c>
      <c r="Q116" t="s">
        <v>587</v>
      </c>
      <c r="R116">
        <v>150000000</v>
      </c>
      <c r="S116">
        <v>206456431</v>
      </c>
      <c r="T116">
        <f t="shared" si="6"/>
        <v>56456431</v>
      </c>
      <c r="U116" s="54">
        <f t="shared" si="4"/>
        <v>56456431</v>
      </c>
      <c r="V116" s="24" t="str">
        <f t="shared" si="5"/>
        <v>NA</v>
      </c>
      <c r="W116">
        <v>6.7</v>
      </c>
    </row>
    <row r="117" spans="10:23" x14ac:dyDescent="0.3">
      <c r="J117">
        <v>150000000</v>
      </c>
      <c r="K117">
        <v>181015141</v>
      </c>
      <c r="M117">
        <v>135000000</v>
      </c>
      <c r="N117">
        <v>126930660</v>
      </c>
      <c r="Q117" t="s">
        <v>590</v>
      </c>
      <c r="R117">
        <v>150000000</v>
      </c>
      <c r="S117">
        <v>206435493</v>
      </c>
      <c r="T117">
        <f t="shared" si="6"/>
        <v>56435493</v>
      </c>
      <c r="U117" s="54">
        <f t="shared" si="4"/>
        <v>56435493</v>
      </c>
      <c r="V117" s="24" t="str">
        <f t="shared" si="5"/>
        <v>NA</v>
      </c>
      <c r="W117">
        <v>8</v>
      </c>
    </row>
    <row r="118" spans="10:23" x14ac:dyDescent="0.3">
      <c r="J118">
        <v>150000000</v>
      </c>
      <c r="K118">
        <v>195000874</v>
      </c>
      <c r="M118">
        <v>150000000</v>
      </c>
      <c r="N118">
        <v>93926386</v>
      </c>
      <c r="Q118" t="s">
        <v>594</v>
      </c>
      <c r="R118">
        <v>150000000</v>
      </c>
      <c r="S118">
        <v>205343774</v>
      </c>
      <c r="T118">
        <f t="shared" si="6"/>
        <v>55343774</v>
      </c>
      <c r="U118" s="54">
        <f t="shared" si="4"/>
        <v>55343774</v>
      </c>
      <c r="V118" s="24" t="str">
        <f t="shared" si="5"/>
        <v>NA</v>
      </c>
      <c r="W118">
        <v>8.3000000000000007</v>
      </c>
    </row>
    <row r="119" spans="10:23" x14ac:dyDescent="0.3">
      <c r="J119">
        <v>150000000</v>
      </c>
      <c r="K119">
        <v>165230261</v>
      </c>
      <c r="M119">
        <v>135000000</v>
      </c>
      <c r="N119">
        <v>63992328</v>
      </c>
      <c r="Q119" t="s">
        <v>596</v>
      </c>
      <c r="R119">
        <v>150000000</v>
      </c>
      <c r="S119">
        <v>179982968</v>
      </c>
      <c r="T119">
        <f t="shared" si="6"/>
        <v>29982968</v>
      </c>
      <c r="U119" s="54">
        <f t="shared" si="4"/>
        <v>29982968</v>
      </c>
      <c r="V119" s="24" t="str">
        <f t="shared" si="5"/>
        <v>NA</v>
      </c>
      <c r="W119">
        <v>6.7</v>
      </c>
    </row>
    <row r="120" spans="10:23" x14ac:dyDescent="0.3">
      <c r="J120">
        <v>145000000</v>
      </c>
      <c r="K120">
        <v>216366733</v>
      </c>
      <c r="M120">
        <v>150000000</v>
      </c>
      <c r="N120">
        <v>134518390</v>
      </c>
      <c r="Q120" t="s">
        <v>602</v>
      </c>
      <c r="R120">
        <v>150000000</v>
      </c>
      <c r="S120">
        <v>177243721</v>
      </c>
      <c r="T120">
        <f t="shared" si="6"/>
        <v>27243721</v>
      </c>
      <c r="U120" s="54">
        <f t="shared" si="4"/>
        <v>27243721</v>
      </c>
      <c r="V120" s="24" t="str">
        <f t="shared" si="5"/>
        <v>NA</v>
      </c>
      <c r="W120">
        <v>5.9</v>
      </c>
    </row>
    <row r="121" spans="10:23" x14ac:dyDescent="0.3">
      <c r="J121">
        <v>142000000</v>
      </c>
      <c r="K121">
        <v>160201106</v>
      </c>
      <c r="M121">
        <v>140000000</v>
      </c>
      <c r="N121">
        <v>52792307</v>
      </c>
      <c r="Q121" t="s">
        <v>608</v>
      </c>
      <c r="R121">
        <v>150000000</v>
      </c>
      <c r="S121">
        <v>179883016</v>
      </c>
      <c r="T121">
        <f t="shared" si="6"/>
        <v>29883016</v>
      </c>
      <c r="U121" s="54">
        <f t="shared" si="4"/>
        <v>29883016</v>
      </c>
      <c r="V121" s="24" t="str">
        <f t="shared" si="5"/>
        <v>NA</v>
      </c>
      <c r="W121">
        <v>6.7</v>
      </c>
    </row>
    <row r="122" spans="10:23" x14ac:dyDescent="0.3">
      <c r="J122">
        <v>140000000</v>
      </c>
      <c r="K122">
        <v>201573391</v>
      </c>
      <c r="M122">
        <v>135000000</v>
      </c>
      <c r="N122">
        <v>83024900</v>
      </c>
      <c r="Q122" t="s">
        <v>612</v>
      </c>
      <c r="R122">
        <v>150000000</v>
      </c>
      <c r="S122">
        <v>139259759</v>
      </c>
      <c r="T122">
        <f t="shared" si="6"/>
        <v>-10740241</v>
      </c>
      <c r="U122" s="54" t="str">
        <f t="shared" si="4"/>
        <v>NA</v>
      </c>
      <c r="V122" s="24">
        <f t="shared" si="5"/>
        <v>-10740241</v>
      </c>
      <c r="W122">
        <v>6.7</v>
      </c>
    </row>
    <row r="123" spans="10:23" x14ac:dyDescent="0.3">
      <c r="J123">
        <v>140000000</v>
      </c>
      <c r="K123">
        <v>190418803</v>
      </c>
      <c r="M123">
        <v>135000000</v>
      </c>
      <c r="N123">
        <v>123207194</v>
      </c>
      <c r="Q123" t="s">
        <v>617</v>
      </c>
      <c r="R123">
        <v>150000000</v>
      </c>
      <c r="S123">
        <v>400736600</v>
      </c>
      <c r="T123">
        <f t="shared" si="6"/>
        <v>250736600</v>
      </c>
      <c r="U123" s="54">
        <f t="shared" si="4"/>
        <v>250736600</v>
      </c>
      <c r="V123" s="24" t="str">
        <f t="shared" si="5"/>
        <v>NA</v>
      </c>
      <c r="W123">
        <v>7.6</v>
      </c>
    </row>
    <row r="124" spans="10:23" x14ac:dyDescent="0.3">
      <c r="J124">
        <v>145000000</v>
      </c>
      <c r="K124">
        <v>209364921</v>
      </c>
      <c r="M124">
        <v>132000000</v>
      </c>
      <c r="N124">
        <v>83348920</v>
      </c>
      <c r="Q124" t="s">
        <v>623</v>
      </c>
      <c r="R124">
        <v>150000000</v>
      </c>
      <c r="S124">
        <v>281492479</v>
      </c>
      <c r="T124">
        <f t="shared" si="6"/>
        <v>131492479</v>
      </c>
      <c r="U124" s="54">
        <f t="shared" si="4"/>
        <v>131492479</v>
      </c>
      <c r="V124" s="24" t="str">
        <f t="shared" si="5"/>
        <v>NA</v>
      </c>
      <c r="W124">
        <v>7.2</v>
      </c>
    </row>
    <row r="125" spans="10:23" x14ac:dyDescent="0.3">
      <c r="J125">
        <v>100000000</v>
      </c>
      <c r="K125">
        <v>110332737</v>
      </c>
      <c r="M125">
        <v>125000000</v>
      </c>
      <c r="N125">
        <v>101160529</v>
      </c>
      <c r="Q125" t="s">
        <v>628</v>
      </c>
      <c r="R125">
        <v>170000000</v>
      </c>
      <c r="S125">
        <v>206360018</v>
      </c>
      <c r="T125">
        <f t="shared" si="6"/>
        <v>36360018</v>
      </c>
      <c r="U125" s="54">
        <f t="shared" si="4"/>
        <v>36360018</v>
      </c>
      <c r="V125" s="24" t="str">
        <f t="shared" si="5"/>
        <v>NA</v>
      </c>
      <c r="W125">
        <v>7.1</v>
      </c>
    </row>
    <row r="126" spans="10:23" x14ac:dyDescent="0.3">
      <c r="J126">
        <v>150000000</v>
      </c>
      <c r="K126">
        <v>257704099</v>
      </c>
      <c r="M126">
        <v>135000000</v>
      </c>
      <c r="N126">
        <v>77564037</v>
      </c>
      <c r="Q126" t="s">
        <v>631</v>
      </c>
      <c r="R126">
        <v>150000000</v>
      </c>
      <c r="S126">
        <v>153629485</v>
      </c>
      <c r="T126">
        <f t="shared" si="6"/>
        <v>3629485</v>
      </c>
      <c r="U126" s="54">
        <f t="shared" si="4"/>
        <v>3629485</v>
      </c>
      <c r="V126" s="24" t="str">
        <f t="shared" si="5"/>
        <v>NA</v>
      </c>
      <c r="W126">
        <v>8.1</v>
      </c>
    </row>
    <row r="127" spans="10:23" x14ac:dyDescent="0.3">
      <c r="J127">
        <v>139000000</v>
      </c>
      <c r="K127">
        <v>403706375</v>
      </c>
      <c r="M127">
        <v>130000000</v>
      </c>
      <c r="N127">
        <v>49551662</v>
      </c>
      <c r="Q127" t="s">
        <v>635</v>
      </c>
      <c r="R127">
        <v>150000000</v>
      </c>
      <c r="S127">
        <v>133375846</v>
      </c>
      <c r="T127">
        <f t="shared" si="6"/>
        <v>-16624154</v>
      </c>
      <c r="U127" s="54" t="str">
        <f t="shared" si="4"/>
        <v>NA</v>
      </c>
      <c r="V127" s="24">
        <f t="shared" si="5"/>
        <v>-16624154</v>
      </c>
      <c r="W127">
        <v>6.7</v>
      </c>
    </row>
    <row r="128" spans="10:23" x14ac:dyDescent="0.3">
      <c r="J128">
        <v>145000000</v>
      </c>
      <c r="K128">
        <v>176997107</v>
      </c>
      <c r="M128">
        <v>130000000</v>
      </c>
      <c r="N128">
        <v>60522097</v>
      </c>
      <c r="Q128" t="s">
        <v>640</v>
      </c>
      <c r="R128">
        <v>150000000</v>
      </c>
      <c r="S128">
        <v>181015141</v>
      </c>
      <c r="T128">
        <f t="shared" si="6"/>
        <v>31015141</v>
      </c>
      <c r="U128" s="54">
        <f t="shared" si="4"/>
        <v>31015141</v>
      </c>
      <c r="V128" s="24" t="str">
        <f t="shared" si="5"/>
        <v>NA</v>
      </c>
      <c r="W128">
        <v>7</v>
      </c>
    </row>
    <row r="129" spans="10:23" x14ac:dyDescent="0.3">
      <c r="J129">
        <v>140000000</v>
      </c>
      <c r="K129">
        <v>176636816</v>
      </c>
      <c r="M129">
        <v>127000000</v>
      </c>
      <c r="N129">
        <v>113733726</v>
      </c>
      <c r="Q129" t="s">
        <v>643</v>
      </c>
      <c r="R129">
        <v>150000000</v>
      </c>
      <c r="S129">
        <v>114053579</v>
      </c>
      <c r="T129">
        <f t="shared" si="6"/>
        <v>-35946421</v>
      </c>
      <c r="U129" s="54" t="str">
        <f t="shared" si="4"/>
        <v>NA</v>
      </c>
      <c r="V129" s="24">
        <f t="shared" si="5"/>
        <v>-35946421</v>
      </c>
      <c r="W129">
        <v>6.9</v>
      </c>
    </row>
    <row r="130" spans="10:23" x14ac:dyDescent="0.3">
      <c r="J130">
        <v>120000000</v>
      </c>
      <c r="K130">
        <v>292298923</v>
      </c>
      <c r="M130">
        <v>130000000</v>
      </c>
      <c r="N130">
        <v>33592415</v>
      </c>
      <c r="Q130" t="s">
        <v>648</v>
      </c>
      <c r="R130">
        <v>150000000</v>
      </c>
      <c r="S130">
        <v>119420252</v>
      </c>
      <c r="T130">
        <f t="shared" si="6"/>
        <v>-30579748</v>
      </c>
      <c r="U130" s="54" t="str">
        <f t="shared" si="4"/>
        <v>NA</v>
      </c>
      <c r="V130" s="24">
        <f t="shared" si="5"/>
        <v>-30579748</v>
      </c>
      <c r="W130">
        <v>5.0999999999999996</v>
      </c>
    </row>
    <row r="131" spans="10:23" x14ac:dyDescent="0.3">
      <c r="J131">
        <v>135000000</v>
      </c>
      <c r="K131">
        <v>183635922</v>
      </c>
      <c r="M131">
        <v>85000000</v>
      </c>
      <c r="N131">
        <v>32694788</v>
      </c>
      <c r="Q131" t="s">
        <v>654</v>
      </c>
      <c r="R131">
        <v>150000000</v>
      </c>
      <c r="S131">
        <v>83640426</v>
      </c>
      <c r="T131">
        <f t="shared" si="6"/>
        <v>-66359574</v>
      </c>
      <c r="U131" s="54" t="str">
        <f t="shared" ref="U131:U194" si="7">IF(T131&gt;0,T131,"NA")</f>
        <v>NA</v>
      </c>
      <c r="V131" s="24">
        <f t="shared" ref="V131:V194" si="8">IF(T131&lt;0,T131,"NA")</f>
        <v>-66359574</v>
      </c>
      <c r="W131">
        <v>5.8</v>
      </c>
    </row>
    <row r="132" spans="10:23" x14ac:dyDescent="0.3">
      <c r="J132">
        <v>110000000</v>
      </c>
      <c r="K132">
        <v>227137090</v>
      </c>
      <c r="M132">
        <v>125000000</v>
      </c>
      <c r="N132">
        <v>113165635</v>
      </c>
      <c r="Q132" t="s">
        <v>659</v>
      </c>
      <c r="R132">
        <v>100000000</v>
      </c>
      <c r="S132">
        <v>79711678</v>
      </c>
      <c r="T132">
        <f t="shared" ref="T132:T195" si="9">S132-R132</f>
        <v>-20288322</v>
      </c>
      <c r="U132" s="54" t="str">
        <f t="shared" si="7"/>
        <v>NA</v>
      </c>
      <c r="V132" s="24">
        <f t="shared" si="8"/>
        <v>-20288322</v>
      </c>
      <c r="W132">
        <v>6.2</v>
      </c>
    </row>
    <row r="133" spans="10:23" x14ac:dyDescent="0.3">
      <c r="J133">
        <v>130000000</v>
      </c>
      <c r="K133">
        <v>215395021</v>
      </c>
      <c r="M133">
        <v>125000000</v>
      </c>
      <c r="N133">
        <v>107285004</v>
      </c>
      <c r="Q133" t="s">
        <v>661</v>
      </c>
      <c r="R133">
        <v>150000000</v>
      </c>
      <c r="S133">
        <v>195000874</v>
      </c>
      <c r="T133">
        <f t="shared" si="9"/>
        <v>45000874</v>
      </c>
      <c r="U133" s="54">
        <f t="shared" si="7"/>
        <v>45000874</v>
      </c>
      <c r="V133" s="24" t="str">
        <f t="shared" si="8"/>
        <v>NA</v>
      </c>
      <c r="W133">
        <v>7.4</v>
      </c>
    </row>
    <row r="134" spans="10:23" x14ac:dyDescent="0.3">
      <c r="J134">
        <v>130000000</v>
      </c>
      <c r="K134">
        <v>180191634</v>
      </c>
      <c r="M134">
        <v>120000000</v>
      </c>
      <c r="N134">
        <v>108521835</v>
      </c>
      <c r="Q134" t="s">
        <v>667</v>
      </c>
      <c r="R134">
        <v>150000000</v>
      </c>
      <c r="S134">
        <v>61937495</v>
      </c>
      <c r="T134">
        <f t="shared" si="9"/>
        <v>-88062505</v>
      </c>
      <c r="U134" s="54" t="str">
        <f t="shared" si="7"/>
        <v>NA</v>
      </c>
      <c r="V134" s="24">
        <f t="shared" si="8"/>
        <v>-88062505</v>
      </c>
      <c r="W134">
        <v>5.8</v>
      </c>
    </row>
    <row r="135" spans="10:23" x14ac:dyDescent="0.3">
      <c r="J135">
        <v>130000000</v>
      </c>
      <c r="K135">
        <v>424645577</v>
      </c>
      <c r="M135">
        <v>120000000</v>
      </c>
      <c r="N135">
        <v>100685880</v>
      </c>
      <c r="Q135" t="s">
        <v>672</v>
      </c>
      <c r="R135">
        <v>150000000</v>
      </c>
      <c r="S135">
        <v>126597121</v>
      </c>
      <c r="T135">
        <f t="shared" si="9"/>
        <v>-23402879</v>
      </c>
      <c r="U135" s="54" t="str">
        <f t="shared" si="7"/>
        <v>NA</v>
      </c>
      <c r="V135" s="24">
        <f t="shared" si="8"/>
        <v>-23402879</v>
      </c>
      <c r="W135">
        <v>6.2</v>
      </c>
    </row>
    <row r="136" spans="10:23" x14ac:dyDescent="0.3">
      <c r="J136">
        <v>135000000</v>
      </c>
      <c r="K136">
        <v>177343675</v>
      </c>
      <c r="M136">
        <v>130000000</v>
      </c>
      <c r="N136">
        <v>126464904</v>
      </c>
      <c r="Q136" t="s">
        <v>678</v>
      </c>
      <c r="R136">
        <v>150000000</v>
      </c>
      <c r="S136">
        <v>165230261</v>
      </c>
      <c r="T136">
        <f t="shared" si="9"/>
        <v>15230261</v>
      </c>
      <c r="U136" s="54">
        <f t="shared" si="7"/>
        <v>15230261</v>
      </c>
      <c r="V136" s="24" t="str">
        <f t="shared" si="8"/>
        <v>NA</v>
      </c>
      <c r="W136">
        <v>7.3</v>
      </c>
    </row>
    <row r="137" spans="10:23" x14ac:dyDescent="0.3">
      <c r="J137">
        <v>132000000</v>
      </c>
      <c r="K137">
        <v>234277056</v>
      </c>
      <c r="M137">
        <v>120000000</v>
      </c>
      <c r="N137">
        <v>64736114</v>
      </c>
      <c r="Q137" t="s">
        <v>682</v>
      </c>
      <c r="R137">
        <v>150000000</v>
      </c>
      <c r="S137">
        <v>131564731</v>
      </c>
      <c r="T137">
        <f t="shared" si="9"/>
        <v>-18435269</v>
      </c>
      <c r="U137" s="54" t="str">
        <f t="shared" si="7"/>
        <v>NA</v>
      </c>
      <c r="V137" s="24">
        <f t="shared" si="8"/>
        <v>-18435269</v>
      </c>
      <c r="W137">
        <v>4.2</v>
      </c>
    </row>
    <row r="138" spans="10:23" x14ac:dyDescent="0.3">
      <c r="J138">
        <v>130000000</v>
      </c>
      <c r="K138">
        <v>138396624</v>
      </c>
      <c r="M138">
        <v>115000000</v>
      </c>
      <c r="N138">
        <v>93050117</v>
      </c>
      <c r="Q138" t="s">
        <v>688</v>
      </c>
      <c r="R138">
        <v>150000000</v>
      </c>
      <c r="S138">
        <v>133382309</v>
      </c>
      <c r="T138">
        <f t="shared" si="9"/>
        <v>-16617691</v>
      </c>
      <c r="U138" s="54" t="str">
        <f t="shared" si="7"/>
        <v>NA</v>
      </c>
      <c r="V138" s="24">
        <f t="shared" si="8"/>
        <v>-16617691</v>
      </c>
      <c r="W138">
        <v>6.9</v>
      </c>
    </row>
    <row r="139" spans="10:23" x14ac:dyDescent="0.3">
      <c r="J139">
        <v>130000000</v>
      </c>
      <c r="K139">
        <v>149234747</v>
      </c>
      <c r="M139">
        <v>105000000</v>
      </c>
      <c r="N139">
        <v>57637485</v>
      </c>
      <c r="Q139" t="s">
        <v>690</v>
      </c>
      <c r="R139">
        <v>150000000</v>
      </c>
      <c r="S139">
        <v>73103784</v>
      </c>
      <c r="T139">
        <f t="shared" si="9"/>
        <v>-76896216</v>
      </c>
      <c r="U139" s="54" t="str">
        <f t="shared" si="7"/>
        <v>NA</v>
      </c>
      <c r="V139" s="24">
        <f t="shared" si="8"/>
        <v>-76896216</v>
      </c>
      <c r="W139">
        <v>6.4</v>
      </c>
    </row>
    <row r="140" spans="10:23" x14ac:dyDescent="0.3">
      <c r="J140">
        <v>110000000</v>
      </c>
      <c r="K140">
        <v>118311368</v>
      </c>
      <c r="M140">
        <v>100000000</v>
      </c>
      <c r="N140">
        <v>58607007</v>
      </c>
      <c r="Q140" t="s">
        <v>694</v>
      </c>
      <c r="R140">
        <v>150000000</v>
      </c>
      <c r="S140">
        <v>21379315</v>
      </c>
      <c r="T140">
        <f t="shared" si="9"/>
        <v>-128620685</v>
      </c>
      <c r="U140" s="54" t="str">
        <f t="shared" si="7"/>
        <v>NA</v>
      </c>
      <c r="V140" s="24">
        <f t="shared" si="8"/>
        <v>-128620685</v>
      </c>
      <c r="W140">
        <v>5.4</v>
      </c>
    </row>
    <row r="141" spans="10:23" x14ac:dyDescent="0.3">
      <c r="J141">
        <v>130000000</v>
      </c>
      <c r="K141">
        <v>249358727</v>
      </c>
      <c r="M141">
        <v>120000000</v>
      </c>
      <c r="N141">
        <v>43929341</v>
      </c>
      <c r="Q141" t="s">
        <v>700</v>
      </c>
      <c r="R141">
        <v>149000000</v>
      </c>
      <c r="S141">
        <v>64459316</v>
      </c>
      <c r="T141">
        <f t="shared" si="9"/>
        <v>-84540684</v>
      </c>
      <c r="U141" s="54" t="str">
        <f t="shared" si="7"/>
        <v>NA</v>
      </c>
      <c r="V141" s="24">
        <f t="shared" si="8"/>
        <v>-84540684</v>
      </c>
      <c r="W141">
        <v>6.7</v>
      </c>
    </row>
    <row r="142" spans="10:23" x14ac:dyDescent="0.3">
      <c r="J142">
        <v>127500000</v>
      </c>
      <c r="K142">
        <v>137748063</v>
      </c>
      <c r="M142">
        <v>120000000</v>
      </c>
      <c r="N142">
        <v>30212620</v>
      </c>
      <c r="Q142" t="s">
        <v>704</v>
      </c>
      <c r="R142">
        <v>150000000</v>
      </c>
      <c r="S142">
        <v>34964818</v>
      </c>
      <c r="T142">
        <f t="shared" si="9"/>
        <v>-115035182</v>
      </c>
      <c r="U142" s="54" t="str">
        <f t="shared" si="7"/>
        <v>NA</v>
      </c>
      <c r="V142" s="24">
        <f t="shared" si="8"/>
        <v>-115035182</v>
      </c>
      <c r="W142">
        <v>5.8</v>
      </c>
    </row>
    <row r="143" spans="10:23" x14ac:dyDescent="0.3">
      <c r="J143">
        <v>130000000</v>
      </c>
      <c r="K143">
        <v>148337537</v>
      </c>
      <c r="M143">
        <v>117000000</v>
      </c>
      <c r="N143">
        <v>76418654</v>
      </c>
      <c r="Q143" t="s">
        <v>709</v>
      </c>
      <c r="R143">
        <v>145000000</v>
      </c>
      <c r="S143">
        <v>111505642</v>
      </c>
      <c r="T143">
        <f t="shared" si="9"/>
        <v>-33494358</v>
      </c>
      <c r="U143" s="54" t="str">
        <f t="shared" si="7"/>
        <v>NA</v>
      </c>
      <c r="V143" s="24">
        <f t="shared" si="8"/>
        <v>-33494358</v>
      </c>
      <c r="W143">
        <v>6.9</v>
      </c>
    </row>
    <row r="144" spans="10:23" x14ac:dyDescent="0.3">
      <c r="J144">
        <v>125000000</v>
      </c>
      <c r="K144">
        <v>317557891</v>
      </c>
      <c r="M144">
        <v>120000000</v>
      </c>
      <c r="N144">
        <v>89021735</v>
      </c>
      <c r="Q144" t="s">
        <v>715</v>
      </c>
      <c r="R144">
        <v>175000000</v>
      </c>
      <c r="S144">
        <v>133228348</v>
      </c>
      <c r="T144">
        <f t="shared" si="9"/>
        <v>-41771652</v>
      </c>
      <c r="U144" s="54" t="str">
        <f t="shared" si="7"/>
        <v>NA</v>
      </c>
      <c r="V144" s="24">
        <f t="shared" si="8"/>
        <v>-41771652</v>
      </c>
      <c r="W144">
        <v>7.2</v>
      </c>
    </row>
    <row r="145" spans="10:23" x14ac:dyDescent="0.3">
      <c r="J145">
        <v>140000000</v>
      </c>
      <c r="K145">
        <v>305388685</v>
      </c>
      <c r="M145">
        <v>115000000</v>
      </c>
      <c r="N145">
        <v>40911830</v>
      </c>
      <c r="Q145" t="s">
        <v>719</v>
      </c>
      <c r="R145">
        <v>145000000</v>
      </c>
      <c r="S145">
        <v>216366733</v>
      </c>
      <c r="T145">
        <f t="shared" si="9"/>
        <v>71366733</v>
      </c>
      <c r="U145" s="54">
        <f t="shared" si="7"/>
        <v>71366733</v>
      </c>
      <c r="V145" s="24" t="str">
        <f t="shared" si="8"/>
        <v>NA</v>
      </c>
      <c r="W145">
        <v>6.9</v>
      </c>
    </row>
    <row r="146" spans="10:23" x14ac:dyDescent="0.3">
      <c r="J146">
        <v>125000000</v>
      </c>
      <c r="K146">
        <v>337103873</v>
      </c>
      <c r="M146">
        <v>115000000</v>
      </c>
      <c r="N146">
        <v>47952020</v>
      </c>
      <c r="Q146" t="s">
        <v>722</v>
      </c>
      <c r="R146">
        <v>142000000</v>
      </c>
      <c r="S146">
        <v>160201106</v>
      </c>
      <c r="T146">
        <f t="shared" si="9"/>
        <v>18201106</v>
      </c>
      <c r="U146" s="54">
        <f t="shared" si="7"/>
        <v>18201106</v>
      </c>
      <c r="V146" s="24" t="str">
        <f t="shared" si="8"/>
        <v>NA</v>
      </c>
      <c r="W146">
        <v>6.1</v>
      </c>
    </row>
    <row r="147" spans="10:23" x14ac:dyDescent="0.3">
      <c r="J147">
        <v>125000000</v>
      </c>
      <c r="K147">
        <v>217536138</v>
      </c>
      <c r="M147">
        <v>116000000</v>
      </c>
      <c r="N147">
        <v>67155742</v>
      </c>
      <c r="Q147" t="s">
        <v>728</v>
      </c>
      <c r="R147">
        <v>144000000</v>
      </c>
      <c r="S147">
        <v>118099659</v>
      </c>
      <c r="T147">
        <f t="shared" si="9"/>
        <v>-25900341</v>
      </c>
      <c r="U147" s="54" t="str">
        <f t="shared" si="7"/>
        <v>NA</v>
      </c>
      <c r="V147" s="24">
        <f t="shared" si="8"/>
        <v>-25900341</v>
      </c>
      <c r="W147">
        <v>5.5</v>
      </c>
    </row>
    <row r="148" spans="10:23" x14ac:dyDescent="0.3">
      <c r="J148">
        <v>103000000</v>
      </c>
      <c r="K148">
        <v>131536019</v>
      </c>
      <c r="M148">
        <v>135000000</v>
      </c>
      <c r="N148">
        <v>81638674</v>
      </c>
      <c r="Q148" t="s">
        <v>734</v>
      </c>
      <c r="R148">
        <v>140000000</v>
      </c>
      <c r="S148">
        <v>201573391</v>
      </c>
      <c r="T148">
        <f t="shared" si="9"/>
        <v>61573391</v>
      </c>
      <c r="U148" s="54">
        <f t="shared" si="7"/>
        <v>61573391</v>
      </c>
      <c r="V148" s="24" t="str">
        <f t="shared" si="8"/>
        <v>NA</v>
      </c>
      <c r="W148">
        <v>6.6</v>
      </c>
    </row>
    <row r="149" spans="10:23" x14ac:dyDescent="0.3">
      <c r="J149">
        <v>110000000</v>
      </c>
      <c r="K149">
        <v>214948780</v>
      </c>
      <c r="M149">
        <v>120000000</v>
      </c>
      <c r="N149">
        <v>56114221</v>
      </c>
      <c r="Q149" t="s">
        <v>738</v>
      </c>
      <c r="R149">
        <v>140000000</v>
      </c>
      <c r="S149">
        <v>190418803</v>
      </c>
      <c r="T149">
        <f t="shared" si="9"/>
        <v>50418803</v>
      </c>
      <c r="U149" s="54">
        <f t="shared" si="7"/>
        <v>50418803</v>
      </c>
      <c r="V149" s="24" t="str">
        <f t="shared" si="8"/>
        <v>NA</v>
      </c>
      <c r="W149">
        <v>6.1</v>
      </c>
    </row>
    <row r="150" spans="10:23" x14ac:dyDescent="0.3">
      <c r="J150">
        <v>125000000</v>
      </c>
      <c r="K150">
        <v>209805005</v>
      </c>
      <c r="M150">
        <v>110000000</v>
      </c>
      <c r="N150">
        <v>102608827</v>
      </c>
      <c r="Q150" t="s">
        <v>741</v>
      </c>
      <c r="R150">
        <v>150000000</v>
      </c>
      <c r="S150">
        <v>82161969</v>
      </c>
      <c r="T150">
        <f t="shared" si="9"/>
        <v>-67838031</v>
      </c>
      <c r="U150" s="54" t="str">
        <f t="shared" si="7"/>
        <v>NA</v>
      </c>
      <c r="V150" s="24">
        <f t="shared" si="8"/>
        <v>-67838031</v>
      </c>
      <c r="W150">
        <v>6.3</v>
      </c>
    </row>
    <row r="151" spans="10:23" x14ac:dyDescent="0.3">
      <c r="J151">
        <v>125000000</v>
      </c>
      <c r="K151">
        <v>186830669</v>
      </c>
      <c r="M151">
        <v>112000000</v>
      </c>
      <c r="N151">
        <v>42776259</v>
      </c>
      <c r="Q151" t="s">
        <v>744</v>
      </c>
      <c r="R151">
        <v>145000000</v>
      </c>
      <c r="S151">
        <v>143523463</v>
      </c>
      <c r="T151">
        <f t="shared" si="9"/>
        <v>-1476537</v>
      </c>
      <c r="U151" s="54" t="str">
        <f t="shared" si="7"/>
        <v>NA</v>
      </c>
      <c r="V151" s="24">
        <f t="shared" si="8"/>
        <v>-1476537</v>
      </c>
      <c r="W151">
        <v>7.2</v>
      </c>
    </row>
    <row r="152" spans="10:23" x14ac:dyDescent="0.3">
      <c r="J152">
        <v>125000000</v>
      </c>
      <c r="K152">
        <v>163192114</v>
      </c>
      <c r="M152">
        <v>120000000</v>
      </c>
      <c r="N152">
        <v>98780042</v>
      </c>
      <c r="Q152" t="s">
        <v>748</v>
      </c>
      <c r="R152">
        <v>145000000</v>
      </c>
      <c r="S152">
        <v>209364921</v>
      </c>
      <c r="T152">
        <f t="shared" si="9"/>
        <v>64364921</v>
      </c>
      <c r="U152" s="54">
        <f t="shared" si="7"/>
        <v>64364921</v>
      </c>
      <c r="V152" s="24" t="str">
        <f t="shared" si="8"/>
        <v>NA</v>
      </c>
      <c r="W152">
        <v>7.4</v>
      </c>
    </row>
    <row r="153" spans="10:23" x14ac:dyDescent="0.3">
      <c r="J153">
        <v>65000000</v>
      </c>
      <c r="K153">
        <v>119412921</v>
      </c>
      <c r="M153">
        <v>110000000</v>
      </c>
      <c r="N153">
        <v>106369117</v>
      </c>
      <c r="Q153" t="s">
        <v>751</v>
      </c>
      <c r="R153">
        <v>145000000</v>
      </c>
      <c r="S153">
        <v>103400692</v>
      </c>
      <c r="T153">
        <f t="shared" si="9"/>
        <v>-41599308</v>
      </c>
      <c r="U153" s="54" t="str">
        <f t="shared" si="7"/>
        <v>NA</v>
      </c>
      <c r="V153" s="24">
        <f t="shared" si="8"/>
        <v>-41599308</v>
      </c>
      <c r="W153">
        <v>7.3</v>
      </c>
    </row>
    <row r="154" spans="10:23" x14ac:dyDescent="0.3">
      <c r="J154">
        <v>123000000</v>
      </c>
      <c r="K154">
        <v>260031035</v>
      </c>
      <c r="M154">
        <v>110000000</v>
      </c>
      <c r="N154">
        <v>50026353</v>
      </c>
      <c r="Q154" t="s">
        <v>756</v>
      </c>
      <c r="R154">
        <v>100000000</v>
      </c>
      <c r="S154">
        <v>110332737</v>
      </c>
      <c r="T154">
        <f t="shared" si="9"/>
        <v>10332737</v>
      </c>
      <c r="U154" s="54">
        <f t="shared" si="7"/>
        <v>10332737</v>
      </c>
      <c r="V154" s="24" t="str">
        <f t="shared" si="8"/>
        <v>NA</v>
      </c>
      <c r="W154">
        <v>6.1</v>
      </c>
    </row>
    <row r="155" spans="10:23" x14ac:dyDescent="0.3">
      <c r="J155">
        <v>125000000</v>
      </c>
      <c r="K155">
        <v>186739919</v>
      </c>
      <c r="M155">
        <v>110000000</v>
      </c>
      <c r="N155">
        <v>66002193</v>
      </c>
      <c r="Q155" t="s">
        <v>762</v>
      </c>
      <c r="R155">
        <v>140000000</v>
      </c>
      <c r="S155">
        <v>111110575</v>
      </c>
      <c r="T155">
        <f t="shared" si="9"/>
        <v>-28889425</v>
      </c>
      <c r="U155" s="54" t="str">
        <f t="shared" si="7"/>
        <v>NA</v>
      </c>
      <c r="V155" s="24">
        <f t="shared" si="8"/>
        <v>-28889425</v>
      </c>
      <c r="W155">
        <v>7.7</v>
      </c>
    </row>
    <row r="156" spans="10:23" x14ac:dyDescent="0.3">
      <c r="J156">
        <v>125000000</v>
      </c>
      <c r="K156">
        <v>215397307</v>
      </c>
      <c r="M156">
        <v>110000000</v>
      </c>
      <c r="N156">
        <v>85463309</v>
      </c>
      <c r="Q156" t="s">
        <v>767</v>
      </c>
      <c r="R156">
        <v>140000000</v>
      </c>
      <c r="S156">
        <v>65007045</v>
      </c>
      <c r="T156">
        <f t="shared" si="9"/>
        <v>-74992955</v>
      </c>
      <c r="U156" s="54" t="str">
        <f t="shared" si="7"/>
        <v>NA</v>
      </c>
      <c r="V156" s="24">
        <f t="shared" si="8"/>
        <v>-74992955</v>
      </c>
      <c r="W156">
        <v>6.1</v>
      </c>
    </row>
    <row r="157" spans="10:23" x14ac:dyDescent="0.3">
      <c r="J157">
        <v>140000000</v>
      </c>
      <c r="K157">
        <v>182618434</v>
      </c>
      <c r="M157">
        <v>105000000</v>
      </c>
      <c r="N157">
        <v>71017784</v>
      </c>
      <c r="Q157" t="s">
        <v>771</v>
      </c>
      <c r="R157">
        <v>150000000</v>
      </c>
      <c r="S157">
        <v>257704099</v>
      </c>
      <c r="T157">
        <f t="shared" si="9"/>
        <v>107704099</v>
      </c>
      <c r="U157" s="54">
        <f t="shared" si="7"/>
        <v>107704099</v>
      </c>
      <c r="V157" s="24" t="str">
        <f t="shared" si="8"/>
        <v>NA</v>
      </c>
      <c r="W157">
        <v>8</v>
      </c>
    </row>
    <row r="158" spans="10:23" x14ac:dyDescent="0.3">
      <c r="J158">
        <v>130000000</v>
      </c>
      <c r="K158">
        <v>131920333</v>
      </c>
      <c r="M158">
        <v>160000000</v>
      </c>
      <c r="N158">
        <v>48068396</v>
      </c>
      <c r="Q158" t="s">
        <v>774</v>
      </c>
      <c r="R158">
        <v>139000000</v>
      </c>
      <c r="S158">
        <v>403706375</v>
      </c>
      <c r="T158">
        <f t="shared" si="9"/>
        <v>264706375</v>
      </c>
      <c r="U158" s="54">
        <f t="shared" si="7"/>
        <v>264706375</v>
      </c>
      <c r="V158" s="24" t="str">
        <f t="shared" si="8"/>
        <v>NA</v>
      </c>
      <c r="W158">
        <v>7.3</v>
      </c>
    </row>
    <row r="159" spans="10:23" x14ac:dyDescent="0.3">
      <c r="J159">
        <v>120000000</v>
      </c>
      <c r="K159">
        <v>124976634</v>
      </c>
      <c r="M159">
        <v>110000000</v>
      </c>
      <c r="N159">
        <v>61656849</v>
      </c>
      <c r="Q159" t="s">
        <v>776</v>
      </c>
      <c r="R159">
        <v>145000000</v>
      </c>
      <c r="S159">
        <v>176997107</v>
      </c>
      <c r="T159">
        <f t="shared" si="9"/>
        <v>31997107</v>
      </c>
      <c r="U159" s="54">
        <f t="shared" si="7"/>
        <v>31997107</v>
      </c>
      <c r="V159" s="24" t="str">
        <f t="shared" si="8"/>
        <v>NA</v>
      </c>
      <c r="W159">
        <v>7.9</v>
      </c>
    </row>
    <row r="160" spans="10:23" x14ac:dyDescent="0.3">
      <c r="J160">
        <v>110000000</v>
      </c>
      <c r="K160">
        <v>115802596</v>
      </c>
      <c r="M160">
        <v>110000000</v>
      </c>
      <c r="N160">
        <v>24004159</v>
      </c>
      <c r="Q160" t="s">
        <v>778</v>
      </c>
      <c r="R160">
        <v>140000000</v>
      </c>
      <c r="S160">
        <v>31141074</v>
      </c>
      <c r="T160">
        <f t="shared" si="9"/>
        <v>-108858926</v>
      </c>
      <c r="U160" s="54" t="str">
        <f t="shared" si="7"/>
        <v>NA</v>
      </c>
      <c r="V160" s="24">
        <f t="shared" si="8"/>
        <v>-108858926</v>
      </c>
      <c r="W160">
        <v>5.5</v>
      </c>
    </row>
    <row r="161" spans="10:23" x14ac:dyDescent="0.3">
      <c r="J161">
        <v>113000000</v>
      </c>
      <c r="K161">
        <v>380262555</v>
      </c>
      <c r="M161">
        <v>107000000</v>
      </c>
      <c r="N161">
        <v>58183966</v>
      </c>
      <c r="Q161" t="s">
        <v>783</v>
      </c>
      <c r="R161">
        <v>135000000</v>
      </c>
      <c r="S161">
        <v>31704416</v>
      </c>
      <c r="T161">
        <f t="shared" si="9"/>
        <v>-103295584</v>
      </c>
      <c r="U161" s="54" t="str">
        <f t="shared" si="7"/>
        <v>NA</v>
      </c>
      <c r="V161" s="24">
        <f t="shared" si="8"/>
        <v>-103295584</v>
      </c>
      <c r="W161">
        <v>5</v>
      </c>
    </row>
    <row r="162" spans="10:23" x14ac:dyDescent="0.3">
      <c r="J162">
        <v>115000000</v>
      </c>
      <c r="K162">
        <v>310675583</v>
      </c>
      <c r="M162">
        <v>109000000</v>
      </c>
      <c r="N162">
        <v>100446895</v>
      </c>
      <c r="Q162" t="s">
        <v>788</v>
      </c>
      <c r="R162">
        <v>130000000</v>
      </c>
      <c r="S162">
        <v>107503316</v>
      </c>
      <c r="T162">
        <f t="shared" si="9"/>
        <v>-22496684</v>
      </c>
      <c r="U162" s="54" t="str">
        <f t="shared" si="7"/>
        <v>NA</v>
      </c>
      <c r="V162" s="24">
        <f t="shared" si="8"/>
        <v>-22496684</v>
      </c>
      <c r="W162">
        <v>7.7</v>
      </c>
    </row>
    <row r="163" spans="10:23" x14ac:dyDescent="0.3">
      <c r="J163">
        <v>115000000</v>
      </c>
      <c r="K163">
        <v>289907418</v>
      </c>
      <c r="M163">
        <v>130000000</v>
      </c>
      <c r="N163">
        <v>47396698</v>
      </c>
      <c r="Q163" t="s">
        <v>793</v>
      </c>
      <c r="R163">
        <v>140000000</v>
      </c>
      <c r="S163">
        <v>129734803</v>
      </c>
      <c r="T163">
        <f t="shared" si="9"/>
        <v>-10265197</v>
      </c>
      <c r="U163" s="54" t="str">
        <f t="shared" si="7"/>
        <v>NA</v>
      </c>
      <c r="V163" s="24">
        <f t="shared" si="8"/>
        <v>-10265197</v>
      </c>
      <c r="W163">
        <v>6.6</v>
      </c>
    </row>
    <row r="164" spans="10:23" x14ac:dyDescent="0.3">
      <c r="J164">
        <v>120000000</v>
      </c>
      <c r="K164">
        <v>132550960</v>
      </c>
      <c r="M164">
        <v>105000000</v>
      </c>
      <c r="N164">
        <v>104374107</v>
      </c>
      <c r="Q164" t="s">
        <v>798</v>
      </c>
      <c r="R164">
        <v>137000000</v>
      </c>
      <c r="S164">
        <v>132122995</v>
      </c>
      <c r="T164">
        <f t="shared" si="9"/>
        <v>-4877005</v>
      </c>
      <c r="U164" s="54" t="str">
        <f t="shared" si="7"/>
        <v>NA</v>
      </c>
      <c r="V164" s="24">
        <f t="shared" si="8"/>
        <v>-4877005</v>
      </c>
      <c r="W164">
        <v>5.7</v>
      </c>
    </row>
    <row r="165" spans="10:23" x14ac:dyDescent="0.3">
      <c r="J165">
        <v>115000000</v>
      </c>
      <c r="K165">
        <v>474544677</v>
      </c>
      <c r="M165">
        <v>126000000</v>
      </c>
      <c r="N165">
        <v>35799026</v>
      </c>
      <c r="Q165" t="s">
        <v>804</v>
      </c>
      <c r="R165">
        <v>130000000</v>
      </c>
      <c r="S165">
        <v>122512052</v>
      </c>
      <c r="T165">
        <f t="shared" si="9"/>
        <v>-7487948</v>
      </c>
      <c r="U165" s="54" t="str">
        <f t="shared" si="7"/>
        <v>NA</v>
      </c>
      <c r="V165" s="24">
        <f t="shared" si="8"/>
        <v>-7487948</v>
      </c>
      <c r="W165">
        <v>5.8</v>
      </c>
    </row>
    <row r="166" spans="10:23" x14ac:dyDescent="0.3">
      <c r="J166">
        <v>135000000</v>
      </c>
      <c r="K166">
        <v>187165546</v>
      </c>
      <c r="M166">
        <v>90000000</v>
      </c>
      <c r="N166">
        <v>6712451</v>
      </c>
      <c r="Q166" t="s">
        <v>808</v>
      </c>
      <c r="R166">
        <v>130000000</v>
      </c>
      <c r="S166">
        <v>68642452</v>
      </c>
      <c r="T166">
        <f t="shared" si="9"/>
        <v>-61357548</v>
      </c>
      <c r="U166" s="54" t="str">
        <f t="shared" si="7"/>
        <v>NA</v>
      </c>
      <c r="V166" s="24">
        <f t="shared" si="8"/>
        <v>-61357548</v>
      </c>
      <c r="W166">
        <v>6</v>
      </c>
    </row>
    <row r="167" spans="10:23" x14ac:dyDescent="0.3">
      <c r="J167">
        <v>125000000</v>
      </c>
      <c r="K167">
        <v>190871240</v>
      </c>
      <c r="M167">
        <v>100000000</v>
      </c>
      <c r="N167">
        <v>97030725</v>
      </c>
      <c r="Q167" t="s">
        <v>811</v>
      </c>
      <c r="R167">
        <v>137000000</v>
      </c>
      <c r="S167">
        <v>32131830</v>
      </c>
      <c r="T167">
        <f t="shared" si="9"/>
        <v>-104868170</v>
      </c>
      <c r="U167" s="54" t="str">
        <f t="shared" si="7"/>
        <v>NA</v>
      </c>
      <c r="V167" s="24">
        <f t="shared" si="8"/>
        <v>-104868170</v>
      </c>
      <c r="W167">
        <v>6.4</v>
      </c>
    </row>
    <row r="168" spans="10:23" x14ac:dyDescent="0.3">
      <c r="J168">
        <v>100000000</v>
      </c>
      <c r="K168">
        <v>274084951</v>
      </c>
      <c r="M168">
        <v>100000000</v>
      </c>
      <c r="N168">
        <v>65452312</v>
      </c>
      <c r="Q168" t="s">
        <v>816</v>
      </c>
      <c r="R168">
        <v>140000000</v>
      </c>
      <c r="S168">
        <v>176636816</v>
      </c>
      <c r="T168">
        <f t="shared" si="9"/>
        <v>36636816</v>
      </c>
      <c r="U168" s="54">
        <f t="shared" si="7"/>
        <v>36636816</v>
      </c>
      <c r="V168" s="24" t="str">
        <f t="shared" si="8"/>
        <v>NA</v>
      </c>
      <c r="W168">
        <v>6.9</v>
      </c>
    </row>
    <row r="169" spans="10:23" x14ac:dyDescent="0.3">
      <c r="J169">
        <v>110000000</v>
      </c>
      <c r="K169">
        <v>250863268</v>
      </c>
      <c r="M169">
        <v>100000000</v>
      </c>
      <c r="N169">
        <v>89296573</v>
      </c>
      <c r="Q169" t="s">
        <v>818</v>
      </c>
      <c r="R169">
        <v>135000000</v>
      </c>
      <c r="S169">
        <v>126930660</v>
      </c>
      <c r="T169">
        <f t="shared" si="9"/>
        <v>-8069340</v>
      </c>
      <c r="U169" s="54" t="str">
        <f t="shared" si="7"/>
        <v>NA</v>
      </c>
      <c r="V169" s="24">
        <f t="shared" si="8"/>
        <v>-8069340</v>
      </c>
      <c r="W169">
        <v>6.4</v>
      </c>
    </row>
    <row r="170" spans="10:23" x14ac:dyDescent="0.3">
      <c r="J170">
        <v>110000000</v>
      </c>
      <c r="K170">
        <v>155181732</v>
      </c>
      <c r="M170">
        <v>92000000</v>
      </c>
      <c r="N170">
        <v>85017401</v>
      </c>
      <c r="Q170" t="s">
        <v>822</v>
      </c>
      <c r="R170">
        <v>150000000</v>
      </c>
      <c r="S170">
        <v>93926386</v>
      </c>
      <c r="T170">
        <f t="shared" si="9"/>
        <v>-56073614</v>
      </c>
      <c r="U170" s="54" t="str">
        <f t="shared" si="7"/>
        <v>NA</v>
      </c>
      <c r="V170" s="24">
        <f t="shared" si="8"/>
        <v>-56073614</v>
      </c>
      <c r="W170">
        <v>7.4</v>
      </c>
    </row>
    <row r="171" spans="10:23" x14ac:dyDescent="0.3">
      <c r="J171">
        <v>110000000</v>
      </c>
      <c r="K171">
        <v>125332007</v>
      </c>
      <c r="M171">
        <v>100000000</v>
      </c>
      <c r="N171">
        <v>75030163</v>
      </c>
      <c r="Q171" t="s">
        <v>828</v>
      </c>
      <c r="R171">
        <v>120000000</v>
      </c>
      <c r="S171">
        <v>292298923</v>
      </c>
      <c r="T171">
        <f t="shared" si="9"/>
        <v>172298923</v>
      </c>
      <c r="U171" s="54">
        <f t="shared" si="7"/>
        <v>172298923</v>
      </c>
      <c r="V171" s="24" t="str">
        <f t="shared" si="8"/>
        <v>NA</v>
      </c>
      <c r="W171">
        <v>5.5</v>
      </c>
    </row>
    <row r="172" spans="10:23" x14ac:dyDescent="0.3">
      <c r="J172">
        <v>110000000</v>
      </c>
      <c r="K172">
        <v>113330342</v>
      </c>
      <c r="M172">
        <v>100000000</v>
      </c>
      <c r="N172">
        <v>77222184</v>
      </c>
      <c r="Q172" t="s">
        <v>832</v>
      </c>
      <c r="R172">
        <v>135000000</v>
      </c>
      <c r="S172">
        <v>63992328</v>
      </c>
      <c r="T172">
        <f t="shared" si="9"/>
        <v>-71007672</v>
      </c>
      <c r="U172" s="54" t="str">
        <f t="shared" si="7"/>
        <v>NA</v>
      </c>
      <c r="V172" s="24">
        <f t="shared" si="8"/>
        <v>-71007672</v>
      </c>
      <c r="W172">
        <v>5.9</v>
      </c>
    </row>
    <row r="173" spans="10:23" x14ac:dyDescent="0.3">
      <c r="J173">
        <v>110000000</v>
      </c>
      <c r="K173">
        <v>125531634</v>
      </c>
      <c r="M173">
        <v>100000000</v>
      </c>
      <c r="N173">
        <v>67631157</v>
      </c>
      <c r="Q173" t="s">
        <v>834</v>
      </c>
      <c r="R173">
        <v>150000000</v>
      </c>
      <c r="S173">
        <v>134518390</v>
      </c>
      <c r="T173">
        <f t="shared" si="9"/>
        <v>-15481610</v>
      </c>
      <c r="U173" s="54" t="str">
        <f t="shared" si="7"/>
        <v>NA</v>
      </c>
      <c r="V173" s="24">
        <f t="shared" si="8"/>
        <v>-15481610</v>
      </c>
      <c r="W173">
        <v>6.8</v>
      </c>
    </row>
    <row r="174" spans="10:23" x14ac:dyDescent="0.3">
      <c r="J174">
        <v>120000000</v>
      </c>
      <c r="K174">
        <v>186336103</v>
      </c>
      <c r="M174">
        <v>83000000</v>
      </c>
      <c r="N174">
        <v>66862068</v>
      </c>
      <c r="Q174" t="s">
        <v>838</v>
      </c>
      <c r="R174">
        <v>140000000</v>
      </c>
      <c r="S174">
        <v>52792307</v>
      </c>
      <c r="T174">
        <f t="shared" si="9"/>
        <v>-87207693</v>
      </c>
      <c r="U174" s="54" t="str">
        <f t="shared" si="7"/>
        <v>NA</v>
      </c>
      <c r="V174" s="24">
        <f t="shared" si="8"/>
        <v>-87207693</v>
      </c>
      <c r="W174">
        <v>6.8</v>
      </c>
    </row>
    <row r="175" spans="10:23" x14ac:dyDescent="0.3">
      <c r="J175">
        <v>110000000</v>
      </c>
      <c r="K175">
        <v>129995817</v>
      </c>
      <c r="M175">
        <v>100000000</v>
      </c>
      <c r="N175">
        <v>57366262</v>
      </c>
      <c r="Q175" t="s">
        <v>843</v>
      </c>
      <c r="R175">
        <v>135000000</v>
      </c>
      <c r="S175">
        <v>183635922</v>
      </c>
      <c r="T175">
        <f t="shared" si="9"/>
        <v>48635922</v>
      </c>
      <c r="U175" s="54">
        <f t="shared" si="7"/>
        <v>48635922</v>
      </c>
      <c r="V175" s="24" t="str">
        <f t="shared" si="8"/>
        <v>NA</v>
      </c>
      <c r="W175">
        <v>8.1</v>
      </c>
    </row>
    <row r="176" spans="10:23" x14ac:dyDescent="0.3">
      <c r="J176">
        <v>110000000</v>
      </c>
      <c r="K176">
        <v>142614158</v>
      </c>
      <c r="M176">
        <v>105000000</v>
      </c>
      <c r="N176">
        <v>54700065</v>
      </c>
      <c r="Q176" t="s">
        <v>847</v>
      </c>
      <c r="R176">
        <v>135000000</v>
      </c>
      <c r="S176">
        <v>83024900</v>
      </c>
      <c r="T176">
        <f t="shared" si="9"/>
        <v>-51975100</v>
      </c>
      <c r="U176" s="54" t="str">
        <f t="shared" si="7"/>
        <v>NA</v>
      </c>
      <c r="V176" s="24">
        <f t="shared" si="8"/>
        <v>-51975100</v>
      </c>
      <c r="W176">
        <v>6.5</v>
      </c>
    </row>
    <row r="177" spans="10:23" x14ac:dyDescent="0.3">
      <c r="J177">
        <v>110000000</v>
      </c>
      <c r="K177">
        <v>134520804</v>
      </c>
      <c r="M177">
        <v>102000000</v>
      </c>
      <c r="N177">
        <v>27098580</v>
      </c>
      <c r="Q177" t="s">
        <v>852</v>
      </c>
      <c r="R177">
        <v>135000000</v>
      </c>
      <c r="S177">
        <v>123207194</v>
      </c>
      <c r="T177">
        <f t="shared" si="9"/>
        <v>-11792806</v>
      </c>
      <c r="U177" s="54" t="str">
        <f t="shared" si="7"/>
        <v>NA</v>
      </c>
      <c r="V177" s="24">
        <f t="shared" si="8"/>
        <v>-11792806</v>
      </c>
      <c r="W177">
        <v>7.2</v>
      </c>
    </row>
    <row r="178" spans="10:23" x14ac:dyDescent="0.3">
      <c r="J178">
        <v>93000000</v>
      </c>
      <c r="K178">
        <v>313837577</v>
      </c>
      <c r="M178">
        <v>80000000</v>
      </c>
      <c r="N178">
        <v>55673333</v>
      </c>
      <c r="Q178" t="s">
        <v>855</v>
      </c>
      <c r="R178">
        <v>132000000</v>
      </c>
      <c r="S178">
        <v>83348920</v>
      </c>
      <c r="T178">
        <f t="shared" si="9"/>
        <v>-48651080</v>
      </c>
      <c r="U178" s="54" t="str">
        <f t="shared" si="7"/>
        <v>NA</v>
      </c>
      <c r="V178" s="24">
        <f t="shared" si="8"/>
        <v>-48651080</v>
      </c>
      <c r="W178">
        <v>6.7</v>
      </c>
    </row>
    <row r="179" spans="10:23" x14ac:dyDescent="0.3">
      <c r="J179">
        <v>120000000</v>
      </c>
      <c r="K179">
        <v>144795350</v>
      </c>
      <c r="M179">
        <v>100000000</v>
      </c>
      <c r="N179">
        <v>40198710</v>
      </c>
      <c r="Q179" t="s">
        <v>859</v>
      </c>
      <c r="R179">
        <v>110000000</v>
      </c>
      <c r="S179">
        <v>227137090</v>
      </c>
      <c r="T179">
        <f t="shared" si="9"/>
        <v>117137090</v>
      </c>
      <c r="U179" s="54">
        <f t="shared" si="7"/>
        <v>117137090</v>
      </c>
      <c r="V179" s="24" t="str">
        <f t="shared" si="8"/>
        <v>NA</v>
      </c>
      <c r="W179">
        <v>8.1</v>
      </c>
    </row>
    <row r="180" spans="10:23" x14ac:dyDescent="0.3">
      <c r="J180">
        <v>133000000</v>
      </c>
      <c r="K180">
        <v>140015224</v>
      </c>
      <c r="M180">
        <v>100000000</v>
      </c>
      <c r="N180">
        <v>72660029</v>
      </c>
      <c r="Q180" t="s">
        <v>863</v>
      </c>
      <c r="R180">
        <v>130000000</v>
      </c>
      <c r="S180">
        <v>215395021</v>
      </c>
      <c r="T180">
        <f t="shared" si="9"/>
        <v>85395021</v>
      </c>
      <c r="U180" s="54">
        <f t="shared" si="7"/>
        <v>85395021</v>
      </c>
      <c r="V180" s="24" t="str">
        <f t="shared" si="8"/>
        <v>NA</v>
      </c>
      <c r="W180">
        <v>7.6</v>
      </c>
    </row>
    <row r="181" spans="10:23" x14ac:dyDescent="0.3">
      <c r="J181">
        <v>108000000</v>
      </c>
      <c r="K181">
        <v>228430993</v>
      </c>
      <c r="M181">
        <v>140000000</v>
      </c>
      <c r="N181">
        <v>38120554</v>
      </c>
      <c r="Q181" t="s">
        <v>866</v>
      </c>
      <c r="R181">
        <v>130000000</v>
      </c>
      <c r="S181">
        <v>180191634</v>
      </c>
      <c r="T181">
        <f t="shared" si="9"/>
        <v>50191634</v>
      </c>
      <c r="U181" s="54">
        <f t="shared" si="7"/>
        <v>50191634</v>
      </c>
      <c r="V181" s="24" t="str">
        <f t="shared" si="8"/>
        <v>NA</v>
      </c>
      <c r="W181">
        <v>7.4</v>
      </c>
    </row>
    <row r="182" spans="10:23" x14ac:dyDescent="0.3">
      <c r="J182">
        <v>90000000</v>
      </c>
      <c r="K182">
        <v>101643008</v>
      </c>
      <c r="M182">
        <v>100000000</v>
      </c>
      <c r="N182">
        <v>49392095</v>
      </c>
      <c r="Q182" t="s">
        <v>870</v>
      </c>
      <c r="R182">
        <v>130000000</v>
      </c>
      <c r="S182">
        <v>424645577</v>
      </c>
      <c r="T182">
        <f t="shared" si="9"/>
        <v>294645577</v>
      </c>
      <c r="U182" s="54">
        <f t="shared" si="7"/>
        <v>294645577</v>
      </c>
      <c r="V182" s="24" t="str">
        <f t="shared" si="8"/>
        <v>NA</v>
      </c>
      <c r="W182">
        <v>7.6</v>
      </c>
    </row>
    <row r="183" spans="10:23" x14ac:dyDescent="0.3">
      <c r="J183">
        <v>103000000</v>
      </c>
      <c r="K183">
        <v>187670866</v>
      </c>
      <c r="M183">
        <v>90000000</v>
      </c>
      <c r="N183">
        <v>39292022</v>
      </c>
      <c r="Q183" t="s">
        <v>873</v>
      </c>
      <c r="R183">
        <v>135000000</v>
      </c>
      <c r="S183">
        <v>177343675</v>
      </c>
      <c r="T183">
        <f t="shared" si="9"/>
        <v>42343675</v>
      </c>
      <c r="U183" s="54">
        <f t="shared" si="7"/>
        <v>42343675</v>
      </c>
      <c r="V183" s="24" t="str">
        <f t="shared" si="8"/>
        <v>NA</v>
      </c>
      <c r="W183">
        <v>6.7</v>
      </c>
    </row>
    <row r="184" spans="10:23" x14ac:dyDescent="0.3">
      <c r="J184">
        <v>102000000</v>
      </c>
      <c r="K184">
        <v>132014112</v>
      </c>
      <c r="M184">
        <v>105000000</v>
      </c>
      <c r="N184">
        <v>28772222</v>
      </c>
      <c r="Q184" t="s">
        <v>879</v>
      </c>
      <c r="R184">
        <v>132000000</v>
      </c>
      <c r="S184">
        <v>234277056</v>
      </c>
      <c r="T184">
        <f t="shared" si="9"/>
        <v>102277056</v>
      </c>
      <c r="U184" s="54">
        <f t="shared" si="7"/>
        <v>102277056</v>
      </c>
      <c r="V184" s="24" t="str">
        <f t="shared" si="8"/>
        <v>NA</v>
      </c>
      <c r="W184">
        <v>6.5</v>
      </c>
    </row>
    <row r="185" spans="10:23" x14ac:dyDescent="0.3">
      <c r="J185">
        <v>100000000</v>
      </c>
      <c r="K185">
        <v>261970615</v>
      </c>
      <c r="M185">
        <v>84000000</v>
      </c>
      <c r="N185">
        <v>17010646</v>
      </c>
      <c r="Q185" t="s">
        <v>883</v>
      </c>
      <c r="R185">
        <v>130000000</v>
      </c>
      <c r="S185">
        <v>138396624</v>
      </c>
      <c r="T185">
        <f t="shared" si="9"/>
        <v>8396624</v>
      </c>
      <c r="U185" s="54">
        <f t="shared" si="7"/>
        <v>8396624</v>
      </c>
      <c r="V185" s="24" t="str">
        <f t="shared" si="8"/>
        <v>NA</v>
      </c>
      <c r="W185">
        <v>6.6</v>
      </c>
    </row>
    <row r="186" spans="10:23" x14ac:dyDescent="0.3">
      <c r="J186">
        <v>150000000</v>
      </c>
      <c r="K186">
        <v>167007184</v>
      </c>
      <c r="M186">
        <v>100000000</v>
      </c>
      <c r="N186">
        <v>24985612</v>
      </c>
      <c r="Q186" t="s">
        <v>887</v>
      </c>
      <c r="R186">
        <v>130000000</v>
      </c>
      <c r="S186">
        <v>149234747</v>
      </c>
      <c r="T186">
        <f t="shared" si="9"/>
        <v>19234747</v>
      </c>
      <c r="U186" s="54">
        <f t="shared" si="7"/>
        <v>19234747</v>
      </c>
      <c r="V186" s="24" t="str">
        <f t="shared" si="8"/>
        <v>NA</v>
      </c>
      <c r="W186">
        <v>6.7</v>
      </c>
    </row>
    <row r="187" spans="10:23" x14ac:dyDescent="0.3">
      <c r="J187">
        <v>100000000</v>
      </c>
      <c r="K187">
        <v>180011740</v>
      </c>
      <c r="M187">
        <v>100000000</v>
      </c>
      <c r="N187">
        <v>4411102</v>
      </c>
      <c r="Q187" t="s">
        <v>891</v>
      </c>
      <c r="R187">
        <v>110000000</v>
      </c>
      <c r="S187">
        <v>118311368</v>
      </c>
      <c r="T187">
        <f t="shared" si="9"/>
        <v>8311368</v>
      </c>
      <c r="U187" s="54">
        <f t="shared" si="7"/>
        <v>8311368</v>
      </c>
      <c r="V187" s="24" t="str">
        <f t="shared" si="8"/>
        <v>NA</v>
      </c>
      <c r="W187">
        <v>6.4</v>
      </c>
    </row>
    <row r="188" spans="10:23" x14ac:dyDescent="0.3">
      <c r="J188">
        <v>102000000</v>
      </c>
      <c r="K188">
        <v>204843350</v>
      </c>
      <c r="M188">
        <v>100000000</v>
      </c>
      <c r="N188">
        <v>35024475</v>
      </c>
      <c r="Q188" t="s">
        <v>895</v>
      </c>
      <c r="R188">
        <v>125000000</v>
      </c>
      <c r="S188">
        <v>101160529</v>
      </c>
      <c r="T188">
        <f t="shared" si="9"/>
        <v>-23839471</v>
      </c>
      <c r="U188" s="54" t="str">
        <f t="shared" si="7"/>
        <v>NA</v>
      </c>
      <c r="V188" s="24">
        <f t="shared" si="8"/>
        <v>-23839471</v>
      </c>
      <c r="W188">
        <v>5.8</v>
      </c>
    </row>
    <row r="189" spans="10:23" x14ac:dyDescent="0.3">
      <c r="J189">
        <v>100000000</v>
      </c>
      <c r="K189">
        <v>130127620</v>
      </c>
      <c r="M189">
        <v>100000000</v>
      </c>
      <c r="N189">
        <v>77679638</v>
      </c>
      <c r="Q189" t="s">
        <v>900</v>
      </c>
      <c r="R189">
        <v>135000000</v>
      </c>
      <c r="S189">
        <v>77564037</v>
      </c>
      <c r="T189">
        <f t="shared" si="9"/>
        <v>-57435963</v>
      </c>
      <c r="U189" s="54" t="str">
        <f t="shared" si="7"/>
        <v>NA</v>
      </c>
      <c r="V189" s="24">
        <f t="shared" si="8"/>
        <v>-57435963</v>
      </c>
      <c r="W189">
        <v>7.4</v>
      </c>
    </row>
    <row r="190" spans="10:23" x14ac:dyDescent="0.3">
      <c r="J190">
        <v>115000000</v>
      </c>
      <c r="K190">
        <v>146282411</v>
      </c>
      <c r="M190">
        <v>94000000</v>
      </c>
      <c r="N190">
        <v>9213</v>
      </c>
      <c r="Q190" t="s">
        <v>905</v>
      </c>
      <c r="R190">
        <v>130000000</v>
      </c>
      <c r="S190">
        <v>249358727</v>
      </c>
      <c r="T190">
        <f t="shared" si="9"/>
        <v>119358727</v>
      </c>
      <c r="U190" s="54">
        <f t="shared" si="7"/>
        <v>119358727</v>
      </c>
      <c r="V190" s="24" t="str">
        <f t="shared" si="8"/>
        <v>NA</v>
      </c>
      <c r="W190">
        <v>7.8</v>
      </c>
    </row>
    <row r="191" spans="10:23" x14ac:dyDescent="0.3">
      <c r="J191">
        <v>100000000</v>
      </c>
      <c r="K191">
        <v>148383780</v>
      </c>
      <c r="M191">
        <v>100000000</v>
      </c>
      <c r="N191">
        <v>58867694</v>
      </c>
      <c r="Q191" t="s">
        <v>287</v>
      </c>
      <c r="R191">
        <v>130000000</v>
      </c>
      <c r="S191">
        <v>49551662</v>
      </c>
      <c r="T191">
        <f t="shared" si="9"/>
        <v>-80448338</v>
      </c>
      <c r="U191" s="54" t="str">
        <f t="shared" si="7"/>
        <v>NA</v>
      </c>
      <c r="V191" s="24">
        <f t="shared" si="8"/>
        <v>-80448338</v>
      </c>
      <c r="W191">
        <v>6.6</v>
      </c>
    </row>
    <row r="192" spans="10:23" x14ac:dyDescent="0.3">
      <c r="J192">
        <v>100000000</v>
      </c>
      <c r="K192">
        <v>119219978</v>
      </c>
      <c r="M192">
        <v>90000000</v>
      </c>
      <c r="N192">
        <v>59475623</v>
      </c>
      <c r="Q192" t="s">
        <v>910</v>
      </c>
      <c r="R192">
        <v>130000000</v>
      </c>
      <c r="S192">
        <v>60522097</v>
      </c>
      <c r="T192">
        <f t="shared" si="9"/>
        <v>-69477903</v>
      </c>
      <c r="U192" s="54" t="str">
        <f t="shared" si="7"/>
        <v>NA</v>
      </c>
      <c r="V192" s="24">
        <f t="shared" si="8"/>
        <v>-69477903</v>
      </c>
      <c r="W192">
        <v>4.9000000000000004</v>
      </c>
    </row>
    <row r="193" spans="10:23" x14ac:dyDescent="0.3">
      <c r="J193">
        <v>100000000</v>
      </c>
      <c r="K193">
        <v>101228120</v>
      </c>
      <c r="M193">
        <v>95000000</v>
      </c>
      <c r="N193">
        <v>86897182</v>
      </c>
      <c r="Q193" t="s">
        <v>912</v>
      </c>
      <c r="R193">
        <v>127500000</v>
      </c>
      <c r="S193">
        <v>137748063</v>
      </c>
      <c r="T193">
        <f t="shared" si="9"/>
        <v>10248063</v>
      </c>
      <c r="U193" s="54">
        <f t="shared" si="7"/>
        <v>10248063</v>
      </c>
      <c r="V193" s="24" t="str">
        <f t="shared" si="8"/>
        <v>NA</v>
      </c>
      <c r="W193">
        <v>6.5</v>
      </c>
    </row>
    <row r="194" spans="10:23" x14ac:dyDescent="0.3">
      <c r="J194">
        <v>100000000</v>
      </c>
      <c r="K194">
        <v>162804648</v>
      </c>
      <c r="M194">
        <v>93000000</v>
      </c>
      <c r="N194">
        <v>63540020</v>
      </c>
      <c r="Q194" t="s">
        <v>918</v>
      </c>
      <c r="R194">
        <v>127000000</v>
      </c>
      <c r="S194">
        <v>113733726</v>
      </c>
      <c r="T194">
        <f t="shared" si="9"/>
        <v>-13266274</v>
      </c>
      <c r="U194" s="54" t="str">
        <f t="shared" si="7"/>
        <v>NA</v>
      </c>
      <c r="V194" s="24">
        <f t="shared" si="8"/>
        <v>-13266274</v>
      </c>
      <c r="W194">
        <v>6.2</v>
      </c>
    </row>
    <row r="195" spans="10:23" x14ac:dyDescent="0.3">
      <c r="J195">
        <v>100000000</v>
      </c>
      <c r="K195">
        <v>100117603</v>
      </c>
      <c r="M195">
        <v>100000000</v>
      </c>
      <c r="N195">
        <v>95328937</v>
      </c>
      <c r="Q195" t="s">
        <v>920</v>
      </c>
      <c r="R195">
        <v>130000000</v>
      </c>
      <c r="S195">
        <v>148337537</v>
      </c>
      <c r="T195">
        <f t="shared" si="9"/>
        <v>18337537</v>
      </c>
      <c r="U195" s="54">
        <f t="shared" ref="U195:U258" si="10">IF(T195&gt;0,T195,"NA")</f>
        <v>18337537</v>
      </c>
      <c r="V195" s="24" t="str">
        <f t="shared" ref="V195:V258" si="11">IF(T195&lt;0,T195,"NA")</f>
        <v>NA</v>
      </c>
      <c r="W195">
        <v>7.3</v>
      </c>
    </row>
    <row r="196" spans="10:23" x14ac:dyDescent="0.3">
      <c r="J196">
        <v>100000000</v>
      </c>
      <c r="K196">
        <v>173005002</v>
      </c>
      <c r="M196">
        <v>95000000</v>
      </c>
      <c r="N196">
        <v>50802661</v>
      </c>
      <c r="Q196" t="s">
        <v>924</v>
      </c>
      <c r="R196">
        <v>125000000</v>
      </c>
      <c r="S196">
        <v>317557891</v>
      </c>
      <c r="T196">
        <f t="shared" ref="T196:T259" si="12">S196-R196</f>
        <v>192557891</v>
      </c>
      <c r="U196" s="54">
        <f t="shared" si="10"/>
        <v>192557891</v>
      </c>
      <c r="V196" s="24" t="str">
        <f t="shared" si="11"/>
        <v>NA</v>
      </c>
      <c r="W196">
        <v>7.5</v>
      </c>
    </row>
    <row r="197" spans="10:23" x14ac:dyDescent="0.3">
      <c r="J197">
        <v>100000000</v>
      </c>
      <c r="K197">
        <v>107515297</v>
      </c>
      <c r="M197">
        <v>65000000</v>
      </c>
      <c r="N197">
        <v>43982842</v>
      </c>
      <c r="Q197" t="s">
        <v>928</v>
      </c>
      <c r="R197">
        <v>130000000</v>
      </c>
      <c r="S197">
        <v>33592415</v>
      </c>
      <c r="T197">
        <f t="shared" si="12"/>
        <v>-96407585</v>
      </c>
      <c r="U197" s="54" t="str">
        <f t="shared" si="10"/>
        <v>NA</v>
      </c>
      <c r="V197" s="24">
        <f t="shared" si="11"/>
        <v>-96407585</v>
      </c>
      <c r="W197">
        <v>5.6</v>
      </c>
    </row>
    <row r="198" spans="10:23" x14ac:dyDescent="0.3">
      <c r="J198">
        <v>100000000</v>
      </c>
      <c r="K198">
        <v>116866727</v>
      </c>
      <c r="M198">
        <v>95000000</v>
      </c>
      <c r="N198">
        <v>17176900</v>
      </c>
      <c r="Q198" t="s">
        <v>932</v>
      </c>
      <c r="R198">
        <v>140000000</v>
      </c>
      <c r="S198">
        <v>305388685</v>
      </c>
      <c r="T198">
        <f t="shared" si="12"/>
        <v>165388685</v>
      </c>
      <c r="U198" s="54">
        <f t="shared" si="10"/>
        <v>165388685</v>
      </c>
      <c r="V198" s="24" t="str">
        <f t="shared" si="11"/>
        <v>NA</v>
      </c>
      <c r="W198">
        <v>8.1</v>
      </c>
    </row>
    <row r="199" spans="10:23" x14ac:dyDescent="0.3">
      <c r="J199">
        <v>100000000</v>
      </c>
      <c r="K199">
        <v>184031112</v>
      </c>
      <c r="M199">
        <v>100000000</v>
      </c>
      <c r="N199">
        <v>23014504</v>
      </c>
      <c r="Q199" t="s">
        <v>934</v>
      </c>
      <c r="R199">
        <v>125000000</v>
      </c>
      <c r="S199">
        <v>337103873</v>
      </c>
      <c r="T199">
        <f t="shared" si="12"/>
        <v>212103873</v>
      </c>
      <c r="U199" s="54">
        <f t="shared" si="10"/>
        <v>212103873</v>
      </c>
      <c r="V199" s="24" t="str">
        <f t="shared" si="11"/>
        <v>NA</v>
      </c>
      <c r="W199">
        <v>6.7</v>
      </c>
    </row>
    <row r="200" spans="10:23" x14ac:dyDescent="0.3">
      <c r="J200">
        <v>99000000</v>
      </c>
      <c r="K200">
        <v>130174897</v>
      </c>
      <c r="M200">
        <v>90000000</v>
      </c>
      <c r="N200">
        <v>71148699</v>
      </c>
      <c r="Q200" t="s">
        <v>936</v>
      </c>
      <c r="R200">
        <v>125000000</v>
      </c>
      <c r="S200">
        <v>217536138</v>
      </c>
      <c r="T200">
        <f t="shared" si="12"/>
        <v>92536138</v>
      </c>
      <c r="U200" s="54">
        <f t="shared" si="10"/>
        <v>92536138</v>
      </c>
      <c r="V200" s="24" t="str">
        <f t="shared" si="11"/>
        <v>NA</v>
      </c>
      <c r="W200">
        <v>6.6</v>
      </c>
    </row>
    <row r="201" spans="10:23" x14ac:dyDescent="0.3">
      <c r="J201">
        <v>10000000</v>
      </c>
      <c r="K201">
        <v>10200000</v>
      </c>
      <c r="M201">
        <v>92000000</v>
      </c>
      <c r="N201">
        <v>67344392</v>
      </c>
      <c r="Q201" t="s">
        <v>940</v>
      </c>
      <c r="R201">
        <v>103000000</v>
      </c>
      <c r="S201">
        <v>131536019</v>
      </c>
      <c r="T201">
        <f t="shared" si="12"/>
        <v>28536019</v>
      </c>
      <c r="U201" s="54">
        <f t="shared" si="10"/>
        <v>28536019</v>
      </c>
      <c r="V201" s="24" t="str">
        <f t="shared" si="11"/>
        <v>NA</v>
      </c>
      <c r="W201">
        <v>6.4</v>
      </c>
    </row>
    <row r="202" spans="10:23" x14ac:dyDescent="0.3">
      <c r="J202">
        <v>98000000</v>
      </c>
      <c r="K202">
        <v>202007640</v>
      </c>
      <c r="M202">
        <v>107000000</v>
      </c>
      <c r="N202">
        <v>22406362</v>
      </c>
      <c r="Q202" t="s">
        <v>946</v>
      </c>
      <c r="R202">
        <v>110000000</v>
      </c>
      <c r="S202">
        <v>214948780</v>
      </c>
      <c r="T202">
        <f t="shared" si="12"/>
        <v>104948780</v>
      </c>
      <c r="U202" s="54">
        <f t="shared" si="10"/>
        <v>104948780</v>
      </c>
      <c r="V202" s="24" t="str">
        <f t="shared" si="11"/>
        <v>NA</v>
      </c>
      <c r="W202">
        <v>7.5</v>
      </c>
    </row>
    <row r="203" spans="10:23" x14ac:dyDescent="0.3">
      <c r="J203">
        <v>92000000</v>
      </c>
      <c r="K203">
        <v>108638745</v>
      </c>
      <c r="M203">
        <v>98000000</v>
      </c>
      <c r="N203">
        <v>11000000</v>
      </c>
      <c r="Q203" t="s">
        <v>950</v>
      </c>
      <c r="R203">
        <v>125000000</v>
      </c>
      <c r="S203">
        <v>209805005</v>
      </c>
      <c r="T203">
        <f t="shared" si="12"/>
        <v>84805005</v>
      </c>
      <c r="U203" s="54">
        <f t="shared" si="10"/>
        <v>84805005</v>
      </c>
      <c r="V203" s="24" t="str">
        <f t="shared" si="11"/>
        <v>NA</v>
      </c>
      <c r="W203">
        <v>7.3</v>
      </c>
    </row>
    <row r="204" spans="10:23" x14ac:dyDescent="0.3">
      <c r="J204">
        <v>95000000</v>
      </c>
      <c r="K204">
        <v>161317423</v>
      </c>
      <c r="M204">
        <v>95000000</v>
      </c>
      <c r="N204">
        <v>88761720</v>
      </c>
      <c r="Q204" t="s">
        <v>952</v>
      </c>
      <c r="R204">
        <v>125000000</v>
      </c>
      <c r="S204">
        <v>186830669</v>
      </c>
      <c r="T204">
        <f t="shared" si="12"/>
        <v>61830669</v>
      </c>
      <c r="U204" s="54">
        <f t="shared" si="10"/>
        <v>61830669</v>
      </c>
      <c r="V204" s="24" t="str">
        <f t="shared" si="11"/>
        <v>NA</v>
      </c>
      <c r="W204">
        <v>7.5</v>
      </c>
    </row>
    <row r="205" spans="10:23" x14ac:dyDescent="0.3">
      <c r="J205">
        <v>95000000</v>
      </c>
      <c r="K205">
        <v>201148159</v>
      </c>
      <c r="M205">
        <v>100000000</v>
      </c>
      <c r="N205">
        <v>81557479</v>
      </c>
      <c r="Q205" t="s">
        <v>956</v>
      </c>
      <c r="R205">
        <v>125000000</v>
      </c>
      <c r="S205">
        <v>163192114</v>
      </c>
      <c r="T205">
        <f t="shared" si="12"/>
        <v>38192114</v>
      </c>
      <c r="U205" s="54">
        <f t="shared" si="10"/>
        <v>38192114</v>
      </c>
      <c r="V205" s="24" t="str">
        <f t="shared" si="11"/>
        <v>NA</v>
      </c>
      <c r="W205">
        <v>5.8</v>
      </c>
    </row>
    <row r="206" spans="10:23" x14ac:dyDescent="0.3">
      <c r="J206">
        <v>94000000</v>
      </c>
      <c r="K206">
        <v>380838870</v>
      </c>
      <c r="M206">
        <v>90000000</v>
      </c>
      <c r="N206">
        <v>58229120</v>
      </c>
      <c r="Q206" t="s">
        <v>959</v>
      </c>
      <c r="R206">
        <v>65000000</v>
      </c>
      <c r="S206">
        <v>119412921</v>
      </c>
      <c r="T206">
        <f t="shared" si="12"/>
        <v>54412921</v>
      </c>
      <c r="U206" s="54">
        <f t="shared" si="10"/>
        <v>54412921</v>
      </c>
      <c r="V206" s="24" t="str">
        <f t="shared" si="11"/>
        <v>NA</v>
      </c>
      <c r="W206">
        <v>7.5</v>
      </c>
    </row>
    <row r="207" spans="10:23" x14ac:dyDescent="0.3">
      <c r="J207">
        <v>94000000</v>
      </c>
      <c r="K207">
        <v>377019252</v>
      </c>
      <c r="M207">
        <v>120000000</v>
      </c>
      <c r="N207">
        <v>84037039</v>
      </c>
      <c r="Q207" t="s">
        <v>965</v>
      </c>
      <c r="R207">
        <v>85000000</v>
      </c>
      <c r="S207">
        <v>32694788</v>
      </c>
      <c r="T207">
        <f t="shared" si="12"/>
        <v>-52305212</v>
      </c>
      <c r="U207" s="54" t="str">
        <f t="shared" si="10"/>
        <v>NA</v>
      </c>
      <c r="V207" s="24">
        <f t="shared" si="11"/>
        <v>-52305212</v>
      </c>
      <c r="W207">
        <v>6.6</v>
      </c>
    </row>
    <row r="208" spans="10:23" x14ac:dyDescent="0.3">
      <c r="J208">
        <v>94000000</v>
      </c>
      <c r="K208">
        <v>340478898</v>
      </c>
      <c r="M208">
        <v>90000000</v>
      </c>
      <c r="N208">
        <v>85884815</v>
      </c>
      <c r="Q208" t="s">
        <v>970</v>
      </c>
      <c r="R208">
        <v>125000000</v>
      </c>
      <c r="S208">
        <v>113165635</v>
      </c>
      <c r="T208">
        <f t="shared" si="12"/>
        <v>-11834365</v>
      </c>
      <c r="U208" s="54" t="str">
        <f t="shared" si="10"/>
        <v>NA</v>
      </c>
      <c r="V208" s="24">
        <f t="shared" si="11"/>
        <v>-11834365</v>
      </c>
      <c r="W208">
        <v>6.7</v>
      </c>
    </row>
    <row r="209" spans="10:23" x14ac:dyDescent="0.3">
      <c r="J209">
        <v>115000000</v>
      </c>
      <c r="K209">
        <v>131144183</v>
      </c>
      <c r="M209">
        <v>88000000</v>
      </c>
      <c r="N209">
        <v>78747585</v>
      </c>
      <c r="Q209" t="s">
        <v>975</v>
      </c>
      <c r="R209">
        <v>125000000</v>
      </c>
      <c r="S209">
        <v>107285004</v>
      </c>
      <c r="T209">
        <f t="shared" si="12"/>
        <v>-17714996</v>
      </c>
      <c r="U209" s="54" t="str">
        <f t="shared" si="10"/>
        <v>NA</v>
      </c>
      <c r="V209" s="24">
        <f t="shared" si="11"/>
        <v>-17714996</v>
      </c>
      <c r="W209">
        <v>3.7</v>
      </c>
    </row>
    <row r="210" spans="10:23" x14ac:dyDescent="0.3">
      <c r="J210">
        <v>93000000</v>
      </c>
      <c r="K210">
        <v>181166115</v>
      </c>
      <c r="M210">
        <v>100000000</v>
      </c>
      <c r="N210">
        <v>78616689</v>
      </c>
      <c r="Q210" t="s">
        <v>981</v>
      </c>
      <c r="R210">
        <v>123000000</v>
      </c>
      <c r="S210">
        <v>260031035</v>
      </c>
      <c r="T210">
        <f t="shared" si="12"/>
        <v>137031035</v>
      </c>
      <c r="U210" s="54">
        <f t="shared" si="10"/>
        <v>137031035</v>
      </c>
      <c r="V210" s="24" t="str">
        <f t="shared" si="11"/>
        <v>NA</v>
      </c>
      <c r="W210">
        <v>6</v>
      </c>
    </row>
    <row r="211" spans="10:23" x14ac:dyDescent="0.3">
      <c r="J211">
        <v>93000000</v>
      </c>
      <c r="K211">
        <v>176740650</v>
      </c>
      <c r="M211">
        <v>90000000</v>
      </c>
      <c r="N211">
        <v>75817994</v>
      </c>
      <c r="Q211" t="s">
        <v>986</v>
      </c>
      <c r="R211">
        <v>125000000</v>
      </c>
      <c r="S211">
        <v>186739919</v>
      </c>
      <c r="T211">
        <f t="shared" si="12"/>
        <v>61739919</v>
      </c>
      <c r="U211" s="54">
        <f t="shared" si="10"/>
        <v>61739919</v>
      </c>
      <c r="V211" s="24" t="str">
        <f t="shared" si="11"/>
        <v>NA</v>
      </c>
      <c r="W211">
        <v>6.4</v>
      </c>
    </row>
    <row r="212" spans="10:23" x14ac:dyDescent="0.3">
      <c r="J212">
        <v>92000000</v>
      </c>
      <c r="K212">
        <v>261437578</v>
      </c>
      <c r="M212">
        <v>95000000</v>
      </c>
      <c r="N212">
        <v>73209340</v>
      </c>
      <c r="Q212" t="s">
        <v>988</v>
      </c>
      <c r="R212">
        <v>125000000</v>
      </c>
      <c r="S212">
        <v>215397307</v>
      </c>
      <c r="T212">
        <f t="shared" si="12"/>
        <v>90397307</v>
      </c>
      <c r="U212" s="54">
        <f t="shared" si="10"/>
        <v>90397307</v>
      </c>
      <c r="V212" s="24" t="str">
        <f t="shared" si="11"/>
        <v>NA</v>
      </c>
      <c r="W212">
        <v>6.1</v>
      </c>
    </row>
    <row r="213" spans="10:23" x14ac:dyDescent="0.3">
      <c r="J213">
        <v>90000000</v>
      </c>
      <c r="K213">
        <v>250147615</v>
      </c>
      <c r="M213">
        <v>80000000</v>
      </c>
      <c r="N213">
        <v>72515360</v>
      </c>
      <c r="Q213" t="s">
        <v>992</v>
      </c>
      <c r="R213">
        <v>140000000</v>
      </c>
      <c r="S213">
        <v>182618434</v>
      </c>
      <c r="T213">
        <f t="shared" si="12"/>
        <v>42618434</v>
      </c>
      <c r="U213" s="54">
        <f t="shared" si="10"/>
        <v>42618434</v>
      </c>
      <c r="V213" s="24" t="str">
        <f t="shared" si="11"/>
        <v>NA</v>
      </c>
      <c r="W213">
        <v>6.4</v>
      </c>
    </row>
    <row r="214" spans="10:23" x14ac:dyDescent="0.3">
      <c r="J214">
        <v>90000000</v>
      </c>
      <c r="K214">
        <v>245823397</v>
      </c>
      <c r="M214">
        <v>90000000</v>
      </c>
      <c r="N214">
        <v>68558662</v>
      </c>
      <c r="Q214" t="s">
        <v>997</v>
      </c>
      <c r="R214">
        <v>130000000</v>
      </c>
      <c r="S214">
        <v>131920333</v>
      </c>
      <c r="T214">
        <f t="shared" si="12"/>
        <v>1920333</v>
      </c>
      <c r="U214" s="54">
        <f t="shared" si="10"/>
        <v>1920333</v>
      </c>
      <c r="V214" s="24" t="str">
        <f t="shared" si="11"/>
        <v>NA</v>
      </c>
      <c r="W214">
        <v>5.6</v>
      </c>
    </row>
    <row r="215" spans="10:23" x14ac:dyDescent="0.3">
      <c r="J215">
        <v>90000000</v>
      </c>
      <c r="K215">
        <v>226138454</v>
      </c>
      <c r="M215">
        <v>95000000</v>
      </c>
      <c r="N215">
        <v>65653758</v>
      </c>
      <c r="Q215" t="s">
        <v>1001</v>
      </c>
      <c r="R215">
        <v>120000000</v>
      </c>
      <c r="S215">
        <v>124976634</v>
      </c>
      <c r="T215">
        <f t="shared" si="12"/>
        <v>4976634</v>
      </c>
      <c r="U215" s="54">
        <f t="shared" si="10"/>
        <v>4976634</v>
      </c>
      <c r="V215" s="24" t="str">
        <f t="shared" si="11"/>
        <v>NA</v>
      </c>
      <c r="W215">
        <v>8</v>
      </c>
    </row>
    <row r="216" spans="10:23" x14ac:dyDescent="0.3">
      <c r="J216">
        <v>100000000</v>
      </c>
      <c r="K216">
        <v>155370362</v>
      </c>
      <c r="M216">
        <v>90000000</v>
      </c>
      <c r="N216">
        <v>64685359</v>
      </c>
      <c r="Q216" t="s">
        <v>1005</v>
      </c>
      <c r="R216">
        <v>110000000</v>
      </c>
      <c r="S216">
        <v>115802596</v>
      </c>
      <c r="T216">
        <f t="shared" si="12"/>
        <v>5802596</v>
      </c>
      <c r="U216" s="54">
        <f t="shared" si="10"/>
        <v>5802596</v>
      </c>
      <c r="V216" s="24" t="str">
        <f t="shared" si="11"/>
        <v>NA</v>
      </c>
      <c r="W216">
        <v>5.2</v>
      </c>
    </row>
    <row r="217" spans="10:23" x14ac:dyDescent="0.3">
      <c r="J217">
        <v>100000000</v>
      </c>
      <c r="K217">
        <v>124870275</v>
      </c>
      <c r="M217">
        <v>68000000</v>
      </c>
      <c r="N217">
        <v>61355436</v>
      </c>
      <c r="Q217" t="s">
        <v>1010</v>
      </c>
      <c r="R217">
        <v>120000000</v>
      </c>
      <c r="S217">
        <v>108521835</v>
      </c>
      <c r="T217">
        <f t="shared" si="12"/>
        <v>-11478165</v>
      </c>
      <c r="U217" s="54" t="str">
        <f t="shared" si="10"/>
        <v>NA</v>
      </c>
      <c r="V217" s="24">
        <f t="shared" si="11"/>
        <v>-11478165</v>
      </c>
      <c r="W217">
        <v>7.1</v>
      </c>
    </row>
    <row r="218" spans="10:23" x14ac:dyDescent="0.3">
      <c r="J218">
        <v>90000000</v>
      </c>
      <c r="K218">
        <v>196573705</v>
      </c>
      <c r="M218">
        <v>92000000</v>
      </c>
      <c r="N218">
        <v>26871</v>
      </c>
      <c r="Q218" t="s">
        <v>1014</v>
      </c>
      <c r="R218">
        <v>120000000</v>
      </c>
      <c r="S218">
        <v>100685880</v>
      </c>
      <c r="T218">
        <f t="shared" si="12"/>
        <v>-19314120</v>
      </c>
      <c r="U218" s="54" t="str">
        <f t="shared" si="10"/>
        <v>NA</v>
      </c>
      <c r="V218" s="24">
        <f t="shared" si="11"/>
        <v>-19314120</v>
      </c>
      <c r="W218">
        <v>4.8</v>
      </c>
    </row>
    <row r="219" spans="10:23" x14ac:dyDescent="0.3">
      <c r="J219">
        <v>92000000</v>
      </c>
      <c r="K219">
        <v>125305545</v>
      </c>
      <c r="M219">
        <v>90000000</v>
      </c>
      <c r="N219">
        <v>60874615</v>
      </c>
      <c r="Q219" t="s">
        <v>1018</v>
      </c>
      <c r="R219">
        <v>130000000</v>
      </c>
      <c r="S219">
        <v>126464904</v>
      </c>
      <c r="T219">
        <f t="shared" si="12"/>
        <v>-3535096</v>
      </c>
      <c r="U219" s="54" t="str">
        <f t="shared" si="10"/>
        <v>NA</v>
      </c>
      <c r="V219" s="24">
        <f t="shared" si="11"/>
        <v>-3535096</v>
      </c>
      <c r="W219">
        <v>7</v>
      </c>
    </row>
    <row r="220" spans="10:23" x14ac:dyDescent="0.3">
      <c r="J220">
        <v>90000000</v>
      </c>
      <c r="K220">
        <v>132373442</v>
      </c>
      <c r="M220">
        <v>100000000</v>
      </c>
      <c r="N220">
        <v>58220776</v>
      </c>
      <c r="Q220" t="s">
        <v>1020</v>
      </c>
      <c r="R220">
        <v>120000000</v>
      </c>
      <c r="S220">
        <v>64736114</v>
      </c>
      <c r="T220">
        <f t="shared" si="12"/>
        <v>-55263886</v>
      </c>
      <c r="U220" s="54" t="str">
        <f t="shared" si="10"/>
        <v>NA</v>
      </c>
      <c r="V220" s="24">
        <f t="shared" si="11"/>
        <v>-55263886</v>
      </c>
      <c r="W220">
        <v>5.4</v>
      </c>
    </row>
    <row r="221" spans="10:23" x14ac:dyDescent="0.3">
      <c r="J221">
        <v>90000000</v>
      </c>
      <c r="K221">
        <v>120618403</v>
      </c>
      <c r="M221">
        <v>90000000</v>
      </c>
      <c r="N221">
        <v>47474112</v>
      </c>
      <c r="Q221" t="s">
        <v>1024</v>
      </c>
      <c r="R221">
        <v>115000000</v>
      </c>
      <c r="S221">
        <v>93050117</v>
      </c>
      <c r="T221">
        <f t="shared" si="12"/>
        <v>-21949883</v>
      </c>
      <c r="U221" s="54" t="str">
        <f t="shared" si="10"/>
        <v>NA</v>
      </c>
      <c r="V221" s="24">
        <f t="shared" si="11"/>
        <v>-21949883</v>
      </c>
      <c r="W221">
        <v>6.6</v>
      </c>
    </row>
    <row r="222" spans="10:23" x14ac:dyDescent="0.3">
      <c r="J222">
        <v>92000000</v>
      </c>
      <c r="K222">
        <v>110416702</v>
      </c>
      <c r="M222">
        <v>86000000</v>
      </c>
      <c r="N222">
        <v>42877165</v>
      </c>
      <c r="Q222" t="s">
        <v>1027</v>
      </c>
      <c r="R222">
        <v>105000000</v>
      </c>
      <c r="S222">
        <v>57637485</v>
      </c>
      <c r="T222">
        <f t="shared" si="12"/>
        <v>-47362515</v>
      </c>
      <c r="U222" s="54" t="str">
        <f t="shared" si="10"/>
        <v>NA</v>
      </c>
      <c r="V222" s="24">
        <f t="shared" si="11"/>
        <v>-47362515</v>
      </c>
      <c r="W222">
        <v>6.7</v>
      </c>
    </row>
    <row r="223" spans="10:23" x14ac:dyDescent="0.3">
      <c r="J223">
        <v>90000000</v>
      </c>
      <c r="K223">
        <v>102515793</v>
      </c>
      <c r="M223">
        <v>100000000</v>
      </c>
      <c r="N223">
        <v>35168677</v>
      </c>
      <c r="Q223" t="s">
        <v>1031</v>
      </c>
      <c r="R223">
        <v>100000000</v>
      </c>
      <c r="S223">
        <v>58607007</v>
      </c>
      <c r="T223">
        <f t="shared" si="12"/>
        <v>-41392993</v>
      </c>
      <c r="U223" s="54" t="str">
        <f t="shared" si="10"/>
        <v>NA</v>
      </c>
      <c r="V223" s="24">
        <f t="shared" si="11"/>
        <v>-41392993</v>
      </c>
      <c r="W223">
        <v>6.2</v>
      </c>
    </row>
    <row r="224" spans="10:23" x14ac:dyDescent="0.3">
      <c r="J224">
        <v>90000000</v>
      </c>
      <c r="K224">
        <v>100012500</v>
      </c>
      <c r="M224">
        <v>88000000</v>
      </c>
      <c r="N224">
        <v>61644321</v>
      </c>
      <c r="Q224" t="s">
        <v>1036</v>
      </c>
      <c r="R224">
        <v>120000000</v>
      </c>
      <c r="S224">
        <v>43929341</v>
      </c>
      <c r="T224">
        <f t="shared" si="12"/>
        <v>-76070659</v>
      </c>
      <c r="U224" s="54" t="str">
        <f t="shared" si="10"/>
        <v>NA</v>
      </c>
      <c r="V224" s="24">
        <f t="shared" si="11"/>
        <v>-76070659</v>
      </c>
      <c r="W224">
        <v>6.1</v>
      </c>
    </row>
    <row r="225" spans="10:23" x14ac:dyDescent="0.3">
      <c r="J225">
        <v>90000000</v>
      </c>
      <c r="K225">
        <v>209019489</v>
      </c>
      <c r="M225">
        <v>90000000</v>
      </c>
      <c r="N225">
        <v>190562</v>
      </c>
      <c r="Q225" t="s">
        <v>1041</v>
      </c>
      <c r="R225">
        <v>120000000</v>
      </c>
      <c r="S225">
        <v>30212620</v>
      </c>
      <c r="T225">
        <f t="shared" si="12"/>
        <v>-89787380</v>
      </c>
      <c r="U225" s="54" t="str">
        <f t="shared" si="10"/>
        <v>NA</v>
      </c>
      <c r="V225" s="24">
        <f t="shared" si="11"/>
        <v>-89787380</v>
      </c>
      <c r="W225">
        <v>5.3</v>
      </c>
    </row>
    <row r="226" spans="10:23" x14ac:dyDescent="0.3">
      <c r="J226">
        <v>75000000</v>
      </c>
      <c r="K226">
        <v>83077470</v>
      </c>
      <c r="M226">
        <v>75000000</v>
      </c>
      <c r="N226">
        <v>20315324</v>
      </c>
      <c r="Q226" t="s">
        <v>1047</v>
      </c>
      <c r="R226">
        <v>117000000</v>
      </c>
      <c r="S226">
        <v>76418654</v>
      </c>
      <c r="T226">
        <f t="shared" si="12"/>
        <v>-40581346</v>
      </c>
      <c r="U226" s="54" t="str">
        <f t="shared" si="10"/>
        <v>NA</v>
      </c>
      <c r="V226" s="24">
        <f t="shared" si="11"/>
        <v>-40581346</v>
      </c>
      <c r="W226">
        <v>6.3</v>
      </c>
    </row>
    <row r="227" spans="10:23" x14ac:dyDescent="0.3">
      <c r="J227">
        <v>90000000</v>
      </c>
      <c r="K227">
        <v>100018837</v>
      </c>
      <c r="M227">
        <v>85000000</v>
      </c>
      <c r="N227">
        <v>66941559</v>
      </c>
      <c r="Q227" t="s">
        <v>1051</v>
      </c>
      <c r="R227">
        <v>120000000</v>
      </c>
      <c r="S227">
        <v>89021735</v>
      </c>
      <c r="T227">
        <f t="shared" si="12"/>
        <v>-30978265</v>
      </c>
      <c r="U227" s="54" t="str">
        <f t="shared" si="10"/>
        <v>NA</v>
      </c>
      <c r="V227" s="24">
        <f t="shared" si="11"/>
        <v>-30978265</v>
      </c>
      <c r="W227">
        <v>7</v>
      </c>
    </row>
    <row r="228" spans="10:23" x14ac:dyDescent="0.3">
      <c r="J228">
        <v>90000000</v>
      </c>
      <c r="K228">
        <v>100853835</v>
      </c>
      <c r="M228">
        <v>85000000</v>
      </c>
      <c r="N228">
        <v>63224849</v>
      </c>
      <c r="Q228" t="s">
        <v>1054</v>
      </c>
      <c r="R228">
        <v>113000000</v>
      </c>
      <c r="S228">
        <v>380262555</v>
      </c>
      <c r="T228">
        <f t="shared" si="12"/>
        <v>267262555</v>
      </c>
      <c r="U228" s="54">
        <f t="shared" si="10"/>
        <v>267262555</v>
      </c>
      <c r="V228" s="24" t="str">
        <f t="shared" si="11"/>
        <v>NA</v>
      </c>
      <c r="W228">
        <v>7.6</v>
      </c>
    </row>
    <row r="229" spans="10:23" x14ac:dyDescent="0.3">
      <c r="J229">
        <v>90000000</v>
      </c>
      <c r="K229">
        <v>143618384</v>
      </c>
      <c r="M229">
        <v>85000000</v>
      </c>
      <c r="N229">
        <v>84303558</v>
      </c>
      <c r="Q229" t="s">
        <v>1058</v>
      </c>
      <c r="R229">
        <v>115000000</v>
      </c>
      <c r="S229">
        <v>310675583</v>
      </c>
      <c r="T229">
        <f t="shared" si="12"/>
        <v>195675583</v>
      </c>
      <c r="U229" s="54">
        <f t="shared" si="10"/>
        <v>195675583</v>
      </c>
      <c r="V229" s="24" t="str">
        <f t="shared" si="11"/>
        <v>NA</v>
      </c>
      <c r="W229">
        <v>6.7</v>
      </c>
    </row>
    <row r="230" spans="10:23" x14ac:dyDescent="0.3">
      <c r="J230">
        <v>20000000</v>
      </c>
      <c r="K230">
        <v>37567440</v>
      </c>
      <c r="M230">
        <v>68000000</v>
      </c>
      <c r="N230">
        <v>51396781</v>
      </c>
      <c r="Q230" t="s">
        <v>1060</v>
      </c>
      <c r="R230">
        <v>115000000</v>
      </c>
      <c r="S230">
        <v>289907418</v>
      </c>
      <c r="T230">
        <f t="shared" si="12"/>
        <v>174907418</v>
      </c>
      <c r="U230" s="54">
        <f t="shared" si="10"/>
        <v>174907418</v>
      </c>
      <c r="V230" s="24" t="str">
        <f t="shared" si="11"/>
        <v>NA</v>
      </c>
      <c r="W230">
        <v>8.1</v>
      </c>
    </row>
    <row r="231" spans="10:23" x14ac:dyDescent="0.3">
      <c r="J231">
        <v>87000000</v>
      </c>
      <c r="K231">
        <v>120147445</v>
      </c>
      <c r="M231">
        <v>85000000</v>
      </c>
      <c r="N231">
        <v>47592825</v>
      </c>
      <c r="Q231" t="s">
        <v>1063</v>
      </c>
      <c r="R231">
        <v>120000000</v>
      </c>
      <c r="S231">
        <v>132550960</v>
      </c>
      <c r="T231">
        <f t="shared" si="12"/>
        <v>12550960</v>
      </c>
      <c r="U231" s="54">
        <f t="shared" si="10"/>
        <v>12550960</v>
      </c>
      <c r="V231" s="24" t="str">
        <f t="shared" si="11"/>
        <v>NA</v>
      </c>
      <c r="W231">
        <v>6.7</v>
      </c>
    </row>
    <row r="232" spans="10:23" x14ac:dyDescent="0.3">
      <c r="J232">
        <v>92000000</v>
      </c>
      <c r="K232">
        <v>241688385</v>
      </c>
      <c r="M232">
        <v>70000000</v>
      </c>
      <c r="N232">
        <v>50016394</v>
      </c>
      <c r="Q232" t="s">
        <v>1067</v>
      </c>
      <c r="R232">
        <v>115000000</v>
      </c>
      <c r="S232">
        <v>474544677</v>
      </c>
      <c r="T232">
        <f t="shared" si="12"/>
        <v>359544677</v>
      </c>
      <c r="U232" s="54">
        <f t="shared" si="10"/>
        <v>359544677</v>
      </c>
      <c r="V232" s="24" t="str">
        <f t="shared" si="11"/>
        <v>NA</v>
      </c>
      <c r="W232">
        <v>6.5</v>
      </c>
    </row>
    <row r="233" spans="10:23" x14ac:dyDescent="0.3">
      <c r="J233">
        <v>90000000</v>
      </c>
      <c r="K233">
        <v>233630478</v>
      </c>
      <c r="M233">
        <v>85000000</v>
      </c>
      <c r="N233">
        <v>57010853</v>
      </c>
      <c r="Q233" t="s">
        <v>1070</v>
      </c>
      <c r="R233">
        <v>135000000</v>
      </c>
      <c r="S233">
        <v>187165546</v>
      </c>
      <c r="T233">
        <f t="shared" si="12"/>
        <v>52165546</v>
      </c>
      <c r="U233" s="54">
        <f t="shared" si="10"/>
        <v>52165546</v>
      </c>
      <c r="V233" s="24" t="str">
        <f t="shared" si="11"/>
        <v>NA</v>
      </c>
      <c r="W233">
        <v>7.3</v>
      </c>
    </row>
    <row r="234" spans="10:23" x14ac:dyDescent="0.3">
      <c r="J234">
        <v>100000000</v>
      </c>
      <c r="K234">
        <v>197992827</v>
      </c>
      <c r="M234">
        <v>85000000</v>
      </c>
      <c r="N234">
        <v>62494975</v>
      </c>
      <c r="Q234" t="s">
        <v>1073</v>
      </c>
      <c r="R234">
        <v>115000000</v>
      </c>
      <c r="S234">
        <v>40911830</v>
      </c>
      <c r="T234">
        <f t="shared" si="12"/>
        <v>-74088170</v>
      </c>
      <c r="U234" s="54" t="str">
        <f t="shared" si="10"/>
        <v>NA</v>
      </c>
      <c r="V234" s="24">
        <f t="shared" si="11"/>
        <v>-74088170</v>
      </c>
      <c r="W234">
        <v>6</v>
      </c>
    </row>
    <row r="235" spans="10:23" x14ac:dyDescent="0.3">
      <c r="J235">
        <v>75000000</v>
      </c>
      <c r="K235">
        <v>176049130</v>
      </c>
      <c r="M235">
        <v>100000000</v>
      </c>
      <c r="N235">
        <v>46440491</v>
      </c>
      <c r="Q235" t="s">
        <v>1077</v>
      </c>
      <c r="R235">
        <v>115000000</v>
      </c>
      <c r="S235">
        <v>47952020</v>
      </c>
      <c r="T235">
        <f t="shared" si="12"/>
        <v>-67047980</v>
      </c>
      <c r="U235" s="54" t="str">
        <f t="shared" si="10"/>
        <v>NA</v>
      </c>
      <c r="V235" s="24">
        <f t="shared" si="11"/>
        <v>-67047980</v>
      </c>
      <c r="W235">
        <v>6.1</v>
      </c>
    </row>
    <row r="236" spans="10:23" x14ac:dyDescent="0.3">
      <c r="J236">
        <v>85000000</v>
      </c>
      <c r="K236">
        <v>172620724</v>
      </c>
      <c r="M236">
        <v>90000000</v>
      </c>
      <c r="N236">
        <v>44606335</v>
      </c>
      <c r="Q236" t="s">
        <v>1080</v>
      </c>
      <c r="R236">
        <v>125000000</v>
      </c>
      <c r="S236">
        <v>190871240</v>
      </c>
      <c r="T236">
        <f t="shared" si="12"/>
        <v>65871240</v>
      </c>
      <c r="U236" s="54">
        <f t="shared" si="10"/>
        <v>65871240</v>
      </c>
      <c r="V236" s="24" t="str">
        <f t="shared" si="11"/>
        <v>NA</v>
      </c>
      <c r="W236">
        <v>5.9</v>
      </c>
    </row>
    <row r="237" spans="10:23" x14ac:dyDescent="0.3">
      <c r="J237">
        <v>85000000</v>
      </c>
      <c r="K237">
        <v>183405771</v>
      </c>
      <c r="M237">
        <v>85000000</v>
      </c>
      <c r="N237">
        <v>40048332</v>
      </c>
      <c r="Q237" t="s">
        <v>1085</v>
      </c>
      <c r="R237">
        <v>100000000</v>
      </c>
      <c r="S237">
        <v>274084951</v>
      </c>
      <c r="T237">
        <f t="shared" si="12"/>
        <v>174084951</v>
      </c>
      <c r="U237" s="54">
        <f t="shared" si="10"/>
        <v>174084951</v>
      </c>
      <c r="V237" s="24" t="str">
        <f t="shared" si="11"/>
        <v>NA</v>
      </c>
      <c r="W237">
        <v>7.8</v>
      </c>
    </row>
    <row r="238" spans="10:23" x14ac:dyDescent="0.3">
      <c r="J238">
        <v>85000000</v>
      </c>
      <c r="K238">
        <v>148313048</v>
      </c>
      <c r="M238">
        <v>85000000</v>
      </c>
      <c r="N238">
        <v>64933670</v>
      </c>
      <c r="Q238" t="s">
        <v>1090</v>
      </c>
      <c r="R238">
        <v>116000000</v>
      </c>
      <c r="S238">
        <v>67155742</v>
      </c>
      <c r="T238">
        <f t="shared" si="12"/>
        <v>-48844258</v>
      </c>
      <c r="U238" s="54" t="str">
        <f t="shared" si="10"/>
        <v>NA</v>
      </c>
      <c r="V238" s="24">
        <f t="shared" si="11"/>
        <v>-48844258</v>
      </c>
      <c r="W238">
        <v>5.8</v>
      </c>
    </row>
    <row r="239" spans="10:23" x14ac:dyDescent="0.3">
      <c r="J239">
        <v>85000000</v>
      </c>
      <c r="K239">
        <v>127706877</v>
      </c>
      <c r="M239">
        <v>60000000</v>
      </c>
      <c r="N239">
        <v>31494270</v>
      </c>
      <c r="Q239" t="s">
        <v>1095</v>
      </c>
      <c r="R239">
        <v>135000000</v>
      </c>
      <c r="S239">
        <v>81638674</v>
      </c>
      <c r="T239">
        <f t="shared" si="12"/>
        <v>-53361326</v>
      </c>
      <c r="U239" s="54" t="str">
        <f t="shared" si="10"/>
        <v>NA</v>
      </c>
      <c r="V239" s="24">
        <f t="shared" si="11"/>
        <v>-53361326</v>
      </c>
      <c r="W239">
        <v>6.3</v>
      </c>
    </row>
    <row r="240" spans="10:23" x14ac:dyDescent="0.3">
      <c r="J240">
        <v>85000000</v>
      </c>
      <c r="K240">
        <v>126149655</v>
      </c>
      <c r="M240">
        <v>60000000</v>
      </c>
      <c r="N240">
        <v>31111260</v>
      </c>
      <c r="Q240" t="s">
        <v>1099</v>
      </c>
      <c r="R240">
        <v>120000000</v>
      </c>
      <c r="S240">
        <v>56114221</v>
      </c>
      <c r="T240">
        <f t="shared" si="12"/>
        <v>-63885779</v>
      </c>
      <c r="U240" s="54" t="str">
        <f t="shared" si="10"/>
        <v>NA</v>
      </c>
      <c r="V240" s="24">
        <f t="shared" si="11"/>
        <v>-63885779</v>
      </c>
      <c r="W240">
        <v>4.3</v>
      </c>
    </row>
    <row r="241" spans="10:23" x14ac:dyDescent="0.3">
      <c r="J241">
        <v>75000000</v>
      </c>
      <c r="K241">
        <v>78009155</v>
      </c>
      <c r="M241">
        <v>35000000</v>
      </c>
      <c r="N241">
        <v>13401683</v>
      </c>
      <c r="Q241" t="s">
        <v>1105</v>
      </c>
      <c r="R241">
        <v>110000000</v>
      </c>
      <c r="S241">
        <v>250863268</v>
      </c>
      <c r="T241">
        <f t="shared" si="12"/>
        <v>140863268</v>
      </c>
      <c r="U241" s="54">
        <f t="shared" si="10"/>
        <v>140863268</v>
      </c>
      <c r="V241" s="24" t="str">
        <f t="shared" si="11"/>
        <v>NA</v>
      </c>
      <c r="W241">
        <v>6.4</v>
      </c>
    </row>
    <row r="242" spans="10:23" x14ac:dyDescent="0.3">
      <c r="J242">
        <v>90000000</v>
      </c>
      <c r="K242">
        <v>111544445</v>
      </c>
      <c r="M242">
        <v>85000000</v>
      </c>
      <c r="N242">
        <v>43575716</v>
      </c>
      <c r="Q242" t="s">
        <v>1107</v>
      </c>
      <c r="R242">
        <v>110000000</v>
      </c>
      <c r="S242">
        <v>155181732</v>
      </c>
      <c r="T242">
        <f t="shared" si="12"/>
        <v>45181732</v>
      </c>
      <c r="U242" s="54">
        <f t="shared" si="10"/>
        <v>45181732</v>
      </c>
      <c r="V242" s="24" t="str">
        <f t="shared" si="11"/>
        <v>NA</v>
      </c>
      <c r="W242">
        <v>6.1</v>
      </c>
    </row>
    <row r="243" spans="10:23" x14ac:dyDescent="0.3">
      <c r="J243">
        <v>85000000</v>
      </c>
      <c r="K243">
        <v>112703470</v>
      </c>
      <c r="M243">
        <v>85000000</v>
      </c>
      <c r="N243">
        <v>80170146</v>
      </c>
      <c r="Q243" t="s">
        <v>1111</v>
      </c>
      <c r="R243">
        <v>110000000</v>
      </c>
      <c r="S243">
        <v>125332007</v>
      </c>
      <c r="T243">
        <f t="shared" si="12"/>
        <v>15332007</v>
      </c>
      <c r="U243" s="54">
        <f t="shared" si="10"/>
        <v>15332007</v>
      </c>
      <c r="V243" s="24" t="str">
        <f t="shared" si="11"/>
        <v>NA</v>
      </c>
      <c r="W243">
        <v>6.5</v>
      </c>
    </row>
    <row r="244" spans="10:23" x14ac:dyDescent="0.3">
      <c r="J244">
        <v>85000000</v>
      </c>
      <c r="K244">
        <v>117144465</v>
      </c>
      <c r="M244">
        <v>85000000</v>
      </c>
      <c r="N244">
        <v>75754670</v>
      </c>
      <c r="Q244" t="s">
        <v>1116</v>
      </c>
      <c r="R244">
        <v>110000000</v>
      </c>
      <c r="S244">
        <v>113330342</v>
      </c>
      <c r="T244">
        <f t="shared" si="12"/>
        <v>3330342</v>
      </c>
      <c r="U244" s="54">
        <f t="shared" si="10"/>
        <v>3330342</v>
      </c>
      <c r="V244" s="24" t="str">
        <f t="shared" si="11"/>
        <v>NA</v>
      </c>
      <c r="W244">
        <v>7.1</v>
      </c>
    </row>
    <row r="245" spans="10:23" x14ac:dyDescent="0.3">
      <c r="J245">
        <v>85000000</v>
      </c>
      <c r="K245">
        <v>150832203</v>
      </c>
      <c r="M245">
        <v>65000000</v>
      </c>
      <c r="N245">
        <v>33048353</v>
      </c>
      <c r="Q245" t="s">
        <v>1119</v>
      </c>
      <c r="R245">
        <v>110000000</v>
      </c>
      <c r="S245">
        <v>125531634</v>
      </c>
      <c r="T245">
        <f t="shared" si="12"/>
        <v>15531634</v>
      </c>
      <c r="U245" s="54">
        <f t="shared" si="10"/>
        <v>15531634</v>
      </c>
      <c r="V245" s="24" t="str">
        <f t="shared" si="11"/>
        <v>NA</v>
      </c>
      <c r="W245">
        <v>6.4</v>
      </c>
    </row>
    <row r="246" spans="10:23" x14ac:dyDescent="0.3">
      <c r="J246">
        <v>65000000</v>
      </c>
      <c r="K246">
        <v>123307945</v>
      </c>
      <c r="M246">
        <v>82000000</v>
      </c>
      <c r="N246">
        <v>34543701</v>
      </c>
      <c r="Q246" t="s">
        <v>1124</v>
      </c>
      <c r="R246">
        <v>120000000</v>
      </c>
      <c r="S246">
        <v>186336103</v>
      </c>
      <c r="T246">
        <f t="shared" si="12"/>
        <v>66336103</v>
      </c>
      <c r="U246" s="54">
        <f t="shared" si="10"/>
        <v>66336103</v>
      </c>
      <c r="V246" s="24" t="str">
        <f t="shared" si="11"/>
        <v>NA</v>
      </c>
      <c r="W246">
        <v>6.5</v>
      </c>
    </row>
    <row r="247" spans="10:23" x14ac:dyDescent="0.3">
      <c r="J247">
        <v>84000000</v>
      </c>
      <c r="K247">
        <v>153288182</v>
      </c>
      <c r="M247">
        <v>84000000</v>
      </c>
      <c r="N247">
        <v>53215979</v>
      </c>
      <c r="Q247" t="s">
        <v>1127</v>
      </c>
      <c r="R247">
        <v>110000000</v>
      </c>
      <c r="S247">
        <v>129995817</v>
      </c>
      <c r="T247">
        <f t="shared" si="12"/>
        <v>19995817</v>
      </c>
      <c r="U247" s="54">
        <f t="shared" si="10"/>
        <v>19995817</v>
      </c>
      <c r="V247" s="24" t="str">
        <f t="shared" si="11"/>
        <v>NA</v>
      </c>
      <c r="W247">
        <v>6.3</v>
      </c>
    </row>
    <row r="248" spans="10:23" x14ac:dyDescent="0.3">
      <c r="J248">
        <v>70000000</v>
      </c>
      <c r="K248">
        <v>137340146</v>
      </c>
      <c r="M248">
        <v>80000000</v>
      </c>
      <c r="N248">
        <v>79363785</v>
      </c>
      <c r="Q248" t="s">
        <v>1131</v>
      </c>
      <c r="R248">
        <v>110000000</v>
      </c>
      <c r="S248">
        <v>102608827</v>
      </c>
      <c r="T248">
        <f t="shared" si="12"/>
        <v>-7391173</v>
      </c>
      <c r="U248" s="54" t="str">
        <f t="shared" si="10"/>
        <v>NA</v>
      </c>
      <c r="V248" s="24">
        <f t="shared" si="11"/>
        <v>-7391173</v>
      </c>
      <c r="W248">
        <v>7.5</v>
      </c>
    </row>
    <row r="249" spans="10:23" x14ac:dyDescent="0.3">
      <c r="J249">
        <v>81000000</v>
      </c>
      <c r="K249">
        <v>242589580</v>
      </c>
      <c r="M249">
        <v>80000000</v>
      </c>
      <c r="N249">
        <v>73215310</v>
      </c>
      <c r="Q249" t="s">
        <v>1135</v>
      </c>
      <c r="R249">
        <v>112000000</v>
      </c>
      <c r="S249">
        <v>42776259</v>
      </c>
      <c r="T249">
        <f t="shared" si="12"/>
        <v>-69223741</v>
      </c>
      <c r="U249" s="54" t="str">
        <f t="shared" si="10"/>
        <v>NA</v>
      </c>
      <c r="V249" s="24">
        <f t="shared" si="11"/>
        <v>-69223741</v>
      </c>
      <c r="W249">
        <v>4.9000000000000004</v>
      </c>
    </row>
    <row r="250" spans="10:23" x14ac:dyDescent="0.3">
      <c r="J250">
        <v>80000000</v>
      </c>
      <c r="K250">
        <v>102981571</v>
      </c>
      <c r="M250">
        <v>80000000</v>
      </c>
      <c r="N250">
        <v>69102910</v>
      </c>
      <c r="Q250" t="s">
        <v>1140</v>
      </c>
      <c r="R250">
        <v>120000000</v>
      </c>
      <c r="S250">
        <v>98780042</v>
      </c>
      <c r="T250">
        <f t="shared" si="12"/>
        <v>-21219958</v>
      </c>
      <c r="U250" s="54" t="str">
        <f t="shared" si="10"/>
        <v>NA</v>
      </c>
      <c r="V250" s="24">
        <f t="shared" si="11"/>
        <v>-21219958</v>
      </c>
      <c r="W250">
        <v>5.8</v>
      </c>
    </row>
    <row r="251" spans="10:23" x14ac:dyDescent="0.3">
      <c r="J251">
        <v>80000000</v>
      </c>
      <c r="K251">
        <v>180965237</v>
      </c>
      <c r="M251">
        <v>80000000</v>
      </c>
      <c r="N251">
        <v>65948711</v>
      </c>
      <c r="Q251" t="s">
        <v>1144</v>
      </c>
      <c r="R251">
        <v>110000000</v>
      </c>
      <c r="S251">
        <v>106369117</v>
      </c>
      <c r="T251">
        <f t="shared" si="12"/>
        <v>-3630883</v>
      </c>
      <c r="U251" s="54" t="str">
        <f t="shared" si="10"/>
        <v>NA</v>
      </c>
      <c r="V251" s="24">
        <f t="shared" si="11"/>
        <v>-3630883</v>
      </c>
      <c r="W251">
        <v>6.2</v>
      </c>
    </row>
    <row r="252" spans="10:23" x14ac:dyDescent="0.3">
      <c r="J252">
        <v>78000000</v>
      </c>
      <c r="K252">
        <v>407999255</v>
      </c>
      <c r="M252">
        <v>80000000</v>
      </c>
      <c r="N252">
        <v>60507228</v>
      </c>
      <c r="Q252" t="s">
        <v>1148</v>
      </c>
      <c r="R252">
        <v>110000000</v>
      </c>
      <c r="S252">
        <v>142614158</v>
      </c>
      <c r="T252">
        <f t="shared" si="12"/>
        <v>32614158</v>
      </c>
      <c r="U252" s="54">
        <f t="shared" si="10"/>
        <v>32614158</v>
      </c>
      <c r="V252" s="24" t="str">
        <f t="shared" si="11"/>
        <v>NA</v>
      </c>
      <c r="W252">
        <v>5.5</v>
      </c>
    </row>
    <row r="253" spans="10:23" x14ac:dyDescent="0.3">
      <c r="J253">
        <v>80000000</v>
      </c>
      <c r="K253">
        <v>254455986</v>
      </c>
      <c r="M253">
        <v>80000000</v>
      </c>
      <c r="N253">
        <v>56684819</v>
      </c>
      <c r="Q253" t="s">
        <v>1154</v>
      </c>
      <c r="R253">
        <v>110000000</v>
      </c>
      <c r="S253">
        <v>50026353</v>
      </c>
      <c r="T253">
        <f t="shared" si="12"/>
        <v>-59973647</v>
      </c>
      <c r="U253" s="54" t="str">
        <f t="shared" si="10"/>
        <v>NA</v>
      </c>
      <c r="V253" s="24">
        <f t="shared" si="11"/>
        <v>-59973647</v>
      </c>
      <c r="W253">
        <v>5.4</v>
      </c>
    </row>
    <row r="254" spans="10:23" x14ac:dyDescent="0.3">
      <c r="J254">
        <v>80000000</v>
      </c>
      <c r="K254">
        <v>162831698</v>
      </c>
      <c r="M254">
        <v>90000000</v>
      </c>
      <c r="N254">
        <v>50628009</v>
      </c>
      <c r="Q254" t="s">
        <v>1159</v>
      </c>
      <c r="R254">
        <v>110000000</v>
      </c>
      <c r="S254">
        <v>66002193</v>
      </c>
      <c r="T254">
        <f t="shared" si="12"/>
        <v>-43997807</v>
      </c>
      <c r="U254" s="54" t="str">
        <f t="shared" si="10"/>
        <v>NA</v>
      </c>
      <c r="V254" s="24">
        <f t="shared" si="11"/>
        <v>-43997807</v>
      </c>
      <c r="W254">
        <v>5.8</v>
      </c>
    </row>
    <row r="255" spans="10:23" x14ac:dyDescent="0.3">
      <c r="J255">
        <v>80000000</v>
      </c>
      <c r="K255">
        <v>155019340</v>
      </c>
      <c r="M255">
        <v>80000000</v>
      </c>
      <c r="N255">
        <v>69772969</v>
      </c>
      <c r="Q255" t="s">
        <v>1161</v>
      </c>
      <c r="R255">
        <v>110000000</v>
      </c>
      <c r="S255">
        <v>85463309</v>
      </c>
      <c r="T255">
        <f t="shared" si="12"/>
        <v>-24536691</v>
      </c>
      <c r="U255" s="54" t="str">
        <f t="shared" si="10"/>
        <v>NA</v>
      </c>
      <c r="V255" s="24">
        <f t="shared" si="11"/>
        <v>-24536691</v>
      </c>
      <c r="W255">
        <v>7.1</v>
      </c>
    </row>
    <row r="256" spans="10:23" x14ac:dyDescent="0.3">
      <c r="J256">
        <v>80000000</v>
      </c>
      <c r="K256">
        <v>145771527</v>
      </c>
      <c r="M256">
        <v>75000000</v>
      </c>
      <c r="N256">
        <v>45356386</v>
      </c>
      <c r="Q256" t="s">
        <v>1165</v>
      </c>
      <c r="R256">
        <v>105000000</v>
      </c>
      <c r="S256">
        <v>71017784</v>
      </c>
      <c r="T256">
        <f t="shared" si="12"/>
        <v>-33982216</v>
      </c>
      <c r="U256" s="54" t="str">
        <f t="shared" si="10"/>
        <v>NA</v>
      </c>
      <c r="V256" s="24">
        <f t="shared" si="11"/>
        <v>-33982216</v>
      </c>
      <c r="W256">
        <v>5.4</v>
      </c>
    </row>
    <row r="257" spans="10:23" x14ac:dyDescent="0.3">
      <c r="J257">
        <v>75000000</v>
      </c>
      <c r="K257">
        <v>140459099</v>
      </c>
      <c r="M257">
        <v>85000000</v>
      </c>
      <c r="N257">
        <v>55350897</v>
      </c>
      <c r="Q257" t="s">
        <v>1170</v>
      </c>
      <c r="R257">
        <v>160000000</v>
      </c>
      <c r="S257">
        <v>48068396</v>
      </c>
      <c r="T257">
        <f t="shared" si="12"/>
        <v>-111931604</v>
      </c>
      <c r="U257" s="54" t="str">
        <f t="shared" si="10"/>
        <v>NA</v>
      </c>
      <c r="V257" s="24">
        <f t="shared" si="11"/>
        <v>-111931604</v>
      </c>
      <c r="W257">
        <v>3.7</v>
      </c>
    </row>
    <row r="258" spans="10:23" x14ac:dyDescent="0.3">
      <c r="J258">
        <v>82000000</v>
      </c>
      <c r="K258">
        <v>158115031</v>
      </c>
      <c r="M258">
        <v>80000000</v>
      </c>
      <c r="N258">
        <v>39442871</v>
      </c>
      <c r="Q258" t="s">
        <v>1175</v>
      </c>
      <c r="R258">
        <v>110000000</v>
      </c>
      <c r="S258">
        <v>61656849</v>
      </c>
      <c r="T258">
        <f t="shared" si="12"/>
        <v>-48343151</v>
      </c>
      <c r="U258" s="54" t="str">
        <f t="shared" si="10"/>
        <v>NA</v>
      </c>
      <c r="V258" s="24">
        <f t="shared" si="11"/>
        <v>-48343151</v>
      </c>
      <c r="W258">
        <v>6.7</v>
      </c>
    </row>
    <row r="259" spans="10:23" x14ac:dyDescent="0.3">
      <c r="J259">
        <v>75000000</v>
      </c>
      <c r="K259">
        <v>133103929</v>
      </c>
      <c r="M259">
        <v>88000000</v>
      </c>
      <c r="N259">
        <v>37899638</v>
      </c>
      <c r="Q259" t="s">
        <v>1179</v>
      </c>
      <c r="R259">
        <v>110000000</v>
      </c>
      <c r="S259">
        <v>134520804</v>
      </c>
      <c r="T259">
        <f t="shared" si="12"/>
        <v>24520804</v>
      </c>
      <c r="U259" s="54">
        <f t="shared" ref="U259:U322" si="13">IF(T259&gt;0,T259,"NA")</f>
        <v>24520804</v>
      </c>
      <c r="V259" s="24" t="str">
        <f t="shared" ref="V259:V322" si="14">IF(T259&lt;0,T259,"NA")</f>
        <v>NA</v>
      </c>
      <c r="W259">
        <v>7.2</v>
      </c>
    </row>
    <row r="260" spans="10:23" x14ac:dyDescent="0.3">
      <c r="J260">
        <v>80000000</v>
      </c>
      <c r="K260">
        <v>133668525</v>
      </c>
      <c r="M260">
        <v>70000000</v>
      </c>
      <c r="N260">
        <v>37754208</v>
      </c>
      <c r="Q260" t="s">
        <v>1184</v>
      </c>
      <c r="R260">
        <v>93000000</v>
      </c>
      <c r="S260">
        <v>313837577</v>
      </c>
      <c r="T260">
        <f t="shared" ref="T260:T323" si="15">S260-R260</f>
        <v>220837577</v>
      </c>
      <c r="U260" s="54">
        <f t="shared" si="13"/>
        <v>220837577</v>
      </c>
      <c r="V260" s="24" t="str">
        <f t="shared" si="14"/>
        <v>NA</v>
      </c>
      <c r="W260">
        <v>8.8000000000000007</v>
      </c>
    </row>
    <row r="261" spans="10:23" x14ac:dyDescent="0.3">
      <c r="J261">
        <v>80000000</v>
      </c>
      <c r="K261">
        <v>130313314</v>
      </c>
      <c r="M261">
        <v>80000000</v>
      </c>
      <c r="N261">
        <v>38542418</v>
      </c>
      <c r="Q261" t="s">
        <v>1187</v>
      </c>
      <c r="R261">
        <v>110000000</v>
      </c>
      <c r="S261">
        <v>24004159</v>
      </c>
      <c r="T261">
        <f t="shared" si="15"/>
        <v>-85995841</v>
      </c>
      <c r="U261" s="54" t="str">
        <f t="shared" si="13"/>
        <v>NA</v>
      </c>
      <c r="V261" s="24">
        <f t="shared" si="14"/>
        <v>-85995841</v>
      </c>
      <c r="W261">
        <v>5.8</v>
      </c>
    </row>
    <row r="262" spans="10:23" x14ac:dyDescent="0.3">
      <c r="J262">
        <v>80000000</v>
      </c>
      <c r="K262">
        <v>124590960</v>
      </c>
      <c r="M262">
        <v>80000000</v>
      </c>
      <c r="N262">
        <v>34566746</v>
      </c>
      <c r="Q262" t="s">
        <v>1191</v>
      </c>
      <c r="R262">
        <v>107000000</v>
      </c>
      <c r="S262">
        <v>58183966</v>
      </c>
      <c r="T262">
        <f t="shared" si="15"/>
        <v>-48816034</v>
      </c>
      <c r="U262" s="54" t="str">
        <f t="shared" si="13"/>
        <v>NA</v>
      </c>
      <c r="V262" s="24">
        <f t="shared" si="14"/>
        <v>-48816034</v>
      </c>
      <c r="W262">
        <v>6.8</v>
      </c>
    </row>
    <row r="263" spans="10:23" x14ac:dyDescent="0.3">
      <c r="J263">
        <v>80000000</v>
      </c>
      <c r="K263">
        <v>127968405</v>
      </c>
      <c r="M263">
        <v>80000000</v>
      </c>
      <c r="N263">
        <v>32885565</v>
      </c>
      <c r="Q263" t="s">
        <v>1194</v>
      </c>
      <c r="R263">
        <v>109000000</v>
      </c>
      <c r="S263">
        <v>100446895</v>
      </c>
      <c r="T263">
        <f t="shared" si="15"/>
        <v>-8553105</v>
      </c>
      <c r="U263" s="54" t="str">
        <f t="shared" si="13"/>
        <v>NA</v>
      </c>
      <c r="V263" s="24">
        <f t="shared" si="14"/>
        <v>-8553105</v>
      </c>
      <c r="W263">
        <v>3.8</v>
      </c>
    </row>
    <row r="264" spans="10:23" x14ac:dyDescent="0.3">
      <c r="J264">
        <v>80000000</v>
      </c>
      <c r="K264">
        <v>120136047</v>
      </c>
      <c r="M264">
        <v>80000000</v>
      </c>
      <c r="N264">
        <v>36073232</v>
      </c>
      <c r="Q264" t="s">
        <v>1199</v>
      </c>
      <c r="R264">
        <v>120000000</v>
      </c>
      <c r="S264">
        <v>144795350</v>
      </c>
      <c r="T264">
        <f t="shared" si="15"/>
        <v>24795350</v>
      </c>
      <c r="U264" s="54">
        <f t="shared" si="13"/>
        <v>24795350</v>
      </c>
      <c r="V264" s="24" t="str">
        <f t="shared" si="14"/>
        <v>NA</v>
      </c>
      <c r="W264">
        <v>7.1</v>
      </c>
    </row>
    <row r="265" spans="10:23" x14ac:dyDescent="0.3">
      <c r="J265">
        <v>75000000</v>
      </c>
      <c r="K265">
        <v>128200012</v>
      </c>
      <c r="M265">
        <v>44000000</v>
      </c>
      <c r="N265">
        <v>21471685</v>
      </c>
      <c r="Q265" t="s">
        <v>1202</v>
      </c>
      <c r="R265">
        <v>130000000</v>
      </c>
      <c r="S265">
        <v>47396698</v>
      </c>
      <c r="T265">
        <f t="shared" si="15"/>
        <v>-82603302</v>
      </c>
      <c r="U265" s="54" t="str">
        <f t="shared" si="13"/>
        <v>NA</v>
      </c>
      <c r="V265" s="24">
        <f t="shared" si="14"/>
        <v>-82603302</v>
      </c>
      <c r="W265">
        <v>7.2</v>
      </c>
    </row>
    <row r="266" spans="10:23" x14ac:dyDescent="0.3">
      <c r="J266">
        <v>80000000</v>
      </c>
      <c r="K266">
        <v>112225777</v>
      </c>
      <c r="M266">
        <v>80000000</v>
      </c>
      <c r="N266">
        <v>20950820</v>
      </c>
      <c r="Q266" t="s">
        <v>1205</v>
      </c>
      <c r="R266">
        <v>133000000</v>
      </c>
      <c r="S266">
        <v>140015224</v>
      </c>
      <c r="T266">
        <f t="shared" si="15"/>
        <v>7015224</v>
      </c>
      <c r="U266" s="54">
        <f t="shared" si="13"/>
        <v>7015224</v>
      </c>
      <c r="V266" s="24" t="str">
        <f t="shared" si="14"/>
        <v>NA</v>
      </c>
      <c r="W266">
        <v>5.9</v>
      </c>
    </row>
    <row r="267" spans="10:23" x14ac:dyDescent="0.3">
      <c r="J267">
        <v>80000000</v>
      </c>
      <c r="K267">
        <v>109993847</v>
      </c>
      <c r="M267">
        <v>80000000</v>
      </c>
      <c r="N267">
        <v>19673424</v>
      </c>
      <c r="Q267" t="s">
        <v>1209</v>
      </c>
      <c r="R267">
        <v>105000000</v>
      </c>
      <c r="S267">
        <v>104374107</v>
      </c>
      <c r="T267">
        <f t="shared" si="15"/>
        <v>-625893</v>
      </c>
      <c r="U267" s="54" t="str">
        <f t="shared" si="13"/>
        <v>NA</v>
      </c>
      <c r="V267" s="24">
        <f t="shared" si="14"/>
        <v>-625893</v>
      </c>
      <c r="W267">
        <v>7.1</v>
      </c>
    </row>
    <row r="268" spans="10:23" x14ac:dyDescent="0.3">
      <c r="J268">
        <v>80000000</v>
      </c>
      <c r="K268">
        <v>104054514</v>
      </c>
      <c r="M268">
        <v>80000000</v>
      </c>
      <c r="N268">
        <v>19480739</v>
      </c>
      <c r="Q268" t="s">
        <v>1214</v>
      </c>
      <c r="R268">
        <v>108000000</v>
      </c>
      <c r="S268">
        <v>228430993</v>
      </c>
      <c r="T268">
        <f t="shared" si="15"/>
        <v>120430993</v>
      </c>
      <c r="U268" s="54">
        <f t="shared" si="13"/>
        <v>120430993</v>
      </c>
      <c r="V268" s="24" t="str">
        <f t="shared" si="14"/>
        <v>NA</v>
      </c>
      <c r="W268">
        <v>8.1</v>
      </c>
    </row>
    <row r="269" spans="10:23" x14ac:dyDescent="0.3">
      <c r="J269">
        <v>80000000</v>
      </c>
      <c r="K269">
        <v>103028109</v>
      </c>
      <c r="M269">
        <v>80000000</v>
      </c>
      <c r="N269">
        <v>17593391</v>
      </c>
      <c r="Q269" t="s">
        <v>1218</v>
      </c>
      <c r="R269">
        <v>126000000</v>
      </c>
      <c r="S269">
        <v>35799026</v>
      </c>
      <c r="T269">
        <f t="shared" si="15"/>
        <v>-90200974</v>
      </c>
      <c r="U269" s="54" t="str">
        <f t="shared" si="13"/>
        <v>NA</v>
      </c>
      <c r="V269" s="24">
        <f t="shared" si="14"/>
        <v>-90200974</v>
      </c>
      <c r="W269">
        <v>6.9</v>
      </c>
    </row>
    <row r="270" spans="10:23" x14ac:dyDescent="0.3">
      <c r="J270">
        <v>75000000</v>
      </c>
      <c r="K270">
        <v>101087161</v>
      </c>
      <c r="M270">
        <v>80000000</v>
      </c>
      <c r="N270">
        <v>18318000</v>
      </c>
      <c r="Q270" t="s">
        <v>1220</v>
      </c>
      <c r="R270">
        <v>90000000</v>
      </c>
      <c r="S270">
        <v>6712451</v>
      </c>
      <c r="T270">
        <f t="shared" si="15"/>
        <v>-83287549</v>
      </c>
      <c r="U270" s="54" t="str">
        <f t="shared" si="13"/>
        <v>NA</v>
      </c>
      <c r="V270" s="24">
        <f t="shared" si="14"/>
        <v>-83287549</v>
      </c>
      <c r="W270">
        <v>4.4000000000000004</v>
      </c>
    </row>
    <row r="271" spans="10:23" x14ac:dyDescent="0.3">
      <c r="J271">
        <v>80000000</v>
      </c>
      <c r="K271">
        <v>101111837</v>
      </c>
      <c r="M271">
        <v>90000000</v>
      </c>
      <c r="N271">
        <v>27356090</v>
      </c>
      <c r="Q271" t="s">
        <v>1225</v>
      </c>
      <c r="R271">
        <v>90000000</v>
      </c>
      <c r="S271">
        <v>101643008</v>
      </c>
      <c r="T271">
        <f t="shared" si="15"/>
        <v>11643008</v>
      </c>
      <c r="U271" s="54">
        <f t="shared" si="13"/>
        <v>11643008</v>
      </c>
      <c r="V271" s="24" t="str">
        <f t="shared" si="14"/>
        <v>NA</v>
      </c>
      <c r="W271">
        <v>6.5</v>
      </c>
    </row>
    <row r="272" spans="10:23" x14ac:dyDescent="0.3">
      <c r="J272">
        <v>79000000</v>
      </c>
      <c r="K272">
        <v>95632614</v>
      </c>
      <c r="M272">
        <v>70000000</v>
      </c>
      <c r="N272">
        <v>17473245</v>
      </c>
      <c r="Q272" t="s">
        <v>1229</v>
      </c>
      <c r="R272">
        <v>103000000</v>
      </c>
      <c r="S272">
        <v>187670866</v>
      </c>
      <c r="T272">
        <f t="shared" si="15"/>
        <v>84670866</v>
      </c>
      <c r="U272" s="54">
        <f t="shared" si="13"/>
        <v>84670866</v>
      </c>
      <c r="V272" s="24" t="str">
        <f t="shared" si="14"/>
        <v>NA</v>
      </c>
      <c r="W272">
        <v>8.5</v>
      </c>
    </row>
    <row r="273" spans="10:23" x14ac:dyDescent="0.3">
      <c r="J273">
        <v>80000000</v>
      </c>
      <c r="K273">
        <v>94822707</v>
      </c>
      <c r="M273">
        <v>86000000</v>
      </c>
      <c r="N273">
        <v>15131330</v>
      </c>
      <c r="Q273" t="s">
        <v>1233</v>
      </c>
      <c r="R273">
        <v>102000000</v>
      </c>
      <c r="S273">
        <v>132014112</v>
      </c>
      <c r="T273">
        <f t="shared" si="15"/>
        <v>30014112</v>
      </c>
      <c r="U273" s="54">
        <f t="shared" si="13"/>
        <v>30014112</v>
      </c>
      <c r="V273" s="24" t="str">
        <f t="shared" si="14"/>
        <v>NA</v>
      </c>
      <c r="W273">
        <v>7.7</v>
      </c>
    </row>
    <row r="274" spans="10:23" x14ac:dyDescent="0.3">
      <c r="J274">
        <v>80000000</v>
      </c>
      <c r="K274">
        <v>92969824</v>
      </c>
      <c r="M274">
        <v>40000000</v>
      </c>
      <c r="N274">
        <v>19406406</v>
      </c>
      <c r="Q274" t="s">
        <v>1237</v>
      </c>
      <c r="R274">
        <v>100000000</v>
      </c>
      <c r="S274">
        <v>261970615</v>
      </c>
      <c r="T274">
        <f t="shared" si="15"/>
        <v>161970615</v>
      </c>
      <c r="U274" s="54">
        <f t="shared" si="13"/>
        <v>161970615</v>
      </c>
      <c r="V274" s="24" t="str">
        <f t="shared" si="14"/>
        <v>NA</v>
      </c>
      <c r="W274">
        <v>7.4</v>
      </c>
    </row>
    <row r="275" spans="10:23" x14ac:dyDescent="0.3">
      <c r="J275">
        <v>80000000</v>
      </c>
      <c r="K275">
        <v>91188905</v>
      </c>
      <c r="M275">
        <v>52000000</v>
      </c>
      <c r="N275">
        <v>1891821</v>
      </c>
      <c r="Q275" t="s">
        <v>1239</v>
      </c>
      <c r="R275">
        <v>150000000</v>
      </c>
      <c r="S275">
        <v>167007184</v>
      </c>
      <c r="T275">
        <f t="shared" si="15"/>
        <v>17007184</v>
      </c>
      <c r="U275" s="54">
        <f t="shared" si="13"/>
        <v>17007184</v>
      </c>
      <c r="V275" s="24" t="str">
        <f t="shared" si="14"/>
        <v>NA</v>
      </c>
      <c r="W275">
        <v>8</v>
      </c>
    </row>
    <row r="276" spans="10:23" x14ac:dyDescent="0.3">
      <c r="J276">
        <v>80000000</v>
      </c>
      <c r="K276">
        <v>90443603</v>
      </c>
      <c r="M276">
        <v>80000000</v>
      </c>
      <c r="N276">
        <v>23219748</v>
      </c>
      <c r="Q276" t="s">
        <v>1243</v>
      </c>
      <c r="R276">
        <v>100000000</v>
      </c>
      <c r="S276">
        <v>180011740</v>
      </c>
      <c r="T276">
        <f t="shared" si="15"/>
        <v>80011740</v>
      </c>
      <c r="U276" s="54">
        <f t="shared" si="13"/>
        <v>80011740</v>
      </c>
      <c r="V276" s="24" t="str">
        <f t="shared" si="14"/>
        <v>NA</v>
      </c>
      <c r="W276">
        <v>5.7</v>
      </c>
    </row>
    <row r="277" spans="10:23" x14ac:dyDescent="0.3">
      <c r="J277">
        <v>65000000</v>
      </c>
      <c r="K277">
        <v>82226474</v>
      </c>
      <c r="M277">
        <v>100000000</v>
      </c>
      <c r="N277">
        <v>67286731</v>
      </c>
      <c r="Q277" t="s">
        <v>1247</v>
      </c>
      <c r="R277">
        <v>102000000</v>
      </c>
      <c r="S277">
        <v>204843350</v>
      </c>
      <c r="T277">
        <f t="shared" si="15"/>
        <v>102843350</v>
      </c>
      <c r="U277" s="54">
        <f t="shared" si="13"/>
        <v>102843350</v>
      </c>
      <c r="V277" s="24" t="str">
        <f t="shared" si="14"/>
        <v>NA</v>
      </c>
      <c r="W277">
        <v>8.5</v>
      </c>
    </row>
    <row r="278" spans="10:23" x14ac:dyDescent="0.3">
      <c r="J278">
        <v>75000000</v>
      </c>
      <c r="K278">
        <v>76081498</v>
      </c>
      <c r="M278">
        <v>79000000</v>
      </c>
      <c r="N278">
        <v>74158157</v>
      </c>
      <c r="Q278" t="s">
        <v>1251</v>
      </c>
      <c r="R278">
        <v>100000000</v>
      </c>
      <c r="S278">
        <v>97030725</v>
      </c>
      <c r="T278">
        <f t="shared" si="15"/>
        <v>-2969275</v>
      </c>
      <c r="U278" s="54" t="str">
        <f t="shared" si="13"/>
        <v>NA</v>
      </c>
      <c r="V278" s="24">
        <f t="shared" si="14"/>
        <v>-2969275</v>
      </c>
      <c r="W278">
        <v>7</v>
      </c>
    </row>
    <row r="279" spans="10:23" x14ac:dyDescent="0.3">
      <c r="J279">
        <v>68000000</v>
      </c>
      <c r="K279">
        <v>85707116</v>
      </c>
      <c r="M279">
        <v>81200000</v>
      </c>
      <c r="N279">
        <v>1339152</v>
      </c>
      <c r="Q279" t="s">
        <v>1253</v>
      </c>
      <c r="R279">
        <v>100000000</v>
      </c>
      <c r="S279">
        <v>130127620</v>
      </c>
      <c r="T279">
        <f t="shared" si="15"/>
        <v>30127620</v>
      </c>
      <c r="U279" s="54">
        <f t="shared" si="13"/>
        <v>30127620</v>
      </c>
      <c r="V279" s="24" t="str">
        <f t="shared" si="14"/>
        <v>NA</v>
      </c>
      <c r="W279">
        <v>7.8</v>
      </c>
    </row>
    <row r="280" spans="10:23" x14ac:dyDescent="0.3">
      <c r="J280">
        <v>70000000</v>
      </c>
      <c r="K280">
        <v>74329966</v>
      </c>
      <c r="M280">
        <v>80000000</v>
      </c>
      <c r="N280">
        <v>15071514</v>
      </c>
      <c r="Q280" t="s">
        <v>1258</v>
      </c>
      <c r="R280">
        <v>115000000</v>
      </c>
      <c r="S280">
        <v>146282411</v>
      </c>
      <c r="T280">
        <f t="shared" si="15"/>
        <v>31282411</v>
      </c>
      <c r="U280" s="54">
        <f t="shared" si="13"/>
        <v>31282411</v>
      </c>
      <c r="V280" s="24" t="str">
        <f t="shared" si="14"/>
        <v>NA</v>
      </c>
      <c r="W280">
        <v>7.2</v>
      </c>
    </row>
    <row r="281" spans="10:23" x14ac:dyDescent="0.3">
      <c r="J281">
        <v>80000000</v>
      </c>
      <c r="K281">
        <v>100169068</v>
      </c>
      <c r="M281">
        <v>76000000</v>
      </c>
      <c r="N281">
        <v>26000610</v>
      </c>
      <c r="Q281" t="s">
        <v>1263</v>
      </c>
      <c r="R281">
        <v>100000000</v>
      </c>
      <c r="S281">
        <v>65452312</v>
      </c>
      <c r="T281">
        <f t="shared" si="15"/>
        <v>-34547688</v>
      </c>
      <c r="U281" s="54" t="str">
        <f t="shared" si="13"/>
        <v>NA</v>
      </c>
      <c r="V281" s="24">
        <f t="shared" si="14"/>
        <v>-34547688</v>
      </c>
      <c r="W281">
        <v>6.4</v>
      </c>
    </row>
    <row r="282" spans="10:23" x14ac:dyDescent="0.3">
      <c r="J282">
        <v>80000000</v>
      </c>
      <c r="K282">
        <v>80360866</v>
      </c>
      <c r="M282">
        <v>78000000</v>
      </c>
      <c r="N282">
        <v>66462600</v>
      </c>
      <c r="Q282" t="s">
        <v>1267</v>
      </c>
      <c r="R282">
        <v>100000000</v>
      </c>
      <c r="S282">
        <v>148383780</v>
      </c>
      <c r="T282">
        <f t="shared" si="15"/>
        <v>48383780</v>
      </c>
      <c r="U282" s="54">
        <f t="shared" si="13"/>
        <v>48383780</v>
      </c>
      <c r="V282" s="24" t="str">
        <f t="shared" si="14"/>
        <v>NA</v>
      </c>
      <c r="W282">
        <v>5.5</v>
      </c>
    </row>
    <row r="283" spans="10:23" x14ac:dyDescent="0.3">
      <c r="J283">
        <v>80000000</v>
      </c>
      <c r="K283">
        <v>169692572</v>
      </c>
      <c r="M283">
        <v>76000000</v>
      </c>
      <c r="N283">
        <v>35286428</v>
      </c>
      <c r="Q283" t="s">
        <v>1273</v>
      </c>
      <c r="R283">
        <v>100000000</v>
      </c>
      <c r="S283">
        <v>119219978</v>
      </c>
      <c r="T283">
        <f t="shared" si="15"/>
        <v>19219978</v>
      </c>
      <c r="U283" s="54">
        <f t="shared" si="13"/>
        <v>19219978</v>
      </c>
      <c r="V283" s="24" t="str">
        <f t="shared" si="14"/>
        <v>NA</v>
      </c>
      <c r="W283">
        <v>6.7</v>
      </c>
    </row>
    <row r="284" spans="10:23" x14ac:dyDescent="0.3">
      <c r="J284">
        <v>58000000</v>
      </c>
      <c r="K284">
        <v>170708996</v>
      </c>
      <c r="M284">
        <v>50000000</v>
      </c>
      <c r="N284">
        <v>41814863</v>
      </c>
      <c r="Q284" t="s">
        <v>1277</v>
      </c>
      <c r="R284">
        <v>100000000</v>
      </c>
      <c r="S284">
        <v>101228120</v>
      </c>
      <c r="T284">
        <f t="shared" si="15"/>
        <v>1228120</v>
      </c>
      <c r="U284" s="54">
        <f t="shared" si="13"/>
        <v>1228120</v>
      </c>
      <c r="V284" s="24" t="str">
        <f t="shared" si="14"/>
        <v>NA</v>
      </c>
      <c r="W284">
        <v>6.1</v>
      </c>
    </row>
    <row r="285" spans="10:23" x14ac:dyDescent="0.3">
      <c r="J285">
        <v>45000000</v>
      </c>
      <c r="K285">
        <v>422783777</v>
      </c>
      <c r="M285">
        <v>75000000</v>
      </c>
      <c r="N285">
        <v>68473360</v>
      </c>
      <c r="Q285" t="s">
        <v>1282</v>
      </c>
      <c r="R285">
        <v>100000000</v>
      </c>
      <c r="S285">
        <v>162804648</v>
      </c>
      <c r="T285">
        <f t="shared" si="15"/>
        <v>62804648</v>
      </c>
      <c r="U285" s="54">
        <f t="shared" si="13"/>
        <v>62804648</v>
      </c>
      <c r="V285" s="24" t="str">
        <f t="shared" si="14"/>
        <v>NA</v>
      </c>
      <c r="W285">
        <v>8.5</v>
      </c>
    </row>
    <row r="286" spans="10:23" x14ac:dyDescent="0.3">
      <c r="J286">
        <v>79000000</v>
      </c>
      <c r="K286">
        <v>103812241</v>
      </c>
      <c r="M286">
        <v>75000000</v>
      </c>
      <c r="N286">
        <v>66636385</v>
      </c>
      <c r="Q286" t="s">
        <v>1285</v>
      </c>
      <c r="R286">
        <v>100000000</v>
      </c>
      <c r="S286">
        <v>100117603</v>
      </c>
      <c r="T286">
        <f t="shared" si="15"/>
        <v>117603</v>
      </c>
      <c r="U286" s="54">
        <f t="shared" si="13"/>
        <v>117603</v>
      </c>
      <c r="V286" s="24" t="str">
        <f t="shared" si="14"/>
        <v>NA</v>
      </c>
      <c r="W286">
        <v>6.9</v>
      </c>
    </row>
    <row r="287" spans="10:23" x14ac:dyDescent="0.3">
      <c r="J287">
        <v>78000000</v>
      </c>
      <c r="K287">
        <v>119793567</v>
      </c>
      <c r="M287">
        <v>70000000</v>
      </c>
      <c r="N287">
        <v>47379090</v>
      </c>
      <c r="Q287" t="s">
        <v>1290</v>
      </c>
      <c r="R287">
        <v>100000000</v>
      </c>
      <c r="S287">
        <v>89296573</v>
      </c>
      <c r="T287">
        <f t="shared" si="15"/>
        <v>-10703427</v>
      </c>
      <c r="U287" s="54" t="str">
        <f t="shared" si="13"/>
        <v>NA</v>
      </c>
      <c r="V287" s="24">
        <f t="shared" si="14"/>
        <v>-10703427</v>
      </c>
      <c r="W287">
        <v>7.3</v>
      </c>
    </row>
    <row r="288" spans="10:23" x14ac:dyDescent="0.3">
      <c r="J288">
        <v>78000000</v>
      </c>
      <c r="K288">
        <v>92930005</v>
      </c>
      <c r="M288">
        <v>70000000</v>
      </c>
      <c r="N288">
        <v>43426961</v>
      </c>
      <c r="Q288" t="s">
        <v>1296</v>
      </c>
      <c r="R288">
        <v>92000000</v>
      </c>
      <c r="S288">
        <v>85017401</v>
      </c>
      <c r="T288">
        <f t="shared" si="15"/>
        <v>-6982599</v>
      </c>
      <c r="U288" s="54" t="str">
        <f t="shared" si="13"/>
        <v>NA</v>
      </c>
      <c r="V288" s="24">
        <f t="shared" si="14"/>
        <v>-6982599</v>
      </c>
      <c r="W288">
        <v>6.7</v>
      </c>
    </row>
    <row r="289" spans="10:23" x14ac:dyDescent="0.3">
      <c r="J289">
        <v>76000000</v>
      </c>
      <c r="K289">
        <v>127083765</v>
      </c>
      <c r="M289">
        <v>75000000</v>
      </c>
      <c r="N289">
        <v>47000485</v>
      </c>
      <c r="Q289" t="s">
        <v>1300</v>
      </c>
      <c r="R289">
        <v>100000000</v>
      </c>
      <c r="S289">
        <v>173005002</v>
      </c>
      <c r="T289">
        <f t="shared" si="15"/>
        <v>73005002</v>
      </c>
      <c r="U289" s="54">
        <f t="shared" si="13"/>
        <v>73005002</v>
      </c>
      <c r="V289" s="24" t="str">
        <f t="shared" si="14"/>
        <v>NA</v>
      </c>
      <c r="W289">
        <v>6.9</v>
      </c>
    </row>
    <row r="290" spans="10:23" x14ac:dyDescent="0.3">
      <c r="J290">
        <v>75000000</v>
      </c>
      <c r="K290">
        <v>323505540</v>
      </c>
      <c r="M290">
        <v>75000000</v>
      </c>
      <c r="N290">
        <v>45434443</v>
      </c>
      <c r="Q290" t="s">
        <v>1304</v>
      </c>
      <c r="R290">
        <v>100000000</v>
      </c>
      <c r="S290">
        <v>75030163</v>
      </c>
      <c r="T290">
        <f t="shared" si="15"/>
        <v>-24969837</v>
      </c>
      <c r="U290" s="54" t="str">
        <f t="shared" si="13"/>
        <v>NA</v>
      </c>
      <c r="V290" s="24">
        <f t="shared" si="14"/>
        <v>-24969837</v>
      </c>
      <c r="W290">
        <v>5.0999999999999996</v>
      </c>
    </row>
    <row r="291" spans="10:23" x14ac:dyDescent="0.3">
      <c r="J291">
        <v>76000000</v>
      </c>
      <c r="K291">
        <v>368049635</v>
      </c>
      <c r="M291">
        <v>80000000</v>
      </c>
      <c r="N291">
        <v>42044321</v>
      </c>
      <c r="Q291" t="s">
        <v>1309</v>
      </c>
      <c r="R291">
        <v>100000000</v>
      </c>
      <c r="S291">
        <v>77222184</v>
      </c>
      <c r="T291">
        <f t="shared" si="15"/>
        <v>-22777816</v>
      </c>
      <c r="U291" s="54" t="str">
        <f t="shared" si="13"/>
        <v>NA</v>
      </c>
      <c r="V291" s="24">
        <f t="shared" si="14"/>
        <v>-22777816</v>
      </c>
      <c r="W291">
        <v>6.8</v>
      </c>
    </row>
    <row r="292" spans="10:23" x14ac:dyDescent="0.3">
      <c r="J292">
        <v>75000000</v>
      </c>
      <c r="K292">
        <v>306124059</v>
      </c>
      <c r="M292">
        <v>75000000</v>
      </c>
      <c r="N292">
        <v>73661010</v>
      </c>
      <c r="Q292" t="s">
        <v>1315</v>
      </c>
      <c r="R292">
        <v>100000000</v>
      </c>
      <c r="S292">
        <v>107515297</v>
      </c>
      <c r="T292">
        <f t="shared" si="15"/>
        <v>7515297</v>
      </c>
      <c r="U292" s="54">
        <f t="shared" si="13"/>
        <v>7515297</v>
      </c>
      <c r="V292" s="24" t="str">
        <f t="shared" si="14"/>
        <v>NA</v>
      </c>
      <c r="W292">
        <v>6.7</v>
      </c>
    </row>
    <row r="293" spans="10:23" x14ac:dyDescent="0.3">
      <c r="J293">
        <v>73000000</v>
      </c>
      <c r="K293">
        <v>229074524</v>
      </c>
      <c r="M293">
        <v>80000000</v>
      </c>
      <c r="N293">
        <v>41523271</v>
      </c>
      <c r="Q293" t="s">
        <v>1320</v>
      </c>
      <c r="R293">
        <v>100000000</v>
      </c>
      <c r="S293">
        <v>67631157</v>
      </c>
      <c r="T293">
        <f t="shared" si="15"/>
        <v>-32368843</v>
      </c>
      <c r="U293" s="54" t="str">
        <f t="shared" si="13"/>
        <v>NA</v>
      </c>
      <c r="V293" s="24">
        <f t="shared" si="14"/>
        <v>-32368843</v>
      </c>
      <c r="W293">
        <v>6</v>
      </c>
    </row>
    <row r="294" spans="10:23" x14ac:dyDescent="0.3">
      <c r="J294">
        <v>75000000</v>
      </c>
      <c r="K294">
        <v>193136719</v>
      </c>
      <c r="M294">
        <v>55000000</v>
      </c>
      <c r="N294">
        <v>37600435</v>
      </c>
      <c r="Q294" t="s">
        <v>1324</v>
      </c>
      <c r="R294">
        <v>83000000</v>
      </c>
      <c r="S294">
        <v>66862068</v>
      </c>
      <c r="T294">
        <f t="shared" si="15"/>
        <v>-16137932</v>
      </c>
      <c r="U294" s="54" t="str">
        <f t="shared" si="13"/>
        <v>NA</v>
      </c>
      <c r="V294" s="24">
        <f t="shared" si="14"/>
        <v>-16137932</v>
      </c>
      <c r="W294">
        <v>5.7</v>
      </c>
    </row>
    <row r="295" spans="10:23" x14ac:dyDescent="0.3">
      <c r="J295">
        <v>75000000</v>
      </c>
      <c r="K295">
        <v>157299717</v>
      </c>
      <c r="M295">
        <v>75000000</v>
      </c>
      <c r="N295">
        <v>39251128</v>
      </c>
      <c r="Q295" t="s">
        <v>1329</v>
      </c>
      <c r="R295">
        <v>100000000</v>
      </c>
      <c r="S295">
        <v>57366262</v>
      </c>
      <c r="T295">
        <f t="shared" si="15"/>
        <v>-42633738</v>
      </c>
      <c r="U295" s="54" t="str">
        <f t="shared" si="13"/>
        <v>NA</v>
      </c>
      <c r="V295" s="24">
        <f t="shared" si="14"/>
        <v>-42633738</v>
      </c>
      <c r="W295">
        <v>8</v>
      </c>
    </row>
    <row r="296" spans="10:23" x14ac:dyDescent="0.3">
      <c r="J296">
        <v>75000000</v>
      </c>
      <c r="K296">
        <v>134568845</v>
      </c>
      <c r="M296">
        <v>52000000</v>
      </c>
      <c r="N296">
        <v>34636443</v>
      </c>
      <c r="Q296" t="s">
        <v>1332</v>
      </c>
      <c r="R296">
        <v>100000000</v>
      </c>
      <c r="S296">
        <v>116866727</v>
      </c>
      <c r="T296">
        <f t="shared" si="15"/>
        <v>16866727</v>
      </c>
      <c r="U296" s="54">
        <f t="shared" si="13"/>
        <v>16866727</v>
      </c>
      <c r="V296" s="24" t="str">
        <f t="shared" si="14"/>
        <v>NA</v>
      </c>
      <c r="W296">
        <v>8.1999999999999993</v>
      </c>
    </row>
    <row r="297" spans="10:23" x14ac:dyDescent="0.3">
      <c r="J297">
        <v>75000000</v>
      </c>
      <c r="K297">
        <v>134006721</v>
      </c>
      <c r="M297">
        <v>75000000</v>
      </c>
      <c r="N297">
        <v>22751979</v>
      </c>
      <c r="Q297" t="s">
        <v>1334</v>
      </c>
      <c r="R297">
        <v>100000000</v>
      </c>
      <c r="S297">
        <v>184031112</v>
      </c>
      <c r="T297">
        <f t="shared" si="15"/>
        <v>84031112</v>
      </c>
      <c r="U297" s="54">
        <f t="shared" si="13"/>
        <v>84031112</v>
      </c>
      <c r="V297" s="24" t="str">
        <f t="shared" si="14"/>
        <v>NA</v>
      </c>
      <c r="W297">
        <v>5.4</v>
      </c>
    </row>
    <row r="298" spans="10:23" x14ac:dyDescent="0.3">
      <c r="J298">
        <v>80000000</v>
      </c>
      <c r="K298">
        <v>195329763</v>
      </c>
      <c r="M298">
        <v>75000000</v>
      </c>
      <c r="N298">
        <v>30013346</v>
      </c>
      <c r="Q298" t="s">
        <v>1338</v>
      </c>
      <c r="R298">
        <v>105000000</v>
      </c>
      <c r="S298">
        <v>54700065</v>
      </c>
      <c r="T298">
        <f t="shared" si="15"/>
        <v>-50299935</v>
      </c>
      <c r="U298" s="54" t="str">
        <f t="shared" si="13"/>
        <v>NA</v>
      </c>
      <c r="V298" s="24">
        <f t="shared" si="14"/>
        <v>-50299935</v>
      </c>
      <c r="W298">
        <v>7.2</v>
      </c>
    </row>
    <row r="299" spans="10:23" x14ac:dyDescent="0.3">
      <c r="J299">
        <v>75000000</v>
      </c>
      <c r="K299">
        <v>120776832</v>
      </c>
      <c r="M299">
        <v>75000000</v>
      </c>
      <c r="N299">
        <v>14567883</v>
      </c>
      <c r="Q299" t="s">
        <v>1343</v>
      </c>
      <c r="R299">
        <v>102000000</v>
      </c>
      <c r="S299">
        <v>27098580</v>
      </c>
      <c r="T299">
        <f t="shared" si="15"/>
        <v>-74901420</v>
      </c>
      <c r="U299" s="54" t="str">
        <f t="shared" si="13"/>
        <v>NA</v>
      </c>
      <c r="V299" s="24">
        <f t="shared" si="14"/>
        <v>-74901420</v>
      </c>
      <c r="W299">
        <v>7.5</v>
      </c>
    </row>
    <row r="300" spans="10:23" x14ac:dyDescent="0.3">
      <c r="J300">
        <v>75000000</v>
      </c>
      <c r="K300">
        <v>118823091</v>
      </c>
      <c r="M300">
        <v>75000000</v>
      </c>
      <c r="N300">
        <v>5409517</v>
      </c>
      <c r="Q300" t="s">
        <v>1347</v>
      </c>
      <c r="R300">
        <v>80000000</v>
      </c>
      <c r="S300">
        <v>55673333</v>
      </c>
      <c r="T300">
        <f t="shared" si="15"/>
        <v>-24326667</v>
      </c>
      <c r="U300" s="54" t="str">
        <f t="shared" si="13"/>
        <v>NA</v>
      </c>
      <c r="V300" s="24">
        <f t="shared" si="14"/>
        <v>-24326667</v>
      </c>
      <c r="W300">
        <v>7</v>
      </c>
    </row>
    <row r="301" spans="10:23" x14ac:dyDescent="0.3">
      <c r="J301">
        <v>75000000</v>
      </c>
      <c r="K301">
        <v>97360069</v>
      </c>
      <c r="M301">
        <v>45000000</v>
      </c>
      <c r="N301">
        <v>21009180</v>
      </c>
      <c r="Q301" t="s">
        <v>1350</v>
      </c>
      <c r="R301">
        <v>100000000</v>
      </c>
      <c r="S301">
        <v>40198710</v>
      </c>
      <c r="T301">
        <f t="shared" si="15"/>
        <v>-59801290</v>
      </c>
      <c r="U301" s="54" t="str">
        <f t="shared" si="13"/>
        <v>NA</v>
      </c>
      <c r="V301" s="24">
        <f t="shared" si="14"/>
        <v>-59801290</v>
      </c>
      <c r="W301">
        <v>3.3</v>
      </c>
    </row>
    <row r="302" spans="10:23" x14ac:dyDescent="0.3">
      <c r="J302">
        <v>75000000</v>
      </c>
      <c r="K302">
        <v>117698894</v>
      </c>
      <c r="M302">
        <v>82000000</v>
      </c>
      <c r="N302">
        <v>36381716</v>
      </c>
      <c r="Q302" t="s">
        <v>1355</v>
      </c>
      <c r="R302">
        <v>100000000</v>
      </c>
      <c r="S302">
        <v>72660029</v>
      </c>
      <c r="T302">
        <f t="shared" si="15"/>
        <v>-27339971</v>
      </c>
      <c r="U302" s="54" t="str">
        <f t="shared" si="13"/>
        <v>NA</v>
      </c>
      <c r="V302" s="24">
        <f t="shared" si="14"/>
        <v>-27339971</v>
      </c>
      <c r="W302">
        <v>6</v>
      </c>
    </row>
    <row r="303" spans="10:23" x14ac:dyDescent="0.3">
      <c r="J303">
        <v>80000000</v>
      </c>
      <c r="K303">
        <v>162001186</v>
      </c>
      <c r="M303">
        <v>69000000</v>
      </c>
      <c r="N303">
        <v>55585389</v>
      </c>
      <c r="Q303" t="s">
        <v>1358</v>
      </c>
      <c r="R303">
        <v>140000000</v>
      </c>
      <c r="S303">
        <v>38120554</v>
      </c>
      <c r="T303">
        <f t="shared" si="15"/>
        <v>-101879446</v>
      </c>
      <c r="U303" s="54" t="str">
        <f t="shared" si="13"/>
        <v>NA</v>
      </c>
      <c r="V303" s="24">
        <f t="shared" si="14"/>
        <v>-101879446</v>
      </c>
      <c r="W303">
        <v>7.1</v>
      </c>
    </row>
    <row r="304" spans="10:23" x14ac:dyDescent="0.3">
      <c r="J304">
        <v>60000000</v>
      </c>
      <c r="K304">
        <v>77032279</v>
      </c>
      <c r="M304">
        <v>75000000</v>
      </c>
      <c r="N304">
        <v>36976367</v>
      </c>
      <c r="Q304" t="s">
        <v>1361</v>
      </c>
      <c r="R304">
        <v>100000000</v>
      </c>
      <c r="S304">
        <v>49392095</v>
      </c>
      <c r="T304">
        <f t="shared" si="15"/>
        <v>-50607905</v>
      </c>
      <c r="U304" s="54" t="str">
        <f t="shared" si="13"/>
        <v>NA</v>
      </c>
      <c r="V304" s="24">
        <f t="shared" si="14"/>
        <v>-50607905</v>
      </c>
      <c r="W304">
        <v>5.4</v>
      </c>
    </row>
    <row r="305" spans="10:23" x14ac:dyDescent="0.3">
      <c r="J305">
        <v>35000000</v>
      </c>
      <c r="K305">
        <v>73023275</v>
      </c>
      <c r="M305">
        <v>75000000</v>
      </c>
      <c r="N305">
        <v>51814190</v>
      </c>
      <c r="Q305" t="s">
        <v>1366</v>
      </c>
      <c r="R305">
        <v>90000000</v>
      </c>
      <c r="S305">
        <v>39292022</v>
      </c>
      <c r="T305">
        <f t="shared" si="15"/>
        <v>-50707978</v>
      </c>
      <c r="U305" s="54" t="str">
        <f t="shared" si="13"/>
        <v>NA</v>
      </c>
      <c r="V305" s="24">
        <f t="shared" si="14"/>
        <v>-50707978</v>
      </c>
      <c r="W305">
        <v>6.1</v>
      </c>
    </row>
    <row r="306" spans="10:23" x14ac:dyDescent="0.3">
      <c r="J306">
        <v>75000000</v>
      </c>
      <c r="K306">
        <v>160762022</v>
      </c>
      <c r="M306">
        <v>70000000</v>
      </c>
      <c r="N306">
        <v>47456450</v>
      </c>
      <c r="Q306" t="s">
        <v>1369</v>
      </c>
      <c r="R306">
        <v>105000000</v>
      </c>
      <c r="S306">
        <v>28772222</v>
      </c>
      <c r="T306">
        <f t="shared" si="15"/>
        <v>-76227778</v>
      </c>
      <c r="U306" s="54" t="str">
        <f t="shared" si="13"/>
        <v>NA</v>
      </c>
      <c r="V306" s="24">
        <f t="shared" si="14"/>
        <v>-76227778</v>
      </c>
      <c r="W306">
        <v>5.3</v>
      </c>
    </row>
    <row r="307" spans="10:23" x14ac:dyDescent="0.3">
      <c r="J307">
        <v>70000000</v>
      </c>
      <c r="K307">
        <v>103338338</v>
      </c>
      <c r="M307">
        <v>70000000</v>
      </c>
      <c r="N307">
        <v>62647540</v>
      </c>
      <c r="Q307" t="s">
        <v>1372</v>
      </c>
      <c r="R307">
        <v>84000000</v>
      </c>
      <c r="S307">
        <v>17010646</v>
      </c>
      <c r="T307">
        <f t="shared" si="15"/>
        <v>-66989354</v>
      </c>
      <c r="U307" s="54" t="str">
        <f t="shared" si="13"/>
        <v>NA</v>
      </c>
      <c r="V307" s="24">
        <f t="shared" si="14"/>
        <v>-66989354</v>
      </c>
      <c r="W307">
        <v>2.2000000000000002</v>
      </c>
    </row>
    <row r="308" spans="10:23" x14ac:dyDescent="0.3">
      <c r="J308">
        <v>53000000</v>
      </c>
      <c r="K308">
        <v>55808744</v>
      </c>
      <c r="M308">
        <v>72000000</v>
      </c>
      <c r="N308">
        <v>27796042</v>
      </c>
      <c r="Q308" t="s">
        <v>1378</v>
      </c>
      <c r="R308">
        <v>100000000</v>
      </c>
      <c r="S308">
        <v>24985612</v>
      </c>
      <c r="T308">
        <f t="shared" si="15"/>
        <v>-75014388</v>
      </c>
      <c r="U308" s="54" t="str">
        <f t="shared" si="13"/>
        <v>NA</v>
      </c>
      <c r="V308" s="24">
        <f t="shared" si="14"/>
        <v>-75014388</v>
      </c>
      <c r="W308">
        <v>7</v>
      </c>
    </row>
    <row r="309" spans="10:23" x14ac:dyDescent="0.3">
      <c r="J309">
        <v>75000000</v>
      </c>
      <c r="K309">
        <v>83503161</v>
      </c>
      <c r="M309">
        <v>72000000</v>
      </c>
      <c r="N309">
        <v>32616869</v>
      </c>
      <c r="Q309" t="s">
        <v>1382</v>
      </c>
      <c r="R309">
        <v>100000000</v>
      </c>
      <c r="S309">
        <v>4411102</v>
      </c>
      <c r="T309">
        <f t="shared" si="15"/>
        <v>-95588898</v>
      </c>
      <c r="U309" s="54" t="str">
        <f t="shared" si="13"/>
        <v>NA</v>
      </c>
      <c r="V309" s="24">
        <f t="shared" si="14"/>
        <v>-95588898</v>
      </c>
      <c r="W309">
        <v>3.8</v>
      </c>
    </row>
    <row r="310" spans="10:23" x14ac:dyDescent="0.3">
      <c r="J310">
        <v>75000000</v>
      </c>
      <c r="K310">
        <v>94999143</v>
      </c>
      <c r="M310">
        <v>59660000</v>
      </c>
      <c r="N310">
        <v>18947630</v>
      </c>
      <c r="Q310" t="s">
        <v>1387</v>
      </c>
      <c r="R310">
        <v>100000000</v>
      </c>
      <c r="S310">
        <v>35024475</v>
      </c>
      <c r="T310">
        <f t="shared" si="15"/>
        <v>-64975525</v>
      </c>
      <c r="U310" s="54" t="str">
        <f t="shared" si="13"/>
        <v>NA</v>
      </c>
      <c r="V310" s="24">
        <f t="shared" si="14"/>
        <v>-64975525</v>
      </c>
      <c r="W310">
        <v>6.9</v>
      </c>
    </row>
    <row r="311" spans="10:23" x14ac:dyDescent="0.3">
      <c r="J311">
        <v>74000000</v>
      </c>
      <c r="K311">
        <v>336029560</v>
      </c>
      <c r="M311">
        <v>70000000</v>
      </c>
      <c r="N311">
        <v>42272747</v>
      </c>
      <c r="Q311" t="s">
        <v>1392</v>
      </c>
      <c r="R311">
        <v>99000000</v>
      </c>
      <c r="S311">
        <v>130174897</v>
      </c>
      <c r="T311">
        <f t="shared" si="15"/>
        <v>31174897</v>
      </c>
      <c r="U311" s="54">
        <f t="shared" si="13"/>
        <v>31174897</v>
      </c>
      <c r="V311" s="24" t="str">
        <f t="shared" si="14"/>
        <v>NA</v>
      </c>
      <c r="W311">
        <v>7.2</v>
      </c>
    </row>
    <row r="312" spans="10:23" x14ac:dyDescent="0.3">
      <c r="J312">
        <v>73000000</v>
      </c>
      <c r="K312">
        <v>107225164</v>
      </c>
      <c r="M312">
        <v>70000000</v>
      </c>
      <c r="N312">
        <v>66257002</v>
      </c>
      <c r="Q312" t="s">
        <v>1398</v>
      </c>
      <c r="R312">
        <v>10000000</v>
      </c>
      <c r="S312">
        <v>10200000</v>
      </c>
      <c r="T312">
        <f t="shared" si="15"/>
        <v>200000</v>
      </c>
      <c r="U312" s="54">
        <f t="shared" si="13"/>
        <v>200000</v>
      </c>
      <c r="V312" s="24" t="str">
        <f t="shared" si="14"/>
        <v>NA</v>
      </c>
      <c r="W312">
        <v>7.3</v>
      </c>
    </row>
    <row r="313" spans="10:23" x14ac:dyDescent="0.3">
      <c r="J313">
        <v>70000000</v>
      </c>
      <c r="K313">
        <v>70224196</v>
      </c>
      <c r="M313">
        <v>70000000</v>
      </c>
      <c r="N313">
        <v>65012000</v>
      </c>
      <c r="Q313" t="s">
        <v>1404</v>
      </c>
      <c r="R313">
        <v>98000000</v>
      </c>
      <c r="S313">
        <v>202007640</v>
      </c>
      <c r="T313">
        <f t="shared" si="15"/>
        <v>104007640</v>
      </c>
      <c r="U313" s="54">
        <f t="shared" si="13"/>
        <v>104007640</v>
      </c>
      <c r="V313" s="24" t="str">
        <f t="shared" si="14"/>
        <v>NA</v>
      </c>
      <c r="W313">
        <v>6.3</v>
      </c>
    </row>
    <row r="314" spans="10:23" x14ac:dyDescent="0.3">
      <c r="J314">
        <v>73000000</v>
      </c>
      <c r="K314">
        <v>148213377</v>
      </c>
      <c r="M314">
        <v>69500000</v>
      </c>
      <c r="N314">
        <v>54222000</v>
      </c>
      <c r="Q314" t="s">
        <v>1407</v>
      </c>
      <c r="R314">
        <v>100000000</v>
      </c>
      <c r="S314">
        <v>77679638</v>
      </c>
      <c r="T314">
        <f t="shared" si="15"/>
        <v>-22320362</v>
      </c>
      <c r="U314" s="54" t="str">
        <f t="shared" si="13"/>
        <v>NA</v>
      </c>
      <c r="V314" s="24">
        <f t="shared" si="14"/>
        <v>-22320362</v>
      </c>
      <c r="W314">
        <v>7.5</v>
      </c>
    </row>
    <row r="315" spans="10:23" x14ac:dyDescent="0.3">
      <c r="J315">
        <v>72000000</v>
      </c>
      <c r="K315">
        <v>112950721</v>
      </c>
      <c r="M315">
        <v>70000000</v>
      </c>
      <c r="N315">
        <v>52474616</v>
      </c>
      <c r="Q315" t="s">
        <v>1409</v>
      </c>
      <c r="R315">
        <v>94000000</v>
      </c>
      <c r="S315">
        <v>9213</v>
      </c>
      <c r="T315">
        <f t="shared" si="15"/>
        <v>-93990787</v>
      </c>
      <c r="U315" s="54" t="str">
        <f t="shared" si="13"/>
        <v>NA</v>
      </c>
      <c r="V315" s="24">
        <f t="shared" si="14"/>
        <v>-93990787</v>
      </c>
      <c r="W315">
        <v>7.6</v>
      </c>
    </row>
    <row r="316" spans="10:23" x14ac:dyDescent="0.3">
      <c r="J316">
        <v>72000000</v>
      </c>
      <c r="K316">
        <v>75600000</v>
      </c>
      <c r="M316">
        <v>70000000</v>
      </c>
      <c r="N316">
        <v>55942830</v>
      </c>
      <c r="Q316" t="s">
        <v>1415</v>
      </c>
      <c r="R316">
        <v>100000000</v>
      </c>
      <c r="S316">
        <v>58867694</v>
      </c>
      <c r="T316">
        <f t="shared" si="15"/>
        <v>-41132306</v>
      </c>
      <c r="U316" s="54" t="str">
        <f t="shared" si="13"/>
        <v>NA</v>
      </c>
      <c r="V316" s="24">
        <f t="shared" si="14"/>
        <v>-41132306</v>
      </c>
      <c r="W316">
        <v>6.8</v>
      </c>
    </row>
    <row r="317" spans="10:23" x14ac:dyDescent="0.3">
      <c r="J317">
        <v>75000000</v>
      </c>
      <c r="K317">
        <v>183132370</v>
      </c>
      <c r="M317">
        <v>70000000</v>
      </c>
      <c r="N317">
        <v>40932372</v>
      </c>
      <c r="Q317" t="s">
        <v>1420</v>
      </c>
      <c r="R317">
        <v>90000000</v>
      </c>
      <c r="S317">
        <v>59475623</v>
      </c>
      <c r="T317">
        <f t="shared" si="15"/>
        <v>-30524377</v>
      </c>
      <c r="U317" s="54" t="str">
        <f t="shared" si="13"/>
        <v>NA</v>
      </c>
      <c r="V317" s="24">
        <f t="shared" si="14"/>
        <v>-30524377</v>
      </c>
      <c r="W317">
        <v>5.2</v>
      </c>
    </row>
    <row r="318" spans="10:23" x14ac:dyDescent="0.3">
      <c r="J318">
        <v>60000000</v>
      </c>
      <c r="K318">
        <v>114195633</v>
      </c>
      <c r="M318">
        <v>70000000</v>
      </c>
      <c r="N318">
        <v>38345403</v>
      </c>
      <c r="Q318" t="s">
        <v>1425</v>
      </c>
      <c r="R318">
        <v>92000000</v>
      </c>
      <c r="S318">
        <v>108638745</v>
      </c>
      <c r="T318">
        <f t="shared" si="15"/>
        <v>16638745</v>
      </c>
      <c r="U318" s="54">
        <f t="shared" si="13"/>
        <v>16638745</v>
      </c>
      <c r="V318" s="24" t="str">
        <f t="shared" si="14"/>
        <v>NA</v>
      </c>
      <c r="W318">
        <v>7.7</v>
      </c>
    </row>
    <row r="319" spans="10:23" x14ac:dyDescent="0.3">
      <c r="J319">
        <v>71500000</v>
      </c>
      <c r="K319">
        <v>144156464</v>
      </c>
      <c r="M319">
        <v>70000000</v>
      </c>
      <c r="N319">
        <v>37901509</v>
      </c>
      <c r="Q319" t="s">
        <v>1427</v>
      </c>
      <c r="R319">
        <v>95000000</v>
      </c>
      <c r="S319">
        <v>86897182</v>
      </c>
      <c r="T319">
        <f t="shared" si="15"/>
        <v>-8102818</v>
      </c>
      <c r="U319" s="54" t="str">
        <f t="shared" si="13"/>
        <v>NA</v>
      </c>
      <c r="V319" s="24">
        <f t="shared" si="14"/>
        <v>-8102818</v>
      </c>
      <c r="W319">
        <v>6.2</v>
      </c>
    </row>
    <row r="320" spans="10:23" x14ac:dyDescent="0.3">
      <c r="J320">
        <v>72000000</v>
      </c>
      <c r="K320">
        <v>227965690</v>
      </c>
      <c r="M320">
        <v>70000000</v>
      </c>
      <c r="N320">
        <v>48430355</v>
      </c>
      <c r="Q320" t="s">
        <v>1433</v>
      </c>
      <c r="R320">
        <v>93000000</v>
      </c>
      <c r="S320">
        <v>63540020</v>
      </c>
      <c r="T320">
        <f t="shared" si="15"/>
        <v>-29459980</v>
      </c>
      <c r="U320" s="54" t="str">
        <f t="shared" si="13"/>
        <v>NA</v>
      </c>
      <c r="V320" s="24">
        <f t="shared" si="14"/>
        <v>-29459980</v>
      </c>
      <c r="W320">
        <v>7.7</v>
      </c>
    </row>
    <row r="321" spans="10:23" x14ac:dyDescent="0.3">
      <c r="J321">
        <v>150000000</v>
      </c>
      <c r="K321">
        <v>436471036</v>
      </c>
      <c r="M321">
        <v>70000000</v>
      </c>
      <c r="N321">
        <v>30157016</v>
      </c>
      <c r="Q321" t="s">
        <v>1437</v>
      </c>
      <c r="R321">
        <v>100000000</v>
      </c>
      <c r="S321">
        <v>95328937</v>
      </c>
      <c r="T321">
        <f t="shared" si="15"/>
        <v>-4671063</v>
      </c>
      <c r="U321" s="54" t="str">
        <f t="shared" si="13"/>
        <v>NA</v>
      </c>
      <c r="V321" s="24">
        <f t="shared" si="14"/>
        <v>-4671063</v>
      </c>
      <c r="W321">
        <v>4.3</v>
      </c>
    </row>
    <row r="322" spans="10:23" x14ac:dyDescent="0.3">
      <c r="J322">
        <v>120000000</v>
      </c>
      <c r="K322">
        <v>244052771</v>
      </c>
      <c r="M322">
        <v>60000000</v>
      </c>
      <c r="N322">
        <v>28031250</v>
      </c>
      <c r="Q322" t="s">
        <v>1443</v>
      </c>
      <c r="R322">
        <v>95000000</v>
      </c>
      <c r="S322">
        <v>50802661</v>
      </c>
      <c r="T322">
        <f t="shared" si="15"/>
        <v>-44197339</v>
      </c>
      <c r="U322" s="54" t="str">
        <f t="shared" si="13"/>
        <v>NA</v>
      </c>
      <c r="V322" s="24">
        <f t="shared" si="14"/>
        <v>-44197339</v>
      </c>
      <c r="W322">
        <v>6.9</v>
      </c>
    </row>
    <row r="323" spans="10:23" x14ac:dyDescent="0.3">
      <c r="J323">
        <v>70000000</v>
      </c>
      <c r="K323">
        <v>152149590</v>
      </c>
      <c r="M323">
        <v>70000000</v>
      </c>
      <c r="N323">
        <v>33105600</v>
      </c>
      <c r="Q323" t="s">
        <v>1449</v>
      </c>
      <c r="R323">
        <v>95000000</v>
      </c>
      <c r="S323">
        <v>161317423</v>
      </c>
      <c r="T323">
        <f t="shared" si="15"/>
        <v>66317423</v>
      </c>
      <c r="U323" s="54">
        <f t="shared" ref="U323:U386" si="16">IF(T323&gt;0,T323,"NA")</f>
        <v>66317423</v>
      </c>
      <c r="V323" s="24" t="str">
        <f t="shared" ref="V323:V386" si="17">IF(T323&lt;0,T323,"NA")</f>
        <v>NA</v>
      </c>
      <c r="W323">
        <v>6.6</v>
      </c>
    </row>
    <row r="324" spans="10:23" x14ac:dyDescent="0.3">
      <c r="J324">
        <v>70000000</v>
      </c>
      <c r="K324">
        <v>141204016</v>
      </c>
      <c r="M324">
        <v>70000000</v>
      </c>
      <c r="N324">
        <v>62321039</v>
      </c>
      <c r="Q324" t="s">
        <v>1452</v>
      </c>
      <c r="R324">
        <v>95000000</v>
      </c>
      <c r="S324">
        <v>201148159</v>
      </c>
      <c r="T324">
        <f t="shared" ref="T324:T387" si="18">S324-R324</f>
        <v>106148159</v>
      </c>
      <c r="U324" s="54">
        <f t="shared" si="16"/>
        <v>106148159</v>
      </c>
      <c r="V324" s="24" t="str">
        <f t="shared" si="17"/>
        <v>NA</v>
      </c>
      <c r="W324">
        <v>7</v>
      </c>
    </row>
    <row r="325" spans="10:23" x14ac:dyDescent="0.3">
      <c r="J325">
        <v>74000000</v>
      </c>
      <c r="K325">
        <v>162495848</v>
      </c>
      <c r="M325">
        <v>75000000</v>
      </c>
      <c r="N325">
        <v>38509342</v>
      </c>
      <c r="Q325" t="s">
        <v>1455</v>
      </c>
      <c r="R325">
        <v>65000000</v>
      </c>
      <c r="S325">
        <v>43982842</v>
      </c>
      <c r="T325">
        <f t="shared" si="18"/>
        <v>-21017158</v>
      </c>
      <c r="U325" s="54" t="str">
        <f t="shared" si="16"/>
        <v>NA</v>
      </c>
      <c r="V325" s="24">
        <f t="shared" si="17"/>
        <v>-21017158</v>
      </c>
      <c r="W325">
        <v>6.7</v>
      </c>
    </row>
    <row r="326" spans="10:23" x14ac:dyDescent="0.3">
      <c r="J326">
        <v>80000000</v>
      </c>
      <c r="K326">
        <v>136448821</v>
      </c>
      <c r="M326">
        <v>60000000</v>
      </c>
      <c r="N326">
        <v>19076815</v>
      </c>
      <c r="Q326" t="s">
        <v>1459</v>
      </c>
      <c r="R326">
        <v>94000000</v>
      </c>
      <c r="S326">
        <v>380838870</v>
      </c>
      <c r="T326">
        <f t="shared" si="18"/>
        <v>286838870</v>
      </c>
      <c r="U326" s="54">
        <f t="shared" si="16"/>
        <v>286838870</v>
      </c>
      <c r="V326" s="24" t="str">
        <f t="shared" si="17"/>
        <v>NA</v>
      </c>
      <c r="W326">
        <v>8.1999999999999993</v>
      </c>
    </row>
    <row r="327" spans="10:23" x14ac:dyDescent="0.3">
      <c r="J327">
        <v>75000000</v>
      </c>
      <c r="K327">
        <v>120523073</v>
      </c>
      <c r="M327">
        <v>35000000</v>
      </c>
      <c r="N327">
        <v>25093607</v>
      </c>
      <c r="Q327" t="s">
        <v>1462</v>
      </c>
      <c r="R327">
        <v>94000000</v>
      </c>
      <c r="S327">
        <v>377019252</v>
      </c>
      <c r="T327">
        <f t="shared" si="18"/>
        <v>283019252</v>
      </c>
      <c r="U327" s="54">
        <f t="shared" si="16"/>
        <v>283019252</v>
      </c>
      <c r="V327" s="24" t="str">
        <f t="shared" si="17"/>
        <v>NA</v>
      </c>
      <c r="W327">
        <v>8.9</v>
      </c>
    </row>
    <row r="328" spans="10:23" x14ac:dyDescent="0.3">
      <c r="J328">
        <v>70000000</v>
      </c>
      <c r="K328">
        <v>119654900</v>
      </c>
      <c r="M328">
        <v>70000000</v>
      </c>
      <c r="N328">
        <v>18990542</v>
      </c>
      <c r="Q328" t="s">
        <v>1465</v>
      </c>
      <c r="R328">
        <v>94000000</v>
      </c>
      <c r="S328">
        <v>340478898</v>
      </c>
      <c r="T328">
        <f t="shared" si="18"/>
        <v>246478898</v>
      </c>
      <c r="U328" s="54">
        <f t="shared" si="16"/>
        <v>246478898</v>
      </c>
      <c r="V328" s="24" t="str">
        <f t="shared" si="17"/>
        <v>NA</v>
      </c>
      <c r="W328">
        <v>8.6999999999999993</v>
      </c>
    </row>
    <row r="329" spans="10:23" x14ac:dyDescent="0.3">
      <c r="J329">
        <v>70000000</v>
      </c>
      <c r="K329">
        <v>117541000</v>
      </c>
      <c r="M329">
        <v>70000000</v>
      </c>
      <c r="N329">
        <v>14294842</v>
      </c>
      <c r="Q329" t="s">
        <v>1467</v>
      </c>
      <c r="R329">
        <v>95000000</v>
      </c>
      <c r="S329">
        <v>17176900</v>
      </c>
      <c r="T329">
        <f t="shared" si="18"/>
        <v>-77823100</v>
      </c>
      <c r="U329" s="54" t="str">
        <f t="shared" si="16"/>
        <v>NA</v>
      </c>
      <c r="V329" s="24">
        <f t="shared" si="17"/>
        <v>-77823100</v>
      </c>
      <c r="W329">
        <v>5.5</v>
      </c>
    </row>
    <row r="330" spans="10:23" x14ac:dyDescent="0.3">
      <c r="J330">
        <v>80000000</v>
      </c>
      <c r="K330">
        <v>116643346</v>
      </c>
      <c r="M330">
        <v>70000000</v>
      </c>
      <c r="N330">
        <v>19819494</v>
      </c>
      <c r="Q330" t="s">
        <v>1471</v>
      </c>
      <c r="R330">
        <v>115000000</v>
      </c>
      <c r="S330">
        <v>131144183</v>
      </c>
      <c r="T330">
        <f t="shared" si="18"/>
        <v>16144183</v>
      </c>
      <c r="U330" s="54">
        <f t="shared" si="16"/>
        <v>16144183</v>
      </c>
      <c r="V330" s="24" t="str">
        <f t="shared" si="17"/>
        <v>NA</v>
      </c>
      <c r="W330">
        <v>5.7</v>
      </c>
    </row>
    <row r="331" spans="10:23" x14ac:dyDescent="0.3">
      <c r="J331">
        <v>68000000</v>
      </c>
      <c r="K331">
        <v>100614858</v>
      </c>
      <c r="M331">
        <v>70000000</v>
      </c>
      <c r="N331">
        <v>13596911</v>
      </c>
      <c r="Q331" t="s">
        <v>1474</v>
      </c>
      <c r="R331">
        <v>100000000</v>
      </c>
      <c r="S331">
        <v>23014504</v>
      </c>
      <c r="T331">
        <f t="shared" si="18"/>
        <v>-76985496</v>
      </c>
      <c r="U331" s="54" t="str">
        <f t="shared" si="16"/>
        <v>NA</v>
      </c>
      <c r="V331" s="24">
        <f t="shared" si="17"/>
        <v>-76985496</v>
      </c>
      <c r="W331">
        <v>6.3</v>
      </c>
    </row>
    <row r="332" spans="10:23" x14ac:dyDescent="0.3">
      <c r="J332">
        <v>60000000</v>
      </c>
      <c r="K332">
        <v>80281096</v>
      </c>
      <c r="M332">
        <v>70000000</v>
      </c>
      <c r="N332">
        <v>8460990</v>
      </c>
      <c r="Q332" t="s">
        <v>1477</v>
      </c>
      <c r="R332">
        <v>93000000</v>
      </c>
      <c r="S332">
        <v>181166115</v>
      </c>
      <c r="T332">
        <f t="shared" si="18"/>
        <v>88166115</v>
      </c>
      <c r="U332" s="54">
        <f t="shared" si="16"/>
        <v>88166115</v>
      </c>
      <c r="V332" s="24" t="str">
        <f t="shared" si="17"/>
        <v>NA</v>
      </c>
      <c r="W332">
        <v>5.9</v>
      </c>
    </row>
    <row r="333" spans="10:23" x14ac:dyDescent="0.3">
      <c r="J333">
        <v>75000000</v>
      </c>
      <c r="K333">
        <v>219613391</v>
      </c>
      <c r="M333">
        <v>70000000</v>
      </c>
      <c r="N333">
        <v>7097125</v>
      </c>
      <c r="Q333" t="s">
        <v>1482</v>
      </c>
      <c r="R333">
        <v>93000000</v>
      </c>
      <c r="S333">
        <v>176740650</v>
      </c>
      <c r="T333">
        <f t="shared" si="18"/>
        <v>83740650</v>
      </c>
      <c r="U333" s="54">
        <f t="shared" si="16"/>
        <v>83740650</v>
      </c>
      <c r="V333" s="24" t="str">
        <f t="shared" si="17"/>
        <v>NA</v>
      </c>
      <c r="W333">
        <v>7.6</v>
      </c>
    </row>
    <row r="334" spans="10:23" x14ac:dyDescent="0.3">
      <c r="J334">
        <v>75000000</v>
      </c>
      <c r="K334">
        <v>78120196</v>
      </c>
      <c r="M334">
        <v>70000000</v>
      </c>
      <c r="N334">
        <v>37760080</v>
      </c>
      <c r="Q334" t="s">
        <v>1486</v>
      </c>
      <c r="R334">
        <v>90000000</v>
      </c>
      <c r="S334">
        <v>71148699</v>
      </c>
      <c r="T334">
        <f t="shared" si="18"/>
        <v>-18851301</v>
      </c>
      <c r="U334" s="54" t="str">
        <f t="shared" si="16"/>
        <v>NA</v>
      </c>
      <c r="V334" s="24">
        <f t="shared" si="17"/>
        <v>-18851301</v>
      </c>
      <c r="W334">
        <v>6.6</v>
      </c>
    </row>
    <row r="335" spans="10:23" x14ac:dyDescent="0.3">
      <c r="J335">
        <v>70000000</v>
      </c>
      <c r="K335">
        <v>98895417</v>
      </c>
      <c r="M335">
        <v>70000000</v>
      </c>
      <c r="N335">
        <v>5851188</v>
      </c>
      <c r="Q335" t="s">
        <v>1491</v>
      </c>
      <c r="R335">
        <v>92000000</v>
      </c>
      <c r="S335">
        <v>67344392</v>
      </c>
      <c r="T335">
        <f t="shared" si="18"/>
        <v>-24655608</v>
      </c>
      <c r="U335" s="54" t="str">
        <f t="shared" si="16"/>
        <v>NA</v>
      </c>
      <c r="V335" s="24">
        <f t="shared" si="17"/>
        <v>-24655608</v>
      </c>
      <c r="W335">
        <v>5.3</v>
      </c>
    </row>
    <row r="336" spans="10:23" x14ac:dyDescent="0.3">
      <c r="J336">
        <v>58000000</v>
      </c>
      <c r="K336">
        <v>70117571</v>
      </c>
      <c r="M336">
        <v>50000000</v>
      </c>
      <c r="N336">
        <v>25121291</v>
      </c>
      <c r="Q336" t="s">
        <v>1496</v>
      </c>
      <c r="R336">
        <v>107000000</v>
      </c>
      <c r="S336">
        <v>22406362</v>
      </c>
      <c r="T336">
        <f t="shared" si="18"/>
        <v>-84593638</v>
      </c>
      <c r="U336" s="54" t="str">
        <f t="shared" si="16"/>
        <v>NA</v>
      </c>
      <c r="V336" s="24">
        <f t="shared" si="17"/>
        <v>-84593638</v>
      </c>
      <c r="W336">
        <v>6</v>
      </c>
    </row>
    <row r="337" spans="10:23" x14ac:dyDescent="0.3">
      <c r="J337">
        <v>70000000</v>
      </c>
      <c r="K337">
        <v>83552429</v>
      </c>
      <c r="M337">
        <v>70000000</v>
      </c>
      <c r="N337">
        <v>18821279</v>
      </c>
      <c r="Q337" t="s">
        <v>1499</v>
      </c>
      <c r="R337">
        <v>92000000</v>
      </c>
      <c r="S337">
        <v>261437578</v>
      </c>
      <c r="T337">
        <f t="shared" si="18"/>
        <v>169437578</v>
      </c>
      <c r="U337" s="54">
        <f t="shared" si="16"/>
        <v>169437578</v>
      </c>
      <c r="V337" s="24" t="str">
        <f t="shared" si="17"/>
        <v>NA</v>
      </c>
      <c r="W337">
        <v>8</v>
      </c>
    </row>
    <row r="338" spans="10:23" x14ac:dyDescent="0.3">
      <c r="J338">
        <v>66000000</v>
      </c>
      <c r="K338">
        <v>79883359</v>
      </c>
      <c r="M338">
        <v>68000000</v>
      </c>
      <c r="N338">
        <v>35324232</v>
      </c>
      <c r="Q338" t="s">
        <v>1504</v>
      </c>
      <c r="R338">
        <v>98000000</v>
      </c>
      <c r="S338">
        <v>11000000</v>
      </c>
      <c r="T338">
        <f t="shared" si="18"/>
        <v>-87000000</v>
      </c>
      <c r="U338" s="54" t="str">
        <f t="shared" si="16"/>
        <v>NA</v>
      </c>
      <c r="V338" s="24">
        <f t="shared" si="17"/>
        <v>-87000000</v>
      </c>
      <c r="W338">
        <v>5.6</v>
      </c>
    </row>
    <row r="339" spans="10:23" x14ac:dyDescent="0.3">
      <c r="J339">
        <v>70000000</v>
      </c>
      <c r="K339">
        <v>78031620</v>
      </c>
      <c r="M339">
        <v>70000000</v>
      </c>
      <c r="N339">
        <v>617840</v>
      </c>
      <c r="Q339" t="s">
        <v>1509</v>
      </c>
      <c r="R339">
        <v>95000000</v>
      </c>
      <c r="S339">
        <v>88761720</v>
      </c>
      <c r="T339">
        <f t="shared" si="18"/>
        <v>-6238280</v>
      </c>
      <c r="U339" s="54" t="str">
        <f t="shared" si="16"/>
        <v>NA</v>
      </c>
      <c r="V339" s="24">
        <f t="shared" si="17"/>
        <v>-6238280</v>
      </c>
      <c r="W339">
        <v>5.9</v>
      </c>
    </row>
    <row r="340" spans="10:23" x14ac:dyDescent="0.3">
      <c r="J340">
        <v>68000000</v>
      </c>
      <c r="K340">
        <v>118471320</v>
      </c>
      <c r="M340">
        <v>65000000</v>
      </c>
      <c r="N340">
        <v>29655590</v>
      </c>
      <c r="Q340" t="s">
        <v>1511</v>
      </c>
      <c r="R340">
        <v>90000000</v>
      </c>
      <c r="S340">
        <v>250147615</v>
      </c>
      <c r="T340">
        <f t="shared" si="18"/>
        <v>160147615</v>
      </c>
      <c r="U340" s="54">
        <f t="shared" si="16"/>
        <v>160147615</v>
      </c>
      <c r="V340" s="24" t="str">
        <f t="shared" si="17"/>
        <v>NA</v>
      </c>
      <c r="W340">
        <v>7.3</v>
      </c>
    </row>
    <row r="341" spans="10:23" x14ac:dyDescent="0.3">
      <c r="J341">
        <v>68000000</v>
      </c>
      <c r="K341">
        <v>300523113</v>
      </c>
      <c r="M341">
        <v>68000000</v>
      </c>
      <c r="N341">
        <v>28965197</v>
      </c>
      <c r="Q341" t="s">
        <v>1514</v>
      </c>
      <c r="R341">
        <v>90000000</v>
      </c>
      <c r="S341">
        <v>245823397</v>
      </c>
      <c r="T341">
        <f t="shared" si="18"/>
        <v>155823397</v>
      </c>
      <c r="U341" s="54">
        <f t="shared" si="16"/>
        <v>155823397</v>
      </c>
      <c r="V341" s="24" t="str">
        <f t="shared" si="17"/>
        <v>NA</v>
      </c>
      <c r="W341">
        <v>7.9</v>
      </c>
    </row>
    <row r="342" spans="10:23" x14ac:dyDescent="0.3">
      <c r="J342">
        <v>68000000</v>
      </c>
      <c r="K342">
        <v>71069884</v>
      </c>
      <c r="M342">
        <v>70000000</v>
      </c>
      <c r="N342">
        <v>39380442</v>
      </c>
      <c r="Q342" t="s">
        <v>1516</v>
      </c>
      <c r="R342">
        <v>100000000</v>
      </c>
      <c r="S342">
        <v>81557479</v>
      </c>
      <c r="T342">
        <f t="shared" si="18"/>
        <v>-18442521</v>
      </c>
      <c r="U342" s="54" t="str">
        <f t="shared" si="16"/>
        <v>NA</v>
      </c>
      <c r="V342" s="24">
        <f t="shared" si="17"/>
        <v>-18442521</v>
      </c>
      <c r="W342">
        <v>6.8</v>
      </c>
    </row>
    <row r="343" spans="10:23" x14ac:dyDescent="0.3">
      <c r="J343">
        <v>69000000</v>
      </c>
      <c r="K343">
        <v>251501645</v>
      </c>
      <c r="M343">
        <v>69000000</v>
      </c>
      <c r="N343">
        <v>37516013</v>
      </c>
      <c r="Q343" t="s">
        <v>1519</v>
      </c>
      <c r="R343">
        <v>90000000</v>
      </c>
      <c r="S343">
        <v>226138454</v>
      </c>
      <c r="T343">
        <f t="shared" si="18"/>
        <v>136138454</v>
      </c>
      <c r="U343" s="54">
        <f t="shared" si="16"/>
        <v>136138454</v>
      </c>
      <c r="V343" s="24" t="str">
        <f t="shared" si="17"/>
        <v>NA</v>
      </c>
      <c r="W343">
        <v>6.6</v>
      </c>
    </row>
    <row r="344" spans="10:23" x14ac:dyDescent="0.3">
      <c r="J344">
        <v>68000000</v>
      </c>
      <c r="K344">
        <v>81257500</v>
      </c>
      <c r="M344">
        <v>35000000</v>
      </c>
      <c r="N344">
        <v>5932060</v>
      </c>
      <c r="Q344" t="s">
        <v>1524</v>
      </c>
      <c r="R344">
        <v>100000000</v>
      </c>
      <c r="S344">
        <v>155370362</v>
      </c>
      <c r="T344">
        <f t="shared" si="18"/>
        <v>55370362</v>
      </c>
      <c r="U344" s="54">
        <f t="shared" si="16"/>
        <v>55370362</v>
      </c>
      <c r="V344" s="24" t="str">
        <f t="shared" si="17"/>
        <v>NA</v>
      </c>
      <c r="W344">
        <v>6.6</v>
      </c>
    </row>
    <row r="345" spans="10:23" x14ac:dyDescent="0.3">
      <c r="J345">
        <v>36000000</v>
      </c>
      <c r="K345">
        <v>45045037</v>
      </c>
      <c r="M345">
        <v>66000000</v>
      </c>
      <c r="N345">
        <v>43568507</v>
      </c>
      <c r="Q345" t="s">
        <v>1528</v>
      </c>
      <c r="R345">
        <v>100000000</v>
      </c>
      <c r="S345">
        <v>124870275</v>
      </c>
      <c r="T345">
        <f t="shared" si="18"/>
        <v>24870275</v>
      </c>
      <c r="U345" s="54">
        <f t="shared" si="16"/>
        <v>24870275</v>
      </c>
      <c r="V345" s="24" t="str">
        <f t="shared" si="17"/>
        <v>NA</v>
      </c>
      <c r="W345">
        <v>7</v>
      </c>
    </row>
    <row r="346" spans="10:23" x14ac:dyDescent="0.3">
      <c r="J346">
        <v>66000000</v>
      </c>
      <c r="K346">
        <v>87704396</v>
      </c>
      <c r="M346">
        <v>68000000</v>
      </c>
      <c r="N346">
        <v>33685268</v>
      </c>
      <c r="Q346" t="s">
        <v>1533</v>
      </c>
      <c r="R346">
        <v>90000000</v>
      </c>
      <c r="S346">
        <v>196573705</v>
      </c>
      <c r="T346">
        <f t="shared" si="18"/>
        <v>106573705</v>
      </c>
      <c r="U346" s="54">
        <f t="shared" si="16"/>
        <v>106573705</v>
      </c>
      <c r="V346" s="24" t="str">
        <f t="shared" si="17"/>
        <v>NA</v>
      </c>
      <c r="W346">
        <v>7</v>
      </c>
    </row>
    <row r="347" spans="10:23" x14ac:dyDescent="0.3">
      <c r="J347">
        <v>66000000</v>
      </c>
      <c r="K347">
        <v>83892374</v>
      </c>
      <c r="M347">
        <v>65000000</v>
      </c>
      <c r="N347">
        <v>63695760</v>
      </c>
      <c r="Q347" t="s">
        <v>1538</v>
      </c>
      <c r="R347">
        <v>90000000</v>
      </c>
      <c r="S347">
        <v>58229120</v>
      </c>
      <c r="T347">
        <f t="shared" si="18"/>
        <v>-31770880</v>
      </c>
      <c r="U347" s="54" t="str">
        <f t="shared" si="16"/>
        <v>NA</v>
      </c>
      <c r="V347" s="24">
        <f t="shared" si="17"/>
        <v>-31770880</v>
      </c>
      <c r="W347">
        <v>7.3</v>
      </c>
    </row>
    <row r="348" spans="10:23" x14ac:dyDescent="0.3">
      <c r="J348">
        <v>70000000</v>
      </c>
      <c r="K348">
        <v>216119491</v>
      </c>
      <c r="M348">
        <v>65000000</v>
      </c>
      <c r="N348">
        <v>59617068</v>
      </c>
      <c r="Q348" t="s">
        <v>1543</v>
      </c>
      <c r="R348">
        <v>92000000</v>
      </c>
      <c r="S348">
        <v>125305545</v>
      </c>
      <c r="T348">
        <f t="shared" si="18"/>
        <v>33305545</v>
      </c>
      <c r="U348" s="54">
        <f t="shared" si="16"/>
        <v>33305545</v>
      </c>
      <c r="V348" s="24" t="str">
        <f t="shared" si="17"/>
        <v>NA</v>
      </c>
      <c r="W348">
        <v>5.5</v>
      </c>
    </row>
    <row r="349" spans="10:23" x14ac:dyDescent="0.3">
      <c r="J349">
        <v>70000000</v>
      </c>
      <c r="K349">
        <v>182805123</v>
      </c>
      <c r="M349">
        <v>65000000</v>
      </c>
      <c r="N349">
        <v>55637680</v>
      </c>
      <c r="Q349" t="s">
        <v>1547</v>
      </c>
      <c r="R349">
        <v>90000000</v>
      </c>
      <c r="S349">
        <v>132373442</v>
      </c>
      <c r="T349">
        <f t="shared" si="18"/>
        <v>42373442</v>
      </c>
      <c r="U349" s="54">
        <f t="shared" si="16"/>
        <v>42373442</v>
      </c>
      <c r="V349" s="24" t="str">
        <f t="shared" si="17"/>
        <v>NA</v>
      </c>
      <c r="W349">
        <v>8.5</v>
      </c>
    </row>
    <row r="350" spans="10:23" x14ac:dyDescent="0.3">
      <c r="J350">
        <v>59000000</v>
      </c>
      <c r="K350">
        <v>176387405</v>
      </c>
      <c r="M350">
        <v>65000000</v>
      </c>
      <c r="N350">
        <v>54758461</v>
      </c>
      <c r="Q350" t="s">
        <v>1549</v>
      </c>
      <c r="R350">
        <v>90000000</v>
      </c>
      <c r="S350">
        <v>120618403</v>
      </c>
      <c r="T350">
        <f t="shared" si="18"/>
        <v>30618403</v>
      </c>
      <c r="U350" s="54">
        <f t="shared" si="16"/>
        <v>30618403</v>
      </c>
      <c r="V350" s="24" t="str">
        <f t="shared" si="17"/>
        <v>NA</v>
      </c>
      <c r="W350">
        <v>7.5</v>
      </c>
    </row>
    <row r="351" spans="10:23" x14ac:dyDescent="0.3">
      <c r="J351">
        <v>65000000</v>
      </c>
      <c r="K351">
        <v>182204440</v>
      </c>
      <c r="M351">
        <v>65000000</v>
      </c>
      <c r="N351">
        <v>52397389</v>
      </c>
      <c r="Q351" t="s">
        <v>1554</v>
      </c>
      <c r="R351">
        <v>92000000</v>
      </c>
      <c r="S351">
        <v>110416702</v>
      </c>
      <c r="T351">
        <f t="shared" si="18"/>
        <v>18416702</v>
      </c>
      <c r="U351" s="54">
        <f t="shared" si="16"/>
        <v>18416702</v>
      </c>
      <c r="V351" s="24" t="str">
        <f t="shared" si="17"/>
        <v>NA</v>
      </c>
      <c r="W351">
        <v>7</v>
      </c>
    </row>
    <row r="352" spans="10:23" x14ac:dyDescent="0.3">
      <c r="J352">
        <v>63000000</v>
      </c>
      <c r="K352">
        <v>171383253</v>
      </c>
      <c r="M352">
        <v>65000000</v>
      </c>
      <c r="N352">
        <v>38966057</v>
      </c>
      <c r="Q352" t="s">
        <v>1557</v>
      </c>
      <c r="R352">
        <v>90000000</v>
      </c>
      <c r="S352">
        <v>102515793</v>
      </c>
      <c r="T352">
        <f t="shared" si="18"/>
        <v>12515793</v>
      </c>
      <c r="U352" s="54">
        <f t="shared" si="16"/>
        <v>12515793</v>
      </c>
      <c r="V352" s="24" t="str">
        <f t="shared" si="17"/>
        <v>NA</v>
      </c>
      <c r="W352">
        <v>7.8</v>
      </c>
    </row>
    <row r="353" spans="10:23" x14ac:dyDescent="0.3">
      <c r="J353">
        <v>62000000</v>
      </c>
      <c r="K353">
        <v>172071312</v>
      </c>
      <c r="M353">
        <v>65000000</v>
      </c>
      <c r="N353">
        <v>42345531</v>
      </c>
      <c r="Q353" t="s">
        <v>1561</v>
      </c>
      <c r="R353">
        <v>90000000</v>
      </c>
      <c r="S353">
        <v>100012500</v>
      </c>
      <c r="T353">
        <f t="shared" si="18"/>
        <v>10012500</v>
      </c>
      <c r="U353" s="54">
        <f t="shared" si="16"/>
        <v>10012500</v>
      </c>
      <c r="V353" s="24" t="str">
        <f t="shared" si="17"/>
        <v>NA</v>
      </c>
      <c r="W353">
        <v>7.6</v>
      </c>
    </row>
    <row r="354" spans="10:23" x14ac:dyDescent="0.3">
      <c r="J354">
        <v>60000000</v>
      </c>
      <c r="K354">
        <v>139225854</v>
      </c>
      <c r="M354">
        <v>45000000</v>
      </c>
      <c r="N354">
        <v>36064910</v>
      </c>
      <c r="Q354" t="s">
        <v>1565</v>
      </c>
      <c r="R354">
        <v>90000000</v>
      </c>
      <c r="S354">
        <v>209019489</v>
      </c>
      <c r="T354">
        <f t="shared" si="18"/>
        <v>119019489</v>
      </c>
      <c r="U354" s="54">
        <f t="shared" si="16"/>
        <v>119019489</v>
      </c>
      <c r="V354" s="24" t="str">
        <f t="shared" si="17"/>
        <v>NA</v>
      </c>
      <c r="W354">
        <v>7.6</v>
      </c>
    </row>
    <row r="355" spans="10:23" x14ac:dyDescent="0.3">
      <c r="J355">
        <v>61000000</v>
      </c>
      <c r="K355">
        <v>148775460</v>
      </c>
      <c r="M355">
        <v>65000000</v>
      </c>
      <c r="N355">
        <v>33328051</v>
      </c>
      <c r="Q355" t="s">
        <v>1568</v>
      </c>
      <c r="R355">
        <v>120000000</v>
      </c>
      <c r="S355">
        <v>84037039</v>
      </c>
      <c r="T355">
        <f t="shared" si="18"/>
        <v>-35962961</v>
      </c>
      <c r="U355" s="54" t="str">
        <f t="shared" si="16"/>
        <v>NA</v>
      </c>
      <c r="V355" s="24">
        <f t="shared" si="17"/>
        <v>-35962961</v>
      </c>
      <c r="W355">
        <v>6.8</v>
      </c>
    </row>
    <row r="356" spans="10:23" x14ac:dyDescent="0.3">
      <c r="J356">
        <v>65000000</v>
      </c>
      <c r="K356">
        <v>115731542</v>
      </c>
      <c r="M356">
        <v>65000000</v>
      </c>
      <c r="N356">
        <v>32598931</v>
      </c>
      <c r="Q356" t="s">
        <v>1572</v>
      </c>
      <c r="R356">
        <v>90000000</v>
      </c>
      <c r="S356">
        <v>85884815</v>
      </c>
      <c r="T356">
        <f t="shared" si="18"/>
        <v>-4115185</v>
      </c>
      <c r="U356" s="54" t="str">
        <f t="shared" si="16"/>
        <v>NA</v>
      </c>
      <c r="V356" s="24">
        <f t="shared" si="17"/>
        <v>-4115185</v>
      </c>
      <c r="W356">
        <v>5</v>
      </c>
    </row>
    <row r="357" spans="10:23" x14ac:dyDescent="0.3">
      <c r="J357">
        <v>65000000</v>
      </c>
      <c r="K357">
        <v>100468793</v>
      </c>
      <c r="M357">
        <v>65000000</v>
      </c>
      <c r="N357">
        <v>28045540</v>
      </c>
      <c r="Q357" t="s">
        <v>1578</v>
      </c>
      <c r="R357">
        <v>75000000</v>
      </c>
      <c r="S357">
        <v>83077470</v>
      </c>
      <c r="T357">
        <f t="shared" si="18"/>
        <v>8077470</v>
      </c>
      <c r="U357" s="54">
        <f t="shared" si="16"/>
        <v>8077470</v>
      </c>
      <c r="V357" s="24" t="str">
        <f t="shared" si="17"/>
        <v>NA</v>
      </c>
      <c r="W357">
        <v>7.1</v>
      </c>
    </row>
    <row r="358" spans="10:23" x14ac:dyDescent="0.3">
      <c r="J358">
        <v>65000000</v>
      </c>
      <c r="K358">
        <v>93771072</v>
      </c>
      <c r="M358">
        <v>63000000</v>
      </c>
      <c r="N358">
        <v>37023395</v>
      </c>
      <c r="Q358" t="s">
        <v>1580</v>
      </c>
      <c r="R358">
        <v>90000000</v>
      </c>
      <c r="S358">
        <v>100018837</v>
      </c>
      <c r="T358">
        <f t="shared" si="18"/>
        <v>10018837</v>
      </c>
      <c r="U358" s="54">
        <f t="shared" si="16"/>
        <v>10018837</v>
      </c>
      <c r="V358" s="24" t="str">
        <f t="shared" si="17"/>
        <v>NA</v>
      </c>
      <c r="W358">
        <v>5.5</v>
      </c>
    </row>
    <row r="359" spans="10:23" x14ac:dyDescent="0.3">
      <c r="J359">
        <v>65000000</v>
      </c>
      <c r="K359">
        <v>100448498</v>
      </c>
      <c r="M359">
        <v>65000000</v>
      </c>
      <c r="N359">
        <v>43532294</v>
      </c>
      <c r="Q359" t="s">
        <v>1586</v>
      </c>
      <c r="R359">
        <v>88000000</v>
      </c>
      <c r="S359">
        <v>78747585</v>
      </c>
      <c r="T359">
        <f t="shared" si="18"/>
        <v>-9252415</v>
      </c>
      <c r="U359" s="54" t="str">
        <f t="shared" si="16"/>
        <v>NA</v>
      </c>
      <c r="V359" s="24">
        <f t="shared" si="17"/>
        <v>-9252415</v>
      </c>
      <c r="W359">
        <v>5.6</v>
      </c>
    </row>
    <row r="360" spans="10:23" x14ac:dyDescent="0.3">
      <c r="J360">
        <v>65000000</v>
      </c>
      <c r="K360">
        <v>115603980</v>
      </c>
      <c r="M360">
        <v>70000000</v>
      </c>
      <c r="N360">
        <v>17218080</v>
      </c>
      <c r="Q360" t="s">
        <v>1588</v>
      </c>
      <c r="R360">
        <v>100000000</v>
      </c>
      <c r="S360">
        <v>78616689</v>
      </c>
      <c r="T360">
        <f t="shared" si="18"/>
        <v>-21383311</v>
      </c>
      <c r="U360" s="54" t="str">
        <f t="shared" si="16"/>
        <v>NA</v>
      </c>
      <c r="V360" s="24">
        <f t="shared" si="17"/>
        <v>-21383311</v>
      </c>
      <c r="W360">
        <v>7.1</v>
      </c>
    </row>
    <row r="361" spans="10:23" x14ac:dyDescent="0.3">
      <c r="J361">
        <v>65000000</v>
      </c>
      <c r="K361">
        <v>90454043</v>
      </c>
      <c r="M361">
        <v>65000000</v>
      </c>
      <c r="N361">
        <v>10014234</v>
      </c>
      <c r="Q361" t="s">
        <v>1592</v>
      </c>
      <c r="R361">
        <v>90000000</v>
      </c>
      <c r="S361">
        <v>75817994</v>
      </c>
      <c r="T361">
        <f t="shared" si="18"/>
        <v>-14182006</v>
      </c>
      <c r="U361" s="54" t="str">
        <f t="shared" si="16"/>
        <v>NA</v>
      </c>
      <c r="V361" s="24">
        <f t="shared" si="17"/>
        <v>-14182006</v>
      </c>
      <c r="W361">
        <v>4.9000000000000004</v>
      </c>
    </row>
    <row r="362" spans="10:23" x14ac:dyDescent="0.3">
      <c r="J362">
        <v>70000000</v>
      </c>
      <c r="K362">
        <v>84049211</v>
      </c>
      <c r="M362">
        <v>65000000</v>
      </c>
      <c r="N362">
        <v>19059018</v>
      </c>
      <c r="Q362" t="s">
        <v>1597</v>
      </c>
      <c r="R362">
        <v>90000000</v>
      </c>
      <c r="S362">
        <v>100853835</v>
      </c>
      <c r="T362">
        <f t="shared" si="18"/>
        <v>10853835</v>
      </c>
      <c r="U362" s="54">
        <f t="shared" si="16"/>
        <v>10853835</v>
      </c>
      <c r="V362" s="24" t="str">
        <f t="shared" si="17"/>
        <v>NA</v>
      </c>
      <c r="W362">
        <v>7.4</v>
      </c>
    </row>
    <row r="363" spans="10:23" x14ac:dyDescent="0.3">
      <c r="J363">
        <v>50000000</v>
      </c>
      <c r="K363">
        <v>70450000</v>
      </c>
      <c r="M363">
        <v>50000000</v>
      </c>
      <c r="N363">
        <v>1987287</v>
      </c>
      <c r="Q363" t="s">
        <v>1601</v>
      </c>
      <c r="R363">
        <v>95000000</v>
      </c>
      <c r="S363">
        <v>73209340</v>
      </c>
      <c r="T363">
        <f t="shared" si="18"/>
        <v>-21790660</v>
      </c>
      <c r="U363" s="54" t="str">
        <f t="shared" si="16"/>
        <v>NA</v>
      </c>
      <c r="V363" s="24">
        <f t="shared" si="17"/>
        <v>-21790660</v>
      </c>
      <c r="W363">
        <v>5.7</v>
      </c>
    </row>
    <row r="364" spans="10:23" x14ac:dyDescent="0.3">
      <c r="J364">
        <v>60000000</v>
      </c>
      <c r="K364">
        <v>69688384</v>
      </c>
      <c r="M364">
        <v>43000000</v>
      </c>
      <c r="N364">
        <v>24407944</v>
      </c>
      <c r="Q364" t="s">
        <v>1605</v>
      </c>
      <c r="R364">
        <v>80000000</v>
      </c>
      <c r="S364">
        <v>72515360</v>
      </c>
      <c r="T364">
        <f t="shared" si="18"/>
        <v>-7484640</v>
      </c>
      <c r="U364" s="54" t="str">
        <f t="shared" si="16"/>
        <v>NA</v>
      </c>
      <c r="V364" s="24">
        <f t="shared" si="17"/>
        <v>-7484640</v>
      </c>
      <c r="W364">
        <v>6.4</v>
      </c>
    </row>
    <row r="365" spans="10:23" x14ac:dyDescent="0.3">
      <c r="J365">
        <v>63000000</v>
      </c>
      <c r="K365">
        <v>70236496</v>
      </c>
      <c r="M365">
        <v>65000000</v>
      </c>
      <c r="N365">
        <v>13750556</v>
      </c>
      <c r="Q365" t="s">
        <v>1612</v>
      </c>
      <c r="R365">
        <v>90000000</v>
      </c>
      <c r="S365">
        <v>68558662</v>
      </c>
      <c r="T365">
        <f t="shared" si="18"/>
        <v>-21441338</v>
      </c>
      <c r="U365" s="54" t="str">
        <f t="shared" si="16"/>
        <v>NA</v>
      </c>
      <c r="V365" s="24">
        <f t="shared" si="17"/>
        <v>-21441338</v>
      </c>
      <c r="W365">
        <v>5.9</v>
      </c>
    </row>
    <row r="366" spans="10:23" x14ac:dyDescent="0.3">
      <c r="J366">
        <v>65000000</v>
      </c>
      <c r="K366">
        <v>85911262</v>
      </c>
      <c r="M366">
        <v>64000000</v>
      </c>
      <c r="N366">
        <v>31054924</v>
      </c>
      <c r="Q366" t="s">
        <v>1616</v>
      </c>
      <c r="R366">
        <v>95000000</v>
      </c>
      <c r="S366">
        <v>65653758</v>
      </c>
      <c r="T366">
        <f t="shared" si="18"/>
        <v>-29346242</v>
      </c>
      <c r="U366" s="54" t="str">
        <f t="shared" si="16"/>
        <v>NA</v>
      </c>
      <c r="V366" s="24">
        <f t="shared" si="17"/>
        <v>-29346242</v>
      </c>
      <c r="W366">
        <v>5.5</v>
      </c>
    </row>
    <row r="367" spans="10:23" x14ac:dyDescent="0.3">
      <c r="J367">
        <v>50100000</v>
      </c>
      <c r="K367">
        <v>53846915</v>
      </c>
      <c r="M367">
        <v>55000000</v>
      </c>
      <c r="N367">
        <v>43247140</v>
      </c>
      <c r="Q367" t="s">
        <v>1618</v>
      </c>
      <c r="R367">
        <v>90000000</v>
      </c>
      <c r="S367">
        <v>64685359</v>
      </c>
      <c r="T367">
        <f t="shared" si="18"/>
        <v>-25314641</v>
      </c>
      <c r="U367" s="54" t="str">
        <f t="shared" si="16"/>
        <v>NA</v>
      </c>
      <c r="V367" s="24">
        <f t="shared" si="17"/>
        <v>-25314641</v>
      </c>
      <c r="W367">
        <v>6.9</v>
      </c>
    </row>
    <row r="368" spans="10:23" x14ac:dyDescent="0.3">
      <c r="J368">
        <v>63000000</v>
      </c>
      <c r="K368">
        <v>213079163</v>
      </c>
      <c r="M368">
        <v>50000000</v>
      </c>
      <c r="N368">
        <v>2208939</v>
      </c>
      <c r="Q368" t="s">
        <v>1621</v>
      </c>
      <c r="R368">
        <v>68000000</v>
      </c>
      <c r="S368">
        <v>61355436</v>
      </c>
      <c r="T368">
        <f t="shared" si="18"/>
        <v>-6644564</v>
      </c>
      <c r="U368" s="54" t="str">
        <f t="shared" si="16"/>
        <v>NA</v>
      </c>
      <c r="V368" s="24">
        <f t="shared" si="17"/>
        <v>-6644564</v>
      </c>
      <c r="W368">
        <v>6.2</v>
      </c>
    </row>
    <row r="369" spans="10:23" x14ac:dyDescent="0.3">
      <c r="J369">
        <v>63000000</v>
      </c>
      <c r="K369">
        <v>356784000</v>
      </c>
      <c r="M369">
        <v>65000000</v>
      </c>
      <c r="N369">
        <v>19548064</v>
      </c>
      <c r="Q369" t="s">
        <v>1626</v>
      </c>
      <c r="R369">
        <v>92000000</v>
      </c>
      <c r="S369">
        <v>26871</v>
      </c>
      <c r="T369">
        <f t="shared" si="18"/>
        <v>-91973129</v>
      </c>
      <c r="U369" s="54" t="str">
        <f t="shared" si="16"/>
        <v>NA</v>
      </c>
      <c r="V369" s="24">
        <f t="shared" si="17"/>
        <v>-91973129</v>
      </c>
      <c r="W369">
        <v>7</v>
      </c>
    </row>
    <row r="370" spans="10:23" x14ac:dyDescent="0.3">
      <c r="J370">
        <v>62000000</v>
      </c>
      <c r="K370">
        <v>122012710</v>
      </c>
      <c r="M370">
        <v>63000000</v>
      </c>
      <c r="N370">
        <v>25052000</v>
      </c>
      <c r="Q370" t="s">
        <v>1630</v>
      </c>
      <c r="R370">
        <v>90000000</v>
      </c>
      <c r="S370">
        <v>60874615</v>
      </c>
      <c r="T370">
        <f t="shared" si="18"/>
        <v>-29125385</v>
      </c>
      <c r="U370" s="54" t="str">
        <f t="shared" si="16"/>
        <v>NA</v>
      </c>
      <c r="V370" s="24">
        <f t="shared" si="17"/>
        <v>-29125385</v>
      </c>
      <c r="W370">
        <v>5.6</v>
      </c>
    </row>
    <row r="371" spans="10:23" x14ac:dyDescent="0.3">
      <c r="J371">
        <v>62000000</v>
      </c>
      <c r="K371">
        <v>77086030</v>
      </c>
      <c r="M371">
        <v>65000000</v>
      </c>
      <c r="N371">
        <v>72413</v>
      </c>
      <c r="Q371" t="s">
        <v>1634</v>
      </c>
      <c r="R371">
        <v>90000000</v>
      </c>
      <c r="S371">
        <v>143618384</v>
      </c>
      <c r="T371">
        <f t="shared" si="18"/>
        <v>53618384</v>
      </c>
      <c r="U371" s="54">
        <f t="shared" si="16"/>
        <v>53618384</v>
      </c>
      <c r="V371" s="24" t="str">
        <f t="shared" si="17"/>
        <v>NA</v>
      </c>
      <c r="W371">
        <v>7</v>
      </c>
    </row>
    <row r="372" spans="10:23" x14ac:dyDescent="0.3">
      <c r="J372">
        <v>62000000</v>
      </c>
      <c r="K372">
        <v>65000000</v>
      </c>
      <c r="M372">
        <v>64000000</v>
      </c>
      <c r="N372">
        <v>58255287</v>
      </c>
      <c r="Q372" t="s">
        <v>1638</v>
      </c>
      <c r="R372">
        <v>100000000</v>
      </c>
      <c r="S372">
        <v>58220776</v>
      </c>
      <c r="T372">
        <f t="shared" si="18"/>
        <v>-41779224</v>
      </c>
      <c r="U372" s="54" t="str">
        <f t="shared" si="16"/>
        <v>NA</v>
      </c>
      <c r="V372" s="24">
        <f t="shared" si="17"/>
        <v>-41779224</v>
      </c>
      <c r="W372">
        <v>6.8</v>
      </c>
    </row>
    <row r="373" spans="10:23" x14ac:dyDescent="0.3">
      <c r="J373">
        <v>44000000</v>
      </c>
      <c r="K373">
        <v>54116191</v>
      </c>
      <c r="M373">
        <v>62000000</v>
      </c>
      <c r="N373">
        <v>32178777</v>
      </c>
      <c r="Q373" t="s">
        <v>1640</v>
      </c>
      <c r="R373">
        <v>90000000</v>
      </c>
      <c r="S373">
        <v>47474112</v>
      </c>
      <c r="T373">
        <f t="shared" si="18"/>
        <v>-42525888</v>
      </c>
      <c r="U373" s="54" t="str">
        <f t="shared" si="16"/>
        <v>NA</v>
      </c>
      <c r="V373" s="24">
        <f t="shared" si="17"/>
        <v>-42525888</v>
      </c>
      <c r="W373">
        <v>5.4</v>
      </c>
    </row>
    <row r="374" spans="10:23" x14ac:dyDescent="0.3">
      <c r="J374">
        <v>61000000</v>
      </c>
      <c r="K374">
        <v>118153533</v>
      </c>
      <c r="M374">
        <v>42000000</v>
      </c>
      <c r="N374">
        <v>15738632</v>
      </c>
      <c r="Q374" t="s">
        <v>1645</v>
      </c>
      <c r="R374">
        <v>86000000</v>
      </c>
      <c r="S374">
        <v>42877165</v>
      </c>
      <c r="T374">
        <f t="shared" si="18"/>
        <v>-43122835</v>
      </c>
      <c r="U374" s="54" t="str">
        <f t="shared" si="16"/>
        <v>NA</v>
      </c>
      <c r="V374" s="24">
        <f t="shared" si="17"/>
        <v>-43122835</v>
      </c>
      <c r="W374">
        <v>6.1</v>
      </c>
    </row>
    <row r="375" spans="10:23" x14ac:dyDescent="0.3">
      <c r="J375">
        <v>63000000</v>
      </c>
      <c r="K375">
        <v>108012170</v>
      </c>
      <c r="M375">
        <v>150000000</v>
      </c>
      <c r="N375">
        <v>135381507</v>
      </c>
      <c r="Q375" t="s">
        <v>1649</v>
      </c>
      <c r="R375">
        <v>100000000</v>
      </c>
      <c r="S375">
        <v>35168677</v>
      </c>
      <c r="T375">
        <f t="shared" si="18"/>
        <v>-64831323</v>
      </c>
      <c r="U375" s="54" t="str">
        <f t="shared" si="16"/>
        <v>NA</v>
      </c>
      <c r="V375" s="24">
        <f t="shared" si="17"/>
        <v>-64831323</v>
      </c>
      <c r="W375">
        <v>6.7</v>
      </c>
    </row>
    <row r="376" spans="10:23" x14ac:dyDescent="0.3">
      <c r="J376">
        <v>65000000</v>
      </c>
      <c r="K376">
        <v>210592590</v>
      </c>
      <c r="M376">
        <v>105000000</v>
      </c>
      <c r="N376">
        <v>90646554</v>
      </c>
      <c r="Q376" t="s">
        <v>1654</v>
      </c>
      <c r="R376">
        <v>20000000</v>
      </c>
      <c r="S376">
        <v>37567440</v>
      </c>
      <c r="T376">
        <f t="shared" si="18"/>
        <v>17567440</v>
      </c>
      <c r="U376" s="54">
        <f t="shared" si="16"/>
        <v>17567440</v>
      </c>
      <c r="V376" s="24" t="str">
        <f t="shared" si="17"/>
        <v>NA</v>
      </c>
      <c r="W376">
        <v>6.9</v>
      </c>
    </row>
    <row r="377" spans="10:23" x14ac:dyDescent="0.3">
      <c r="J377">
        <v>80000000</v>
      </c>
      <c r="K377">
        <v>279167575</v>
      </c>
      <c r="M377">
        <v>66000000</v>
      </c>
      <c r="N377">
        <v>59035104</v>
      </c>
      <c r="Q377" t="s">
        <v>1659</v>
      </c>
      <c r="R377">
        <v>88000000</v>
      </c>
      <c r="S377">
        <v>61644321</v>
      </c>
      <c r="T377">
        <f t="shared" si="18"/>
        <v>-26355679</v>
      </c>
      <c r="U377" s="54" t="str">
        <f t="shared" si="16"/>
        <v>NA</v>
      </c>
      <c r="V377" s="24">
        <f t="shared" si="17"/>
        <v>-26355679</v>
      </c>
      <c r="W377">
        <v>8</v>
      </c>
    </row>
    <row r="378" spans="10:23" x14ac:dyDescent="0.3">
      <c r="J378">
        <v>60000000</v>
      </c>
      <c r="K378">
        <v>143151473</v>
      </c>
      <c r="M378">
        <v>60000000</v>
      </c>
      <c r="N378">
        <v>56702901</v>
      </c>
      <c r="Q378" t="s">
        <v>1664</v>
      </c>
      <c r="R378">
        <v>90000000</v>
      </c>
      <c r="S378">
        <v>190562</v>
      </c>
      <c r="T378">
        <f t="shared" si="18"/>
        <v>-89809438</v>
      </c>
      <c r="U378" s="54" t="str">
        <f t="shared" si="16"/>
        <v>NA</v>
      </c>
      <c r="V378" s="24">
        <f t="shared" si="17"/>
        <v>-89809438</v>
      </c>
      <c r="W378">
        <v>4.4000000000000004</v>
      </c>
    </row>
    <row r="379" spans="10:23" x14ac:dyDescent="0.3">
      <c r="J379">
        <v>60000000</v>
      </c>
      <c r="K379">
        <v>136801374</v>
      </c>
      <c r="M379">
        <v>60000000</v>
      </c>
      <c r="N379">
        <v>55994557</v>
      </c>
      <c r="Q379" t="s">
        <v>1669</v>
      </c>
      <c r="R379">
        <v>87000000</v>
      </c>
      <c r="S379">
        <v>120147445</v>
      </c>
      <c r="T379">
        <f t="shared" si="18"/>
        <v>33147445</v>
      </c>
      <c r="U379" s="54">
        <f t="shared" si="16"/>
        <v>33147445</v>
      </c>
      <c r="V379" s="24" t="str">
        <f t="shared" si="17"/>
        <v>NA</v>
      </c>
      <c r="W379">
        <v>7.3</v>
      </c>
    </row>
    <row r="380" spans="10:23" x14ac:dyDescent="0.3">
      <c r="J380">
        <v>61000000</v>
      </c>
      <c r="K380">
        <v>167735396</v>
      </c>
      <c r="M380">
        <v>60000000</v>
      </c>
      <c r="N380">
        <v>54910560</v>
      </c>
      <c r="Q380" t="s">
        <v>1673</v>
      </c>
      <c r="R380">
        <v>92000000</v>
      </c>
      <c r="S380">
        <v>241688385</v>
      </c>
      <c r="T380">
        <f t="shared" si="18"/>
        <v>149688385</v>
      </c>
      <c r="U380" s="54">
        <f t="shared" si="16"/>
        <v>149688385</v>
      </c>
      <c r="V380" s="24" t="str">
        <f t="shared" si="17"/>
        <v>NA</v>
      </c>
      <c r="W380">
        <v>6.3</v>
      </c>
    </row>
    <row r="381" spans="10:23" x14ac:dyDescent="0.3">
      <c r="J381">
        <v>60000000</v>
      </c>
      <c r="K381">
        <v>121468960</v>
      </c>
      <c r="M381">
        <v>60000000</v>
      </c>
      <c r="N381">
        <v>53789313</v>
      </c>
      <c r="Q381" t="s">
        <v>1677</v>
      </c>
      <c r="R381">
        <v>90000000</v>
      </c>
      <c r="S381">
        <v>233630478</v>
      </c>
      <c r="T381">
        <f t="shared" si="18"/>
        <v>143630478</v>
      </c>
      <c r="U381" s="54">
        <f t="shared" si="16"/>
        <v>143630478</v>
      </c>
      <c r="V381" s="24" t="str">
        <f t="shared" si="17"/>
        <v>NA</v>
      </c>
      <c r="W381">
        <v>7.7</v>
      </c>
    </row>
    <row r="382" spans="10:23" x14ac:dyDescent="0.3">
      <c r="J382">
        <v>58000000</v>
      </c>
      <c r="K382">
        <v>106635996</v>
      </c>
      <c r="M382">
        <v>60000000</v>
      </c>
      <c r="N382">
        <v>51045801</v>
      </c>
      <c r="Q382" t="s">
        <v>1681</v>
      </c>
      <c r="R382">
        <v>100000000</v>
      </c>
      <c r="S382">
        <v>197992827</v>
      </c>
      <c r="T382">
        <f t="shared" si="18"/>
        <v>97992827</v>
      </c>
      <c r="U382" s="54">
        <f t="shared" si="16"/>
        <v>97992827</v>
      </c>
      <c r="V382" s="24" t="str">
        <f t="shared" si="17"/>
        <v>NA</v>
      </c>
      <c r="W382">
        <v>6.5</v>
      </c>
    </row>
    <row r="383" spans="10:23" x14ac:dyDescent="0.3">
      <c r="J383">
        <v>95000000</v>
      </c>
      <c r="K383">
        <v>102678089</v>
      </c>
      <c r="M383">
        <v>60000000</v>
      </c>
      <c r="N383">
        <v>50818750</v>
      </c>
      <c r="Q383" t="s">
        <v>1684</v>
      </c>
      <c r="R383">
        <v>75000000</v>
      </c>
      <c r="S383">
        <v>176049130</v>
      </c>
      <c r="T383">
        <f t="shared" si="18"/>
        <v>101049130</v>
      </c>
      <c r="U383" s="54">
        <f t="shared" si="16"/>
        <v>101049130</v>
      </c>
      <c r="V383" s="24" t="str">
        <f t="shared" si="17"/>
        <v>NA</v>
      </c>
      <c r="W383">
        <v>7.8</v>
      </c>
    </row>
    <row r="384" spans="10:23" x14ac:dyDescent="0.3">
      <c r="J384">
        <v>60000000</v>
      </c>
      <c r="K384">
        <v>125603360</v>
      </c>
      <c r="M384">
        <v>60000000</v>
      </c>
      <c r="N384">
        <v>50189179</v>
      </c>
      <c r="Q384" t="s">
        <v>1688</v>
      </c>
      <c r="R384">
        <v>85000000</v>
      </c>
      <c r="S384">
        <v>172620724</v>
      </c>
      <c r="T384">
        <f t="shared" si="18"/>
        <v>87620724</v>
      </c>
      <c r="U384" s="54">
        <f t="shared" si="16"/>
        <v>87620724</v>
      </c>
      <c r="V384" s="24" t="str">
        <f t="shared" si="17"/>
        <v>NA</v>
      </c>
      <c r="W384">
        <v>6.4</v>
      </c>
    </row>
    <row r="385" spans="10:23" x14ac:dyDescent="0.3">
      <c r="J385">
        <v>70000000</v>
      </c>
      <c r="K385">
        <v>101217900</v>
      </c>
      <c r="M385">
        <v>60000000</v>
      </c>
      <c r="N385">
        <v>50024083</v>
      </c>
      <c r="Q385" t="s">
        <v>1691</v>
      </c>
      <c r="R385">
        <v>85000000</v>
      </c>
      <c r="S385">
        <v>183405771</v>
      </c>
      <c r="T385">
        <f t="shared" si="18"/>
        <v>98405771</v>
      </c>
      <c r="U385" s="54">
        <f t="shared" si="16"/>
        <v>98405771</v>
      </c>
      <c r="V385" s="24" t="str">
        <f t="shared" si="17"/>
        <v>NA</v>
      </c>
      <c r="W385">
        <v>7.8</v>
      </c>
    </row>
    <row r="386" spans="10:23" x14ac:dyDescent="0.3">
      <c r="J386">
        <v>60000000</v>
      </c>
      <c r="K386">
        <v>104148781</v>
      </c>
      <c r="M386">
        <v>60000000</v>
      </c>
      <c r="N386">
        <v>50549107</v>
      </c>
      <c r="Q386" t="s">
        <v>1694</v>
      </c>
      <c r="R386">
        <v>75000000</v>
      </c>
      <c r="S386">
        <v>20315324</v>
      </c>
      <c r="T386">
        <f t="shared" si="18"/>
        <v>-54684676</v>
      </c>
      <c r="U386" s="54" t="str">
        <f t="shared" si="16"/>
        <v>NA</v>
      </c>
      <c r="V386" s="24">
        <f t="shared" si="17"/>
        <v>-54684676</v>
      </c>
      <c r="W386">
        <v>5.8</v>
      </c>
    </row>
    <row r="387" spans="10:23" x14ac:dyDescent="0.3">
      <c r="J387">
        <v>61000000</v>
      </c>
      <c r="K387">
        <v>75573300</v>
      </c>
      <c r="M387">
        <v>60000000</v>
      </c>
      <c r="N387">
        <v>56443482</v>
      </c>
      <c r="Q387" t="s">
        <v>1697</v>
      </c>
      <c r="R387">
        <v>85000000</v>
      </c>
      <c r="S387">
        <v>148313048</v>
      </c>
      <c r="T387">
        <f t="shared" si="18"/>
        <v>63313048</v>
      </c>
      <c r="U387" s="54">
        <f t="shared" ref="U387:U450" si="19">IF(T387&gt;0,T387,"NA")</f>
        <v>63313048</v>
      </c>
      <c r="V387" s="24" t="str">
        <f t="shared" ref="V387:V450" si="20">IF(T387&lt;0,T387,"NA")</f>
        <v>NA</v>
      </c>
      <c r="W387">
        <v>7.1</v>
      </c>
    </row>
    <row r="388" spans="10:23" x14ac:dyDescent="0.3">
      <c r="J388">
        <v>60000000</v>
      </c>
      <c r="K388">
        <v>93375151</v>
      </c>
      <c r="M388">
        <v>75000000</v>
      </c>
      <c r="N388">
        <v>47748610</v>
      </c>
      <c r="Q388" t="s">
        <v>1700</v>
      </c>
      <c r="R388">
        <v>85000000</v>
      </c>
      <c r="S388">
        <v>127706877</v>
      </c>
      <c r="T388">
        <f t="shared" ref="T388:T451" si="21">S388-R388</f>
        <v>42706877</v>
      </c>
      <c r="U388" s="54">
        <f t="shared" si="19"/>
        <v>42706877</v>
      </c>
      <c r="V388" s="24" t="str">
        <f t="shared" si="20"/>
        <v>NA</v>
      </c>
      <c r="W388">
        <v>7.1</v>
      </c>
    </row>
    <row r="389" spans="10:23" x14ac:dyDescent="0.3">
      <c r="J389">
        <v>60000000</v>
      </c>
      <c r="K389">
        <v>106126012</v>
      </c>
      <c r="M389">
        <v>61000000</v>
      </c>
      <c r="N389">
        <v>46975183</v>
      </c>
      <c r="Q389" t="s">
        <v>1706</v>
      </c>
      <c r="R389">
        <v>85000000</v>
      </c>
      <c r="S389">
        <v>126149655</v>
      </c>
      <c r="T389">
        <f t="shared" si="21"/>
        <v>41149655</v>
      </c>
      <c r="U389" s="54">
        <f t="shared" si="19"/>
        <v>41149655</v>
      </c>
      <c r="V389" s="24" t="str">
        <f t="shared" si="20"/>
        <v>NA</v>
      </c>
      <c r="W389">
        <v>6.8</v>
      </c>
    </row>
    <row r="390" spans="10:23" x14ac:dyDescent="0.3">
      <c r="J390">
        <v>60000000</v>
      </c>
      <c r="K390">
        <v>93307796</v>
      </c>
      <c r="M390">
        <v>60000000</v>
      </c>
      <c r="N390">
        <v>50807639</v>
      </c>
      <c r="Q390" t="s">
        <v>1709</v>
      </c>
      <c r="R390">
        <v>85000000</v>
      </c>
      <c r="S390">
        <v>66941559</v>
      </c>
      <c r="T390">
        <f t="shared" si="21"/>
        <v>-18058441</v>
      </c>
      <c r="U390" s="54" t="str">
        <f t="shared" si="19"/>
        <v>NA</v>
      </c>
      <c r="V390" s="24">
        <f t="shared" si="20"/>
        <v>-18058441</v>
      </c>
      <c r="W390">
        <v>4.8</v>
      </c>
    </row>
    <row r="391" spans="10:23" x14ac:dyDescent="0.3">
      <c r="J391">
        <v>60000000</v>
      </c>
      <c r="K391">
        <v>109176215</v>
      </c>
      <c r="M391">
        <v>48000000</v>
      </c>
      <c r="N391">
        <v>46611204</v>
      </c>
      <c r="Q391" t="s">
        <v>1712</v>
      </c>
      <c r="R391">
        <v>75000000</v>
      </c>
      <c r="S391">
        <v>78009155</v>
      </c>
      <c r="T391">
        <f t="shared" si="21"/>
        <v>3009155</v>
      </c>
      <c r="U391" s="54">
        <f t="shared" si="19"/>
        <v>3009155</v>
      </c>
      <c r="V391" s="24" t="str">
        <f t="shared" si="20"/>
        <v>NA</v>
      </c>
      <c r="W391">
        <v>6.2</v>
      </c>
    </row>
    <row r="392" spans="10:23" x14ac:dyDescent="0.3">
      <c r="J392">
        <v>60000000</v>
      </c>
      <c r="K392">
        <v>82670733</v>
      </c>
      <c r="M392">
        <v>60000000</v>
      </c>
      <c r="N392">
        <v>43060566</v>
      </c>
      <c r="Q392" t="s">
        <v>1715</v>
      </c>
      <c r="R392">
        <v>85000000</v>
      </c>
      <c r="S392">
        <v>63224849</v>
      </c>
      <c r="T392">
        <f t="shared" si="21"/>
        <v>-21775151</v>
      </c>
      <c r="U392" s="54" t="str">
        <f t="shared" si="19"/>
        <v>NA</v>
      </c>
      <c r="V392" s="24">
        <f t="shared" si="20"/>
        <v>-21775151</v>
      </c>
      <c r="W392">
        <v>6.9</v>
      </c>
    </row>
    <row r="393" spans="10:23" x14ac:dyDescent="0.3">
      <c r="J393">
        <v>60000000</v>
      </c>
      <c r="K393">
        <v>82569532</v>
      </c>
      <c r="M393">
        <v>60000000</v>
      </c>
      <c r="N393">
        <v>45996718</v>
      </c>
      <c r="Q393" t="s">
        <v>1719</v>
      </c>
      <c r="R393">
        <v>90000000</v>
      </c>
      <c r="S393">
        <v>111544445</v>
      </c>
      <c r="T393">
        <f t="shared" si="21"/>
        <v>21544445</v>
      </c>
      <c r="U393" s="54">
        <f t="shared" si="19"/>
        <v>21544445</v>
      </c>
      <c r="V393" s="24" t="str">
        <f t="shared" si="20"/>
        <v>NA</v>
      </c>
      <c r="W393">
        <v>7.3</v>
      </c>
    </row>
    <row r="394" spans="10:23" x14ac:dyDescent="0.3">
      <c r="J394">
        <v>61000000</v>
      </c>
      <c r="K394">
        <v>81687587</v>
      </c>
      <c r="M394">
        <v>60000000</v>
      </c>
      <c r="N394">
        <v>43337279</v>
      </c>
      <c r="Q394" t="s">
        <v>1722</v>
      </c>
      <c r="R394">
        <v>85000000</v>
      </c>
      <c r="S394">
        <v>112703470</v>
      </c>
      <c r="T394">
        <f t="shared" si="21"/>
        <v>27703470</v>
      </c>
      <c r="U394" s="54">
        <f t="shared" si="19"/>
        <v>27703470</v>
      </c>
      <c r="V394" s="24" t="str">
        <f t="shared" si="20"/>
        <v>NA</v>
      </c>
      <c r="W394">
        <v>6.6</v>
      </c>
    </row>
    <row r="395" spans="10:23" x14ac:dyDescent="0.3">
      <c r="J395">
        <v>60000000</v>
      </c>
      <c r="K395">
        <v>80574010</v>
      </c>
      <c r="M395">
        <v>60000000</v>
      </c>
      <c r="N395">
        <v>37479778</v>
      </c>
      <c r="Q395" t="s">
        <v>1727</v>
      </c>
      <c r="R395">
        <v>85000000</v>
      </c>
      <c r="S395">
        <v>117144465</v>
      </c>
      <c r="T395">
        <f t="shared" si="21"/>
        <v>32144465</v>
      </c>
      <c r="U395" s="54">
        <f t="shared" si="19"/>
        <v>32144465</v>
      </c>
      <c r="V395" s="24" t="str">
        <f t="shared" si="20"/>
        <v>NA</v>
      </c>
      <c r="W395">
        <v>6.9</v>
      </c>
    </row>
    <row r="396" spans="10:23" x14ac:dyDescent="0.3">
      <c r="J396">
        <v>60000000</v>
      </c>
      <c r="K396">
        <v>75764085</v>
      </c>
      <c r="M396">
        <v>60000000</v>
      </c>
      <c r="N396">
        <v>40559930</v>
      </c>
      <c r="Q396" t="s">
        <v>1730</v>
      </c>
      <c r="R396">
        <v>85000000</v>
      </c>
      <c r="S396">
        <v>84303558</v>
      </c>
      <c r="T396">
        <f t="shared" si="21"/>
        <v>-696442</v>
      </c>
      <c r="U396" s="54" t="str">
        <f t="shared" si="19"/>
        <v>NA</v>
      </c>
      <c r="V396" s="24">
        <f t="shared" si="20"/>
        <v>-696442</v>
      </c>
      <c r="W396">
        <v>6.2</v>
      </c>
    </row>
    <row r="397" spans="10:23" x14ac:dyDescent="0.3">
      <c r="J397">
        <v>58000000</v>
      </c>
      <c r="K397">
        <v>90356857</v>
      </c>
      <c r="M397">
        <v>65000000</v>
      </c>
      <c r="N397">
        <v>36830057</v>
      </c>
      <c r="Q397" t="s">
        <v>1735</v>
      </c>
      <c r="R397">
        <v>85000000</v>
      </c>
      <c r="S397">
        <v>150832203</v>
      </c>
      <c r="T397">
        <f t="shared" si="21"/>
        <v>65832203</v>
      </c>
      <c r="U397" s="54">
        <f t="shared" si="19"/>
        <v>65832203</v>
      </c>
      <c r="V397" s="24" t="str">
        <f t="shared" si="20"/>
        <v>NA</v>
      </c>
      <c r="W397">
        <v>6.7</v>
      </c>
    </row>
    <row r="398" spans="10:23" x14ac:dyDescent="0.3">
      <c r="J398">
        <v>55000000</v>
      </c>
      <c r="K398">
        <v>75530832</v>
      </c>
      <c r="M398">
        <v>60000000</v>
      </c>
      <c r="N398">
        <v>36279230</v>
      </c>
      <c r="Q398" t="s">
        <v>1738</v>
      </c>
      <c r="R398">
        <v>68000000</v>
      </c>
      <c r="S398">
        <v>51396781</v>
      </c>
      <c r="T398">
        <f t="shared" si="21"/>
        <v>-16603219</v>
      </c>
      <c r="U398" s="54" t="str">
        <f t="shared" si="19"/>
        <v>NA</v>
      </c>
      <c r="V398" s="24">
        <f t="shared" si="20"/>
        <v>-16603219</v>
      </c>
      <c r="W398">
        <v>7.6</v>
      </c>
    </row>
    <row r="399" spans="10:23" x14ac:dyDescent="0.3">
      <c r="J399">
        <v>60000000</v>
      </c>
      <c r="K399">
        <v>75370763</v>
      </c>
      <c r="M399">
        <v>70000000</v>
      </c>
      <c r="N399">
        <v>42194060</v>
      </c>
      <c r="Q399" t="s">
        <v>1744</v>
      </c>
      <c r="R399">
        <v>85000000</v>
      </c>
      <c r="S399">
        <v>47592825</v>
      </c>
      <c r="T399">
        <f t="shared" si="21"/>
        <v>-37407175</v>
      </c>
      <c r="U399" s="54" t="str">
        <f t="shared" si="19"/>
        <v>NA</v>
      </c>
      <c r="V399" s="24">
        <f t="shared" si="20"/>
        <v>-37407175</v>
      </c>
      <c r="W399">
        <v>6.7</v>
      </c>
    </row>
    <row r="400" spans="10:23" x14ac:dyDescent="0.3">
      <c r="J400">
        <v>65000000</v>
      </c>
      <c r="K400">
        <v>100003492</v>
      </c>
      <c r="M400">
        <v>60000000</v>
      </c>
      <c r="N400">
        <v>43119879</v>
      </c>
      <c r="Q400" t="s">
        <v>1746</v>
      </c>
      <c r="R400">
        <v>70000000</v>
      </c>
      <c r="S400">
        <v>50016394</v>
      </c>
      <c r="T400">
        <f t="shared" si="21"/>
        <v>-19983606</v>
      </c>
      <c r="U400" s="54" t="str">
        <f t="shared" si="19"/>
        <v>NA</v>
      </c>
      <c r="V400" s="24">
        <f t="shared" si="20"/>
        <v>-19983606</v>
      </c>
      <c r="W400">
        <v>6.2</v>
      </c>
    </row>
    <row r="401" spans="10:23" x14ac:dyDescent="0.3">
      <c r="J401">
        <v>60000000</v>
      </c>
      <c r="K401">
        <v>90341670</v>
      </c>
      <c r="M401">
        <v>60000000</v>
      </c>
      <c r="N401">
        <v>35096190</v>
      </c>
      <c r="Q401" t="s">
        <v>1750</v>
      </c>
      <c r="R401">
        <v>85000000</v>
      </c>
      <c r="S401">
        <v>57010853</v>
      </c>
      <c r="T401">
        <f t="shared" si="21"/>
        <v>-27989147</v>
      </c>
      <c r="U401" s="54" t="str">
        <f t="shared" si="19"/>
        <v>NA</v>
      </c>
      <c r="V401" s="24">
        <f t="shared" si="20"/>
        <v>-27989147</v>
      </c>
      <c r="W401">
        <v>7.3</v>
      </c>
    </row>
    <row r="402" spans="10:23" x14ac:dyDescent="0.3">
      <c r="J402">
        <v>55000000</v>
      </c>
      <c r="K402">
        <v>74540762</v>
      </c>
      <c r="M402">
        <v>80000000</v>
      </c>
      <c r="N402">
        <v>43290977</v>
      </c>
      <c r="Q402" t="s">
        <v>1754</v>
      </c>
      <c r="R402">
        <v>85000000</v>
      </c>
      <c r="S402">
        <v>62494975</v>
      </c>
      <c r="T402">
        <f t="shared" si="21"/>
        <v>-22505025</v>
      </c>
      <c r="U402" s="54" t="str">
        <f t="shared" si="19"/>
        <v>NA</v>
      </c>
      <c r="V402" s="24">
        <f t="shared" si="20"/>
        <v>-22505025</v>
      </c>
      <c r="W402">
        <v>6</v>
      </c>
    </row>
    <row r="403" spans="10:23" x14ac:dyDescent="0.3">
      <c r="J403">
        <v>60000000</v>
      </c>
      <c r="K403">
        <v>80033643</v>
      </c>
      <c r="M403">
        <v>40000000</v>
      </c>
      <c r="N403">
        <v>33927476</v>
      </c>
      <c r="Q403" t="s">
        <v>1759</v>
      </c>
      <c r="R403">
        <v>100000000</v>
      </c>
      <c r="S403">
        <v>46440491</v>
      </c>
      <c r="T403">
        <f t="shared" si="21"/>
        <v>-53559509</v>
      </c>
      <c r="U403" s="54" t="str">
        <f t="shared" si="19"/>
        <v>NA</v>
      </c>
      <c r="V403" s="24">
        <f t="shared" si="20"/>
        <v>-53559509</v>
      </c>
      <c r="W403">
        <v>7.1</v>
      </c>
    </row>
    <row r="404" spans="10:23" x14ac:dyDescent="0.3">
      <c r="J404">
        <v>60000000</v>
      </c>
      <c r="K404">
        <v>73648142</v>
      </c>
      <c r="M404">
        <v>60000000</v>
      </c>
      <c r="N404">
        <v>32122249</v>
      </c>
      <c r="Q404" t="s">
        <v>1764</v>
      </c>
      <c r="R404">
        <v>90000000</v>
      </c>
      <c r="S404">
        <v>44606335</v>
      </c>
      <c r="T404">
        <f t="shared" si="21"/>
        <v>-45393665</v>
      </c>
      <c r="U404" s="54" t="str">
        <f t="shared" si="19"/>
        <v>NA</v>
      </c>
      <c r="V404" s="24">
        <f t="shared" si="20"/>
        <v>-45393665</v>
      </c>
      <c r="W404">
        <v>7.1</v>
      </c>
    </row>
    <row r="405" spans="10:23" x14ac:dyDescent="0.3">
      <c r="J405">
        <v>60000000</v>
      </c>
      <c r="K405">
        <v>71844424</v>
      </c>
      <c r="M405">
        <v>60000000</v>
      </c>
      <c r="N405">
        <v>40076438</v>
      </c>
      <c r="Q405" t="s">
        <v>1767</v>
      </c>
      <c r="R405">
        <v>85000000</v>
      </c>
      <c r="S405">
        <v>40048332</v>
      </c>
      <c r="T405">
        <f t="shared" si="21"/>
        <v>-44951668</v>
      </c>
      <c r="U405" s="54" t="str">
        <f t="shared" si="19"/>
        <v>NA</v>
      </c>
      <c r="V405" s="24">
        <f t="shared" si="20"/>
        <v>-44951668</v>
      </c>
      <c r="W405">
        <v>5.5</v>
      </c>
    </row>
    <row r="406" spans="10:23" x14ac:dyDescent="0.3">
      <c r="J406">
        <v>60000000</v>
      </c>
      <c r="K406">
        <v>75638743</v>
      </c>
      <c r="M406">
        <v>60000000</v>
      </c>
      <c r="N406">
        <v>32940507</v>
      </c>
      <c r="Q406" t="s">
        <v>1773</v>
      </c>
      <c r="R406">
        <v>85000000</v>
      </c>
      <c r="S406">
        <v>64933670</v>
      </c>
      <c r="T406">
        <f t="shared" si="21"/>
        <v>-20066330</v>
      </c>
      <c r="U406" s="54" t="str">
        <f t="shared" si="19"/>
        <v>NA</v>
      </c>
      <c r="V406" s="24">
        <f t="shared" si="20"/>
        <v>-20066330</v>
      </c>
      <c r="W406">
        <v>5.6</v>
      </c>
    </row>
    <row r="407" spans="10:23" x14ac:dyDescent="0.3">
      <c r="J407">
        <v>60000000</v>
      </c>
      <c r="K407">
        <v>66734992</v>
      </c>
      <c r="M407">
        <v>60000000</v>
      </c>
      <c r="N407">
        <v>31670931</v>
      </c>
      <c r="Q407" t="s">
        <v>1776</v>
      </c>
      <c r="R407">
        <v>60000000</v>
      </c>
      <c r="S407">
        <v>31494270</v>
      </c>
      <c r="T407">
        <f t="shared" si="21"/>
        <v>-28505730</v>
      </c>
      <c r="U407" s="54" t="str">
        <f t="shared" si="19"/>
        <v>NA</v>
      </c>
      <c r="V407" s="24">
        <f t="shared" si="20"/>
        <v>-28505730</v>
      </c>
      <c r="W407">
        <v>7.5</v>
      </c>
    </row>
    <row r="408" spans="10:23" x14ac:dyDescent="0.3">
      <c r="J408">
        <v>60000000</v>
      </c>
      <c r="K408">
        <v>75280058</v>
      </c>
      <c r="M408">
        <v>60000000</v>
      </c>
      <c r="N408">
        <v>30695227</v>
      </c>
      <c r="Q408" t="s">
        <v>1782</v>
      </c>
      <c r="R408">
        <v>60000000</v>
      </c>
      <c r="S408">
        <v>31111260</v>
      </c>
      <c r="T408">
        <f t="shared" si="21"/>
        <v>-28888740</v>
      </c>
      <c r="U408" s="54" t="str">
        <f t="shared" si="19"/>
        <v>NA</v>
      </c>
      <c r="V408" s="24">
        <f t="shared" si="20"/>
        <v>-28888740</v>
      </c>
      <c r="W408">
        <v>5.4</v>
      </c>
    </row>
    <row r="409" spans="10:23" x14ac:dyDescent="0.3">
      <c r="J409">
        <v>48000000</v>
      </c>
      <c r="K409">
        <v>64505912</v>
      </c>
      <c r="M409">
        <v>60000000</v>
      </c>
      <c r="N409">
        <v>32522352</v>
      </c>
      <c r="Q409" t="s">
        <v>1787</v>
      </c>
      <c r="R409">
        <v>65000000</v>
      </c>
      <c r="S409">
        <v>123307945</v>
      </c>
      <c r="T409">
        <f t="shared" si="21"/>
        <v>58307945</v>
      </c>
      <c r="U409" s="54">
        <f t="shared" si="19"/>
        <v>58307945</v>
      </c>
      <c r="V409" s="24" t="str">
        <f t="shared" si="20"/>
        <v>NA</v>
      </c>
      <c r="W409">
        <v>4.3</v>
      </c>
    </row>
    <row r="410" spans="10:23" x14ac:dyDescent="0.3">
      <c r="J410">
        <v>70000000</v>
      </c>
      <c r="K410">
        <v>77862546</v>
      </c>
      <c r="M410">
        <v>87000000</v>
      </c>
      <c r="N410">
        <v>26082914</v>
      </c>
      <c r="Q410" t="s">
        <v>1793</v>
      </c>
      <c r="R410">
        <v>84000000</v>
      </c>
      <c r="S410">
        <v>153288182</v>
      </c>
      <c r="T410">
        <f t="shared" si="21"/>
        <v>69288182</v>
      </c>
      <c r="U410" s="54">
        <f t="shared" si="19"/>
        <v>69288182</v>
      </c>
      <c r="V410" s="24" t="str">
        <f t="shared" si="20"/>
        <v>NA</v>
      </c>
      <c r="W410">
        <v>4.9000000000000004</v>
      </c>
    </row>
    <row r="411" spans="10:23" x14ac:dyDescent="0.3">
      <c r="J411">
        <v>50000000</v>
      </c>
      <c r="K411">
        <v>61112916</v>
      </c>
      <c r="M411">
        <v>60000000</v>
      </c>
      <c r="N411">
        <v>29136626</v>
      </c>
      <c r="Q411" t="s">
        <v>1798</v>
      </c>
      <c r="R411">
        <v>35000000</v>
      </c>
      <c r="S411">
        <v>13401683</v>
      </c>
      <c r="T411">
        <f t="shared" si="21"/>
        <v>-21598317</v>
      </c>
      <c r="U411" s="54" t="str">
        <f t="shared" si="19"/>
        <v>NA</v>
      </c>
      <c r="V411" s="24">
        <f t="shared" si="20"/>
        <v>-21598317</v>
      </c>
      <c r="W411">
        <v>7.1</v>
      </c>
    </row>
    <row r="412" spans="10:23" x14ac:dyDescent="0.3">
      <c r="J412">
        <v>60000000</v>
      </c>
      <c r="K412">
        <v>88200225</v>
      </c>
      <c r="M412">
        <v>60000000</v>
      </c>
      <c r="N412">
        <v>26288320</v>
      </c>
      <c r="Q412" t="s">
        <v>1804</v>
      </c>
      <c r="R412">
        <v>70000000</v>
      </c>
      <c r="S412">
        <v>137340146</v>
      </c>
      <c r="T412">
        <f t="shared" si="21"/>
        <v>67340146</v>
      </c>
      <c r="U412" s="54">
        <f t="shared" si="19"/>
        <v>67340146</v>
      </c>
      <c r="V412" s="24" t="str">
        <f t="shared" si="20"/>
        <v>NA</v>
      </c>
      <c r="W412">
        <v>6.4</v>
      </c>
    </row>
    <row r="413" spans="10:23" x14ac:dyDescent="0.3">
      <c r="J413">
        <v>60000000</v>
      </c>
      <c r="K413">
        <v>60573641</v>
      </c>
      <c r="M413">
        <v>60000000</v>
      </c>
      <c r="N413">
        <v>26616590</v>
      </c>
      <c r="Q413" t="s">
        <v>1808</v>
      </c>
      <c r="R413">
        <v>85000000</v>
      </c>
      <c r="S413">
        <v>43575716</v>
      </c>
      <c r="T413">
        <f t="shared" si="21"/>
        <v>-41424284</v>
      </c>
      <c r="U413" s="54" t="str">
        <f t="shared" si="19"/>
        <v>NA</v>
      </c>
      <c r="V413" s="24">
        <f t="shared" si="20"/>
        <v>-41424284</v>
      </c>
      <c r="W413">
        <v>4.3</v>
      </c>
    </row>
    <row r="414" spans="10:23" x14ac:dyDescent="0.3">
      <c r="J414">
        <v>60000000</v>
      </c>
      <c r="K414">
        <v>62401264</v>
      </c>
      <c r="M414">
        <v>60000000</v>
      </c>
      <c r="N414">
        <v>30063805</v>
      </c>
      <c r="Q414" t="s">
        <v>1811</v>
      </c>
      <c r="R414">
        <v>85000000</v>
      </c>
      <c r="S414">
        <v>80170146</v>
      </c>
      <c r="T414">
        <f t="shared" si="21"/>
        <v>-4829854</v>
      </c>
      <c r="U414" s="54" t="str">
        <f t="shared" si="19"/>
        <v>NA</v>
      </c>
      <c r="V414" s="24">
        <f t="shared" si="20"/>
        <v>-4829854</v>
      </c>
      <c r="W414">
        <v>6.1</v>
      </c>
    </row>
    <row r="415" spans="10:23" x14ac:dyDescent="0.3">
      <c r="J415">
        <v>60000000</v>
      </c>
      <c r="K415">
        <v>257756197</v>
      </c>
      <c r="M415">
        <v>50000000</v>
      </c>
      <c r="N415">
        <v>22518325</v>
      </c>
      <c r="Q415" t="s">
        <v>1814</v>
      </c>
      <c r="R415">
        <v>85000000</v>
      </c>
      <c r="S415">
        <v>75754670</v>
      </c>
      <c r="T415">
        <f t="shared" si="21"/>
        <v>-9245330</v>
      </c>
      <c r="U415" s="54" t="str">
        <f t="shared" si="19"/>
        <v>NA</v>
      </c>
      <c r="V415" s="24">
        <f t="shared" si="20"/>
        <v>-9245330</v>
      </c>
      <c r="W415">
        <v>7</v>
      </c>
    </row>
    <row r="416" spans="10:23" x14ac:dyDescent="0.3">
      <c r="J416">
        <v>45000000</v>
      </c>
      <c r="K416">
        <v>48472213</v>
      </c>
      <c r="M416">
        <v>60000000</v>
      </c>
      <c r="N416">
        <v>13082288</v>
      </c>
      <c r="Q416" t="s">
        <v>1819</v>
      </c>
      <c r="R416">
        <v>65000000</v>
      </c>
      <c r="S416">
        <v>33048353</v>
      </c>
      <c r="T416">
        <f t="shared" si="21"/>
        <v>-31951647</v>
      </c>
      <c r="U416" s="54" t="str">
        <f t="shared" si="19"/>
        <v>NA</v>
      </c>
      <c r="V416" s="24">
        <f t="shared" si="20"/>
        <v>-31951647</v>
      </c>
      <c r="W416">
        <v>7.7</v>
      </c>
    </row>
    <row r="417" spans="10:23" x14ac:dyDescent="0.3">
      <c r="J417">
        <v>58000000</v>
      </c>
      <c r="K417">
        <v>363024263</v>
      </c>
      <c r="M417">
        <v>60000000</v>
      </c>
      <c r="N417">
        <v>18208078</v>
      </c>
      <c r="Q417" t="s">
        <v>1822</v>
      </c>
      <c r="R417">
        <v>82000000</v>
      </c>
      <c r="S417">
        <v>34543701</v>
      </c>
      <c r="T417">
        <f t="shared" si="21"/>
        <v>-47456299</v>
      </c>
      <c r="U417" s="54" t="str">
        <f t="shared" si="19"/>
        <v>NA</v>
      </c>
      <c r="V417" s="24">
        <f t="shared" si="20"/>
        <v>-47456299</v>
      </c>
      <c r="W417">
        <v>5.9</v>
      </c>
    </row>
    <row r="418" spans="10:23" x14ac:dyDescent="0.3">
      <c r="J418">
        <v>58800000</v>
      </c>
      <c r="K418">
        <v>350123553</v>
      </c>
      <c r="M418">
        <v>65000000</v>
      </c>
      <c r="N418">
        <v>14218868</v>
      </c>
      <c r="Q418" t="s">
        <v>1825</v>
      </c>
      <c r="R418">
        <v>81000000</v>
      </c>
      <c r="S418">
        <v>242589580</v>
      </c>
      <c r="T418">
        <f t="shared" si="21"/>
        <v>161589580</v>
      </c>
      <c r="U418" s="54">
        <f t="shared" si="19"/>
        <v>161589580</v>
      </c>
      <c r="V418" s="24" t="str">
        <f t="shared" si="20"/>
        <v>NA</v>
      </c>
      <c r="W418">
        <v>6.7</v>
      </c>
    </row>
    <row r="419" spans="10:23" x14ac:dyDescent="0.3">
      <c r="J419">
        <v>58000000</v>
      </c>
      <c r="K419">
        <v>80021740</v>
      </c>
      <c r="M419">
        <v>60000000</v>
      </c>
      <c r="N419">
        <v>22451</v>
      </c>
      <c r="Q419" t="s">
        <v>1827</v>
      </c>
      <c r="R419">
        <v>80000000</v>
      </c>
      <c r="S419">
        <v>102981571</v>
      </c>
      <c r="T419">
        <f t="shared" si="21"/>
        <v>22981571</v>
      </c>
      <c r="U419" s="54">
        <f t="shared" si="19"/>
        <v>22981571</v>
      </c>
      <c r="V419" s="24" t="str">
        <f t="shared" si="20"/>
        <v>NA</v>
      </c>
      <c r="W419">
        <v>6.5</v>
      </c>
    </row>
    <row r="420" spans="10:23" x14ac:dyDescent="0.3">
      <c r="J420">
        <v>60000000</v>
      </c>
      <c r="K420">
        <v>60128566</v>
      </c>
      <c r="M420">
        <v>60000000</v>
      </c>
      <c r="N420">
        <v>31165421</v>
      </c>
      <c r="Q420" t="s">
        <v>1829</v>
      </c>
      <c r="R420">
        <v>80000000</v>
      </c>
      <c r="S420">
        <v>180965237</v>
      </c>
      <c r="T420">
        <f t="shared" si="21"/>
        <v>100965237</v>
      </c>
      <c r="U420" s="54">
        <f t="shared" si="19"/>
        <v>100965237</v>
      </c>
      <c r="V420" s="24" t="str">
        <f t="shared" si="20"/>
        <v>NA</v>
      </c>
      <c r="W420">
        <v>7.1</v>
      </c>
    </row>
    <row r="421" spans="10:23" x14ac:dyDescent="0.3">
      <c r="J421">
        <v>57000000</v>
      </c>
      <c r="K421">
        <v>60984028</v>
      </c>
      <c r="M421">
        <v>60000000</v>
      </c>
      <c r="N421">
        <v>11802056</v>
      </c>
      <c r="Q421" t="s">
        <v>1832</v>
      </c>
      <c r="R421">
        <v>78000000</v>
      </c>
      <c r="S421">
        <v>407999255</v>
      </c>
      <c r="T421">
        <f t="shared" si="21"/>
        <v>329999255</v>
      </c>
      <c r="U421" s="54">
        <f t="shared" si="19"/>
        <v>329999255</v>
      </c>
      <c r="V421" s="24" t="str">
        <f t="shared" si="20"/>
        <v>NA</v>
      </c>
      <c r="W421">
        <v>7.3</v>
      </c>
    </row>
    <row r="422" spans="10:23" x14ac:dyDescent="0.3">
      <c r="J422">
        <v>56000000</v>
      </c>
      <c r="K422">
        <v>113006880</v>
      </c>
      <c r="M422">
        <v>30000000</v>
      </c>
      <c r="N422">
        <v>25472967</v>
      </c>
      <c r="Q422" t="s">
        <v>1835</v>
      </c>
      <c r="R422">
        <v>80000000</v>
      </c>
      <c r="S422">
        <v>254455986</v>
      </c>
      <c r="T422">
        <f t="shared" si="21"/>
        <v>174455986</v>
      </c>
      <c r="U422" s="54">
        <f t="shared" si="19"/>
        <v>174455986</v>
      </c>
      <c r="V422" s="24" t="str">
        <f t="shared" si="20"/>
        <v>NA</v>
      </c>
      <c r="W422">
        <v>6.5</v>
      </c>
    </row>
    <row r="423" spans="10:23" x14ac:dyDescent="0.3">
      <c r="J423">
        <v>55000000</v>
      </c>
      <c r="K423">
        <v>329691196</v>
      </c>
      <c r="M423">
        <v>55000000</v>
      </c>
      <c r="N423">
        <v>22362500</v>
      </c>
      <c r="Q423" t="s">
        <v>1840</v>
      </c>
      <c r="R423">
        <v>80000000</v>
      </c>
      <c r="S423">
        <v>162831698</v>
      </c>
      <c r="T423">
        <f t="shared" si="21"/>
        <v>82831698</v>
      </c>
      <c r="U423" s="54">
        <f t="shared" si="19"/>
        <v>82831698</v>
      </c>
      <c r="V423" s="24" t="str">
        <f t="shared" si="20"/>
        <v>NA</v>
      </c>
      <c r="W423">
        <v>7</v>
      </c>
    </row>
    <row r="424" spans="10:23" x14ac:dyDescent="0.3">
      <c r="J424">
        <v>60000000</v>
      </c>
      <c r="K424">
        <v>217326336</v>
      </c>
      <c r="M424">
        <v>60000000</v>
      </c>
      <c r="N424">
        <v>17281832</v>
      </c>
      <c r="Q424" t="s">
        <v>1843</v>
      </c>
      <c r="R424">
        <v>80000000</v>
      </c>
      <c r="S424">
        <v>155019340</v>
      </c>
      <c r="T424">
        <f t="shared" si="21"/>
        <v>75019340</v>
      </c>
      <c r="U424" s="54">
        <f t="shared" si="19"/>
        <v>75019340</v>
      </c>
      <c r="V424" s="24" t="str">
        <f t="shared" si="20"/>
        <v>NA</v>
      </c>
      <c r="W424">
        <v>6.8</v>
      </c>
    </row>
    <row r="425" spans="10:23" x14ac:dyDescent="0.3">
      <c r="J425">
        <v>55000000</v>
      </c>
      <c r="K425">
        <v>166225040</v>
      </c>
      <c r="M425">
        <v>60000000</v>
      </c>
      <c r="N425">
        <v>19781879</v>
      </c>
      <c r="Q425" t="s">
        <v>1845</v>
      </c>
      <c r="R425">
        <v>80000000</v>
      </c>
      <c r="S425">
        <v>145771527</v>
      </c>
      <c r="T425">
        <f t="shared" si="21"/>
        <v>65771527</v>
      </c>
      <c r="U425" s="54">
        <f t="shared" si="19"/>
        <v>65771527</v>
      </c>
      <c r="V425" s="24" t="str">
        <f t="shared" si="20"/>
        <v>NA</v>
      </c>
      <c r="W425">
        <v>7.2</v>
      </c>
    </row>
    <row r="426" spans="10:23" x14ac:dyDescent="0.3">
      <c r="J426">
        <v>55000000</v>
      </c>
      <c r="K426">
        <v>141600000</v>
      </c>
      <c r="M426">
        <v>60000000</v>
      </c>
      <c r="N426">
        <v>7605668</v>
      </c>
      <c r="Q426" t="s">
        <v>1849</v>
      </c>
      <c r="R426">
        <v>75000000</v>
      </c>
      <c r="S426">
        <v>140459099</v>
      </c>
      <c r="T426">
        <f t="shared" si="21"/>
        <v>65459099</v>
      </c>
      <c r="U426" s="54">
        <f t="shared" si="19"/>
        <v>65459099</v>
      </c>
      <c r="V426" s="24" t="str">
        <f t="shared" si="20"/>
        <v>NA</v>
      </c>
      <c r="W426">
        <v>6.1</v>
      </c>
    </row>
    <row r="427" spans="10:23" x14ac:dyDescent="0.3">
      <c r="J427">
        <v>55000000</v>
      </c>
      <c r="K427">
        <v>134218018</v>
      </c>
      <c r="M427">
        <v>60000000</v>
      </c>
      <c r="N427">
        <v>4535117</v>
      </c>
      <c r="Q427" t="s">
        <v>1852</v>
      </c>
      <c r="R427">
        <v>84000000</v>
      </c>
      <c r="S427">
        <v>53215979</v>
      </c>
      <c r="T427">
        <f t="shared" si="21"/>
        <v>-30784021</v>
      </c>
      <c r="U427" s="54" t="str">
        <f t="shared" si="19"/>
        <v>NA</v>
      </c>
      <c r="V427" s="24">
        <f t="shared" si="20"/>
        <v>-30784021</v>
      </c>
      <c r="W427">
        <v>6.7</v>
      </c>
    </row>
    <row r="428" spans="10:23" x14ac:dyDescent="0.3">
      <c r="J428">
        <v>54000000</v>
      </c>
      <c r="K428">
        <v>128769345</v>
      </c>
      <c r="M428">
        <v>35000000</v>
      </c>
      <c r="N428">
        <v>4426297</v>
      </c>
      <c r="Q428" t="s">
        <v>1855</v>
      </c>
      <c r="R428">
        <v>82000000</v>
      </c>
      <c r="S428">
        <v>158115031</v>
      </c>
      <c r="T428">
        <f t="shared" si="21"/>
        <v>76115031</v>
      </c>
      <c r="U428" s="54">
        <f t="shared" si="19"/>
        <v>76115031</v>
      </c>
      <c r="V428" s="24" t="str">
        <f t="shared" si="20"/>
        <v>NA</v>
      </c>
      <c r="W428">
        <v>6.4</v>
      </c>
    </row>
    <row r="429" spans="10:23" x14ac:dyDescent="0.3">
      <c r="J429">
        <v>70000000</v>
      </c>
      <c r="K429">
        <v>177575142</v>
      </c>
      <c r="M429">
        <v>80000000</v>
      </c>
      <c r="N429">
        <v>10166502</v>
      </c>
      <c r="Q429" t="s">
        <v>1859</v>
      </c>
      <c r="R429">
        <v>75000000</v>
      </c>
      <c r="S429">
        <v>133103929</v>
      </c>
      <c r="T429">
        <f t="shared" si="21"/>
        <v>58103929</v>
      </c>
      <c r="U429" s="54">
        <f t="shared" si="19"/>
        <v>58103929</v>
      </c>
      <c r="V429" s="24" t="str">
        <f t="shared" si="20"/>
        <v>NA</v>
      </c>
      <c r="W429">
        <v>4.4000000000000004</v>
      </c>
    </row>
    <row r="430" spans="10:23" x14ac:dyDescent="0.3">
      <c r="J430">
        <v>55000000</v>
      </c>
      <c r="K430">
        <v>105263257</v>
      </c>
      <c r="M430">
        <v>60000000</v>
      </c>
      <c r="N430">
        <v>12065985</v>
      </c>
      <c r="Q430" t="s">
        <v>1862</v>
      </c>
      <c r="R430">
        <v>80000000</v>
      </c>
      <c r="S430">
        <v>133668525</v>
      </c>
      <c r="T430">
        <f t="shared" si="21"/>
        <v>53668525</v>
      </c>
      <c r="U430" s="54">
        <f t="shared" si="19"/>
        <v>53668525</v>
      </c>
      <c r="V430" s="24" t="str">
        <f t="shared" si="20"/>
        <v>NA</v>
      </c>
      <c r="W430">
        <v>5.4</v>
      </c>
    </row>
    <row r="431" spans="10:23" x14ac:dyDescent="0.3">
      <c r="J431">
        <v>55000000</v>
      </c>
      <c r="K431">
        <v>104354205</v>
      </c>
      <c r="M431">
        <v>58000000</v>
      </c>
      <c r="N431">
        <v>48291624</v>
      </c>
      <c r="Q431" t="s">
        <v>1864</v>
      </c>
      <c r="R431">
        <v>80000000</v>
      </c>
      <c r="S431">
        <v>130313314</v>
      </c>
      <c r="T431">
        <f t="shared" si="21"/>
        <v>50313314</v>
      </c>
      <c r="U431" s="54">
        <f t="shared" si="19"/>
        <v>50313314</v>
      </c>
      <c r="V431" s="24" t="str">
        <f t="shared" si="20"/>
        <v>NA</v>
      </c>
      <c r="W431">
        <v>6.5</v>
      </c>
    </row>
    <row r="432" spans="10:23" x14ac:dyDescent="0.3">
      <c r="J432">
        <v>55000000</v>
      </c>
      <c r="K432">
        <v>107100855</v>
      </c>
      <c r="M432">
        <v>60000000</v>
      </c>
      <c r="N432">
        <v>35231365</v>
      </c>
      <c r="Q432" t="s">
        <v>1866</v>
      </c>
      <c r="R432">
        <v>80000000</v>
      </c>
      <c r="S432">
        <v>124590960</v>
      </c>
      <c r="T432">
        <f t="shared" si="21"/>
        <v>44590960</v>
      </c>
      <c r="U432" s="54">
        <f t="shared" si="19"/>
        <v>44590960</v>
      </c>
      <c r="V432" s="24" t="str">
        <f t="shared" si="20"/>
        <v>NA</v>
      </c>
      <c r="W432">
        <v>6.7</v>
      </c>
    </row>
    <row r="433" spans="10:23" x14ac:dyDescent="0.3">
      <c r="J433">
        <v>55000000</v>
      </c>
      <c r="K433">
        <v>98711404</v>
      </c>
      <c r="M433">
        <v>63000000</v>
      </c>
      <c r="N433">
        <v>53715611</v>
      </c>
      <c r="Q433" t="s">
        <v>1869</v>
      </c>
      <c r="R433">
        <v>80000000</v>
      </c>
      <c r="S433">
        <v>127968405</v>
      </c>
      <c r="T433">
        <f t="shared" si="21"/>
        <v>47968405</v>
      </c>
      <c r="U433" s="54">
        <f t="shared" si="19"/>
        <v>47968405</v>
      </c>
      <c r="V433" s="24" t="str">
        <f t="shared" si="20"/>
        <v>NA</v>
      </c>
      <c r="W433">
        <v>8.1</v>
      </c>
    </row>
    <row r="434" spans="10:23" x14ac:dyDescent="0.3">
      <c r="J434">
        <v>50000000</v>
      </c>
      <c r="K434">
        <v>100328194</v>
      </c>
      <c r="M434">
        <v>58000000</v>
      </c>
      <c r="N434">
        <v>31199215</v>
      </c>
      <c r="Q434" t="s">
        <v>1873</v>
      </c>
      <c r="R434">
        <v>80000000</v>
      </c>
      <c r="S434">
        <v>120136047</v>
      </c>
      <c r="T434">
        <f t="shared" si="21"/>
        <v>40136047</v>
      </c>
      <c r="U434" s="54">
        <f t="shared" si="19"/>
        <v>40136047</v>
      </c>
      <c r="V434" s="24" t="str">
        <f t="shared" si="20"/>
        <v>NA</v>
      </c>
      <c r="W434">
        <v>5.6</v>
      </c>
    </row>
    <row r="435" spans="10:23" x14ac:dyDescent="0.3">
      <c r="J435">
        <v>55000000</v>
      </c>
      <c r="K435">
        <v>101530738</v>
      </c>
      <c r="M435">
        <v>58000000</v>
      </c>
      <c r="N435">
        <v>29580087</v>
      </c>
      <c r="Q435" t="s">
        <v>1877</v>
      </c>
      <c r="R435">
        <v>75000000</v>
      </c>
      <c r="S435">
        <v>128200012</v>
      </c>
      <c r="T435">
        <f t="shared" si="21"/>
        <v>53200012</v>
      </c>
      <c r="U435" s="54">
        <f t="shared" si="19"/>
        <v>53200012</v>
      </c>
      <c r="V435" s="24" t="str">
        <f t="shared" si="20"/>
        <v>NA</v>
      </c>
      <c r="W435">
        <v>6.3</v>
      </c>
    </row>
    <row r="436" spans="10:23" x14ac:dyDescent="0.3">
      <c r="J436">
        <v>55000000</v>
      </c>
      <c r="K436">
        <v>93815117</v>
      </c>
      <c r="M436">
        <v>58000000</v>
      </c>
      <c r="N436">
        <v>44665963</v>
      </c>
      <c r="Q436" t="s">
        <v>1881</v>
      </c>
      <c r="R436">
        <v>80000000</v>
      </c>
      <c r="S436">
        <v>112225777</v>
      </c>
      <c r="T436">
        <f t="shared" si="21"/>
        <v>32225777</v>
      </c>
      <c r="U436" s="54">
        <f t="shared" si="19"/>
        <v>32225777</v>
      </c>
      <c r="V436" s="24" t="str">
        <f t="shared" si="20"/>
        <v>NA</v>
      </c>
      <c r="W436">
        <v>7.3</v>
      </c>
    </row>
    <row r="437" spans="10:23" x14ac:dyDescent="0.3">
      <c r="J437">
        <v>53000000</v>
      </c>
      <c r="K437">
        <v>91400000</v>
      </c>
      <c r="M437">
        <v>58000000</v>
      </c>
      <c r="N437">
        <v>49875589</v>
      </c>
      <c r="Q437" t="s">
        <v>1883</v>
      </c>
      <c r="R437">
        <v>80000000</v>
      </c>
      <c r="S437">
        <v>109993847</v>
      </c>
      <c r="T437">
        <f t="shared" si="21"/>
        <v>29993847</v>
      </c>
      <c r="U437" s="54">
        <f t="shared" si="19"/>
        <v>29993847</v>
      </c>
      <c r="V437" s="24" t="str">
        <f t="shared" si="20"/>
        <v>NA</v>
      </c>
      <c r="W437">
        <v>6.1</v>
      </c>
    </row>
    <row r="438" spans="10:23" x14ac:dyDescent="0.3">
      <c r="J438">
        <v>55000000</v>
      </c>
      <c r="K438">
        <v>162586036</v>
      </c>
      <c r="M438">
        <v>70000000</v>
      </c>
      <c r="N438">
        <v>36931089</v>
      </c>
      <c r="Q438" t="s">
        <v>1888</v>
      </c>
      <c r="R438">
        <v>80000000</v>
      </c>
      <c r="S438">
        <v>104054514</v>
      </c>
      <c r="T438">
        <f t="shared" si="21"/>
        <v>24054514</v>
      </c>
      <c r="U438" s="54">
        <f t="shared" si="19"/>
        <v>24054514</v>
      </c>
      <c r="V438" s="24" t="str">
        <f t="shared" si="20"/>
        <v>NA</v>
      </c>
      <c r="W438">
        <v>7.7</v>
      </c>
    </row>
    <row r="439" spans="10:23" x14ac:dyDescent="0.3">
      <c r="J439">
        <v>55000000</v>
      </c>
      <c r="K439">
        <v>89706988</v>
      </c>
      <c r="M439">
        <v>57000000</v>
      </c>
      <c r="N439">
        <v>51317350</v>
      </c>
      <c r="Q439" t="s">
        <v>1892</v>
      </c>
      <c r="R439">
        <v>80000000</v>
      </c>
      <c r="S439">
        <v>103028109</v>
      </c>
      <c r="T439">
        <f t="shared" si="21"/>
        <v>23028109</v>
      </c>
      <c r="U439" s="54">
        <f t="shared" si="19"/>
        <v>23028109</v>
      </c>
      <c r="V439" s="24" t="str">
        <f t="shared" si="20"/>
        <v>NA</v>
      </c>
      <c r="W439">
        <v>6.4</v>
      </c>
    </row>
    <row r="440" spans="10:23" x14ac:dyDescent="0.3">
      <c r="J440">
        <v>55000000</v>
      </c>
      <c r="K440">
        <v>83000000</v>
      </c>
      <c r="M440">
        <v>58000000</v>
      </c>
      <c r="N440">
        <v>28328132</v>
      </c>
      <c r="Q440" t="s">
        <v>1895</v>
      </c>
      <c r="R440">
        <v>75000000</v>
      </c>
      <c r="S440">
        <v>101087161</v>
      </c>
      <c r="T440">
        <f t="shared" si="21"/>
        <v>26087161</v>
      </c>
      <c r="U440" s="54">
        <f t="shared" si="19"/>
        <v>26087161</v>
      </c>
      <c r="V440" s="24" t="str">
        <f t="shared" si="20"/>
        <v>NA</v>
      </c>
      <c r="W440">
        <v>6.8</v>
      </c>
    </row>
    <row r="441" spans="10:23" x14ac:dyDescent="0.3">
      <c r="J441">
        <v>55000000</v>
      </c>
      <c r="K441">
        <v>78745923</v>
      </c>
      <c r="M441">
        <v>57000000</v>
      </c>
      <c r="N441">
        <v>51774002</v>
      </c>
      <c r="Q441" t="s">
        <v>1899</v>
      </c>
      <c r="R441">
        <v>80000000</v>
      </c>
      <c r="S441">
        <v>101111837</v>
      </c>
      <c r="T441">
        <f t="shared" si="21"/>
        <v>21111837</v>
      </c>
      <c r="U441" s="54">
        <f t="shared" si="19"/>
        <v>21111837</v>
      </c>
      <c r="V441" s="24" t="str">
        <f t="shared" si="20"/>
        <v>NA</v>
      </c>
      <c r="W441">
        <v>6.6</v>
      </c>
    </row>
    <row r="442" spans="10:23" x14ac:dyDescent="0.3">
      <c r="J442">
        <v>30000000</v>
      </c>
      <c r="K442">
        <v>70098138</v>
      </c>
      <c r="M442">
        <v>57000000</v>
      </c>
      <c r="N442">
        <v>25528495</v>
      </c>
      <c r="Q442" t="s">
        <v>1904</v>
      </c>
      <c r="R442">
        <v>79000000</v>
      </c>
      <c r="S442">
        <v>95632614</v>
      </c>
      <c r="T442">
        <f t="shared" si="21"/>
        <v>16632614</v>
      </c>
      <c r="U442" s="54">
        <f t="shared" si="19"/>
        <v>16632614</v>
      </c>
      <c r="V442" s="24" t="str">
        <f t="shared" si="20"/>
        <v>NA</v>
      </c>
      <c r="W442">
        <v>7.2</v>
      </c>
    </row>
    <row r="443" spans="10:23" x14ac:dyDescent="0.3">
      <c r="J443">
        <v>55000000</v>
      </c>
      <c r="K443">
        <v>66365290</v>
      </c>
      <c r="M443">
        <v>56000000</v>
      </c>
      <c r="N443">
        <v>45860039</v>
      </c>
      <c r="Q443" t="s">
        <v>1907</v>
      </c>
      <c r="R443">
        <v>80000000</v>
      </c>
      <c r="S443">
        <v>94822707</v>
      </c>
      <c r="T443">
        <f t="shared" si="21"/>
        <v>14822707</v>
      </c>
      <c r="U443" s="54">
        <f t="shared" si="19"/>
        <v>14822707</v>
      </c>
      <c r="V443" s="24" t="str">
        <f t="shared" si="20"/>
        <v>NA</v>
      </c>
      <c r="W443">
        <v>6.9</v>
      </c>
    </row>
    <row r="444" spans="10:23" x14ac:dyDescent="0.3">
      <c r="J444">
        <v>30000000</v>
      </c>
      <c r="K444">
        <v>66207920</v>
      </c>
      <c r="M444">
        <v>55000000</v>
      </c>
      <c r="N444">
        <v>25040293</v>
      </c>
      <c r="Q444" t="s">
        <v>1910</v>
      </c>
      <c r="R444">
        <v>80000000</v>
      </c>
      <c r="S444">
        <v>92969824</v>
      </c>
      <c r="T444">
        <f t="shared" si="21"/>
        <v>12969824</v>
      </c>
      <c r="U444" s="54">
        <f t="shared" si="19"/>
        <v>12969824</v>
      </c>
      <c r="V444" s="24" t="str">
        <f t="shared" si="20"/>
        <v>NA</v>
      </c>
      <c r="W444">
        <v>5.2</v>
      </c>
    </row>
    <row r="445" spans="10:23" x14ac:dyDescent="0.3">
      <c r="J445">
        <v>55000000</v>
      </c>
      <c r="K445">
        <v>63408614</v>
      </c>
      <c r="M445">
        <v>55000000</v>
      </c>
      <c r="N445">
        <v>49994804</v>
      </c>
      <c r="Q445" t="s">
        <v>1915</v>
      </c>
      <c r="R445">
        <v>80000000</v>
      </c>
      <c r="S445">
        <v>91188905</v>
      </c>
      <c r="T445">
        <f t="shared" si="21"/>
        <v>11188905</v>
      </c>
      <c r="U445" s="54">
        <f t="shared" si="19"/>
        <v>11188905</v>
      </c>
      <c r="V445" s="24" t="str">
        <f t="shared" si="20"/>
        <v>NA</v>
      </c>
      <c r="W445">
        <v>4.9000000000000004</v>
      </c>
    </row>
    <row r="446" spans="10:23" x14ac:dyDescent="0.3">
      <c r="J446">
        <v>55000000</v>
      </c>
      <c r="K446">
        <v>58422650</v>
      </c>
      <c r="M446">
        <v>55000000</v>
      </c>
      <c r="N446">
        <v>41609593</v>
      </c>
      <c r="Q446" t="s">
        <v>1919</v>
      </c>
      <c r="R446">
        <v>80000000</v>
      </c>
      <c r="S446">
        <v>90443603</v>
      </c>
      <c r="T446">
        <f t="shared" si="21"/>
        <v>10443603</v>
      </c>
      <c r="U446" s="54">
        <f t="shared" si="19"/>
        <v>10443603</v>
      </c>
      <c r="V446" s="24" t="str">
        <f t="shared" si="20"/>
        <v>NA</v>
      </c>
      <c r="W446">
        <v>6.3</v>
      </c>
    </row>
    <row r="447" spans="10:23" x14ac:dyDescent="0.3">
      <c r="J447">
        <v>55000000</v>
      </c>
      <c r="K447">
        <v>56932305</v>
      </c>
      <c r="M447">
        <v>55000000</v>
      </c>
      <c r="N447">
        <v>38553833</v>
      </c>
      <c r="Q447" t="s">
        <v>1923</v>
      </c>
      <c r="R447">
        <v>65000000</v>
      </c>
      <c r="S447">
        <v>82226474</v>
      </c>
      <c r="T447">
        <f t="shared" si="21"/>
        <v>17226474</v>
      </c>
      <c r="U447" s="54">
        <f t="shared" si="19"/>
        <v>17226474</v>
      </c>
      <c r="V447" s="24" t="str">
        <f t="shared" si="20"/>
        <v>NA</v>
      </c>
      <c r="W447">
        <v>5.6</v>
      </c>
    </row>
    <row r="448" spans="10:23" x14ac:dyDescent="0.3">
      <c r="J448">
        <v>55000000</v>
      </c>
      <c r="K448">
        <v>68750000</v>
      </c>
      <c r="M448">
        <v>68000000</v>
      </c>
      <c r="N448">
        <v>34350553</v>
      </c>
      <c r="Q448" t="s">
        <v>1928</v>
      </c>
      <c r="R448">
        <v>80000000</v>
      </c>
      <c r="S448">
        <v>79363785</v>
      </c>
      <c r="T448">
        <f t="shared" si="21"/>
        <v>-636215</v>
      </c>
      <c r="U448" s="54" t="str">
        <f t="shared" si="19"/>
        <v>NA</v>
      </c>
      <c r="V448" s="24">
        <f t="shared" si="20"/>
        <v>-636215</v>
      </c>
      <c r="W448">
        <v>5.5</v>
      </c>
    </row>
    <row r="449" spans="10:23" x14ac:dyDescent="0.3">
      <c r="J449">
        <v>55000000</v>
      </c>
      <c r="K449">
        <v>68218041</v>
      </c>
      <c r="M449">
        <v>55000000</v>
      </c>
      <c r="N449">
        <v>34238611</v>
      </c>
      <c r="Q449" t="s">
        <v>1932</v>
      </c>
      <c r="R449">
        <v>75000000</v>
      </c>
      <c r="S449">
        <v>76081498</v>
      </c>
      <c r="T449">
        <f t="shared" si="21"/>
        <v>1081498</v>
      </c>
      <c r="U449" s="54">
        <f t="shared" si="19"/>
        <v>1081498</v>
      </c>
      <c r="V449" s="24" t="str">
        <f t="shared" si="20"/>
        <v>NA</v>
      </c>
      <c r="W449">
        <v>6.7</v>
      </c>
    </row>
    <row r="450" spans="10:23" x14ac:dyDescent="0.3">
      <c r="J450">
        <v>55000000</v>
      </c>
      <c r="K450">
        <v>55747724</v>
      </c>
      <c r="M450">
        <v>55000000</v>
      </c>
      <c r="N450">
        <v>34098563</v>
      </c>
      <c r="Q450" t="s">
        <v>1936</v>
      </c>
      <c r="R450">
        <v>68000000</v>
      </c>
      <c r="S450">
        <v>85707116</v>
      </c>
      <c r="T450">
        <f t="shared" si="21"/>
        <v>17707116</v>
      </c>
      <c r="U450" s="54">
        <f t="shared" si="19"/>
        <v>17707116</v>
      </c>
      <c r="V450" s="24" t="str">
        <f t="shared" si="20"/>
        <v>NA</v>
      </c>
      <c r="W450">
        <v>7.6</v>
      </c>
    </row>
    <row r="451" spans="10:23" x14ac:dyDescent="0.3">
      <c r="J451">
        <v>50000000</v>
      </c>
      <c r="K451">
        <v>55473600</v>
      </c>
      <c r="M451">
        <v>55000000</v>
      </c>
      <c r="N451">
        <v>33828318</v>
      </c>
      <c r="Q451" t="s">
        <v>1939</v>
      </c>
      <c r="R451">
        <v>70000000</v>
      </c>
      <c r="S451">
        <v>74329966</v>
      </c>
      <c r="T451">
        <f t="shared" si="21"/>
        <v>4329966</v>
      </c>
      <c r="U451" s="54">
        <f t="shared" ref="U451:U514" si="22">IF(T451&gt;0,T451,"NA")</f>
        <v>4329966</v>
      </c>
      <c r="V451" s="24" t="str">
        <f t="shared" ref="V451:V514" si="23">IF(T451&lt;0,T451,"NA")</f>
        <v>NA</v>
      </c>
      <c r="W451">
        <v>5.7</v>
      </c>
    </row>
    <row r="452" spans="10:23" x14ac:dyDescent="0.3">
      <c r="J452">
        <v>55000000</v>
      </c>
      <c r="K452">
        <v>76137505</v>
      </c>
      <c r="M452">
        <v>55000000</v>
      </c>
      <c r="N452">
        <v>33472850</v>
      </c>
      <c r="Q452" t="s">
        <v>1942</v>
      </c>
      <c r="R452">
        <v>80000000</v>
      </c>
      <c r="S452">
        <v>100169068</v>
      </c>
      <c r="T452">
        <f t="shared" ref="T452:T515" si="24">S452-R452</f>
        <v>20169068</v>
      </c>
      <c r="U452" s="54">
        <f t="shared" si="22"/>
        <v>20169068</v>
      </c>
      <c r="V452" s="24" t="str">
        <f t="shared" si="23"/>
        <v>NA</v>
      </c>
      <c r="W452">
        <v>4.5999999999999996</v>
      </c>
    </row>
    <row r="453" spans="10:23" x14ac:dyDescent="0.3">
      <c r="J453">
        <v>50000000</v>
      </c>
      <c r="K453">
        <v>51178893</v>
      </c>
      <c r="M453">
        <v>55000000</v>
      </c>
      <c r="N453">
        <v>31051126</v>
      </c>
      <c r="Q453" t="s">
        <v>1947</v>
      </c>
      <c r="R453">
        <v>80000000</v>
      </c>
      <c r="S453">
        <v>73215310</v>
      </c>
      <c r="T453">
        <f t="shared" si="24"/>
        <v>-6784690</v>
      </c>
      <c r="U453" s="54" t="str">
        <f t="shared" si="22"/>
        <v>NA</v>
      </c>
      <c r="V453" s="24">
        <f t="shared" si="23"/>
        <v>-6784690</v>
      </c>
      <c r="W453">
        <v>7</v>
      </c>
    </row>
    <row r="454" spans="10:23" x14ac:dyDescent="0.3">
      <c r="J454">
        <v>54000000</v>
      </c>
      <c r="K454">
        <v>81645152</v>
      </c>
      <c r="M454">
        <v>55000000</v>
      </c>
      <c r="N454">
        <v>35707327</v>
      </c>
      <c r="Q454" t="s">
        <v>1952</v>
      </c>
      <c r="R454">
        <v>80000000</v>
      </c>
      <c r="S454">
        <v>80360866</v>
      </c>
      <c r="T454">
        <f t="shared" si="24"/>
        <v>360866</v>
      </c>
      <c r="U454" s="54">
        <f t="shared" si="22"/>
        <v>360866</v>
      </c>
      <c r="V454" s="24" t="str">
        <f t="shared" si="23"/>
        <v>NA</v>
      </c>
      <c r="W454">
        <v>5.2</v>
      </c>
    </row>
    <row r="455" spans="10:23" x14ac:dyDescent="0.3">
      <c r="J455">
        <v>55000000</v>
      </c>
      <c r="K455">
        <v>69951824</v>
      </c>
      <c r="M455">
        <v>50000000</v>
      </c>
      <c r="N455">
        <v>20550712</v>
      </c>
      <c r="Q455" t="s">
        <v>1956</v>
      </c>
      <c r="R455">
        <v>80000000</v>
      </c>
      <c r="S455">
        <v>69102910</v>
      </c>
      <c r="T455">
        <f t="shared" si="24"/>
        <v>-10897090</v>
      </c>
      <c r="U455" s="54" t="str">
        <f t="shared" si="22"/>
        <v>NA</v>
      </c>
      <c r="V455" s="24">
        <f t="shared" si="23"/>
        <v>-10897090</v>
      </c>
      <c r="W455">
        <v>5.0999999999999996</v>
      </c>
    </row>
    <row r="456" spans="10:23" x14ac:dyDescent="0.3">
      <c r="J456">
        <v>54000000</v>
      </c>
      <c r="K456">
        <v>66676062</v>
      </c>
      <c r="M456">
        <v>55000000</v>
      </c>
      <c r="N456">
        <v>18573791</v>
      </c>
      <c r="Q456" t="s">
        <v>1960</v>
      </c>
      <c r="R456">
        <v>80000000</v>
      </c>
      <c r="S456">
        <v>65948711</v>
      </c>
      <c r="T456">
        <f t="shared" si="24"/>
        <v>-14051289</v>
      </c>
      <c r="U456" s="54" t="str">
        <f t="shared" si="22"/>
        <v>NA</v>
      </c>
      <c r="V456" s="24">
        <f t="shared" si="23"/>
        <v>-14051289</v>
      </c>
      <c r="W456">
        <v>6.6</v>
      </c>
    </row>
    <row r="457" spans="10:23" x14ac:dyDescent="0.3">
      <c r="J457">
        <v>54000000</v>
      </c>
      <c r="K457">
        <v>75604320</v>
      </c>
      <c r="M457">
        <v>70000000</v>
      </c>
      <c r="N457">
        <v>51225796</v>
      </c>
      <c r="Q457" t="s">
        <v>1965</v>
      </c>
      <c r="R457">
        <v>80000000</v>
      </c>
      <c r="S457">
        <v>169692572</v>
      </c>
      <c r="T457">
        <f t="shared" si="24"/>
        <v>89692572</v>
      </c>
      <c r="U457" s="54">
        <f t="shared" si="22"/>
        <v>89692572</v>
      </c>
      <c r="V457" s="24" t="str">
        <f t="shared" si="23"/>
        <v>NA</v>
      </c>
      <c r="W457">
        <v>6.7</v>
      </c>
    </row>
    <row r="458" spans="10:23" x14ac:dyDescent="0.3">
      <c r="J458">
        <v>54000000</v>
      </c>
      <c r="K458">
        <v>108200000</v>
      </c>
      <c r="M458">
        <v>55000000</v>
      </c>
      <c r="N458">
        <v>16264475</v>
      </c>
      <c r="Q458" t="s">
        <v>1968</v>
      </c>
      <c r="R458">
        <v>80000000</v>
      </c>
      <c r="S458">
        <v>60507228</v>
      </c>
      <c r="T458">
        <f t="shared" si="24"/>
        <v>-19492772</v>
      </c>
      <c r="U458" s="54" t="str">
        <f t="shared" si="22"/>
        <v>NA</v>
      </c>
      <c r="V458" s="24">
        <f t="shared" si="23"/>
        <v>-19492772</v>
      </c>
      <c r="W458">
        <v>7.3</v>
      </c>
    </row>
    <row r="459" spans="10:23" x14ac:dyDescent="0.3">
      <c r="J459">
        <v>46000000</v>
      </c>
      <c r="K459">
        <v>70327868</v>
      </c>
      <c r="M459">
        <v>62000000</v>
      </c>
      <c r="N459">
        <v>25857987</v>
      </c>
      <c r="Q459" t="s">
        <v>1974</v>
      </c>
      <c r="R459">
        <v>80000000</v>
      </c>
      <c r="S459">
        <v>56684819</v>
      </c>
      <c r="T459">
        <f t="shared" si="24"/>
        <v>-23315181</v>
      </c>
      <c r="U459" s="54" t="str">
        <f t="shared" si="22"/>
        <v>NA</v>
      </c>
      <c r="V459" s="24">
        <f t="shared" si="23"/>
        <v>-23315181</v>
      </c>
      <c r="W459">
        <v>5.9</v>
      </c>
    </row>
    <row r="460" spans="10:23" x14ac:dyDescent="0.3">
      <c r="J460">
        <v>50000000</v>
      </c>
      <c r="K460">
        <v>58297830</v>
      </c>
      <c r="M460">
        <v>56000000</v>
      </c>
      <c r="N460">
        <v>12870569</v>
      </c>
      <c r="Q460" t="s">
        <v>1978</v>
      </c>
      <c r="R460">
        <v>90000000</v>
      </c>
      <c r="S460">
        <v>50628009</v>
      </c>
      <c r="T460">
        <f t="shared" si="24"/>
        <v>-39371991</v>
      </c>
      <c r="U460" s="54" t="str">
        <f t="shared" si="22"/>
        <v>NA</v>
      </c>
      <c r="V460" s="24">
        <f t="shared" si="23"/>
        <v>-39371991</v>
      </c>
      <c r="W460">
        <v>5.6</v>
      </c>
    </row>
    <row r="461" spans="10:23" x14ac:dyDescent="0.3">
      <c r="J461">
        <v>52500000</v>
      </c>
      <c r="K461">
        <v>57386369</v>
      </c>
      <c r="M461">
        <v>71000000</v>
      </c>
      <c r="N461">
        <v>11466088</v>
      </c>
      <c r="Q461" t="s">
        <v>1982</v>
      </c>
      <c r="R461">
        <v>80000000</v>
      </c>
      <c r="S461">
        <v>69772969</v>
      </c>
      <c r="T461">
        <f t="shared" si="24"/>
        <v>-10227031</v>
      </c>
      <c r="U461" s="54" t="str">
        <f t="shared" si="22"/>
        <v>NA</v>
      </c>
      <c r="V461" s="24">
        <f t="shared" si="23"/>
        <v>-10227031</v>
      </c>
      <c r="W461">
        <v>6.5</v>
      </c>
    </row>
    <row r="462" spans="10:23" x14ac:dyDescent="0.3">
      <c r="J462">
        <v>53000000</v>
      </c>
      <c r="K462">
        <v>62563543</v>
      </c>
      <c r="M462">
        <v>55000000</v>
      </c>
      <c r="N462">
        <v>16088610</v>
      </c>
      <c r="Q462" t="s">
        <v>1984</v>
      </c>
      <c r="R462">
        <v>75000000</v>
      </c>
      <c r="S462">
        <v>45356386</v>
      </c>
      <c r="T462">
        <f t="shared" si="24"/>
        <v>-29643614</v>
      </c>
      <c r="U462" s="54" t="str">
        <f t="shared" si="22"/>
        <v>NA</v>
      </c>
      <c r="V462" s="24">
        <f t="shared" si="23"/>
        <v>-29643614</v>
      </c>
      <c r="W462">
        <v>5.9</v>
      </c>
    </row>
    <row r="463" spans="10:23" x14ac:dyDescent="0.3">
      <c r="J463">
        <v>50000000</v>
      </c>
      <c r="K463">
        <v>73343413</v>
      </c>
      <c r="M463">
        <v>57000000</v>
      </c>
      <c r="N463">
        <v>6768055</v>
      </c>
      <c r="Q463" t="s">
        <v>1990</v>
      </c>
      <c r="R463">
        <v>85000000</v>
      </c>
      <c r="S463">
        <v>55350897</v>
      </c>
      <c r="T463">
        <f t="shared" si="24"/>
        <v>-29649103</v>
      </c>
      <c r="U463" s="54" t="str">
        <f t="shared" si="22"/>
        <v>NA</v>
      </c>
      <c r="V463" s="24">
        <f t="shared" si="23"/>
        <v>-29649103</v>
      </c>
      <c r="W463">
        <v>7</v>
      </c>
    </row>
    <row r="464" spans="10:23" x14ac:dyDescent="0.3">
      <c r="J464">
        <v>52000000</v>
      </c>
      <c r="K464">
        <v>164435221</v>
      </c>
      <c r="M464">
        <v>55000000</v>
      </c>
      <c r="N464">
        <v>39440655</v>
      </c>
      <c r="Q464" t="s">
        <v>1995</v>
      </c>
      <c r="R464">
        <v>80000000</v>
      </c>
      <c r="S464">
        <v>39442871</v>
      </c>
      <c r="T464">
        <f t="shared" si="24"/>
        <v>-40557129</v>
      </c>
      <c r="U464" s="54" t="str">
        <f t="shared" si="22"/>
        <v>NA</v>
      </c>
      <c r="V464" s="24">
        <f t="shared" si="23"/>
        <v>-40557129</v>
      </c>
      <c r="W464">
        <v>5.3</v>
      </c>
    </row>
    <row r="465" spans="10:23" x14ac:dyDescent="0.3">
      <c r="J465">
        <v>40000000</v>
      </c>
      <c r="K465">
        <v>95720716</v>
      </c>
      <c r="M465">
        <v>47000000</v>
      </c>
      <c r="N465">
        <v>6167817</v>
      </c>
      <c r="Q465" t="s">
        <v>1999</v>
      </c>
      <c r="R465">
        <v>88000000</v>
      </c>
      <c r="S465">
        <v>37899638</v>
      </c>
      <c r="T465">
        <f t="shared" si="24"/>
        <v>-50100362</v>
      </c>
      <c r="U465" s="54" t="str">
        <f t="shared" si="22"/>
        <v>NA</v>
      </c>
      <c r="V465" s="24">
        <f t="shared" si="23"/>
        <v>-50100362</v>
      </c>
      <c r="W465">
        <v>5.9</v>
      </c>
    </row>
    <row r="466" spans="10:23" x14ac:dyDescent="0.3">
      <c r="J466">
        <v>52000000</v>
      </c>
      <c r="K466">
        <v>118683135</v>
      </c>
      <c r="M466">
        <v>55000000</v>
      </c>
      <c r="N466">
        <v>9483821</v>
      </c>
      <c r="Q466" t="s">
        <v>2002</v>
      </c>
      <c r="R466">
        <v>70000000</v>
      </c>
      <c r="S466">
        <v>37754208</v>
      </c>
      <c r="T466">
        <f t="shared" si="24"/>
        <v>-32245792</v>
      </c>
      <c r="U466" s="54" t="str">
        <f t="shared" si="22"/>
        <v>NA</v>
      </c>
      <c r="V466" s="24">
        <f t="shared" si="23"/>
        <v>-32245792</v>
      </c>
      <c r="W466">
        <v>6.3</v>
      </c>
    </row>
    <row r="467" spans="10:23" x14ac:dyDescent="0.3">
      <c r="J467">
        <v>52000000</v>
      </c>
      <c r="K467">
        <v>143704210</v>
      </c>
      <c r="M467">
        <v>57000000</v>
      </c>
      <c r="N467">
        <v>26838389</v>
      </c>
      <c r="Q467" t="s">
        <v>2004</v>
      </c>
      <c r="R467">
        <v>80000000</v>
      </c>
      <c r="S467">
        <v>38542418</v>
      </c>
      <c r="T467">
        <f t="shared" si="24"/>
        <v>-41457582</v>
      </c>
      <c r="U467" s="54" t="str">
        <f t="shared" si="22"/>
        <v>NA</v>
      </c>
      <c r="V467" s="24">
        <f t="shared" si="23"/>
        <v>-41457582</v>
      </c>
      <c r="W467">
        <v>6.3</v>
      </c>
    </row>
    <row r="468" spans="10:23" x14ac:dyDescent="0.3">
      <c r="J468">
        <v>52000000</v>
      </c>
      <c r="K468">
        <v>110476776</v>
      </c>
      <c r="M468">
        <v>54000000</v>
      </c>
      <c r="N468">
        <v>5660084</v>
      </c>
      <c r="Q468" t="s">
        <v>2008</v>
      </c>
      <c r="R468">
        <v>80000000</v>
      </c>
      <c r="S468">
        <v>34566746</v>
      </c>
      <c r="T468">
        <f t="shared" si="24"/>
        <v>-45433254</v>
      </c>
      <c r="U468" s="54" t="str">
        <f t="shared" si="22"/>
        <v>NA</v>
      </c>
      <c r="V468" s="24">
        <f t="shared" si="23"/>
        <v>-45433254</v>
      </c>
      <c r="W468">
        <v>7.3</v>
      </c>
    </row>
    <row r="469" spans="10:23" x14ac:dyDescent="0.3">
      <c r="J469">
        <v>50000000</v>
      </c>
      <c r="K469">
        <v>80270227</v>
      </c>
      <c r="M469">
        <v>55000000</v>
      </c>
      <c r="N469">
        <v>7221458</v>
      </c>
      <c r="Q469" t="s">
        <v>2012</v>
      </c>
      <c r="R469">
        <v>80000000</v>
      </c>
      <c r="S469">
        <v>32885565</v>
      </c>
      <c r="T469">
        <f t="shared" si="24"/>
        <v>-47114435</v>
      </c>
      <c r="U469" s="54" t="str">
        <f t="shared" si="22"/>
        <v>NA</v>
      </c>
      <c r="V469" s="24">
        <f t="shared" si="23"/>
        <v>-47114435</v>
      </c>
      <c r="W469">
        <v>5.8</v>
      </c>
    </row>
    <row r="470" spans="10:23" x14ac:dyDescent="0.3">
      <c r="J470">
        <v>51000000</v>
      </c>
      <c r="K470">
        <v>90567722</v>
      </c>
      <c r="M470">
        <v>53000000</v>
      </c>
      <c r="N470">
        <v>45207112</v>
      </c>
      <c r="Q470" t="s">
        <v>2016</v>
      </c>
      <c r="R470">
        <v>80000000</v>
      </c>
      <c r="S470">
        <v>36073232</v>
      </c>
      <c r="T470">
        <f t="shared" si="24"/>
        <v>-43926768</v>
      </c>
      <c r="U470" s="54" t="str">
        <f t="shared" si="22"/>
        <v>NA</v>
      </c>
      <c r="V470" s="24">
        <f t="shared" si="23"/>
        <v>-43926768</v>
      </c>
      <c r="W470">
        <v>5.2</v>
      </c>
    </row>
    <row r="471" spans="10:23" x14ac:dyDescent="0.3">
      <c r="J471">
        <v>51000000</v>
      </c>
      <c r="K471">
        <v>72601713</v>
      </c>
      <c r="M471">
        <v>90000000</v>
      </c>
      <c r="N471">
        <v>33574332</v>
      </c>
      <c r="Q471" t="s">
        <v>2022</v>
      </c>
      <c r="R471">
        <v>44000000</v>
      </c>
      <c r="S471">
        <v>21471685</v>
      </c>
      <c r="T471">
        <f t="shared" si="24"/>
        <v>-22528315</v>
      </c>
      <c r="U471" s="54" t="str">
        <f t="shared" si="22"/>
        <v>NA</v>
      </c>
      <c r="V471" s="24">
        <f t="shared" si="23"/>
        <v>-22528315</v>
      </c>
      <c r="W471">
        <v>2.4</v>
      </c>
    </row>
    <row r="472" spans="10:23" x14ac:dyDescent="0.3">
      <c r="J472">
        <v>50000000</v>
      </c>
      <c r="K472">
        <v>296623634</v>
      </c>
      <c r="M472">
        <v>53000000</v>
      </c>
      <c r="N472">
        <v>25031037</v>
      </c>
      <c r="Q472" t="s">
        <v>2027</v>
      </c>
      <c r="R472">
        <v>80000000</v>
      </c>
      <c r="S472">
        <v>20950820</v>
      </c>
      <c r="T472">
        <f t="shared" si="24"/>
        <v>-59049180</v>
      </c>
      <c r="U472" s="54" t="str">
        <f t="shared" si="22"/>
        <v>NA</v>
      </c>
      <c r="V472" s="24">
        <f t="shared" si="23"/>
        <v>-59049180</v>
      </c>
      <c r="W472">
        <v>5.7</v>
      </c>
    </row>
    <row r="473" spans="10:23" x14ac:dyDescent="0.3">
      <c r="J473">
        <v>60000000</v>
      </c>
      <c r="K473">
        <v>267652016</v>
      </c>
      <c r="M473">
        <v>55000000</v>
      </c>
      <c r="N473">
        <v>22843047</v>
      </c>
      <c r="Q473" t="s">
        <v>2032</v>
      </c>
      <c r="R473">
        <v>80000000</v>
      </c>
      <c r="S473">
        <v>19673424</v>
      </c>
      <c r="T473">
        <f t="shared" si="24"/>
        <v>-60326576</v>
      </c>
      <c r="U473" s="54" t="str">
        <f t="shared" si="22"/>
        <v>NA</v>
      </c>
      <c r="V473" s="24">
        <f t="shared" si="23"/>
        <v>-60326576</v>
      </c>
      <c r="W473">
        <v>5.8</v>
      </c>
    </row>
    <row r="474" spans="10:23" x14ac:dyDescent="0.3">
      <c r="J474">
        <v>50200000</v>
      </c>
      <c r="K474">
        <v>62453315</v>
      </c>
      <c r="M474">
        <v>55000000</v>
      </c>
      <c r="N474">
        <v>5755286</v>
      </c>
      <c r="Q474" t="s">
        <v>2037</v>
      </c>
      <c r="R474">
        <v>80000000</v>
      </c>
      <c r="S474">
        <v>19480739</v>
      </c>
      <c r="T474">
        <f t="shared" si="24"/>
        <v>-60519261</v>
      </c>
      <c r="U474" s="54" t="str">
        <f t="shared" si="22"/>
        <v>NA</v>
      </c>
      <c r="V474" s="24">
        <f t="shared" si="23"/>
        <v>-60519261</v>
      </c>
      <c r="W474">
        <v>5.6</v>
      </c>
    </row>
    <row r="475" spans="10:23" x14ac:dyDescent="0.3">
      <c r="J475">
        <v>48000000</v>
      </c>
      <c r="K475">
        <v>165500000</v>
      </c>
      <c r="M475">
        <v>52000000</v>
      </c>
      <c r="N475">
        <v>36385763</v>
      </c>
      <c r="Q475" t="s">
        <v>2039</v>
      </c>
      <c r="R475">
        <v>80000000</v>
      </c>
      <c r="S475">
        <v>17593391</v>
      </c>
      <c r="T475">
        <f t="shared" si="24"/>
        <v>-62406609</v>
      </c>
      <c r="U475" s="54" t="str">
        <f t="shared" si="22"/>
        <v>NA</v>
      </c>
      <c r="V475" s="24">
        <f t="shared" si="23"/>
        <v>-62406609</v>
      </c>
      <c r="W475">
        <v>6</v>
      </c>
    </row>
    <row r="476" spans="10:23" x14ac:dyDescent="0.3">
      <c r="J476">
        <v>50000000</v>
      </c>
      <c r="K476">
        <v>153620822</v>
      </c>
      <c r="M476">
        <v>52000000</v>
      </c>
      <c r="N476">
        <v>37035845</v>
      </c>
      <c r="Q476" t="s">
        <v>2044</v>
      </c>
      <c r="R476">
        <v>80000000</v>
      </c>
      <c r="S476">
        <v>18318000</v>
      </c>
      <c r="T476">
        <f t="shared" si="24"/>
        <v>-61682000</v>
      </c>
      <c r="U476" s="54" t="str">
        <f t="shared" si="22"/>
        <v>NA</v>
      </c>
      <c r="V476" s="24">
        <f t="shared" si="23"/>
        <v>-61682000</v>
      </c>
      <c r="W476">
        <v>5.8</v>
      </c>
    </row>
    <row r="477" spans="10:23" x14ac:dyDescent="0.3">
      <c r="J477">
        <v>50000000</v>
      </c>
      <c r="K477">
        <v>218628680</v>
      </c>
      <c r="M477">
        <v>52000000</v>
      </c>
      <c r="N477">
        <v>34580635</v>
      </c>
      <c r="Q477" t="s">
        <v>2048</v>
      </c>
      <c r="R477">
        <v>90000000</v>
      </c>
      <c r="S477">
        <v>27356090</v>
      </c>
      <c r="T477">
        <f t="shared" si="24"/>
        <v>-62643910</v>
      </c>
      <c r="U477" s="54" t="str">
        <f t="shared" si="22"/>
        <v>NA</v>
      </c>
      <c r="V477" s="24">
        <f t="shared" si="23"/>
        <v>-62643910</v>
      </c>
      <c r="W477">
        <v>6</v>
      </c>
    </row>
    <row r="478" spans="10:23" x14ac:dyDescent="0.3">
      <c r="J478">
        <v>50000000</v>
      </c>
      <c r="K478">
        <v>147637474</v>
      </c>
      <c r="M478">
        <v>52000000</v>
      </c>
      <c r="N478">
        <v>42438300</v>
      </c>
      <c r="Q478" t="s">
        <v>2052</v>
      </c>
      <c r="R478">
        <v>70000000</v>
      </c>
      <c r="S478">
        <v>17473245</v>
      </c>
      <c r="T478">
        <f t="shared" si="24"/>
        <v>-52526755</v>
      </c>
      <c r="U478" s="54" t="str">
        <f t="shared" si="22"/>
        <v>NA</v>
      </c>
      <c r="V478" s="24">
        <f t="shared" si="23"/>
        <v>-52526755</v>
      </c>
      <c r="W478">
        <v>5.7</v>
      </c>
    </row>
    <row r="479" spans="10:23" x14ac:dyDescent="0.3">
      <c r="J479">
        <v>50000000</v>
      </c>
      <c r="K479">
        <v>135014968</v>
      </c>
      <c r="M479">
        <v>52000000</v>
      </c>
      <c r="N479">
        <v>23324666</v>
      </c>
      <c r="Q479" t="s">
        <v>2058</v>
      </c>
      <c r="R479">
        <v>86000000</v>
      </c>
      <c r="S479">
        <v>15131330</v>
      </c>
      <c r="T479">
        <f t="shared" si="24"/>
        <v>-70868670</v>
      </c>
      <c r="U479" s="54" t="str">
        <f t="shared" si="22"/>
        <v>NA</v>
      </c>
      <c r="V479" s="24">
        <f t="shared" si="23"/>
        <v>-70868670</v>
      </c>
      <c r="W479">
        <v>6</v>
      </c>
    </row>
    <row r="480" spans="10:23" x14ac:dyDescent="0.3">
      <c r="J480">
        <v>50000000</v>
      </c>
      <c r="K480">
        <v>126203320</v>
      </c>
      <c r="M480">
        <v>52000000</v>
      </c>
      <c r="N480">
        <v>23020488</v>
      </c>
      <c r="Q480" t="s">
        <v>2063</v>
      </c>
      <c r="R480">
        <v>40000000</v>
      </c>
      <c r="S480">
        <v>19406406</v>
      </c>
      <c r="T480">
        <f t="shared" si="24"/>
        <v>-20593594</v>
      </c>
      <c r="U480" s="54" t="str">
        <f t="shared" si="22"/>
        <v>NA</v>
      </c>
      <c r="V480" s="24">
        <f t="shared" si="23"/>
        <v>-20593594</v>
      </c>
      <c r="W480">
        <v>7.8</v>
      </c>
    </row>
    <row r="481" spans="10:23" x14ac:dyDescent="0.3">
      <c r="J481">
        <v>50000000</v>
      </c>
      <c r="K481">
        <v>126975169</v>
      </c>
      <c r="M481">
        <v>50000000</v>
      </c>
      <c r="N481">
        <v>2175312</v>
      </c>
      <c r="Q481" t="s">
        <v>2069</v>
      </c>
      <c r="R481">
        <v>52000000</v>
      </c>
      <c r="S481">
        <v>1891821</v>
      </c>
      <c r="T481">
        <f t="shared" si="24"/>
        <v>-50108179</v>
      </c>
      <c r="U481" s="54" t="str">
        <f t="shared" si="22"/>
        <v>NA</v>
      </c>
      <c r="V481" s="24">
        <f t="shared" si="23"/>
        <v>-50108179</v>
      </c>
      <c r="W481">
        <v>4.2</v>
      </c>
    </row>
    <row r="482" spans="10:23" x14ac:dyDescent="0.3">
      <c r="J482">
        <v>52000000</v>
      </c>
      <c r="K482">
        <v>125548685</v>
      </c>
      <c r="M482">
        <v>60000000</v>
      </c>
      <c r="N482">
        <v>55092830</v>
      </c>
      <c r="Q482" t="s">
        <v>2072</v>
      </c>
      <c r="R482">
        <v>80000000</v>
      </c>
      <c r="S482">
        <v>23219748</v>
      </c>
      <c r="T482">
        <f t="shared" si="24"/>
        <v>-56780252</v>
      </c>
      <c r="U482" s="54" t="str">
        <f t="shared" si="22"/>
        <v>NA</v>
      </c>
      <c r="V482" s="24">
        <f t="shared" si="23"/>
        <v>-56780252</v>
      </c>
      <c r="W482">
        <v>5.6</v>
      </c>
    </row>
    <row r="483" spans="10:23" x14ac:dyDescent="0.3">
      <c r="J483">
        <v>50000000</v>
      </c>
      <c r="K483">
        <v>105807520</v>
      </c>
      <c r="M483">
        <v>50000000</v>
      </c>
      <c r="N483">
        <v>48745150</v>
      </c>
      <c r="Q483" t="s">
        <v>2077</v>
      </c>
      <c r="R483">
        <v>58000000</v>
      </c>
      <c r="S483">
        <v>170708996</v>
      </c>
      <c r="T483">
        <f t="shared" si="24"/>
        <v>112708996</v>
      </c>
      <c r="U483" s="54">
        <f t="shared" si="22"/>
        <v>112708996</v>
      </c>
      <c r="V483" s="24" t="str">
        <f t="shared" si="23"/>
        <v>NA</v>
      </c>
      <c r="W483">
        <v>8.1999999999999993</v>
      </c>
    </row>
    <row r="484" spans="10:23" x14ac:dyDescent="0.3">
      <c r="J484">
        <v>50000000</v>
      </c>
      <c r="K484">
        <v>191616238</v>
      </c>
      <c r="M484">
        <v>50000000</v>
      </c>
      <c r="N484">
        <v>48154732</v>
      </c>
      <c r="Q484" t="s">
        <v>2080</v>
      </c>
      <c r="R484">
        <v>45000000</v>
      </c>
      <c r="S484">
        <v>422783777</v>
      </c>
      <c r="T484">
        <f t="shared" si="24"/>
        <v>377783777</v>
      </c>
      <c r="U484" s="54">
        <f t="shared" si="22"/>
        <v>377783777</v>
      </c>
      <c r="V484" s="24" t="str">
        <f t="shared" si="23"/>
        <v>NA</v>
      </c>
      <c r="W484">
        <v>8.5</v>
      </c>
    </row>
    <row r="485" spans="10:23" x14ac:dyDescent="0.3">
      <c r="J485">
        <v>60000000</v>
      </c>
      <c r="K485">
        <v>105264608</v>
      </c>
      <c r="M485">
        <v>50000000</v>
      </c>
      <c r="N485">
        <v>48265581</v>
      </c>
      <c r="Q485" t="s">
        <v>2083</v>
      </c>
      <c r="R485">
        <v>79000000</v>
      </c>
      <c r="S485">
        <v>103812241</v>
      </c>
      <c r="T485">
        <f t="shared" si="24"/>
        <v>24812241</v>
      </c>
      <c r="U485" s="54">
        <f t="shared" si="22"/>
        <v>24812241</v>
      </c>
      <c r="V485" s="24" t="str">
        <f t="shared" si="23"/>
        <v>NA</v>
      </c>
      <c r="W485">
        <v>5.8</v>
      </c>
    </row>
    <row r="486" spans="10:23" x14ac:dyDescent="0.3">
      <c r="J486">
        <v>70000000</v>
      </c>
      <c r="K486">
        <v>97680195</v>
      </c>
      <c r="M486">
        <v>50000000</v>
      </c>
      <c r="N486">
        <v>46982632</v>
      </c>
      <c r="Q486" t="s">
        <v>2085</v>
      </c>
      <c r="R486">
        <v>78000000</v>
      </c>
      <c r="S486">
        <v>119793567</v>
      </c>
      <c r="T486">
        <f t="shared" si="24"/>
        <v>41793567</v>
      </c>
      <c r="U486" s="54">
        <f t="shared" si="22"/>
        <v>41793567</v>
      </c>
      <c r="V486" s="24" t="str">
        <f t="shared" si="23"/>
        <v>NA</v>
      </c>
      <c r="W486">
        <v>6.5</v>
      </c>
    </row>
    <row r="487" spans="10:23" x14ac:dyDescent="0.3">
      <c r="J487">
        <v>50000000</v>
      </c>
      <c r="K487">
        <v>126088877</v>
      </c>
      <c r="M487">
        <v>50000000</v>
      </c>
      <c r="N487">
        <v>44737059</v>
      </c>
      <c r="Q487" t="s">
        <v>2089</v>
      </c>
      <c r="R487">
        <v>78000000</v>
      </c>
      <c r="S487">
        <v>92930005</v>
      </c>
      <c r="T487">
        <f t="shared" si="24"/>
        <v>14930005</v>
      </c>
      <c r="U487" s="54">
        <f t="shared" si="22"/>
        <v>14930005</v>
      </c>
      <c r="V487" s="24" t="str">
        <f t="shared" si="23"/>
        <v>NA</v>
      </c>
      <c r="W487">
        <v>7.2</v>
      </c>
    </row>
    <row r="488" spans="10:23" x14ac:dyDescent="0.3">
      <c r="J488">
        <v>50000000</v>
      </c>
      <c r="K488">
        <v>91030827</v>
      </c>
      <c r="M488">
        <v>50000000</v>
      </c>
      <c r="N488">
        <v>44484065</v>
      </c>
      <c r="Q488" t="s">
        <v>2092</v>
      </c>
      <c r="R488">
        <v>100000000</v>
      </c>
      <c r="S488">
        <v>67286731</v>
      </c>
      <c r="T488">
        <f t="shared" si="24"/>
        <v>-32713269</v>
      </c>
      <c r="U488" s="54" t="str">
        <f t="shared" si="22"/>
        <v>NA</v>
      </c>
      <c r="V488" s="24">
        <f t="shared" si="23"/>
        <v>-32713269</v>
      </c>
      <c r="W488">
        <v>6.7</v>
      </c>
    </row>
    <row r="489" spans="10:23" x14ac:dyDescent="0.3">
      <c r="J489">
        <v>50000000</v>
      </c>
      <c r="K489">
        <v>150315155</v>
      </c>
      <c r="M489">
        <v>50000000</v>
      </c>
      <c r="N489">
        <v>47553512</v>
      </c>
      <c r="Q489" t="s">
        <v>2094</v>
      </c>
      <c r="R489">
        <v>79000000</v>
      </c>
      <c r="S489">
        <v>74158157</v>
      </c>
      <c r="T489">
        <f t="shared" si="24"/>
        <v>-4841843</v>
      </c>
      <c r="U489" s="54" t="str">
        <f t="shared" si="22"/>
        <v>NA</v>
      </c>
      <c r="V489" s="24">
        <f t="shared" si="23"/>
        <v>-4841843</v>
      </c>
      <c r="W489">
        <v>3.4</v>
      </c>
    </row>
    <row r="490" spans="10:23" x14ac:dyDescent="0.3">
      <c r="J490">
        <v>50000000</v>
      </c>
      <c r="K490">
        <v>127997349</v>
      </c>
      <c r="M490">
        <v>55000000</v>
      </c>
      <c r="N490">
        <v>42610000</v>
      </c>
      <c r="Q490" t="s">
        <v>2097</v>
      </c>
      <c r="R490">
        <v>76000000</v>
      </c>
      <c r="S490">
        <v>127083765</v>
      </c>
      <c r="T490">
        <f t="shared" si="24"/>
        <v>51083765</v>
      </c>
      <c r="U490" s="54">
        <f t="shared" si="22"/>
        <v>51083765</v>
      </c>
      <c r="V490" s="24" t="str">
        <f t="shared" si="23"/>
        <v>NA</v>
      </c>
      <c r="W490">
        <v>5.9</v>
      </c>
    </row>
    <row r="491" spans="10:23" x14ac:dyDescent="0.3">
      <c r="J491">
        <v>45000000</v>
      </c>
      <c r="K491">
        <v>88504640</v>
      </c>
      <c r="M491">
        <v>50000000</v>
      </c>
      <c r="N491">
        <v>41482207</v>
      </c>
      <c r="Q491" t="s">
        <v>2101</v>
      </c>
      <c r="R491">
        <v>81200000</v>
      </c>
      <c r="S491">
        <v>1339152</v>
      </c>
      <c r="T491">
        <f t="shared" si="24"/>
        <v>-79860848</v>
      </c>
      <c r="U491" s="54" t="str">
        <f t="shared" si="22"/>
        <v>NA</v>
      </c>
      <c r="V491" s="24">
        <f t="shared" si="23"/>
        <v>-79860848</v>
      </c>
      <c r="W491">
        <v>7.8</v>
      </c>
    </row>
    <row r="492" spans="10:23" x14ac:dyDescent="0.3">
      <c r="J492">
        <v>50000000</v>
      </c>
      <c r="K492">
        <v>81517441</v>
      </c>
      <c r="M492">
        <v>50000000</v>
      </c>
      <c r="N492">
        <v>47105085</v>
      </c>
      <c r="Q492" t="s">
        <v>2103</v>
      </c>
      <c r="R492">
        <v>80000000</v>
      </c>
      <c r="S492">
        <v>15071514</v>
      </c>
      <c r="T492">
        <f t="shared" si="24"/>
        <v>-64928486</v>
      </c>
      <c r="U492" s="54" t="str">
        <f t="shared" si="22"/>
        <v>NA</v>
      </c>
      <c r="V492" s="24">
        <f t="shared" si="23"/>
        <v>-64928486</v>
      </c>
      <c r="W492">
        <v>5.9</v>
      </c>
    </row>
    <row r="493" spans="10:23" x14ac:dyDescent="0.3">
      <c r="J493">
        <v>50000000</v>
      </c>
      <c r="K493">
        <v>81022333</v>
      </c>
      <c r="M493">
        <v>50000000</v>
      </c>
      <c r="N493">
        <v>41256277</v>
      </c>
      <c r="Q493" t="s">
        <v>2108</v>
      </c>
      <c r="R493">
        <v>76000000</v>
      </c>
      <c r="S493">
        <v>26000610</v>
      </c>
      <c r="T493">
        <f t="shared" si="24"/>
        <v>-49999390</v>
      </c>
      <c r="U493" s="54" t="str">
        <f t="shared" si="22"/>
        <v>NA</v>
      </c>
      <c r="V493" s="24">
        <f t="shared" si="23"/>
        <v>-49999390</v>
      </c>
      <c r="W493">
        <v>4.0999999999999996</v>
      </c>
    </row>
    <row r="494" spans="10:23" x14ac:dyDescent="0.3">
      <c r="J494">
        <v>50000000</v>
      </c>
      <c r="K494">
        <v>79948113</v>
      </c>
      <c r="M494">
        <v>50000000</v>
      </c>
      <c r="N494">
        <v>40905277</v>
      </c>
      <c r="Q494" t="s">
        <v>2112</v>
      </c>
      <c r="R494">
        <v>75000000</v>
      </c>
      <c r="S494">
        <v>323505540</v>
      </c>
      <c r="T494">
        <f t="shared" si="24"/>
        <v>248505540</v>
      </c>
      <c r="U494" s="54">
        <f t="shared" si="22"/>
        <v>248505540</v>
      </c>
      <c r="V494" s="24" t="str">
        <f t="shared" si="23"/>
        <v>NA</v>
      </c>
      <c r="W494">
        <v>6.8</v>
      </c>
    </row>
    <row r="495" spans="10:23" x14ac:dyDescent="0.3">
      <c r="J495">
        <v>50000000</v>
      </c>
      <c r="K495">
        <v>88658172</v>
      </c>
      <c r="M495">
        <v>50000000</v>
      </c>
      <c r="N495">
        <v>38590500</v>
      </c>
      <c r="Q495" t="s">
        <v>2118</v>
      </c>
      <c r="R495">
        <v>78000000</v>
      </c>
      <c r="S495">
        <v>66462600</v>
      </c>
      <c r="T495">
        <f t="shared" si="24"/>
        <v>-11537400</v>
      </c>
      <c r="U495" s="54" t="str">
        <f t="shared" si="22"/>
        <v>NA</v>
      </c>
      <c r="V495" s="24">
        <f t="shared" si="23"/>
        <v>-11537400</v>
      </c>
      <c r="W495">
        <v>5.8</v>
      </c>
    </row>
    <row r="496" spans="10:23" x14ac:dyDescent="0.3">
      <c r="J496">
        <v>50000000</v>
      </c>
      <c r="K496">
        <v>84244877</v>
      </c>
      <c r="M496">
        <v>50000000</v>
      </c>
      <c r="N496">
        <v>39177541</v>
      </c>
      <c r="Q496" t="s">
        <v>2122</v>
      </c>
      <c r="R496">
        <v>76000000</v>
      </c>
      <c r="S496">
        <v>368049635</v>
      </c>
      <c r="T496">
        <f t="shared" si="24"/>
        <v>292049635</v>
      </c>
      <c r="U496" s="54">
        <f t="shared" si="22"/>
        <v>292049635</v>
      </c>
      <c r="V496" s="24" t="str">
        <f t="shared" si="23"/>
        <v>NA</v>
      </c>
      <c r="W496">
        <v>7.5</v>
      </c>
    </row>
    <row r="497" spans="10:23" x14ac:dyDescent="0.3">
      <c r="J497">
        <v>35000000</v>
      </c>
      <c r="K497">
        <v>75367693</v>
      </c>
      <c r="M497">
        <v>50000000</v>
      </c>
      <c r="N497">
        <v>39778599</v>
      </c>
      <c r="Q497" t="s">
        <v>2126</v>
      </c>
      <c r="R497">
        <v>75000000</v>
      </c>
      <c r="S497">
        <v>306124059</v>
      </c>
      <c r="T497">
        <f t="shared" si="24"/>
        <v>231124059</v>
      </c>
      <c r="U497" s="54">
        <f t="shared" si="22"/>
        <v>231124059</v>
      </c>
      <c r="V497" s="24" t="str">
        <f t="shared" si="23"/>
        <v>NA</v>
      </c>
      <c r="W497">
        <v>6.9</v>
      </c>
    </row>
    <row r="498" spans="10:23" x14ac:dyDescent="0.3">
      <c r="J498">
        <v>60000000</v>
      </c>
      <c r="K498">
        <v>73701902</v>
      </c>
      <c r="M498">
        <v>50000000</v>
      </c>
      <c r="N498">
        <v>37486138</v>
      </c>
      <c r="Q498" t="s">
        <v>2129</v>
      </c>
      <c r="R498">
        <v>73000000</v>
      </c>
      <c r="S498">
        <v>229074524</v>
      </c>
      <c r="T498">
        <f t="shared" si="24"/>
        <v>156074524</v>
      </c>
      <c r="U498" s="54">
        <f t="shared" si="22"/>
        <v>156074524</v>
      </c>
      <c r="V498" s="24" t="str">
        <f t="shared" si="23"/>
        <v>NA</v>
      </c>
      <c r="W498">
        <v>6.5</v>
      </c>
    </row>
    <row r="499" spans="10:23" x14ac:dyDescent="0.3">
      <c r="J499">
        <v>50000000</v>
      </c>
      <c r="K499">
        <v>75605492</v>
      </c>
      <c r="M499">
        <v>40000000</v>
      </c>
      <c r="N499">
        <v>38105077</v>
      </c>
      <c r="Q499" t="s">
        <v>2134</v>
      </c>
      <c r="R499">
        <v>75000000</v>
      </c>
      <c r="S499">
        <v>193136719</v>
      </c>
      <c r="T499">
        <f t="shared" si="24"/>
        <v>118136719</v>
      </c>
      <c r="U499" s="54">
        <f t="shared" si="22"/>
        <v>118136719</v>
      </c>
      <c r="V499" s="24" t="str">
        <f t="shared" si="23"/>
        <v>NA</v>
      </c>
      <c r="W499">
        <v>6.9</v>
      </c>
    </row>
    <row r="500" spans="10:23" x14ac:dyDescent="0.3">
      <c r="J500">
        <v>50000000</v>
      </c>
      <c r="K500">
        <v>67823573</v>
      </c>
      <c r="M500">
        <v>50000000</v>
      </c>
      <c r="N500">
        <v>35168395</v>
      </c>
      <c r="Q500" t="s">
        <v>2136</v>
      </c>
      <c r="R500">
        <v>76000000</v>
      </c>
      <c r="S500">
        <v>35286428</v>
      </c>
      <c r="T500">
        <f t="shared" si="24"/>
        <v>-40713572</v>
      </c>
      <c r="U500" s="54" t="str">
        <f t="shared" si="22"/>
        <v>NA</v>
      </c>
      <c r="V500" s="24">
        <f t="shared" si="23"/>
        <v>-40713572</v>
      </c>
      <c r="W500">
        <v>7.9</v>
      </c>
    </row>
    <row r="501" spans="10:23" x14ac:dyDescent="0.3">
      <c r="J501">
        <v>50000000</v>
      </c>
      <c r="K501">
        <v>91439400</v>
      </c>
      <c r="M501">
        <v>40000000</v>
      </c>
      <c r="N501">
        <v>32800000</v>
      </c>
      <c r="Q501" t="s">
        <v>2140</v>
      </c>
      <c r="R501">
        <v>75000000</v>
      </c>
      <c r="S501">
        <v>157299717</v>
      </c>
      <c r="T501">
        <f t="shared" si="24"/>
        <v>82299717</v>
      </c>
      <c r="U501" s="54">
        <f t="shared" si="22"/>
        <v>82299717</v>
      </c>
      <c r="V501" s="24" t="str">
        <f t="shared" si="23"/>
        <v>NA</v>
      </c>
      <c r="W501">
        <v>7.4</v>
      </c>
    </row>
    <row r="502" spans="10:23" x14ac:dyDescent="0.3">
      <c r="J502">
        <v>65000000</v>
      </c>
      <c r="K502">
        <v>67128202</v>
      </c>
      <c r="M502">
        <v>50000000</v>
      </c>
      <c r="N502">
        <v>33643461</v>
      </c>
      <c r="Q502" t="s">
        <v>2143</v>
      </c>
      <c r="R502">
        <v>75000000</v>
      </c>
      <c r="S502">
        <v>134568845</v>
      </c>
      <c r="T502">
        <f t="shared" si="24"/>
        <v>59568845</v>
      </c>
      <c r="U502" s="54">
        <f t="shared" si="22"/>
        <v>59568845</v>
      </c>
      <c r="V502" s="24" t="str">
        <f t="shared" si="23"/>
        <v>NA</v>
      </c>
      <c r="W502">
        <v>6.7</v>
      </c>
    </row>
    <row r="503" spans="10:23" x14ac:dyDescent="0.3">
      <c r="J503">
        <v>54000000</v>
      </c>
      <c r="K503">
        <v>70496802</v>
      </c>
      <c r="M503">
        <v>50000000</v>
      </c>
      <c r="N503">
        <v>32741596</v>
      </c>
      <c r="Q503" t="s">
        <v>2146</v>
      </c>
      <c r="R503">
        <v>75000000</v>
      </c>
      <c r="S503">
        <v>134006721</v>
      </c>
      <c r="T503">
        <f t="shared" si="24"/>
        <v>59006721</v>
      </c>
      <c r="U503" s="54">
        <f t="shared" si="22"/>
        <v>59006721</v>
      </c>
      <c r="V503" s="24" t="str">
        <f t="shared" si="23"/>
        <v>NA</v>
      </c>
      <c r="W503">
        <v>7.4</v>
      </c>
    </row>
    <row r="504" spans="10:23" x14ac:dyDescent="0.3">
      <c r="J504">
        <v>50000000</v>
      </c>
      <c r="K504">
        <v>60470220</v>
      </c>
      <c r="M504">
        <v>50000000</v>
      </c>
      <c r="N504">
        <v>31874869</v>
      </c>
      <c r="Q504" t="s">
        <v>2150</v>
      </c>
      <c r="R504">
        <v>80000000</v>
      </c>
      <c r="S504">
        <v>195329763</v>
      </c>
      <c r="T504">
        <f t="shared" si="24"/>
        <v>115329763</v>
      </c>
      <c r="U504" s="54">
        <f t="shared" si="22"/>
        <v>115329763</v>
      </c>
      <c r="V504" s="24" t="str">
        <f t="shared" si="23"/>
        <v>NA</v>
      </c>
      <c r="W504">
        <v>6.9</v>
      </c>
    </row>
    <row r="505" spans="10:23" x14ac:dyDescent="0.3">
      <c r="J505">
        <v>50000000</v>
      </c>
      <c r="K505">
        <v>58336565</v>
      </c>
      <c r="M505">
        <v>50000000</v>
      </c>
      <c r="N505">
        <v>30306268</v>
      </c>
      <c r="Q505" t="s">
        <v>2154</v>
      </c>
      <c r="R505">
        <v>75000000</v>
      </c>
      <c r="S505">
        <v>120776832</v>
      </c>
      <c r="T505">
        <f t="shared" si="24"/>
        <v>45776832</v>
      </c>
      <c r="U505" s="54">
        <f t="shared" si="22"/>
        <v>45776832</v>
      </c>
      <c r="V505" s="24" t="str">
        <f t="shared" si="23"/>
        <v>NA</v>
      </c>
      <c r="W505">
        <v>6.8</v>
      </c>
    </row>
    <row r="506" spans="10:23" x14ac:dyDescent="0.3">
      <c r="J506">
        <v>50000000</v>
      </c>
      <c r="K506">
        <v>66002004</v>
      </c>
      <c r="M506">
        <v>50000000</v>
      </c>
      <c r="N506">
        <v>27667947</v>
      </c>
      <c r="Q506" t="s">
        <v>2158</v>
      </c>
      <c r="R506">
        <v>75000000</v>
      </c>
      <c r="S506">
        <v>118823091</v>
      </c>
      <c r="T506">
        <f t="shared" si="24"/>
        <v>43823091</v>
      </c>
      <c r="U506" s="54">
        <f t="shared" si="22"/>
        <v>43823091</v>
      </c>
      <c r="V506" s="24" t="str">
        <f t="shared" si="23"/>
        <v>NA</v>
      </c>
      <c r="W506">
        <v>6.7</v>
      </c>
    </row>
    <row r="507" spans="10:23" x14ac:dyDescent="0.3">
      <c r="J507">
        <v>50000000</v>
      </c>
      <c r="K507">
        <v>54997476</v>
      </c>
      <c r="M507">
        <v>50000000</v>
      </c>
      <c r="N507">
        <v>27067160</v>
      </c>
      <c r="Q507" t="s">
        <v>2163</v>
      </c>
      <c r="R507">
        <v>50000000</v>
      </c>
      <c r="S507">
        <v>41814863</v>
      </c>
      <c r="T507">
        <f t="shared" si="24"/>
        <v>-8185137</v>
      </c>
      <c r="U507" s="54" t="str">
        <f t="shared" si="22"/>
        <v>NA</v>
      </c>
      <c r="V507" s="24">
        <f t="shared" si="23"/>
        <v>-8185137</v>
      </c>
      <c r="W507">
        <v>5.0999999999999996</v>
      </c>
    </row>
    <row r="508" spans="10:23" x14ac:dyDescent="0.3">
      <c r="J508">
        <v>50000000</v>
      </c>
      <c r="K508">
        <v>55682070</v>
      </c>
      <c r="M508">
        <v>40000000</v>
      </c>
      <c r="N508">
        <v>26616999</v>
      </c>
      <c r="Q508" t="s">
        <v>2167</v>
      </c>
      <c r="R508">
        <v>75000000</v>
      </c>
      <c r="S508">
        <v>97360069</v>
      </c>
      <c r="T508">
        <f t="shared" si="24"/>
        <v>22360069</v>
      </c>
      <c r="U508" s="54">
        <f t="shared" si="22"/>
        <v>22360069</v>
      </c>
      <c r="V508" s="24" t="str">
        <f t="shared" si="23"/>
        <v>NA</v>
      </c>
      <c r="W508">
        <v>4.0999999999999996</v>
      </c>
    </row>
    <row r="509" spans="10:23" x14ac:dyDescent="0.3">
      <c r="J509">
        <v>50000000</v>
      </c>
      <c r="K509">
        <v>52752475</v>
      </c>
      <c r="M509">
        <v>50000000</v>
      </c>
      <c r="N509">
        <v>26536120</v>
      </c>
      <c r="Q509" t="s">
        <v>2170</v>
      </c>
      <c r="R509">
        <v>75000000</v>
      </c>
      <c r="S509">
        <v>117698894</v>
      </c>
      <c r="T509">
        <f t="shared" si="24"/>
        <v>42698894</v>
      </c>
      <c r="U509" s="54">
        <f t="shared" si="22"/>
        <v>42698894</v>
      </c>
      <c r="V509" s="24" t="str">
        <f t="shared" si="23"/>
        <v>NA</v>
      </c>
      <c r="W509">
        <v>7.3</v>
      </c>
    </row>
    <row r="510" spans="10:23" x14ac:dyDescent="0.3">
      <c r="J510">
        <v>50000000</v>
      </c>
      <c r="K510">
        <v>50815288</v>
      </c>
      <c r="M510">
        <v>50000000</v>
      </c>
      <c r="N510">
        <v>26199517</v>
      </c>
      <c r="Q510" t="s">
        <v>2173</v>
      </c>
      <c r="R510">
        <v>80000000</v>
      </c>
      <c r="S510">
        <v>162001186</v>
      </c>
      <c r="T510">
        <f t="shared" si="24"/>
        <v>82001186</v>
      </c>
      <c r="U510" s="54">
        <f t="shared" si="22"/>
        <v>82001186</v>
      </c>
      <c r="V510" s="24" t="str">
        <f t="shared" si="23"/>
        <v>NA</v>
      </c>
      <c r="W510">
        <v>6</v>
      </c>
    </row>
    <row r="511" spans="10:23" x14ac:dyDescent="0.3">
      <c r="J511">
        <v>50000000</v>
      </c>
      <c r="K511">
        <v>52822418</v>
      </c>
      <c r="M511">
        <v>50000000</v>
      </c>
      <c r="N511">
        <v>25450527</v>
      </c>
      <c r="Q511" t="s">
        <v>2175</v>
      </c>
      <c r="R511">
        <v>60000000</v>
      </c>
      <c r="S511">
        <v>77032279</v>
      </c>
      <c r="T511">
        <f t="shared" si="24"/>
        <v>17032279</v>
      </c>
      <c r="U511" s="54">
        <f t="shared" si="22"/>
        <v>17032279</v>
      </c>
      <c r="V511" s="24" t="str">
        <f t="shared" si="23"/>
        <v>NA</v>
      </c>
      <c r="W511">
        <v>7.3</v>
      </c>
    </row>
    <row r="512" spans="10:23" x14ac:dyDescent="0.3">
      <c r="J512">
        <v>50000000</v>
      </c>
      <c r="K512">
        <v>50150619</v>
      </c>
      <c r="M512">
        <v>50000000</v>
      </c>
      <c r="N512">
        <v>25407250</v>
      </c>
      <c r="Q512" t="s">
        <v>2178</v>
      </c>
      <c r="R512">
        <v>35000000</v>
      </c>
      <c r="S512">
        <v>73023275</v>
      </c>
      <c r="T512">
        <f t="shared" si="24"/>
        <v>38023275</v>
      </c>
      <c r="U512" s="54">
        <f t="shared" si="22"/>
        <v>38023275</v>
      </c>
      <c r="V512" s="24" t="str">
        <f t="shared" si="23"/>
        <v>NA</v>
      </c>
      <c r="W512">
        <v>5.4</v>
      </c>
    </row>
    <row r="513" spans="10:23" x14ac:dyDescent="0.3">
      <c r="J513">
        <v>50000000</v>
      </c>
      <c r="K513">
        <v>50007168</v>
      </c>
      <c r="M513">
        <v>70000000</v>
      </c>
      <c r="N513">
        <v>23159305</v>
      </c>
      <c r="Q513" t="s">
        <v>2182</v>
      </c>
      <c r="R513">
        <v>75000000</v>
      </c>
      <c r="S513">
        <v>68473360</v>
      </c>
      <c r="T513">
        <f t="shared" si="24"/>
        <v>-6526640</v>
      </c>
      <c r="U513" s="54" t="str">
        <f t="shared" si="22"/>
        <v>NA</v>
      </c>
      <c r="V513" s="24">
        <f t="shared" si="23"/>
        <v>-6526640</v>
      </c>
      <c r="W513">
        <v>5.9</v>
      </c>
    </row>
    <row r="514" spans="10:23" x14ac:dyDescent="0.3">
      <c r="J514">
        <v>50000000</v>
      </c>
      <c r="K514">
        <v>56724080</v>
      </c>
      <c r="M514">
        <v>50000000</v>
      </c>
      <c r="N514">
        <v>24006726</v>
      </c>
      <c r="Q514" t="s">
        <v>2185</v>
      </c>
      <c r="R514">
        <v>75000000</v>
      </c>
      <c r="S514">
        <v>66636385</v>
      </c>
      <c r="T514">
        <f t="shared" si="24"/>
        <v>-8363615</v>
      </c>
      <c r="U514" s="54" t="str">
        <f t="shared" si="22"/>
        <v>NA</v>
      </c>
      <c r="V514" s="24">
        <f t="shared" si="23"/>
        <v>-8363615</v>
      </c>
      <c r="W514">
        <v>7.1</v>
      </c>
    </row>
    <row r="515" spans="10:23" x14ac:dyDescent="0.3">
      <c r="J515">
        <v>45000000</v>
      </c>
      <c r="K515">
        <v>50740078</v>
      </c>
      <c r="M515">
        <v>50000000</v>
      </c>
      <c r="N515">
        <v>20389967</v>
      </c>
      <c r="Q515" t="s">
        <v>2189</v>
      </c>
      <c r="R515">
        <v>75000000</v>
      </c>
      <c r="S515">
        <v>160762022</v>
      </c>
      <c r="T515">
        <f t="shared" si="24"/>
        <v>85762022</v>
      </c>
      <c r="U515" s="54">
        <f t="shared" ref="U515:U578" si="25">IF(T515&gt;0,T515,"NA")</f>
        <v>85762022</v>
      </c>
      <c r="V515" s="24" t="str">
        <f t="shared" ref="V515:V578" si="26">IF(T515&lt;0,T515,"NA")</f>
        <v>NA</v>
      </c>
      <c r="W515">
        <v>6</v>
      </c>
    </row>
    <row r="516" spans="10:23" x14ac:dyDescent="0.3">
      <c r="J516">
        <v>40000000</v>
      </c>
      <c r="K516">
        <v>40203020</v>
      </c>
      <c r="M516">
        <v>50000000</v>
      </c>
      <c r="N516">
        <v>19593740</v>
      </c>
      <c r="Q516" t="s">
        <v>2191</v>
      </c>
      <c r="R516">
        <v>70000000</v>
      </c>
      <c r="S516">
        <v>103338338</v>
      </c>
      <c r="T516">
        <f t="shared" ref="T516:T579" si="27">S516-R516</f>
        <v>33338338</v>
      </c>
      <c r="U516" s="54">
        <f t="shared" si="25"/>
        <v>33338338</v>
      </c>
      <c r="V516" s="24" t="str">
        <f t="shared" si="26"/>
        <v>NA</v>
      </c>
      <c r="W516">
        <v>6.5</v>
      </c>
    </row>
    <row r="517" spans="10:23" x14ac:dyDescent="0.3">
      <c r="J517">
        <v>48000000</v>
      </c>
      <c r="K517">
        <v>124107476</v>
      </c>
      <c r="M517">
        <v>40000000</v>
      </c>
      <c r="N517">
        <v>19118247</v>
      </c>
      <c r="Q517" t="s">
        <v>2195</v>
      </c>
      <c r="R517">
        <v>53000000</v>
      </c>
      <c r="S517">
        <v>55808744</v>
      </c>
      <c r="T517">
        <f t="shared" si="27"/>
        <v>2808744</v>
      </c>
      <c r="U517" s="54">
        <f t="shared" si="25"/>
        <v>2808744</v>
      </c>
      <c r="V517" s="24" t="str">
        <f t="shared" si="26"/>
        <v>NA</v>
      </c>
      <c r="W517">
        <v>5.7</v>
      </c>
    </row>
    <row r="518" spans="10:23" x14ac:dyDescent="0.3">
      <c r="J518">
        <v>48000000</v>
      </c>
      <c r="K518">
        <v>197171806</v>
      </c>
      <c r="M518">
        <v>50000000</v>
      </c>
      <c r="N518">
        <v>26442251</v>
      </c>
      <c r="Q518" t="s">
        <v>2199</v>
      </c>
      <c r="R518">
        <v>70000000</v>
      </c>
      <c r="S518">
        <v>47379090</v>
      </c>
      <c r="T518">
        <f t="shared" si="27"/>
        <v>-22620910</v>
      </c>
      <c r="U518" s="54" t="str">
        <f t="shared" si="25"/>
        <v>NA</v>
      </c>
      <c r="V518" s="24">
        <f t="shared" si="26"/>
        <v>-22620910</v>
      </c>
      <c r="W518">
        <v>7.6</v>
      </c>
    </row>
    <row r="519" spans="10:23" x14ac:dyDescent="0.3">
      <c r="J519">
        <v>48000000</v>
      </c>
      <c r="K519">
        <v>66488090</v>
      </c>
      <c r="M519">
        <v>25000000</v>
      </c>
      <c r="N519">
        <v>17114882</v>
      </c>
      <c r="Q519" t="s">
        <v>2202</v>
      </c>
      <c r="R519">
        <v>70000000</v>
      </c>
      <c r="S519">
        <v>43426961</v>
      </c>
      <c r="T519">
        <f t="shared" si="27"/>
        <v>-26573039</v>
      </c>
      <c r="U519" s="54" t="str">
        <f t="shared" si="25"/>
        <v>NA</v>
      </c>
      <c r="V519" s="24">
        <f t="shared" si="26"/>
        <v>-26573039</v>
      </c>
      <c r="W519">
        <v>6.6</v>
      </c>
    </row>
    <row r="520" spans="10:23" x14ac:dyDescent="0.3">
      <c r="J520">
        <v>48000000</v>
      </c>
      <c r="K520">
        <v>95308367</v>
      </c>
      <c r="M520">
        <v>50000000</v>
      </c>
      <c r="N520">
        <v>18472363</v>
      </c>
      <c r="Q520" t="s">
        <v>2205</v>
      </c>
      <c r="R520">
        <v>75000000</v>
      </c>
      <c r="S520">
        <v>47000485</v>
      </c>
      <c r="T520">
        <f t="shared" si="27"/>
        <v>-27999515</v>
      </c>
      <c r="U520" s="54" t="str">
        <f t="shared" si="25"/>
        <v>NA</v>
      </c>
      <c r="V520" s="24">
        <f t="shared" si="26"/>
        <v>-27999515</v>
      </c>
      <c r="W520">
        <v>5.4</v>
      </c>
    </row>
    <row r="521" spans="10:23" x14ac:dyDescent="0.3">
      <c r="J521">
        <v>48000000</v>
      </c>
      <c r="K521">
        <v>60652036</v>
      </c>
      <c r="M521">
        <v>390000000</v>
      </c>
      <c r="N521">
        <v>14131298</v>
      </c>
      <c r="Q521" t="s">
        <v>2209</v>
      </c>
      <c r="R521">
        <v>75000000</v>
      </c>
      <c r="S521">
        <v>45434443</v>
      </c>
      <c r="T521">
        <f t="shared" si="27"/>
        <v>-29565557</v>
      </c>
      <c r="U521" s="54" t="str">
        <f t="shared" si="25"/>
        <v>NA</v>
      </c>
      <c r="V521" s="24">
        <f t="shared" si="26"/>
        <v>-29565557</v>
      </c>
      <c r="W521">
        <v>7.3</v>
      </c>
    </row>
    <row r="522" spans="10:23" x14ac:dyDescent="0.3">
      <c r="J522">
        <v>48000000</v>
      </c>
      <c r="K522">
        <v>56607223</v>
      </c>
      <c r="M522">
        <v>49900000</v>
      </c>
      <c r="N522">
        <v>21557240</v>
      </c>
      <c r="Q522" t="s">
        <v>2212</v>
      </c>
      <c r="R522">
        <v>80000000</v>
      </c>
      <c r="S522">
        <v>42044321</v>
      </c>
      <c r="T522">
        <f t="shared" si="27"/>
        <v>-37955679</v>
      </c>
      <c r="U522" s="54" t="str">
        <f t="shared" si="25"/>
        <v>NA</v>
      </c>
      <c r="V522" s="24">
        <f t="shared" si="26"/>
        <v>-37955679</v>
      </c>
      <c r="W522">
        <v>6.5</v>
      </c>
    </row>
    <row r="523" spans="10:23" x14ac:dyDescent="0.3">
      <c r="J523">
        <v>48000000</v>
      </c>
      <c r="K523">
        <v>50173190</v>
      </c>
      <c r="M523">
        <v>55000000</v>
      </c>
      <c r="N523">
        <v>21283440</v>
      </c>
      <c r="Q523" t="s">
        <v>2216</v>
      </c>
      <c r="R523">
        <v>75000000</v>
      </c>
      <c r="S523">
        <v>73661010</v>
      </c>
      <c r="T523">
        <f t="shared" si="27"/>
        <v>-1338990</v>
      </c>
      <c r="U523" s="54" t="str">
        <f t="shared" si="25"/>
        <v>NA</v>
      </c>
      <c r="V523" s="24">
        <f t="shared" si="26"/>
        <v>-1338990</v>
      </c>
      <c r="W523">
        <v>6.6</v>
      </c>
    </row>
    <row r="524" spans="10:23" x14ac:dyDescent="0.3">
      <c r="J524">
        <v>48000000</v>
      </c>
      <c r="K524">
        <v>89253340</v>
      </c>
      <c r="M524">
        <v>50000000</v>
      </c>
      <c r="N524">
        <v>10556196</v>
      </c>
      <c r="Q524" t="s">
        <v>2219</v>
      </c>
      <c r="R524">
        <v>80000000</v>
      </c>
      <c r="S524">
        <v>41523271</v>
      </c>
      <c r="T524">
        <f t="shared" si="27"/>
        <v>-38476729</v>
      </c>
      <c r="U524" s="54" t="str">
        <f t="shared" si="25"/>
        <v>NA</v>
      </c>
      <c r="V524" s="24">
        <f t="shared" si="26"/>
        <v>-38476729</v>
      </c>
      <c r="W524">
        <v>6.6</v>
      </c>
    </row>
    <row r="525" spans="10:23" x14ac:dyDescent="0.3">
      <c r="J525">
        <v>47000000</v>
      </c>
      <c r="K525">
        <v>60154431</v>
      </c>
      <c r="M525">
        <v>50000000</v>
      </c>
      <c r="N525">
        <v>16671505</v>
      </c>
      <c r="Q525" t="s">
        <v>2224</v>
      </c>
      <c r="R525">
        <v>55000000</v>
      </c>
      <c r="S525">
        <v>37600435</v>
      </c>
      <c r="T525">
        <f t="shared" si="27"/>
        <v>-17399565</v>
      </c>
      <c r="U525" s="54" t="str">
        <f t="shared" si="25"/>
        <v>NA</v>
      </c>
      <c r="V525" s="24">
        <f t="shared" si="26"/>
        <v>-17399565</v>
      </c>
      <c r="W525">
        <v>5.9</v>
      </c>
    </row>
    <row r="526" spans="10:23" x14ac:dyDescent="0.3">
      <c r="J526">
        <v>100000000</v>
      </c>
      <c r="K526">
        <v>103738726</v>
      </c>
      <c r="M526">
        <v>50000000</v>
      </c>
      <c r="N526">
        <v>10400000</v>
      </c>
      <c r="Q526" t="s">
        <v>2229</v>
      </c>
      <c r="R526">
        <v>75000000</v>
      </c>
      <c r="S526">
        <v>39251128</v>
      </c>
      <c r="T526">
        <f t="shared" si="27"/>
        <v>-35748872</v>
      </c>
      <c r="U526" s="54" t="str">
        <f t="shared" si="25"/>
        <v>NA</v>
      </c>
      <c r="V526" s="24">
        <f t="shared" si="26"/>
        <v>-35748872</v>
      </c>
      <c r="W526">
        <v>6.7</v>
      </c>
    </row>
    <row r="527" spans="10:23" x14ac:dyDescent="0.3">
      <c r="J527">
        <v>48000000</v>
      </c>
      <c r="K527">
        <v>69304264</v>
      </c>
      <c r="M527">
        <v>22000000</v>
      </c>
      <c r="N527">
        <v>9528092</v>
      </c>
      <c r="Q527" t="s">
        <v>2234</v>
      </c>
      <c r="R527">
        <v>75000000</v>
      </c>
      <c r="S527">
        <v>83503161</v>
      </c>
      <c r="T527">
        <f t="shared" si="27"/>
        <v>8503161</v>
      </c>
      <c r="U527" s="54">
        <f t="shared" si="25"/>
        <v>8503161</v>
      </c>
      <c r="V527" s="24" t="str">
        <f t="shared" si="26"/>
        <v>NA</v>
      </c>
      <c r="W527">
        <v>6.1</v>
      </c>
    </row>
    <row r="528" spans="10:23" x14ac:dyDescent="0.3">
      <c r="J528">
        <v>46000000</v>
      </c>
      <c r="K528">
        <v>126805112</v>
      </c>
      <c r="M528">
        <v>50000000</v>
      </c>
      <c r="N528">
        <v>10137232</v>
      </c>
      <c r="Q528" t="s">
        <v>2238</v>
      </c>
      <c r="R528">
        <v>52000000</v>
      </c>
      <c r="S528">
        <v>34636443</v>
      </c>
      <c r="T528">
        <f t="shared" si="27"/>
        <v>-17363557</v>
      </c>
      <c r="U528" s="54" t="str">
        <f t="shared" si="25"/>
        <v>NA</v>
      </c>
      <c r="V528" s="24">
        <f t="shared" si="26"/>
        <v>-17363557</v>
      </c>
      <c r="W528">
        <v>6.6</v>
      </c>
    </row>
    <row r="529" spans="10:23" x14ac:dyDescent="0.3">
      <c r="J529">
        <v>48000000</v>
      </c>
      <c r="K529">
        <v>93607673</v>
      </c>
      <c r="M529">
        <v>50000000</v>
      </c>
      <c r="N529">
        <v>9795017</v>
      </c>
      <c r="Q529" t="s">
        <v>2242</v>
      </c>
      <c r="R529">
        <v>75000000</v>
      </c>
      <c r="S529">
        <v>22751979</v>
      </c>
      <c r="T529">
        <f t="shared" si="27"/>
        <v>-52248021</v>
      </c>
      <c r="U529" s="54" t="str">
        <f t="shared" si="25"/>
        <v>NA</v>
      </c>
      <c r="V529" s="24">
        <f t="shared" si="26"/>
        <v>-52248021</v>
      </c>
      <c r="W529">
        <v>6.6</v>
      </c>
    </row>
    <row r="530" spans="10:23" x14ac:dyDescent="0.3">
      <c r="J530">
        <v>46000000</v>
      </c>
      <c r="K530">
        <v>67263182</v>
      </c>
      <c r="M530">
        <v>50000000</v>
      </c>
      <c r="N530">
        <v>20488579</v>
      </c>
      <c r="Q530" t="s">
        <v>2245</v>
      </c>
      <c r="R530">
        <v>75000000</v>
      </c>
      <c r="S530">
        <v>30013346</v>
      </c>
      <c r="T530">
        <f t="shared" si="27"/>
        <v>-44986654</v>
      </c>
      <c r="U530" s="54" t="str">
        <f t="shared" si="25"/>
        <v>NA</v>
      </c>
      <c r="V530" s="24">
        <f t="shared" si="26"/>
        <v>-44986654</v>
      </c>
      <c r="W530">
        <v>5.3</v>
      </c>
    </row>
    <row r="531" spans="10:23" x14ac:dyDescent="0.3">
      <c r="J531">
        <v>45000000</v>
      </c>
      <c r="K531">
        <v>92001027</v>
      </c>
      <c r="M531">
        <v>60000000</v>
      </c>
      <c r="N531">
        <v>19445217</v>
      </c>
      <c r="Q531" t="s">
        <v>2249</v>
      </c>
      <c r="R531">
        <v>75000000</v>
      </c>
      <c r="S531">
        <v>14567883</v>
      </c>
      <c r="T531">
        <f t="shared" si="27"/>
        <v>-60432117</v>
      </c>
      <c r="U531" s="54" t="str">
        <f t="shared" si="25"/>
        <v>NA</v>
      </c>
      <c r="V531" s="24">
        <f t="shared" si="26"/>
        <v>-60432117</v>
      </c>
      <c r="W531">
        <v>6</v>
      </c>
    </row>
    <row r="532" spans="10:23" x14ac:dyDescent="0.3">
      <c r="J532">
        <v>46000000</v>
      </c>
      <c r="K532">
        <v>58918501</v>
      </c>
      <c r="M532">
        <v>55000000</v>
      </c>
      <c r="N532">
        <v>8355815</v>
      </c>
      <c r="Q532" t="s">
        <v>2252</v>
      </c>
      <c r="R532">
        <v>75000000</v>
      </c>
      <c r="S532">
        <v>5409517</v>
      </c>
      <c r="T532">
        <f t="shared" si="27"/>
        <v>-69590483</v>
      </c>
      <c r="U532" s="54" t="str">
        <f t="shared" si="25"/>
        <v>NA</v>
      </c>
      <c r="V532" s="24">
        <f t="shared" si="26"/>
        <v>-69590483</v>
      </c>
      <c r="W532">
        <v>4.7</v>
      </c>
    </row>
    <row r="533" spans="10:23" x14ac:dyDescent="0.3">
      <c r="J533">
        <v>45000000</v>
      </c>
      <c r="K533">
        <v>181395380</v>
      </c>
      <c r="M533">
        <v>50000000</v>
      </c>
      <c r="N533">
        <v>28837115</v>
      </c>
      <c r="Q533" t="s">
        <v>2257</v>
      </c>
      <c r="R533">
        <v>45000000</v>
      </c>
      <c r="S533">
        <v>21009180</v>
      </c>
      <c r="T533">
        <f t="shared" si="27"/>
        <v>-23990820</v>
      </c>
      <c r="U533" s="54" t="str">
        <f t="shared" si="25"/>
        <v>NA</v>
      </c>
      <c r="V533" s="24">
        <f t="shared" si="26"/>
        <v>-23990820</v>
      </c>
      <c r="W533">
        <v>6.1</v>
      </c>
    </row>
    <row r="534" spans="10:23" x14ac:dyDescent="0.3">
      <c r="J534">
        <v>45000000</v>
      </c>
      <c r="K534">
        <v>130512915</v>
      </c>
      <c r="M534">
        <v>50000000</v>
      </c>
      <c r="N534">
        <v>6471394</v>
      </c>
      <c r="Q534" t="s">
        <v>2259</v>
      </c>
      <c r="R534">
        <v>75000000</v>
      </c>
      <c r="S534">
        <v>94999143</v>
      </c>
      <c r="T534">
        <f t="shared" si="27"/>
        <v>19999143</v>
      </c>
      <c r="U534" s="54">
        <f t="shared" si="25"/>
        <v>19999143</v>
      </c>
      <c r="V534" s="24" t="str">
        <f t="shared" si="26"/>
        <v>NA</v>
      </c>
      <c r="W534">
        <v>7.2</v>
      </c>
    </row>
    <row r="535" spans="10:23" x14ac:dyDescent="0.3">
      <c r="J535">
        <v>45000000</v>
      </c>
      <c r="K535">
        <v>139852971</v>
      </c>
      <c r="M535">
        <v>50000000</v>
      </c>
      <c r="N535">
        <v>6291602</v>
      </c>
      <c r="Q535" t="s">
        <v>2261</v>
      </c>
      <c r="R535">
        <v>74000000</v>
      </c>
      <c r="S535">
        <v>336029560</v>
      </c>
      <c r="T535">
        <f t="shared" si="27"/>
        <v>262029560</v>
      </c>
      <c r="U535" s="54">
        <f t="shared" si="25"/>
        <v>262029560</v>
      </c>
      <c r="V535" s="24" t="str">
        <f t="shared" si="26"/>
        <v>NA</v>
      </c>
      <c r="W535">
        <v>6.4</v>
      </c>
    </row>
    <row r="536" spans="10:23" x14ac:dyDescent="0.3">
      <c r="J536">
        <v>48000000</v>
      </c>
      <c r="K536">
        <v>110000082</v>
      </c>
      <c r="M536">
        <v>50000000</v>
      </c>
      <c r="N536">
        <v>10706786</v>
      </c>
      <c r="Q536" t="s">
        <v>2264</v>
      </c>
      <c r="R536">
        <v>82000000</v>
      </c>
      <c r="S536">
        <v>36381716</v>
      </c>
      <c r="T536">
        <f t="shared" si="27"/>
        <v>-45618284</v>
      </c>
      <c r="U536" s="54" t="str">
        <f t="shared" si="25"/>
        <v>NA</v>
      </c>
      <c r="V536" s="24">
        <f t="shared" si="26"/>
        <v>-45618284</v>
      </c>
      <c r="W536">
        <v>6.1</v>
      </c>
    </row>
    <row r="537" spans="10:23" x14ac:dyDescent="0.3">
      <c r="J537">
        <v>45000000</v>
      </c>
      <c r="K537">
        <v>106807667</v>
      </c>
      <c r="M537">
        <v>18000000</v>
      </c>
      <c r="N537">
        <v>8742261</v>
      </c>
      <c r="Q537" t="s">
        <v>2266</v>
      </c>
      <c r="R537">
        <v>69000000</v>
      </c>
      <c r="S537">
        <v>55585389</v>
      </c>
      <c r="T537">
        <f t="shared" si="27"/>
        <v>-13414611</v>
      </c>
      <c r="U537" s="54" t="str">
        <f t="shared" si="25"/>
        <v>NA</v>
      </c>
      <c r="V537" s="24">
        <f t="shared" si="26"/>
        <v>-13414611</v>
      </c>
      <c r="W537">
        <v>5.9</v>
      </c>
    </row>
    <row r="538" spans="10:23" x14ac:dyDescent="0.3">
      <c r="J538">
        <v>45000000</v>
      </c>
      <c r="K538">
        <v>101702060</v>
      </c>
      <c r="M538">
        <v>49000000</v>
      </c>
      <c r="N538">
        <v>43905746</v>
      </c>
      <c r="Q538" t="s">
        <v>2270</v>
      </c>
      <c r="R538">
        <v>75000000</v>
      </c>
      <c r="S538">
        <v>36976367</v>
      </c>
      <c r="T538">
        <f t="shared" si="27"/>
        <v>-38023633</v>
      </c>
      <c r="U538" s="54" t="str">
        <f t="shared" si="25"/>
        <v>NA</v>
      </c>
      <c r="V538" s="24">
        <f t="shared" si="26"/>
        <v>-38023633</v>
      </c>
      <c r="W538">
        <v>6</v>
      </c>
    </row>
    <row r="539" spans="10:23" x14ac:dyDescent="0.3">
      <c r="J539">
        <v>40000000</v>
      </c>
      <c r="K539">
        <v>95149435</v>
      </c>
      <c r="M539">
        <v>40000000</v>
      </c>
      <c r="N539">
        <v>21413502</v>
      </c>
      <c r="Q539" t="s">
        <v>2275</v>
      </c>
      <c r="R539">
        <v>73000000</v>
      </c>
      <c r="S539">
        <v>107225164</v>
      </c>
      <c r="T539">
        <f t="shared" si="27"/>
        <v>34225164</v>
      </c>
      <c r="U539" s="54">
        <f t="shared" si="25"/>
        <v>34225164</v>
      </c>
      <c r="V539" s="24" t="str">
        <f t="shared" si="26"/>
        <v>NA</v>
      </c>
      <c r="W539">
        <v>6.3</v>
      </c>
    </row>
    <row r="540" spans="10:23" x14ac:dyDescent="0.3">
      <c r="J540">
        <v>45000000</v>
      </c>
      <c r="K540">
        <v>100768056</v>
      </c>
      <c r="M540">
        <v>49000000</v>
      </c>
      <c r="N540">
        <v>31569268</v>
      </c>
      <c r="Q540" t="s">
        <v>2279</v>
      </c>
      <c r="R540">
        <v>70000000</v>
      </c>
      <c r="S540">
        <v>70224196</v>
      </c>
      <c r="T540">
        <f t="shared" si="27"/>
        <v>224196</v>
      </c>
      <c r="U540" s="54">
        <f t="shared" si="25"/>
        <v>224196</v>
      </c>
      <c r="V540" s="24" t="str">
        <f t="shared" si="26"/>
        <v>NA</v>
      </c>
      <c r="W540">
        <v>5.6</v>
      </c>
    </row>
    <row r="541" spans="10:23" x14ac:dyDescent="0.3">
      <c r="J541">
        <v>45000000</v>
      </c>
      <c r="K541">
        <v>92115211</v>
      </c>
      <c r="M541">
        <v>50000000</v>
      </c>
      <c r="N541">
        <v>1206135</v>
      </c>
      <c r="Q541" t="s">
        <v>2282</v>
      </c>
      <c r="R541">
        <v>75000000</v>
      </c>
      <c r="S541">
        <v>51814190</v>
      </c>
      <c r="T541">
        <f t="shared" si="27"/>
        <v>-23185810</v>
      </c>
      <c r="U541" s="54" t="str">
        <f t="shared" si="25"/>
        <v>NA</v>
      </c>
      <c r="V541" s="24">
        <f t="shared" si="26"/>
        <v>-23185810</v>
      </c>
      <c r="W541">
        <v>6.4</v>
      </c>
    </row>
    <row r="542" spans="10:23" x14ac:dyDescent="0.3">
      <c r="J542">
        <v>45000000</v>
      </c>
      <c r="K542">
        <v>93452056</v>
      </c>
      <c r="M542">
        <v>48000000</v>
      </c>
      <c r="N542">
        <v>47095453</v>
      </c>
      <c r="Q542" t="s">
        <v>2286</v>
      </c>
      <c r="R542">
        <v>70000000</v>
      </c>
      <c r="S542">
        <v>47456450</v>
      </c>
      <c r="T542">
        <f t="shared" si="27"/>
        <v>-22543550</v>
      </c>
      <c r="U542" s="54" t="str">
        <f t="shared" si="25"/>
        <v>NA</v>
      </c>
      <c r="V542" s="24">
        <f t="shared" si="26"/>
        <v>-22543550</v>
      </c>
      <c r="W542">
        <v>7.1</v>
      </c>
    </row>
    <row r="543" spans="10:23" x14ac:dyDescent="0.3">
      <c r="J543">
        <v>45000000</v>
      </c>
      <c r="K543">
        <v>83287363</v>
      </c>
      <c r="M543">
        <v>48000000</v>
      </c>
      <c r="N543">
        <v>37879996</v>
      </c>
      <c r="Q543" t="s">
        <v>2290</v>
      </c>
      <c r="R543">
        <v>73000000</v>
      </c>
      <c r="S543">
        <v>148213377</v>
      </c>
      <c r="T543">
        <f t="shared" si="27"/>
        <v>75213377</v>
      </c>
      <c r="U543" s="54">
        <f t="shared" si="25"/>
        <v>75213377</v>
      </c>
      <c r="V543" s="24" t="str">
        <f t="shared" si="26"/>
        <v>NA</v>
      </c>
      <c r="W543">
        <v>6.6</v>
      </c>
    </row>
    <row r="544" spans="10:23" x14ac:dyDescent="0.3">
      <c r="J544">
        <v>60000000</v>
      </c>
      <c r="K544">
        <v>82931301</v>
      </c>
      <c r="M544">
        <v>58000000</v>
      </c>
      <c r="N544">
        <v>25900000</v>
      </c>
      <c r="Q544" t="s">
        <v>2293</v>
      </c>
      <c r="R544">
        <v>72000000</v>
      </c>
      <c r="S544">
        <v>112950721</v>
      </c>
      <c r="T544">
        <f t="shared" si="27"/>
        <v>40950721</v>
      </c>
      <c r="U544" s="54">
        <f t="shared" si="25"/>
        <v>40950721</v>
      </c>
      <c r="V544" s="24" t="str">
        <f t="shared" si="26"/>
        <v>NA</v>
      </c>
      <c r="W544">
        <v>4.5999999999999996</v>
      </c>
    </row>
    <row r="545" spans="10:23" x14ac:dyDescent="0.3">
      <c r="J545">
        <v>46000000</v>
      </c>
      <c r="K545">
        <v>60962878</v>
      </c>
      <c r="M545">
        <v>55000000</v>
      </c>
      <c r="N545">
        <v>53574088</v>
      </c>
      <c r="Q545" t="s">
        <v>2298</v>
      </c>
      <c r="R545">
        <v>72000000</v>
      </c>
      <c r="S545">
        <v>75600000</v>
      </c>
      <c r="T545">
        <f t="shared" si="27"/>
        <v>3600000</v>
      </c>
      <c r="U545" s="54">
        <f t="shared" si="25"/>
        <v>3600000</v>
      </c>
      <c r="V545" s="24" t="str">
        <f t="shared" si="26"/>
        <v>NA</v>
      </c>
      <c r="W545">
        <v>8.4</v>
      </c>
    </row>
    <row r="546" spans="10:23" x14ac:dyDescent="0.3">
      <c r="J546">
        <v>45000000</v>
      </c>
      <c r="K546">
        <v>76261036</v>
      </c>
      <c r="M546">
        <v>48000000</v>
      </c>
      <c r="N546">
        <v>37339525</v>
      </c>
      <c r="Q546" t="s">
        <v>2304</v>
      </c>
      <c r="R546">
        <v>70000000</v>
      </c>
      <c r="S546">
        <v>62647540</v>
      </c>
      <c r="T546">
        <f t="shared" si="27"/>
        <v>-7352460</v>
      </c>
      <c r="U546" s="54" t="str">
        <f t="shared" si="25"/>
        <v>NA</v>
      </c>
      <c r="V546" s="24">
        <f t="shared" si="26"/>
        <v>-7352460</v>
      </c>
      <c r="W546">
        <v>7.1</v>
      </c>
    </row>
    <row r="547" spans="10:23" x14ac:dyDescent="0.3">
      <c r="J547">
        <v>45000000</v>
      </c>
      <c r="K547">
        <v>71423726</v>
      </c>
      <c r="M547">
        <v>48000000</v>
      </c>
      <c r="N547">
        <v>29781453</v>
      </c>
      <c r="Q547" t="s">
        <v>2308</v>
      </c>
      <c r="R547">
        <v>75000000</v>
      </c>
      <c r="S547">
        <v>183132370</v>
      </c>
      <c r="T547">
        <f t="shared" si="27"/>
        <v>108132370</v>
      </c>
      <c r="U547" s="54">
        <f t="shared" si="25"/>
        <v>108132370</v>
      </c>
      <c r="V547" s="24" t="str">
        <f t="shared" si="26"/>
        <v>NA</v>
      </c>
      <c r="W547">
        <v>7.4</v>
      </c>
    </row>
    <row r="548" spans="10:23" x14ac:dyDescent="0.3">
      <c r="J548">
        <v>45000000</v>
      </c>
      <c r="K548">
        <v>71277420</v>
      </c>
      <c r="M548">
        <v>47000000</v>
      </c>
      <c r="N548">
        <v>15519841</v>
      </c>
      <c r="Q548" t="s">
        <v>2313</v>
      </c>
      <c r="R548">
        <v>72000000</v>
      </c>
      <c r="S548">
        <v>27796042</v>
      </c>
      <c r="T548">
        <f t="shared" si="27"/>
        <v>-44203958</v>
      </c>
      <c r="U548" s="54" t="str">
        <f t="shared" si="25"/>
        <v>NA</v>
      </c>
      <c r="V548" s="24">
        <f t="shared" si="26"/>
        <v>-44203958</v>
      </c>
      <c r="W548">
        <v>6.9</v>
      </c>
    </row>
    <row r="549" spans="10:23" x14ac:dyDescent="0.3">
      <c r="J549">
        <v>45000000</v>
      </c>
      <c r="K549">
        <v>88625922</v>
      </c>
      <c r="M549">
        <v>47000000</v>
      </c>
      <c r="N549">
        <v>5600000</v>
      </c>
      <c r="Q549" t="s">
        <v>2319</v>
      </c>
      <c r="R549">
        <v>72000000</v>
      </c>
      <c r="S549">
        <v>32616869</v>
      </c>
      <c r="T549">
        <f t="shared" si="27"/>
        <v>-39383131</v>
      </c>
      <c r="U549" s="54" t="str">
        <f t="shared" si="25"/>
        <v>NA</v>
      </c>
      <c r="V549" s="24">
        <f t="shared" si="26"/>
        <v>-39383131</v>
      </c>
      <c r="W549">
        <v>4.5</v>
      </c>
    </row>
    <row r="550" spans="10:23" x14ac:dyDescent="0.3">
      <c r="J550">
        <v>45000000</v>
      </c>
      <c r="K550">
        <v>70001065</v>
      </c>
      <c r="M550">
        <v>47000000</v>
      </c>
      <c r="N550">
        <v>10539414</v>
      </c>
      <c r="Q550" t="s">
        <v>2322</v>
      </c>
      <c r="R550">
        <v>59660000</v>
      </c>
      <c r="S550">
        <v>18947630</v>
      </c>
      <c r="T550">
        <f t="shared" si="27"/>
        <v>-40712370</v>
      </c>
      <c r="U550" s="54" t="str">
        <f t="shared" si="25"/>
        <v>NA</v>
      </c>
      <c r="V550" s="24">
        <f t="shared" si="26"/>
        <v>-40712370</v>
      </c>
      <c r="W550">
        <v>7.1</v>
      </c>
    </row>
    <row r="551" spans="10:23" x14ac:dyDescent="0.3">
      <c r="J551">
        <v>30000000</v>
      </c>
      <c r="K551">
        <v>67253092</v>
      </c>
      <c r="M551">
        <v>25000000</v>
      </c>
      <c r="N551">
        <v>14946229</v>
      </c>
      <c r="Q551" t="s">
        <v>2327</v>
      </c>
      <c r="R551">
        <v>60000000</v>
      </c>
      <c r="S551">
        <v>114195633</v>
      </c>
      <c r="T551">
        <f t="shared" si="27"/>
        <v>54195633</v>
      </c>
      <c r="U551" s="54">
        <f t="shared" si="25"/>
        <v>54195633</v>
      </c>
      <c r="V551" s="24" t="str">
        <f t="shared" si="26"/>
        <v>NA</v>
      </c>
      <c r="W551">
        <v>6.5</v>
      </c>
    </row>
    <row r="552" spans="10:23" x14ac:dyDescent="0.3">
      <c r="J552">
        <v>45000000</v>
      </c>
      <c r="K552">
        <v>66790248</v>
      </c>
      <c r="M552">
        <v>35000000</v>
      </c>
      <c r="N552">
        <v>31598308</v>
      </c>
      <c r="Q552" t="s">
        <v>2329</v>
      </c>
      <c r="R552">
        <v>71500000</v>
      </c>
      <c r="S552">
        <v>144156464</v>
      </c>
      <c r="T552">
        <f t="shared" si="27"/>
        <v>72656464</v>
      </c>
      <c r="U552" s="54">
        <f t="shared" si="25"/>
        <v>72656464</v>
      </c>
      <c r="V552" s="24" t="str">
        <f t="shared" si="26"/>
        <v>NA</v>
      </c>
      <c r="W552">
        <v>5.3</v>
      </c>
    </row>
    <row r="553" spans="10:23" x14ac:dyDescent="0.3">
      <c r="J553">
        <v>45000000</v>
      </c>
      <c r="K553">
        <v>65557989</v>
      </c>
      <c r="M553">
        <v>45000000</v>
      </c>
      <c r="N553">
        <v>38360195</v>
      </c>
      <c r="Q553" t="s">
        <v>2333</v>
      </c>
      <c r="R553">
        <v>72000000</v>
      </c>
      <c r="S553">
        <v>227965690</v>
      </c>
      <c r="T553">
        <f t="shared" si="27"/>
        <v>155965690</v>
      </c>
      <c r="U553" s="54">
        <f t="shared" si="25"/>
        <v>155965690</v>
      </c>
      <c r="V553" s="24" t="str">
        <f t="shared" si="26"/>
        <v>NA</v>
      </c>
      <c r="W553">
        <v>6.7</v>
      </c>
    </row>
    <row r="554" spans="10:23" x14ac:dyDescent="0.3">
      <c r="J554">
        <v>45000000</v>
      </c>
      <c r="K554">
        <v>60786269</v>
      </c>
      <c r="M554">
        <v>45000000</v>
      </c>
      <c r="N554">
        <v>35617599</v>
      </c>
      <c r="Q554" t="s">
        <v>2338</v>
      </c>
      <c r="R554">
        <v>150000000</v>
      </c>
      <c r="S554">
        <v>436471036</v>
      </c>
      <c r="T554">
        <f t="shared" si="27"/>
        <v>286471036</v>
      </c>
      <c r="U554" s="54">
        <f t="shared" si="25"/>
        <v>286471036</v>
      </c>
      <c r="V554" s="24" t="str">
        <f t="shared" si="26"/>
        <v>NA</v>
      </c>
      <c r="W554">
        <v>7.2</v>
      </c>
    </row>
    <row r="555" spans="10:23" x14ac:dyDescent="0.3">
      <c r="J555">
        <v>45000000</v>
      </c>
      <c r="K555">
        <v>59365105</v>
      </c>
      <c r="M555">
        <v>35000000</v>
      </c>
      <c r="N555">
        <v>27972410</v>
      </c>
      <c r="Q555" t="s">
        <v>2342</v>
      </c>
      <c r="R555">
        <v>120000000</v>
      </c>
      <c r="S555">
        <v>244052771</v>
      </c>
      <c r="T555">
        <f t="shared" si="27"/>
        <v>124052771</v>
      </c>
      <c r="U555" s="54">
        <f t="shared" si="25"/>
        <v>124052771</v>
      </c>
      <c r="V555" s="24" t="str">
        <f t="shared" si="26"/>
        <v>NA</v>
      </c>
      <c r="W555">
        <v>7.2</v>
      </c>
    </row>
    <row r="556" spans="10:23" x14ac:dyDescent="0.3">
      <c r="J556">
        <v>120000000</v>
      </c>
      <c r="K556">
        <v>162792677</v>
      </c>
      <c r="M556">
        <v>50000000</v>
      </c>
      <c r="N556">
        <v>28133159</v>
      </c>
      <c r="Q556" t="s">
        <v>2346</v>
      </c>
      <c r="R556">
        <v>70000000</v>
      </c>
      <c r="S556">
        <v>152149590</v>
      </c>
      <c r="T556">
        <f t="shared" si="27"/>
        <v>82149590</v>
      </c>
      <c r="U556" s="54">
        <f t="shared" si="25"/>
        <v>82149590</v>
      </c>
      <c r="V556" s="24" t="str">
        <f t="shared" si="26"/>
        <v>NA</v>
      </c>
      <c r="W556">
        <v>5.5</v>
      </c>
    </row>
    <row r="557" spans="10:23" x14ac:dyDescent="0.3">
      <c r="J557">
        <v>45000000</v>
      </c>
      <c r="K557">
        <v>57362581</v>
      </c>
      <c r="M557">
        <v>40000000</v>
      </c>
      <c r="N557">
        <v>27400000</v>
      </c>
      <c r="Q557" t="s">
        <v>2350</v>
      </c>
      <c r="R557">
        <v>70000000</v>
      </c>
      <c r="S557">
        <v>141204016</v>
      </c>
      <c r="T557">
        <f t="shared" si="27"/>
        <v>71204016</v>
      </c>
      <c r="U557" s="54">
        <f t="shared" si="25"/>
        <v>71204016</v>
      </c>
      <c r="V557" s="24" t="str">
        <f t="shared" si="26"/>
        <v>NA</v>
      </c>
      <c r="W557">
        <v>5.8</v>
      </c>
    </row>
    <row r="558" spans="10:23" x14ac:dyDescent="0.3">
      <c r="J558">
        <v>45000000</v>
      </c>
      <c r="K558">
        <v>53854588</v>
      </c>
      <c r="M558">
        <v>45000000</v>
      </c>
      <c r="N558">
        <v>24343673</v>
      </c>
      <c r="Q558" t="s">
        <v>2354</v>
      </c>
      <c r="R558">
        <v>74000000</v>
      </c>
      <c r="S558">
        <v>162495848</v>
      </c>
      <c r="T558">
        <f t="shared" si="27"/>
        <v>88495848</v>
      </c>
      <c r="U558" s="54">
        <f t="shared" si="25"/>
        <v>88495848</v>
      </c>
      <c r="V558" s="24" t="str">
        <f t="shared" si="26"/>
        <v>NA</v>
      </c>
      <c r="W558">
        <v>6</v>
      </c>
    </row>
    <row r="559" spans="10:23" x14ac:dyDescent="0.3">
      <c r="J559">
        <v>45000000</v>
      </c>
      <c r="K559">
        <v>52580895</v>
      </c>
      <c r="M559">
        <v>35000000</v>
      </c>
      <c r="N559">
        <v>22877808</v>
      </c>
      <c r="Q559" t="s">
        <v>2359</v>
      </c>
      <c r="R559">
        <v>80000000</v>
      </c>
      <c r="S559">
        <v>136448821</v>
      </c>
      <c r="T559">
        <f t="shared" si="27"/>
        <v>56448821</v>
      </c>
      <c r="U559" s="54">
        <f t="shared" si="25"/>
        <v>56448821</v>
      </c>
      <c r="V559" s="24" t="str">
        <f t="shared" si="26"/>
        <v>NA</v>
      </c>
      <c r="W559">
        <v>6.6</v>
      </c>
    </row>
    <row r="560" spans="10:23" x14ac:dyDescent="0.3">
      <c r="J560">
        <v>50000000</v>
      </c>
      <c r="K560">
        <v>51019112</v>
      </c>
      <c r="M560">
        <v>52000000</v>
      </c>
      <c r="N560">
        <v>36883539</v>
      </c>
      <c r="Q560" t="s">
        <v>2361</v>
      </c>
      <c r="R560">
        <v>75000000</v>
      </c>
      <c r="S560">
        <v>120523073</v>
      </c>
      <c r="T560">
        <f t="shared" si="27"/>
        <v>45523073</v>
      </c>
      <c r="U560" s="54">
        <f t="shared" si="25"/>
        <v>45523073</v>
      </c>
      <c r="V560" s="24" t="str">
        <f t="shared" si="26"/>
        <v>NA</v>
      </c>
      <c r="W560">
        <v>8.3000000000000007</v>
      </c>
    </row>
    <row r="561" spans="10:23" x14ac:dyDescent="0.3">
      <c r="J561">
        <v>26000000</v>
      </c>
      <c r="K561">
        <v>48114556</v>
      </c>
      <c r="M561">
        <v>70000000</v>
      </c>
      <c r="N561">
        <v>22531698</v>
      </c>
      <c r="Q561" t="s">
        <v>2363</v>
      </c>
      <c r="R561">
        <v>70000000</v>
      </c>
      <c r="S561">
        <v>119654900</v>
      </c>
      <c r="T561">
        <f t="shared" si="27"/>
        <v>49654900</v>
      </c>
      <c r="U561" s="54">
        <f t="shared" si="25"/>
        <v>49654900</v>
      </c>
      <c r="V561" s="24" t="str">
        <f t="shared" si="26"/>
        <v>NA</v>
      </c>
      <c r="W561">
        <v>6.7</v>
      </c>
    </row>
    <row r="562" spans="10:23" x14ac:dyDescent="0.3">
      <c r="J562">
        <v>45000000</v>
      </c>
      <c r="K562">
        <v>50648679</v>
      </c>
      <c r="M562">
        <v>45000000</v>
      </c>
      <c r="N562">
        <v>20400913</v>
      </c>
      <c r="Q562" t="s">
        <v>2365</v>
      </c>
      <c r="R562">
        <v>70000000</v>
      </c>
      <c r="S562">
        <v>117541000</v>
      </c>
      <c r="T562">
        <f t="shared" si="27"/>
        <v>47541000</v>
      </c>
      <c r="U562" s="54">
        <f t="shared" si="25"/>
        <v>47541000</v>
      </c>
      <c r="V562" s="24" t="str">
        <f t="shared" si="26"/>
        <v>NA</v>
      </c>
      <c r="W562">
        <v>7.1</v>
      </c>
    </row>
    <row r="563" spans="10:23" x14ac:dyDescent="0.3">
      <c r="J563">
        <v>40000000</v>
      </c>
      <c r="K563">
        <v>46280507</v>
      </c>
      <c r="M563">
        <v>45000000</v>
      </c>
      <c r="N563">
        <v>20101861</v>
      </c>
      <c r="Q563" t="s">
        <v>2369</v>
      </c>
      <c r="R563">
        <v>80000000</v>
      </c>
      <c r="S563">
        <v>116643346</v>
      </c>
      <c r="T563">
        <f t="shared" si="27"/>
        <v>36643346</v>
      </c>
      <c r="U563" s="54">
        <f t="shared" si="25"/>
        <v>36643346</v>
      </c>
      <c r="V563" s="24" t="str">
        <f t="shared" si="26"/>
        <v>NA</v>
      </c>
      <c r="W563">
        <v>6</v>
      </c>
    </row>
    <row r="564" spans="10:23" x14ac:dyDescent="0.3">
      <c r="J564">
        <v>45000000</v>
      </c>
      <c r="K564">
        <v>46815748</v>
      </c>
      <c r="M564">
        <v>45000000</v>
      </c>
      <c r="N564">
        <v>25200412</v>
      </c>
      <c r="Q564" t="s">
        <v>2373</v>
      </c>
      <c r="R564">
        <v>68000000</v>
      </c>
      <c r="S564">
        <v>100614858</v>
      </c>
      <c r="T564">
        <f t="shared" si="27"/>
        <v>32614858</v>
      </c>
      <c r="U564" s="54">
        <f t="shared" si="25"/>
        <v>32614858</v>
      </c>
      <c r="V564" s="24" t="str">
        <f t="shared" si="26"/>
        <v>NA</v>
      </c>
      <c r="W564">
        <v>6.9</v>
      </c>
    </row>
    <row r="565" spans="10:23" x14ac:dyDescent="0.3">
      <c r="J565">
        <v>45000000</v>
      </c>
      <c r="K565">
        <v>47307550</v>
      </c>
      <c r="M565">
        <v>45000000</v>
      </c>
      <c r="N565">
        <v>19719930</v>
      </c>
      <c r="Q565" t="s">
        <v>2376</v>
      </c>
      <c r="R565">
        <v>70000000</v>
      </c>
      <c r="S565">
        <v>42272747</v>
      </c>
      <c r="T565">
        <f t="shared" si="27"/>
        <v>-27727253</v>
      </c>
      <c r="U565" s="54" t="str">
        <f t="shared" si="25"/>
        <v>NA</v>
      </c>
      <c r="V565" s="24">
        <f t="shared" si="26"/>
        <v>-27727253</v>
      </c>
      <c r="W565">
        <v>5.6</v>
      </c>
    </row>
    <row r="566" spans="10:23" x14ac:dyDescent="0.3">
      <c r="J566">
        <v>25000000</v>
      </c>
      <c r="K566">
        <v>32003620</v>
      </c>
      <c r="M566">
        <v>45000000</v>
      </c>
      <c r="N566">
        <v>19377727</v>
      </c>
      <c r="Q566" t="s">
        <v>2380</v>
      </c>
      <c r="R566">
        <v>60000000</v>
      </c>
      <c r="S566">
        <v>80281096</v>
      </c>
      <c r="T566">
        <f t="shared" si="27"/>
        <v>20281096</v>
      </c>
      <c r="U566" s="54">
        <f t="shared" si="25"/>
        <v>20281096</v>
      </c>
      <c r="V566" s="24" t="str">
        <f t="shared" si="26"/>
        <v>NA</v>
      </c>
      <c r="W566">
        <v>5.6</v>
      </c>
    </row>
    <row r="567" spans="10:23" x14ac:dyDescent="0.3">
      <c r="J567">
        <v>44500000</v>
      </c>
      <c r="K567">
        <v>136019448</v>
      </c>
      <c r="M567">
        <v>45000000</v>
      </c>
      <c r="N567">
        <v>17300889</v>
      </c>
      <c r="Q567" t="s">
        <v>2383</v>
      </c>
      <c r="R567">
        <v>75000000</v>
      </c>
      <c r="S567">
        <v>219613391</v>
      </c>
      <c r="T567">
        <f t="shared" si="27"/>
        <v>144613391</v>
      </c>
      <c r="U567" s="54">
        <f t="shared" si="25"/>
        <v>144613391</v>
      </c>
      <c r="V567" s="24" t="str">
        <f t="shared" si="26"/>
        <v>NA</v>
      </c>
      <c r="W567">
        <v>4.5</v>
      </c>
    </row>
    <row r="568" spans="10:23" x14ac:dyDescent="0.3">
      <c r="J568">
        <v>44000000</v>
      </c>
      <c r="K568">
        <v>183875760</v>
      </c>
      <c r="M568">
        <v>57000000</v>
      </c>
      <c r="N568">
        <v>15527125</v>
      </c>
      <c r="Q568" t="s">
        <v>2386</v>
      </c>
      <c r="R568">
        <v>75000000</v>
      </c>
      <c r="S568">
        <v>78120196</v>
      </c>
      <c r="T568">
        <f t="shared" si="27"/>
        <v>3120196</v>
      </c>
      <c r="U568" s="54">
        <f t="shared" si="25"/>
        <v>3120196</v>
      </c>
      <c r="V568" s="24" t="str">
        <f t="shared" si="26"/>
        <v>NA</v>
      </c>
      <c r="W568">
        <v>7.1</v>
      </c>
    </row>
    <row r="569" spans="10:23" x14ac:dyDescent="0.3">
      <c r="J569">
        <v>40000000</v>
      </c>
      <c r="K569">
        <v>67061228</v>
      </c>
      <c r="M569">
        <v>50000000</v>
      </c>
      <c r="N569">
        <v>13560960</v>
      </c>
      <c r="Q569" t="s">
        <v>2390</v>
      </c>
      <c r="R569">
        <v>70000000</v>
      </c>
      <c r="S569">
        <v>98895417</v>
      </c>
      <c r="T569">
        <f t="shared" si="27"/>
        <v>28895417</v>
      </c>
      <c r="U569" s="54">
        <f t="shared" si="25"/>
        <v>28895417</v>
      </c>
      <c r="V569" s="24" t="str">
        <f t="shared" si="26"/>
        <v>NA</v>
      </c>
      <c r="W569">
        <v>6.5</v>
      </c>
    </row>
    <row r="570" spans="10:23" x14ac:dyDescent="0.3">
      <c r="J570">
        <v>44000000</v>
      </c>
      <c r="K570">
        <v>53300852</v>
      </c>
      <c r="M570">
        <v>45000000</v>
      </c>
      <c r="N570">
        <v>15523168</v>
      </c>
      <c r="Q570" t="s">
        <v>2393</v>
      </c>
      <c r="R570">
        <v>58000000</v>
      </c>
      <c r="S570">
        <v>70117571</v>
      </c>
      <c r="T570">
        <f t="shared" si="27"/>
        <v>12117571</v>
      </c>
      <c r="U570" s="54">
        <f t="shared" si="25"/>
        <v>12117571</v>
      </c>
      <c r="V570" s="24" t="str">
        <f t="shared" si="26"/>
        <v>NA</v>
      </c>
      <c r="W570">
        <v>6.4</v>
      </c>
    </row>
    <row r="571" spans="10:23" x14ac:dyDescent="0.3">
      <c r="J571">
        <v>44000000</v>
      </c>
      <c r="K571">
        <v>150415432</v>
      </c>
      <c r="M571">
        <v>45000000</v>
      </c>
      <c r="N571">
        <v>11146409</v>
      </c>
      <c r="Q571" t="s">
        <v>2398</v>
      </c>
      <c r="R571">
        <v>70000000</v>
      </c>
      <c r="S571">
        <v>83552429</v>
      </c>
      <c r="T571">
        <f t="shared" si="27"/>
        <v>13552429</v>
      </c>
      <c r="U571" s="54">
        <f t="shared" si="25"/>
        <v>13552429</v>
      </c>
      <c r="V571" s="24" t="str">
        <f t="shared" si="26"/>
        <v>NA</v>
      </c>
      <c r="W571">
        <v>5.8</v>
      </c>
    </row>
    <row r="572" spans="10:23" x14ac:dyDescent="0.3">
      <c r="J572">
        <v>44000000</v>
      </c>
      <c r="K572">
        <v>44834712</v>
      </c>
      <c r="M572">
        <v>45000000</v>
      </c>
      <c r="N572">
        <v>7916887</v>
      </c>
      <c r="Q572" t="s">
        <v>2400</v>
      </c>
      <c r="R572">
        <v>70000000</v>
      </c>
      <c r="S572">
        <v>66257002</v>
      </c>
      <c r="T572">
        <f t="shared" si="27"/>
        <v>-3742998</v>
      </c>
      <c r="U572" s="54" t="str">
        <f t="shared" si="25"/>
        <v>NA</v>
      </c>
      <c r="V572" s="24">
        <f t="shared" si="26"/>
        <v>-3742998</v>
      </c>
      <c r="W572">
        <v>8</v>
      </c>
    </row>
    <row r="573" spans="10:23" x14ac:dyDescent="0.3">
      <c r="J573">
        <v>2600000</v>
      </c>
      <c r="K573">
        <v>84300000</v>
      </c>
      <c r="M573">
        <v>45000000</v>
      </c>
      <c r="N573">
        <v>6565495</v>
      </c>
      <c r="Q573" t="s">
        <v>2403</v>
      </c>
      <c r="R573">
        <v>70000000</v>
      </c>
      <c r="S573">
        <v>65012000</v>
      </c>
      <c r="T573">
        <f t="shared" si="27"/>
        <v>-4988000</v>
      </c>
      <c r="U573" s="54" t="str">
        <f t="shared" si="25"/>
        <v>NA</v>
      </c>
      <c r="V573" s="24">
        <f t="shared" si="26"/>
        <v>-4988000</v>
      </c>
      <c r="W573">
        <v>6.2</v>
      </c>
    </row>
    <row r="574" spans="10:23" x14ac:dyDescent="0.3">
      <c r="J574">
        <v>50000000</v>
      </c>
      <c r="K574">
        <v>62318875</v>
      </c>
      <c r="M574">
        <v>40000000</v>
      </c>
      <c r="N574">
        <v>15279680</v>
      </c>
      <c r="Q574" t="s">
        <v>2408</v>
      </c>
      <c r="R574">
        <v>66000000</v>
      </c>
      <c r="S574">
        <v>79883359</v>
      </c>
      <c r="T574">
        <f t="shared" si="27"/>
        <v>13883359</v>
      </c>
      <c r="U574" s="54">
        <f t="shared" si="25"/>
        <v>13883359</v>
      </c>
      <c r="V574" s="24" t="str">
        <f t="shared" si="26"/>
        <v>NA</v>
      </c>
      <c r="W574">
        <v>7.2</v>
      </c>
    </row>
    <row r="575" spans="10:23" x14ac:dyDescent="0.3">
      <c r="J575">
        <v>43000000</v>
      </c>
      <c r="K575">
        <v>51768623</v>
      </c>
      <c r="M575">
        <v>40000000</v>
      </c>
      <c r="N575">
        <v>7262288</v>
      </c>
      <c r="Q575" t="s">
        <v>2411</v>
      </c>
      <c r="R575">
        <v>70000000</v>
      </c>
      <c r="S575">
        <v>78031620</v>
      </c>
      <c r="T575">
        <f t="shared" si="27"/>
        <v>8031620</v>
      </c>
      <c r="U575" s="54">
        <f t="shared" si="25"/>
        <v>8031620</v>
      </c>
      <c r="V575" s="24" t="str">
        <f t="shared" si="26"/>
        <v>NA</v>
      </c>
      <c r="W575">
        <v>6.1</v>
      </c>
    </row>
    <row r="576" spans="10:23" x14ac:dyDescent="0.3">
      <c r="J576">
        <v>42000000</v>
      </c>
      <c r="K576">
        <v>158348400</v>
      </c>
      <c r="M576">
        <v>45000000</v>
      </c>
      <c r="N576">
        <v>4584886</v>
      </c>
      <c r="Q576" t="s">
        <v>2414</v>
      </c>
      <c r="R576">
        <v>69500000</v>
      </c>
      <c r="S576">
        <v>54222000</v>
      </c>
      <c r="T576">
        <f t="shared" si="27"/>
        <v>-15278000</v>
      </c>
      <c r="U576" s="54" t="str">
        <f t="shared" si="25"/>
        <v>NA</v>
      </c>
      <c r="V576" s="24">
        <f t="shared" si="26"/>
        <v>-15278000</v>
      </c>
      <c r="W576">
        <v>7.6</v>
      </c>
    </row>
    <row r="577" spans="10:23" x14ac:dyDescent="0.3">
      <c r="J577">
        <v>42000000</v>
      </c>
      <c r="K577">
        <v>138447667</v>
      </c>
      <c r="M577">
        <v>45000000</v>
      </c>
      <c r="N577">
        <v>2154540</v>
      </c>
      <c r="Q577" t="s">
        <v>2417</v>
      </c>
      <c r="R577">
        <v>70000000</v>
      </c>
      <c r="S577">
        <v>52474616</v>
      </c>
      <c r="T577">
        <f t="shared" si="27"/>
        <v>-17525384</v>
      </c>
      <c r="U577" s="54" t="str">
        <f t="shared" si="25"/>
        <v>NA</v>
      </c>
      <c r="V577" s="24">
        <f t="shared" si="26"/>
        <v>-17525384</v>
      </c>
      <c r="W577">
        <v>6.3</v>
      </c>
    </row>
    <row r="578" spans="10:23" x14ac:dyDescent="0.3">
      <c r="J578">
        <v>42000000</v>
      </c>
      <c r="K578">
        <v>116006080</v>
      </c>
      <c r="M578">
        <v>45000000</v>
      </c>
      <c r="N578">
        <v>8129455</v>
      </c>
      <c r="Q578" t="s">
        <v>2421</v>
      </c>
      <c r="R578">
        <v>70000000</v>
      </c>
      <c r="S578">
        <v>55942830</v>
      </c>
      <c r="T578">
        <f t="shared" si="27"/>
        <v>-14057170</v>
      </c>
      <c r="U578" s="54" t="str">
        <f t="shared" si="25"/>
        <v>NA</v>
      </c>
      <c r="V578" s="24">
        <f t="shared" si="26"/>
        <v>-14057170</v>
      </c>
      <c r="W578">
        <v>6.3</v>
      </c>
    </row>
    <row r="579" spans="10:23" x14ac:dyDescent="0.3">
      <c r="J579">
        <v>45000000</v>
      </c>
      <c r="K579">
        <v>106793915</v>
      </c>
      <c r="M579">
        <v>44000000</v>
      </c>
      <c r="N579">
        <v>1500000</v>
      </c>
      <c r="Q579" t="s">
        <v>2426</v>
      </c>
      <c r="R579">
        <v>70000000</v>
      </c>
      <c r="S579">
        <v>40932372</v>
      </c>
      <c r="T579">
        <f t="shared" si="27"/>
        <v>-29067628</v>
      </c>
      <c r="U579" s="54" t="str">
        <f t="shared" ref="U579:U642" si="28">IF(T579&gt;0,T579,"NA")</f>
        <v>NA</v>
      </c>
      <c r="V579" s="24">
        <f t="shared" ref="V579:V642" si="29">IF(T579&lt;0,T579,"NA")</f>
        <v>-29067628</v>
      </c>
      <c r="W579">
        <v>6.3</v>
      </c>
    </row>
    <row r="580" spans="10:23" x14ac:dyDescent="0.3">
      <c r="J580">
        <v>42000000</v>
      </c>
      <c r="K580">
        <v>87856565</v>
      </c>
      <c r="M580">
        <v>40000000</v>
      </c>
      <c r="N580">
        <v>5773519</v>
      </c>
      <c r="Q580" t="s">
        <v>2429</v>
      </c>
      <c r="R580">
        <v>70000000</v>
      </c>
      <c r="S580">
        <v>38345403</v>
      </c>
      <c r="T580">
        <f t="shared" ref="T580:T643" si="30">S580-R580</f>
        <v>-31654597</v>
      </c>
      <c r="U580" s="54" t="str">
        <f t="shared" si="28"/>
        <v>NA</v>
      </c>
      <c r="V580" s="24">
        <f t="shared" si="29"/>
        <v>-31654597</v>
      </c>
      <c r="W580">
        <v>7.7</v>
      </c>
    </row>
    <row r="581" spans="10:23" x14ac:dyDescent="0.3">
      <c r="J581">
        <v>40000000</v>
      </c>
      <c r="K581">
        <v>70100000</v>
      </c>
      <c r="M581">
        <v>43000000</v>
      </c>
      <c r="N581">
        <v>37035515</v>
      </c>
      <c r="Q581" t="s">
        <v>2432</v>
      </c>
      <c r="R581">
        <v>70000000</v>
      </c>
      <c r="S581">
        <v>37901509</v>
      </c>
      <c r="T581">
        <f t="shared" si="30"/>
        <v>-32098491</v>
      </c>
      <c r="U581" s="54" t="str">
        <f t="shared" si="28"/>
        <v>NA</v>
      </c>
      <c r="V581" s="24">
        <f t="shared" si="29"/>
        <v>-32098491</v>
      </c>
      <c r="W581">
        <v>7</v>
      </c>
    </row>
    <row r="582" spans="10:23" x14ac:dyDescent="0.3">
      <c r="J582">
        <v>43000000</v>
      </c>
      <c r="K582">
        <v>159578352</v>
      </c>
      <c r="M582">
        <v>45000000</v>
      </c>
      <c r="N582">
        <v>24520892</v>
      </c>
      <c r="Q582" t="s">
        <v>2435</v>
      </c>
      <c r="R582">
        <v>70000000</v>
      </c>
      <c r="S582">
        <v>48430355</v>
      </c>
      <c r="T582">
        <f t="shared" si="30"/>
        <v>-21569645</v>
      </c>
      <c r="U582" s="54" t="str">
        <f t="shared" si="28"/>
        <v>NA</v>
      </c>
      <c r="V582" s="24">
        <f t="shared" si="29"/>
        <v>-21569645</v>
      </c>
      <c r="W582">
        <v>5.3</v>
      </c>
    </row>
    <row r="583" spans="10:23" x14ac:dyDescent="0.3">
      <c r="J583">
        <v>31115000</v>
      </c>
      <c r="K583">
        <v>57750000</v>
      </c>
      <c r="M583">
        <v>43000000</v>
      </c>
      <c r="N583">
        <v>24430272</v>
      </c>
      <c r="Q583" t="s">
        <v>2438</v>
      </c>
      <c r="R583">
        <v>70000000</v>
      </c>
      <c r="S583">
        <v>30157016</v>
      </c>
      <c r="T583">
        <f t="shared" si="30"/>
        <v>-39842984</v>
      </c>
      <c r="U583" s="54" t="str">
        <f t="shared" si="28"/>
        <v>NA</v>
      </c>
      <c r="V583" s="24">
        <f t="shared" si="29"/>
        <v>-39842984</v>
      </c>
      <c r="W583">
        <v>5.6</v>
      </c>
    </row>
    <row r="584" spans="10:23" x14ac:dyDescent="0.3">
      <c r="J584">
        <v>42000000</v>
      </c>
      <c r="K584">
        <v>45290318</v>
      </c>
      <c r="M584">
        <v>44000000</v>
      </c>
      <c r="N584">
        <v>31136950</v>
      </c>
      <c r="Q584" t="s">
        <v>2442</v>
      </c>
      <c r="R584">
        <v>60000000</v>
      </c>
      <c r="S584">
        <v>28031250</v>
      </c>
      <c r="T584">
        <f t="shared" si="30"/>
        <v>-31968750</v>
      </c>
      <c r="U584" s="54" t="str">
        <f t="shared" si="28"/>
        <v>NA</v>
      </c>
      <c r="V584" s="24">
        <f t="shared" si="29"/>
        <v>-31968750</v>
      </c>
      <c r="W584">
        <v>5.2</v>
      </c>
    </row>
    <row r="585" spans="10:23" x14ac:dyDescent="0.3">
      <c r="J585">
        <v>32000000</v>
      </c>
      <c r="K585">
        <v>35228696</v>
      </c>
      <c r="M585">
        <v>40000000</v>
      </c>
      <c r="N585">
        <v>29113588</v>
      </c>
      <c r="Q585" t="s">
        <v>2447</v>
      </c>
      <c r="R585">
        <v>70000000</v>
      </c>
      <c r="S585">
        <v>33105600</v>
      </c>
      <c r="T585">
        <f t="shared" si="30"/>
        <v>-36894400</v>
      </c>
      <c r="U585" s="54" t="str">
        <f t="shared" si="28"/>
        <v>NA</v>
      </c>
      <c r="V585" s="24">
        <f t="shared" si="29"/>
        <v>-36894400</v>
      </c>
      <c r="W585">
        <v>5.4</v>
      </c>
    </row>
    <row r="586" spans="10:23" x14ac:dyDescent="0.3">
      <c r="J586">
        <v>42000000</v>
      </c>
      <c r="K586">
        <v>59992760</v>
      </c>
      <c r="M586">
        <v>42000000</v>
      </c>
      <c r="N586">
        <v>41543207</v>
      </c>
      <c r="Q586" t="s">
        <v>2451</v>
      </c>
      <c r="R586">
        <v>70000000</v>
      </c>
      <c r="S586">
        <v>62321039</v>
      </c>
      <c r="T586">
        <f t="shared" si="30"/>
        <v>-7678961</v>
      </c>
      <c r="U586" s="54" t="str">
        <f t="shared" si="28"/>
        <v>NA</v>
      </c>
      <c r="V586" s="24">
        <f t="shared" si="29"/>
        <v>-7678961</v>
      </c>
      <c r="W586">
        <v>6.4</v>
      </c>
    </row>
    <row r="587" spans="10:23" x14ac:dyDescent="0.3">
      <c r="J587">
        <v>32000000</v>
      </c>
      <c r="K587">
        <v>34667015</v>
      </c>
      <c r="M587">
        <v>42000000</v>
      </c>
      <c r="N587">
        <v>41252428</v>
      </c>
      <c r="Q587" t="s">
        <v>2456</v>
      </c>
      <c r="R587">
        <v>75000000</v>
      </c>
      <c r="S587">
        <v>38509342</v>
      </c>
      <c r="T587">
        <f t="shared" si="30"/>
        <v>-36490658</v>
      </c>
      <c r="U587" s="54" t="str">
        <f t="shared" si="28"/>
        <v>NA</v>
      </c>
      <c r="V587" s="24">
        <f t="shared" si="29"/>
        <v>-36490658</v>
      </c>
      <c r="W587">
        <v>5.9</v>
      </c>
    </row>
    <row r="588" spans="10:23" x14ac:dyDescent="0.3">
      <c r="J588">
        <v>41000000</v>
      </c>
      <c r="K588">
        <v>116724075</v>
      </c>
      <c r="M588">
        <v>42000000</v>
      </c>
      <c r="N588">
        <v>37652565</v>
      </c>
      <c r="Q588" t="s">
        <v>2461</v>
      </c>
      <c r="R588">
        <v>60000000</v>
      </c>
      <c r="S588">
        <v>19076815</v>
      </c>
      <c r="T588">
        <f t="shared" si="30"/>
        <v>-40923185</v>
      </c>
      <c r="U588" s="54" t="str">
        <f t="shared" si="28"/>
        <v>NA</v>
      </c>
      <c r="V588" s="24">
        <f t="shared" si="29"/>
        <v>-40923185</v>
      </c>
      <c r="W588">
        <v>6.3</v>
      </c>
    </row>
    <row r="589" spans="10:23" x14ac:dyDescent="0.3">
      <c r="J589">
        <v>40000000</v>
      </c>
      <c r="K589">
        <v>293501675</v>
      </c>
      <c r="M589">
        <v>42000000</v>
      </c>
      <c r="N589">
        <v>24375436</v>
      </c>
      <c r="Q589" t="s">
        <v>2465</v>
      </c>
      <c r="R589">
        <v>35000000</v>
      </c>
      <c r="S589">
        <v>25093607</v>
      </c>
      <c r="T589">
        <f t="shared" si="30"/>
        <v>-9906393</v>
      </c>
      <c r="U589" s="54" t="str">
        <f t="shared" si="28"/>
        <v>NA</v>
      </c>
      <c r="V589" s="24">
        <f t="shared" si="29"/>
        <v>-9906393</v>
      </c>
      <c r="W589">
        <v>6.5</v>
      </c>
    </row>
    <row r="590" spans="10:23" x14ac:dyDescent="0.3">
      <c r="J590">
        <v>8000000</v>
      </c>
      <c r="K590">
        <v>90800000</v>
      </c>
      <c r="M590">
        <v>42000000</v>
      </c>
      <c r="N590">
        <v>20915465</v>
      </c>
      <c r="Q590" t="s">
        <v>2468</v>
      </c>
      <c r="R590">
        <v>70000000</v>
      </c>
      <c r="S590">
        <v>18990542</v>
      </c>
      <c r="T590">
        <f t="shared" si="30"/>
        <v>-51009458</v>
      </c>
      <c r="U590" s="54" t="str">
        <f t="shared" si="28"/>
        <v>NA</v>
      </c>
      <c r="V590" s="24">
        <f t="shared" si="29"/>
        <v>-51009458</v>
      </c>
      <c r="W590">
        <v>3</v>
      </c>
    </row>
    <row r="591" spans="10:23" x14ac:dyDescent="0.3">
      <c r="J591">
        <v>40000000</v>
      </c>
      <c r="K591">
        <v>150117807</v>
      </c>
      <c r="M591">
        <v>50000000</v>
      </c>
      <c r="N591">
        <v>24127895</v>
      </c>
      <c r="Q591" t="s">
        <v>2470</v>
      </c>
      <c r="R591">
        <v>70000000</v>
      </c>
      <c r="S591">
        <v>14294842</v>
      </c>
      <c r="T591">
        <f t="shared" si="30"/>
        <v>-55705158</v>
      </c>
      <c r="U591" s="54" t="str">
        <f t="shared" si="28"/>
        <v>NA</v>
      </c>
      <c r="V591" s="24">
        <f t="shared" si="29"/>
        <v>-55705158</v>
      </c>
      <c r="W591">
        <v>3.6</v>
      </c>
    </row>
    <row r="592" spans="10:23" x14ac:dyDescent="0.3">
      <c r="J592">
        <v>40000000</v>
      </c>
      <c r="K592">
        <v>163947053</v>
      </c>
      <c r="M592">
        <v>31000000</v>
      </c>
      <c r="N592">
        <v>84961</v>
      </c>
      <c r="Q592" t="s">
        <v>2475</v>
      </c>
      <c r="R592">
        <v>70000000</v>
      </c>
      <c r="S592">
        <v>19819494</v>
      </c>
      <c r="T592">
        <f t="shared" si="30"/>
        <v>-50180506</v>
      </c>
      <c r="U592" s="54" t="str">
        <f t="shared" si="28"/>
        <v>NA</v>
      </c>
      <c r="V592" s="24">
        <f t="shared" si="29"/>
        <v>-50180506</v>
      </c>
      <c r="W592">
        <v>5.8</v>
      </c>
    </row>
    <row r="593" spans="10:23" x14ac:dyDescent="0.3">
      <c r="J593">
        <v>70000000</v>
      </c>
      <c r="K593">
        <v>116735231</v>
      </c>
      <c r="M593">
        <v>40000000</v>
      </c>
      <c r="N593">
        <v>26404753</v>
      </c>
      <c r="Q593" t="s">
        <v>2479</v>
      </c>
      <c r="R593">
        <v>70000000</v>
      </c>
      <c r="S593">
        <v>13596911</v>
      </c>
      <c r="T593">
        <f t="shared" si="30"/>
        <v>-56403089</v>
      </c>
      <c r="U593" s="54" t="str">
        <f t="shared" si="28"/>
        <v>NA</v>
      </c>
      <c r="V593" s="24">
        <f t="shared" si="29"/>
        <v>-56403089</v>
      </c>
      <c r="W593">
        <v>6.2</v>
      </c>
    </row>
    <row r="594" spans="10:23" x14ac:dyDescent="0.3">
      <c r="J594">
        <v>40000000</v>
      </c>
      <c r="K594">
        <v>118500000</v>
      </c>
      <c r="M594">
        <v>44000000</v>
      </c>
      <c r="N594">
        <v>6105175</v>
      </c>
      <c r="Q594" t="s">
        <v>2483</v>
      </c>
      <c r="R594">
        <v>70000000</v>
      </c>
      <c r="S594">
        <v>8460990</v>
      </c>
      <c r="T594">
        <f t="shared" si="30"/>
        <v>-61539010</v>
      </c>
      <c r="U594" s="54" t="str">
        <f t="shared" si="28"/>
        <v>NA</v>
      </c>
      <c r="V594" s="24">
        <f t="shared" si="29"/>
        <v>-61539010</v>
      </c>
      <c r="W594">
        <v>5.6</v>
      </c>
    </row>
    <row r="595" spans="10:23" x14ac:dyDescent="0.3">
      <c r="J595">
        <v>40000000</v>
      </c>
      <c r="K595">
        <v>126546825</v>
      </c>
      <c r="M595">
        <v>45000000</v>
      </c>
      <c r="N595">
        <v>5664251</v>
      </c>
      <c r="Q595" t="s">
        <v>2487</v>
      </c>
      <c r="R595">
        <v>70000000</v>
      </c>
      <c r="S595">
        <v>7097125</v>
      </c>
      <c r="T595">
        <f t="shared" si="30"/>
        <v>-62902875</v>
      </c>
      <c r="U595" s="54" t="str">
        <f t="shared" si="28"/>
        <v>NA</v>
      </c>
      <c r="V595" s="24">
        <f t="shared" si="29"/>
        <v>-62902875</v>
      </c>
      <c r="W595">
        <v>5.4</v>
      </c>
    </row>
    <row r="596" spans="10:23" x14ac:dyDescent="0.3">
      <c r="J596">
        <v>40000000</v>
      </c>
      <c r="K596">
        <v>166147885</v>
      </c>
      <c r="M596">
        <v>27000000</v>
      </c>
      <c r="N596">
        <v>1260917</v>
      </c>
      <c r="Q596" t="s">
        <v>2491</v>
      </c>
      <c r="R596">
        <v>70000000</v>
      </c>
      <c r="S596">
        <v>37760080</v>
      </c>
      <c r="T596">
        <f t="shared" si="30"/>
        <v>-32239920</v>
      </c>
      <c r="U596" s="54" t="str">
        <f t="shared" si="28"/>
        <v>NA</v>
      </c>
      <c r="V596" s="24">
        <f t="shared" si="29"/>
        <v>-32239920</v>
      </c>
      <c r="W596">
        <v>6.1</v>
      </c>
    </row>
    <row r="597" spans="10:23" x14ac:dyDescent="0.3">
      <c r="J597">
        <v>38000000</v>
      </c>
      <c r="K597">
        <v>111760631</v>
      </c>
      <c r="M597">
        <v>65000000</v>
      </c>
      <c r="N597">
        <v>56083966</v>
      </c>
      <c r="Q597" t="s">
        <v>2495</v>
      </c>
      <c r="R597">
        <v>70000000</v>
      </c>
      <c r="S597">
        <v>5851188</v>
      </c>
      <c r="T597">
        <f t="shared" si="30"/>
        <v>-64148812</v>
      </c>
      <c r="U597" s="54" t="str">
        <f t="shared" si="28"/>
        <v>NA</v>
      </c>
      <c r="V597" s="24">
        <f t="shared" si="29"/>
        <v>-64148812</v>
      </c>
      <c r="W597">
        <v>4.2</v>
      </c>
    </row>
    <row r="598" spans="10:23" x14ac:dyDescent="0.3">
      <c r="J598">
        <v>40000000</v>
      </c>
      <c r="K598">
        <v>108706165</v>
      </c>
      <c r="M598">
        <v>41000000</v>
      </c>
      <c r="N598">
        <v>22108977</v>
      </c>
      <c r="Q598" t="s">
        <v>2501</v>
      </c>
      <c r="R598">
        <v>50000000</v>
      </c>
      <c r="S598">
        <v>25121291</v>
      </c>
      <c r="T598">
        <f t="shared" si="30"/>
        <v>-24878709</v>
      </c>
      <c r="U598" s="54" t="str">
        <f t="shared" si="28"/>
        <v>NA</v>
      </c>
      <c r="V598" s="24">
        <f t="shared" si="29"/>
        <v>-24878709</v>
      </c>
      <c r="W598">
        <v>6.7</v>
      </c>
    </row>
    <row r="599" spans="10:23" x14ac:dyDescent="0.3">
      <c r="J599">
        <v>40000000</v>
      </c>
      <c r="K599">
        <v>138614544</v>
      </c>
      <c r="M599">
        <v>42000000</v>
      </c>
      <c r="N599">
        <v>18600911</v>
      </c>
      <c r="Q599" t="s">
        <v>2506</v>
      </c>
      <c r="R599">
        <v>70000000</v>
      </c>
      <c r="S599">
        <v>18821279</v>
      </c>
      <c r="T599">
        <f t="shared" si="30"/>
        <v>-51178721</v>
      </c>
      <c r="U599" s="54" t="str">
        <f t="shared" si="28"/>
        <v>NA</v>
      </c>
      <c r="V599" s="24">
        <f t="shared" si="29"/>
        <v>-51178721</v>
      </c>
      <c r="W599">
        <v>4.2</v>
      </c>
    </row>
    <row r="600" spans="10:23" x14ac:dyDescent="0.3">
      <c r="J600">
        <v>40000000</v>
      </c>
      <c r="K600">
        <v>125069696</v>
      </c>
      <c r="M600">
        <v>41000000</v>
      </c>
      <c r="N600">
        <v>7204138</v>
      </c>
      <c r="Q600" t="s">
        <v>2511</v>
      </c>
      <c r="R600">
        <v>68000000</v>
      </c>
      <c r="S600">
        <v>118471320</v>
      </c>
      <c r="T600">
        <f t="shared" si="30"/>
        <v>50471320</v>
      </c>
      <c r="U600" s="54">
        <f t="shared" si="28"/>
        <v>50471320</v>
      </c>
      <c r="V600" s="24" t="str">
        <f t="shared" si="29"/>
        <v>NA</v>
      </c>
      <c r="W600">
        <v>6.4</v>
      </c>
    </row>
    <row r="601" spans="10:23" x14ac:dyDescent="0.3">
      <c r="J601">
        <v>40000000</v>
      </c>
      <c r="K601">
        <v>107458785</v>
      </c>
      <c r="M601">
        <v>40000000</v>
      </c>
      <c r="N601">
        <v>38087756</v>
      </c>
      <c r="Q601" t="s">
        <v>2515</v>
      </c>
      <c r="R601">
        <v>68000000</v>
      </c>
      <c r="S601">
        <v>300523113</v>
      </c>
      <c r="T601">
        <f t="shared" si="30"/>
        <v>232523113</v>
      </c>
      <c r="U601" s="54">
        <f t="shared" si="28"/>
        <v>232523113</v>
      </c>
      <c r="V601" s="24" t="str">
        <f t="shared" si="29"/>
        <v>NA</v>
      </c>
      <c r="W601">
        <v>4.9000000000000004</v>
      </c>
    </row>
    <row r="602" spans="10:23" x14ac:dyDescent="0.3">
      <c r="J602">
        <v>40000000</v>
      </c>
      <c r="K602">
        <v>102310175</v>
      </c>
      <c r="M602">
        <v>40000000</v>
      </c>
      <c r="N602">
        <v>37752931</v>
      </c>
      <c r="Q602" t="s">
        <v>2518</v>
      </c>
      <c r="R602">
        <v>68000000</v>
      </c>
      <c r="S602">
        <v>71069884</v>
      </c>
      <c r="T602">
        <f t="shared" si="30"/>
        <v>3069884</v>
      </c>
      <c r="U602" s="54">
        <f t="shared" si="28"/>
        <v>3069884</v>
      </c>
      <c r="V602" s="24" t="str">
        <f t="shared" si="29"/>
        <v>NA</v>
      </c>
      <c r="W602">
        <v>6.8</v>
      </c>
    </row>
    <row r="603" spans="10:23" x14ac:dyDescent="0.3">
      <c r="J603">
        <v>40000000</v>
      </c>
      <c r="K603">
        <v>96917897</v>
      </c>
      <c r="M603">
        <v>40000000</v>
      </c>
      <c r="N603">
        <v>37371385</v>
      </c>
      <c r="Q603" t="s">
        <v>2521</v>
      </c>
      <c r="R603">
        <v>69000000</v>
      </c>
      <c r="S603">
        <v>251501645</v>
      </c>
      <c r="T603">
        <f t="shared" si="30"/>
        <v>182501645</v>
      </c>
      <c r="U603" s="54">
        <f t="shared" si="28"/>
        <v>182501645</v>
      </c>
      <c r="V603" s="24" t="str">
        <f t="shared" si="29"/>
        <v>NA</v>
      </c>
      <c r="W603">
        <v>7.7</v>
      </c>
    </row>
    <row r="604" spans="10:23" x14ac:dyDescent="0.3">
      <c r="J604">
        <v>40000000</v>
      </c>
      <c r="K604">
        <v>93952276</v>
      </c>
      <c r="M604">
        <v>40000000</v>
      </c>
      <c r="N604">
        <v>37101011</v>
      </c>
      <c r="Q604" t="s">
        <v>2523</v>
      </c>
      <c r="R604">
        <v>68000000</v>
      </c>
      <c r="S604">
        <v>35324232</v>
      </c>
      <c r="T604">
        <f t="shared" si="30"/>
        <v>-32675768</v>
      </c>
      <c r="U604" s="54" t="str">
        <f t="shared" si="28"/>
        <v>NA</v>
      </c>
      <c r="V604" s="24">
        <f t="shared" si="29"/>
        <v>-32675768</v>
      </c>
      <c r="W604">
        <v>5.6</v>
      </c>
    </row>
    <row r="605" spans="10:23" x14ac:dyDescent="0.3">
      <c r="J605">
        <v>45000000</v>
      </c>
      <c r="K605">
        <v>90703745</v>
      </c>
      <c r="M605">
        <v>40000000</v>
      </c>
      <c r="N605">
        <v>38176892</v>
      </c>
      <c r="Q605" t="s">
        <v>2529</v>
      </c>
      <c r="R605">
        <v>68000000</v>
      </c>
      <c r="S605">
        <v>81257500</v>
      </c>
      <c r="T605">
        <f t="shared" si="30"/>
        <v>13257500</v>
      </c>
      <c r="U605" s="54">
        <f t="shared" si="28"/>
        <v>13257500</v>
      </c>
      <c r="V605" s="24" t="str">
        <f t="shared" si="29"/>
        <v>NA</v>
      </c>
      <c r="W605">
        <v>6.4</v>
      </c>
    </row>
    <row r="606" spans="10:23" x14ac:dyDescent="0.3">
      <c r="J606">
        <v>40000000</v>
      </c>
      <c r="K606">
        <v>89138076</v>
      </c>
      <c r="M606">
        <v>40000000</v>
      </c>
      <c r="N606">
        <v>36283504</v>
      </c>
      <c r="Q606" t="s">
        <v>2531</v>
      </c>
      <c r="R606">
        <v>70000000</v>
      </c>
      <c r="S606">
        <v>617840</v>
      </c>
      <c r="T606">
        <f t="shared" si="30"/>
        <v>-69382160</v>
      </c>
      <c r="U606" s="54" t="str">
        <f t="shared" si="28"/>
        <v>NA</v>
      </c>
      <c r="V606" s="24">
        <f t="shared" si="29"/>
        <v>-69382160</v>
      </c>
      <c r="W606">
        <v>7.2</v>
      </c>
    </row>
    <row r="607" spans="10:23" x14ac:dyDescent="0.3">
      <c r="J607">
        <v>40000000</v>
      </c>
      <c r="K607">
        <v>87666629</v>
      </c>
      <c r="M607">
        <v>38000000</v>
      </c>
      <c r="N607">
        <v>35183792</v>
      </c>
      <c r="Q607" t="s">
        <v>2538</v>
      </c>
      <c r="R607">
        <v>65000000</v>
      </c>
      <c r="S607">
        <v>29655590</v>
      </c>
      <c r="T607">
        <f t="shared" si="30"/>
        <v>-35344410</v>
      </c>
      <c r="U607" s="54" t="str">
        <f t="shared" si="28"/>
        <v>NA</v>
      </c>
      <c r="V607" s="24">
        <f t="shared" si="29"/>
        <v>-35344410</v>
      </c>
      <c r="W607">
        <v>6</v>
      </c>
    </row>
    <row r="608" spans="10:23" x14ac:dyDescent="0.3">
      <c r="J608">
        <v>40000000</v>
      </c>
      <c r="K608">
        <v>90353764</v>
      </c>
      <c r="M608">
        <v>40000000</v>
      </c>
      <c r="N608">
        <v>38543473</v>
      </c>
      <c r="Q608" t="s">
        <v>2541</v>
      </c>
      <c r="R608">
        <v>36000000</v>
      </c>
      <c r="S608">
        <v>45045037</v>
      </c>
      <c r="T608">
        <f t="shared" si="30"/>
        <v>9045037</v>
      </c>
      <c r="U608" s="54">
        <f t="shared" si="28"/>
        <v>9045037</v>
      </c>
      <c r="V608" s="24" t="str">
        <f t="shared" si="29"/>
        <v>NA</v>
      </c>
      <c r="W608">
        <v>5.9</v>
      </c>
    </row>
    <row r="609" spans="10:23" x14ac:dyDescent="0.3">
      <c r="J609">
        <v>40000000</v>
      </c>
      <c r="K609">
        <v>82522790</v>
      </c>
      <c r="M609">
        <v>60000000</v>
      </c>
      <c r="N609">
        <v>36037909</v>
      </c>
      <c r="Q609" t="s">
        <v>2545</v>
      </c>
      <c r="R609">
        <v>68000000</v>
      </c>
      <c r="S609">
        <v>28965197</v>
      </c>
      <c r="T609">
        <f t="shared" si="30"/>
        <v>-39034803</v>
      </c>
      <c r="U609" s="54" t="str">
        <f t="shared" si="28"/>
        <v>NA</v>
      </c>
      <c r="V609" s="24">
        <f t="shared" si="29"/>
        <v>-39034803</v>
      </c>
      <c r="W609">
        <v>7.9</v>
      </c>
    </row>
    <row r="610" spans="10:23" x14ac:dyDescent="0.3">
      <c r="J610">
        <v>40000000</v>
      </c>
      <c r="K610">
        <v>94125426</v>
      </c>
      <c r="M610">
        <v>40000000</v>
      </c>
      <c r="N610">
        <v>33864342</v>
      </c>
      <c r="Q610" t="s">
        <v>2547</v>
      </c>
      <c r="R610">
        <v>70000000</v>
      </c>
      <c r="S610">
        <v>39380442</v>
      </c>
      <c r="T610">
        <f t="shared" si="30"/>
        <v>-30619558</v>
      </c>
      <c r="U610" s="54" t="str">
        <f t="shared" si="28"/>
        <v>NA</v>
      </c>
      <c r="V610" s="24">
        <f t="shared" si="29"/>
        <v>-30619558</v>
      </c>
      <c r="W610">
        <v>7.1</v>
      </c>
    </row>
    <row r="611" spans="10:23" x14ac:dyDescent="0.3">
      <c r="J611">
        <v>40000000</v>
      </c>
      <c r="K611">
        <v>95001343</v>
      </c>
      <c r="M611">
        <v>40000000</v>
      </c>
      <c r="N611">
        <v>33508922</v>
      </c>
      <c r="Q611" t="s">
        <v>2551</v>
      </c>
      <c r="R611">
        <v>69000000</v>
      </c>
      <c r="S611">
        <v>37516013</v>
      </c>
      <c r="T611">
        <f t="shared" si="30"/>
        <v>-31483987</v>
      </c>
      <c r="U611" s="54" t="str">
        <f t="shared" si="28"/>
        <v>NA</v>
      </c>
      <c r="V611" s="24">
        <f t="shared" si="29"/>
        <v>-31483987</v>
      </c>
      <c r="W611">
        <v>5.9</v>
      </c>
    </row>
    <row r="612" spans="10:23" x14ac:dyDescent="0.3">
      <c r="J612">
        <v>40000000</v>
      </c>
      <c r="K612">
        <v>81292135</v>
      </c>
      <c r="M612">
        <v>40000000</v>
      </c>
      <c r="N612">
        <v>32853640</v>
      </c>
      <c r="Q612" t="s">
        <v>2553</v>
      </c>
      <c r="R612">
        <v>66000000</v>
      </c>
      <c r="S612">
        <v>87704396</v>
      </c>
      <c r="T612">
        <f t="shared" si="30"/>
        <v>21704396</v>
      </c>
      <c r="U612" s="54">
        <f t="shared" si="28"/>
        <v>21704396</v>
      </c>
      <c r="V612" s="24" t="str">
        <f t="shared" si="29"/>
        <v>NA</v>
      </c>
      <c r="W612">
        <v>6.2</v>
      </c>
    </row>
    <row r="613" spans="10:23" x14ac:dyDescent="0.3">
      <c r="J613">
        <v>35000000</v>
      </c>
      <c r="K613">
        <v>86208010</v>
      </c>
      <c r="M613">
        <v>40000000</v>
      </c>
      <c r="N613">
        <v>31836745</v>
      </c>
      <c r="Q613" t="s">
        <v>2557</v>
      </c>
      <c r="R613">
        <v>66000000</v>
      </c>
      <c r="S613">
        <v>83892374</v>
      </c>
      <c r="T613">
        <f t="shared" si="30"/>
        <v>17892374</v>
      </c>
      <c r="U613" s="54">
        <f t="shared" si="28"/>
        <v>17892374</v>
      </c>
      <c r="V613" s="24" t="str">
        <f t="shared" si="29"/>
        <v>NA</v>
      </c>
      <c r="W613">
        <v>7</v>
      </c>
    </row>
    <row r="614" spans="10:23" x14ac:dyDescent="0.3">
      <c r="J614">
        <v>40000000</v>
      </c>
      <c r="K614">
        <v>81593527</v>
      </c>
      <c r="M614">
        <v>40000000</v>
      </c>
      <c r="N614">
        <v>30993544</v>
      </c>
      <c r="Q614" t="s">
        <v>2561</v>
      </c>
      <c r="R614">
        <v>35000000</v>
      </c>
      <c r="S614">
        <v>5932060</v>
      </c>
      <c r="T614">
        <f t="shared" si="30"/>
        <v>-29067940</v>
      </c>
      <c r="U614" s="54" t="str">
        <f t="shared" si="28"/>
        <v>NA</v>
      </c>
      <c r="V614" s="24">
        <f t="shared" si="29"/>
        <v>-29067940</v>
      </c>
      <c r="W614">
        <v>5.4</v>
      </c>
    </row>
    <row r="615" spans="10:23" x14ac:dyDescent="0.3">
      <c r="J615">
        <v>35000000</v>
      </c>
      <c r="K615">
        <v>75274748</v>
      </c>
      <c r="M615">
        <v>40000000</v>
      </c>
      <c r="N615">
        <v>30981850</v>
      </c>
      <c r="Q615" t="s">
        <v>2565</v>
      </c>
      <c r="R615">
        <v>70000000</v>
      </c>
      <c r="S615">
        <v>216119491</v>
      </c>
      <c r="T615">
        <f t="shared" si="30"/>
        <v>146119491</v>
      </c>
      <c r="U615" s="54">
        <f t="shared" si="28"/>
        <v>146119491</v>
      </c>
      <c r="V615" s="24" t="str">
        <f t="shared" si="29"/>
        <v>NA</v>
      </c>
      <c r="W615">
        <v>8.6</v>
      </c>
    </row>
    <row r="616" spans="10:23" x14ac:dyDescent="0.3">
      <c r="J616">
        <v>40000000</v>
      </c>
      <c r="K616">
        <v>90835030</v>
      </c>
      <c r="M616">
        <v>40000000</v>
      </c>
      <c r="N616">
        <v>30199105</v>
      </c>
      <c r="Q616" t="s">
        <v>2567</v>
      </c>
      <c r="R616">
        <v>66000000</v>
      </c>
      <c r="S616">
        <v>43568507</v>
      </c>
      <c r="T616">
        <f t="shared" si="30"/>
        <v>-22431493</v>
      </c>
      <c r="U616" s="54" t="str">
        <f t="shared" si="28"/>
        <v>NA</v>
      </c>
      <c r="V616" s="24">
        <f t="shared" si="29"/>
        <v>-22431493</v>
      </c>
      <c r="W616">
        <v>6.5</v>
      </c>
    </row>
    <row r="617" spans="10:23" x14ac:dyDescent="0.3">
      <c r="J617">
        <v>40000000</v>
      </c>
      <c r="K617">
        <v>72455275</v>
      </c>
      <c r="M617">
        <v>40000000</v>
      </c>
      <c r="N617">
        <v>29077547</v>
      </c>
      <c r="Q617" t="s">
        <v>2570</v>
      </c>
      <c r="R617">
        <v>70000000</v>
      </c>
      <c r="S617">
        <v>182805123</v>
      </c>
      <c r="T617">
        <f t="shared" si="30"/>
        <v>112805123</v>
      </c>
      <c r="U617" s="54">
        <f t="shared" si="28"/>
        <v>112805123</v>
      </c>
      <c r="V617" s="24" t="str">
        <f t="shared" si="29"/>
        <v>NA</v>
      </c>
      <c r="W617">
        <v>6.4</v>
      </c>
    </row>
    <row r="618" spans="10:23" x14ac:dyDescent="0.3">
      <c r="J618">
        <v>40000000</v>
      </c>
      <c r="K618">
        <v>75305995</v>
      </c>
      <c r="M618">
        <v>40000000</v>
      </c>
      <c r="N618">
        <v>29374178</v>
      </c>
      <c r="Q618" t="s">
        <v>2573</v>
      </c>
      <c r="R618">
        <v>59000000</v>
      </c>
      <c r="S618">
        <v>176387405</v>
      </c>
      <c r="T618">
        <f t="shared" si="30"/>
        <v>117387405</v>
      </c>
      <c r="U618" s="54">
        <f t="shared" si="28"/>
        <v>117387405</v>
      </c>
      <c r="V618" s="24" t="str">
        <f t="shared" si="29"/>
        <v>NA</v>
      </c>
      <c r="W618">
        <v>7.6</v>
      </c>
    </row>
    <row r="619" spans="10:23" x14ac:dyDescent="0.3">
      <c r="J619">
        <v>40000000</v>
      </c>
      <c r="K619">
        <v>74098862</v>
      </c>
      <c r="M619">
        <v>40000000</v>
      </c>
      <c r="N619">
        <v>28535768</v>
      </c>
      <c r="Q619" t="s">
        <v>2575</v>
      </c>
      <c r="R619">
        <v>68000000</v>
      </c>
      <c r="S619">
        <v>33685268</v>
      </c>
      <c r="T619">
        <f t="shared" si="30"/>
        <v>-34314732</v>
      </c>
      <c r="U619" s="54" t="str">
        <f t="shared" si="28"/>
        <v>NA</v>
      </c>
      <c r="V619" s="24">
        <f t="shared" si="29"/>
        <v>-34314732</v>
      </c>
      <c r="W619">
        <v>5.5</v>
      </c>
    </row>
    <row r="620" spans="10:23" x14ac:dyDescent="0.3">
      <c r="J620">
        <v>40000000</v>
      </c>
      <c r="K620">
        <v>72266306</v>
      </c>
      <c r="M620">
        <v>40000000</v>
      </c>
      <c r="N620">
        <v>27663982</v>
      </c>
      <c r="Q620" t="s">
        <v>2579</v>
      </c>
      <c r="R620">
        <v>65000000</v>
      </c>
      <c r="S620">
        <v>182204440</v>
      </c>
      <c r="T620">
        <f t="shared" si="30"/>
        <v>117204440</v>
      </c>
      <c r="U620" s="54">
        <f t="shared" si="28"/>
        <v>117204440</v>
      </c>
      <c r="V620" s="24" t="str">
        <f t="shared" si="29"/>
        <v>NA</v>
      </c>
      <c r="W620">
        <v>7.4</v>
      </c>
    </row>
    <row r="621" spans="10:23" x14ac:dyDescent="0.3">
      <c r="J621">
        <v>40000000</v>
      </c>
      <c r="K621">
        <v>71347010</v>
      </c>
      <c r="M621">
        <v>40000000</v>
      </c>
      <c r="N621">
        <v>27053815</v>
      </c>
      <c r="Q621" t="s">
        <v>2581</v>
      </c>
      <c r="R621">
        <v>63000000</v>
      </c>
      <c r="S621">
        <v>171383253</v>
      </c>
      <c r="T621">
        <f t="shared" si="30"/>
        <v>108383253</v>
      </c>
      <c r="U621" s="54">
        <f t="shared" si="28"/>
        <v>108383253</v>
      </c>
      <c r="V621" s="24" t="str">
        <f t="shared" si="29"/>
        <v>NA</v>
      </c>
      <c r="W621">
        <v>8.6999999999999993</v>
      </c>
    </row>
    <row r="622" spans="10:23" x14ac:dyDescent="0.3">
      <c r="J622">
        <v>40000000</v>
      </c>
      <c r="K622">
        <v>70836296</v>
      </c>
      <c r="M622">
        <v>35000000</v>
      </c>
      <c r="N622">
        <v>26814957</v>
      </c>
      <c r="Q622" t="s">
        <v>2585</v>
      </c>
      <c r="R622">
        <v>62000000</v>
      </c>
      <c r="S622">
        <v>172071312</v>
      </c>
      <c r="T622">
        <f t="shared" si="30"/>
        <v>110071312</v>
      </c>
      <c r="U622" s="54">
        <f t="shared" si="28"/>
        <v>110071312</v>
      </c>
      <c r="V622" s="24" t="str">
        <f t="shared" si="29"/>
        <v>NA</v>
      </c>
      <c r="W622">
        <v>7.6</v>
      </c>
    </row>
    <row r="623" spans="10:23" x14ac:dyDescent="0.3">
      <c r="J623">
        <v>40000000</v>
      </c>
      <c r="K623">
        <v>70405498</v>
      </c>
      <c r="M623">
        <v>40000000</v>
      </c>
      <c r="N623">
        <v>25178165</v>
      </c>
      <c r="Q623" t="s">
        <v>2589</v>
      </c>
      <c r="R623">
        <v>60000000</v>
      </c>
      <c r="S623">
        <v>139225854</v>
      </c>
      <c r="T623">
        <f t="shared" si="30"/>
        <v>79225854</v>
      </c>
      <c r="U623" s="54">
        <f t="shared" si="28"/>
        <v>79225854</v>
      </c>
      <c r="V623" s="24" t="str">
        <f t="shared" si="29"/>
        <v>NA</v>
      </c>
      <c r="W623">
        <v>5.5</v>
      </c>
    </row>
    <row r="624" spans="10:23" x14ac:dyDescent="0.3">
      <c r="J624">
        <v>40000000</v>
      </c>
      <c r="K624">
        <v>70163652</v>
      </c>
      <c r="M624">
        <v>40000000</v>
      </c>
      <c r="N624">
        <v>25117498</v>
      </c>
      <c r="Q624" t="s">
        <v>2595</v>
      </c>
      <c r="R624">
        <v>61000000</v>
      </c>
      <c r="S624">
        <v>148775460</v>
      </c>
      <c r="T624">
        <f t="shared" si="30"/>
        <v>87775460</v>
      </c>
      <c r="U624" s="54">
        <f t="shared" si="28"/>
        <v>87775460</v>
      </c>
      <c r="V624" s="24" t="str">
        <f t="shared" si="29"/>
        <v>NA</v>
      </c>
      <c r="W624">
        <v>7.6</v>
      </c>
    </row>
    <row r="625" spans="10:23" x14ac:dyDescent="0.3">
      <c r="J625">
        <v>34000000</v>
      </c>
      <c r="K625">
        <v>66808615</v>
      </c>
      <c r="M625">
        <v>500000</v>
      </c>
      <c r="N625">
        <v>32645</v>
      </c>
      <c r="Q625" t="s">
        <v>2598</v>
      </c>
      <c r="R625">
        <v>65000000</v>
      </c>
      <c r="S625">
        <v>115731542</v>
      </c>
      <c r="T625">
        <f t="shared" si="30"/>
        <v>50731542</v>
      </c>
      <c r="U625" s="54">
        <f t="shared" si="28"/>
        <v>50731542</v>
      </c>
      <c r="V625" s="24" t="str">
        <f t="shared" si="29"/>
        <v>NA</v>
      </c>
      <c r="W625">
        <v>6.5</v>
      </c>
    </row>
    <row r="626" spans="10:23" x14ac:dyDescent="0.3">
      <c r="J626">
        <v>20000000</v>
      </c>
      <c r="K626">
        <v>64149837</v>
      </c>
      <c r="M626">
        <v>40000000</v>
      </c>
      <c r="N626">
        <v>24332324</v>
      </c>
      <c r="Q626" t="s">
        <v>2602</v>
      </c>
      <c r="R626">
        <v>65000000</v>
      </c>
      <c r="S626">
        <v>100468793</v>
      </c>
      <c r="T626">
        <f t="shared" si="30"/>
        <v>35468793</v>
      </c>
      <c r="U626" s="54">
        <f t="shared" si="28"/>
        <v>35468793</v>
      </c>
      <c r="V626" s="24" t="str">
        <f t="shared" si="29"/>
        <v>NA</v>
      </c>
      <c r="W626">
        <v>6.9</v>
      </c>
    </row>
    <row r="627" spans="10:23" x14ac:dyDescent="0.3">
      <c r="J627">
        <v>40000000</v>
      </c>
      <c r="K627">
        <v>83906114</v>
      </c>
      <c r="M627">
        <v>40000000</v>
      </c>
      <c r="N627">
        <v>36665854</v>
      </c>
      <c r="Q627" t="s">
        <v>2605</v>
      </c>
      <c r="R627">
        <v>65000000</v>
      </c>
      <c r="S627">
        <v>93771072</v>
      </c>
      <c r="T627">
        <f t="shared" si="30"/>
        <v>28771072</v>
      </c>
      <c r="U627" s="54">
        <f t="shared" si="28"/>
        <v>28771072</v>
      </c>
      <c r="V627" s="24" t="str">
        <f t="shared" si="29"/>
        <v>NA</v>
      </c>
      <c r="W627">
        <v>6.7</v>
      </c>
    </row>
    <row r="628" spans="10:23" x14ac:dyDescent="0.3">
      <c r="J628">
        <v>40000000</v>
      </c>
      <c r="K628">
        <v>66466372</v>
      </c>
      <c r="M628">
        <v>40000000</v>
      </c>
      <c r="N628">
        <v>22717758</v>
      </c>
      <c r="Q628" t="s">
        <v>2609</v>
      </c>
      <c r="R628">
        <v>65000000</v>
      </c>
      <c r="S628">
        <v>100448498</v>
      </c>
      <c r="T628">
        <f t="shared" si="30"/>
        <v>35448498</v>
      </c>
      <c r="U628" s="54">
        <f t="shared" si="28"/>
        <v>35448498</v>
      </c>
      <c r="V628" s="24" t="str">
        <f t="shared" si="29"/>
        <v>NA</v>
      </c>
      <c r="W628">
        <v>6.6</v>
      </c>
    </row>
    <row r="629" spans="10:23" x14ac:dyDescent="0.3">
      <c r="J629">
        <v>40000000</v>
      </c>
      <c r="K629">
        <v>72306065</v>
      </c>
      <c r="M629">
        <v>60000000</v>
      </c>
      <c r="N629">
        <v>22433915</v>
      </c>
      <c r="Q629" t="s">
        <v>2612</v>
      </c>
      <c r="R629">
        <v>65000000</v>
      </c>
      <c r="S629">
        <v>115603980</v>
      </c>
      <c r="T629">
        <f t="shared" si="30"/>
        <v>50603980</v>
      </c>
      <c r="U629" s="54">
        <f t="shared" si="28"/>
        <v>50603980</v>
      </c>
      <c r="V629" s="24" t="str">
        <f t="shared" si="29"/>
        <v>NA</v>
      </c>
      <c r="W629">
        <v>7.2</v>
      </c>
    </row>
    <row r="630" spans="10:23" x14ac:dyDescent="0.3">
      <c r="J630">
        <v>40000000</v>
      </c>
      <c r="K630">
        <v>59068786</v>
      </c>
      <c r="M630">
        <v>60000000</v>
      </c>
      <c r="N630">
        <v>22326247</v>
      </c>
      <c r="Q630" t="s">
        <v>2617</v>
      </c>
      <c r="R630">
        <v>65000000</v>
      </c>
      <c r="S630">
        <v>90454043</v>
      </c>
      <c r="T630">
        <f t="shared" si="30"/>
        <v>25454043</v>
      </c>
      <c r="U630" s="54">
        <f t="shared" si="28"/>
        <v>25454043</v>
      </c>
      <c r="V630" s="24" t="str">
        <f t="shared" si="29"/>
        <v>NA</v>
      </c>
      <c r="W630">
        <v>6.4</v>
      </c>
    </row>
    <row r="631" spans="10:23" x14ac:dyDescent="0.3">
      <c r="J631">
        <v>50000000</v>
      </c>
      <c r="K631">
        <v>57887882</v>
      </c>
      <c r="M631">
        <v>40000000</v>
      </c>
      <c r="N631">
        <v>21176322</v>
      </c>
      <c r="Q631" t="s">
        <v>2622</v>
      </c>
      <c r="R631">
        <v>70000000</v>
      </c>
      <c r="S631">
        <v>84049211</v>
      </c>
      <c r="T631">
        <f t="shared" si="30"/>
        <v>14049211</v>
      </c>
      <c r="U631" s="54">
        <f t="shared" si="28"/>
        <v>14049211</v>
      </c>
      <c r="V631" s="24" t="str">
        <f t="shared" si="29"/>
        <v>NA</v>
      </c>
      <c r="W631">
        <v>6.4</v>
      </c>
    </row>
    <row r="632" spans="10:23" x14ac:dyDescent="0.3">
      <c r="J632">
        <v>40000000</v>
      </c>
      <c r="K632">
        <v>53955614</v>
      </c>
      <c r="M632">
        <v>40000000</v>
      </c>
      <c r="N632">
        <v>20300000</v>
      </c>
      <c r="Q632" t="s">
        <v>2626</v>
      </c>
      <c r="R632">
        <v>50000000</v>
      </c>
      <c r="S632">
        <v>70450000</v>
      </c>
      <c r="T632">
        <f t="shared" si="30"/>
        <v>20450000</v>
      </c>
      <c r="U632" s="54">
        <f t="shared" si="28"/>
        <v>20450000</v>
      </c>
      <c r="V632" s="24" t="str">
        <f t="shared" si="29"/>
        <v>NA</v>
      </c>
      <c r="W632">
        <v>6</v>
      </c>
    </row>
    <row r="633" spans="10:23" x14ac:dyDescent="0.3">
      <c r="J633">
        <v>40000000</v>
      </c>
      <c r="K633">
        <v>54967359</v>
      </c>
      <c r="M633">
        <v>45000000</v>
      </c>
      <c r="N633">
        <v>20302961</v>
      </c>
      <c r="Q633" t="s">
        <v>2629</v>
      </c>
      <c r="R633">
        <v>60000000</v>
      </c>
      <c r="S633">
        <v>69688384</v>
      </c>
      <c r="T633">
        <f t="shared" si="30"/>
        <v>9688384</v>
      </c>
      <c r="U633" s="54">
        <f t="shared" si="28"/>
        <v>9688384</v>
      </c>
      <c r="V633" s="24" t="str">
        <f t="shared" si="29"/>
        <v>NA</v>
      </c>
      <c r="W633">
        <v>6.1</v>
      </c>
    </row>
    <row r="634" spans="10:23" x14ac:dyDescent="0.3">
      <c r="J634">
        <v>35000000</v>
      </c>
      <c r="K634">
        <v>54228104</v>
      </c>
      <c r="M634">
        <v>40000000</v>
      </c>
      <c r="N634">
        <v>15962471</v>
      </c>
      <c r="Q634" t="s">
        <v>2633</v>
      </c>
      <c r="R634">
        <v>63000000</v>
      </c>
      <c r="S634">
        <v>70236496</v>
      </c>
      <c r="T634">
        <f t="shared" si="30"/>
        <v>7236496</v>
      </c>
      <c r="U634" s="54">
        <f t="shared" si="28"/>
        <v>7236496</v>
      </c>
      <c r="V634" s="24" t="str">
        <f t="shared" si="29"/>
        <v>NA</v>
      </c>
      <c r="W634">
        <v>6</v>
      </c>
    </row>
    <row r="635" spans="10:23" x14ac:dyDescent="0.3">
      <c r="J635">
        <v>40000000</v>
      </c>
      <c r="K635">
        <v>57981889</v>
      </c>
      <c r="M635">
        <v>40000000</v>
      </c>
      <c r="N635">
        <v>14942422</v>
      </c>
      <c r="Q635" t="s">
        <v>2636</v>
      </c>
      <c r="R635">
        <v>65000000</v>
      </c>
      <c r="S635">
        <v>63695760</v>
      </c>
      <c r="T635">
        <f t="shared" si="30"/>
        <v>-1304240</v>
      </c>
      <c r="U635" s="54" t="str">
        <f t="shared" si="28"/>
        <v>NA</v>
      </c>
      <c r="V635" s="24">
        <f t="shared" si="29"/>
        <v>-1304240</v>
      </c>
      <c r="W635">
        <v>6.4</v>
      </c>
    </row>
    <row r="636" spans="10:23" x14ac:dyDescent="0.3">
      <c r="J636">
        <v>30000000</v>
      </c>
      <c r="K636">
        <v>61094903</v>
      </c>
      <c r="M636">
        <v>40000000</v>
      </c>
      <c r="N636">
        <v>14967182</v>
      </c>
      <c r="Q636" t="s">
        <v>2639</v>
      </c>
      <c r="R636">
        <v>65000000</v>
      </c>
      <c r="S636">
        <v>59617068</v>
      </c>
      <c r="T636">
        <f t="shared" si="30"/>
        <v>-5382932</v>
      </c>
      <c r="U636" s="54" t="str">
        <f t="shared" si="28"/>
        <v>NA</v>
      </c>
      <c r="V636" s="24">
        <f t="shared" si="29"/>
        <v>-5382932</v>
      </c>
      <c r="W636">
        <v>6.4</v>
      </c>
    </row>
    <row r="637" spans="10:23" x14ac:dyDescent="0.3">
      <c r="J637">
        <v>40000000</v>
      </c>
      <c r="K637">
        <v>53082743</v>
      </c>
      <c r="M637">
        <v>45000000</v>
      </c>
      <c r="N637">
        <v>18996755</v>
      </c>
      <c r="Q637" t="s">
        <v>2643</v>
      </c>
      <c r="R637">
        <v>65000000</v>
      </c>
      <c r="S637">
        <v>55637680</v>
      </c>
      <c r="T637">
        <f t="shared" si="30"/>
        <v>-9362320</v>
      </c>
      <c r="U637" s="54" t="str">
        <f t="shared" si="28"/>
        <v>NA</v>
      </c>
      <c r="V637" s="24">
        <f t="shared" si="29"/>
        <v>-9362320</v>
      </c>
      <c r="W637">
        <v>7.3</v>
      </c>
    </row>
    <row r="638" spans="10:23" x14ac:dyDescent="0.3">
      <c r="J638">
        <v>42000000</v>
      </c>
      <c r="K638">
        <v>54414716</v>
      </c>
      <c r="M638">
        <v>51000000</v>
      </c>
      <c r="N638">
        <v>14375181</v>
      </c>
      <c r="Q638" t="s">
        <v>2647</v>
      </c>
      <c r="R638">
        <v>65000000</v>
      </c>
      <c r="S638">
        <v>85911262</v>
      </c>
      <c r="T638">
        <f t="shared" si="30"/>
        <v>20911262</v>
      </c>
      <c r="U638" s="54">
        <f t="shared" si="28"/>
        <v>20911262</v>
      </c>
      <c r="V638" s="24" t="str">
        <f t="shared" si="29"/>
        <v>NA</v>
      </c>
      <c r="W638">
        <v>5.2</v>
      </c>
    </row>
    <row r="639" spans="10:23" x14ac:dyDescent="0.3">
      <c r="J639">
        <v>40000000</v>
      </c>
      <c r="K639">
        <v>57011847</v>
      </c>
      <c r="M639">
        <v>40000000</v>
      </c>
      <c r="N639">
        <v>20999103</v>
      </c>
      <c r="Q639" t="s">
        <v>2652</v>
      </c>
      <c r="R639">
        <v>50100000</v>
      </c>
      <c r="S639">
        <v>53846915</v>
      </c>
      <c r="T639">
        <f t="shared" si="30"/>
        <v>3746915</v>
      </c>
      <c r="U639" s="54">
        <f t="shared" si="28"/>
        <v>3746915</v>
      </c>
      <c r="V639" s="24" t="str">
        <f t="shared" si="29"/>
        <v>NA</v>
      </c>
      <c r="W639">
        <v>6.6</v>
      </c>
    </row>
    <row r="640" spans="10:23" x14ac:dyDescent="0.3">
      <c r="J640">
        <v>40000000</v>
      </c>
      <c r="K640">
        <v>50859889</v>
      </c>
      <c r="M640">
        <v>40000000</v>
      </c>
      <c r="N640">
        <v>14448589</v>
      </c>
      <c r="Q640" t="s">
        <v>2656</v>
      </c>
      <c r="R640">
        <v>65000000</v>
      </c>
      <c r="S640">
        <v>54758461</v>
      </c>
      <c r="T640">
        <f t="shared" si="30"/>
        <v>-10241539</v>
      </c>
      <c r="U640" s="54" t="str">
        <f t="shared" si="28"/>
        <v>NA</v>
      </c>
      <c r="V640" s="24">
        <f t="shared" si="29"/>
        <v>-10241539</v>
      </c>
      <c r="W640">
        <v>6.3</v>
      </c>
    </row>
    <row r="641" spans="10:23" x14ac:dyDescent="0.3">
      <c r="J641">
        <v>30000000</v>
      </c>
      <c r="K641">
        <v>51185897</v>
      </c>
      <c r="M641">
        <v>40000000</v>
      </c>
      <c r="N641">
        <v>14358033</v>
      </c>
      <c r="Q641" t="s">
        <v>2660</v>
      </c>
      <c r="R641">
        <v>65000000</v>
      </c>
      <c r="S641">
        <v>52397389</v>
      </c>
      <c r="T641">
        <f t="shared" si="30"/>
        <v>-12602611</v>
      </c>
      <c r="U641" s="54" t="str">
        <f t="shared" si="28"/>
        <v>NA</v>
      </c>
      <c r="V641" s="24">
        <f t="shared" si="29"/>
        <v>-12602611</v>
      </c>
      <c r="W641">
        <v>5.9</v>
      </c>
    </row>
    <row r="642" spans="10:23" x14ac:dyDescent="0.3">
      <c r="J642">
        <v>40000000</v>
      </c>
      <c r="K642">
        <v>52000688</v>
      </c>
      <c r="M642">
        <v>77000000</v>
      </c>
      <c r="N642">
        <v>33201661</v>
      </c>
      <c r="Q642" t="s">
        <v>2664</v>
      </c>
      <c r="R642">
        <v>65000000</v>
      </c>
      <c r="S642">
        <v>38966057</v>
      </c>
      <c r="T642">
        <f t="shared" si="30"/>
        <v>-26033943</v>
      </c>
      <c r="U642" s="54" t="str">
        <f t="shared" si="28"/>
        <v>NA</v>
      </c>
      <c r="V642" s="24">
        <f t="shared" si="29"/>
        <v>-26033943</v>
      </c>
      <c r="W642">
        <v>6.7</v>
      </c>
    </row>
    <row r="643" spans="10:23" x14ac:dyDescent="0.3">
      <c r="J643">
        <v>40000000</v>
      </c>
      <c r="K643">
        <v>49851591</v>
      </c>
      <c r="M643">
        <v>30000000</v>
      </c>
      <c r="N643">
        <v>14018364</v>
      </c>
      <c r="Q643" t="s">
        <v>2669</v>
      </c>
      <c r="R643">
        <v>65000000</v>
      </c>
      <c r="S643">
        <v>42345531</v>
      </c>
      <c r="T643">
        <f t="shared" si="30"/>
        <v>-22654469</v>
      </c>
      <c r="U643" s="54" t="str">
        <f t="shared" ref="U643:U706" si="31">IF(T643&gt;0,T643,"NA")</f>
        <v>NA</v>
      </c>
      <c r="V643" s="24">
        <f t="shared" ref="V643:V706" si="32">IF(T643&lt;0,T643,"NA")</f>
        <v>-22654469</v>
      </c>
      <c r="W643">
        <v>5.4</v>
      </c>
    </row>
    <row r="644" spans="10:23" x14ac:dyDescent="0.3">
      <c r="J644">
        <v>40000000</v>
      </c>
      <c r="K644">
        <v>47781388</v>
      </c>
      <c r="M644">
        <v>60000000</v>
      </c>
      <c r="N644">
        <v>13395939</v>
      </c>
      <c r="Q644" t="s">
        <v>2671</v>
      </c>
      <c r="R644">
        <v>45000000</v>
      </c>
      <c r="S644">
        <v>36064910</v>
      </c>
      <c r="T644">
        <f t="shared" ref="T644:T707" si="33">S644-R644</f>
        <v>-8935090</v>
      </c>
      <c r="U644" s="54" t="str">
        <f t="shared" si="31"/>
        <v>NA</v>
      </c>
      <c r="V644" s="24">
        <f t="shared" si="32"/>
        <v>-8935090</v>
      </c>
      <c r="W644">
        <v>6.4</v>
      </c>
    </row>
    <row r="645" spans="10:23" x14ac:dyDescent="0.3">
      <c r="J645">
        <v>40000000</v>
      </c>
      <c r="K645">
        <v>52320979</v>
      </c>
      <c r="M645">
        <v>40000000</v>
      </c>
      <c r="N645">
        <v>20113965</v>
      </c>
      <c r="Q645" t="s">
        <v>2673</v>
      </c>
      <c r="R645">
        <v>65000000</v>
      </c>
      <c r="S645">
        <v>33328051</v>
      </c>
      <c r="T645">
        <f t="shared" si="33"/>
        <v>-31671949</v>
      </c>
      <c r="U645" s="54" t="str">
        <f t="shared" si="31"/>
        <v>NA</v>
      </c>
      <c r="V645" s="24">
        <f t="shared" si="32"/>
        <v>-31671949</v>
      </c>
      <c r="W645">
        <v>6.7</v>
      </c>
    </row>
    <row r="646" spans="10:23" x14ac:dyDescent="0.3">
      <c r="J646">
        <v>43000000</v>
      </c>
      <c r="K646">
        <v>47806295</v>
      </c>
      <c r="M646">
        <v>40000000</v>
      </c>
      <c r="N646">
        <v>13376506</v>
      </c>
      <c r="Q646" t="s">
        <v>2678</v>
      </c>
      <c r="R646">
        <v>65000000</v>
      </c>
      <c r="S646">
        <v>32598931</v>
      </c>
      <c r="T646">
        <f t="shared" si="33"/>
        <v>-32401069</v>
      </c>
      <c r="U646" s="54" t="str">
        <f t="shared" si="31"/>
        <v>NA</v>
      </c>
      <c r="V646" s="24">
        <f t="shared" si="32"/>
        <v>-32401069</v>
      </c>
      <c r="W646">
        <v>6.2</v>
      </c>
    </row>
    <row r="647" spans="10:23" x14ac:dyDescent="0.3">
      <c r="J647">
        <v>25000000</v>
      </c>
      <c r="K647">
        <v>51853450</v>
      </c>
      <c r="M647">
        <v>42000000</v>
      </c>
      <c r="N647">
        <v>13208023</v>
      </c>
      <c r="Q647" t="s">
        <v>2683</v>
      </c>
      <c r="R647">
        <v>65000000</v>
      </c>
      <c r="S647">
        <v>28045540</v>
      </c>
      <c r="T647">
        <f t="shared" si="33"/>
        <v>-36954460</v>
      </c>
      <c r="U647" s="54" t="str">
        <f t="shared" si="31"/>
        <v>NA</v>
      </c>
      <c r="V647" s="24">
        <f t="shared" si="32"/>
        <v>-36954460</v>
      </c>
      <c r="W647">
        <v>6.1</v>
      </c>
    </row>
    <row r="648" spans="10:23" x14ac:dyDescent="0.3">
      <c r="J648">
        <v>40000000</v>
      </c>
      <c r="K648">
        <v>46012734</v>
      </c>
      <c r="M648">
        <v>40000000</v>
      </c>
      <c r="N648">
        <v>13838130</v>
      </c>
      <c r="Q648" t="s">
        <v>2686</v>
      </c>
      <c r="R648">
        <v>63000000</v>
      </c>
      <c r="S648">
        <v>37023395</v>
      </c>
      <c r="T648">
        <f t="shared" si="33"/>
        <v>-25976605</v>
      </c>
      <c r="U648" s="54" t="str">
        <f t="shared" si="31"/>
        <v>NA</v>
      </c>
      <c r="V648" s="24">
        <f t="shared" si="32"/>
        <v>-25976605</v>
      </c>
      <c r="W648">
        <v>8.8000000000000007</v>
      </c>
    </row>
    <row r="649" spans="10:23" x14ac:dyDescent="0.3">
      <c r="J649">
        <v>40000000</v>
      </c>
      <c r="K649">
        <v>47034272</v>
      </c>
      <c r="M649">
        <v>40000000</v>
      </c>
      <c r="N649">
        <v>9652000</v>
      </c>
      <c r="Q649" t="s">
        <v>2690</v>
      </c>
      <c r="R649">
        <v>65000000</v>
      </c>
      <c r="S649">
        <v>43532294</v>
      </c>
      <c r="T649">
        <f t="shared" si="33"/>
        <v>-21467706</v>
      </c>
      <c r="U649" s="54" t="str">
        <f t="shared" si="31"/>
        <v>NA</v>
      </c>
      <c r="V649" s="24">
        <f t="shared" si="32"/>
        <v>-21467706</v>
      </c>
      <c r="W649">
        <v>7.1</v>
      </c>
    </row>
    <row r="650" spans="10:23" x14ac:dyDescent="0.3">
      <c r="J650">
        <v>40000000</v>
      </c>
      <c r="K650">
        <v>45856732</v>
      </c>
      <c r="M650">
        <v>36000000</v>
      </c>
      <c r="N650">
        <v>7000000</v>
      </c>
      <c r="Q650" t="s">
        <v>2693</v>
      </c>
      <c r="R650">
        <v>70000000</v>
      </c>
      <c r="S650">
        <v>17218080</v>
      </c>
      <c r="T650">
        <f t="shared" si="33"/>
        <v>-52781920</v>
      </c>
      <c r="U650" s="54" t="str">
        <f t="shared" si="31"/>
        <v>NA</v>
      </c>
      <c r="V650" s="24">
        <f t="shared" si="32"/>
        <v>-52781920</v>
      </c>
      <c r="W650">
        <v>5.7</v>
      </c>
    </row>
    <row r="651" spans="10:23" x14ac:dyDescent="0.3">
      <c r="J651">
        <v>40000000</v>
      </c>
      <c r="K651">
        <v>59588068</v>
      </c>
      <c r="M651">
        <v>24000000</v>
      </c>
      <c r="N651">
        <v>10431220</v>
      </c>
      <c r="Q651" t="s">
        <v>2696</v>
      </c>
      <c r="R651">
        <v>65000000</v>
      </c>
      <c r="S651">
        <v>10014234</v>
      </c>
      <c r="T651">
        <f t="shared" si="33"/>
        <v>-54985766</v>
      </c>
      <c r="U651" s="54" t="str">
        <f t="shared" si="31"/>
        <v>NA</v>
      </c>
      <c r="V651" s="24">
        <f t="shared" si="32"/>
        <v>-54985766</v>
      </c>
      <c r="W651">
        <v>5</v>
      </c>
    </row>
    <row r="652" spans="10:23" x14ac:dyDescent="0.3">
      <c r="J652">
        <v>36000000</v>
      </c>
      <c r="K652">
        <v>44175394</v>
      </c>
      <c r="M652">
        <v>33000000</v>
      </c>
      <c r="N652">
        <v>10326062</v>
      </c>
      <c r="Q652" t="s">
        <v>2699</v>
      </c>
      <c r="R652">
        <v>65000000</v>
      </c>
      <c r="S652">
        <v>19059018</v>
      </c>
      <c r="T652">
        <f t="shared" si="33"/>
        <v>-45940982</v>
      </c>
      <c r="U652" s="54" t="str">
        <f t="shared" si="31"/>
        <v>NA</v>
      </c>
      <c r="V652" s="24">
        <f t="shared" si="32"/>
        <v>-45940982</v>
      </c>
      <c r="W652">
        <v>5.0999999999999996</v>
      </c>
    </row>
    <row r="653" spans="10:23" x14ac:dyDescent="0.3">
      <c r="J653">
        <v>40000000</v>
      </c>
      <c r="K653">
        <v>45500797</v>
      </c>
      <c r="M653">
        <v>40000000</v>
      </c>
      <c r="N653">
        <v>6114237</v>
      </c>
      <c r="Q653" t="s">
        <v>2704</v>
      </c>
      <c r="R653">
        <v>50000000</v>
      </c>
      <c r="S653">
        <v>1987287</v>
      </c>
      <c r="T653">
        <f t="shared" si="33"/>
        <v>-48012713</v>
      </c>
      <c r="U653" s="54" t="str">
        <f t="shared" si="31"/>
        <v>NA</v>
      </c>
      <c r="V653" s="24">
        <f t="shared" si="32"/>
        <v>-48012713</v>
      </c>
      <c r="W653">
        <v>6.9</v>
      </c>
    </row>
    <row r="654" spans="10:23" x14ac:dyDescent="0.3">
      <c r="J654">
        <v>40000000</v>
      </c>
      <c r="K654">
        <v>41797066</v>
      </c>
      <c r="M654">
        <v>40000000</v>
      </c>
      <c r="N654">
        <v>4835968</v>
      </c>
      <c r="Q654" t="s">
        <v>2710</v>
      </c>
      <c r="R654">
        <v>43000000</v>
      </c>
      <c r="S654">
        <v>24407944</v>
      </c>
      <c r="T654">
        <f t="shared" si="33"/>
        <v>-18592056</v>
      </c>
      <c r="U654" s="54" t="str">
        <f t="shared" si="31"/>
        <v>NA</v>
      </c>
      <c r="V654" s="24">
        <f t="shared" si="32"/>
        <v>-18592056</v>
      </c>
      <c r="W654">
        <v>4.8</v>
      </c>
    </row>
    <row r="655" spans="10:23" x14ac:dyDescent="0.3">
      <c r="J655">
        <v>40000000</v>
      </c>
      <c r="K655">
        <v>42575718</v>
      </c>
      <c r="M655">
        <v>40000000</v>
      </c>
      <c r="N655">
        <v>4777007</v>
      </c>
      <c r="Q655" t="s">
        <v>2712</v>
      </c>
      <c r="R655">
        <v>65000000</v>
      </c>
      <c r="S655">
        <v>13750556</v>
      </c>
      <c r="T655">
        <f t="shared" si="33"/>
        <v>-51249444</v>
      </c>
      <c r="U655" s="54" t="str">
        <f t="shared" si="31"/>
        <v>NA</v>
      </c>
      <c r="V655" s="24">
        <f t="shared" si="32"/>
        <v>-51249444</v>
      </c>
      <c r="W655">
        <v>6.5</v>
      </c>
    </row>
    <row r="656" spans="10:23" x14ac:dyDescent="0.3">
      <c r="J656">
        <v>30000000</v>
      </c>
      <c r="K656">
        <v>42071069</v>
      </c>
      <c r="M656">
        <v>26000000</v>
      </c>
      <c r="N656">
        <v>3675072</v>
      </c>
      <c r="Q656" t="s">
        <v>2715</v>
      </c>
      <c r="R656">
        <v>64000000</v>
      </c>
      <c r="S656">
        <v>31054924</v>
      </c>
      <c r="T656">
        <f t="shared" si="33"/>
        <v>-32945076</v>
      </c>
      <c r="U656" s="54" t="str">
        <f t="shared" si="31"/>
        <v>NA</v>
      </c>
      <c r="V656" s="24">
        <f t="shared" si="32"/>
        <v>-32945076</v>
      </c>
      <c r="W656">
        <v>5.0999999999999996</v>
      </c>
    </row>
    <row r="657" spans="10:23" x14ac:dyDescent="0.3">
      <c r="J657">
        <v>40000000</v>
      </c>
      <c r="K657">
        <v>42615685</v>
      </c>
      <c r="M657">
        <v>40000000</v>
      </c>
      <c r="N657">
        <v>18438149</v>
      </c>
      <c r="Q657" t="s">
        <v>2718</v>
      </c>
      <c r="R657">
        <v>55000000</v>
      </c>
      <c r="S657">
        <v>43247140</v>
      </c>
      <c r="T657">
        <f t="shared" si="33"/>
        <v>-11752860</v>
      </c>
      <c r="U657" s="54" t="str">
        <f t="shared" si="31"/>
        <v>NA</v>
      </c>
      <c r="V657" s="24">
        <f t="shared" si="32"/>
        <v>-11752860</v>
      </c>
      <c r="W657">
        <v>7.1</v>
      </c>
    </row>
    <row r="658" spans="10:23" x14ac:dyDescent="0.3">
      <c r="J658">
        <v>25000000</v>
      </c>
      <c r="K658">
        <v>32055248</v>
      </c>
      <c r="M658">
        <v>40000000</v>
      </c>
      <c r="N658">
        <v>511920</v>
      </c>
      <c r="Q658" t="s">
        <v>2723</v>
      </c>
      <c r="R658">
        <v>50000000</v>
      </c>
      <c r="S658">
        <v>2208939</v>
      </c>
      <c r="T658">
        <f t="shared" si="33"/>
        <v>-47791061</v>
      </c>
      <c r="U658" s="54" t="str">
        <f t="shared" si="31"/>
        <v>NA</v>
      </c>
      <c r="V658" s="24">
        <f t="shared" si="32"/>
        <v>-47791061</v>
      </c>
      <c r="W658">
        <v>7.5</v>
      </c>
    </row>
    <row r="659" spans="10:23" x14ac:dyDescent="0.3">
      <c r="J659">
        <v>20000000</v>
      </c>
      <c r="K659">
        <v>80050171</v>
      </c>
      <c r="M659">
        <v>40000000</v>
      </c>
      <c r="N659">
        <v>10640645</v>
      </c>
      <c r="Q659" t="s">
        <v>2728</v>
      </c>
      <c r="R659">
        <v>63000000</v>
      </c>
      <c r="S659">
        <v>213079163</v>
      </c>
      <c r="T659">
        <f t="shared" si="33"/>
        <v>150079163</v>
      </c>
      <c r="U659" s="54">
        <f t="shared" si="31"/>
        <v>150079163</v>
      </c>
      <c r="V659" s="24" t="str">
        <f t="shared" si="32"/>
        <v>NA</v>
      </c>
      <c r="W659">
        <v>6.2</v>
      </c>
    </row>
    <row r="660" spans="10:23" x14ac:dyDescent="0.3">
      <c r="J660">
        <v>23000000</v>
      </c>
      <c r="K660">
        <v>50693162</v>
      </c>
      <c r="M660">
        <v>40000000</v>
      </c>
      <c r="N660">
        <v>652526</v>
      </c>
      <c r="Q660" t="s">
        <v>2732</v>
      </c>
      <c r="R660">
        <v>65000000</v>
      </c>
      <c r="S660">
        <v>19548064</v>
      </c>
      <c r="T660">
        <f t="shared" si="33"/>
        <v>-45451936</v>
      </c>
      <c r="U660" s="54" t="str">
        <f t="shared" si="31"/>
        <v>NA</v>
      </c>
      <c r="V660" s="24">
        <f t="shared" si="32"/>
        <v>-45451936</v>
      </c>
      <c r="W660">
        <v>6.3</v>
      </c>
    </row>
    <row r="661" spans="10:23" x14ac:dyDescent="0.3">
      <c r="J661">
        <v>39000000</v>
      </c>
      <c r="K661">
        <v>63411478</v>
      </c>
      <c r="M661">
        <v>20000000</v>
      </c>
      <c r="N661">
        <v>7564000</v>
      </c>
      <c r="Q661" t="s">
        <v>2736</v>
      </c>
      <c r="R661">
        <v>63000000</v>
      </c>
      <c r="S661">
        <v>356784000</v>
      </c>
      <c r="T661">
        <f t="shared" si="33"/>
        <v>293784000</v>
      </c>
      <c r="U661" s="54">
        <f t="shared" si="31"/>
        <v>293784000</v>
      </c>
      <c r="V661" s="24" t="str">
        <f t="shared" si="32"/>
        <v>NA</v>
      </c>
      <c r="W661">
        <v>8.1</v>
      </c>
    </row>
    <row r="662" spans="10:23" x14ac:dyDescent="0.3">
      <c r="J662">
        <v>39000000</v>
      </c>
      <c r="K662">
        <v>60000000</v>
      </c>
      <c r="M662">
        <v>25000000</v>
      </c>
      <c r="N662">
        <v>876671</v>
      </c>
      <c r="Q662" t="s">
        <v>2739</v>
      </c>
      <c r="R662">
        <v>63000000</v>
      </c>
      <c r="S662">
        <v>25052000</v>
      </c>
      <c r="T662">
        <f t="shared" si="33"/>
        <v>-37948000</v>
      </c>
      <c r="U662" s="54" t="str">
        <f t="shared" si="31"/>
        <v>NA</v>
      </c>
      <c r="V662" s="24">
        <f t="shared" si="32"/>
        <v>-37948000</v>
      </c>
      <c r="W662">
        <v>6.6</v>
      </c>
    </row>
    <row r="663" spans="10:23" x14ac:dyDescent="0.3">
      <c r="J663">
        <v>38000000</v>
      </c>
      <c r="K663">
        <v>127214072</v>
      </c>
      <c r="M663">
        <v>30000000</v>
      </c>
      <c r="N663">
        <v>2869369</v>
      </c>
      <c r="Q663" t="s">
        <v>2742</v>
      </c>
      <c r="R663">
        <v>62000000</v>
      </c>
      <c r="S663">
        <v>122012710</v>
      </c>
      <c r="T663">
        <f t="shared" si="33"/>
        <v>60012710</v>
      </c>
      <c r="U663" s="54">
        <f t="shared" si="31"/>
        <v>60012710</v>
      </c>
      <c r="V663" s="24" t="str">
        <f t="shared" si="32"/>
        <v>NA</v>
      </c>
      <c r="W663">
        <v>6.9</v>
      </c>
    </row>
    <row r="664" spans="10:23" x14ac:dyDescent="0.3">
      <c r="J664">
        <v>38000000</v>
      </c>
      <c r="K664">
        <v>88915214</v>
      </c>
      <c r="M664">
        <v>40000000</v>
      </c>
      <c r="N664">
        <v>128978</v>
      </c>
      <c r="Q664" t="s">
        <v>2745</v>
      </c>
      <c r="R664">
        <v>65000000</v>
      </c>
      <c r="S664">
        <v>72413</v>
      </c>
      <c r="T664">
        <f t="shared" si="33"/>
        <v>-64927587</v>
      </c>
      <c r="U664" s="54" t="str">
        <f t="shared" si="31"/>
        <v>NA</v>
      </c>
      <c r="V664" s="24">
        <f t="shared" si="32"/>
        <v>-64927587</v>
      </c>
      <c r="W664">
        <v>6.1</v>
      </c>
    </row>
    <row r="665" spans="10:23" x14ac:dyDescent="0.3">
      <c r="J665">
        <v>38000000</v>
      </c>
      <c r="K665">
        <v>85570368</v>
      </c>
      <c r="M665">
        <v>25000000</v>
      </c>
      <c r="N665">
        <v>77231</v>
      </c>
      <c r="Q665" t="s">
        <v>2751</v>
      </c>
      <c r="R665">
        <v>64000000</v>
      </c>
      <c r="S665">
        <v>58255287</v>
      </c>
      <c r="T665">
        <f t="shared" si="33"/>
        <v>-5744713</v>
      </c>
      <c r="U665" s="54" t="str">
        <f t="shared" si="31"/>
        <v>NA</v>
      </c>
      <c r="V665" s="24">
        <f t="shared" si="32"/>
        <v>-5744713</v>
      </c>
      <c r="W665">
        <v>4.3</v>
      </c>
    </row>
    <row r="666" spans="10:23" x14ac:dyDescent="0.3">
      <c r="J666">
        <v>35000000</v>
      </c>
      <c r="K666">
        <v>75668868</v>
      </c>
      <c r="M666">
        <v>39200000</v>
      </c>
      <c r="N666">
        <v>4563029</v>
      </c>
      <c r="Q666" t="s">
        <v>2756</v>
      </c>
      <c r="R666">
        <v>62000000</v>
      </c>
      <c r="S666">
        <v>77086030</v>
      </c>
      <c r="T666">
        <f t="shared" si="33"/>
        <v>15086030</v>
      </c>
      <c r="U666" s="54">
        <f t="shared" si="31"/>
        <v>15086030</v>
      </c>
      <c r="V666" s="24" t="str">
        <f t="shared" si="32"/>
        <v>NA</v>
      </c>
      <c r="W666">
        <v>6.6</v>
      </c>
    </row>
    <row r="667" spans="10:23" x14ac:dyDescent="0.3">
      <c r="J667">
        <v>38000000</v>
      </c>
      <c r="K667">
        <v>58700247</v>
      </c>
      <c r="M667">
        <v>18026148</v>
      </c>
      <c r="N667">
        <v>6498000</v>
      </c>
      <c r="Q667" t="s">
        <v>2759</v>
      </c>
      <c r="R667">
        <v>62000000</v>
      </c>
      <c r="S667">
        <v>65000000</v>
      </c>
      <c r="T667">
        <f t="shared" si="33"/>
        <v>3000000</v>
      </c>
      <c r="U667" s="54">
        <f t="shared" si="31"/>
        <v>3000000</v>
      </c>
      <c r="V667" s="24" t="str">
        <f t="shared" si="32"/>
        <v>NA</v>
      </c>
      <c r="W667">
        <v>6.8</v>
      </c>
    </row>
    <row r="668" spans="10:23" x14ac:dyDescent="0.3">
      <c r="J668">
        <v>38000000</v>
      </c>
      <c r="K668">
        <v>50668906</v>
      </c>
      <c r="M668">
        <v>39000000</v>
      </c>
      <c r="N668">
        <v>35287788</v>
      </c>
      <c r="Q668" t="s">
        <v>2763</v>
      </c>
      <c r="R668">
        <v>62000000</v>
      </c>
      <c r="S668">
        <v>32178777</v>
      </c>
      <c r="T668">
        <f t="shared" si="33"/>
        <v>-29821223</v>
      </c>
      <c r="U668" s="54" t="str">
        <f t="shared" si="31"/>
        <v>NA</v>
      </c>
      <c r="V668" s="24">
        <f t="shared" si="32"/>
        <v>-29821223</v>
      </c>
      <c r="W668">
        <v>3.8</v>
      </c>
    </row>
    <row r="669" spans="10:23" x14ac:dyDescent="0.3">
      <c r="J669">
        <v>38000000</v>
      </c>
      <c r="K669">
        <v>39177215</v>
      </c>
      <c r="M669">
        <v>40000000</v>
      </c>
      <c r="N669">
        <v>25335935</v>
      </c>
      <c r="Q669" t="s">
        <v>2767</v>
      </c>
      <c r="R669">
        <v>42000000</v>
      </c>
      <c r="S669">
        <v>15738632</v>
      </c>
      <c r="T669">
        <f t="shared" si="33"/>
        <v>-26261368</v>
      </c>
      <c r="U669" s="54" t="str">
        <f t="shared" si="31"/>
        <v>NA</v>
      </c>
      <c r="V669" s="24">
        <f t="shared" si="32"/>
        <v>-26261368</v>
      </c>
      <c r="W669">
        <v>5.9</v>
      </c>
    </row>
    <row r="670" spans="10:23" x14ac:dyDescent="0.3">
      <c r="J670">
        <v>35000000</v>
      </c>
      <c r="K670">
        <v>40334024</v>
      </c>
      <c r="M670">
        <v>39000000</v>
      </c>
      <c r="N670">
        <v>5881504</v>
      </c>
      <c r="Q670" t="s">
        <v>2771</v>
      </c>
      <c r="R670">
        <v>44000000</v>
      </c>
      <c r="S670">
        <v>54116191</v>
      </c>
      <c r="T670">
        <f t="shared" si="33"/>
        <v>10116191</v>
      </c>
      <c r="U670" s="54">
        <f t="shared" si="31"/>
        <v>10116191</v>
      </c>
      <c r="V670" s="24" t="str">
        <f t="shared" si="32"/>
        <v>NA</v>
      </c>
      <c r="W670">
        <v>7.9</v>
      </c>
    </row>
    <row r="671" spans="10:23" x14ac:dyDescent="0.3">
      <c r="J671">
        <v>30000000</v>
      </c>
      <c r="K671">
        <v>71038190</v>
      </c>
      <c r="M671">
        <v>40000000</v>
      </c>
      <c r="N671">
        <v>29802761</v>
      </c>
      <c r="Q671" t="s">
        <v>2774</v>
      </c>
      <c r="R671">
        <v>61000000</v>
      </c>
      <c r="S671">
        <v>118153533</v>
      </c>
      <c r="T671">
        <f t="shared" si="33"/>
        <v>57153533</v>
      </c>
      <c r="U671" s="54">
        <f t="shared" si="31"/>
        <v>57153533</v>
      </c>
      <c r="V671" s="24" t="str">
        <f t="shared" si="32"/>
        <v>NA</v>
      </c>
      <c r="W671">
        <v>6.3</v>
      </c>
    </row>
    <row r="672" spans="10:23" x14ac:dyDescent="0.3">
      <c r="J672">
        <v>10000000</v>
      </c>
      <c r="K672">
        <v>47536959</v>
      </c>
      <c r="M672">
        <v>553632000</v>
      </c>
      <c r="N672">
        <v>626809</v>
      </c>
      <c r="Q672" t="s">
        <v>2777</v>
      </c>
      <c r="R672">
        <v>63000000</v>
      </c>
      <c r="S672">
        <v>108012170</v>
      </c>
      <c r="T672">
        <f t="shared" si="33"/>
        <v>45012170</v>
      </c>
      <c r="U672" s="54">
        <f t="shared" si="31"/>
        <v>45012170</v>
      </c>
      <c r="V672" s="24" t="str">
        <f t="shared" si="32"/>
        <v>NA</v>
      </c>
      <c r="W672">
        <v>5.5</v>
      </c>
    </row>
    <row r="673" spans="10:23" x14ac:dyDescent="0.3">
      <c r="J673">
        <v>38000000</v>
      </c>
      <c r="K673">
        <v>41997790</v>
      </c>
      <c r="M673">
        <v>39000000</v>
      </c>
      <c r="N673">
        <v>30400000</v>
      </c>
      <c r="Q673" t="s">
        <v>2782</v>
      </c>
      <c r="R673">
        <v>65000000</v>
      </c>
      <c r="S673">
        <v>210592590</v>
      </c>
      <c r="T673">
        <f t="shared" si="33"/>
        <v>145592590</v>
      </c>
      <c r="U673" s="54">
        <f t="shared" si="31"/>
        <v>145592590</v>
      </c>
      <c r="V673" s="24" t="str">
        <f t="shared" si="32"/>
        <v>NA</v>
      </c>
      <c r="W673">
        <v>7.7</v>
      </c>
    </row>
    <row r="674" spans="10:23" x14ac:dyDescent="0.3">
      <c r="J674">
        <v>35000000</v>
      </c>
      <c r="K674">
        <v>109712885</v>
      </c>
      <c r="M674">
        <v>38600000</v>
      </c>
      <c r="N674">
        <v>6594136</v>
      </c>
      <c r="Q674" t="s">
        <v>2785</v>
      </c>
      <c r="R674">
        <v>80000000</v>
      </c>
      <c r="S674">
        <v>279167575</v>
      </c>
      <c r="T674">
        <f t="shared" si="33"/>
        <v>199167575</v>
      </c>
      <c r="U674" s="54">
        <f t="shared" si="31"/>
        <v>199167575</v>
      </c>
      <c r="V674" s="24" t="str">
        <f t="shared" si="32"/>
        <v>NA</v>
      </c>
      <c r="W674">
        <v>6.3</v>
      </c>
    </row>
    <row r="675" spans="10:23" x14ac:dyDescent="0.3">
      <c r="J675">
        <v>37000000</v>
      </c>
      <c r="K675">
        <v>92173235</v>
      </c>
      <c r="M675">
        <v>38000000</v>
      </c>
      <c r="N675">
        <v>24044532</v>
      </c>
      <c r="Q675" t="s">
        <v>2787</v>
      </c>
      <c r="R675">
        <v>60000000</v>
      </c>
      <c r="S675">
        <v>143151473</v>
      </c>
      <c r="T675">
        <f t="shared" si="33"/>
        <v>83151473</v>
      </c>
      <c r="U675" s="54">
        <f t="shared" si="31"/>
        <v>83151473</v>
      </c>
      <c r="V675" s="24" t="str">
        <f t="shared" si="32"/>
        <v>NA</v>
      </c>
      <c r="W675">
        <v>7.1</v>
      </c>
    </row>
    <row r="676" spans="10:23" x14ac:dyDescent="0.3">
      <c r="J676">
        <v>40000000</v>
      </c>
      <c r="K676">
        <v>41102171</v>
      </c>
      <c r="M676">
        <v>38000000</v>
      </c>
      <c r="N676">
        <v>22770864</v>
      </c>
      <c r="Q676" t="s">
        <v>2793</v>
      </c>
      <c r="R676">
        <v>60000000</v>
      </c>
      <c r="S676">
        <v>136801374</v>
      </c>
      <c r="T676">
        <f t="shared" si="33"/>
        <v>76801374</v>
      </c>
      <c r="U676" s="54">
        <f t="shared" si="31"/>
        <v>76801374</v>
      </c>
      <c r="V676" s="24" t="str">
        <f t="shared" si="32"/>
        <v>NA</v>
      </c>
      <c r="W676">
        <v>8.5</v>
      </c>
    </row>
    <row r="677" spans="10:23" x14ac:dyDescent="0.3">
      <c r="J677">
        <v>37000000</v>
      </c>
      <c r="K677">
        <v>60338891</v>
      </c>
      <c r="M677">
        <v>38000000</v>
      </c>
      <c r="N677">
        <v>18653746</v>
      </c>
      <c r="Q677" t="s">
        <v>2795</v>
      </c>
      <c r="R677">
        <v>150000000</v>
      </c>
      <c r="S677">
        <v>135381507</v>
      </c>
      <c r="T677">
        <f t="shared" si="33"/>
        <v>-14618493</v>
      </c>
      <c r="U677" s="54" t="str">
        <f t="shared" si="31"/>
        <v>NA</v>
      </c>
      <c r="V677" s="24">
        <f t="shared" si="32"/>
        <v>-14618493</v>
      </c>
      <c r="W677">
        <v>5.8</v>
      </c>
    </row>
    <row r="678" spans="10:23" x14ac:dyDescent="0.3">
      <c r="J678">
        <v>37000000</v>
      </c>
      <c r="K678">
        <v>48006503</v>
      </c>
      <c r="M678">
        <v>38000000</v>
      </c>
      <c r="N678">
        <v>17305211</v>
      </c>
      <c r="Q678" t="s">
        <v>2797</v>
      </c>
      <c r="R678">
        <v>61000000</v>
      </c>
      <c r="S678">
        <v>167735396</v>
      </c>
      <c r="T678">
        <f t="shared" si="33"/>
        <v>106735396</v>
      </c>
      <c r="U678" s="54">
        <f t="shared" si="31"/>
        <v>106735396</v>
      </c>
      <c r="V678" s="24" t="str">
        <f t="shared" si="32"/>
        <v>NA</v>
      </c>
      <c r="W678">
        <v>8.1</v>
      </c>
    </row>
    <row r="679" spans="10:23" x14ac:dyDescent="0.3">
      <c r="J679">
        <v>37000000</v>
      </c>
      <c r="K679">
        <v>44867349</v>
      </c>
      <c r="M679">
        <v>57000000</v>
      </c>
      <c r="N679">
        <v>16991902</v>
      </c>
      <c r="Q679" t="s">
        <v>2801</v>
      </c>
      <c r="R679">
        <v>60000000</v>
      </c>
      <c r="S679">
        <v>121468960</v>
      </c>
      <c r="T679">
        <f t="shared" si="33"/>
        <v>61468960</v>
      </c>
      <c r="U679" s="54">
        <f t="shared" si="31"/>
        <v>61468960</v>
      </c>
      <c r="V679" s="24" t="str">
        <f t="shared" si="32"/>
        <v>NA</v>
      </c>
      <c r="W679">
        <v>7.9</v>
      </c>
    </row>
    <row r="680" spans="10:23" x14ac:dyDescent="0.3">
      <c r="J680">
        <v>38000000</v>
      </c>
      <c r="K680">
        <v>46813366</v>
      </c>
      <c r="M680">
        <v>38000000</v>
      </c>
      <c r="N680">
        <v>10300000</v>
      </c>
      <c r="Q680" t="s">
        <v>2805</v>
      </c>
      <c r="R680">
        <v>58000000</v>
      </c>
      <c r="S680">
        <v>106635996</v>
      </c>
      <c r="T680">
        <f t="shared" si="33"/>
        <v>48635996</v>
      </c>
      <c r="U680" s="54">
        <f t="shared" si="31"/>
        <v>48635996</v>
      </c>
      <c r="V680" s="24" t="str">
        <f t="shared" si="32"/>
        <v>NA</v>
      </c>
      <c r="W680">
        <v>7.2</v>
      </c>
    </row>
    <row r="681" spans="10:23" x14ac:dyDescent="0.3">
      <c r="J681">
        <v>37000000</v>
      </c>
      <c r="K681">
        <v>72279690</v>
      </c>
      <c r="M681">
        <v>15000000</v>
      </c>
      <c r="N681">
        <v>13782838</v>
      </c>
      <c r="Q681" t="s">
        <v>2807</v>
      </c>
      <c r="R681">
        <v>95000000</v>
      </c>
      <c r="S681">
        <v>102678089</v>
      </c>
      <c r="T681">
        <f t="shared" si="33"/>
        <v>7678089</v>
      </c>
      <c r="U681" s="54">
        <f t="shared" si="31"/>
        <v>7678089</v>
      </c>
      <c r="V681" s="24" t="str">
        <f t="shared" si="32"/>
        <v>NA</v>
      </c>
      <c r="W681">
        <v>6.3</v>
      </c>
    </row>
    <row r="682" spans="10:23" x14ac:dyDescent="0.3">
      <c r="J682">
        <v>37000000</v>
      </c>
      <c r="K682">
        <v>191449475</v>
      </c>
      <c r="M682">
        <v>37000000</v>
      </c>
      <c r="N682">
        <v>6482195</v>
      </c>
      <c r="Q682" t="s">
        <v>2811</v>
      </c>
      <c r="R682">
        <v>60000000</v>
      </c>
      <c r="S682">
        <v>125603360</v>
      </c>
      <c r="T682">
        <f t="shared" si="33"/>
        <v>65603360</v>
      </c>
      <c r="U682" s="54">
        <f t="shared" si="31"/>
        <v>65603360</v>
      </c>
      <c r="V682" s="24" t="str">
        <f t="shared" si="32"/>
        <v>NA</v>
      </c>
      <c r="W682">
        <v>8.1</v>
      </c>
    </row>
    <row r="683" spans="10:23" x14ac:dyDescent="0.3">
      <c r="J683">
        <v>36000000</v>
      </c>
      <c r="K683">
        <v>71026631</v>
      </c>
      <c r="M683">
        <v>38000000</v>
      </c>
      <c r="N683">
        <v>623374</v>
      </c>
      <c r="Q683" t="s">
        <v>2814</v>
      </c>
      <c r="R683">
        <v>70000000</v>
      </c>
      <c r="S683">
        <v>101217900</v>
      </c>
      <c r="T683">
        <f t="shared" si="33"/>
        <v>31217900</v>
      </c>
      <c r="U683" s="54">
        <f t="shared" si="31"/>
        <v>31217900</v>
      </c>
      <c r="V683" s="24" t="str">
        <f t="shared" si="32"/>
        <v>NA</v>
      </c>
      <c r="W683">
        <v>7</v>
      </c>
    </row>
    <row r="684" spans="10:23" x14ac:dyDescent="0.3">
      <c r="J684">
        <v>65000000</v>
      </c>
      <c r="K684">
        <v>68208190</v>
      </c>
      <c r="M684">
        <v>55000000</v>
      </c>
      <c r="N684">
        <v>7871693</v>
      </c>
      <c r="Q684" t="s">
        <v>2819</v>
      </c>
      <c r="R684">
        <v>60000000</v>
      </c>
      <c r="S684">
        <v>104148781</v>
      </c>
      <c r="T684">
        <f t="shared" si="33"/>
        <v>44148781</v>
      </c>
      <c r="U684" s="54">
        <f t="shared" si="31"/>
        <v>44148781</v>
      </c>
      <c r="V684" s="24" t="str">
        <f t="shared" si="32"/>
        <v>NA</v>
      </c>
      <c r="W684">
        <v>5.5</v>
      </c>
    </row>
    <row r="685" spans="10:23" x14ac:dyDescent="0.3">
      <c r="J685">
        <v>37000000</v>
      </c>
      <c r="K685">
        <v>150368971</v>
      </c>
      <c r="M685">
        <v>32000000</v>
      </c>
      <c r="N685">
        <v>16377274</v>
      </c>
      <c r="Q685" t="s">
        <v>2822</v>
      </c>
      <c r="R685">
        <v>61000000</v>
      </c>
      <c r="S685">
        <v>75573300</v>
      </c>
      <c r="T685">
        <f t="shared" si="33"/>
        <v>14573300</v>
      </c>
      <c r="U685" s="54">
        <f t="shared" si="31"/>
        <v>14573300</v>
      </c>
      <c r="V685" s="24" t="str">
        <f t="shared" si="32"/>
        <v>NA</v>
      </c>
      <c r="W685">
        <v>6.7</v>
      </c>
    </row>
    <row r="686" spans="10:23" x14ac:dyDescent="0.3">
      <c r="J686">
        <v>36000000</v>
      </c>
      <c r="K686">
        <v>50129186</v>
      </c>
      <c r="M686">
        <v>40000000</v>
      </c>
      <c r="N686">
        <v>9589875</v>
      </c>
      <c r="Q686" t="s">
        <v>2826</v>
      </c>
      <c r="R686">
        <v>60000000</v>
      </c>
      <c r="S686">
        <v>93375151</v>
      </c>
      <c r="T686">
        <f t="shared" si="33"/>
        <v>33375151</v>
      </c>
      <c r="U686" s="54">
        <f t="shared" si="31"/>
        <v>33375151</v>
      </c>
      <c r="V686" s="24" t="str">
        <f t="shared" si="32"/>
        <v>NA</v>
      </c>
      <c r="W686">
        <v>5.2</v>
      </c>
    </row>
    <row r="687" spans="10:23" x14ac:dyDescent="0.3">
      <c r="J687">
        <v>36000000</v>
      </c>
      <c r="K687">
        <v>55500000</v>
      </c>
      <c r="M687">
        <v>38000000</v>
      </c>
      <c r="N687">
        <v>34912982</v>
      </c>
      <c r="Q687" t="s">
        <v>2830</v>
      </c>
      <c r="R687">
        <v>60000000</v>
      </c>
      <c r="S687">
        <v>106126012</v>
      </c>
      <c r="T687">
        <f t="shared" si="33"/>
        <v>46126012</v>
      </c>
      <c r="U687" s="54">
        <f t="shared" si="31"/>
        <v>46126012</v>
      </c>
      <c r="V687" s="24" t="str">
        <f t="shared" si="32"/>
        <v>NA</v>
      </c>
      <c r="W687">
        <v>7</v>
      </c>
    </row>
    <row r="688" spans="10:23" x14ac:dyDescent="0.3">
      <c r="J688">
        <v>36000000</v>
      </c>
      <c r="K688">
        <v>50213619</v>
      </c>
      <c r="M688">
        <v>38000000</v>
      </c>
      <c r="N688">
        <v>26903709</v>
      </c>
      <c r="Q688" t="s">
        <v>2833</v>
      </c>
      <c r="R688">
        <v>60000000</v>
      </c>
      <c r="S688">
        <v>93307796</v>
      </c>
      <c r="T688">
        <f t="shared" si="33"/>
        <v>33307796</v>
      </c>
      <c r="U688" s="54">
        <f t="shared" si="31"/>
        <v>33307796</v>
      </c>
      <c r="V688" s="24" t="str">
        <f t="shared" si="32"/>
        <v>NA</v>
      </c>
      <c r="W688">
        <v>6.1</v>
      </c>
    </row>
    <row r="689" spans="10:23" x14ac:dyDescent="0.3">
      <c r="J689">
        <v>36000000</v>
      </c>
      <c r="K689">
        <v>42019483</v>
      </c>
      <c r="M689">
        <v>37000000</v>
      </c>
      <c r="N689">
        <v>22450975</v>
      </c>
      <c r="Q689" t="s">
        <v>2837</v>
      </c>
      <c r="R689">
        <v>105000000</v>
      </c>
      <c r="S689">
        <v>90646554</v>
      </c>
      <c r="T689">
        <f t="shared" si="33"/>
        <v>-14353446</v>
      </c>
      <c r="U689" s="54" t="str">
        <f t="shared" si="31"/>
        <v>NA</v>
      </c>
      <c r="V689" s="24">
        <f t="shared" si="32"/>
        <v>-14353446</v>
      </c>
      <c r="W689">
        <v>6.6</v>
      </c>
    </row>
    <row r="690" spans="10:23" x14ac:dyDescent="0.3">
      <c r="J690">
        <v>35200000</v>
      </c>
      <c r="K690">
        <v>37788228</v>
      </c>
      <c r="M690">
        <v>34000000</v>
      </c>
      <c r="N690">
        <v>23360779</v>
      </c>
      <c r="Q690" t="s">
        <v>2841</v>
      </c>
      <c r="R690">
        <v>60000000</v>
      </c>
      <c r="S690">
        <v>109176215</v>
      </c>
      <c r="T690">
        <f t="shared" si="33"/>
        <v>49176215</v>
      </c>
      <c r="U690" s="54">
        <f t="shared" si="31"/>
        <v>49176215</v>
      </c>
      <c r="V690" s="24" t="str">
        <f t="shared" si="32"/>
        <v>NA</v>
      </c>
      <c r="W690">
        <v>5.5</v>
      </c>
    </row>
    <row r="691" spans="10:23" x14ac:dyDescent="0.3">
      <c r="J691">
        <v>35000000</v>
      </c>
      <c r="K691">
        <v>277313371</v>
      </c>
      <c r="M691">
        <v>36000000</v>
      </c>
      <c r="N691">
        <v>26183197</v>
      </c>
      <c r="Q691" t="s">
        <v>2845</v>
      </c>
      <c r="R691">
        <v>60000000</v>
      </c>
      <c r="S691">
        <v>82670733</v>
      </c>
      <c r="T691">
        <f t="shared" si="33"/>
        <v>22670733</v>
      </c>
      <c r="U691" s="54">
        <f t="shared" si="31"/>
        <v>22670733</v>
      </c>
      <c r="V691" s="24" t="str">
        <f t="shared" si="32"/>
        <v>NA</v>
      </c>
      <c r="W691">
        <v>5.9</v>
      </c>
    </row>
    <row r="692" spans="10:23" x14ac:dyDescent="0.3">
      <c r="J692">
        <v>33000000</v>
      </c>
      <c r="K692">
        <v>205399422</v>
      </c>
      <c r="M692">
        <v>37000000</v>
      </c>
      <c r="N692">
        <v>20991497</v>
      </c>
      <c r="Q692" t="s">
        <v>2847</v>
      </c>
      <c r="R692">
        <v>60000000</v>
      </c>
      <c r="S692">
        <v>82569532</v>
      </c>
      <c r="T692">
        <f t="shared" si="33"/>
        <v>22569532</v>
      </c>
      <c r="U692" s="54">
        <f t="shared" si="31"/>
        <v>22569532</v>
      </c>
      <c r="V692" s="24" t="str">
        <f t="shared" si="32"/>
        <v>NA</v>
      </c>
      <c r="W692">
        <v>5.4</v>
      </c>
    </row>
    <row r="693" spans="10:23" x14ac:dyDescent="0.3">
      <c r="J693">
        <v>35000000</v>
      </c>
      <c r="K693">
        <v>251188924</v>
      </c>
      <c r="M693">
        <v>36000000</v>
      </c>
      <c r="N693">
        <v>13052741</v>
      </c>
      <c r="Q693" t="s">
        <v>2851</v>
      </c>
      <c r="R693">
        <v>61000000</v>
      </c>
      <c r="S693">
        <v>81687587</v>
      </c>
      <c r="T693">
        <f t="shared" si="33"/>
        <v>20687587</v>
      </c>
      <c r="U693" s="54">
        <f t="shared" si="31"/>
        <v>20687587</v>
      </c>
      <c r="V693" s="24" t="str">
        <f t="shared" si="32"/>
        <v>NA</v>
      </c>
      <c r="W693">
        <v>6.4</v>
      </c>
    </row>
    <row r="694" spans="10:23" x14ac:dyDescent="0.3">
      <c r="J694">
        <v>35000000</v>
      </c>
      <c r="K694">
        <v>144731527</v>
      </c>
      <c r="M694">
        <v>36000000</v>
      </c>
      <c r="N694">
        <v>14378353</v>
      </c>
      <c r="Q694" t="s">
        <v>2856</v>
      </c>
      <c r="R694">
        <v>60000000</v>
      </c>
      <c r="S694">
        <v>80574010</v>
      </c>
      <c r="T694">
        <f t="shared" si="33"/>
        <v>20574010</v>
      </c>
      <c r="U694" s="54">
        <f t="shared" si="31"/>
        <v>20574010</v>
      </c>
      <c r="V694" s="24" t="str">
        <f t="shared" si="32"/>
        <v>NA</v>
      </c>
      <c r="W694">
        <v>5.7</v>
      </c>
    </row>
    <row r="695" spans="10:23" x14ac:dyDescent="0.3">
      <c r="J695">
        <v>29000000</v>
      </c>
      <c r="K695">
        <v>255950375</v>
      </c>
      <c r="M695">
        <v>37000000</v>
      </c>
      <c r="N695">
        <v>33037754</v>
      </c>
      <c r="Q695" t="s">
        <v>2859</v>
      </c>
      <c r="R695">
        <v>60000000</v>
      </c>
      <c r="S695">
        <v>75764085</v>
      </c>
      <c r="T695">
        <f t="shared" si="33"/>
        <v>15764085</v>
      </c>
      <c r="U695" s="54">
        <f t="shared" si="31"/>
        <v>15764085</v>
      </c>
      <c r="V695" s="24" t="str">
        <f t="shared" si="32"/>
        <v>NA</v>
      </c>
      <c r="W695">
        <v>6.7</v>
      </c>
    </row>
    <row r="696" spans="10:23" x14ac:dyDescent="0.3">
      <c r="J696">
        <v>35000000</v>
      </c>
      <c r="K696">
        <v>112692062</v>
      </c>
      <c r="M696">
        <v>36000000</v>
      </c>
      <c r="N696">
        <v>12339633</v>
      </c>
      <c r="Q696" t="s">
        <v>2861</v>
      </c>
      <c r="R696">
        <v>58000000</v>
      </c>
      <c r="S696">
        <v>90356857</v>
      </c>
      <c r="T696">
        <f t="shared" si="33"/>
        <v>32356857</v>
      </c>
      <c r="U696" s="54">
        <f t="shared" si="31"/>
        <v>32356857</v>
      </c>
      <c r="V696" s="24" t="str">
        <f t="shared" si="32"/>
        <v>NA</v>
      </c>
      <c r="W696">
        <v>7.1</v>
      </c>
    </row>
    <row r="697" spans="10:23" x14ac:dyDescent="0.3">
      <c r="J697">
        <v>35000000</v>
      </c>
      <c r="K697">
        <v>117528646</v>
      </c>
      <c r="M697">
        <v>36000000</v>
      </c>
      <c r="N697">
        <v>2954405</v>
      </c>
      <c r="Q697" t="s">
        <v>2864</v>
      </c>
      <c r="R697">
        <v>55000000</v>
      </c>
      <c r="S697">
        <v>75530832</v>
      </c>
      <c r="T697">
        <f t="shared" si="33"/>
        <v>20530832</v>
      </c>
      <c r="U697" s="54">
        <f t="shared" si="31"/>
        <v>20530832</v>
      </c>
      <c r="V697" s="24" t="str">
        <f t="shared" si="32"/>
        <v>NA</v>
      </c>
      <c r="W697">
        <v>6.8</v>
      </c>
    </row>
    <row r="698" spans="10:23" x14ac:dyDescent="0.3">
      <c r="J698">
        <v>38000000</v>
      </c>
      <c r="K698">
        <v>171031347</v>
      </c>
      <c r="M698">
        <v>37000000</v>
      </c>
      <c r="N698">
        <v>30105968</v>
      </c>
      <c r="Q698" t="s">
        <v>2866</v>
      </c>
      <c r="R698">
        <v>60000000</v>
      </c>
      <c r="S698">
        <v>75370763</v>
      </c>
      <c r="T698">
        <f t="shared" si="33"/>
        <v>15370763</v>
      </c>
      <c r="U698" s="54">
        <f t="shared" si="31"/>
        <v>15370763</v>
      </c>
      <c r="V698" s="24" t="str">
        <f t="shared" si="32"/>
        <v>NA</v>
      </c>
      <c r="W698">
        <v>6.5</v>
      </c>
    </row>
    <row r="699" spans="10:23" x14ac:dyDescent="0.3">
      <c r="J699">
        <v>35000000</v>
      </c>
      <c r="K699">
        <v>124732962</v>
      </c>
      <c r="M699">
        <v>36000000</v>
      </c>
      <c r="N699">
        <v>2126511</v>
      </c>
      <c r="Q699" t="s">
        <v>2870</v>
      </c>
      <c r="R699">
        <v>65000000</v>
      </c>
      <c r="S699">
        <v>100003492</v>
      </c>
      <c r="T699">
        <f t="shared" si="33"/>
        <v>35003492</v>
      </c>
      <c r="U699" s="54">
        <f t="shared" si="31"/>
        <v>35003492</v>
      </c>
      <c r="V699" s="24" t="str">
        <f t="shared" si="32"/>
        <v>NA</v>
      </c>
      <c r="W699">
        <v>7.6</v>
      </c>
    </row>
    <row r="700" spans="10:23" x14ac:dyDescent="0.3">
      <c r="J700">
        <v>35000000</v>
      </c>
      <c r="K700">
        <v>82300000</v>
      </c>
      <c r="M700">
        <v>36000000</v>
      </c>
      <c r="N700">
        <v>1068392</v>
      </c>
      <c r="Q700" t="s">
        <v>2872</v>
      </c>
      <c r="R700">
        <v>60000000</v>
      </c>
      <c r="S700">
        <v>90341670</v>
      </c>
      <c r="T700">
        <f t="shared" si="33"/>
        <v>30341670</v>
      </c>
      <c r="U700" s="54">
        <f t="shared" si="31"/>
        <v>30341670</v>
      </c>
      <c r="V700" s="24" t="str">
        <f t="shared" si="32"/>
        <v>NA</v>
      </c>
      <c r="W700">
        <v>5.5</v>
      </c>
    </row>
    <row r="701" spans="10:23" x14ac:dyDescent="0.3">
      <c r="J701">
        <v>35000000</v>
      </c>
      <c r="K701">
        <v>134455175</v>
      </c>
      <c r="M701">
        <v>40000000</v>
      </c>
      <c r="N701">
        <v>37553932</v>
      </c>
      <c r="Q701" t="s">
        <v>2874</v>
      </c>
      <c r="R701">
        <v>55000000</v>
      </c>
      <c r="S701">
        <v>74540762</v>
      </c>
      <c r="T701">
        <f t="shared" si="33"/>
        <v>19540762</v>
      </c>
      <c r="U701" s="54">
        <f t="shared" si="31"/>
        <v>19540762</v>
      </c>
      <c r="V701" s="24" t="str">
        <f t="shared" si="32"/>
        <v>NA</v>
      </c>
      <c r="W701">
        <v>6.5</v>
      </c>
    </row>
    <row r="702" spans="10:23" x14ac:dyDescent="0.3">
      <c r="J702">
        <v>35000000</v>
      </c>
      <c r="K702">
        <v>79100000</v>
      </c>
      <c r="M702">
        <v>50000000</v>
      </c>
      <c r="N702">
        <v>33422806</v>
      </c>
      <c r="Q702" t="s">
        <v>2879</v>
      </c>
      <c r="R702">
        <v>60000000</v>
      </c>
      <c r="S702">
        <v>80033643</v>
      </c>
      <c r="T702">
        <f t="shared" si="33"/>
        <v>20033643</v>
      </c>
      <c r="U702" s="54">
        <f t="shared" si="31"/>
        <v>20033643</v>
      </c>
      <c r="V702" s="24" t="str">
        <f t="shared" si="32"/>
        <v>NA</v>
      </c>
      <c r="W702">
        <v>7</v>
      </c>
    </row>
    <row r="703" spans="10:23" x14ac:dyDescent="0.3">
      <c r="J703">
        <v>35000000</v>
      </c>
      <c r="K703">
        <v>81159365</v>
      </c>
      <c r="M703">
        <v>35000000</v>
      </c>
      <c r="N703">
        <v>33423521</v>
      </c>
      <c r="Q703" t="s">
        <v>2881</v>
      </c>
      <c r="R703">
        <v>60000000</v>
      </c>
      <c r="S703">
        <v>73648142</v>
      </c>
      <c r="T703">
        <f t="shared" si="33"/>
        <v>13648142</v>
      </c>
      <c r="U703" s="54">
        <f t="shared" si="31"/>
        <v>13648142</v>
      </c>
      <c r="V703" s="24" t="str">
        <f t="shared" si="32"/>
        <v>NA</v>
      </c>
      <c r="W703">
        <v>5.8</v>
      </c>
    </row>
    <row r="704" spans="10:23" x14ac:dyDescent="0.3">
      <c r="J704">
        <v>35000000</v>
      </c>
      <c r="K704">
        <v>110008260</v>
      </c>
      <c r="M704">
        <v>35000000</v>
      </c>
      <c r="N704">
        <v>32519322</v>
      </c>
      <c r="Q704" t="s">
        <v>2884</v>
      </c>
      <c r="R704">
        <v>60000000</v>
      </c>
      <c r="S704">
        <v>71844424</v>
      </c>
      <c r="T704">
        <f t="shared" si="33"/>
        <v>11844424</v>
      </c>
      <c r="U704" s="54">
        <f t="shared" si="31"/>
        <v>11844424</v>
      </c>
      <c r="V704" s="24" t="str">
        <f t="shared" si="32"/>
        <v>NA</v>
      </c>
      <c r="W704">
        <v>7.3</v>
      </c>
    </row>
    <row r="705" spans="10:23" x14ac:dyDescent="0.3">
      <c r="J705">
        <v>35000000</v>
      </c>
      <c r="K705">
        <v>67962333</v>
      </c>
      <c r="M705">
        <v>35000000</v>
      </c>
      <c r="N705">
        <v>30691439</v>
      </c>
      <c r="Q705" t="s">
        <v>2890</v>
      </c>
      <c r="R705">
        <v>60000000</v>
      </c>
      <c r="S705">
        <v>75638743</v>
      </c>
      <c r="T705">
        <f t="shared" si="33"/>
        <v>15638743</v>
      </c>
      <c r="U705" s="54">
        <f t="shared" si="31"/>
        <v>15638743</v>
      </c>
      <c r="V705" s="24" t="str">
        <f t="shared" si="32"/>
        <v>NA</v>
      </c>
      <c r="W705">
        <v>6.6</v>
      </c>
    </row>
    <row r="706" spans="10:23" x14ac:dyDescent="0.3">
      <c r="J706">
        <v>27000000</v>
      </c>
      <c r="K706">
        <v>78651430</v>
      </c>
      <c r="M706">
        <v>35000000</v>
      </c>
      <c r="N706">
        <v>30307804</v>
      </c>
      <c r="Q706" t="s">
        <v>2894</v>
      </c>
      <c r="R706">
        <v>60000000</v>
      </c>
      <c r="S706">
        <v>66734992</v>
      </c>
      <c r="T706">
        <f t="shared" si="33"/>
        <v>6734992</v>
      </c>
      <c r="U706" s="54">
        <f t="shared" si="31"/>
        <v>6734992</v>
      </c>
      <c r="V706" s="24" t="str">
        <f t="shared" si="32"/>
        <v>NA</v>
      </c>
      <c r="W706">
        <v>4.4000000000000004</v>
      </c>
    </row>
    <row r="707" spans="10:23" x14ac:dyDescent="0.3">
      <c r="J707">
        <v>35000000</v>
      </c>
      <c r="K707">
        <v>64604977</v>
      </c>
      <c r="M707">
        <v>35000000</v>
      </c>
      <c r="N707">
        <v>30669413</v>
      </c>
      <c r="Q707" t="s">
        <v>2899</v>
      </c>
      <c r="R707">
        <v>60000000</v>
      </c>
      <c r="S707">
        <v>75280058</v>
      </c>
      <c r="T707">
        <f t="shared" si="33"/>
        <v>15280058</v>
      </c>
      <c r="U707" s="54">
        <f t="shared" ref="U707:U770" si="34">IF(T707&gt;0,T707,"NA")</f>
        <v>15280058</v>
      </c>
      <c r="V707" s="24" t="str">
        <f t="shared" ref="V707:V770" si="35">IF(T707&lt;0,T707,"NA")</f>
        <v>NA</v>
      </c>
      <c r="W707">
        <v>7.7</v>
      </c>
    </row>
    <row r="708" spans="10:23" x14ac:dyDescent="0.3">
      <c r="J708">
        <v>35000000</v>
      </c>
      <c r="K708">
        <v>63939454</v>
      </c>
      <c r="M708">
        <v>35000000</v>
      </c>
      <c r="N708">
        <v>28687835</v>
      </c>
      <c r="Q708" t="s">
        <v>2903</v>
      </c>
      <c r="R708">
        <v>48000000</v>
      </c>
      <c r="S708">
        <v>64505912</v>
      </c>
      <c r="T708">
        <f t="shared" ref="T708:T771" si="36">S708-R708</f>
        <v>16505912</v>
      </c>
      <c r="U708" s="54">
        <f t="shared" si="34"/>
        <v>16505912</v>
      </c>
      <c r="V708" s="24" t="str">
        <f t="shared" si="35"/>
        <v>NA</v>
      </c>
      <c r="W708">
        <v>5</v>
      </c>
    </row>
    <row r="709" spans="10:23" x14ac:dyDescent="0.3">
      <c r="J709">
        <v>35000000</v>
      </c>
      <c r="K709">
        <v>63826569</v>
      </c>
      <c r="M709">
        <v>35000000</v>
      </c>
      <c r="N709">
        <v>26494611</v>
      </c>
      <c r="Q709" t="s">
        <v>2906</v>
      </c>
      <c r="R709">
        <v>70000000</v>
      </c>
      <c r="S709">
        <v>77862546</v>
      </c>
      <c r="T709">
        <f t="shared" si="36"/>
        <v>7862546</v>
      </c>
      <c r="U709" s="54">
        <f t="shared" si="34"/>
        <v>7862546</v>
      </c>
      <c r="V709" s="24" t="str">
        <f t="shared" si="35"/>
        <v>NA</v>
      </c>
      <c r="W709">
        <v>7.7</v>
      </c>
    </row>
    <row r="710" spans="10:23" x14ac:dyDescent="0.3">
      <c r="J710">
        <v>35000000</v>
      </c>
      <c r="K710">
        <v>60054449</v>
      </c>
      <c r="M710">
        <v>35000000</v>
      </c>
      <c r="N710">
        <v>25266129</v>
      </c>
      <c r="Q710" t="s">
        <v>2908</v>
      </c>
      <c r="R710">
        <v>50000000</v>
      </c>
      <c r="S710">
        <v>61112916</v>
      </c>
      <c r="T710">
        <f t="shared" si="36"/>
        <v>11112916</v>
      </c>
      <c r="U710" s="54">
        <f t="shared" si="34"/>
        <v>11112916</v>
      </c>
      <c r="V710" s="24" t="str">
        <f t="shared" si="35"/>
        <v>NA</v>
      </c>
      <c r="W710">
        <v>4.4000000000000004</v>
      </c>
    </row>
    <row r="711" spans="10:23" x14ac:dyDescent="0.3">
      <c r="J711">
        <v>1800000</v>
      </c>
      <c r="K711">
        <v>26505000</v>
      </c>
      <c r="M711">
        <v>35000000</v>
      </c>
      <c r="N711">
        <v>25863915</v>
      </c>
      <c r="Q711" t="s">
        <v>2911</v>
      </c>
      <c r="R711">
        <v>60000000</v>
      </c>
      <c r="S711">
        <v>88200225</v>
      </c>
      <c r="T711">
        <f t="shared" si="36"/>
        <v>28200225</v>
      </c>
      <c r="U711" s="54">
        <f t="shared" si="34"/>
        <v>28200225</v>
      </c>
      <c r="V711" s="24" t="str">
        <f t="shared" si="35"/>
        <v>NA</v>
      </c>
      <c r="W711">
        <v>6.1</v>
      </c>
    </row>
    <row r="712" spans="10:23" x14ac:dyDescent="0.3">
      <c r="J712">
        <v>33000000</v>
      </c>
      <c r="K712">
        <v>61280963</v>
      </c>
      <c r="M712">
        <v>30000000</v>
      </c>
      <c r="N712">
        <v>25078937</v>
      </c>
      <c r="Q712" t="s">
        <v>2914</v>
      </c>
      <c r="R712">
        <v>60000000</v>
      </c>
      <c r="S712">
        <v>60573641</v>
      </c>
      <c r="T712">
        <f t="shared" si="36"/>
        <v>573641</v>
      </c>
      <c r="U712" s="54">
        <f t="shared" si="34"/>
        <v>573641</v>
      </c>
      <c r="V712" s="24" t="str">
        <f t="shared" si="35"/>
        <v>NA</v>
      </c>
      <c r="W712">
        <v>5.4</v>
      </c>
    </row>
    <row r="713" spans="10:23" x14ac:dyDescent="0.3">
      <c r="J713">
        <v>35000000</v>
      </c>
      <c r="K713">
        <v>56876365</v>
      </c>
      <c r="M713">
        <v>35000000</v>
      </c>
      <c r="N713">
        <v>28995450</v>
      </c>
      <c r="Q713" t="s">
        <v>2919</v>
      </c>
      <c r="R713">
        <v>66000000</v>
      </c>
      <c r="S713">
        <v>59035104</v>
      </c>
      <c r="T713">
        <f t="shared" si="36"/>
        <v>-6964896</v>
      </c>
      <c r="U713" s="54" t="str">
        <f t="shared" si="34"/>
        <v>NA</v>
      </c>
      <c r="V713" s="24">
        <f t="shared" si="35"/>
        <v>-6964896</v>
      </c>
      <c r="W713">
        <v>6.8</v>
      </c>
    </row>
    <row r="714" spans="10:23" x14ac:dyDescent="0.3">
      <c r="J714">
        <v>35000000</v>
      </c>
      <c r="K714">
        <v>59699513</v>
      </c>
      <c r="M714">
        <v>35000000</v>
      </c>
      <c r="N714">
        <v>24276500</v>
      </c>
      <c r="Q714" t="s">
        <v>2922</v>
      </c>
      <c r="R714">
        <v>60000000</v>
      </c>
      <c r="S714">
        <v>56702901</v>
      </c>
      <c r="T714">
        <f t="shared" si="36"/>
        <v>-3297099</v>
      </c>
      <c r="U714" s="54" t="str">
        <f t="shared" si="34"/>
        <v>NA</v>
      </c>
      <c r="V714" s="24">
        <f t="shared" si="35"/>
        <v>-3297099</v>
      </c>
      <c r="W714">
        <v>6.5</v>
      </c>
    </row>
    <row r="715" spans="10:23" x14ac:dyDescent="0.3">
      <c r="J715">
        <v>34000000</v>
      </c>
      <c r="K715">
        <v>54132596</v>
      </c>
      <c r="M715">
        <v>30000000</v>
      </c>
      <c r="N715">
        <v>20981633</v>
      </c>
      <c r="Q715" t="s">
        <v>2925</v>
      </c>
      <c r="R715">
        <v>60000000</v>
      </c>
      <c r="S715">
        <v>55994557</v>
      </c>
      <c r="T715">
        <f t="shared" si="36"/>
        <v>-4005443</v>
      </c>
      <c r="U715" s="54" t="str">
        <f t="shared" si="34"/>
        <v>NA</v>
      </c>
      <c r="V715" s="24">
        <f t="shared" si="35"/>
        <v>-4005443</v>
      </c>
      <c r="W715">
        <v>7</v>
      </c>
    </row>
    <row r="716" spans="10:23" x14ac:dyDescent="0.3">
      <c r="J716">
        <v>35000000</v>
      </c>
      <c r="K716">
        <v>52277485</v>
      </c>
      <c r="M716">
        <v>35000000</v>
      </c>
      <c r="N716">
        <v>22913677</v>
      </c>
      <c r="Q716" t="s">
        <v>2929</v>
      </c>
      <c r="R716">
        <v>60000000</v>
      </c>
      <c r="S716">
        <v>54910560</v>
      </c>
      <c r="T716">
        <f t="shared" si="36"/>
        <v>-5089440</v>
      </c>
      <c r="U716" s="54" t="str">
        <f t="shared" si="34"/>
        <v>NA</v>
      </c>
      <c r="V716" s="24">
        <f t="shared" si="35"/>
        <v>-5089440</v>
      </c>
      <c r="W716">
        <v>6.3</v>
      </c>
    </row>
    <row r="717" spans="10:23" x14ac:dyDescent="0.3">
      <c r="J717">
        <v>35000000</v>
      </c>
      <c r="K717">
        <v>55802754</v>
      </c>
      <c r="M717">
        <v>35000000</v>
      </c>
      <c r="N717">
        <v>34531832</v>
      </c>
      <c r="Q717" t="s">
        <v>2932</v>
      </c>
      <c r="R717">
        <v>60000000</v>
      </c>
      <c r="S717">
        <v>53789313</v>
      </c>
      <c r="T717">
        <f t="shared" si="36"/>
        <v>-6210687</v>
      </c>
      <c r="U717" s="54" t="str">
        <f t="shared" si="34"/>
        <v>NA</v>
      </c>
      <c r="V717" s="24">
        <f t="shared" si="35"/>
        <v>-6210687</v>
      </c>
      <c r="W717">
        <v>6.3</v>
      </c>
    </row>
    <row r="718" spans="10:23" x14ac:dyDescent="0.3">
      <c r="J718">
        <v>35000000</v>
      </c>
      <c r="K718">
        <v>55291815</v>
      </c>
      <c r="M718">
        <v>35000000</v>
      </c>
      <c r="N718">
        <v>28064226</v>
      </c>
      <c r="Q718" t="s">
        <v>2934</v>
      </c>
      <c r="R718">
        <v>60000000</v>
      </c>
      <c r="S718">
        <v>51045801</v>
      </c>
      <c r="T718">
        <f t="shared" si="36"/>
        <v>-8954199</v>
      </c>
      <c r="U718" s="54" t="str">
        <f t="shared" si="34"/>
        <v>NA</v>
      </c>
      <c r="V718" s="24">
        <f t="shared" si="35"/>
        <v>-8954199</v>
      </c>
      <c r="W718">
        <v>6.1</v>
      </c>
    </row>
    <row r="719" spans="10:23" x14ac:dyDescent="0.3">
      <c r="J719">
        <v>35000000</v>
      </c>
      <c r="K719">
        <v>83299761</v>
      </c>
      <c r="M719">
        <v>35000000</v>
      </c>
      <c r="N719">
        <v>19447478</v>
      </c>
      <c r="Q719" t="s">
        <v>2938</v>
      </c>
      <c r="R719">
        <v>60000000</v>
      </c>
      <c r="S719">
        <v>50818750</v>
      </c>
      <c r="T719">
        <f t="shared" si="36"/>
        <v>-9181250</v>
      </c>
      <c r="U719" s="54" t="str">
        <f t="shared" si="34"/>
        <v>NA</v>
      </c>
      <c r="V719" s="24">
        <f t="shared" si="35"/>
        <v>-9181250</v>
      </c>
      <c r="W719">
        <v>6.1</v>
      </c>
    </row>
    <row r="720" spans="10:23" x14ac:dyDescent="0.3">
      <c r="J720">
        <v>33000000</v>
      </c>
      <c r="K720">
        <v>48169908</v>
      </c>
      <c r="M720">
        <v>55000000</v>
      </c>
      <c r="N720">
        <v>19389454</v>
      </c>
      <c r="Q720" t="s">
        <v>2941</v>
      </c>
      <c r="R720">
        <v>60000000</v>
      </c>
      <c r="S720">
        <v>50189179</v>
      </c>
      <c r="T720">
        <f t="shared" si="36"/>
        <v>-9810821</v>
      </c>
      <c r="U720" s="54" t="str">
        <f t="shared" si="34"/>
        <v>NA</v>
      </c>
      <c r="V720" s="24">
        <f t="shared" si="35"/>
        <v>-9810821</v>
      </c>
      <c r="W720">
        <v>5.3</v>
      </c>
    </row>
    <row r="721" spans="10:23" x14ac:dyDescent="0.3">
      <c r="J721">
        <v>35000000</v>
      </c>
      <c r="K721">
        <v>67523385</v>
      </c>
      <c r="M721">
        <v>35000000</v>
      </c>
      <c r="N721">
        <v>25871834</v>
      </c>
      <c r="Q721" t="s">
        <v>2945</v>
      </c>
      <c r="R721">
        <v>60000000</v>
      </c>
      <c r="S721">
        <v>50024083</v>
      </c>
      <c r="T721">
        <f t="shared" si="36"/>
        <v>-9975917</v>
      </c>
      <c r="U721" s="54" t="str">
        <f t="shared" si="34"/>
        <v>NA</v>
      </c>
      <c r="V721" s="24">
        <f t="shared" si="35"/>
        <v>-9975917</v>
      </c>
      <c r="W721">
        <v>5.4</v>
      </c>
    </row>
    <row r="722" spans="10:23" x14ac:dyDescent="0.3">
      <c r="J722">
        <v>35000000</v>
      </c>
      <c r="K722">
        <v>49474048</v>
      </c>
      <c r="M722">
        <v>35000000</v>
      </c>
      <c r="N722">
        <v>19692608</v>
      </c>
      <c r="Q722" t="s">
        <v>2951</v>
      </c>
      <c r="R722">
        <v>60000000</v>
      </c>
      <c r="S722">
        <v>50549107</v>
      </c>
      <c r="T722">
        <f t="shared" si="36"/>
        <v>-9450893</v>
      </c>
      <c r="U722" s="54" t="str">
        <f t="shared" si="34"/>
        <v>NA</v>
      </c>
      <c r="V722" s="24">
        <f t="shared" si="35"/>
        <v>-9450893</v>
      </c>
      <c r="W722">
        <v>6.2</v>
      </c>
    </row>
    <row r="723" spans="10:23" x14ac:dyDescent="0.3">
      <c r="J723">
        <v>35000000</v>
      </c>
      <c r="K723">
        <v>45802315</v>
      </c>
      <c r="M723">
        <v>35000000</v>
      </c>
      <c r="N723">
        <v>19294901</v>
      </c>
      <c r="Q723" t="s">
        <v>2955</v>
      </c>
      <c r="R723">
        <v>60000000</v>
      </c>
      <c r="S723">
        <v>56443482</v>
      </c>
      <c r="T723">
        <f t="shared" si="36"/>
        <v>-3556518</v>
      </c>
      <c r="U723" s="54" t="str">
        <f t="shared" si="34"/>
        <v>NA</v>
      </c>
      <c r="V723" s="24">
        <f t="shared" si="35"/>
        <v>-3556518</v>
      </c>
      <c r="W723">
        <v>6.6</v>
      </c>
    </row>
    <row r="724" spans="10:23" x14ac:dyDescent="0.3">
      <c r="J724">
        <v>35000000</v>
      </c>
      <c r="K724">
        <v>43792641</v>
      </c>
      <c r="M724">
        <v>35000000</v>
      </c>
      <c r="N724">
        <v>20275446</v>
      </c>
      <c r="Q724" t="s">
        <v>2958</v>
      </c>
      <c r="R724">
        <v>60000000</v>
      </c>
      <c r="S724">
        <v>62401264</v>
      </c>
      <c r="T724">
        <f t="shared" si="36"/>
        <v>2401264</v>
      </c>
      <c r="U724" s="54">
        <f t="shared" si="34"/>
        <v>2401264</v>
      </c>
      <c r="V724" s="24" t="str">
        <f t="shared" si="35"/>
        <v>NA</v>
      </c>
      <c r="W724">
        <v>5.9</v>
      </c>
    </row>
    <row r="725" spans="10:23" x14ac:dyDescent="0.3">
      <c r="J725">
        <v>33000000</v>
      </c>
      <c r="K725">
        <v>57651794</v>
      </c>
      <c r="M725">
        <v>35000000</v>
      </c>
      <c r="N725">
        <v>34507079</v>
      </c>
      <c r="Q725" t="s">
        <v>2962</v>
      </c>
      <c r="R725">
        <v>75000000</v>
      </c>
      <c r="S725">
        <v>47748610</v>
      </c>
      <c r="T725">
        <f t="shared" si="36"/>
        <v>-27251390</v>
      </c>
      <c r="U725" s="54" t="str">
        <f t="shared" si="34"/>
        <v>NA</v>
      </c>
      <c r="V725" s="24">
        <f t="shared" si="35"/>
        <v>-27251390</v>
      </c>
      <c r="W725">
        <v>6.3</v>
      </c>
    </row>
    <row r="726" spans="10:23" x14ac:dyDescent="0.3">
      <c r="J726">
        <v>30000000</v>
      </c>
      <c r="K726">
        <v>43894863</v>
      </c>
      <c r="M726">
        <v>35000000</v>
      </c>
      <c r="N726">
        <v>18306166</v>
      </c>
      <c r="Q726" t="s">
        <v>2966</v>
      </c>
      <c r="R726">
        <v>61000000</v>
      </c>
      <c r="S726">
        <v>46975183</v>
      </c>
      <c r="T726">
        <f t="shared" si="36"/>
        <v>-14024817</v>
      </c>
      <c r="U726" s="54" t="str">
        <f t="shared" si="34"/>
        <v>NA</v>
      </c>
      <c r="V726" s="24">
        <f t="shared" si="35"/>
        <v>-14024817</v>
      </c>
      <c r="W726">
        <v>7.2</v>
      </c>
    </row>
    <row r="727" spans="10:23" x14ac:dyDescent="0.3">
      <c r="J727">
        <v>35000000</v>
      </c>
      <c r="K727">
        <v>41954997</v>
      </c>
      <c r="M727">
        <v>35000000</v>
      </c>
      <c r="N727">
        <v>17609982</v>
      </c>
      <c r="Q727" t="s">
        <v>2971</v>
      </c>
      <c r="R727">
        <v>60000000</v>
      </c>
      <c r="S727">
        <v>50807639</v>
      </c>
      <c r="T727">
        <f t="shared" si="36"/>
        <v>-9192361</v>
      </c>
      <c r="U727" s="54" t="str">
        <f t="shared" si="34"/>
        <v>NA</v>
      </c>
      <c r="V727" s="24">
        <f t="shared" si="35"/>
        <v>-9192361</v>
      </c>
      <c r="W727">
        <v>6.8</v>
      </c>
    </row>
    <row r="728" spans="10:23" x14ac:dyDescent="0.3">
      <c r="J728">
        <v>33000000</v>
      </c>
      <c r="K728">
        <v>39532308</v>
      </c>
      <c r="M728">
        <v>31000000</v>
      </c>
      <c r="N728">
        <v>16831505</v>
      </c>
      <c r="Q728" t="s">
        <v>2976</v>
      </c>
      <c r="R728">
        <v>48000000</v>
      </c>
      <c r="S728">
        <v>46611204</v>
      </c>
      <c r="T728">
        <f t="shared" si="36"/>
        <v>-1388796</v>
      </c>
      <c r="U728" s="54" t="str">
        <f t="shared" si="34"/>
        <v>NA</v>
      </c>
      <c r="V728" s="24">
        <f t="shared" si="35"/>
        <v>-1388796</v>
      </c>
      <c r="W728">
        <v>6.1</v>
      </c>
    </row>
    <row r="729" spans="10:23" x14ac:dyDescent="0.3">
      <c r="J729">
        <v>10700000</v>
      </c>
      <c r="K729">
        <v>76600000</v>
      </c>
      <c r="M729">
        <v>35000000</v>
      </c>
      <c r="N729">
        <v>17596256</v>
      </c>
      <c r="Q729" t="s">
        <v>2980</v>
      </c>
      <c r="R729">
        <v>60000000</v>
      </c>
      <c r="S729">
        <v>257756197</v>
      </c>
      <c r="T729">
        <f t="shared" si="36"/>
        <v>197756197</v>
      </c>
      <c r="U729" s="54">
        <f t="shared" si="34"/>
        <v>197756197</v>
      </c>
      <c r="V729" s="24" t="str">
        <f t="shared" si="35"/>
        <v>NA</v>
      </c>
      <c r="W729">
        <v>7.8</v>
      </c>
    </row>
    <row r="730" spans="10:23" x14ac:dyDescent="0.3">
      <c r="J730">
        <v>35000000</v>
      </c>
      <c r="K730">
        <v>39692139</v>
      </c>
      <c r="M730">
        <v>35000000</v>
      </c>
      <c r="N730">
        <v>14998070</v>
      </c>
      <c r="Q730" t="s">
        <v>2983</v>
      </c>
      <c r="R730">
        <v>45000000</v>
      </c>
      <c r="S730">
        <v>48472213</v>
      </c>
      <c r="T730">
        <f t="shared" si="36"/>
        <v>3472213</v>
      </c>
      <c r="U730" s="54">
        <f t="shared" si="34"/>
        <v>3472213</v>
      </c>
      <c r="V730" s="24" t="str">
        <f t="shared" si="35"/>
        <v>NA</v>
      </c>
      <c r="W730">
        <v>5</v>
      </c>
    </row>
    <row r="731" spans="10:23" x14ac:dyDescent="0.3">
      <c r="J731">
        <v>35000000</v>
      </c>
      <c r="K731">
        <v>40687294</v>
      </c>
      <c r="M731">
        <v>35000000</v>
      </c>
      <c r="N731">
        <v>14587732</v>
      </c>
      <c r="Q731" t="s">
        <v>2988</v>
      </c>
      <c r="R731">
        <v>60000000</v>
      </c>
      <c r="S731">
        <v>43060566</v>
      </c>
      <c r="T731">
        <f t="shared" si="36"/>
        <v>-16939434</v>
      </c>
      <c r="U731" s="54" t="str">
        <f t="shared" si="34"/>
        <v>NA</v>
      </c>
      <c r="V731" s="24">
        <f t="shared" si="35"/>
        <v>-16939434</v>
      </c>
      <c r="W731">
        <v>6.2</v>
      </c>
    </row>
    <row r="732" spans="10:23" x14ac:dyDescent="0.3">
      <c r="J732">
        <v>35000000</v>
      </c>
      <c r="K732">
        <v>37481242</v>
      </c>
      <c r="M732">
        <v>35000000</v>
      </c>
      <c r="N732">
        <v>18317151</v>
      </c>
      <c r="Q732" t="s">
        <v>2990</v>
      </c>
      <c r="R732">
        <v>60000000</v>
      </c>
      <c r="S732">
        <v>45996718</v>
      </c>
      <c r="T732">
        <f t="shared" si="36"/>
        <v>-14003282</v>
      </c>
      <c r="U732" s="54" t="str">
        <f t="shared" si="34"/>
        <v>NA</v>
      </c>
      <c r="V732" s="24">
        <f t="shared" si="35"/>
        <v>-14003282</v>
      </c>
      <c r="W732">
        <v>6.7</v>
      </c>
    </row>
    <row r="733" spans="10:23" x14ac:dyDescent="0.3">
      <c r="J733">
        <v>35000000</v>
      </c>
      <c r="K733">
        <v>39026186</v>
      </c>
      <c r="M733">
        <v>35000000</v>
      </c>
      <c r="N733">
        <v>11405825</v>
      </c>
      <c r="Q733" t="s">
        <v>2995</v>
      </c>
      <c r="R733">
        <v>60000000</v>
      </c>
      <c r="S733">
        <v>43337279</v>
      </c>
      <c r="T733">
        <f t="shared" si="36"/>
        <v>-16662721</v>
      </c>
      <c r="U733" s="54" t="str">
        <f t="shared" si="34"/>
        <v>NA</v>
      </c>
      <c r="V733" s="24">
        <f t="shared" si="35"/>
        <v>-16662721</v>
      </c>
      <c r="W733">
        <v>4.9000000000000004</v>
      </c>
    </row>
    <row r="734" spans="10:23" x14ac:dyDescent="0.3">
      <c r="J734">
        <v>30000000</v>
      </c>
      <c r="K734">
        <v>37617947</v>
      </c>
      <c r="M734">
        <v>35000000</v>
      </c>
      <c r="N734">
        <v>13264986</v>
      </c>
      <c r="Q734" t="s">
        <v>2999</v>
      </c>
      <c r="R734">
        <v>60000000</v>
      </c>
      <c r="S734">
        <v>37479778</v>
      </c>
      <c r="T734">
        <f t="shared" si="36"/>
        <v>-22520222</v>
      </c>
      <c r="U734" s="54" t="str">
        <f t="shared" si="34"/>
        <v>NA</v>
      </c>
      <c r="V734" s="24">
        <f t="shared" si="35"/>
        <v>-22520222</v>
      </c>
      <c r="W734">
        <v>7.4</v>
      </c>
    </row>
    <row r="735" spans="10:23" x14ac:dyDescent="0.3">
      <c r="J735">
        <v>30000000</v>
      </c>
      <c r="K735">
        <v>32048809</v>
      </c>
      <c r="M735">
        <v>35000000</v>
      </c>
      <c r="N735">
        <v>10991381</v>
      </c>
      <c r="Q735" t="s">
        <v>3002</v>
      </c>
      <c r="R735">
        <v>60000000</v>
      </c>
      <c r="S735">
        <v>40559930</v>
      </c>
      <c r="T735">
        <f t="shared" si="36"/>
        <v>-19440070</v>
      </c>
      <c r="U735" s="54" t="str">
        <f t="shared" si="34"/>
        <v>NA</v>
      </c>
      <c r="V735" s="24">
        <f t="shared" si="35"/>
        <v>-19440070</v>
      </c>
      <c r="W735">
        <v>6.2</v>
      </c>
    </row>
    <row r="736" spans="10:23" x14ac:dyDescent="0.3">
      <c r="J736">
        <v>27000000</v>
      </c>
      <c r="K736">
        <v>33987757</v>
      </c>
      <c r="M736">
        <v>35000000</v>
      </c>
      <c r="N736">
        <v>10268846</v>
      </c>
      <c r="Q736" t="s">
        <v>3005</v>
      </c>
      <c r="R736">
        <v>65000000</v>
      </c>
      <c r="S736">
        <v>36830057</v>
      </c>
      <c r="T736">
        <f t="shared" si="36"/>
        <v>-28169943</v>
      </c>
      <c r="U736" s="54" t="str">
        <f t="shared" si="34"/>
        <v>NA</v>
      </c>
      <c r="V736" s="24">
        <f t="shared" si="35"/>
        <v>-28169943</v>
      </c>
      <c r="W736">
        <v>4.9000000000000004</v>
      </c>
    </row>
    <row r="737" spans="10:23" x14ac:dyDescent="0.3">
      <c r="J737">
        <v>35000000</v>
      </c>
      <c r="K737">
        <v>37304950</v>
      </c>
      <c r="M737">
        <v>32000000</v>
      </c>
      <c r="N737">
        <v>13303319</v>
      </c>
      <c r="Q737" t="s">
        <v>3011</v>
      </c>
      <c r="R737">
        <v>60000000</v>
      </c>
      <c r="S737">
        <v>36279230</v>
      </c>
      <c r="T737">
        <f t="shared" si="36"/>
        <v>-23720770</v>
      </c>
      <c r="U737" s="54" t="str">
        <f t="shared" si="34"/>
        <v>NA</v>
      </c>
      <c r="V737" s="24">
        <f t="shared" si="35"/>
        <v>-23720770</v>
      </c>
      <c r="W737">
        <v>6.1</v>
      </c>
    </row>
    <row r="738" spans="10:23" x14ac:dyDescent="0.3">
      <c r="J738">
        <v>34000000</v>
      </c>
      <c r="K738">
        <v>102413606</v>
      </c>
      <c r="M738">
        <v>35000000</v>
      </c>
      <c r="N738">
        <v>10076136</v>
      </c>
      <c r="Q738" t="s">
        <v>3016</v>
      </c>
      <c r="R738">
        <v>70000000</v>
      </c>
      <c r="S738">
        <v>42194060</v>
      </c>
      <c r="T738">
        <f t="shared" si="36"/>
        <v>-27805940</v>
      </c>
      <c r="U738" s="54" t="str">
        <f t="shared" si="34"/>
        <v>NA</v>
      </c>
      <c r="V738" s="24">
        <f t="shared" si="35"/>
        <v>-27805940</v>
      </c>
      <c r="W738">
        <v>6.1</v>
      </c>
    </row>
    <row r="739" spans="10:23" x14ac:dyDescent="0.3">
      <c r="J739">
        <v>30000000</v>
      </c>
      <c r="K739">
        <v>32000000</v>
      </c>
      <c r="M739">
        <v>35000000</v>
      </c>
      <c r="N739">
        <v>10499968</v>
      </c>
      <c r="Q739" t="s">
        <v>3019</v>
      </c>
      <c r="R739">
        <v>60000000</v>
      </c>
      <c r="S739">
        <v>43119879</v>
      </c>
      <c r="T739">
        <f t="shared" si="36"/>
        <v>-16880121</v>
      </c>
      <c r="U739" s="54" t="str">
        <f t="shared" si="34"/>
        <v>NA</v>
      </c>
      <c r="V739" s="24">
        <f t="shared" si="35"/>
        <v>-16880121</v>
      </c>
      <c r="W739">
        <v>6.4</v>
      </c>
    </row>
    <row r="740" spans="10:23" x14ac:dyDescent="0.3">
      <c r="J740">
        <v>34000000</v>
      </c>
      <c r="K740">
        <v>37432299</v>
      </c>
      <c r="M740">
        <v>38000000</v>
      </c>
      <c r="N740">
        <v>7659747</v>
      </c>
      <c r="Q740" t="s">
        <v>3022</v>
      </c>
      <c r="R740">
        <v>60000000</v>
      </c>
      <c r="S740">
        <v>35096190</v>
      </c>
      <c r="T740">
        <f t="shared" si="36"/>
        <v>-24903810</v>
      </c>
      <c r="U740" s="54" t="str">
        <f t="shared" si="34"/>
        <v>NA</v>
      </c>
      <c r="V740" s="24">
        <f t="shared" si="35"/>
        <v>-24903810</v>
      </c>
      <c r="W740">
        <v>6.3</v>
      </c>
    </row>
    <row r="741" spans="10:23" x14ac:dyDescent="0.3">
      <c r="J741">
        <v>40000000</v>
      </c>
      <c r="K741">
        <v>141340178</v>
      </c>
      <c r="M741">
        <v>35000000</v>
      </c>
      <c r="N741">
        <v>7948159</v>
      </c>
      <c r="Q741" t="s">
        <v>3027</v>
      </c>
      <c r="R741">
        <v>80000000</v>
      </c>
      <c r="S741">
        <v>43290977</v>
      </c>
      <c r="T741">
        <f t="shared" si="36"/>
        <v>-36709023</v>
      </c>
      <c r="U741" s="54" t="str">
        <f t="shared" si="34"/>
        <v>NA</v>
      </c>
      <c r="V741" s="24">
        <f t="shared" si="35"/>
        <v>-36709023</v>
      </c>
      <c r="W741">
        <v>6.6</v>
      </c>
    </row>
    <row r="742" spans="10:23" x14ac:dyDescent="0.3">
      <c r="J742">
        <v>33000000</v>
      </c>
      <c r="K742">
        <v>51758599</v>
      </c>
      <c r="M742">
        <v>35000000</v>
      </c>
      <c r="N742">
        <v>11631245</v>
      </c>
      <c r="Q742" t="s">
        <v>3030</v>
      </c>
      <c r="R742">
        <v>40000000</v>
      </c>
      <c r="S742">
        <v>33927476</v>
      </c>
      <c r="T742">
        <f t="shared" si="36"/>
        <v>-6072524</v>
      </c>
      <c r="U742" s="54" t="str">
        <f t="shared" si="34"/>
        <v>NA</v>
      </c>
      <c r="V742" s="24">
        <f t="shared" si="35"/>
        <v>-6072524</v>
      </c>
      <c r="W742">
        <v>5.7</v>
      </c>
    </row>
    <row r="743" spans="10:23" x14ac:dyDescent="0.3">
      <c r="J743">
        <v>30000000</v>
      </c>
      <c r="K743">
        <v>117559438</v>
      </c>
      <c r="M743">
        <v>35000000</v>
      </c>
      <c r="N743">
        <v>10137502</v>
      </c>
      <c r="Q743" t="s">
        <v>3035</v>
      </c>
      <c r="R743">
        <v>60000000</v>
      </c>
      <c r="S743">
        <v>32122249</v>
      </c>
      <c r="T743">
        <f t="shared" si="36"/>
        <v>-27877751</v>
      </c>
      <c r="U743" s="54" t="str">
        <f t="shared" si="34"/>
        <v>NA</v>
      </c>
      <c r="V743" s="24">
        <f t="shared" si="35"/>
        <v>-27877751</v>
      </c>
      <c r="W743">
        <v>5.9</v>
      </c>
    </row>
    <row r="744" spans="10:23" x14ac:dyDescent="0.3">
      <c r="J744">
        <v>33000000</v>
      </c>
      <c r="K744">
        <v>35057332</v>
      </c>
      <c r="M744">
        <v>35000000</v>
      </c>
      <c r="N744">
        <v>6448817</v>
      </c>
      <c r="Q744" t="s">
        <v>3039</v>
      </c>
      <c r="R744">
        <v>60000000</v>
      </c>
      <c r="S744">
        <v>40076438</v>
      </c>
      <c r="T744">
        <f t="shared" si="36"/>
        <v>-19923562</v>
      </c>
      <c r="U744" s="54" t="str">
        <f t="shared" si="34"/>
        <v>NA</v>
      </c>
      <c r="V744" s="24">
        <f t="shared" si="35"/>
        <v>-19923562</v>
      </c>
      <c r="W744">
        <v>6</v>
      </c>
    </row>
    <row r="745" spans="10:23" x14ac:dyDescent="0.3">
      <c r="J745">
        <v>33000000</v>
      </c>
      <c r="K745">
        <v>34014398</v>
      </c>
      <c r="M745">
        <v>35000000</v>
      </c>
      <c r="N745">
        <v>7458269</v>
      </c>
      <c r="Q745" t="s">
        <v>3041</v>
      </c>
      <c r="R745">
        <v>60000000</v>
      </c>
      <c r="S745">
        <v>32940507</v>
      </c>
      <c r="T745">
        <f t="shared" si="36"/>
        <v>-27059493</v>
      </c>
      <c r="U745" s="54" t="str">
        <f t="shared" si="34"/>
        <v>NA</v>
      </c>
      <c r="V745" s="24">
        <f t="shared" si="35"/>
        <v>-27059493</v>
      </c>
      <c r="W745">
        <v>6.1</v>
      </c>
    </row>
    <row r="746" spans="10:23" x14ac:dyDescent="0.3">
      <c r="J746">
        <v>33000000</v>
      </c>
      <c r="K746">
        <v>33682273</v>
      </c>
      <c r="M746">
        <v>35000000</v>
      </c>
      <c r="N746">
        <v>4651977</v>
      </c>
      <c r="Q746" t="s">
        <v>3045</v>
      </c>
      <c r="R746">
        <v>60000000</v>
      </c>
      <c r="S746">
        <v>31670931</v>
      </c>
      <c r="T746">
        <f t="shared" si="36"/>
        <v>-28329069</v>
      </c>
      <c r="U746" s="54" t="str">
        <f t="shared" si="34"/>
        <v>NA</v>
      </c>
      <c r="V746" s="24">
        <f t="shared" si="35"/>
        <v>-28329069</v>
      </c>
      <c r="W746">
        <v>6.7</v>
      </c>
    </row>
    <row r="747" spans="10:23" x14ac:dyDescent="0.3">
      <c r="J747">
        <v>32500000</v>
      </c>
      <c r="K747">
        <v>309125409</v>
      </c>
      <c r="M747">
        <v>35000000</v>
      </c>
      <c r="N747">
        <v>4496583</v>
      </c>
      <c r="Q747" t="s">
        <v>3047</v>
      </c>
      <c r="R747">
        <v>60000000</v>
      </c>
      <c r="S747">
        <v>30695227</v>
      </c>
      <c r="T747">
        <f t="shared" si="36"/>
        <v>-29304773</v>
      </c>
      <c r="U747" s="54" t="str">
        <f t="shared" si="34"/>
        <v>NA</v>
      </c>
      <c r="V747" s="24">
        <f t="shared" si="35"/>
        <v>-29304773</v>
      </c>
      <c r="W747">
        <v>6.7</v>
      </c>
    </row>
    <row r="748" spans="10:23" x14ac:dyDescent="0.3">
      <c r="J748">
        <v>32000000</v>
      </c>
      <c r="K748">
        <v>34180954</v>
      </c>
      <c r="M748">
        <v>35000000</v>
      </c>
      <c r="N748">
        <v>2221994</v>
      </c>
      <c r="Q748" t="s">
        <v>3049</v>
      </c>
      <c r="R748">
        <v>60000000</v>
      </c>
      <c r="S748">
        <v>32522352</v>
      </c>
      <c r="T748">
        <f t="shared" si="36"/>
        <v>-27477648</v>
      </c>
      <c r="U748" s="54" t="str">
        <f t="shared" si="34"/>
        <v>NA</v>
      </c>
      <c r="V748" s="24">
        <f t="shared" si="35"/>
        <v>-27477648</v>
      </c>
      <c r="W748">
        <v>7.9</v>
      </c>
    </row>
    <row r="749" spans="10:23" x14ac:dyDescent="0.3">
      <c r="J749">
        <v>33000000</v>
      </c>
      <c r="K749">
        <v>173381405</v>
      </c>
      <c r="M749">
        <v>35000000</v>
      </c>
      <c r="N749">
        <v>6592103</v>
      </c>
      <c r="Q749" t="s">
        <v>3051</v>
      </c>
      <c r="R749">
        <v>87000000</v>
      </c>
      <c r="S749">
        <v>26082914</v>
      </c>
      <c r="T749">
        <f t="shared" si="36"/>
        <v>-60917086</v>
      </c>
      <c r="U749" s="54" t="str">
        <f t="shared" si="34"/>
        <v>NA</v>
      </c>
      <c r="V749" s="24">
        <f t="shared" si="35"/>
        <v>-60917086</v>
      </c>
      <c r="W749">
        <v>4.3</v>
      </c>
    </row>
    <row r="750" spans="10:23" x14ac:dyDescent="0.3">
      <c r="J750">
        <v>32000000</v>
      </c>
      <c r="K750">
        <v>104632573</v>
      </c>
      <c r="M750">
        <v>35000000</v>
      </c>
      <c r="N750">
        <v>630779</v>
      </c>
      <c r="Q750" t="s">
        <v>3055</v>
      </c>
      <c r="R750">
        <v>60000000</v>
      </c>
      <c r="S750">
        <v>29136626</v>
      </c>
      <c r="T750">
        <f t="shared" si="36"/>
        <v>-30863374</v>
      </c>
      <c r="U750" s="54" t="str">
        <f t="shared" si="34"/>
        <v>NA</v>
      </c>
      <c r="V750" s="24">
        <f t="shared" si="35"/>
        <v>-30863374</v>
      </c>
      <c r="W750">
        <v>5.7</v>
      </c>
    </row>
    <row r="751" spans="10:23" x14ac:dyDescent="0.3">
      <c r="J751">
        <v>35000000</v>
      </c>
      <c r="K751">
        <v>81150692</v>
      </c>
      <c r="M751">
        <v>35000000</v>
      </c>
      <c r="N751">
        <v>10214013</v>
      </c>
      <c r="Q751" t="s">
        <v>3061</v>
      </c>
      <c r="R751">
        <v>60000000</v>
      </c>
      <c r="S751">
        <v>26288320</v>
      </c>
      <c r="T751">
        <f t="shared" si="36"/>
        <v>-33711680</v>
      </c>
      <c r="U751" s="54" t="str">
        <f t="shared" si="34"/>
        <v>NA</v>
      </c>
      <c r="V751" s="24">
        <f t="shared" si="35"/>
        <v>-33711680</v>
      </c>
      <c r="W751">
        <v>6.7</v>
      </c>
    </row>
    <row r="752" spans="10:23" x14ac:dyDescent="0.3">
      <c r="J752">
        <v>32000000</v>
      </c>
      <c r="K752">
        <v>60328558</v>
      </c>
      <c r="M752">
        <v>35000000</v>
      </c>
      <c r="N752">
        <v>10139254</v>
      </c>
      <c r="Q752" t="s">
        <v>3066</v>
      </c>
      <c r="R752">
        <v>60000000</v>
      </c>
      <c r="S752">
        <v>26616590</v>
      </c>
      <c r="T752">
        <f t="shared" si="36"/>
        <v>-33383410</v>
      </c>
      <c r="U752" s="54" t="str">
        <f t="shared" si="34"/>
        <v>NA</v>
      </c>
      <c r="V752" s="24">
        <f t="shared" si="35"/>
        <v>-33383410</v>
      </c>
      <c r="W752">
        <v>6.7</v>
      </c>
    </row>
    <row r="753" spans="10:23" x14ac:dyDescent="0.3">
      <c r="J753">
        <v>32000000</v>
      </c>
      <c r="K753">
        <v>80197993</v>
      </c>
      <c r="M753">
        <v>34000000</v>
      </c>
      <c r="N753">
        <v>11227940</v>
      </c>
      <c r="Q753" t="s">
        <v>3068</v>
      </c>
      <c r="R753">
        <v>60000000</v>
      </c>
      <c r="S753">
        <v>30063805</v>
      </c>
      <c r="T753">
        <f t="shared" si="36"/>
        <v>-29936195</v>
      </c>
      <c r="U753" s="54" t="str">
        <f t="shared" si="34"/>
        <v>NA</v>
      </c>
      <c r="V753" s="24">
        <f t="shared" si="35"/>
        <v>-29936195</v>
      </c>
      <c r="W753">
        <v>6.1</v>
      </c>
    </row>
    <row r="754" spans="10:23" x14ac:dyDescent="0.3">
      <c r="J754">
        <v>32500000</v>
      </c>
      <c r="K754">
        <v>169076745</v>
      </c>
      <c r="M754">
        <v>35000000</v>
      </c>
      <c r="N754">
        <v>183125</v>
      </c>
      <c r="Q754" t="s">
        <v>3071</v>
      </c>
      <c r="R754">
        <v>50000000</v>
      </c>
      <c r="S754">
        <v>22518325</v>
      </c>
      <c r="T754">
        <f t="shared" si="36"/>
        <v>-27481675</v>
      </c>
      <c r="U754" s="54" t="str">
        <f t="shared" si="34"/>
        <v>NA</v>
      </c>
      <c r="V754" s="24">
        <f t="shared" si="35"/>
        <v>-27481675</v>
      </c>
      <c r="W754">
        <v>5.6</v>
      </c>
    </row>
    <row r="755" spans="10:23" x14ac:dyDescent="0.3">
      <c r="J755">
        <v>32000000</v>
      </c>
      <c r="K755">
        <v>101470202</v>
      </c>
      <c r="M755">
        <v>34000000</v>
      </c>
      <c r="N755">
        <v>15081783</v>
      </c>
      <c r="Q755" t="s">
        <v>3074</v>
      </c>
      <c r="R755">
        <v>60000000</v>
      </c>
      <c r="S755">
        <v>13082288</v>
      </c>
      <c r="T755">
        <f t="shared" si="36"/>
        <v>-46917712</v>
      </c>
      <c r="U755" s="54" t="str">
        <f t="shared" si="34"/>
        <v>NA</v>
      </c>
      <c r="V755" s="24">
        <f t="shared" si="35"/>
        <v>-46917712</v>
      </c>
      <c r="W755">
        <v>6.6</v>
      </c>
    </row>
    <row r="756" spans="10:23" x14ac:dyDescent="0.3">
      <c r="J756">
        <v>29000000</v>
      </c>
      <c r="K756">
        <v>50041732</v>
      </c>
      <c r="M756">
        <v>34000000</v>
      </c>
      <c r="N756">
        <v>10654581</v>
      </c>
      <c r="Q756" t="s">
        <v>3078</v>
      </c>
      <c r="R756">
        <v>60000000</v>
      </c>
      <c r="S756">
        <v>18208078</v>
      </c>
      <c r="T756">
        <f t="shared" si="36"/>
        <v>-41791922</v>
      </c>
      <c r="U756" s="54" t="str">
        <f t="shared" si="34"/>
        <v>NA</v>
      </c>
      <c r="V756" s="24">
        <f t="shared" si="35"/>
        <v>-41791922</v>
      </c>
      <c r="W756">
        <v>6.9</v>
      </c>
    </row>
    <row r="757" spans="10:23" x14ac:dyDescent="0.3">
      <c r="J757">
        <v>32000000</v>
      </c>
      <c r="K757">
        <v>48814909</v>
      </c>
      <c r="M757">
        <v>34000000</v>
      </c>
      <c r="N757">
        <v>6543194</v>
      </c>
      <c r="Q757" t="s">
        <v>3082</v>
      </c>
      <c r="R757">
        <v>65000000</v>
      </c>
      <c r="S757">
        <v>14218868</v>
      </c>
      <c r="T757">
        <f t="shared" si="36"/>
        <v>-50781132</v>
      </c>
      <c r="U757" s="54" t="str">
        <f t="shared" si="34"/>
        <v>NA</v>
      </c>
      <c r="V757" s="24">
        <f t="shared" si="35"/>
        <v>-50781132</v>
      </c>
      <c r="W757">
        <v>4.8</v>
      </c>
    </row>
    <row r="758" spans="10:23" x14ac:dyDescent="0.3">
      <c r="J758">
        <v>20000000</v>
      </c>
      <c r="K758">
        <v>57744720</v>
      </c>
      <c r="M758">
        <v>35000000</v>
      </c>
      <c r="N758">
        <v>13101142</v>
      </c>
      <c r="Q758" t="s">
        <v>3088</v>
      </c>
      <c r="R758">
        <v>60000000</v>
      </c>
      <c r="S758">
        <v>22451</v>
      </c>
      <c r="T758">
        <f t="shared" si="36"/>
        <v>-59977549</v>
      </c>
      <c r="U758" s="54" t="str">
        <f t="shared" si="34"/>
        <v>NA</v>
      </c>
      <c r="V758" s="24">
        <f t="shared" si="35"/>
        <v>-59977549</v>
      </c>
      <c r="W758">
        <v>6.2</v>
      </c>
    </row>
    <row r="759" spans="10:23" x14ac:dyDescent="0.3">
      <c r="J759">
        <v>32000000</v>
      </c>
      <c r="K759">
        <v>37911876</v>
      </c>
      <c r="M759">
        <v>35000000</v>
      </c>
      <c r="N759">
        <v>8324748</v>
      </c>
      <c r="Q759" t="s">
        <v>3093</v>
      </c>
      <c r="R759">
        <v>60000000</v>
      </c>
      <c r="S759">
        <v>31165421</v>
      </c>
      <c r="T759">
        <f t="shared" si="36"/>
        <v>-28834579</v>
      </c>
      <c r="U759" s="54" t="str">
        <f t="shared" si="34"/>
        <v>NA</v>
      </c>
      <c r="V759" s="24">
        <f t="shared" si="35"/>
        <v>-28834579</v>
      </c>
      <c r="W759">
        <v>6</v>
      </c>
    </row>
    <row r="760" spans="10:23" x14ac:dyDescent="0.3">
      <c r="J760">
        <v>32000000</v>
      </c>
      <c r="K760">
        <v>54696902</v>
      </c>
      <c r="M760">
        <v>34000000</v>
      </c>
      <c r="N760">
        <v>4091</v>
      </c>
      <c r="Q760" t="s">
        <v>3097</v>
      </c>
      <c r="R760">
        <v>60000000</v>
      </c>
      <c r="S760">
        <v>11802056</v>
      </c>
      <c r="T760">
        <f t="shared" si="36"/>
        <v>-48197944</v>
      </c>
      <c r="U760" s="54" t="str">
        <f t="shared" si="34"/>
        <v>NA</v>
      </c>
      <c r="V760" s="24">
        <f t="shared" si="35"/>
        <v>-48197944</v>
      </c>
      <c r="W760">
        <v>4.9000000000000004</v>
      </c>
    </row>
    <row r="761" spans="10:23" x14ac:dyDescent="0.3">
      <c r="J761">
        <v>32000000</v>
      </c>
      <c r="K761">
        <v>36733909</v>
      </c>
      <c r="M761">
        <v>30000000</v>
      </c>
      <c r="N761">
        <v>21426805</v>
      </c>
      <c r="Q761" t="s">
        <v>3101</v>
      </c>
      <c r="R761">
        <v>30000000</v>
      </c>
      <c r="S761">
        <v>25472967</v>
      </c>
      <c r="T761">
        <f t="shared" si="36"/>
        <v>-4527033</v>
      </c>
      <c r="U761" s="54" t="str">
        <f t="shared" si="34"/>
        <v>NA</v>
      </c>
      <c r="V761" s="24">
        <f t="shared" si="35"/>
        <v>-4527033</v>
      </c>
      <c r="W761">
        <v>5.6</v>
      </c>
    </row>
    <row r="762" spans="10:23" x14ac:dyDescent="0.3">
      <c r="J762">
        <v>32000000</v>
      </c>
      <c r="K762">
        <v>35063732</v>
      </c>
      <c r="M762">
        <v>33000000</v>
      </c>
      <c r="N762">
        <v>28927720</v>
      </c>
      <c r="Q762" t="s">
        <v>3106</v>
      </c>
      <c r="R762">
        <v>55000000</v>
      </c>
      <c r="S762">
        <v>22362500</v>
      </c>
      <c r="T762">
        <f t="shared" si="36"/>
        <v>-32637500</v>
      </c>
      <c r="U762" s="54" t="str">
        <f t="shared" si="34"/>
        <v>NA</v>
      </c>
      <c r="V762" s="24">
        <f t="shared" si="35"/>
        <v>-32637500</v>
      </c>
      <c r="W762">
        <v>6.1</v>
      </c>
    </row>
    <row r="763" spans="10:23" x14ac:dyDescent="0.3">
      <c r="J763">
        <v>32000000</v>
      </c>
      <c r="K763">
        <v>32701088</v>
      </c>
      <c r="M763">
        <v>10000000</v>
      </c>
      <c r="N763">
        <v>4280577</v>
      </c>
      <c r="Q763" t="s">
        <v>3108</v>
      </c>
      <c r="R763">
        <v>60000000</v>
      </c>
      <c r="S763">
        <v>17281832</v>
      </c>
      <c r="T763">
        <f t="shared" si="36"/>
        <v>-42718168</v>
      </c>
      <c r="U763" s="54" t="str">
        <f t="shared" si="34"/>
        <v>NA</v>
      </c>
      <c r="V763" s="24">
        <f t="shared" si="35"/>
        <v>-42718168</v>
      </c>
      <c r="W763">
        <v>6.1</v>
      </c>
    </row>
    <row r="764" spans="10:23" x14ac:dyDescent="0.3">
      <c r="J764">
        <v>32000000</v>
      </c>
      <c r="K764">
        <v>43095600</v>
      </c>
      <c r="M764">
        <v>30000000</v>
      </c>
      <c r="N764">
        <v>17120019</v>
      </c>
      <c r="Q764" t="s">
        <v>3112</v>
      </c>
      <c r="R764">
        <v>60000000</v>
      </c>
      <c r="S764">
        <v>19781879</v>
      </c>
      <c r="T764">
        <f t="shared" si="36"/>
        <v>-40218121</v>
      </c>
      <c r="U764" s="54" t="str">
        <f t="shared" si="34"/>
        <v>NA</v>
      </c>
      <c r="V764" s="24">
        <f t="shared" si="35"/>
        <v>-40218121</v>
      </c>
      <c r="W764">
        <v>4.8</v>
      </c>
    </row>
    <row r="765" spans="10:23" x14ac:dyDescent="0.3">
      <c r="J765">
        <v>31500000</v>
      </c>
      <c r="K765">
        <v>78800000</v>
      </c>
      <c r="M765">
        <v>38000000</v>
      </c>
      <c r="N765">
        <v>8406264</v>
      </c>
      <c r="Q765" t="s">
        <v>3115</v>
      </c>
      <c r="R765">
        <v>60000000</v>
      </c>
      <c r="S765">
        <v>7605668</v>
      </c>
      <c r="T765">
        <f t="shared" si="36"/>
        <v>-52394332</v>
      </c>
      <c r="U765" s="54" t="str">
        <f t="shared" si="34"/>
        <v>NA</v>
      </c>
      <c r="V765" s="24">
        <f t="shared" si="35"/>
        <v>-52394332</v>
      </c>
      <c r="W765">
        <v>5.5</v>
      </c>
    </row>
    <row r="766" spans="10:23" x14ac:dyDescent="0.3">
      <c r="J766">
        <v>6500000</v>
      </c>
      <c r="K766">
        <v>82528097</v>
      </c>
      <c r="M766">
        <v>30000000</v>
      </c>
      <c r="N766">
        <v>10955425</v>
      </c>
      <c r="Q766" t="s">
        <v>3120</v>
      </c>
      <c r="R766">
        <v>60000000</v>
      </c>
      <c r="S766">
        <v>4535117</v>
      </c>
      <c r="T766">
        <f t="shared" si="36"/>
        <v>-55464883</v>
      </c>
      <c r="U766" s="54" t="str">
        <f t="shared" si="34"/>
        <v>NA</v>
      </c>
      <c r="V766" s="24">
        <f t="shared" si="35"/>
        <v>-55464883</v>
      </c>
      <c r="W766">
        <v>3.8</v>
      </c>
    </row>
    <row r="767" spans="10:23" x14ac:dyDescent="0.3">
      <c r="J767">
        <v>31000000</v>
      </c>
      <c r="K767">
        <v>87100000</v>
      </c>
      <c r="M767">
        <v>35000000</v>
      </c>
      <c r="N767">
        <v>21784432</v>
      </c>
      <c r="Q767" t="s">
        <v>3125</v>
      </c>
      <c r="R767">
        <v>35000000</v>
      </c>
      <c r="S767">
        <v>4426297</v>
      </c>
      <c r="T767">
        <f t="shared" si="36"/>
        <v>-30573703</v>
      </c>
      <c r="U767" s="54" t="str">
        <f t="shared" si="34"/>
        <v>NA</v>
      </c>
      <c r="V767" s="24">
        <f t="shared" si="35"/>
        <v>-30573703</v>
      </c>
      <c r="W767">
        <v>6.5</v>
      </c>
    </row>
    <row r="768" spans="10:23" x14ac:dyDescent="0.3">
      <c r="J768">
        <v>31000000</v>
      </c>
      <c r="K768">
        <v>93749203</v>
      </c>
      <c r="M768">
        <v>33000000</v>
      </c>
      <c r="N768">
        <v>99462</v>
      </c>
      <c r="Q768" t="s">
        <v>3127</v>
      </c>
      <c r="R768">
        <v>80000000</v>
      </c>
      <c r="S768">
        <v>10166502</v>
      </c>
      <c r="T768">
        <f t="shared" si="36"/>
        <v>-69833498</v>
      </c>
      <c r="U768" s="54" t="str">
        <f t="shared" si="34"/>
        <v>NA</v>
      </c>
      <c r="V768" s="24">
        <f t="shared" si="35"/>
        <v>-69833498</v>
      </c>
      <c r="W768">
        <v>6.7</v>
      </c>
    </row>
    <row r="769" spans="10:23" x14ac:dyDescent="0.3">
      <c r="J769">
        <v>34000000</v>
      </c>
      <c r="K769">
        <v>62700000</v>
      </c>
      <c r="M769">
        <v>32000000</v>
      </c>
      <c r="N769">
        <v>31493782</v>
      </c>
      <c r="Q769" t="s">
        <v>3133</v>
      </c>
      <c r="R769">
        <v>58000000</v>
      </c>
      <c r="S769">
        <v>363024263</v>
      </c>
      <c r="T769">
        <f t="shared" si="36"/>
        <v>305024263</v>
      </c>
      <c r="U769" s="54">
        <f t="shared" si="34"/>
        <v>305024263</v>
      </c>
      <c r="V769" s="24" t="str">
        <f t="shared" si="35"/>
        <v>NA</v>
      </c>
      <c r="W769">
        <v>8.1</v>
      </c>
    </row>
    <row r="770" spans="10:23" x14ac:dyDescent="0.3">
      <c r="J770">
        <v>25000000</v>
      </c>
      <c r="K770">
        <v>59073773</v>
      </c>
      <c r="M770">
        <v>32000000</v>
      </c>
      <c r="N770">
        <v>18636537</v>
      </c>
      <c r="Q770" t="s">
        <v>3138</v>
      </c>
      <c r="R770">
        <v>60000000</v>
      </c>
      <c r="S770">
        <v>12065985</v>
      </c>
      <c r="T770">
        <f t="shared" si="36"/>
        <v>-47934015</v>
      </c>
      <c r="U770" s="54" t="str">
        <f t="shared" si="34"/>
        <v>NA</v>
      </c>
      <c r="V770" s="24">
        <f t="shared" si="35"/>
        <v>-47934015</v>
      </c>
      <c r="W770">
        <v>4.9000000000000004</v>
      </c>
    </row>
    <row r="771" spans="10:23" x14ac:dyDescent="0.3">
      <c r="J771">
        <v>31000000</v>
      </c>
      <c r="K771">
        <v>53133888</v>
      </c>
      <c r="M771">
        <v>28000000</v>
      </c>
      <c r="N771">
        <v>17848322</v>
      </c>
      <c r="Q771" t="s">
        <v>3143</v>
      </c>
      <c r="R771">
        <v>58800000</v>
      </c>
      <c r="S771">
        <v>350123553</v>
      </c>
      <c r="T771">
        <f t="shared" si="36"/>
        <v>291323553</v>
      </c>
      <c r="U771" s="54">
        <f t="shared" ref="U771:U834" si="37">IF(T771&gt;0,T771,"NA")</f>
        <v>291323553</v>
      </c>
      <c r="V771" s="24" t="str">
        <f t="shared" ref="V771:V834" si="38">IF(T771&lt;0,T771,"NA")</f>
        <v>NA</v>
      </c>
      <c r="W771">
        <v>7.3</v>
      </c>
    </row>
    <row r="772" spans="10:23" x14ac:dyDescent="0.3">
      <c r="J772">
        <v>31000000</v>
      </c>
      <c r="K772">
        <v>44983704</v>
      </c>
      <c r="M772">
        <v>55000000</v>
      </c>
      <c r="N772">
        <v>16640210</v>
      </c>
      <c r="Q772" t="s">
        <v>3147</v>
      </c>
      <c r="R772">
        <v>58000000</v>
      </c>
      <c r="S772">
        <v>80021740</v>
      </c>
      <c r="T772">
        <f t="shared" ref="T772:T835" si="39">S772-R772</f>
        <v>22021740</v>
      </c>
      <c r="U772" s="54">
        <f t="shared" si="37"/>
        <v>22021740</v>
      </c>
      <c r="V772" s="24" t="str">
        <f t="shared" si="38"/>
        <v>NA</v>
      </c>
      <c r="W772">
        <v>6.4</v>
      </c>
    </row>
    <row r="773" spans="10:23" x14ac:dyDescent="0.3">
      <c r="J773">
        <v>31000000</v>
      </c>
      <c r="K773">
        <v>58879132</v>
      </c>
      <c r="M773">
        <v>32000000</v>
      </c>
      <c r="N773">
        <v>13763130</v>
      </c>
      <c r="Q773" t="s">
        <v>3152</v>
      </c>
      <c r="R773">
        <v>58000000</v>
      </c>
      <c r="S773">
        <v>48291624</v>
      </c>
      <c r="T773">
        <f t="shared" si="39"/>
        <v>-9708376</v>
      </c>
      <c r="U773" s="54" t="str">
        <f t="shared" si="37"/>
        <v>NA</v>
      </c>
      <c r="V773" s="24">
        <f t="shared" si="38"/>
        <v>-9708376</v>
      </c>
      <c r="W773">
        <v>6.7</v>
      </c>
    </row>
    <row r="774" spans="10:23" x14ac:dyDescent="0.3">
      <c r="J774">
        <v>30250000</v>
      </c>
      <c r="K774">
        <v>72077000</v>
      </c>
      <c r="M774">
        <v>35000000</v>
      </c>
      <c r="N774">
        <v>10956379</v>
      </c>
      <c r="Q774" t="s">
        <v>3155</v>
      </c>
      <c r="R774">
        <v>60000000</v>
      </c>
      <c r="S774">
        <v>35231365</v>
      </c>
      <c r="T774">
        <f t="shared" si="39"/>
        <v>-24768635</v>
      </c>
      <c r="U774" s="54" t="str">
        <f t="shared" si="37"/>
        <v>NA</v>
      </c>
      <c r="V774" s="24">
        <f t="shared" si="38"/>
        <v>-24768635</v>
      </c>
      <c r="W774">
        <v>3.6</v>
      </c>
    </row>
    <row r="775" spans="10:23" x14ac:dyDescent="0.3">
      <c r="J775">
        <v>45000000</v>
      </c>
      <c r="K775">
        <v>170684505</v>
      </c>
      <c r="M775">
        <v>30000000</v>
      </c>
      <c r="N775">
        <v>4357000</v>
      </c>
      <c r="Q775" t="s">
        <v>3158</v>
      </c>
      <c r="R775">
        <v>63000000</v>
      </c>
      <c r="S775">
        <v>53715611</v>
      </c>
      <c r="T775">
        <f t="shared" si="39"/>
        <v>-9284389</v>
      </c>
      <c r="U775" s="54" t="str">
        <f t="shared" si="37"/>
        <v>NA</v>
      </c>
      <c r="V775" s="24">
        <f t="shared" si="38"/>
        <v>-9284389</v>
      </c>
      <c r="W775">
        <v>5.7</v>
      </c>
    </row>
    <row r="776" spans="10:23" x14ac:dyDescent="0.3">
      <c r="J776">
        <v>34200000</v>
      </c>
      <c r="K776">
        <v>163479795</v>
      </c>
      <c r="M776">
        <v>30000000</v>
      </c>
      <c r="N776">
        <v>22525921</v>
      </c>
      <c r="Q776" t="s">
        <v>3163</v>
      </c>
      <c r="R776">
        <v>58000000</v>
      </c>
      <c r="S776">
        <v>31199215</v>
      </c>
      <c r="T776">
        <f t="shared" si="39"/>
        <v>-26800785</v>
      </c>
      <c r="U776" s="54" t="str">
        <f t="shared" si="37"/>
        <v>NA</v>
      </c>
      <c r="V776" s="24">
        <f t="shared" si="38"/>
        <v>-26800785</v>
      </c>
      <c r="W776">
        <v>6</v>
      </c>
    </row>
    <row r="777" spans="10:23" x14ac:dyDescent="0.3">
      <c r="J777">
        <v>30000000</v>
      </c>
      <c r="K777">
        <v>145096820</v>
      </c>
      <c r="M777">
        <v>32000000</v>
      </c>
      <c r="N777">
        <v>3562749</v>
      </c>
      <c r="Q777" t="s">
        <v>3168</v>
      </c>
      <c r="R777">
        <v>58000000</v>
      </c>
      <c r="S777">
        <v>29580087</v>
      </c>
      <c r="T777">
        <f t="shared" si="39"/>
        <v>-28419913</v>
      </c>
      <c r="U777" s="54" t="str">
        <f t="shared" si="37"/>
        <v>NA</v>
      </c>
      <c r="V777" s="24">
        <f t="shared" si="38"/>
        <v>-28419913</v>
      </c>
      <c r="W777">
        <v>4.7</v>
      </c>
    </row>
    <row r="778" spans="10:23" x14ac:dyDescent="0.3">
      <c r="J778">
        <v>30000000</v>
      </c>
      <c r="K778">
        <v>191796233</v>
      </c>
      <c r="M778">
        <v>32000000</v>
      </c>
      <c r="N778">
        <v>2899970</v>
      </c>
      <c r="Q778" t="s">
        <v>3172</v>
      </c>
      <c r="R778">
        <v>58000000</v>
      </c>
      <c r="S778">
        <v>44665963</v>
      </c>
      <c r="T778">
        <f t="shared" si="39"/>
        <v>-13334037</v>
      </c>
      <c r="U778" s="54" t="str">
        <f t="shared" si="37"/>
        <v>NA</v>
      </c>
      <c r="V778" s="24">
        <f t="shared" si="38"/>
        <v>-13334037</v>
      </c>
      <c r="W778">
        <v>6.3</v>
      </c>
    </row>
    <row r="779" spans="10:23" x14ac:dyDescent="0.3">
      <c r="J779">
        <v>25000000</v>
      </c>
      <c r="K779">
        <v>121248145</v>
      </c>
      <c r="M779">
        <v>32000000</v>
      </c>
      <c r="N779">
        <v>1304837</v>
      </c>
      <c r="Q779" t="s">
        <v>3176</v>
      </c>
      <c r="R779">
        <v>60000000</v>
      </c>
      <c r="S779">
        <v>60128566</v>
      </c>
      <c r="T779">
        <f t="shared" si="39"/>
        <v>128566</v>
      </c>
      <c r="U779" s="54">
        <f t="shared" si="37"/>
        <v>128566</v>
      </c>
      <c r="V779" s="24" t="str">
        <f t="shared" si="38"/>
        <v>NA</v>
      </c>
      <c r="W779">
        <v>5.9</v>
      </c>
    </row>
    <row r="780" spans="10:23" x14ac:dyDescent="0.3">
      <c r="J780">
        <v>30000000</v>
      </c>
      <c r="K780">
        <v>125014030</v>
      </c>
      <c r="M780">
        <v>32000000</v>
      </c>
      <c r="N780">
        <v>17797316</v>
      </c>
      <c r="Q780" t="s">
        <v>3179</v>
      </c>
      <c r="R780">
        <v>58000000</v>
      </c>
      <c r="S780">
        <v>49875589</v>
      </c>
      <c r="T780">
        <f t="shared" si="39"/>
        <v>-8124411</v>
      </c>
      <c r="U780" s="54" t="str">
        <f t="shared" si="37"/>
        <v>NA</v>
      </c>
      <c r="V780" s="24">
        <f t="shared" si="38"/>
        <v>-8124411</v>
      </c>
      <c r="W780">
        <v>5.9</v>
      </c>
    </row>
    <row r="781" spans="10:23" x14ac:dyDescent="0.3">
      <c r="J781">
        <v>30000000</v>
      </c>
      <c r="K781">
        <v>115648585</v>
      </c>
      <c r="M781">
        <v>31500000</v>
      </c>
      <c r="N781">
        <v>14268533</v>
      </c>
      <c r="Q781" t="s">
        <v>3184</v>
      </c>
      <c r="R781">
        <v>57000000</v>
      </c>
      <c r="S781">
        <v>60984028</v>
      </c>
      <c r="T781">
        <f t="shared" si="39"/>
        <v>3984028</v>
      </c>
      <c r="U781" s="54">
        <f t="shared" si="37"/>
        <v>3984028</v>
      </c>
      <c r="V781" s="24" t="str">
        <f t="shared" si="38"/>
        <v>NA</v>
      </c>
      <c r="W781">
        <v>7.5</v>
      </c>
    </row>
    <row r="782" spans="10:23" x14ac:dyDescent="0.3">
      <c r="J782">
        <v>30000000</v>
      </c>
      <c r="K782">
        <v>122012643</v>
      </c>
      <c r="M782">
        <v>31000000</v>
      </c>
      <c r="N782">
        <v>24185781</v>
      </c>
      <c r="Q782" t="s">
        <v>3186</v>
      </c>
      <c r="R782">
        <v>70000000</v>
      </c>
      <c r="S782">
        <v>36931089</v>
      </c>
      <c r="T782">
        <f t="shared" si="39"/>
        <v>-33068911</v>
      </c>
      <c r="U782" s="54" t="str">
        <f t="shared" si="37"/>
        <v>NA</v>
      </c>
      <c r="V782" s="24">
        <f t="shared" si="38"/>
        <v>-33068911</v>
      </c>
      <c r="W782">
        <v>5.6</v>
      </c>
    </row>
    <row r="783" spans="10:23" x14ac:dyDescent="0.3">
      <c r="J783">
        <v>30000000</v>
      </c>
      <c r="K783">
        <v>116631310</v>
      </c>
      <c r="M783">
        <v>31000000</v>
      </c>
      <c r="N783">
        <v>11854694</v>
      </c>
      <c r="Q783" t="s">
        <v>3190</v>
      </c>
      <c r="R783">
        <v>57000000</v>
      </c>
      <c r="S783">
        <v>51317350</v>
      </c>
      <c r="T783">
        <f t="shared" si="39"/>
        <v>-5682650</v>
      </c>
      <c r="U783" s="54" t="str">
        <f t="shared" si="37"/>
        <v>NA</v>
      </c>
      <c r="V783" s="24">
        <f t="shared" si="38"/>
        <v>-5682650</v>
      </c>
      <c r="W783">
        <v>6.4</v>
      </c>
    </row>
    <row r="784" spans="10:23" x14ac:dyDescent="0.3">
      <c r="J784">
        <v>20000000</v>
      </c>
      <c r="K784">
        <v>114324072</v>
      </c>
      <c r="M784">
        <v>29000000</v>
      </c>
      <c r="N784">
        <v>64286</v>
      </c>
      <c r="Q784" t="s">
        <v>3194</v>
      </c>
      <c r="R784">
        <v>58000000</v>
      </c>
      <c r="S784">
        <v>28328132</v>
      </c>
      <c r="T784">
        <f t="shared" si="39"/>
        <v>-29671868</v>
      </c>
      <c r="U784" s="54" t="str">
        <f t="shared" si="37"/>
        <v>NA</v>
      </c>
      <c r="V784" s="24">
        <f t="shared" si="38"/>
        <v>-29671868</v>
      </c>
      <c r="W784">
        <v>6.3</v>
      </c>
    </row>
    <row r="785" spans="10:23" x14ac:dyDescent="0.3">
      <c r="J785">
        <v>38000000</v>
      </c>
      <c r="K785">
        <v>113502246</v>
      </c>
      <c r="M785">
        <v>55000000</v>
      </c>
      <c r="N785">
        <v>52799004</v>
      </c>
      <c r="Q785" t="s">
        <v>3197</v>
      </c>
      <c r="R785">
        <v>57000000</v>
      </c>
      <c r="S785">
        <v>51774002</v>
      </c>
      <c r="T785">
        <f t="shared" si="39"/>
        <v>-5225998</v>
      </c>
      <c r="U785" s="54" t="str">
        <f t="shared" si="37"/>
        <v>NA</v>
      </c>
      <c r="V785" s="24">
        <f t="shared" si="38"/>
        <v>-5225998</v>
      </c>
      <c r="W785">
        <v>4.3</v>
      </c>
    </row>
    <row r="786" spans="10:23" x14ac:dyDescent="0.3">
      <c r="J786">
        <v>30000000</v>
      </c>
      <c r="K786">
        <v>108360000</v>
      </c>
      <c r="M786">
        <v>45000000</v>
      </c>
      <c r="N786">
        <v>32095318</v>
      </c>
      <c r="Q786" t="s">
        <v>3202</v>
      </c>
      <c r="R786">
        <v>57000000</v>
      </c>
      <c r="S786">
        <v>25528495</v>
      </c>
      <c r="T786">
        <f t="shared" si="39"/>
        <v>-31471505</v>
      </c>
      <c r="U786" s="54" t="str">
        <f t="shared" si="37"/>
        <v>NA</v>
      </c>
      <c r="V786" s="24">
        <f t="shared" si="38"/>
        <v>-31471505</v>
      </c>
      <c r="W786">
        <v>5.9</v>
      </c>
    </row>
    <row r="787" spans="10:23" x14ac:dyDescent="0.3">
      <c r="J787">
        <v>37000000</v>
      </c>
      <c r="K787">
        <v>108244774</v>
      </c>
      <c r="M787">
        <v>30000000</v>
      </c>
      <c r="N787">
        <v>26687172</v>
      </c>
      <c r="Q787" t="s">
        <v>3207</v>
      </c>
      <c r="R787">
        <v>56000000</v>
      </c>
      <c r="S787">
        <v>113006880</v>
      </c>
      <c r="T787">
        <f t="shared" si="39"/>
        <v>57006880</v>
      </c>
      <c r="U787" s="54">
        <f t="shared" si="37"/>
        <v>57006880</v>
      </c>
      <c r="V787" s="24" t="str">
        <f t="shared" si="38"/>
        <v>NA</v>
      </c>
      <c r="W787">
        <v>5.5</v>
      </c>
    </row>
    <row r="788" spans="10:23" x14ac:dyDescent="0.3">
      <c r="J788">
        <v>26000000</v>
      </c>
      <c r="K788">
        <v>105444419</v>
      </c>
      <c r="M788">
        <v>30000000</v>
      </c>
      <c r="N788">
        <v>26525834</v>
      </c>
      <c r="Q788" t="s">
        <v>3209</v>
      </c>
      <c r="R788">
        <v>56000000</v>
      </c>
      <c r="S788">
        <v>45860039</v>
      </c>
      <c r="T788">
        <f t="shared" si="39"/>
        <v>-10139961</v>
      </c>
      <c r="U788" s="54" t="str">
        <f t="shared" si="37"/>
        <v>NA</v>
      </c>
      <c r="V788" s="24">
        <f t="shared" si="38"/>
        <v>-10139961</v>
      </c>
      <c r="W788">
        <v>6.2</v>
      </c>
    </row>
    <row r="789" spans="10:23" x14ac:dyDescent="0.3">
      <c r="J789">
        <v>33000000</v>
      </c>
      <c r="K789">
        <v>100125340</v>
      </c>
      <c r="M789">
        <v>30000000</v>
      </c>
      <c r="N789">
        <v>23209440</v>
      </c>
      <c r="Q789" t="s">
        <v>3214</v>
      </c>
      <c r="R789">
        <v>55000000</v>
      </c>
      <c r="S789">
        <v>329691196</v>
      </c>
      <c r="T789">
        <f t="shared" si="39"/>
        <v>274691196</v>
      </c>
      <c r="U789" s="54">
        <f t="shared" si="37"/>
        <v>274691196</v>
      </c>
      <c r="V789" s="24" t="str">
        <f t="shared" si="38"/>
        <v>NA</v>
      </c>
      <c r="W789">
        <v>8.8000000000000007</v>
      </c>
    </row>
    <row r="790" spans="10:23" x14ac:dyDescent="0.3">
      <c r="J790">
        <v>30000000</v>
      </c>
      <c r="K790">
        <v>115646235</v>
      </c>
      <c r="M790">
        <v>30000000</v>
      </c>
      <c r="N790">
        <v>24048000</v>
      </c>
      <c r="Q790" t="s">
        <v>3218</v>
      </c>
      <c r="R790">
        <v>60000000</v>
      </c>
      <c r="S790">
        <v>217326336</v>
      </c>
      <c r="T790">
        <f t="shared" si="39"/>
        <v>157326336</v>
      </c>
      <c r="U790" s="54">
        <f t="shared" si="37"/>
        <v>157326336</v>
      </c>
      <c r="V790" s="24" t="str">
        <f t="shared" si="38"/>
        <v>NA</v>
      </c>
      <c r="W790">
        <v>5.2</v>
      </c>
    </row>
    <row r="791" spans="10:23" x14ac:dyDescent="0.3">
      <c r="J791">
        <v>30000000</v>
      </c>
      <c r="K791">
        <v>85416609</v>
      </c>
      <c r="M791">
        <v>30000000</v>
      </c>
      <c r="N791">
        <v>22526144</v>
      </c>
      <c r="Q791" t="s">
        <v>3222</v>
      </c>
      <c r="R791">
        <v>55000000</v>
      </c>
      <c r="S791">
        <v>166225040</v>
      </c>
      <c r="T791">
        <f t="shared" si="39"/>
        <v>111225040</v>
      </c>
      <c r="U791" s="54">
        <f t="shared" si="37"/>
        <v>111225040</v>
      </c>
      <c r="V791" s="24" t="str">
        <f t="shared" si="38"/>
        <v>NA</v>
      </c>
      <c r="W791">
        <v>7</v>
      </c>
    </row>
    <row r="792" spans="10:23" x14ac:dyDescent="0.3">
      <c r="J792">
        <v>25000000</v>
      </c>
      <c r="K792">
        <v>90135191</v>
      </c>
      <c r="M792">
        <v>30000000</v>
      </c>
      <c r="N792">
        <v>23070045</v>
      </c>
      <c r="Q792" t="s">
        <v>3224</v>
      </c>
      <c r="R792">
        <v>55000000</v>
      </c>
      <c r="S792">
        <v>141600000</v>
      </c>
      <c r="T792">
        <f t="shared" si="39"/>
        <v>86600000</v>
      </c>
      <c r="U792" s="54">
        <f t="shared" si="37"/>
        <v>86600000</v>
      </c>
      <c r="V792" s="24" t="str">
        <f t="shared" si="38"/>
        <v>NA</v>
      </c>
      <c r="W792">
        <v>6.6</v>
      </c>
    </row>
    <row r="793" spans="10:23" x14ac:dyDescent="0.3">
      <c r="J793">
        <v>30000000</v>
      </c>
      <c r="K793">
        <v>100422786</v>
      </c>
      <c r="M793">
        <v>35000000</v>
      </c>
      <c r="N793">
        <v>20422207</v>
      </c>
      <c r="Q793" t="s">
        <v>3228</v>
      </c>
      <c r="R793">
        <v>55000000</v>
      </c>
      <c r="S793">
        <v>134218018</v>
      </c>
      <c r="T793">
        <f t="shared" si="39"/>
        <v>79218018</v>
      </c>
      <c r="U793" s="54">
        <f t="shared" si="37"/>
        <v>79218018</v>
      </c>
      <c r="V793" s="24" t="str">
        <f t="shared" si="38"/>
        <v>NA</v>
      </c>
      <c r="W793">
        <v>7.3</v>
      </c>
    </row>
    <row r="794" spans="10:23" x14ac:dyDescent="0.3">
      <c r="J794">
        <v>30000000</v>
      </c>
      <c r="K794">
        <v>106694016</v>
      </c>
      <c r="M794">
        <v>30000000</v>
      </c>
      <c r="N794">
        <v>28644770</v>
      </c>
      <c r="Q794" t="s">
        <v>3231</v>
      </c>
      <c r="R794">
        <v>54000000</v>
      </c>
      <c r="S794">
        <v>128769345</v>
      </c>
      <c r="T794">
        <f t="shared" si="39"/>
        <v>74769345</v>
      </c>
      <c r="U794" s="54">
        <f t="shared" si="37"/>
        <v>74769345</v>
      </c>
      <c r="V794" s="24" t="str">
        <f t="shared" si="38"/>
        <v>NA</v>
      </c>
      <c r="W794">
        <v>5.6</v>
      </c>
    </row>
    <row r="795" spans="10:23" x14ac:dyDescent="0.3">
      <c r="J795">
        <v>30000000</v>
      </c>
      <c r="K795">
        <v>76806312</v>
      </c>
      <c r="M795">
        <v>30000000</v>
      </c>
      <c r="N795">
        <v>21800302</v>
      </c>
      <c r="Q795" t="s">
        <v>3233</v>
      </c>
      <c r="R795">
        <v>70000000</v>
      </c>
      <c r="S795">
        <v>177575142</v>
      </c>
      <c r="T795">
        <f t="shared" si="39"/>
        <v>107575142</v>
      </c>
      <c r="U795" s="54">
        <f t="shared" si="37"/>
        <v>107575142</v>
      </c>
      <c r="V795" s="24" t="str">
        <f t="shared" si="38"/>
        <v>NA</v>
      </c>
      <c r="W795">
        <v>6.6</v>
      </c>
    </row>
    <row r="796" spans="10:23" x14ac:dyDescent="0.3">
      <c r="J796">
        <v>30000000</v>
      </c>
      <c r="K796">
        <v>79566871</v>
      </c>
      <c r="M796">
        <v>35000000</v>
      </c>
      <c r="N796">
        <v>21129348</v>
      </c>
      <c r="Q796" t="s">
        <v>3235</v>
      </c>
      <c r="R796">
        <v>55000000</v>
      </c>
      <c r="S796">
        <v>105263257</v>
      </c>
      <c r="T796">
        <f t="shared" si="39"/>
        <v>50263257</v>
      </c>
      <c r="U796" s="54">
        <f t="shared" si="37"/>
        <v>50263257</v>
      </c>
      <c r="V796" s="24" t="str">
        <f t="shared" si="38"/>
        <v>NA</v>
      </c>
      <c r="W796">
        <v>5.4</v>
      </c>
    </row>
    <row r="797" spans="10:23" x14ac:dyDescent="0.3">
      <c r="J797">
        <v>30000000</v>
      </c>
      <c r="K797">
        <v>76501438</v>
      </c>
      <c r="M797">
        <v>30000000</v>
      </c>
      <c r="N797">
        <v>18500966</v>
      </c>
      <c r="Q797" t="s">
        <v>3239</v>
      </c>
      <c r="R797">
        <v>55000000</v>
      </c>
      <c r="S797">
        <v>104354205</v>
      </c>
      <c r="T797">
        <f t="shared" si="39"/>
        <v>49354205</v>
      </c>
      <c r="U797" s="54">
        <f t="shared" si="37"/>
        <v>49354205</v>
      </c>
      <c r="V797" s="24" t="str">
        <f t="shared" si="38"/>
        <v>NA</v>
      </c>
      <c r="W797">
        <v>6.3</v>
      </c>
    </row>
    <row r="798" spans="10:23" x14ac:dyDescent="0.3">
      <c r="J798">
        <v>30000000</v>
      </c>
      <c r="K798">
        <v>74787599</v>
      </c>
      <c r="M798">
        <v>20000000</v>
      </c>
      <c r="N798">
        <v>19976073</v>
      </c>
      <c r="Q798" t="s">
        <v>3244</v>
      </c>
      <c r="R798">
        <v>55000000</v>
      </c>
      <c r="S798">
        <v>107100855</v>
      </c>
      <c r="T798">
        <f t="shared" si="39"/>
        <v>52100855</v>
      </c>
      <c r="U798" s="54">
        <f t="shared" si="37"/>
        <v>52100855</v>
      </c>
      <c r="V798" s="24" t="str">
        <f t="shared" si="38"/>
        <v>NA</v>
      </c>
      <c r="W798">
        <v>7.9</v>
      </c>
    </row>
    <row r="799" spans="10:23" x14ac:dyDescent="0.3">
      <c r="J799">
        <v>30000000</v>
      </c>
      <c r="K799">
        <v>66528842</v>
      </c>
      <c r="M799">
        <v>30000000</v>
      </c>
      <c r="N799">
        <v>18967571</v>
      </c>
      <c r="Q799" t="s">
        <v>3248</v>
      </c>
      <c r="R799">
        <v>55000000</v>
      </c>
      <c r="S799">
        <v>98711404</v>
      </c>
      <c r="T799">
        <f t="shared" si="39"/>
        <v>43711404</v>
      </c>
      <c r="U799" s="54">
        <f t="shared" si="37"/>
        <v>43711404</v>
      </c>
      <c r="V799" s="24" t="str">
        <f t="shared" si="38"/>
        <v>NA</v>
      </c>
      <c r="W799">
        <v>6.3</v>
      </c>
    </row>
    <row r="800" spans="10:23" x14ac:dyDescent="0.3">
      <c r="J800">
        <v>25000000</v>
      </c>
      <c r="K800">
        <v>83813460</v>
      </c>
      <c r="M800">
        <v>25000000</v>
      </c>
      <c r="N800">
        <v>17100000</v>
      </c>
      <c r="Q800" t="s">
        <v>3250</v>
      </c>
      <c r="R800">
        <v>50000000</v>
      </c>
      <c r="S800">
        <v>100328194</v>
      </c>
      <c r="T800">
        <f t="shared" si="39"/>
        <v>50328194</v>
      </c>
      <c r="U800" s="54">
        <f t="shared" si="37"/>
        <v>50328194</v>
      </c>
      <c r="V800" s="24" t="str">
        <f t="shared" si="38"/>
        <v>NA</v>
      </c>
      <c r="W800">
        <v>6</v>
      </c>
    </row>
    <row r="801" spans="10:23" x14ac:dyDescent="0.3">
      <c r="J801">
        <v>30000000</v>
      </c>
      <c r="K801">
        <v>65010106</v>
      </c>
      <c r="M801">
        <v>30000000</v>
      </c>
      <c r="N801">
        <v>17266505</v>
      </c>
      <c r="Q801" t="s">
        <v>3253</v>
      </c>
      <c r="R801">
        <v>55000000</v>
      </c>
      <c r="S801">
        <v>101530738</v>
      </c>
      <c r="T801">
        <f t="shared" si="39"/>
        <v>46530738</v>
      </c>
      <c r="U801" s="54">
        <f t="shared" si="37"/>
        <v>46530738</v>
      </c>
      <c r="V801" s="24" t="str">
        <f t="shared" si="38"/>
        <v>NA</v>
      </c>
      <c r="W801">
        <v>7.2</v>
      </c>
    </row>
    <row r="802" spans="10:23" x14ac:dyDescent="0.3">
      <c r="J802">
        <v>35000000</v>
      </c>
      <c r="K802">
        <v>66359959</v>
      </c>
      <c r="M802">
        <v>30000000</v>
      </c>
      <c r="N802">
        <v>16930884</v>
      </c>
      <c r="Q802" t="s">
        <v>3256</v>
      </c>
      <c r="R802">
        <v>55000000</v>
      </c>
      <c r="S802">
        <v>93815117</v>
      </c>
      <c r="T802">
        <f t="shared" si="39"/>
        <v>38815117</v>
      </c>
      <c r="U802" s="54">
        <f t="shared" si="37"/>
        <v>38815117</v>
      </c>
      <c r="V802" s="24" t="str">
        <f t="shared" si="38"/>
        <v>NA</v>
      </c>
      <c r="W802">
        <v>5.0999999999999996</v>
      </c>
    </row>
    <row r="803" spans="10:23" x14ac:dyDescent="0.3">
      <c r="J803">
        <v>30000000</v>
      </c>
      <c r="K803">
        <v>66468315</v>
      </c>
      <c r="M803">
        <v>35000000</v>
      </c>
      <c r="N803">
        <v>18324242</v>
      </c>
      <c r="Q803" t="s">
        <v>3260</v>
      </c>
      <c r="R803">
        <v>53000000</v>
      </c>
      <c r="S803">
        <v>91400000</v>
      </c>
      <c r="T803">
        <f t="shared" si="39"/>
        <v>38400000</v>
      </c>
      <c r="U803" s="54">
        <f t="shared" si="37"/>
        <v>38400000</v>
      </c>
      <c r="V803" s="24" t="str">
        <f t="shared" si="38"/>
        <v>NA</v>
      </c>
      <c r="W803">
        <v>7.3</v>
      </c>
    </row>
    <row r="804" spans="10:23" x14ac:dyDescent="0.3">
      <c r="J804">
        <v>30000000</v>
      </c>
      <c r="K804">
        <v>64172251</v>
      </c>
      <c r="M804">
        <v>40000000</v>
      </c>
      <c r="N804">
        <v>16323969</v>
      </c>
      <c r="Q804" t="s">
        <v>3263</v>
      </c>
      <c r="R804">
        <v>55000000</v>
      </c>
      <c r="S804">
        <v>162586036</v>
      </c>
      <c r="T804">
        <f t="shared" si="39"/>
        <v>107586036</v>
      </c>
      <c r="U804" s="54">
        <f t="shared" si="37"/>
        <v>107586036</v>
      </c>
      <c r="V804" s="24" t="str">
        <f t="shared" si="38"/>
        <v>NA</v>
      </c>
      <c r="W804">
        <v>8</v>
      </c>
    </row>
    <row r="805" spans="10:23" x14ac:dyDescent="0.3">
      <c r="J805">
        <v>30000000</v>
      </c>
      <c r="K805">
        <v>66600000</v>
      </c>
      <c r="M805">
        <v>26000000</v>
      </c>
      <c r="N805">
        <v>16999046</v>
      </c>
      <c r="Q805" t="s">
        <v>3268</v>
      </c>
      <c r="R805">
        <v>55000000</v>
      </c>
      <c r="S805">
        <v>89706988</v>
      </c>
      <c r="T805">
        <f t="shared" si="39"/>
        <v>34706988</v>
      </c>
      <c r="U805" s="54">
        <f t="shared" si="37"/>
        <v>34706988</v>
      </c>
      <c r="V805" s="24" t="str">
        <f t="shared" si="38"/>
        <v>NA</v>
      </c>
      <c r="W805">
        <v>6.2</v>
      </c>
    </row>
    <row r="806" spans="10:23" x14ac:dyDescent="0.3">
      <c r="J806">
        <v>30000000</v>
      </c>
      <c r="K806">
        <v>63536011</v>
      </c>
      <c r="M806">
        <v>35000000</v>
      </c>
      <c r="N806">
        <v>16295774</v>
      </c>
      <c r="Q806" t="s">
        <v>3272</v>
      </c>
      <c r="R806">
        <v>55000000</v>
      </c>
      <c r="S806">
        <v>83000000</v>
      </c>
      <c r="T806">
        <f t="shared" si="39"/>
        <v>28000000</v>
      </c>
      <c r="U806" s="54">
        <f t="shared" si="37"/>
        <v>28000000</v>
      </c>
      <c r="V806" s="24" t="str">
        <f t="shared" si="38"/>
        <v>NA</v>
      </c>
      <c r="W806">
        <v>6</v>
      </c>
    </row>
    <row r="807" spans="10:23" x14ac:dyDescent="0.3">
      <c r="J807">
        <v>30000000</v>
      </c>
      <c r="K807">
        <v>62877175</v>
      </c>
      <c r="M807">
        <v>30000000</v>
      </c>
      <c r="N807">
        <v>15709385</v>
      </c>
      <c r="Q807" t="s">
        <v>3275</v>
      </c>
      <c r="R807">
        <v>55000000</v>
      </c>
      <c r="S807">
        <v>78745923</v>
      </c>
      <c r="T807">
        <f t="shared" si="39"/>
        <v>23745923</v>
      </c>
      <c r="U807" s="54">
        <f t="shared" si="37"/>
        <v>23745923</v>
      </c>
      <c r="V807" s="24" t="str">
        <f t="shared" si="38"/>
        <v>NA</v>
      </c>
      <c r="W807">
        <v>6.7</v>
      </c>
    </row>
    <row r="808" spans="10:23" x14ac:dyDescent="0.3">
      <c r="J808">
        <v>45000000</v>
      </c>
      <c r="K808">
        <v>74484168</v>
      </c>
      <c r="M808">
        <v>30000000</v>
      </c>
      <c r="N808">
        <v>14888028</v>
      </c>
      <c r="Q808" t="s">
        <v>3277</v>
      </c>
      <c r="R808">
        <v>30000000</v>
      </c>
      <c r="S808">
        <v>70098138</v>
      </c>
      <c r="T808">
        <f t="shared" si="39"/>
        <v>40098138</v>
      </c>
      <c r="U808" s="54">
        <f t="shared" si="37"/>
        <v>40098138</v>
      </c>
      <c r="V808" s="24" t="str">
        <f t="shared" si="38"/>
        <v>NA</v>
      </c>
      <c r="W808">
        <v>8.1</v>
      </c>
    </row>
    <row r="809" spans="10:23" x14ac:dyDescent="0.3">
      <c r="J809">
        <v>30000000</v>
      </c>
      <c r="K809">
        <v>60269340</v>
      </c>
      <c r="M809">
        <v>30000000</v>
      </c>
      <c r="N809">
        <v>14208384</v>
      </c>
      <c r="Q809" t="s">
        <v>3281</v>
      </c>
      <c r="R809">
        <v>55000000</v>
      </c>
      <c r="S809">
        <v>66365290</v>
      </c>
      <c r="T809">
        <f t="shared" si="39"/>
        <v>11365290</v>
      </c>
      <c r="U809" s="54">
        <f t="shared" si="37"/>
        <v>11365290</v>
      </c>
      <c r="V809" s="24" t="str">
        <f t="shared" si="38"/>
        <v>NA</v>
      </c>
      <c r="W809">
        <v>6.4</v>
      </c>
    </row>
    <row r="810" spans="10:23" x14ac:dyDescent="0.3">
      <c r="J810">
        <v>30000000</v>
      </c>
      <c r="K810">
        <v>60033780</v>
      </c>
      <c r="M810">
        <v>30000000</v>
      </c>
      <c r="N810">
        <v>12831121</v>
      </c>
      <c r="Q810" t="s">
        <v>3284</v>
      </c>
      <c r="R810">
        <v>30000000</v>
      </c>
      <c r="S810">
        <v>66207920</v>
      </c>
      <c r="T810">
        <f t="shared" si="39"/>
        <v>36207920</v>
      </c>
      <c r="U810" s="54">
        <f t="shared" si="37"/>
        <v>36207920</v>
      </c>
      <c r="V810" s="24" t="str">
        <f t="shared" si="38"/>
        <v>NA</v>
      </c>
      <c r="W810">
        <v>8</v>
      </c>
    </row>
    <row r="811" spans="10:23" x14ac:dyDescent="0.3">
      <c r="J811">
        <v>30000000</v>
      </c>
      <c r="K811">
        <v>58715510</v>
      </c>
      <c r="M811">
        <v>30000000</v>
      </c>
      <c r="N811">
        <v>18298649</v>
      </c>
      <c r="Q811" t="s">
        <v>3287</v>
      </c>
      <c r="R811">
        <v>55000000</v>
      </c>
      <c r="S811">
        <v>63408614</v>
      </c>
      <c r="T811">
        <f t="shared" si="39"/>
        <v>8408614</v>
      </c>
      <c r="U811" s="54">
        <f t="shared" si="37"/>
        <v>8408614</v>
      </c>
      <c r="V811" s="24" t="str">
        <f t="shared" si="38"/>
        <v>NA</v>
      </c>
      <c r="W811">
        <v>6.3</v>
      </c>
    </row>
    <row r="812" spans="10:23" x14ac:dyDescent="0.3">
      <c r="J812">
        <v>19000000</v>
      </c>
      <c r="K812">
        <v>58156435</v>
      </c>
      <c r="M812">
        <v>30000000</v>
      </c>
      <c r="N812">
        <v>12712093</v>
      </c>
      <c r="Q812" t="s">
        <v>3291</v>
      </c>
      <c r="R812">
        <v>55000000</v>
      </c>
      <c r="S812">
        <v>58422650</v>
      </c>
      <c r="T812">
        <f t="shared" si="39"/>
        <v>3422650</v>
      </c>
      <c r="U812" s="54">
        <f t="shared" si="37"/>
        <v>3422650</v>
      </c>
      <c r="V812" s="24" t="str">
        <f t="shared" si="38"/>
        <v>NA</v>
      </c>
      <c r="W812">
        <v>6.4</v>
      </c>
    </row>
    <row r="813" spans="10:23" x14ac:dyDescent="0.3">
      <c r="J813">
        <v>37000000</v>
      </c>
      <c r="K813">
        <v>56044241</v>
      </c>
      <c r="M813">
        <v>30000000</v>
      </c>
      <c r="N813">
        <v>11576087</v>
      </c>
      <c r="Q813" t="s">
        <v>3293</v>
      </c>
      <c r="R813">
        <v>55000000</v>
      </c>
      <c r="S813">
        <v>56932305</v>
      </c>
      <c r="T813">
        <f t="shared" si="39"/>
        <v>1932305</v>
      </c>
      <c r="U813" s="54">
        <f t="shared" si="37"/>
        <v>1932305</v>
      </c>
      <c r="V813" s="24" t="str">
        <f t="shared" si="38"/>
        <v>NA</v>
      </c>
      <c r="W813">
        <v>6.6</v>
      </c>
    </row>
    <row r="814" spans="10:23" x14ac:dyDescent="0.3">
      <c r="J814">
        <v>17000000</v>
      </c>
      <c r="K814">
        <v>56816662</v>
      </c>
      <c r="M814">
        <v>30000000</v>
      </c>
      <c r="N814">
        <v>11900000</v>
      </c>
      <c r="Q814" t="s">
        <v>3298</v>
      </c>
      <c r="R814">
        <v>55000000</v>
      </c>
      <c r="S814">
        <v>68750000</v>
      </c>
      <c r="T814">
        <f t="shared" si="39"/>
        <v>13750000</v>
      </c>
      <c r="U814" s="54">
        <f t="shared" si="37"/>
        <v>13750000</v>
      </c>
      <c r="V814" s="24" t="str">
        <f t="shared" si="38"/>
        <v>NA</v>
      </c>
      <c r="W814">
        <v>6.4</v>
      </c>
    </row>
    <row r="815" spans="10:23" x14ac:dyDescent="0.3">
      <c r="J815">
        <v>42000000</v>
      </c>
      <c r="K815">
        <v>64238770</v>
      </c>
      <c r="M815">
        <v>45000000</v>
      </c>
      <c r="N815">
        <v>9353573</v>
      </c>
      <c r="Q815" t="s">
        <v>3301</v>
      </c>
      <c r="R815">
        <v>55000000</v>
      </c>
      <c r="S815">
        <v>68218041</v>
      </c>
      <c r="T815">
        <f t="shared" si="39"/>
        <v>13218041</v>
      </c>
      <c r="U815" s="54">
        <f t="shared" si="37"/>
        <v>13218041</v>
      </c>
      <c r="V815" s="24" t="str">
        <f t="shared" si="38"/>
        <v>NA</v>
      </c>
      <c r="W815">
        <v>6</v>
      </c>
    </row>
    <row r="816" spans="10:23" x14ac:dyDescent="0.3">
      <c r="J816">
        <v>30000000</v>
      </c>
      <c r="K816">
        <v>52937130</v>
      </c>
      <c r="M816">
        <v>45000000</v>
      </c>
      <c r="N816">
        <v>12026670</v>
      </c>
      <c r="Q816" t="s">
        <v>3305</v>
      </c>
      <c r="R816">
        <v>55000000</v>
      </c>
      <c r="S816">
        <v>25040293</v>
      </c>
      <c r="T816">
        <f t="shared" si="39"/>
        <v>-29959707</v>
      </c>
      <c r="U816" s="54" t="str">
        <f t="shared" si="37"/>
        <v>NA</v>
      </c>
      <c r="V816" s="24">
        <f t="shared" si="38"/>
        <v>-29959707</v>
      </c>
      <c r="W816">
        <v>6.6</v>
      </c>
    </row>
    <row r="817" spans="10:23" x14ac:dyDescent="0.3">
      <c r="J817">
        <v>27800000</v>
      </c>
      <c r="K817">
        <v>55210049</v>
      </c>
      <c r="M817">
        <v>25000000</v>
      </c>
      <c r="N817">
        <v>14334645</v>
      </c>
      <c r="Q817" t="s">
        <v>3308</v>
      </c>
      <c r="R817">
        <v>55000000</v>
      </c>
      <c r="S817">
        <v>55747724</v>
      </c>
      <c r="T817">
        <f t="shared" si="39"/>
        <v>747724</v>
      </c>
      <c r="U817" s="54">
        <f t="shared" si="37"/>
        <v>747724</v>
      </c>
      <c r="V817" s="24" t="str">
        <f t="shared" si="38"/>
        <v>NA</v>
      </c>
      <c r="W817">
        <v>5.9</v>
      </c>
    </row>
    <row r="818" spans="10:23" x14ac:dyDescent="0.3">
      <c r="J818">
        <v>30000000</v>
      </c>
      <c r="K818">
        <v>51432423</v>
      </c>
      <c r="M818">
        <v>23000000</v>
      </c>
      <c r="N818">
        <v>12189514</v>
      </c>
      <c r="Q818" t="s">
        <v>3312</v>
      </c>
      <c r="R818">
        <v>50000000</v>
      </c>
      <c r="S818">
        <v>55473600</v>
      </c>
      <c r="T818">
        <f t="shared" si="39"/>
        <v>5473600</v>
      </c>
      <c r="U818" s="54">
        <f t="shared" si="37"/>
        <v>5473600</v>
      </c>
      <c r="V818" s="24" t="str">
        <f t="shared" si="38"/>
        <v>NA</v>
      </c>
      <c r="W818">
        <v>6.4</v>
      </c>
    </row>
    <row r="819" spans="10:23" x14ac:dyDescent="0.3">
      <c r="J819">
        <v>30000000</v>
      </c>
      <c r="K819">
        <v>51109400</v>
      </c>
      <c r="M819">
        <v>30000000</v>
      </c>
      <c r="N819">
        <v>10134754</v>
      </c>
      <c r="Q819" t="s">
        <v>3317</v>
      </c>
      <c r="R819">
        <v>55000000</v>
      </c>
      <c r="S819">
        <v>49994804</v>
      </c>
      <c r="T819">
        <f t="shared" si="39"/>
        <v>-5005196</v>
      </c>
      <c r="U819" s="54" t="str">
        <f t="shared" si="37"/>
        <v>NA</v>
      </c>
      <c r="V819" s="24">
        <f t="shared" si="38"/>
        <v>-5005196</v>
      </c>
      <c r="W819">
        <v>6.3</v>
      </c>
    </row>
    <row r="820" spans="10:23" x14ac:dyDescent="0.3">
      <c r="J820">
        <v>30000000</v>
      </c>
      <c r="K820">
        <v>50300000</v>
      </c>
      <c r="M820">
        <v>30000000</v>
      </c>
      <c r="N820">
        <v>8535575</v>
      </c>
      <c r="Q820" t="s">
        <v>3323</v>
      </c>
      <c r="R820">
        <v>55000000</v>
      </c>
      <c r="S820">
        <v>41609593</v>
      </c>
      <c r="T820">
        <f t="shared" si="39"/>
        <v>-13390407</v>
      </c>
      <c r="U820" s="54" t="str">
        <f t="shared" si="37"/>
        <v>NA</v>
      </c>
      <c r="V820" s="24">
        <f t="shared" si="38"/>
        <v>-13390407</v>
      </c>
      <c r="W820">
        <v>7.3</v>
      </c>
    </row>
    <row r="821" spans="10:23" x14ac:dyDescent="0.3">
      <c r="J821">
        <v>30000000</v>
      </c>
      <c r="K821">
        <v>56068547</v>
      </c>
      <c r="M821">
        <v>40000000</v>
      </c>
      <c r="N821">
        <v>7689458</v>
      </c>
      <c r="Q821" t="s">
        <v>3327</v>
      </c>
      <c r="R821">
        <v>55000000</v>
      </c>
      <c r="S821">
        <v>38553833</v>
      </c>
      <c r="T821">
        <f t="shared" si="39"/>
        <v>-16446167</v>
      </c>
      <c r="U821" s="54" t="str">
        <f t="shared" si="37"/>
        <v>NA</v>
      </c>
      <c r="V821" s="24">
        <f t="shared" si="38"/>
        <v>-16446167</v>
      </c>
      <c r="W821">
        <v>6.8</v>
      </c>
    </row>
    <row r="822" spans="10:23" x14ac:dyDescent="0.3">
      <c r="J822">
        <v>30000000</v>
      </c>
      <c r="K822">
        <v>53680848</v>
      </c>
      <c r="M822">
        <v>30000000</v>
      </c>
      <c r="N822">
        <v>19316646</v>
      </c>
      <c r="Q822" t="s">
        <v>3330</v>
      </c>
      <c r="R822">
        <v>55000000</v>
      </c>
      <c r="S822">
        <v>76137505</v>
      </c>
      <c r="T822">
        <f t="shared" si="39"/>
        <v>21137505</v>
      </c>
      <c r="U822" s="54">
        <f t="shared" si="37"/>
        <v>21137505</v>
      </c>
      <c r="V822" s="24" t="str">
        <f t="shared" si="38"/>
        <v>NA</v>
      </c>
      <c r="W822">
        <v>7.2</v>
      </c>
    </row>
    <row r="823" spans="10:23" x14ac:dyDescent="0.3">
      <c r="J823">
        <v>30000000</v>
      </c>
      <c r="K823">
        <v>50921738</v>
      </c>
      <c r="M823">
        <v>30000000</v>
      </c>
      <c r="N823">
        <v>10965209</v>
      </c>
      <c r="Q823" t="s">
        <v>3335</v>
      </c>
      <c r="R823">
        <v>68000000</v>
      </c>
      <c r="S823">
        <v>34350553</v>
      </c>
      <c r="T823">
        <f t="shared" si="39"/>
        <v>-33649447</v>
      </c>
      <c r="U823" s="54" t="str">
        <f t="shared" si="37"/>
        <v>NA</v>
      </c>
      <c r="V823" s="24">
        <f t="shared" si="38"/>
        <v>-33649447</v>
      </c>
      <c r="W823">
        <v>5.7</v>
      </c>
    </row>
    <row r="824" spans="10:23" x14ac:dyDescent="0.3">
      <c r="J824">
        <v>30000000</v>
      </c>
      <c r="K824">
        <v>53021560</v>
      </c>
      <c r="M824">
        <v>30000000</v>
      </c>
      <c r="N824">
        <v>5300000</v>
      </c>
      <c r="Q824" t="s">
        <v>3339</v>
      </c>
      <c r="R824">
        <v>55000000</v>
      </c>
      <c r="S824">
        <v>34238611</v>
      </c>
      <c r="T824">
        <f t="shared" si="39"/>
        <v>-20761389</v>
      </c>
      <c r="U824" s="54" t="str">
        <f t="shared" si="37"/>
        <v>NA</v>
      </c>
      <c r="V824" s="24">
        <f t="shared" si="38"/>
        <v>-20761389</v>
      </c>
      <c r="W824">
        <v>6</v>
      </c>
    </row>
    <row r="825" spans="10:23" x14ac:dyDescent="0.3">
      <c r="J825">
        <v>30000000</v>
      </c>
      <c r="K825">
        <v>45645204</v>
      </c>
      <c r="M825">
        <v>30000000</v>
      </c>
      <c r="N825">
        <v>10880926</v>
      </c>
      <c r="Q825" t="s">
        <v>3344</v>
      </c>
      <c r="R825">
        <v>55000000</v>
      </c>
      <c r="S825">
        <v>34098563</v>
      </c>
      <c r="T825">
        <f t="shared" si="39"/>
        <v>-20901437</v>
      </c>
      <c r="U825" s="54" t="str">
        <f t="shared" si="37"/>
        <v>NA</v>
      </c>
      <c r="V825" s="24">
        <f t="shared" si="38"/>
        <v>-20901437</v>
      </c>
      <c r="W825">
        <v>6.5</v>
      </c>
    </row>
    <row r="826" spans="10:23" x14ac:dyDescent="0.3">
      <c r="J826">
        <v>40000000</v>
      </c>
      <c r="K826">
        <v>53337608</v>
      </c>
      <c r="M826">
        <v>18000000</v>
      </c>
      <c r="N826">
        <v>3752725</v>
      </c>
      <c r="Q826" t="s">
        <v>3347</v>
      </c>
      <c r="R826">
        <v>55000000</v>
      </c>
      <c r="S826">
        <v>33828318</v>
      </c>
      <c r="T826">
        <f t="shared" si="39"/>
        <v>-21171682</v>
      </c>
      <c r="U826" s="54" t="str">
        <f t="shared" si="37"/>
        <v>NA</v>
      </c>
      <c r="V826" s="24">
        <f t="shared" si="38"/>
        <v>-21171682</v>
      </c>
      <c r="W826">
        <v>5.8</v>
      </c>
    </row>
    <row r="827" spans="10:23" x14ac:dyDescent="0.3">
      <c r="J827">
        <v>30000000</v>
      </c>
      <c r="K827">
        <v>46875468</v>
      </c>
      <c r="M827">
        <v>25000000</v>
      </c>
      <c r="N827">
        <v>3517797</v>
      </c>
      <c r="Q827" t="s">
        <v>3351</v>
      </c>
      <c r="R827">
        <v>55000000</v>
      </c>
      <c r="S827">
        <v>33472850</v>
      </c>
      <c r="T827">
        <f t="shared" si="39"/>
        <v>-21527150</v>
      </c>
      <c r="U827" s="54" t="str">
        <f t="shared" si="37"/>
        <v>NA</v>
      </c>
      <c r="V827" s="24">
        <f t="shared" si="38"/>
        <v>-21527150</v>
      </c>
      <c r="W827">
        <v>5.8</v>
      </c>
    </row>
    <row r="828" spans="10:23" x14ac:dyDescent="0.3">
      <c r="J828">
        <v>30000000</v>
      </c>
      <c r="K828">
        <v>52418902</v>
      </c>
      <c r="M828">
        <v>30000000</v>
      </c>
      <c r="N828">
        <v>2975649</v>
      </c>
      <c r="Q828" t="s">
        <v>3354</v>
      </c>
      <c r="R828">
        <v>55000000</v>
      </c>
      <c r="S828">
        <v>31051126</v>
      </c>
      <c r="T828">
        <f t="shared" si="39"/>
        <v>-23948874</v>
      </c>
      <c r="U828" s="54" t="str">
        <f t="shared" si="37"/>
        <v>NA</v>
      </c>
      <c r="V828" s="24">
        <f t="shared" si="38"/>
        <v>-23948874</v>
      </c>
      <c r="W828">
        <v>6.7</v>
      </c>
    </row>
    <row r="829" spans="10:23" x14ac:dyDescent="0.3">
      <c r="J829">
        <v>30000000</v>
      </c>
      <c r="K829">
        <v>42057340</v>
      </c>
      <c r="M829">
        <v>60000000</v>
      </c>
      <c r="N829">
        <v>668171</v>
      </c>
      <c r="Q829" t="s">
        <v>3358</v>
      </c>
      <c r="R829">
        <v>55000000</v>
      </c>
      <c r="S829">
        <v>35707327</v>
      </c>
      <c r="T829">
        <f t="shared" si="39"/>
        <v>-19292673</v>
      </c>
      <c r="U829" s="54" t="str">
        <f t="shared" si="37"/>
        <v>NA</v>
      </c>
      <c r="V829" s="24">
        <f t="shared" si="38"/>
        <v>-19292673</v>
      </c>
      <c r="W829">
        <v>7.8</v>
      </c>
    </row>
    <row r="830" spans="10:23" x14ac:dyDescent="0.3">
      <c r="J830">
        <v>25000000</v>
      </c>
      <c r="K830">
        <v>42478175</v>
      </c>
      <c r="M830">
        <v>21000000</v>
      </c>
      <c r="N830">
        <v>480314</v>
      </c>
      <c r="Q830" t="s">
        <v>3360</v>
      </c>
      <c r="R830">
        <v>50000000</v>
      </c>
      <c r="S830">
        <v>20550712</v>
      </c>
      <c r="T830">
        <f t="shared" si="39"/>
        <v>-29449288</v>
      </c>
      <c r="U830" s="54" t="str">
        <f t="shared" si="37"/>
        <v>NA</v>
      </c>
      <c r="V830" s="24">
        <f t="shared" si="38"/>
        <v>-29449288</v>
      </c>
      <c r="W830">
        <v>5.6</v>
      </c>
    </row>
    <row r="831" spans="10:23" x14ac:dyDescent="0.3">
      <c r="J831">
        <v>30000000</v>
      </c>
      <c r="K831">
        <v>41407470</v>
      </c>
      <c r="M831">
        <v>30000000</v>
      </c>
      <c r="N831">
        <v>3904982</v>
      </c>
      <c r="Q831" t="s">
        <v>3362</v>
      </c>
      <c r="R831">
        <v>55000000</v>
      </c>
      <c r="S831">
        <v>18573791</v>
      </c>
      <c r="T831">
        <f t="shared" si="39"/>
        <v>-36426209</v>
      </c>
      <c r="U831" s="54" t="str">
        <f t="shared" si="37"/>
        <v>NA</v>
      </c>
      <c r="V831" s="24">
        <f t="shared" si="38"/>
        <v>-36426209</v>
      </c>
      <c r="W831">
        <v>5.8</v>
      </c>
    </row>
    <row r="832" spans="10:23" x14ac:dyDescent="0.3">
      <c r="J832">
        <v>30000000</v>
      </c>
      <c r="K832">
        <v>42385520</v>
      </c>
      <c r="M832">
        <v>18000000</v>
      </c>
      <c r="N832">
        <v>127437</v>
      </c>
      <c r="Q832" t="s">
        <v>3365</v>
      </c>
      <c r="R832">
        <v>70000000</v>
      </c>
      <c r="S832">
        <v>51225796</v>
      </c>
      <c r="T832">
        <f t="shared" si="39"/>
        <v>-18774204</v>
      </c>
      <c r="U832" s="54" t="str">
        <f t="shared" si="37"/>
        <v>NA</v>
      </c>
      <c r="V832" s="24">
        <f t="shared" si="38"/>
        <v>-18774204</v>
      </c>
      <c r="W832">
        <v>7.4</v>
      </c>
    </row>
    <row r="833" spans="10:23" x14ac:dyDescent="0.3">
      <c r="J833">
        <v>30000000</v>
      </c>
      <c r="K833">
        <v>40118420</v>
      </c>
      <c r="M833">
        <v>30000000</v>
      </c>
      <c r="N833">
        <v>537580</v>
      </c>
      <c r="Q833" t="s">
        <v>3368</v>
      </c>
      <c r="R833">
        <v>55000000</v>
      </c>
      <c r="S833">
        <v>16264475</v>
      </c>
      <c r="T833">
        <f t="shared" si="39"/>
        <v>-38735525</v>
      </c>
      <c r="U833" s="54" t="str">
        <f t="shared" si="37"/>
        <v>NA</v>
      </c>
      <c r="V833" s="24">
        <f t="shared" si="38"/>
        <v>-38735525</v>
      </c>
      <c r="W833">
        <v>6.9</v>
      </c>
    </row>
    <row r="834" spans="10:23" x14ac:dyDescent="0.3">
      <c r="J834">
        <v>38000000</v>
      </c>
      <c r="K834">
        <v>40137776</v>
      </c>
      <c r="M834">
        <v>29000000</v>
      </c>
      <c r="N834">
        <v>22359293</v>
      </c>
      <c r="Q834" t="s">
        <v>3371</v>
      </c>
      <c r="R834">
        <v>62000000</v>
      </c>
      <c r="S834">
        <v>25857987</v>
      </c>
      <c r="T834">
        <f t="shared" si="39"/>
        <v>-36142013</v>
      </c>
      <c r="U834" s="54" t="str">
        <f t="shared" si="37"/>
        <v>NA</v>
      </c>
      <c r="V834" s="24">
        <f t="shared" si="38"/>
        <v>-36142013</v>
      </c>
      <c r="W834">
        <v>5.5</v>
      </c>
    </row>
    <row r="835" spans="10:23" x14ac:dyDescent="0.3">
      <c r="J835">
        <v>32000000</v>
      </c>
      <c r="K835">
        <v>39568996</v>
      </c>
      <c r="M835">
        <v>35000000</v>
      </c>
      <c r="N835">
        <v>18593156</v>
      </c>
      <c r="Q835" t="s">
        <v>3375</v>
      </c>
      <c r="R835">
        <v>56000000</v>
      </c>
      <c r="S835">
        <v>12870569</v>
      </c>
      <c r="T835">
        <f t="shared" si="39"/>
        <v>-43129431</v>
      </c>
      <c r="U835" s="54" t="str">
        <f t="shared" ref="U835:U898" si="40">IF(T835&gt;0,T835,"NA")</f>
        <v>NA</v>
      </c>
      <c r="V835" s="24">
        <f t="shared" ref="V835:V898" si="41">IF(T835&lt;0,T835,"NA")</f>
        <v>-43129431</v>
      </c>
      <c r="W835">
        <v>6.3</v>
      </c>
    </row>
    <row r="836" spans="10:23" x14ac:dyDescent="0.3">
      <c r="J836">
        <v>30000000</v>
      </c>
      <c r="K836">
        <v>42043633</v>
      </c>
      <c r="M836">
        <v>29000000</v>
      </c>
      <c r="N836">
        <v>16930185</v>
      </c>
      <c r="Q836" t="s">
        <v>3381</v>
      </c>
      <c r="R836">
        <v>71000000</v>
      </c>
      <c r="S836">
        <v>11466088</v>
      </c>
      <c r="T836">
        <f t="shared" ref="T836:T899" si="42">S836-R836</f>
        <v>-59533912</v>
      </c>
      <c r="U836" s="54" t="str">
        <f t="shared" si="40"/>
        <v>NA</v>
      </c>
      <c r="V836" s="24">
        <f t="shared" si="41"/>
        <v>-59533912</v>
      </c>
      <c r="W836">
        <v>4.7</v>
      </c>
    </row>
    <row r="837" spans="10:23" x14ac:dyDescent="0.3">
      <c r="J837">
        <v>30000000</v>
      </c>
      <c r="K837">
        <v>38232624</v>
      </c>
      <c r="M837">
        <v>29000000</v>
      </c>
      <c r="N837">
        <v>5899797</v>
      </c>
      <c r="Q837" t="s">
        <v>3385</v>
      </c>
      <c r="R837">
        <v>55000000</v>
      </c>
      <c r="S837">
        <v>16088610</v>
      </c>
      <c r="T837">
        <f t="shared" si="42"/>
        <v>-38911390</v>
      </c>
      <c r="U837" s="54" t="str">
        <f t="shared" si="40"/>
        <v>NA</v>
      </c>
      <c r="V837" s="24">
        <f t="shared" si="41"/>
        <v>-38911390</v>
      </c>
      <c r="W837">
        <v>5.6</v>
      </c>
    </row>
    <row r="838" spans="10:23" x14ac:dyDescent="0.3">
      <c r="J838">
        <v>30000000</v>
      </c>
      <c r="K838">
        <v>38413606</v>
      </c>
      <c r="M838">
        <v>28000000</v>
      </c>
      <c r="N838">
        <v>4554569</v>
      </c>
      <c r="Q838" t="s">
        <v>3388</v>
      </c>
      <c r="R838">
        <v>50000000</v>
      </c>
      <c r="S838">
        <v>51178893</v>
      </c>
      <c r="T838">
        <f t="shared" si="42"/>
        <v>1178893</v>
      </c>
      <c r="U838" s="54">
        <f t="shared" si="40"/>
        <v>1178893</v>
      </c>
      <c r="V838" s="24" t="str">
        <f t="shared" si="41"/>
        <v>NA</v>
      </c>
      <c r="W838">
        <v>6.4</v>
      </c>
    </row>
    <row r="839" spans="10:23" x14ac:dyDescent="0.3">
      <c r="J839">
        <v>27000000</v>
      </c>
      <c r="K839">
        <v>38122105</v>
      </c>
      <c r="M839">
        <v>29000000</v>
      </c>
      <c r="N839">
        <v>6301131</v>
      </c>
      <c r="Q839" t="s">
        <v>3392</v>
      </c>
      <c r="R839">
        <v>57000000</v>
      </c>
      <c r="S839">
        <v>6768055</v>
      </c>
      <c r="T839">
        <f t="shared" si="42"/>
        <v>-50231945</v>
      </c>
      <c r="U839" s="54" t="str">
        <f t="shared" si="40"/>
        <v>NA</v>
      </c>
      <c r="V839" s="24">
        <f t="shared" si="41"/>
        <v>-50231945</v>
      </c>
      <c r="W839">
        <v>4.2</v>
      </c>
    </row>
    <row r="840" spans="10:23" x14ac:dyDescent="0.3">
      <c r="J840">
        <v>25000000</v>
      </c>
      <c r="K840">
        <v>38747385</v>
      </c>
      <c r="M840">
        <v>30000000</v>
      </c>
      <c r="N840">
        <v>7443007</v>
      </c>
      <c r="Q840" t="s">
        <v>3395</v>
      </c>
      <c r="R840">
        <v>55000000</v>
      </c>
      <c r="S840">
        <v>39440655</v>
      </c>
      <c r="T840">
        <f t="shared" si="42"/>
        <v>-15559345</v>
      </c>
      <c r="U840" s="54" t="str">
        <f t="shared" si="40"/>
        <v>NA</v>
      </c>
      <c r="V840" s="24">
        <f t="shared" si="41"/>
        <v>-15559345</v>
      </c>
      <c r="W840">
        <v>6.4</v>
      </c>
    </row>
    <row r="841" spans="10:23" x14ac:dyDescent="0.3">
      <c r="J841">
        <v>30000000</v>
      </c>
      <c r="K841">
        <v>40247512</v>
      </c>
      <c r="M841">
        <v>28000000</v>
      </c>
      <c r="N841">
        <v>27000000</v>
      </c>
      <c r="Q841" t="s">
        <v>3400</v>
      </c>
      <c r="R841">
        <v>47000000</v>
      </c>
      <c r="S841">
        <v>6167817</v>
      </c>
      <c r="T841">
        <f t="shared" si="42"/>
        <v>-40832183</v>
      </c>
      <c r="U841" s="54" t="str">
        <f t="shared" si="40"/>
        <v>NA</v>
      </c>
      <c r="V841" s="24">
        <f t="shared" si="41"/>
        <v>-40832183</v>
      </c>
      <c r="W841">
        <v>7.7</v>
      </c>
    </row>
    <row r="842" spans="10:23" x14ac:dyDescent="0.3">
      <c r="J842">
        <v>30000000</v>
      </c>
      <c r="K842">
        <v>35927406</v>
      </c>
      <c r="M842">
        <v>28000000</v>
      </c>
      <c r="N842">
        <v>16779636</v>
      </c>
      <c r="Q842" t="s">
        <v>3405</v>
      </c>
      <c r="R842">
        <v>54000000</v>
      </c>
      <c r="S842">
        <v>81645152</v>
      </c>
      <c r="T842">
        <f t="shared" si="42"/>
        <v>27645152</v>
      </c>
      <c r="U842" s="54">
        <f t="shared" si="40"/>
        <v>27645152</v>
      </c>
      <c r="V842" s="24" t="str">
        <f t="shared" si="41"/>
        <v>NA</v>
      </c>
      <c r="W842">
        <v>6.7</v>
      </c>
    </row>
    <row r="843" spans="10:23" x14ac:dyDescent="0.3">
      <c r="J843">
        <v>30000000</v>
      </c>
      <c r="K843">
        <v>35565975</v>
      </c>
      <c r="M843">
        <v>160000000</v>
      </c>
      <c r="N843">
        <v>10762178</v>
      </c>
      <c r="Q843" t="s">
        <v>3408</v>
      </c>
      <c r="R843">
        <v>55000000</v>
      </c>
      <c r="S843">
        <v>69951824</v>
      </c>
      <c r="T843">
        <f t="shared" si="42"/>
        <v>14951824</v>
      </c>
      <c r="U843" s="54">
        <f t="shared" si="40"/>
        <v>14951824</v>
      </c>
      <c r="V843" s="24" t="str">
        <f t="shared" si="41"/>
        <v>NA</v>
      </c>
      <c r="W843">
        <v>7.7</v>
      </c>
    </row>
    <row r="844" spans="10:23" x14ac:dyDescent="0.3">
      <c r="J844">
        <v>30000000</v>
      </c>
      <c r="K844">
        <v>35266619</v>
      </c>
      <c r="M844">
        <v>28000000</v>
      </c>
      <c r="N844">
        <v>17324744</v>
      </c>
      <c r="Q844" t="s">
        <v>3411</v>
      </c>
      <c r="R844">
        <v>55000000</v>
      </c>
      <c r="S844">
        <v>9483821</v>
      </c>
      <c r="T844">
        <f t="shared" si="42"/>
        <v>-45516179</v>
      </c>
      <c r="U844" s="54" t="str">
        <f t="shared" si="40"/>
        <v>NA</v>
      </c>
      <c r="V844" s="24">
        <f t="shared" si="41"/>
        <v>-45516179</v>
      </c>
      <c r="W844">
        <v>5.7</v>
      </c>
    </row>
    <row r="845" spans="10:23" x14ac:dyDescent="0.3">
      <c r="J845">
        <v>30000000</v>
      </c>
      <c r="K845">
        <v>34703228</v>
      </c>
      <c r="M845">
        <v>28000000</v>
      </c>
      <c r="N845">
        <v>8888143</v>
      </c>
      <c r="Q845" t="s">
        <v>3415</v>
      </c>
      <c r="R845">
        <v>54000000</v>
      </c>
      <c r="S845">
        <v>66676062</v>
      </c>
      <c r="T845">
        <f t="shared" si="42"/>
        <v>12676062</v>
      </c>
      <c r="U845" s="54">
        <f t="shared" si="40"/>
        <v>12676062</v>
      </c>
      <c r="V845" s="24" t="str">
        <f t="shared" si="41"/>
        <v>NA</v>
      </c>
      <c r="W845">
        <v>7.6</v>
      </c>
    </row>
    <row r="846" spans="10:23" x14ac:dyDescent="0.3">
      <c r="J846">
        <v>30000000</v>
      </c>
      <c r="K846">
        <v>38432823</v>
      </c>
      <c r="M846">
        <v>28000000</v>
      </c>
      <c r="N846">
        <v>24268828</v>
      </c>
      <c r="Q846" t="s">
        <v>3418</v>
      </c>
      <c r="R846">
        <v>57000000</v>
      </c>
      <c r="S846">
        <v>26838389</v>
      </c>
      <c r="T846">
        <f t="shared" si="42"/>
        <v>-30161611</v>
      </c>
      <c r="U846" s="54" t="str">
        <f t="shared" si="40"/>
        <v>NA</v>
      </c>
      <c r="V846" s="24">
        <f t="shared" si="41"/>
        <v>-30161611</v>
      </c>
      <c r="W846">
        <v>6.4</v>
      </c>
    </row>
    <row r="847" spans="10:23" x14ac:dyDescent="0.3">
      <c r="J847">
        <v>30000000</v>
      </c>
      <c r="K847">
        <v>31743332</v>
      </c>
      <c r="M847">
        <v>28000000</v>
      </c>
      <c r="N847">
        <v>8119205</v>
      </c>
      <c r="Q847" t="s">
        <v>3420</v>
      </c>
      <c r="R847">
        <v>54000000</v>
      </c>
      <c r="S847">
        <v>75604320</v>
      </c>
      <c r="T847">
        <f t="shared" si="42"/>
        <v>21604320</v>
      </c>
      <c r="U847" s="54">
        <f t="shared" si="40"/>
        <v>21604320</v>
      </c>
      <c r="V847" s="24" t="str">
        <f t="shared" si="41"/>
        <v>NA</v>
      </c>
      <c r="W847">
        <v>5.6</v>
      </c>
    </row>
    <row r="848" spans="10:23" x14ac:dyDescent="0.3">
      <c r="J848">
        <v>30000000</v>
      </c>
      <c r="K848">
        <v>32154410</v>
      </c>
      <c r="M848">
        <v>28000000</v>
      </c>
      <c r="N848">
        <v>8434601</v>
      </c>
      <c r="Q848" t="s">
        <v>3425</v>
      </c>
      <c r="R848">
        <v>54000000</v>
      </c>
      <c r="S848">
        <v>108200000</v>
      </c>
      <c r="T848">
        <f t="shared" si="42"/>
        <v>54200000</v>
      </c>
      <c r="U848" s="54">
        <f t="shared" si="40"/>
        <v>54200000</v>
      </c>
      <c r="V848" s="24" t="str">
        <f t="shared" si="41"/>
        <v>NA</v>
      </c>
      <c r="W848">
        <v>6.8</v>
      </c>
    </row>
    <row r="849" spans="10:23" x14ac:dyDescent="0.3">
      <c r="J849">
        <v>19000000</v>
      </c>
      <c r="K849">
        <v>26096584</v>
      </c>
      <c r="M849">
        <v>28000000</v>
      </c>
      <c r="N849">
        <v>6998324</v>
      </c>
      <c r="Q849" t="s">
        <v>3429</v>
      </c>
      <c r="R849">
        <v>54000000</v>
      </c>
      <c r="S849">
        <v>5660084</v>
      </c>
      <c r="T849">
        <f t="shared" si="42"/>
        <v>-48339916</v>
      </c>
      <c r="U849" s="54" t="str">
        <f t="shared" si="40"/>
        <v>NA</v>
      </c>
      <c r="V849" s="24">
        <f t="shared" si="41"/>
        <v>-48339916</v>
      </c>
      <c r="W849">
        <v>2.4</v>
      </c>
    </row>
    <row r="850" spans="10:23" x14ac:dyDescent="0.3">
      <c r="J850">
        <v>30000000</v>
      </c>
      <c r="K850">
        <v>30513940</v>
      </c>
      <c r="M850">
        <v>28000000</v>
      </c>
      <c r="N850">
        <v>10907291</v>
      </c>
      <c r="Q850" t="s">
        <v>3434</v>
      </c>
      <c r="R850">
        <v>55000000</v>
      </c>
      <c r="S850">
        <v>7221458</v>
      </c>
      <c r="T850">
        <f t="shared" si="42"/>
        <v>-47778542</v>
      </c>
      <c r="U850" s="54" t="str">
        <f t="shared" si="40"/>
        <v>NA</v>
      </c>
      <c r="V850" s="24">
        <f t="shared" si="41"/>
        <v>-47778542</v>
      </c>
      <c r="W850">
        <v>6.2</v>
      </c>
    </row>
    <row r="851" spans="10:23" x14ac:dyDescent="0.3">
      <c r="J851">
        <v>30000000</v>
      </c>
      <c r="K851">
        <v>30523568</v>
      </c>
      <c r="M851">
        <v>28000000</v>
      </c>
      <c r="N851">
        <v>5532301</v>
      </c>
      <c r="Q851" t="s">
        <v>3436</v>
      </c>
      <c r="R851">
        <v>46000000</v>
      </c>
      <c r="S851">
        <v>70327868</v>
      </c>
      <c r="T851">
        <f t="shared" si="42"/>
        <v>24327868</v>
      </c>
      <c r="U851" s="54">
        <f t="shared" si="40"/>
        <v>24327868</v>
      </c>
      <c r="V851" s="24" t="str">
        <f t="shared" si="41"/>
        <v>NA</v>
      </c>
      <c r="W851">
        <v>5.9</v>
      </c>
    </row>
    <row r="852" spans="10:23" x14ac:dyDescent="0.3">
      <c r="J852">
        <v>30000000</v>
      </c>
      <c r="K852">
        <v>32357532</v>
      </c>
      <c r="M852">
        <v>27000000</v>
      </c>
      <c r="N852">
        <v>2775593</v>
      </c>
      <c r="Q852" t="s">
        <v>3438</v>
      </c>
      <c r="R852">
        <v>50000000</v>
      </c>
      <c r="S852">
        <v>58297830</v>
      </c>
      <c r="T852">
        <f t="shared" si="42"/>
        <v>8297830</v>
      </c>
      <c r="U852" s="54">
        <f t="shared" si="40"/>
        <v>8297830</v>
      </c>
      <c r="V852" s="24" t="str">
        <f t="shared" si="41"/>
        <v>NA</v>
      </c>
      <c r="W852">
        <v>7.1</v>
      </c>
    </row>
    <row r="853" spans="10:23" x14ac:dyDescent="0.3">
      <c r="J853">
        <v>18000000</v>
      </c>
      <c r="K853">
        <v>26830000</v>
      </c>
      <c r="M853">
        <v>28000000</v>
      </c>
      <c r="N853">
        <v>20285518</v>
      </c>
      <c r="Q853" t="s">
        <v>3441</v>
      </c>
      <c r="R853">
        <v>52500000</v>
      </c>
      <c r="S853">
        <v>57386369</v>
      </c>
      <c r="T853">
        <f t="shared" si="42"/>
        <v>4886369</v>
      </c>
      <c r="U853" s="54">
        <f t="shared" si="40"/>
        <v>4886369</v>
      </c>
      <c r="V853" s="24" t="str">
        <f t="shared" si="41"/>
        <v>NA</v>
      </c>
      <c r="W853">
        <v>7.6</v>
      </c>
    </row>
    <row r="854" spans="10:23" x14ac:dyDescent="0.3">
      <c r="J854">
        <v>29000000</v>
      </c>
      <c r="K854">
        <v>183436380</v>
      </c>
      <c r="M854">
        <v>27500000</v>
      </c>
      <c r="N854">
        <v>9664316</v>
      </c>
      <c r="Q854" t="s">
        <v>3444</v>
      </c>
      <c r="R854">
        <v>53000000</v>
      </c>
      <c r="S854">
        <v>45207112</v>
      </c>
      <c r="T854">
        <f t="shared" si="42"/>
        <v>-7792888</v>
      </c>
      <c r="U854" s="54" t="str">
        <f t="shared" si="40"/>
        <v>NA</v>
      </c>
      <c r="V854" s="24">
        <f t="shared" si="41"/>
        <v>-7792888</v>
      </c>
      <c r="W854">
        <v>5.5</v>
      </c>
    </row>
    <row r="855" spans="10:23" x14ac:dyDescent="0.3">
      <c r="J855">
        <v>28000000</v>
      </c>
      <c r="K855">
        <v>119518352</v>
      </c>
      <c r="M855">
        <v>27000000</v>
      </c>
      <c r="N855">
        <v>22494487</v>
      </c>
      <c r="Q855" t="s">
        <v>3447</v>
      </c>
      <c r="R855">
        <v>53000000</v>
      </c>
      <c r="S855">
        <v>62563543</v>
      </c>
      <c r="T855">
        <f t="shared" si="42"/>
        <v>9563543</v>
      </c>
      <c r="U855" s="54">
        <f t="shared" si="40"/>
        <v>9563543</v>
      </c>
      <c r="V855" s="24" t="str">
        <f t="shared" si="41"/>
        <v>NA</v>
      </c>
      <c r="W855">
        <v>7</v>
      </c>
    </row>
    <row r="856" spans="10:23" x14ac:dyDescent="0.3">
      <c r="J856">
        <v>30000000</v>
      </c>
      <c r="K856">
        <v>37036404</v>
      </c>
      <c r="M856">
        <v>27000000</v>
      </c>
      <c r="N856">
        <v>21500000</v>
      </c>
      <c r="Q856" t="s">
        <v>3450</v>
      </c>
      <c r="R856">
        <v>90000000</v>
      </c>
      <c r="S856">
        <v>33574332</v>
      </c>
      <c r="T856">
        <f t="shared" si="42"/>
        <v>-56425668</v>
      </c>
      <c r="U856" s="54" t="str">
        <f t="shared" si="40"/>
        <v>NA</v>
      </c>
      <c r="V856" s="24">
        <f t="shared" si="41"/>
        <v>-56425668</v>
      </c>
      <c r="W856">
        <v>7.1</v>
      </c>
    </row>
    <row r="857" spans="10:23" x14ac:dyDescent="0.3">
      <c r="J857">
        <v>29000000</v>
      </c>
      <c r="K857">
        <v>63034755</v>
      </c>
      <c r="M857">
        <v>30000000</v>
      </c>
      <c r="N857">
        <v>4463292</v>
      </c>
      <c r="Q857" t="s">
        <v>3452</v>
      </c>
      <c r="R857">
        <v>50000000</v>
      </c>
      <c r="S857">
        <v>73343413</v>
      </c>
      <c r="T857">
        <f t="shared" si="42"/>
        <v>23343413</v>
      </c>
      <c r="U857" s="54">
        <f t="shared" si="40"/>
        <v>23343413</v>
      </c>
      <c r="V857" s="24" t="str">
        <f t="shared" si="41"/>
        <v>NA</v>
      </c>
      <c r="W857">
        <v>7.4</v>
      </c>
    </row>
    <row r="858" spans="10:23" x14ac:dyDescent="0.3">
      <c r="J858">
        <v>12000000</v>
      </c>
      <c r="K858">
        <v>17016190</v>
      </c>
      <c r="M858">
        <v>27000000</v>
      </c>
      <c r="N858">
        <v>14337579</v>
      </c>
      <c r="Q858" t="s">
        <v>3454</v>
      </c>
      <c r="R858">
        <v>53000000</v>
      </c>
      <c r="S858">
        <v>25031037</v>
      </c>
      <c r="T858">
        <f t="shared" si="42"/>
        <v>-27968963</v>
      </c>
      <c r="U858" s="54" t="str">
        <f t="shared" si="40"/>
        <v>NA</v>
      </c>
      <c r="V858" s="24">
        <f t="shared" si="41"/>
        <v>-27968963</v>
      </c>
      <c r="W858">
        <v>7.6</v>
      </c>
    </row>
    <row r="859" spans="10:23" x14ac:dyDescent="0.3">
      <c r="J859">
        <v>28000000</v>
      </c>
      <c r="K859">
        <v>217350219</v>
      </c>
      <c r="M859">
        <v>27000000</v>
      </c>
      <c r="N859">
        <v>10297897</v>
      </c>
      <c r="Q859" t="s">
        <v>3457</v>
      </c>
      <c r="R859">
        <v>55000000</v>
      </c>
      <c r="S859">
        <v>22843047</v>
      </c>
      <c r="T859">
        <f t="shared" si="42"/>
        <v>-32156953</v>
      </c>
      <c r="U859" s="54" t="str">
        <f t="shared" si="40"/>
        <v>NA</v>
      </c>
      <c r="V859" s="24">
        <f t="shared" si="41"/>
        <v>-32156953</v>
      </c>
      <c r="W859">
        <v>5.9</v>
      </c>
    </row>
    <row r="860" spans="10:23" x14ac:dyDescent="0.3">
      <c r="J860">
        <v>28000000</v>
      </c>
      <c r="K860">
        <v>161029270</v>
      </c>
      <c r="M860">
        <v>27000000</v>
      </c>
      <c r="N860">
        <v>13248477</v>
      </c>
      <c r="Q860" t="s">
        <v>3461</v>
      </c>
      <c r="R860">
        <v>55000000</v>
      </c>
      <c r="S860">
        <v>5755286</v>
      </c>
      <c r="T860">
        <f t="shared" si="42"/>
        <v>-49244714</v>
      </c>
      <c r="U860" s="54" t="str">
        <f t="shared" si="40"/>
        <v>NA</v>
      </c>
      <c r="V860" s="24">
        <f t="shared" si="41"/>
        <v>-49244714</v>
      </c>
      <c r="W860">
        <v>5.9</v>
      </c>
    </row>
    <row r="861" spans="10:23" x14ac:dyDescent="0.3">
      <c r="J861">
        <v>28000000</v>
      </c>
      <c r="K861">
        <v>179870271</v>
      </c>
      <c r="M861">
        <v>27000000</v>
      </c>
      <c r="N861">
        <v>8712564</v>
      </c>
      <c r="Q861" t="s">
        <v>3465</v>
      </c>
      <c r="R861">
        <v>52000000</v>
      </c>
      <c r="S861">
        <v>164435221</v>
      </c>
      <c r="T861">
        <f t="shared" si="42"/>
        <v>112435221</v>
      </c>
      <c r="U861" s="54">
        <f t="shared" si="40"/>
        <v>112435221</v>
      </c>
      <c r="V861" s="24" t="str">
        <f t="shared" si="41"/>
        <v>NA</v>
      </c>
      <c r="W861">
        <v>8</v>
      </c>
    </row>
    <row r="862" spans="10:23" x14ac:dyDescent="0.3">
      <c r="J862">
        <v>24000000</v>
      </c>
      <c r="K862">
        <v>100491683</v>
      </c>
      <c r="M862">
        <v>27000000</v>
      </c>
      <c r="N862">
        <v>7486906</v>
      </c>
      <c r="Q862" t="s">
        <v>3467</v>
      </c>
      <c r="R862">
        <v>40000000</v>
      </c>
      <c r="S862">
        <v>95720716</v>
      </c>
      <c r="T862">
        <f t="shared" si="42"/>
        <v>55720716</v>
      </c>
      <c r="U862" s="54">
        <f t="shared" si="40"/>
        <v>55720716</v>
      </c>
      <c r="V862" s="24" t="str">
        <f t="shared" si="41"/>
        <v>NA</v>
      </c>
      <c r="W862">
        <v>7.4</v>
      </c>
    </row>
    <row r="863" spans="10:23" x14ac:dyDescent="0.3">
      <c r="J863">
        <v>60000000</v>
      </c>
      <c r="K863">
        <v>74058698</v>
      </c>
      <c r="M863">
        <v>28000000</v>
      </c>
      <c r="N863">
        <v>5204007</v>
      </c>
      <c r="Q863" t="s">
        <v>3471</v>
      </c>
      <c r="R863">
        <v>52000000</v>
      </c>
      <c r="S863">
        <v>118683135</v>
      </c>
      <c r="T863">
        <f t="shared" si="42"/>
        <v>66683135</v>
      </c>
      <c r="U863" s="54">
        <f t="shared" si="40"/>
        <v>66683135</v>
      </c>
      <c r="V863" s="24" t="str">
        <f t="shared" si="41"/>
        <v>NA</v>
      </c>
      <c r="W863">
        <v>5.8</v>
      </c>
    </row>
    <row r="864" spans="10:23" x14ac:dyDescent="0.3">
      <c r="J864">
        <v>29000000</v>
      </c>
      <c r="K864">
        <v>55845943</v>
      </c>
      <c r="M864">
        <v>15000000</v>
      </c>
      <c r="N864">
        <v>4485485</v>
      </c>
      <c r="Q864" t="s">
        <v>3474</v>
      </c>
      <c r="R864">
        <v>52000000</v>
      </c>
      <c r="S864">
        <v>143704210</v>
      </c>
      <c r="T864">
        <f t="shared" si="42"/>
        <v>91704210</v>
      </c>
      <c r="U864" s="54">
        <f t="shared" si="40"/>
        <v>91704210</v>
      </c>
      <c r="V864" s="24" t="str">
        <f t="shared" si="41"/>
        <v>NA</v>
      </c>
      <c r="W864">
        <v>6.3</v>
      </c>
    </row>
    <row r="865" spans="10:23" x14ac:dyDescent="0.3">
      <c r="J865">
        <v>28000000</v>
      </c>
      <c r="K865">
        <v>81350242</v>
      </c>
      <c r="M865">
        <v>27000000</v>
      </c>
      <c r="N865">
        <v>4476235</v>
      </c>
      <c r="Q865" t="s">
        <v>3477</v>
      </c>
      <c r="R865">
        <v>52000000</v>
      </c>
      <c r="S865">
        <v>110476776</v>
      </c>
      <c r="T865">
        <f t="shared" si="42"/>
        <v>58476776</v>
      </c>
      <c r="U865" s="54">
        <f t="shared" si="40"/>
        <v>58476776</v>
      </c>
      <c r="V865" s="24" t="str">
        <f t="shared" si="41"/>
        <v>NA</v>
      </c>
      <c r="W865">
        <v>5.7</v>
      </c>
    </row>
    <row r="866" spans="10:23" x14ac:dyDescent="0.3">
      <c r="J866">
        <v>28000000</v>
      </c>
      <c r="K866">
        <v>67266300</v>
      </c>
      <c r="M866">
        <v>25000000</v>
      </c>
      <c r="N866">
        <v>1089365</v>
      </c>
      <c r="Q866" t="s">
        <v>3479</v>
      </c>
      <c r="R866">
        <v>50000000</v>
      </c>
      <c r="S866">
        <v>80270227</v>
      </c>
      <c r="T866">
        <f t="shared" si="42"/>
        <v>30270227</v>
      </c>
      <c r="U866" s="54">
        <f t="shared" si="40"/>
        <v>30270227</v>
      </c>
      <c r="V866" s="24" t="str">
        <f t="shared" si="41"/>
        <v>NA</v>
      </c>
      <c r="W866">
        <v>5.0999999999999996</v>
      </c>
    </row>
    <row r="867" spans="10:23" x14ac:dyDescent="0.3">
      <c r="J867">
        <v>28000000</v>
      </c>
      <c r="K867">
        <v>70235322</v>
      </c>
      <c r="M867">
        <v>23000000</v>
      </c>
      <c r="N867">
        <v>763044</v>
      </c>
      <c r="Q867" t="s">
        <v>3485</v>
      </c>
      <c r="R867">
        <v>52000000</v>
      </c>
      <c r="S867">
        <v>36385763</v>
      </c>
      <c r="T867">
        <f t="shared" si="42"/>
        <v>-15614237</v>
      </c>
      <c r="U867" s="54" t="str">
        <f t="shared" si="40"/>
        <v>NA</v>
      </c>
      <c r="V867" s="24">
        <f t="shared" si="41"/>
        <v>-15614237</v>
      </c>
      <c r="W867">
        <v>7.6</v>
      </c>
    </row>
    <row r="868" spans="10:23" x14ac:dyDescent="0.3">
      <c r="J868">
        <v>28000000</v>
      </c>
      <c r="K868">
        <v>64371181</v>
      </c>
      <c r="M868">
        <v>26000000</v>
      </c>
      <c r="N868">
        <v>20819129</v>
      </c>
      <c r="Q868" t="s">
        <v>3489</v>
      </c>
      <c r="R868">
        <v>52000000</v>
      </c>
      <c r="S868">
        <v>37035845</v>
      </c>
      <c r="T868">
        <f t="shared" si="42"/>
        <v>-14964155</v>
      </c>
      <c r="U868" s="54" t="str">
        <f t="shared" si="40"/>
        <v>NA</v>
      </c>
      <c r="V868" s="24">
        <f t="shared" si="41"/>
        <v>-14964155</v>
      </c>
      <c r="W868">
        <v>6.4</v>
      </c>
    </row>
    <row r="869" spans="10:23" x14ac:dyDescent="0.3">
      <c r="J869">
        <v>26000000</v>
      </c>
      <c r="K869">
        <v>58885635</v>
      </c>
      <c r="M869">
        <v>28000000</v>
      </c>
      <c r="N869">
        <v>25977365</v>
      </c>
      <c r="Q869" t="s">
        <v>3493</v>
      </c>
      <c r="R869">
        <v>52000000</v>
      </c>
      <c r="S869">
        <v>34580635</v>
      </c>
      <c r="T869">
        <f t="shared" si="42"/>
        <v>-17419365</v>
      </c>
      <c r="U869" s="54" t="str">
        <f t="shared" si="40"/>
        <v>NA</v>
      </c>
      <c r="V869" s="24">
        <f t="shared" si="41"/>
        <v>-17419365</v>
      </c>
      <c r="W869">
        <v>7.4</v>
      </c>
    </row>
    <row r="870" spans="10:23" x14ac:dyDescent="0.3">
      <c r="J870">
        <v>35000000</v>
      </c>
      <c r="K870">
        <v>60400856</v>
      </c>
      <c r="M870">
        <v>26000000</v>
      </c>
      <c r="N870">
        <v>23222861</v>
      </c>
      <c r="Q870" t="s">
        <v>3499</v>
      </c>
      <c r="R870">
        <v>52000000</v>
      </c>
      <c r="S870">
        <v>42438300</v>
      </c>
      <c r="T870">
        <f t="shared" si="42"/>
        <v>-9561700</v>
      </c>
      <c r="U870" s="54" t="str">
        <f t="shared" si="40"/>
        <v>NA</v>
      </c>
      <c r="V870" s="24">
        <f t="shared" si="41"/>
        <v>-9561700</v>
      </c>
      <c r="W870">
        <v>8.1999999999999993</v>
      </c>
    </row>
    <row r="871" spans="10:23" x14ac:dyDescent="0.3">
      <c r="J871">
        <v>21000000</v>
      </c>
      <c r="K871">
        <v>52353636</v>
      </c>
      <c r="M871">
        <v>56000000</v>
      </c>
      <c r="N871">
        <v>54540525</v>
      </c>
      <c r="Q871" t="s">
        <v>3501</v>
      </c>
      <c r="R871">
        <v>52000000</v>
      </c>
      <c r="S871">
        <v>23324666</v>
      </c>
      <c r="T871">
        <f t="shared" si="42"/>
        <v>-28675334</v>
      </c>
      <c r="U871" s="54" t="str">
        <f t="shared" si="40"/>
        <v>NA</v>
      </c>
      <c r="V871" s="24">
        <f t="shared" si="41"/>
        <v>-28675334</v>
      </c>
      <c r="W871">
        <v>6.5</v>
      </c>
    </row>
    <row r="872" spans="10:23" x14ac:dyDescent="0.3">
      <c r="J872">
        <v>30000000</v>
      </c>
      <c r="K872">
        <v>51475962</v>
      </c>
      <c r="M872">
        <v>42000000</v>
      </c>
      <c r="N872">
        <v>16252765</v>
      </c>
      <c r="Q872" t="s">
        <v>3507</v>
      </c>
      <c r="R872">
        <v>52000000</v>
      </c>
      <c r="S872">
        <v>23020488</v>
      </c>
      <c r="T872">
        <f t="shared" si="42"/>
        <v>-28979512</v>
      </c>
      <c r="U872" s="54" t="str">
        <f t="shared" si="40"/>
        <v>NA</v>
      </c>
      <c r="V872" s="24">
        <f t="shared" si="41"/>
        <v>-28979512</v>
      </c>
      <c r="W872">
        <v>5.5</v>
      </c>
    </row>
    <row r="873" spans="10:23" x14ac:dyDescent="0.3">
      <c r="J873">
        <v>28000000</v>
      </c>
      <c r="K873">
        <v>63910583</v>
      </c>
      <c r="M873">
        <v>26000000</v>
      </c>
      <c r="N873">
        <v>16005978</v>
      </c>
      <c r="Q873" t="s">
        <v>3511</v>
      </c>
      <c r="R873">
        <v>51000000</v>
      </c>
      <c r="S873">
        <v>90567722</v>
      </c>
      <c r="T873">
        <f t="shared" si="42"/>
        <v>39567722</v>
      </c>
      <c r="U873" s="54">
        <f t="shared" si="40"/>
        <v>39567722</v>
      </c>
      <c r="V873" s="24" t="str">
        <f t="shared" si="41"/>
        <v>NA</v>
      </c>
      <c r="W873">
        <v>6.5</v>
      </c>
    </row>
    <row r="874" spans="10:23" x14ac:dyDescent="0.3">
      <c r="J874">
        <v>28000000</v>
      </c>
      <c r="K874">
        <v>62300000</v>
      </c>
      <c r="M874">
        <v>26000000</v>
      </c>
      <c r="N874">
        <v>14469428</v>
      </c>
      <c r="Q874" t="s">
        <v>3515</v>
      </c>
      <c r="R874">
        <v>51000000</v>
      </c>
      <c r="S874">
        <v>72601713</v>
      </c>
      <c r="T874">
        <f t="shared" si="42"/>
        <v>21601713</v>
      </c>
      <c r="U874" s="54">
        <f t="shared" si="40"/>
        <v>21601713</v>
      </c>
      <c r="V874" s="24" t="str">
        <f t="shared" si="41"/>
        <v>NA</v>
      </c>
      <c r="W874">
        <v>5.6</v>
      </c>
    </row>
    <row r="875" spans="10:23" x14ac:dyDescent="0.3">
      <c r="J875">
        <v>28000000</v>
      </c>
      <c r="K875">
        <v>49968653</v>
      </c>
      <c r="M875">
        <v>26000000</v>
      </c>
      <c r="N875">
        <v>13829734</v>
      </c>
      <c r="Q875" t="s">
        <v>3519</v>
      </c>
      <c r="R875">
        <v>50000000</v>
      </c>
      <c r="S875">
        <v>296623634</v>
      </c>
      <c r="T875">
        <f t="shared" si="42"/>
        <v>246623634</v>
      </c>
      <c r="U875" s="54">
        <f t="shared" si="40"/>
        <v>246623634</v>
      </c>
      <c r="V875" s="24" t="str">
        <f t="shared" si="41"/>
        <v>NA</v>
      </c>
      <c r="W875">
        <v>4.5999999999999996</v>
      </c>
    </row>
    <row r="876" spans="10:23" x14ac:dyDescent="0.3">
      <c r="J876">
        <v>27000000</v>
      </c>
      <c r="K876">
        <v>44450000</v>
      </c>
      <c r="M876">
        <v>22000000</v>
      </c>
      <c r="N876">
        <v>1075288</v>
      </c>
      <c r="Q876" t="s">
        <v>3521</v>
      </c>
      <c r="R876">
        <v>60000000</v>
      </c>
      <c r="S876">
        <v>267652016</v>
      </c>
      <c r="T876">
        <f t="shared" si="42"/>
        <v>207652016</v>
      </c>
      <c r="U876" s="54">
        <f t="shared" si="40"/>
        <v>207652016</v>
      </c>
      <c r="V876" s="24" t="str">
        <f t="shared" si="41"/>
        <v>NA</v>
      </c>
      <c r="W876">
        <v>7.9</v>
      </c>
    </row>
    <row r="877" spans="10:23" x14ac:dyDescent="0.3">
      <c r="J877">
        <v>28000000</v>
      </c>
      <c r="K877">
        <v>45162741</v>
      </c>
      <c r="M877">
        <v>26000000</v>
      </c>
      <c r="N877">
        <v>7496522</v>
      </c>
      <c r="Q877" t="s">
        <v>3525</v>
      </c>
      <c r="R877">
        <v>50200000</v>
      </c>
      <c r="S877">
        <v>62453315</v>
      </c>
      <c r="T877">
        <f t="shared" si="42"/>
        <v>12253315</v>
      </c>
      <c r="U877" s="54">
        <f t="shared" si="40"/>
        <v>12253315</v>
      </c>
      <c r="V877" s="24" t="str">
        <f t="shared" si="41"/>
        <v>NA</v>
      </c>
      <c r="W877">
        <v>7.1</v>
      </c>
    </row>
    <row r="878" spans="10:23" x14ac:dyDescent="0.3">
      <c r="J878">
        <v>28000000</v>
      </c>
      <c r="K878">
        <v>71346930</v>
      </c>
      <c r="M878">
        <v>25530000</v>
      </c>
      <c r="N878">
        <v>20047715</v>
      </c>
      <c r="Q878" t="s">
        <v>3529</v>
      </c>
      <c r="R878">
        <v>48000000</v>
      </c>
      <c r="S878">
        <v>165500000</v>
      </c>
      <c r="T878">
        <f t="shared" si="42"/>
        <v>117500000</v>
      </c>
      <c r="U878" s="54">
        <f t="shared" si="40"/>
        <v>117500000</v>
      </c>
      <c r="V878" s="24" t="str">
        <f t="shared" si="41"/>
        <v>NA</v>
      </c>
      <c r="W878">
        <v>6.9</v>
      </c>
    </row>
    <row r="879" spans="10:23" x14ac:dyDescent="0.3">
      <c r="J879">
        <v>28000000</v>
      </c>
      <c r="K879">
        <v>39514713</v>
      </c>
      <c r="M879">
        <v>26000000</v>
      </c>
      <c r="N879">
        <v>12276810</v>
      </c>
      <c r="Q879" t="s">
        <v>3531</v>
      </c>
      <c r="R879">
        <v>50000000</v>
      </c>
      <c r="S879">
        <v>153620822</v>
      </c>
      <c r="T879">
        <f t="shared" si="42"/>
        <v>103620822</v>
      </c>
      <c r="U879" s="54">
        <f t="shared" si="40"/>
        <v>103620822</v>
      </c>
      <c r="V879" s="24" t="str">
        <f t="shared" si="41"/>
        <v>NA</v>
      </c>
      <c r="W879">
        <v>7.3</v>
      </c>
    </row>
    <row r="880" spans="10:23" x14ac:dyDescent="0.3">
      <c r="J880">
        <v>28000000</v>
      </c>
      <c r="K880">
        <v>43097652</v>
      </c>
      <c r="M880">
        <v>30000000</v>
      </c>
      <c r="N880">
        <v>499263</v>
      </c>
      <c r="Q880" t="s">
        <v>3534</v>
      </c>
      <c r="R880">
        <v>50000000</v>
      </c>
      <c r="S880">
        <v>218628680</v>
      </c>
      <c r="T880">
        <f t="shared" si="42"/>
        <v>168628680</v>
      </c>
      <c r="U880" s="54">
        <f t="shared" si="40"/>
        <v>168628680</v>
      </c>
      <c r="V880" s="24" t="str">
        <f t="shared" si="41"/>
        <v>NA</v>
      </c>
      <c r="W880">
        <v>7</v>
      </c>
    </row>
    <row r="881" spans="10:23" x14ac:dyDescent="0.3">
      <c r="J881">
        <v>30000000</v>
      </c>
      <c r="K881">
        <v>48043505</v>
      </c>
      <c r="M881">
        <v>28000000</v>
      </c>
      <c r="N881">
        <v>3254172</v>
      </c>
      <c r="Q881" t="s">
        <v>3536</v>
      </c>
      <c r="R881">
        <v>50000000</v>
      </c>
      <c r="S881">
        <v>147637474</v>
      </c>
      <c r="T881">
        <f t="shared" si="42"/>
        <v>97637474</v>
      </c>
      <c r="U881" s="54">
        <f t="shared" si="40"/>
        <v>97637474</v>
      </c>
      <c r="V881" s="24" t="str">
        <f t="shared" si="41"/>
        <v>NA</v>
      </c>
      <c r="W881">
        <v>7.7</v>
      </c>
    </row>
    <row r="882" spans="10:23" x14ac:dyDescent="0.3">
      <c r="J882">
        <v>28000000</v>
      </c>
      <c r="K882">
        <v>37053924</v>
      </c>
      <c r="M882">
        <v>25500000</v>
      </c>
      <c r="N882">
        <v>41229</v>
      </c>
      <c r="Q882" t="s">
        <v>3540</v>
      </c>
      <c r="R882">
        <v>50000000</v>
      </c>
      <c r="S882">
        <v>135014968</v>
      </c>
      <c r="T882">
        <f t="shared" si="42"/>
        <v>85014968</v>
      </c>
      <c r="U882" s="54">
        <f t="shared" si="40"/>
        <v>85014968</v>
      </c>
      <c r="V882" s="24" t="str">
        <f t="shared" si="41"/>
        <v>NA</v>
      </c>
      <c r="W882">
        <v>6.7</v>
      </c>
    </row>
    <row r="883" spans="10:23" x14ac:dyDescent="0.3">
      <c r="J883">
        <v>28000000</v>
      </c>
      <c r="K883">
        <v>33000377</v>
      </c>
      <c r="M883">
        <v>25000000</v>
      </c>
      <c r="N883">
        <v>14500000</v>
      </c>
      <c r="Q883" t="s">
        <v>3542</v>
      </c>
      <c r="R883">
        <v>50000000</v>
      </c>
      <c r="S883">
        <v>2175312</v>
      </c>
      <c r="T883">
        <f t="shared" si="42"/>
        <v>-47824688</v>
      </c>
      <c r="U883" s="54" t="str">
        <f t="shared" si="40"/>
        <v>NA</v>
      </c>
      <c r="V883" s="24">
        <f t="shared" si="41"/>
        <v>-47824688</v>
      </c>
      <c r="W883">
        <v>6.3</v>
      </c>
    </row>
    <row r="884" spans="10:23" x14ac:dyDescent="0.3">
      <c r="J884">
        <v>28000000</v>
      </c>
      <c r="K884">
        <v>66950483</v>
      </c>
      <c r="M884">
        <v>27000000</v>
      </c>
      <c r="N884">
        <v>24944213</v>
      </c>
      <c r="Q884" t="s">
        <v>3544</v>
      </c>
      <c r="R884">
        <v>50000000</v>
      </c>
      <c r="S884">
        <v>126203320</v>
      </c>
      <c r="T884">
        <f t="shared" si="42"/>
        <v>76203320</v>
      </c>
      <c r="U884" s="54">
        <f t="shared" si="40"/>
        <v>76203320</v>
      </c>
      <c r="V884" s="24" t="str">
        <f t="shared" si="41"/>
        <v>NA</v>
      </c>
      <c r="W884">
        <v>5.8</v>
      </c>
    </row>
    <row r="885" spans="10:23" x14ac:dyDescent="0.3">
      <c r="J885">
        <v>28000000</v>
      </c>
      <c r="K885">
        <v>38372662</v>
      </c>
      <c r="M885">
        <v>30000000</v>
      </c>
      <c r="N885">
        <v>21835784</v>
      </c>
      <c r="Q885" t="s">
        <v>3546</v>
      </c>
      <c r="R885">
        <v>50000000</v>
      </c>
      <c r="S885">
        <v>126975169</v>
      </c>
      <c r="T885">
        <f t="shared" si="42"/>
        <v>76975169</v>
      </c>
      <c r="U885" s="54">
        <f t="shared" si="40"/>
        <v>76975169</v>
      </c>
      <c r="V885" s="24" t="str">
        <f t="shared" si="41"/>
        <v>NA</v>
      </c>
      <c r="W885">
        <v>7.1</v>
      </c>
    </row>
    <row r="886" spans="10:23" x14ac:dyDescent="0.3">
      <c r="J886">
        <v>28000000</v>
      </c>
      <c r="K886">
        <v>31600000</v>
      </c>
      <c r="M886">
        <v>23000000</v>
      </c>
      <c r="N886">
        <v>15785632</v>
      </c>
      <c r="Q886" t="s">
        <v>3550</v>
      </c>
      <c r="R886">
        <v>52000000</v>
      </c>
      <c r="S886">
        <v>125548685</v>
      </c>
      <c r="T886">
        <f t="shared" si="42"/>
        <v>73548685</v>
      </c>
      <c r="U886" s="54">
        <f t="shared" si="40"/>
        <v>73548685</v>
      </c>
      <c r="V886" s="24" t="str">
        <f t="shared" si="41"/>
        <v>NA</v>
      </c>
      <c r="W886">
        <v>7.3</v>
      </c>
    </row>
    <row r="887" spans="10:23" x14ac:dyDescent="0.3">
      <c r="J887">
        <v>28000000</v>
      </c>
      <c r="K887">
        <v>30688364</v>
      </c>
      <c r="M887">
        <v>25000000</v>
      </c>
      <c r="N887">
        <v>21554585</v>
      </c>
      <c r="Q887" t="s">
        <v>3553</v>
      </c>
      <c r="R887">
        <v>50000000</v>
      </c>
      <c r="S887">
        <v>105807520</v>
      </c>
      <c r="T887">
        <f t="shared" si="42"/>
        <v>55807520</v>
      </c>
      <c r="U887" s="54">
        <f t="shared" si="40"/>
        <v>55807520</v>
      </c>
      <c r="V887" s="24" t="str">
        <f t="shared" si="41"/>
        <v>NA</v>
      </c>
      <c r="W887">
        <v>6.4</v>
      </c>
    </row>
    <row r="888" spans="10:23" x14ac:dyDescent="0.3">
      <c r="J888">
        <v>21000000</v>
      </c>
      <c r="K888">
        <v>28563179</v>
      </c>
      <c r="M888">
        <v>25000000</v>
      </c>
      <c r="N888">
        <v>22200000</v>
      </c>
      <c r="Q888" t="s">
        <v>3556</v>
      </c>
      <c r="R888">
        <v>50000000</v>
      </c>
      <c r="S888">
        <v>191616238</v>
      </c>
      <c r="T888">
        <f t="shared" si="42"/>
        <v>141616238</v>
      </c>
      <c r="U888" s="54">
        <f t="shared" si="40"/>
        <v>141616238</v>
      </c>
      <c r="V888" s="24" t="str">
        <f t="shared" si="41"/>
        <v>NA</v>
      </c>
      <c r="W888">
        <v>7.1</v>
      </c>
    </row>
    <row r="889" spans="10:23" x14ac:dyDescent="0.3">
      <c r="J889">
        <v>28000000</v>
      </c>
      <c r="K889">
        <v>28751715</v>
      </c>
      <c r="M889">
        <v>25000000</v>
      </c>
      <c r="N889">
        <v>23527955</v>
      </c>
      <c r="Q889" t="s">
        <v>3559</v>
      </c>
      <c r="R889">
        <v>60000000</v>
      </c>
      <c r="S889">
        <v>105264608</v>
      </c>
      <c r="T889">
        <f t="shared" si="42"/>
        <v>45264608</v>
      </c>
      <c r="U889" s="54">
        <f t="shared" si="40"/>
        <v>45264608</v>
      </c>
      <c r="V889" s="24" t="str">
        <f t="shared" si="41"/>
        <v>NA</v>
      </c>
      <c r="W889">
        <v>7.6</v>
      </c>
    </row>
    <row r="890" spans="10:23" x14ac:dyDescent="0.3">
      <c r="J890">
        <v>27500000</v>
      </c>
      <c r="K890">
        <v>67900000</v>
      </c>
      <c r="M890">
        <v>25000000</v>
      </c>
      <c r="N890">
        <v>24042490</v>
      </c>
      <c r="Q890" t="s">
        <v>3562</v>
      </c>
      <c r="R890">
        <v>70000000</v>
      </c>
      <c r="S890">
        <v>97680195</v>
      </c>
      <c r="T890">
        <f t="shared" si="42"/>
        <v>27680195</v>
      </c>
      <c r="U890" s="54">
        <f t="shared" si="40"/>
        <v>27680195</v>
      </c>
      <c r="V890" s="24" t="str">
        <f t="shared" si="41"/>
        <v>NA</v>
      </c>
      <c r="W890">
        <v>6.8</v>
      </c>
    </row>
    <row r="891" spans="10:23" x14ac:dyDescent="0.3">
      <c r="J891">
        <v>30000000</v>
      </c>
      <c r="K891">
        <v>148734225</v>
      </c>
      <c r="M891">
        <v>25000000</v>
      </c>
      <c r="N891">
        <v>22466994</v>
      </c>
      <c r="Q891" t="s">
        <v>3565</v>
      </c>
      <c r="R891">
        <v>50000000</v>
      </c>
      <c r="S891">
        <v>126088877</v>
      </c>
      <c r="T891">
        <f t="shared" si="42"/>
        <v>76088877</v>
      </c>
      <c r="U891" s="54">
        <f t="shared" si="40"/>
        <v>76088877</v>
      </c>
      <c r="V891" s="24" t="str">
        <f t="shared" si="41"/>
        <v>NA</v>
      </c>
      <c r="W891">
        <v>6.6</v>
      </c>
    </row>
    <row r="892" spans="10:23" x14ac:dyDescent="0.3">
      <c r="J892">
        <v>30000000</v>
      </c>
      <c r="K892">
        <v>49185998</v>
      </c>
      <c r="M892">
        <v>25000000</v>
      </c>
      <c r="N892">
        <v>17791031</v>
      </c>
      <c r="Q892" t="s">
        <v>3569</v>
      </c>
      <c r="R892">
        <v>50000000</v>
      </c>
      <c r="S892">
        <v>91030827</v>
      </c>
      <c r="T892">
        <f t="shared" si="42"/>
        <v>41030827</v>
      </c>
      <c r="U892" s="54">
        <f t="shared" si="40"/>
        <v>41030827</v>
      </c>
      <c r="V892" s="24" t="str">
        <f t="shared" si="41"/>
        <v>NA</v>
      </c>
      <c r="W892">
        <v>6.7</v>
      </c>
    </row>
    <row r="893" spans="10:23" x14ac:dyDescent="0.3">
      <c r="J893">
        <v>35000000</v>
      </c>
      <c r="K893">
        <v>42168445</v>
      </c>
      <c r="M893">
        <v>25000000</v>
      </c>
      <c r="N893">
        <v>17718223</v>
      </c>
      <c r="Q893" t="s">
        <v>3572</v>
      </c>
      <c r="R893">
        <v>50000000</v>
      </c>
      <c r="S893">
        <v>150315155</v>
      </c>
      <c r="T893">
        <f t="shared" si="42"/>
        <v>100315155</v>
      </c>
      <c r="U893" s="54">
        <f t="shared" si="40"/>
        <v>100315155</v>
      </c>
      <c r="V893" s="24" t="str">
        <f t="shared" si="41"/>
        <v>NA</v>
      </c>
      <c r="W893">
        <v>6.1</v>
      </c>
    </row>
    <row r="894" spans="10:23" x14ac:dyDescent="0.3">
      <c r="J894">
        <v>16000000</v>
      </c>
      <c r="K894">
        <v>26400000</v>
      </c>
      <c r="M894">
        <v>26000000</v>
      </c>
      <c r="N894">
        <v>16647384</v>
      </c>
      <c r="Q894" t="s">
        <v>3575</v>
      </c>
      <c r="R894">
        <v>50000000</v>
      </c>
      <c r="S894">
        <v>127997349</v>
      </c>
      <c r="T894">
        <f t="shared" si="42"/>
        <v>77997349</v>
      </c>
      <c r="U894" s="54">
        <f t="shared" si="40"/>
        <v>77997349</v>
      </c>
      <c r="V894" s="24" t="str">
        <f t="shared" si="41"/>
        <v>NA</v>
      </c>
      <c r="W894">
        <v>6</v>
      </c>
    </row>
    <row r="895" spans="10:23" x14ac:dyDescent="0.3">
      <c r="J895">
        <v>15000000</v>
      </c>
      <c r="K895">
        <v>17508670</v>
      </c>
      <c r="M895">
        <v>25000000</v>
      </c>
      <c r="N895">
        <v>16118077</v>
      </c>
      <c r="Q895" t="s">
        <v>3577</v>
      </c>
      <c r="R895">
        <v>45000000</v>
      </c>
      <c r="S895">
        <v>88504640</v>
      </c>
      <c r="T895">
        <f t="shared" si="42"/>
        <v>43504640</v>
      </c>
      <c r="U895" s="54">
        <f t="shared" si="40"/>
        <v>43504640</v>
      </c>
      <c r="V895" s="24" t="str">
        <f t="shared" si="41"/>
        <v>NA</v>
      </c>
      <c r="W895">
        <v>7.6</v>
      </c>
    </row>
    <row r="896" spans="10:23" x14ac:dyDescent="0.3">
      <c r="J896">
        <v>30000000</v>
      </c>
      <c r="K896">
        <v>74888996</v>
      </c>
      <c r="M896">
        <v>25000000</v>
      </c>
      <c r="N896">
        <v>15091542</v>
      </c>
      <c r="Q896" t="s">
        <v>3581</v>
      </c>
      <c r="R896">
        <v>50000000</v>
      </c>
      <c r="S896">
        <v>81517441</v>
      </c>
      <c r="T896">
        <f t="shared" si="42"/>
        <v>31517441</v>
      </c>
      <c r="U896" s="54">
        <f t="shared" si="40"/>
        <v>31517441</v>
      </c>
      <c r="V896" s="24" t="str">
        <f t="shared" si="41"/>
        <v>NA</v>
      </c>
      <c r="W896">
        <v>7.1</v>
      </c>
    </row>
    <row r="897" spans="10:23" x14ac:dyDescent="0.3">
      <c r="J897">
        <v>27000000</v>
      </c>
      <c r="K897">
        <v>69586544</v>
      </c>
      <c r="M897">
        <v>16000000</v>
      </c>
      <c r="N897">
        <v>15045676</v>
      </c>
      <c r="Q897" t="s">
        <v>3586</v>
      </c>
      <c r="R897">
        <v>50000000</v>
      </c>
      <c r="S897">
        <v>81022333</v>
      </c>
      <c r="T897">
        <f t="shared" si="42"/>
        <v>31022333</v>
      </c>
      <c r="U897" s="54">
        <f t="shared" si="40"/>
        <v>31022333</v>
      </c>
      <c r="V897" s="24" t="str">
        <f t="shared" si="41"/>
        <v>NA</v>
      </c>
      <c r="W897">
        <v>5</v>
      </c>
    </row>
    <row r="898" spans="10:23" x14ac:dyDescent="0.3">
      <c r="J898">
        <v>27000000</v>
      </c>
      <c r="K898">
        <v>60491560</v>
      </c>
      <c r="M898">
        <v>25000000</v>
      </c>
      <c r="N898">
        <v>14983572</v>
      </c>
      <c r="Q898" t="s">
        <v>3590</v>
      </c>
      <c r="R898">
        <v>50000000</v>
      </c>
      <c r="S898">
        <v>79948113</v>
      </c>
      <c r="T898">
        <f t="shared" si="42"/>
        <v>29948113</v>
      </c>
      <c r="U898" s="54">
        <f t="shared" si="40"/>
        <v>29948113</v>
      </c>
      <c r="V898" s="24" t="str">
        <f t="shared" si="41"/>
        <v>NA</v>
      </c>
      <c r="W898">
        <v>6.2</v>
      </c>
    </row>
    <row r="899" spans="10:23" x14ac:dyDescent="0.3">
      <c r="J899">
        <v>27000000</v>
      </c>
      <c r="K899">
        <v>54200000</v>
      </c>
      <c r="M899">
        <v>25000000</v>
      </c>
      <c r="N899">
        <v>14637490</v>
      </c>
      <c r="Q899" t="s">
        <v>3593</v>
      </c>
      <c r="R899">
        <v>50000000</v>
      </c>
      <c r="S899">
        <v>88658172</v>
      </c>
      <c r="T899">
        <f t="shared" si="42"/>
        <v>38658172</v>
      </c>
      <c r="U899" s="54">
        <f t="shared" ref="U899:U962" si="43">IF(T899&gt;0,T899,"NA")</f>
        <v>38658172</v>
      </c>
      <c r="V899" s="24" t="str">
        <f t="shared" ref="V899:V962" si="44">IF(T899&lt;0,T899,"NA")</f>
        <v>NA</v>
      </c>
      <c r="W899">
        <v>5.6</v>
      </c>
    </row>
    <row r="900" spans="10:23" x14ac:dyDescent="0.3">
      <c r="J900">
        <v>25000000</v>
      </c>
      <c r="K900">
        <v>30920167</v>
      </c>
      <c r="M900">
        <v>25000000</v>
      </c>
      <c r="N900">
        <v>14589444</v>
      </c>
      <c r="Q900" t="s">
        <v>3595</v>
      </c>
      <c r="R900">
        <v>50000000</v>
      </c>
      <c r="S900">
        <v>84244877</v>
      </c>
      <c r="T900">
        <f t="shared" ref="T900:T963" si="45">S900-R900</f>
        <v>34244877</v>
      </c>
      <c r="U900" s="54">
        <f t="shared" si="43"/>
        <v>34244877</v>
      </c>
      <c r="V900" s="24" t="str">
        <f t="shared" si="44"/>
        <v>NA</v>
      </c>
      <c r="W900">
        <v>7.4</v>
      </c>
    </row>
    <row r="901" spans="10:23" x14ac:dyDescent="0.3">
      <c r="J901">
        <v>30000000</v>
      </c>
      <c r="K901">
        <v>40566655</v>
      </c>
      <c r="M901">
        <v>25000000</v>
      </c>
      <c r="N901">
        <v>14095303</v>
      </c>
      <c r="Q901" t="s">
        <v>3597</v>
      </c>
      <c r="R901">
        <v>35000000</v>
      </c>
      <c r="S901">
        <v>75367693</v>
      </c>
      <c r="T901">
        <f t="shared" si="45"/>
        <v>40367693</v>
      </c>
      <c r="U901" s="54">
        <f t="shared" si="43"/>
        <v>40367693</v>
      </c>
      <c r="V901" s="24" t="str">
        <f t="shared" si="44"/>
        <v>NA</v>
      </c>
      <c r="W901">
        <v>5</v>
      </c>
    </row>
    <row r="902" spans="10:23" x14ac:dyDescent="0.3">
      <c r="J902">
        <v>27000000</v>
      </c>
      <c r="K902">
        <v>31768374</v>
      </c>
      <c r="M902">
        <v>25000000</v>
      </c>
      <c r="N902">
        <v>13973532</v>
      </c>
      <c r="Q902" t="s">
        <v>3602</v>
      </c>
      <c r="R902">
        <v>60000000</v>
      </c>
      <c r="S902">
        <v>73701902</v>
      </c>
      <c r="T902">
        <f t="shared" si="45"/>
        <v>13701902</v>
      </c>
      <c r="U902" s="54">
        <f t="shared" si="43"/>
        <v>13701902</v>
      </c>
      <c r="V902" s="24" t="str">
        <f t="shared" si="44"/>
        <v>NA</v>
      </c>
      <c r="W902">
        <v>5.2</v>
      </c>
    </row>
    <row r="903" spans="10:23" x14ac:dyDescent="0.3">
      <c r="J903">
        <v>13500000</v>
      </c>
      <c r="K903">
        <v>13823741</v>
      </c>
      <c r="M903">
        <v>30000000</v>
      </c>
      <c r="N903">
        <v>1865774</v>
      </c>
      <c r="Q903" t="s">
        <v>3605</v>
      </c>
      <c r="R903">
        <v>50000000</v>
      </c>
      <c r="S903">
        <v>75605492</v>
      </c>
      <c r="T903">
        <f t="shared" si="45"/>
        <v>25605492</v>
      </c>
      <c r="U903" s="54">
        <f t="shared" si="43"/>
        <v>25605492</v>
      </c>
      <c r="V903" s="24" t="str">
        <f t="shared" si="44"/>
        <v>NA</v>
      </c>
      <c r="W903">
        <v>7.6</v>
      </c>
    </row>
    <row r="904" spans="10:23" x14ac:dyDescent="0.3">
      <c r="J904">
        <v>27000000</v>
      </c>
      <c r="K904">
        <v>38536376</v>
      </c>
      <c r="M904">
        <v>25000000</v>
      </c>
      <c r="N904">
        <v>18860403</v>
      </c>
      <c r="Q904" t="s">
        <v>3608</v>
      </c>
      <c r="R904">
        <v>50000000</v>
      </c>
      <c r="S904">
        <v>67823573</v>
      </c>
      <c r="T904">
        <f t="shared" si="45"/>
        <v>17823573</v>
      </c>
      <c r="U904" s="54">
        <f t="shared" si="43"/>
        <v>17823573</v>
      </c>
      <c r="V904" s="24" t="str">
        <f t="shared" si="44"/>
        <v>NA</v>
      </c>
      <c r="W904">
        <v>6.6</v>
      </c>
    </row>
    <row r="905" spans="10:23" x14ac:dyDescent="0.3">
      <c r="J905">
        <v>27000000</v>
      </c>
      <c r="K905">
        <v>41008532</v>
      </c>
      <c r="M905">
        <v>25000000</v>
      </c>
      <c r="N905">
        <v>13038660</v>
      </c>
      <c r="Q905" t="s">
        <v>3610</v>
      </c>
      <c r="R905">
        <v>50000000</v>
      </c>
      <c r="S905">
        <v>91439400</v>
      </c>
      <c r="T905">
        <f t="shared" si="45"/>
        <v>41439400</v>
      </c>
      <c r="U905" s="54">
        <f t="shared" si="43"/>
        <v>41439400</v>
      </c>
      <c r="V905" s="24" t="str">
        <f t="shared" si="44"/>
        <v>NA</v>
      </c>
      <c r="W905">
        <v>7</v>
      </c>
    </row>
    <row r="906" spans="10:23" x14ac:dyDescent="0.3">
      <c r="J906">
        <v>26000000</v>
      </c>
      <c r="K906">
        <v>110222438</v>
      </c>
      <c r="M906">
        <v>25000000</v>
      </c>
      <c r="N906">
        <v>11538204</v>
      </c>
      <c r="Q906" t="s">
        <v>3614</v>
      </c>
      <c r="R906">
        <v>65000000</v>
      </c>
      <c r="S906">
        <v>67128202</v>
      </c>
      <c r="T906">
        <f t="shared" si="45"/>
        <v>2128202</v>
      </c>
      <c r="U906" s="54">
        <f t="shared" si="43"/>
        <v>2128202</v>
      </c>
      <c r="V906" s="24" t="str">
        <f t="shared" si="44"/>
        <v>NA</v>
      </c>
      <c r="W906">
        <v>5.7</v>
      </c>
    </row>
    <row r="907" spans="10:23" x14ac:dyDescent="0.3">
      <c r="J907">
        <v>26000000</v>
      </c>
      <c r="K907">
        <v>109243478</v>
      </c>
      <c r="M907">
        <v>25000000</v>
      </c>
      <c r="N907">
        <v>11008432</v>
      </c>
      <c r="Q907" t="s">
        <v>3618</v>
      </c>
      <c r="R907">
        <v>54000000</v>
      </c>
      <c r="S907">
        <v>70496802</v>
      </c>
      <c r="T907">
        <f t="shared" si="45"/>
        <v>16496802</v>
      </c>
      <c r="U907" s="54">
        <f t="shared" si="43"/>
        <v>16496802</v>
      </c>
      <c r="V907" s="24" t="str">
        <f t="shared" si="44"/>
        <v>NA</v>
      </c>
      <c r="W907">
        <v>8.1999999999999993</v>
      </c>
    </row>
    <row r="908" spans="10:23" x14ac:dyDescent="0.3">
      <c r="J908">
        <v>25000000</v>
      </c>
      <c r="K908">
        <v>100241322</v>
      </c>
      <c r="M908">
        <v>26000000</v>
      </c>
      <c r="N908">
        <v>12188642</v>
      </c>
      <c r="Q908" t="s">
        <v>3622</v>
      </c>
      <c r="R908">
        <v>50000000</v>
      </c>
      <c r="S908">
        <v>60470220</v>
      </c>
      <c r="T908">
        <f t="shared" si="45"/>
        <v>10470220</v>
      </c>
      <c r="U908" s="54">
        <f t="shared" si="43"/>
        <v>10470220</v>
      </c>
      <c r="V908" s="24" t="str">
        <f t="shared" si="44"/>
        <v>NA</v>
      </c>
      <c r="W908">
        <v>6.2</v>
      </c>
    </row>
    <row r="909" spans="10:23" x14ac:dyDescent="0.3">
      <c r="J909">
        <v>26000000</v>
      </c>
      <c r="K909">
        <v>91457688</v>
      </c>
      <c r="M909">
        <v>25000000</v>
      </c>
      <c r="N909">
        <v>11100000</v>
      </c>
      <c r="Q909" t="s">
        <v>3627</v>
      </c>
      <c r="R909">
        <v>50000000</v>
      </c>
      <c r="S909">
        <v>58336565</v>
      </c>
      <c r="T909">
        <f t="shared" si="45"/>
        <v>8336565</v>
      </c>
      <c r="U909" s="54">
        <f t="shared" si="43"/>
        <v>8336565</v>
      </c>
      <c r="V909" s="24" t="str">
        <f t="shared" si="44"/>
        <v>NA</v>
      </c>
      <c r="W909">
        <v>6.6</v>
      </c>
    </row>
    <row r="910" spans="10:23" x14ac:dyDescent="0.3">
      <c r="J910">
        <v>27000000</v>
      </c>
      <c r="K910">
        <v>87341380</v>
      </c>
      <c r="M910">
        <v>25000000</v>
      </c>
      <c r="N910">
        <v>13651662</v>
      </c>
      <c r="Q910" t="s">
        <v>3630</v>
      </c>
      <c r="R910">
        <v>50000000</v>
      </c>
      <c r="S910">
        <v>66002004</v>
      </c>
      <c r="T910">
        <f t="shared" si="45"/>
        <v>16002004</v>
      </c>
      <c r="U910" s="54">
        <f t="shared" si="43"/>
        <v>16002004</v>
      </c>
      <c r="V910" s="24" t="str">
        <f t="shared" si="44"/>
        <v>NA</v>
      </c>
      <c r="W910">
        <v>4.7</v>
      </c>
    </row>
    <row r="911" spans="10:23" x14ac:dyDescent="0.3">
      <c r="J911">
        <v>26000000</v>
      </c>
      <c r="K911">
        <v>65703412</v>
      </c>
      <c r="M911">
        <v>28000000</v>
      </c>
      <c r="N911">
        <v>11030963</v>
      </c>
      <c r="Q911" t="s">
        <v>3634</v>
      </c>
      <c r="R911">
        <v>50000000</v>
      </c>
      <c r="S911">
        <v>54997476</v>
      </c>
      <c r="T911">
        <f t="shared" si="45"/>
        <v>4997476</v>
      </c>
      <c r="U911" s="54">
        <f t="shared" si="43"/>
        <v>4997476</v>
      </c>
      <c r="V911" s="24" t="str">
        <f t="shared" si="44"/>
        <v>NA</v>
      </c>
      <c r="W911">
        <v>6.3</v>
      </c>
    </row>
    <row r="912" spans="10:23" x14ac:dyDescent="0.3">
      <c r="J912">
        <v>22000000</v>
      </c>
      <c r="K912">
        <v>58328680</v>
      </c>
      <c r="M912">
        <v>25000000</v>
      </c>
      <c r="N912">
        <v>10769960</v>
      </c>
      <c r="Q912" t="s">
        <v>3639</v>
      </c>
      <c r="R912">
        <v>50000000</v>
      </c>
      <c r="S912">
        <v>55682070</v>
      </c>
      <c r="T912">
        <f t="shared" si="45"/>
        <v>5682070</v>
      </c>
      <c r="U912" s="54">
        <f t="shared" si="43"/>
        <v>5682070</v>
      </c>
      <c r="V912" s="24" t="str">
        <f t="shared" si="44"/>
        <v>NA</v>
      </c>
      <c r="W912">
        <v>6.1</v>
      </c>
    </row>
    <row r="913" spans="10:23" x14ac:dyDescent="0.3">
      <c r="J913">
        <v>26000000</v>
      </c>
      <c r="K913">
        <v>61490000</v>
      </c>
      <c r="M913">
        <v>25000000</v>
      </c>
      <c r="N913">
        <v>10911750</v>
      </c>
      <c r="Q913" t="s">
        <v>3643</v>
      </c>
      <c r="R913">
        <v>50000000</v>
      </c>
      <c r="S913">
        <v>52752475</v>
      </c>
      <c r="T913">
        <f t="shared" si="45"/>
        <v>2752475</v>
      </c>
      <c r="U913" s="54">
        <f t="shared" si="43"/>
        <v>2752475</v>
      </c>
      <c r="V913" s="24" t="str">
        <f t="shared" si="44"/>
        <v>NA</v>
      </c>
      <c r="W913">
        <v>6.7</v>
      </c>
    </row>
    <row r="914" spans="10:23" x14ac:dyDescent="0.3">
      <c r="J914">
        <v>26000000</v>
      </c>
      <c r="K914">
        <v>50800000</v>
      </c>
      <c r="M914">
        <v>25000000</v>
      </c>
      <c r="N914">
        <v>10719367</v>
      </c>
      <c r="Q914" t="s">
        <v>3649</v>
      </c>
      <c r="R914">
        <v>60000000</v>
      </c>
      <c r="S914">
        <v>55092830</v>
      </c>
      <c r="T914">
        <f t="shared" si="45"/>
        <v>-4907170</v>
      </c>
      <c r="U914" s="54" t="str">
        <f t="shared" si="43"/>
        <v>NA</v>
      </c>
      <c r="V914" s="24">
        <f t="shared" si="44"/>
        <v>-4907170</v>
      </c>
      <c r="W914">
        <v>6.1</v>
      </c>
    </row>
    <row r="915" spans="10:23" x14ac:dyDescent="0.3">
      <c r="J915">
        <v>26000000</v>
      </c>
      <c r="K915">
        <v>57859105</v>
      </c>
      <c r="M915">
        <v>25000000</v>
      </c>
      <c r="N915">
        <v>10114315</v>
      </c>
      <c r="Q915" t="s">
        <v>3654</v>
      </c>
      <c r="R915">
        <v>50000000</v>
      </c>
      <c r="S915">
        <v>50815288</v>
      </c>
      <c r="T915">
        <f t="shared" si="45"/>
        <v>815288</v>
      </c>
      <c r="U915" s="54">
        <f t="shared" si="43"/>
        <v>815288</v>
      </c>
      <c r="V915" s="24" t="str">
        <f t="shared" si="44"/>
        <v>NA</v>
      </c>
      <c r="W915">
        <v>7</v>
      </c>
    </row>
    <row r="916" spans="10:23" x14ac:dyDescent="0.3">
      <c r="J916">
        <v>26000000</v>
      </c>
      <c r="K916">
        <v>46455802</v>
      </c>
      <c r="M916">
        <v>25000000</v>
      </c>
      <c r="N916">
        <v>10070000</v>
      </c>
      <c r="Q916" t="s">
        <v>3659</v>
      </c>
      <c r="R916">
        <v>50000000</v>
      </c>
      <c r="S916">
        <v>52822418</v>
      </c>
      <c r="T916">
        <f t="shared" si="45"/>
        <v>2822418</v>
      </c>
      <c r="U916" s="54">
        <f t="shared" si="43"/>
        <v>2822418</v>
      </c>
      <c r="V916" s="24" t="str">
        <f t="shared" si="44"/>
        <v>NA</v>
      </c>
      <c r="W916">
        <v>7.4</v>
      </c>
    </row>
    <row r="917" spans="10:23" x14ac:dyDescent="0.3">
      <c r="J917">
        <v>26000000</v>
      </c>
      <c r="K917">
        <v>45506619</v>
      </c>
      <c r="M917">
        <v>25000000</v>
      </c>
      <c r="N917">
        <v>10324441</v>
      </c>
      <c r="Q917" t="s">
        <v>3663</v>
      </c>
      <c r="R917">
        <v>50000000</v>
      </c>
      <c r="S917">
        <v>50150619</v>
      </c>
      <c r="T917">
        <f t="shared" si="45"/>
        <v>150619</v>
      </c>
      <c r="U917" s="54">
        <f t="shared" si="43"/>
        <v>150619</v>
      </c>
      <c r="V917" s="24" t="str">
        <f t="shared" si="44"/>
        <v>NA</v>
      </c>
      <c r="W917">
        <v>7.3</v>
      </c>
    </row>
    <row r="918" spans="10:23" x14ac:dyDescent="0.3">
      <c r="J918">
        <v>26000000</v>
      </c>
      <c r="K918">
        <v>40168080</v>
      </c>
      <c r="M918">
        <v>25000000</v>
      </c>
      <c r="N918">
        <v>7156933</v>
      </c>
      <c r="Q918" t="s">
        <v>3667</v>
      </c>
      <c r="R918">
        <v>50000000</v>
      </c>
      <c r="S918">
        <v>48745150</v>
      </c>
      <c r="T918">
        <f t="shared" si="45"/>
        <v>-1254850</v>
      </c>
      <c r="U918" s="54" t="str">
        <f t="shared" si="43"/>
        <v>NA</v>
      </c>
      <c r="V918" s="24">
        <f t="shared" si="44"/>
        <v>-1254850</v>
      </c>
      <c r="W918">
        <v>5.8</v>
      </c>
    </row>
    <row r="919" spans="10:23" x14ac:dyDescent="0.3">
      <c r="J919">
        <v>26000000</v>
      </c>
      <c r="K919">
        <v>49874933</v>
      </c>
      <c r="M919">
        <v>17000000</v>
      </c>
      <c r="N919">
        <v>9286314</v>
      </c>
      <c r="Q919" t="s">
        <v>3671</v>
      </c>
      <c r="R919">
        <v>50000000</v>
      </c>
      <c r="S919">
        <v>50007168</v>
      </c>
      <c r="T919">
        <f t="shared" si="45"/>
        <v>7168</v>
      </c>
      <c r="U919" s="54">
        <f t="shared" si="43"/>
        <v>7168</v>
      </c>
      <c r="V919" s="24" t="str">
        <f t="shared" si="44"/>
        <v>NA</v>
      </c>
      <c r="W919">
        <v>6.7</v>
      </c>
    </row>
    <row r="920" spans="10:23" x14ac:dyDescent="0.3">
      <c r="J920">
        <v>26000000</v>
      </c>
      <c r="K920">
        <v>45489752</v>
      </c>
      <c r="M920">
        <v>25000000</v>
      </c>
      <c r="N920">
        <v>56692</v>
      </c>
      <c r="Q920" t="s">
        <v>3673</v>
      </c>
      <c r="R920">
        <v>50000000</v>
      </c>
      <c r="S920">
        <v>48154732</v>
      </c>
      <c r="T920">
        <f t="shared" si="45"/>
        <v>-1845268</v>
      </c>
      <c r="U920" s="54" t="str">
        <f t="shared" si="43"/>
        <v>NA</v>
      </c>
      <c r="V920" s="24">
        <f t="shared" si="44"/>
        <v>-1845268</v>
      </c>
      <c r="W920">
        <v>5.8</v>
      </c>
    </row>
    <row r="921" spans="10:23" x14ac:dyDescent="0.3">
      <c r="J921">
        <v>26000000</v>
      </c>
      <c r="K921">
        <v>36985501</v>
      </c>
      <c r="M921">
        <v>25000000</v>
      </c>
      <c r="N921">
        <v>5654777</v>
      </c>
      <c r="Q921" t="s">
        <v>3675</v>
      </c>
      <c r="R921">
        <v>50000000</v>
      </c>
      <c r="S921">
        <v>48265581</v>
      </c>
      <c r="T921">
        <f t="shared" si="45"/>
        <v>-1734419</v>
      </c>
      <c r="U921" s="54" t="str">
        <f t="shared" si="43"/>
        <v>NA</v>
      </c>
      <c r="V921" s="24">
        <f t="shared" si="44"/>
        <v>-1734419</v>
      </c>
      <c r="W921">
        <v>7.8</v>
      </c>
    </row>
    <row r="922" spans="10:23" x14ac:dyDescent="0.3">
      <c r="J922">
        <v>26000000</v>
      </c>
      <c r="K922">
        <v>33200000</v>
      </c>
      <c r="M922">
        <v>25000000</v>
      </c>
      <c r="N922">
        <v>5516708</v>
      </c>
      <c r="Q922" t="s">
        <v>3678</v>
      </c>
      <c r="R922">
        <v>50000000</v>
      </c>
      <c r="S922">
        <v>46982632</v>
      </c>
      <c r="T922">
        <f t="shared" si="45"/>
        <v>-3017368</v>
      </c>
      <c r="U922" s="54" t="str">
        <f t="shared" si="43"/>
        <v>NA</v>
      </c>
      <c r="V922" s="24">
        <f t="shared" si="44"/>
        <v>-3017368</v>
      </c>
      <c r="W922">
        <v>6.6</v>
      </c>
    </row>
    <row r="923" spans="10:23" x14ac:dyDescent="0.3">
      <c r="J923">
        <v>26000000</v>
      </c>
      <c r="K923">
        <v>28501651</v>
      </c>
      <c r="M923">
        <v>25000000</v>
      </c>
      <c r="N923">
        <v>5128124</v>
      </c>
      <c r="Q923" t="s">
        <v>3682</v>
      </c>
      <c r="R923">
        <v>50000000</v>
      </c>
      <c r="S923">
        <v>44737059</v>
      </c>
      <c r="T923">
        <f t="shared" si="45"/>
        <v>-5262941</v>
      </c>
      <c r="U923" s="54" t="str">
        <f t="shared" si="43"/>
        <v>NA</v>
      </c>
      <c r="V923" s="24">
        <f t="shared" si="44"/>
        <v>-5262941</v>
      </c>
      <c r="W923">
        <v>6.5</v>
      </c>
    </row>
    <row r="924" spans="10:23" x14ac:dyDescent="0.3">
      <c r="J924">
        <v>15000000</v>
      </c>
      <c r="K924">
        <v>33565375</v>
      </c>
      <c r="M924">
        <v>25000000</v>
      </c>
      <c r="N924">
        <v>4064333</v>
      </c>
      <c r="Q924" t="s">
        <v>3686</v>
      </c>
      <c r="R924">
        <v>50000000</v>
      </c>
      <c r="S924">
        <v>56724080</v>
      </c>
      <c r="T924">
        <f t="shared" si="45"/>
        <v>6724080</v>
      </c>
      <c r="U924" s="54">
        <f t="shared" si="43"/>
        <v>6724080</v>
      </c>
      <c r="V924" s="24" t="str">
        <f t="shared" si="44"/>
        <v>NA</v>
      </c>
      <c r="W924">
        <v>6.7</v>
      </c>
    </row>
    <row r="925" spans="10:23" x14ac:dyDescent="0.3">
      <c r="J925">
        <v>25000000</v>
      </c>
      <c r="K925">
        <v>219200000</v>
      </c>
      <c r="M925">
        <v>15000000</v>
      </c>
      <c r="N925">
        <v>4006906</v>
      </c>
      <c r="Q925" t="s">
        <v>3690</v>
      </c>
      <c r="R925">
        <v>50000000</v>
      </c>
      <c r="S925">
        <v>44484065</v>
      </c>
      <c r="T925">
        <f t="shared" si="45"/>
        <v>-5515935</v>
      </c>
      <c r="U925" s="54" t="str">
        <f t="shared" si="43"/>
        <v>NA</v>
      </c>
      <c r="V925" s="24">
        <f t="shared" si="44"/>
        <v>-5515935</v>
      </c>
      <c r="W925">
        <v>7.3</v>
      </c>
    </row>
    <row r="926" spans="10:23" x14ac:dyDescent="0.3">
      <c r="J926">
        <v>25000000</v>
      </c>
      <c r="K926">
        <v>172825435</v>
      </c>
      <c r="M926">
        <v>25000000</v>
      </c>
      <c r="N926">
        <v>3073392</v>
      </c>
      <c r="Q926" t="s">
        <v>3693</v>
      </c>
      <c r="R926">
        <v>50000000</v>
      </c>
      <c r="S926">
        <v>47553512</v>
      </c>
      <c r="T926">
        <f t="shared" si="45"/>
        <v>-2446488</v>
      </c>
      <c r="U926" s="54" t="str">
        <f t="shared" si="43"/>
        <v>NA</v>
      </c>
      <c r="V926" s="24">
        <f t="shared" si="44"/>
        <v>-2446488</v>
      </c>
      <c r="W926">
        <v>5.8</v>
      </c>
    </row>
    <row r="927" spans="10:23" x14ac:dyDescent="0.3">
      <c r="J927">
        <v>33000000</v>
      </c>
      <c r="K927">
        <v>148085755</v>
      </c>
      <c r="M927">
        <v>25000000</v>
      </c>
      <c r="N927">
        <v>1550000</v>
      </c>
      <c r="Q927" t="s">
        <v>3698</v>
      </c>
      <c r="R927">
        <v>55000000</v>
      </c>
      <c r="S927">
        <v>42610000</v>
      </c>
      <c r="T927">
        <f t="shared" si="45"/>
        <v>-12390000</v>
      </c>
      <c r="U927" s="54" t="str">
        <f t="shared" si="43"/>
        <v>NA</v>
      </c>
      <c r="V927" s="24">
        <f t="shared" si="44"/>
        <v>-12390000</v>
      </c>
      <c r="W927">
        <v>5.5</v>
      </c>
    </row>
    <row r="928" spans="10:23" x14ac:dyDescent="0.3">
      <c r="J928">
        <v>25100000</v>
      </c>
      <c r="K928">
        <v>25517500</v>
      </c>
      <c r="M928">
        <v>25000000</v>
      </c>
      <c r="N928">
        <v>871527</v>
      </c>
      <c r="Q928" t="s">
        <v>3703</v>
      </c>
      <c r="R928">
        <v>50000000</v>
      </c>
      <c r="S928">
        <v>41482207</v>
      </c>
      <c r="T928">
        <f t="shared" si="45"/>
        <v>-8517793</v>
      </c>
      <c r="U928" s="54" t="str">
        <f t="shared" si="43"/>
        <v>NA</v>
      </c>
      <c r="V928" s="24">
        <f t="shared" si="44"/>
        <v>-8517793</v>
      </c>
      <c r="W928">
        <v>6.3</v>
      </c>
    </row>
    <row r="929" spans="10:23" x14ac:dyDescent="0.3">
      <c r="J929">
        <v>25000000</v>
      </c>
      <c r="K929">
        <v>145000989</v>
      </c>
      <c r="M929">
        <v>25000000</v>
      </c>
      <c r="N929">
        <v>777423</v>
      </c>
      <c r="Q929" t="s">
        <v>3707</v>
      </c>
      <c r="R929">
        <v>50000000</v>
      </c>
      <c r="S929">
        <v>47105085</v>
      </c>
      <c r="T929">
        <f t="shared" si="45"/>
        <v>-2894915</v>
      </c>
      <c r="U929" s="54" t="str">
        <f t="shared" si="43"/>
        <v>NA</v>
      </c>
      <c r="V929" s="24">
        <f t="shared" si="44"/>
        <v>-2894915</v>
      </c>
      <c r="W929">
        <v>7.4</v>
      </c>
    </row>
    <row r="930" spans="10:23" x14ac:dyDescent="0.3">
      <c r="J930">
        <v>26000000</v>
      </c>
      <c r="K930">
        <v>26761283</v>
      </c>
      <c r="M930">
        <v>25000000</v>
      </c>
      <c r="N930">
        <v>1186957</v>
      </c>
      <c r="Q930" t="s">
        <v>3709</v>
      </c>
      <c r="R930">
        <v>50000000</v>
      </c>
      <c r="S930">
        <v>41256277</v>
      </c>
      <c r="T930">
        <f t="shared" si="45"/>
        <v>-8743723</v>
      </c>
      <c r="U930" s="54" t="str">
        <f t="shared" si="43"/>
        <v>NA</v>
      </c>
      <c r="V930" s="24">
        <f t="shared" si="44"/>
        <v>-8743723</v>
      </c>
      <c r="W930">
        <v>5.9</v>
      </c>
    </row>
    <row r="931" spans="10:23" x14ac:dyDescent="0.3">
      <c r="J931">
        <v>25000000</v>
      </c>
      <c r="K931">
        <v>121945720</v>
      </c>
      <c r="M931">
        <v>13500000</v>
      </c>
      <c r="N931">
        <v>85433</v>
      </c>
      <c r="Q931" t="s">
        <v>3712</v>
      </c>
      <c r="R931">
        <v>45000000</v>
      </c>
      <c r="S931">
        <v>50740078</v>
      </c>
      <c r="T931">
        <f t="shared" si="45"/>
        <v>5740078</v>
      </c>
      <c r="U931" s="54">
        <f t="shared" si="43"/>
        <v>5740078</v>
      </c>
      <c r="V931" s="24" t="str">
        <f t="shared" si="44"/>
        <v>NA</v>
      </c>
      <c r="W931">
        <v>6.2</v>
      </c>
    </row>
    <row r="932" spans="10:23" x14ac:dyDescent="0.3">
      <c r="J932">
        <v>22000000</v>
      </c>
      <c r="K932">
        <v>96067179</v>
      </c>
      <c r="M932">
        <v>20000000</v>
      </c>
      <c r="N932">
        <v>1697956</v>
      </c>
      <c r="Q932" t="s">
        <v>3716</v>
      </c>
      <c r="R932">
        <v>40000000</v>
      </c>
      <c r="S932">
        <v>40203020</v>
      </c>
      <c r="T932">
        <f t="shared" si="45"/>
        <v>203020</v>
      </c>
      <c r="U932" s="54">
        <f t="shared" si="43"/>
        <v>203020</v>
      </c>
      <c r="V932" s="24" t="str">
        <f t="shared" si="44"/>
        <v>NA</v>
      </c>
      <c r="W932">
        <v>5.9</v>
      </c>
    </row>
    <row r="933" spans="10:23" x14ac:dyDescent="0.3">
      <c r="J933">
        <v>25000000</v>
      </c>
      <c r="K933">
        <v>169705587</v>
      </c>
      <c r="M933">
        <v>25000000</v>
      </c>
      <c r="N933">
        <v>183662</v>
      </c>
      <c r="Q933" t="s">
        <v>3720</v>
      </c>
      <c r="R933">
        <v>50000000</v>
      </c>
      <c r="S933">
        <v>40905277</v>
      </c>
      <c r="T933">
        <f t="shared" si="45"/>
        <v>-9094723</v>
      </c>
      <c r="U933" s="54" t="str">
        <f t="shared" si="43"/>
        <v>NA</v>
      </c>
      <c r="V933" s="24">
        <f t="shared" si="44"/>
        <v>-9094723</v>
      </c>
      <c r="W933">
        <v>6.5</v>
      </c>
    </row>
    <row r="934" spans="10:23" x14ac:dyDescent="0.3">
      <c r="J934">
        <v>80000000</v>
      </c>
      <c r="K934">
        <v>84185387</v>
      </c>
      <c r="M934">
        <v>25000000</v>
      </c>
      <c r="N934">
        <v>134904</v>
      </c>
      <c r="Q934" t="s">
        <v>3724</v>
      </c>
      <c r="R934">
        <v>50000000</v>
      </c>
      <c r="S934">
        <v>38590500</v>
      </c>
      <c r="T934">
        <f t="shared" si="45"/>
        <v>-11409500</v>
      </c>
      <c r="U934" s="54" t="str">
        <f t="shared" si="43"/>
        <v>NA</v>
      </c>
      <c r="V934" s="24">
        <f t="shared" si="44"/>
        <v>-11409500</v>
      </c>
      <c r="W934">
        <v>4.4000000000000004</v>
      </c>
    </row>
    <row r="935" spans="10:23" x14ac:dyDescent="0.3">
      <c r="J935">
        <v>30000000</v>
      </c>
      <c r="K935">
        <v>82163317</v>
      </c>
      <c r="M935">
        <v>25000000</v>
      </c>
      <c r="N935">
        <v>16969390</v>
      </c>
      <c r="Q935" t="s">
        <v>3729</v>
      </c>
      <c r="R935">
        <v>50000000</v>
      </c>
      <c r="S935">
        <v>39177541</v>
      </c>
      <c r="T935">
        <f t="shared" si="45"/>
        <v>-10822459</v>
      </c>
      <c r="U935" s="54" t="str">
        <f t="shared" si="43"/>
        <v>NA</v>
      </c>
      <c r="V935" s="24">
        <f t="shared" si="44"/>
        <v>-10822459</v>
      </c>
      <c r="W935">
        <v>3.5</v>
      </c>
    </row>
    <row r="936" spans="10:23" x14ac:dyDescent="0.3">
      <c r="J936">
        <v>30000000</v>
      </c>
      <c r="K936">
        <v>80920948</v>
      </c>
      <c r="M936">
        <v>25000000</v>
      </c>
      <c r="N936">
        <v>129115</v>
      </c>
      <c r="Q936" t="s">
        <v>3732</v>
      </c>
      <c r="R936">
        <v>50000000</v>
      </c>
      <c r="S936">
        <v>39778599</v>
      </c>
      <c r="T936">
        <f t="shared" si="45"/>
        <v>-10221401</v>
      </c>
      <c r="U936" s="54" t="str">
        <f t="shared" si="43"/>
        <v>NA</v>
      </c>
      <c r="V936" s="24">
        <f t="shared" si="44"/>
        <v>-10221401</v>
      </c>
      <c r="W936">
        <v>6.6</v>
      </c>
    </row>
    <row r="937" spans="10:23" x14ac:dyDescent="0.3">
      <c r="J937">
        <v>25000000</v>
      </c>
      <c r="K937">
        <v>80034302</v>
      </c>
      <c r="M937">
        <v>25000000</v>
      </c>
      <c r="N937">
        <v>717753</v>
      </c>
      <c r="Q937" t="s">
        <v>3737</v>
      </c>
      <c r="R937">
        <v>50000000</v>
      </c>
      <c r="S937">
        <v>37486138</v>
      </c>
      <c r="T937">
        <f t="shared" si="45"/>
        <v>-12513862</v>
      </c>
      <c r="U937" s="54" t="str">
        <f t="shared" si="43"/>
        <v>NA</v>
      </c>
      <c r="V937" s="24">
        <f t="shared" si="44"/>
        <v>-12513862</v>
      </c>
      <c r="W937">
        <v>6</v>
      </c>
    </row>
    <row r="938" spans="10:23" x14ac:dyDescent="0.3">
      <c r="J938">
        <v>25000000</v>
      </c>
      <c r="K938">
        <v>78656813</v>
      </c>
      <c r="M938">
        <v>25000000</v>
      </c>
      <c r="N938">
        <v>1512815</v>
      </c>
      <c r="Q938" t="s">
        <v>3739</v>
      </c>
      <c r="R938">
        <v>40000000</v>
      </c>
      <c r="S938">
        <v>38105077</v>
      </c>
      <c r="T938">
        <f t="shared" si="45"/>
        <v>-1894923</v>
      </c>
      <c r="U938" s="54" t="str">
        <f t="shared" si="43"/>
        <v>NA</v>
      </c>
      <c r="V938" s="24">
        <f t="shared" si="44"/>
        <v>-1894923</v>
      </c>
      <c r="W938">
        <v>6.4</v>
      </c>
    </row>
    <row r="939" spans="10:23" x14ac:dyDescent="0.3">
      <c r="J939">
        <v>25000000</v>
      </c>
      <c r="K939">
        <v>76270454</v>
      </c>
      <c r="M939">
        <v>24000000</v>
      </c>
      <c r="N939">
        <v>20218</v>
      </c>
      <c r="Q939" t="s">
        <v>3744</v>
      </c>
      <c r="R939">
        <v>50000000</v>
      </c>
      <c r="S939">
        <v>35168395</v>
      </c>
      <c r="T939">
        <f t="shared" si="45"/>
        <v>-14831605</v>
      </c>
      <c r="U939" s="54" t="str">
        <f t="shared" si="43"/>
        <v>NA</v>
      </c>
      <c r="V939" s="24">
        <f t="shared" si="44"/>
        <v>-14831605</v>
      </c>
      <c r="W939">
        <v>6.5</v>
      </c>
    </row>
    <row r="940" spans="10:23" x14ac:dyDescent="0.3">
      <c r="J940">
        <v>25000000</v>
      </c>
      <c r="K940">
        <v>74273505</v>
      </c>
      <c r="M940">
        <v>24000000</v>
      </c>
      <c r="N940">
        <v>16964743</v>
      </c>
      <c r="Q940" t="s">
        <v>3747</v>
      </c>
      <c r="R940">
        <v>40000000</v>
      </c>
      <c r="S940">
        <v>32800000</v>
      </c>
      <c r="T940">
        <f t="shared" si="45"/>
        <v>-7200000</v>
      </c>
      <c r="U940" s="54" t="str">
        <f t="shared" si="43"/>
        <v>NA</v>
      </c>
      <c r="V940" s="24">
        <f t="shared" si="44"/>
        <v>-7200000</v>
      </c>
      <c r="W940">
        <v>4.3</v>
      </c>
    </row>
    <row r="941" spans="10:23" x14ac:dyDescent="0.3">
      <c r="J941">
        <v>25000000</v>
      </c>
      <c r="K941">
        <v>134141530</v>
      </c>
      <c r="M941">
        <v>24000000</v>
      </c>
      <c r="N941">
        <v>16290976</v>
      </c>
      <c r="Q941" t="s">
        <v>3751</v>
      </c>
      <c r="R941">
        <v>50000000</v>
      </c>
      <c r="S941">
        <v>33643461</v>
      </c>
      <c r="T941">
        <f t="shared" si="45"/>
        <v>-16356539</v>
      </c>
      <c r="U941" s="54" t="str">
        <f t="shared" si="43"/>
        <v>NA</v>
      </c>
      <c r="V941" s="24">
        <f t="shared" si="44"/>
        <v>-16356539</v>
      </c>
      <c r="W941">
        <v>4.2</v>
      </c>
    </row>
    <row r="942" spans="10:23" x14ac:dyDescent="0.3">
      <c r="J942">
        <v>26000000</v>
      </c>
      <c r="K942">
        <v>71500556</v>
      </c>
      <c r="M942">
        <v>24000000</v>
      </c>
      <c r="N942">
        <v>13000000</v>
      </c>
      <c r="Q942" t="s">
        <v>3753</v>
      </c>
      <c r="R942">
        <v>50000000</v>
      </c>
      <c r="S942">
        <v>32741596</v>
      </c>
      <c r="T942">
        <f t="shared" si="45"/>
        <v>-17258404</v>
      </c>
      <c r="U942" s="54" t="str">
        <f t="shared" si="43"/>
        <v>NA</v>
      </c>
      <c r="V942" s="24">
        <f t="shared" si="44"/>
        <v>-17258404</v>
      </c>
      <c r="W942">
        <v>6.5</v>
      </c>
    </row>
    <row r="943" spans="10:23" x14ac:dyDescent="0.3">
      <c r="J943">
        <v>25000000</v>
      </c>
      <c r="K943">
        <v>71309760</v>
      </c>
      <c r="M943">
        <v>24000000</v>
      </c>
      <c r="N943">
        <v>12372410</v>
      </c>
      <c r="Q943" t="s">
        <v>3756</v>
      </c>
      <c r="R943">
        <v>50000000</v>
      </c>
      <c r="S943">
        <v>31874869</v>
      </c>
      <c r="T943">
        <f t="shared" si="45"/>
        <v>-18125131</v>
      </c>
      <c r="U943" s="54" t="str">
        <f t="shared" si="43"/>
        <v>NA</v>
      </c>
      <c r="V943" s="24">
        <f t="shared" si="44"/>
        <v>-18125131</v>
      </c>
      <c r="W943">
        <v>6.1</v>
      </c>
    </row>
    <row r="944" spans="10:23" x14ac:dyDescent="0.3">
      <c r="J944">
        <v>45000000</v>
      </c>
      <c r="K944">
        <v>89808372</v>
      </c>
      <c r="M944">
        <v>24000000</v>
      </c>
      <c r="N944">
        <v>8427204</v>
      </c>
      <c r="Q944" t="s">
        <v>3760</v>
      </c>
      <c r="R944">
        <v>50000000</v>
      </c>
      <c r="S944">
        <v>30306268</v>
      </c>
      <c r="T944">
        <f t="shared" si="45"/>
        <v>-19693732</v>
      </c>
      <c r="U944" s="54" t="str">
        <f t="shared" si="43"/>
        <v>NA</v>
      </c>
      <c r="V944" s="24">
        <f t="shared" si="44"/>
        <v>-19693732</v>
      </c>
      <c r="W944">
        <v>6.3</v>
      </c>
    </row>
    <row r="945" spans="10:23" x14ac:dyDescent="0.3">
      <c r="J945">
        <v>25000000</v>
      </c>
      <c r="K945">
        <v>77264926</v>
      </c>
      <c r="M945">
        <v>24000000</v>
      </c>
      <c r="N945">
        <v>9639242</v>
      </c>
      <c r="Q945" t="s">
        <v>3764</v>
      </c>
      <c r="R945">
        <v>50000000</v>
      </c>
      <c r="S945">
        <v>27667947</v>
      </c>
      <c r="T945">
        <f t="shared" si="45"/>
        <v>-22332053</v>
      </c>
      <c r="U945" s="54" t="str">
        <f t="shared" si="43"/>
        <v>NA</v>
      </c>
      <c r="V945" s="24">
        <f t="shared" si="44"/>
        <v>-22332053</v>
      </c>
      <c r="W945">
        <v>6.2</v>
      </c>
    </row>
    <row r="946" spans="10:23" x14ac:dyDescent="0.3">
      <c r="J946">
        <v>25000000</v>
      </c>
      <c r="K946">
        <v>70625986</v>
      </c>
      <c r="M946">
        <v>23000000</v>
      </c>
      <c r="N946">
        <v>6144806</v>
      </c>
      <c r="Q946" t="s">
        <v>3769</v>
      </c>
      <c r="R946">
        <v>50000000</v>
      </c>
      <c r="S946">
        <v>27067160</v>
      </c>
      <c r="T946">
        <f t="shared" si="45"/>
        <v>-22932840</v>
      </c>
      <c r="U946" s="54" t="str">
        <f t="shared" si="43"/>
        <v>NA</v>
      </c>
      <c r="V946" s="24">
        <f t="shared" si="44"/>
        <v>-22932840</v>
      </c>
      <c r="W946">
        <v>5.9</v>
      </c>
    </row>
    <row r="947" spans="10:23" x14ac:dyDescent="0.3">
      <c r="J947">
        <v>25000000</v>
      </c>
      <c r="K947">
        <v>56505065</v>
      </c>
      <c r="M947">
        <v>24000000</v>
      </c>
      <c r="N947">
        <v>4308981</v>
      </c>
      <c r="Q947" t="s">
        <v>3773</v>
      </c>
      <c r="R947">
        <v>40000000</v>
      </c>
      <c r="S947">
        <v>26616999</v>
      </c>
      <c r="T947">
        <f t="shared" si="45"/>
        <v>-13383001</v>
      </c>
      <c r="U947" s="54" t="str">
        <f t="shared" si="43"/>
        <v>NA</v>
      </c>
      <c r="V947" s="24">
        <f t="shared" si="44"/>
        <v>-13383001</v>
      </c>
      <c r="W947">
        <v>5.9</v>
      </c>
    </row>
    <row r="948" spans="10:23" x14ac:dyDescent="0.3">
      <c r="J948">
        <v>25000000</v>
      </c>
      <c r="K948">
        <v>55973336</v>
      </c>
      <c r="M948">
        <v>28000000</v>
      </c>
      <c r="N948">
        <v>669276</v>
      </c>
      <c r="Q948" t="s">
        <v>3778</v>
      </c>
      <c r="R948">
        <v>50000000</v>
      </c>
      <c r="S948">
        <v>26536120</v>
      </c>
      <c r="T948">
        <f t="shared" si="45"/>
        <v>-23463880</v>
      </c>
      <c r="U948" s="54" t="str">
        <f t="shared" si="43"/>
        <v>NA</v>
      </c>
      <c r="V948" s="24">
        <f t="shared" si="44"/>
        <v>-23463880</v>
      </c>
      <c r="W948">
        <v>6.5</v>
      </c>
    </row>
    <row r="949" spans="10:23" x14ac:dyDescent="0.3">
      <c r="J949">
        <v>25000000</v>
      </c>
      <c r="K949">
        <v>54098051</v>
      </c>
      <c r="M949">
        <v>24000000</v>
      </c>
      <c r="N949">
        <v>42880</v>
      </c>
      <c r="Q949" t="s">
        <v>3782</v>
      </c>
      <c r="R949">
        <v>50000000</v>
      </c>
      <c r="S949">
        <v>26199517</v>
      </c>
      <c r="T949">
        <f t="shared" si="45"/>
        <v>-23800483</v>
      </c>
      <c r="U949" s="54" t="str">
        <f t="shared" si="43"/>
        <v>NA</v>
      </c>
      <c r="V949" s="24">
        <f t="shared" si="44"/>
        <v>-23800483</v>
      </c>
      <c r="W949">
        <v>6.4</v>
      </c>
    </row>
    <row r="950" spans="10:23" x14ac:dyDescent="0.3">
      <c r="J950">
        <v>25000000</v>
      </c>
      <c r="K950">
        <v>60443237</v>
      </c>
      <c r="M950">
        <v>24000000</v>
      </c>
      <c r="N950">
        <v>23225911</v>
      </c>
      <c r="Q950" t="s">
        <v>3785</v>
      </c>
      <c r="R950">
        <v>50000000</v>
      </c>
      <c r="S950">
        <v>25450527</v>
      </c>
      <c r="T950">
        <f t="shared" si="45"/>
        <v>-24549473</v>
      </c>
      <c r="U950" s="54" t="str">
        <f t="shared" si="43"/>
        <v>NA</v>
      </c>
      <c r="V950" s="24">
        <f t="shared" si="44"/>
        <v>-24549473</v>
      </c>
      <c r="W950">
        <v>6.5</v>
      </c>
    </row>
    <row r="951" spans="10:23" x14ac:dyDescent="0.3">
      <c r="J951">
        <v>17000000</v>
      </c>
      <c r="K951">
        <v>82234139</v>
      </c>
      <c r="M951">
        <v>24000000</v>
      </c>
      <c r="N951">
        <v>4710455</v>
      </c>
      <c r="Q951" t="s">
        <v>3787</v>
      </c>
      <c r="R951">
        <v>50000000</v>
      </c>
      <c r="S951">
        <v>25407250</v>
      </c>
      <c r="T951">
        <f t="shared" si="45"/>
        <v>-24592750</v>
      </c>
      <c r="U951" s="54" t="str">
        <f t="shared" si="43"/>
        <v>NA</v>
      </c>
      <c r="V951" s="24">
        <f t="shared" si="44"/>
        <v>-24592750</v>
      </c>
      <c r="W951">
        <v>5.7</v>
      </c>
    </row>
    <row r="952" spans="10:23" x14ac:dyDescent="0.3">
      <c r="J952">
        <v>25000000</v>
      </c>
      <c r="K952">
        <v>51676606</v>
      </c>
      <c r="M952">
        <v>23000000</v>
      </c>
      <c r="N952">
        <v>21973182</v>
      </c>
      <c r="Q952" t="s">
        <v>3792</v>
      </c>
      <c r="R952">
        <v>70000000</v>
      </c>
      <c r="S952">
        <v>23159305</v>
      </c>
      <c r="T952">
        <f t="shared" si="45"/>
        <v>-46840695</v>
      </c>
      <c r="U952" s="54" t="str">
        <f t="shared" si="43"/>
        <v>NA</v>
      </c>
      <c r="V952" s="24">
        <f t="shared" si="44"/>
        <v>-46840695</v>
      </c>
      <c r="W952">
        <v>8</v>
      </c>
    </row>
    <row r="953" spans="10:23" x14ac:dyDescent="0.3">
      <c r="J953">
        <v>25000000</v>
      </c>
      <c r="K953">
        <v>52528330</v>
      </c>
      <c r="M953">
        <v>25000000</v>
      </c>
      <c r="N953">
        <v>4756</v>
      </c>
      <c r="Q953" t="s">
        <v>3795</v>
      </c>
      <c r="R953">
        <v>50000000</v>
      </c>
      <c r="S953">
        <v>24006726</v>
      </c>
      <c r="T953">
        <f t="shared" si="45"/>
        <v>-25993274</v>
      </c>
      <c r="U953" s="54" t="str">
        <f t="shared" si="43"/>
        <v>NA</v>
      </c>
      <c r="V953" s="24">
        <f t="shared" si="44"/>
        <v>-25993274</v>
      </c>
      <c r="W953">
        <v>7.3</v>
      </c>
    </row>
    <row r="954" spans="10:23" x14ac:dyDescent="0.3">
      <c r="J954">
        <v>25000000</v>
      </c>
      <c r="K954">
        <v>51533608</v>
      </c>
      <c r="M954">
        <v>23000000</v>
      </c>
      <c r="N954">
        <v>18653615</v>
      </c>
      <c r="Q954" t="s">
        <v>3798</v>
      </c>
      <c r="R954">
        <v>50000000</v>
      </c>
      <c r="S954">
        <v>20389967</v>
      </c>
      <c r="T954">
        <f t="shared" si="45"/>
        <v>-29610033</v>
      </c>
      <c r="U954" s="54" t="str">
        <f t="shared" si="43"/>
        <v>NA</v>
      </c>
      <c r="V954" s="24">
        <f t="shared" si="44"/>
        <v>-29610033</v>
      </c>
      <c r="W954">
        <v>6.7</v>
      </c>
    </row>
    <row r="955" spans="10:23" x14ac:dyDescent="0.3">
      <c r="J955">
        <v>30000000</v>
      </c>
      <c r="K955">
        <v>51097664</v>
      </c>
      <c r="M955">
        <v>23000000</v>
      </c>
      <c r="N955">
        <v>13019253</v>
      </c>
      <c r="Q955" t="s">
        <v>3802</v>
      </c>
      <c r="R955">
        <v>50000000</v>
      </c>
      <c r="S955">
        <v>19593740</v>
      </c>
      <c r="T955">
        <f t="shared" si="45"/>
        <v>-30406260</v>
      </c>
      <c r="U955" s="54" t="str">
        <f t="shared" si="43"/>
        <v>NA</v>
      </c>
      <c r="V955" s="24">
        <f t="shared" si="44"/>
        <v>-30406260</v>
      </c>
      <c r="W955">
        <v>7.5</v>
      </c>
    </row>
    <row r="956" spans="10:23" x14ac:dyDescent="0.3">
      <c r="J956">
        <v>26000000</v>
      </c>
      <c r="K956">
        <v>84136909</v>
      </c>
      <c r="M956">
        <v>23000000</v>
      </c>
      <c r="N956">
        <v>18934858</v>
      </c>
      <c r="Q956" t="s">
        <v>3804</v>
      </c>
      <c r="R956">
        <v>40000000</v>
      </c>
      <c r="S956">
        <v>19118247</v>
      </c>
      <c r="T956">
        <f t="shared" si="45"/>
        <v>-20881753</v>
      </c>
      <c r="U956" s="54" t="str">
        <f t="shared" si="43"/>
        <v>NA</v>
      </c>
      <c r="V956" s="24">
        <f t="shared" si="44"/>
        <v>-20881753</v>
      </c>
      <c r="W956">
        <v>5.4</v>
      </c>
    </row>
    <row r="957" spans="10:23" x14ac:dyDescent="0.3">
      <c r="J957">
        <v>25000000</v>
      </c>
      <c r="K957">
        <v>46836394</v>
      </c>
      <c r="M957">
        <v>23000000</v>
      </c>
      <c r="N957">
        <v>20763013</v>
      </c>
      <c r="Q957" t="s">
        <v>3807</v>
      </c>
      <c r="R957">
        <v>50000000</v>
      </c>
      <c r="S957">
        <v>26442251</v>
      </c>
      <c r="T957">
        <f t="shared" si="45"/>
        <v>-23557749</v>
      </c>
      <c r="U957" s="54" t="str">
        <f t="shared" si="43"/>
        <v>NA</v>
      </c>
      <c r="V957" s="24">
        <f t="shared" si="44"/>
        <v>-23557749</v>
      </c>
      <c r="W957">
        <v>6.6</v>
      </c>
    </row>
    <row r="958" spans="10:23" x14ac:dyDescent="0.3">
      <c r="J958">
        <v>26000000</v>
      </c>
      <c r="K958">
        <v>47285499</v>
      </c>
      <c r="M958">
        <v>23000000</v>
      </c>
      <c r="N958">
        <v>12782508</v>
      </c>
      <c r="Q958" t="s">
        <v>3809</v>
      </c>
      <c r="R958">
        <v>25000000</v>
      </c>
      <c r="S958">
        <v>17114882</v>
      </c>
      <c r="T958">
        <f t="shared" si="45"/>
        <v>-7885118</v>
      </c>
      <c r="U958" s="54" t="str">
        <f t="shared" si="43"/>
        <v>NA</v>
      </c>
      <c r="V958" s="24">
        <f t="shared" si="44"/>
        <v>-7885118</v>
      </c>
      <c r="W958">
        <v>7.7</v>
      </c>
    </row>
    <row r="959" spans="10:23" x14ac:dyDescent="0.3">
      <c r="J959">
        <v>25000000</v>
      </c>
      <c r="K959">
        <v>47124400</v>
      </c>
      <c r="M959">
        <v>23000000</v>
      </c>
      <c r="N959">
        <v>11508423</v>
      </c>
      <c r="Q959" t="s">
        <v>3813</v>
      </c>
      <c r="R959">
        <v>50000000</v>
      </c>
      <c r="S959">
        <v>18472363</v>
      </c>
      <c r="T959">
        <f t="shared" si="45"/>
        <v>-31527637</v>
      </c>
      <c r="U959" s="54" t="str">
        <f t="shared" si="43"/>
        <v>NA</v>
      </c>
      <c r="V959" s="24">
        <f t="shared" si="44"/>
        <v>-31527637</v>
      </c>
      <c r="W959">
        <v>5.8</v>
      </c>
    </row>
    <row r="960" spans="10:23" x14ac:dyDescent="0.3">
      <c r="J960">
        <v>25000000</v>
      </c>
      <c r="K960">
        <v>44700000</v>
      </c>
      <c r="M960">
        <v>23000000</v>
      </c>
      <c r="N960">
        <v>10660147</v>
      </c>
      <c r="Q960" t="s">
        <v>3816</v>
      </c>
      <c r="R960">
        <v>390000000</v>
      </c>
      <c r="S960">
        <v>14131298</v>
      </c>
      <c r="T960">
        <f t="shared" si="45"/>
        <v>-375868702</v>
      </c>
      <c r="U960" s="54" t="str">
        <f t="shared" si="43"/>
        <v>NA</v>
      </c>
      <c r="V960" s="24">
        <f t="shared" si="44"/>
        <v>-375868702</v>
      </c>
      <c r="W960">
        <v>6.4</v>
      </c>
    </row>
    <row r="961" spans="10:23" x14ac:dyDescent="0.3">
      <c r="J961">
        <v>25000000</v>
      </c>
      <c r="K961">
        <v>44455658</v>
      </c>
      <c r="M961">
        <v>23000000</v>
      </c>
      <c r="N961">
        <v>7434726</v>
      </c>
      <c r="Q961" t="s">
        <v>3821</v>
      </c>
      <c r="R961">
        <v>49900000</v>
      </c>
      <c r="S961">
        <v>21557240</v>
      </c>
      <c r="T961">
        <f t="shared" si="45"/>
        <v>-28342760</v>
      </c>
      <c r="U961" s="54" t="str">
        <f t="shared" si="43"/>
        <v>NA</v>
      </c>
      <c r="V961" s="24">
        <f t="shared" si="44"/>
        <v>-28342760</v>
      </c>
      <c r="W961">
        <v>5.6</v>
      </c>
    </row>
    <row r="962" spans="10:23" x14ac:dyDescent="0.3">
      <c r="J962">
        <v>23000000</v>
      </c>
      <c r="K962">
        <v>43984230</v>
      </c>
      <c r="M962">
        <v>19430000</v>
      </c>
      <c r="N962">
        <v>6109075</v>
      </c>
      <c r="Q962" t="s">
        <v>3824</v>
      </c>
      <c r="R962">
        <v>55000000</v>
      </c>
      <c r="S962">
        <v>21283440</v>
      </c>
      <c r="T962">
        <f t="shared" si="45"/>
        <v>-33716560</v>
      </c>
      <c r="U962" s="54" t="str">
        <f t="shared" si="43"/>
        <v>NA</v>
      </c>
      <c r="V962" s="24">
        <f t="shared" si="44"/>
        <v>-33716560</v>
      </c>
      <c r="W962">
        <v>6</v>
      </c>
    </row>
    <row r="963" spans="10:23" x14ac:dyDescent="0.3">
      <c r="J963">
        <v>25000000</v>
      </c>
      <c r="K963">
        <v>66489425</v>
      </c>
      <c r="M963">
        <v>23000000</v>
      </c>
      <c r="N963">
        <v>2708188</v>
      </c>
      <c r="Q963" t="s">
        <v>3828</v>
      </c>
      <c r="R963">
        <v>50000000</v>
      </c>
      <c r="S963">
        <v>10556196</v>
      </c>
      <c r="T963">
        <f t="shared" si="45"/>
        <v>-39443804</v>
      </c>
      <c r="U963" s="54" t="str">
        <f t="shared" ref="U963:U1026" si="46">IF(T963&gt;0,T963,"NA")</f>
        <v>NA</v>
      </c>
      <c r="V963" s="24">
        <f t="shared" ref="V963:V1026" si="47">IF(T963&lt;0,T963,"NA")</f>
        <v>-39443804</v>
      </c>
      <c r="W963">
        <v>6.2</v>
      </c>
    </row>
    <row r="964" spans="10:23" x14ac:dyDescent="0.3">
      <c r="J964">
        <v>25000000</v>
      </c>
      <c r="K964">
        <v>41067398</v>
      </c>
      <c r="M964">
        <v>23000000</v>
      </c>
      <c r="N964">
        <v>16123851</v>
      </c>
      <c r="Q964" t="s">
        <v>3832</v>
      </c>
      <c r="R964">
        <v>50000000</v>
      </c>
      <c r="S964">
        <v>16671505</v>
      </c>
      <c r="T964">
        <f t="shared" ref="T964:T1027" si="48">S964-R964</f>
        <v>-33328495</v>
      </c>
      <c r="U964" s="54" t="str">
        <f t="shared" si="46"/>
        <v>NA</v>
      </c>
      <c r="V964" s="24">
        <f t="shared" si="47"/>
        <v>-33328495</v>
      </c>
      <c r="W964">
        <v>5.9</v>
      </c>
    </row>
    <row r="965" spans="10:23" x14ac:dyDescent="0.3">
      <c r="J965">
        <v>25000000</v>
      </c>
      <c r="K965">
        <v>40218903</v>
      </c>
      <c r="M965">
        <v>22500000</v>
      </c>
      <c r="N965">
        <v>4190530</v>
      </c>
      <c r="Q965" t="s">
        <v>3837</v>
      </c>
      <c r="R965">
        <v>50000000</v>
      </c>
      <c r="S965">
        <v>10400000</v>
      </c>
      <c r="T965">
        <f t="shared" si="48"/>
        <v>-39600000</v>
      </c>
      <c r="U965" s="54" t="str">
        <f t="shared" si="46"/>
        <v>NA</v>
      </c>
      <c r="V965" s="24">
        <f t="shared" si="47"/>
        <v>-39600000</v>
      </c>
      <c r="W965">
        <v>5.0999999999999996</v>
      </c>
    </row>
    <row r="966" spans="10:23" x14ac:dyDescent="0.3">
      <c r="J966">
        <v>25000000</v>
      </c>
      <c r="K966">
        <v>39880476</v>
      </c>
      <c r="M966">
        <v>22000000</v>
      </c>
      <c r="N966">
        <v>19351569</v>
      </c>
      <c r="Q966" t="s">
        <v>3840</v>
      </c>
      <c r="R966">
        <v>22000000</v>
      </c>
      <c r="S966">
        <v>9528092</v>
      </c>
      <c r="T966">
        <f t="shared" si="48"/>
        <v>-12471908</v>
      </c>
      <c r="U966" s="54" t="str">
        <f t="shared" si="46"/>
        <v>NA</v>
      </c>
      <c r="V966" s="24">
        <f t="shared" si="47"/>
        <v>-12471908</v>
      </c>
      <c r="W966">
        <v>6.8</v>
      </c>
    </row>
    <row r="967" spans="10:23" x14ac:dyDescent="0.3">
      <c r="J967">
        <v>25000000</v>
      </c>
      <c r="K967">
        <v>39399750</v>
      </c>
      <c r="M967">
        <v>22000000</v>
      </c>
      <c r="N967">
        <v>19283782</v>
      </c>
      <c r="Q967" t="s">
        <v>3842</v>
      </c>
      <c r="R967">
        <v>50000000</v>
      </c>
      <c r="S967">
        <v>10137232</v>
      </c>
      <c r="T967">
        <f t="shared" si="48"/>
        <v>-39862768</v>
      </c>
      <c r="U967" s="54" t="str">
        <f t="shared" si="46"/>
        <v>NA</v>
      </c>
      <c r="V967" s="24">
        <f t="shared" si="47"/>
        <v>-39862768</v>
      </c>
      <c r="W967">
        <v>6</v>
      </c>
    </row>
    <row r="968" spans="10:23" x14ac:dyDescent="0.3">
      <c r="J968">
        <v>25000000</v>
      </c>
      <c r="K968">
        <v>38230435</v>
      </c>
      <c r="M968">
        <v>30000000</v>
      </c>
      <c r="N968">
        <v>17951431</v>
      </c>
      <c r="Q968" t="s">
        <v>3846</v>
      </c>
      <c r="R968">
        <v>50000000</v>
      </c>
      <c r="S968">
        <v>9795017</v>
      </c>
      <c r="T968">
        <f t="shared" si="48"/>
        <v>-40204983</v>
      </c>
      <c r="U968" s="54" t="str">
        <f t="shared" si="46"/>
        <v>NA</v>
      </c>
      <c r="V968" s="24">
        <f t="shared" si="47"/>
        <v>-40204983</v>
      </c>
      <c r="W968">
        <v>5.0999999999999996</v>
      </c>
    </row>
    <row r="969" spans="10:23" x14ac:dyDescent="0.3">
      <c r="J969">
        <v>25000000</v>
      </c>
      <c r="K969">
        <v>39008741</v>
      </c>
      <c r="M969">
        <v>22000000</v>
      </c>
      <c r="N969">
        <v>14252830</v>
      </c>
      <c r="Q969" t="s">
        <v>3848</v>
      </c>
      <c r="R969">
        <v>50000000</v>
      </c>
      <c r="S969">
        <v>20488579</v>
      </c>
      <c r="T969">
        <f t="shared" si="48"/>
        <v>-29511421</v>
      </c>
      <c r="U969" s="54" t="str">
        <f t="shared" si="46"/>
        <v>NA</v>
      </c>
      <c r="V969" s="24">
        <f t="shared" si="47"/>
        <v>-29511421</v>
      </c>
      <c r="W969">
        <v>5.8</v>
      </c>
    </row>
    <row r="970" spans="10:23" x14ac:dyDescent="0.3">
      <c r="J970">
        <v>25000000</v>
      </c>
      <c r="K970">
        <v>36833473</v>
      </c>
      <c r="M970">
        <v>22000000</v>
      </c>
      <c r="N970">
        <v>19783777</v>
      </c>
      <c r="Q970" t="s">
        <v>3850</v>
      </c>
      <c r="R970">
        <v>60000000</v>
      </c>
      <c r="S970">
        <v>19445217</v>
      </c>
      <c r="T970">
        <f t="shared" si="48"/>
        <v>-40554783</v>
      </c>
      <c r="U970" s="54" t="str">
        <f t="shared" si="46"/>
        <v>NA</v>
      </c>
      <c r="V970" s="24">
        <f t="shared" si="47"/>
        <v>-40554783</v>
      </c>
      <c r="W970">
        <v>6.2</v>
      </c>
    </row>
    <row r="971" spans="10:23" x14ac:dyDescent="0.3">
      <c r="J971">
        <v>25000000</v>
      </c>
      <c r="K971">
        <v>48237389</v>
      </c>
      <c r="M971">
        <v>22000000</v>
      </c>
      <c r="N971">
        <v>13555988</v>
      </c>
      <c r="Q971" t="s">
        <v>3856</v>
      </c>
      <c r="R971">
        <v>55000000</v>
      </c>
      <c r="S971">
        <v>8355815</v>
      </c>
      <c r="T971">
        <f t="shared" si="48"/>
        <v>-46644185</v>
      </c>
      <c r="U971" s="54" t="str">
        <f t="shared" si="46"/>
        <v>NA</v>
      </c>
      <c r="V971" s="24">
        <f t="shared" si="47"/>
        <v>-46644185</v>
      </c>
      <c r="W971">
        <v>6.4</v>
      </c>
    </row>
    <row r="972" spans="10:23" x14ac:dyDescent="0.3">
      <c r="J972">
        <v>25000000</v>
      </c>
      <c r="K972">
        <v>36447959</v>
      </c>
      <c r="M972">
        <v>22000000</v>
      </c>
      <c r="N972">
        <v>12784713</v>
      </c>
      <c r="Q972" t="s">
        <v>3859</v>
      </c>
      <c r="R972">
        <v>50000000</v>
      </c>
      <c r="S972">
        <v>28837115</v>
      </c>
      <c r="T972">
        <f t="shared" si="48"/>
        <v>-21162885</v>
      </c>
      <c r="U972" s="54" t="str">
        <f t="shared" si="46"/>
        <v>NA</v>
      </c>
      <c r="V972" s="24">
        <f t="shared" si="47"/>
        <v>-21162885</v>
      </c>
      <c r="W972">
        <v>4.8</v>
      </c>
    </row>
    <row r="973" spans="10:23" x14ac:dyDescent="0.3">
      <c r="J973">
        <v>25000000</v>
      </c>
      <c r="K973">
        <v>45089048</v>
      </c>
      <c r="M973">
        <v>23500000</v>
      </c>
      <c r="N973">
        <v>10696210</v>
      </c>
      <c r="Q973" t="s">
        <v>3861</v>
      </c>
      <c r="R973">
        <v>50000000</v>
      </c>
      <c r="S973">
        <v>6471394</v>
      </c>
      <c r="T973">
        <f t="shared" si="48"/>
        <v>-43528606</v>
      </c>
      <c r="U973" s="54" t="str">
        <f t="shared" si="46"/>
        <v>NA</v>
      </c>
      <c r="V973" s="24">
        <f t="shared" si="47"/>
        <v>-43528606</v>
      </c>
      <c r="W973">
        <v>4.9000000000000004</v>
      </c>
    </row>
    <row r="974" spans="10:23" x14ac:dyDescent="0.3">
      <c r="J974">
        <v>20000000</v>
      </c>
      <c r="K974">
        <v>35990505</v>
      </c>
      <c r="M974">
        <v>22000000</v>
      </c>
      <c r="N974">
        <v>5974653</v>
      </c>
      <c r="Q974" t="s">
        <v>3866</v>
      </c>
      <c r="R974">
        <v>50000000</v>
      </c>
      <c r="S974">
        <v>6291602</v>
      </c>
      <c r="T974">
        <f t="shared" si="48"/>
        <v>-43708398</v>
      </c>
      <c r="U974" s="54" t="str">
        <f t="shared" si="46"/>
        <v>NA</v>
      </c>
      <c r="V974" s="24">
        <f t="shared" si="47"/>
        <v>-43708398</v>
      </c>
      <c r="W974">
        <v>5.6</v>
      </c>
    </row>
    <row r="975" spans="10:23" x14ac:dyDescent="0.3">
      <c r="J975">
        <v>17000000</v>
      </c>
      <c r="K975">
        <v>35143332</v>
      </c>
      <c r="M975">
        <v>25000000</v>
      </c>
      <c r="N975">
        <v>5000000</v>
      </c>
      <c r="Q975" t="s">
        <v>3868</v>
      </c>
      <c r="R975">
        <v>50000000</v>
      </c>
      <c r="S975">
        <v>10706786</v>
      </c>
      <c r="T975">
        <f t="shared" si="48"/>
        <v>-39293214</v>
      </c>
      <c r="U975" s="54" t="str">
        <f t="shared" si="46"/>
        <v>NA</v>
      </c>
      <c r="V975" s="24">
        <f t="shared" si="47"/>
        <v>-39293214</v>
      </c>
      <c r="W975">
        <v>5.5</v>
      </c>
    </row>
    <row r="976" spans="10:23" x14ac:dyDescent="0.3">
      <c r="J976">
        <v>25000000</v>
      </c>
      <c r="K976">
        <v>35000629</v>
      </c>
      <c r="M976">
        <v>22000000</v>
      </c>
      <c r="N976">
        <v>9694105</v>
      </c>
      <c r="Q976" t="s">
        <v>3871</v>
      </c>
      <c r="R976">
        <v>18000000</v>
      </c>
      <c r="S976">
        <v>8742261</v>
      </c>
      <c r="T976">
        <f t="shared" si="48"/>
        <v>-9257739</v>
      </c>
      <c r="U976" s="54" t="str">
        <f t="shared" si="46"/>
        <v>NA</v>
      </c>
      <c r="V976" s="24">
        <f t="shared" si="47"/>
        <v>-9257739</v>
      </c>
      <c r="W976">
        <v>3.7</v>
      </c>
    </row>
    <row r="977" spans="10:23" x14ac:dyDescent="0.3">
      <c r="J977">
        <v>30000000</v>
      </c>
      <c r="K977">
        <v>34604054</v>
      </c>
      <c r="M977">
        <v>25000000</v>
      </c>
      <c r="N977">
        <v>16027866</v>
      </c>
      <c r="Q977" t="s">
        <v>3875</v>
      </c>
      <c r="R977">
        <v>49000000</v>
      </c>
      <c r="S977">
        <v>43905746</v>
      </c>
      <c r="T977">
        <f t="shared" si="48"/>
        <v>-5094254</v>
      </c>
      <c r="U977" s="54" t="str">
        <f t="shared" si="46"/>
        <v>NA</v>
      </c>
      <c r="V977" s="24">
        <f t="shared" si="47"/>
        <v>-5094254</v>
      </c>
      <c r="W977">
        <v>5.9</v>
      </c>
    </row>
    <row r="978" spans="10:23" x14ac:dyDescent="0.3">
      <c r="J978">
        <v>25000000</v>
      </c>
      <c r="K978">
        <v>41597830</v>
      </c>
      <c r="M978">
        <v>21000000</v>
      </c>
      <c r="N978">
        <v>4398392</v>
      </c>
      <c r="Q978" t="s">
        <v>3878</v>
      </c>
      <c r="R978">
        <v>40000000</v>
      </c>
      <c r="S978">
        <v>21413502</v>
      </c>
      <c r="T978">
        <f t="shared" si="48"/>
        <v>-18586498</v>
      </c>
      <c r="U978" s="54" t="str">
        <f t="shared" si="46"/>
        <v>NA</v>
      </c>
      <c r="V978" s="24">
        <f t="shared" si="47"/>
        <v>-18586498</v>
      </c>
      <c r="W978">
        <v>6.3</v>
      </c>
    </row>
    <row r="979" spans="10:23" x14ac:dyDescent="0.3">
      <c r="J979">
        <v>20000000</v>
      </c>
      <c r="K979">
        <v>33687630</v>
      </c>
      <c r="M979">
        <v>22000000</v>
      </c>
      <c r="N979">
        <v>1050445</v>
      </c>
      <c r="Q979" t="s">
        <v>3882</v>
      </c>
      <c r="R979">
        <v>48000000</v>
      </c>
      <c r="S979">
        <v>124107476</v>
      </c>
      <c r="T979">
        <f t="shared" si="48"/>
        <v>76107476</v>
      </c>
      <c r="U979" s="54">
        <f t="shared" si="46"/>
        <v>76107476</v>
      </c>
      <c r="V979" s="24" t="str">
        <f t="shared" si="47"/>
        <v>NA</v>
      </c>
      <c r="W979">
        <v>7.6</v>
      </c>
    </row>
    <row r="980" spans="10:23" x14ac:dyDescent="0.3">
      <c r="J980">
        <v>25000000</v>
      </c>
      <c r="K980">
        <v>32553210</v>
      </c>
      <c r="M980">
        <v>22000000</v>
      </c>
      <c r="N980">
        <v>20668843</v>
      </c>
      <c r="Q980" t="s">
        <v>3886</v>
      </c>
      <c r="R980">
        <v>48000000</v>
      </c>
      <c r="S980">
        <v>197171806</v>
      </c>
      <c r="T980">
        <f t="shared" si="48"/>
        <v>149171806</v>
      </c>
      <c r="U980" s="54">
        <f t="shared" si="46"/>
        <v>149171806</v>
      </c>
      <c r="V980" s="24" t="str">
        <f t="shared" si="47"/>
        <v>NA</v>
      </c>
      <c r="W980">
        <v>8.3000000000000007</v>
      </c>
    </row>
    <row r="981" spans="10:23" x14ac:dyDescent="0.3">
      <c r="J981">
        <v>25000000</v>
      </c>
      <c r="K981">
        <v>31526393</v>
      </c>
      <c r="M981">
        <v>22000000</v>
      </c>
      <c r="N981">
        <v>2963012</v>
      </c>
      <c r="Q981" t="s">
        <v>3889</v>
      </c>
      <c r="R981">
        <v>49000000</v>
      </c>
      <c r="S981">
        <v>31569268</v>
      </c>
      <c r="T981">
        <f t="shared" si="48"/>
        <v>-17430732</v>
      </c>
      <c r="U981" s="54" t="str">
        <f t="shared" si="46"/>
        <v>NA</v>
      </c>
      <c r="V981" s="24">
        <f t="shared" si="47"/>
        <v>-17430732</v>
      </c>
      <c r="W981">
        <v>6.9</v>
      </c>
    </row>
    <row r="982" spans="10:23" x14ac:dyDescent="0.3">
      <c r="J982">
        <v>30000000</v>
      </c>
      <c r="K982">
        <v>31655091</v>
      </c>
      <c r="M982">
        <v>22000000</v>
      </c>
      <c r="N982">
        <v>1796024</v>
      </c>
      <c r="Q982" t="s">
        <v>3891</v>
      </c>
      <c r="R982">
        <v>48000000</v>
      </c>
      <c r="S982">
        <v>66488090</v>
      </c>
      <c r="T982">
        <f t="shared" si="48"/>
        <v>18488090</v>
      </c>
      <c r="U982" s="54">
        <f t="shared" si="46"/>
        <v>18488090</v>
      </c>
      <c r="V982" s="24" t="str">
        <f t="shared" si="47"/>
        <v>NA</v>
      </c>
      <c r="W982">
        <v>6.7</v>
      </c>
    </row>
    <row r="983" spans="10:23" x14ac:dyDescent="0.3">
      <c r="J983">
        <v>25000000</v>
      </c>
      <c r="K983">
        <v>30012990</v>
      </c>
      <c r="M983">
        <v>16000000</v>
      </c>
      <c r="N983">
        <v>634277</v>
      </c>
      <c r="Q983" t="s">
        <v>3894</v>
      </c>
      <c r="R983">
        <v>48000000</v>
      </c>
      <c r="S983">
        <v>95308367</v>
      </c>
      <c r="T983">
        <f t="shared" si="48"/>
        <v>47308367</v>
      </c>
      <c r="U983" s="54">
        <f t="shared" si="46"/>
        <v>47308367</v>
      </c>
      <c r="V983" s="24" t="str">
        <f t="shared" si="47"/>
        <v>NA</v>
      </c>
      <c r="W983">
        <v>6.8</v>
      </c>
    </row>
    <row r="984" spans="10:23" x14ac:dyDescent="0.3">
      <c r="J984">
        <v>25000000</v>
      </c>
      <c r="K984">
        <v>32368960</v>
      </c>
      <c r="M984">
        <v>22000000</v>
      </c>
      <c r="N984">
        <v>11326836</v>
      </c>
      <c r="Q984" t="s">
        <v>3898</v>
      </c>
      <c r="R984">
        <v>48000000</v>
      </c>
      <c r="S984">
        <v>60652036</v>
      </c>
      <c r="T984">
        <f t="shared" si="48"/>
        <v>12652036</v>
      </c>
      <c r="U984" s="54">
        <f t="shared" si="46"/>
        <v>12652036</v>
      </c>
      <c r="V984" s="24" t="str">
        <f t="shared" si="47"/>
        <v>NA</v>
      </c>
      <c r="W984">
        <v>7.1</v>
      </c>
    </row>
    <row r="985" spans="10:23" x14ac:dyDescent="0.3">
      <c r="J985">
        <v>25000000</v>
      </c>
      <c r="K985">
        <v>29247405</v>
      </c>
      <c r="M985">
        <v>17000000</v>
      </c>
      <c r="N985">
        <v>16684352</v>
      </c>
      <c r="Q985" t="s">
        <v>3901</v>
      </c>
      <c r="R985">
        <v>50000000</v>
      </c>
      <c r="S985">
        <v>1206135</v>
      </c>
      <c r="T985">
        <f t="shared" si="48"/>
        <v>-48793865</v>
      </c>
      <c r="U985" s="54" t="str">
        <f t="shared" si="46"/>
        <v>NA</v>
      </c>
      <c r="V985" s="24">
        <f t="shared" si="47"/>
        <v>-48793865</v>
      </c>
      <c r="W985">
        <v>6.4</v>
      </c>
    </row>
    <row r="986" spans="10:23" x14ac:dyDescent="0.3">
      <c r="J986">
        <v>25000000</v>
      </c>
      <c r="K986">
        <v>25615792</v>
      </c>
      <c r="M986">
        <v>9000000</v>
      </c>
      <c r="N986">
        <v>8579684</v>
      </c>
      <c r="Q986" t="s">
        <v>3906</v>
      </c>
      <c r="R986">
        <v>48000000</v>
      </c>
      <c r="S986">
        <v>56607223</v>
      </c>
      <c r="T986">
        <f t="shared" si="48"/>
        <v>8607223</v>
      </c>
      <c r="U986" s="54">
        <f t="shared" si="46"/>
        <v>8607223</v>
      </c>
      <c r="V986" s="24" t="str">
        <f t="shared" si="47"/>
        <v>NA</v>
      </c>
      <c r="W986">
        <v>6.4</v>
      </c>
    </row>
    <row r="987" spans="10:23" x14ac:dyDescent="0.3">
      <c r="J987">
        <v>25000000</v>
      </c>
      <c r="K987">
        <v>28341469</v>
      </c>
      <c r="M987">
        <v>21000000</v>
      </c>
      <c r="N987">
        <v>17757087</v>
      </c>
      <c r="Q987" t="s">
        <v>3911</v>
      </c>
      <c r="R987">
        <v>48000000</v>
      </c>
      <c r="S987">
        <v>50173190</v>
      </c>
      <c r="T987">
        <f t="shared" si="48"/>
        <v>2173190</v>
      </c>
      <c r="U987" s="54">
        <f t="shared" si="46"/>
        <v>2173190</v>
      </c>
      <c r="V987" s="24" t="str">
        <f t="shared" si="47"/>
        <v>NA</v>
      </c>
      <c r="W987">
        <v>7.4</v>
      </c>
    </row>
    <row r="988" spans="10:23" x14ac:dyDescent="0.3">
      <c r="J988">
        <v>21150000</v>
      </c>
      <c r="K988">
        <v>25590119</v>
      </c>
      <c r="M988">
        <v>17000000</v>
      </c>
      <c r="N988">
        <v>9430988</v>
      </c>
      <c r="Q988" t="s">
        <v>3913</v>
      </c>
      <c r="R988">
        <v>48000000</v>
      </c>
      <c r="S988">
        <v>47095453</v>
      </c>
      <c r="T988">
        <f t="shared" si="48"/>
        <v>-904547</v>
      </c>
      <c r="U988" s="54" t="str">
        <f t="shared" si="46"/>
        <v>NA</v>
      </c>
      <c r="V988" s="24">
        <f t="shared" si="47"/>
        <v>-904547</v>
      </c>
      <c r="W988">
        <v>6.4</v>
      </c>
    </row>
    <row r="989" spans="10:23" x14ac:dyDescent="0.3">
      <c r="J989">
        <v>25000000</v>
      </c>
      <c r="K989">
        <v>33631221</v>
      </c>
      <c r="M989">
        <v>21000000</v>
      </c>
      <c r="N989">
        <v>16284360</v>
      </c>
      <c r="Q989" t="s">
        <v>3916</v>
      </c>
      <c r="R989">
        <v>48000000</v>
      </c>
      <c r="S989">
        <v>37879996</v>
      </c>
      <c r="T989">
        <f t="shared" si="48"/>
        <v>-10120004</v>
      </c>
      <c r="U989" s="54" t="str">
        <f t="shared" si="46"/>
        <v>NA</v>
      </c>
      <c r="V989" s="24">
        <f t="shared" si="47"/>
        <v>-10120004</v>
      </c>
      <c r="W989">
        <v>6</v>
      </c>
    </row>
    <row r="990" spans="10:23" x14ac:dyDescent="0.3">
      <c r="J990">
        <v>25000000</v>
      </c>
      <c r="K990">
        <v>37738400</v>
      </c>
      <c r="M990">
        <v>21000000</v>
      </c>
      <c r="N990">
        <v>6830957</v>
      </c>
      <c r="Q990" t="s">
        <v>3920</v>
      </c>
      <c r="R990">
        <v>58000000</v>
      </c>
      <c r="S990">
        <v>25900000</v>
      </c>
      <c r="T990">
        <f t="shared" si="48"/>
        <v>-32100000</v>
      </c>
      <c r="U990" s="54" t="str">
        <f t="shared" si="46"/>
        <v>NA</v>
      </c>
      <c r="V990" s="24">
        <f t="shared" si="47"/>
        <v>-32100000</v>
      </c>
      <c r="W990">
        <v>6.5</v>
      </c>
    </row>
    <row r="991" spans="10:23" x14ac:dyDescent="0.3">
      <c r="J991">
        <v>25000000</v>
      </c>
      <c r="K991">
        <v>80014842</v>
      </c>
      <c r="M991">
        <v>21000000</v>
      </c>
      <c r="N991">
        <v>15593</v>
      </c>
      <c r="Q991" t="s">
        <v>3923</v>
      </c>
      <c r="R991">
        <v>55000000</v>
      </c>
      <c r="S991">
        <v>53574088</v>
      </c>
      <c r="T991">
        <f t="shared" si="48"/>
        <v>-1425912</v>
      </c>
      <c r="U991" s="54" t="str">
        <f t="shared" si="46"/>
        <v>NA</v>
      </c>
      <c r="V991" s="24">
        <f t="shared" si="47"/>
        <v>-1425912</v>
      </c>
      <c r="W991">
        <v>7.8</v>
      </c>
    </row>
    <row r="992" spans="10:23" x14ac:dyDescent="0.3">
      <c r="J992">
        <v>13000000</v>
      </c>
      <c r="K992">
        <v>15361537</v>
      </c>
      <c r="M992">
        <v>21000000</v>
      </c>
      <c r="N992">
        <v>958319</v>
      </c>
      <c r="Q992" t="s">
        <v>3926</v>
      </c>
      <c r="R992">
        <v>48000000</v>
      </c>
      <c r="S992">
        <v>89253340</v>
      </c>
      <c r="T992">
        <f t="shared" si="48"/>
        <v>41253340</v>
      </c>
      <c r="U992" s="54">
        <f t="shared" si="46"/>
        <v>41253340</v>
      </c>
      <c r="V992" s="24" t="str">
        <f t="shared" si="47"/>
        <v>NA</v>
      </c>
      <c r="W992">
        <v>6</v>
      </c>
    </row>
    <row r="993" spans="10:23" x14ac:dyDescent="0.3">
      <c r="J993">
        <v>8000000</v>
      </c>
      <c r="K993">
        <v>17427926</v>
      </c>
      <c r="M993">
        <v>31000000</v>
      </c>
      <c r="N993">
        <v>2840417</v>
      </c>
      <c r="Q993" t="s">
        <v>3930</v>
      </c>
      <c r="R993">
        <v>48000000</v>
      </c>
      <c r="S993">
        <v>37339525</v>
      </c>
      <c r="T993">
        <f t="shared" si="48"/>
        <v>-10660475</v>
      </c>
      <c r="U993" s="54" t="str">
        <f t="shared" si="46"/>
        <v>NA</v>
      </c>
      <c r="V993" s="24">
        <f t="shared" si="47"/>
        <v>-10660475</v>
      </c>
      <c r="W993">
        <v>7</v>
      </c>
    </row>
    <row r="994" spans="10:23" x14ac:dyDescent="0.3">
      <c r="J994">
        <v>25000000</v>
      </c>
      <c r="K994">
        <v>28831145</v>
      </c>
      <c r="M994">
        <v>35000000</v>
      </c>
      <c r="N994">
        <v>30079316</v>
      </c>
      <c r="Q994" t="s">
        <v>3933</v>
      </c>
      <c r="R994">
        <v>47000000</v>
      </c>
      <c r="S994">
        <v>60154431</v>
      </c>
      <c r="T994">
        <f t="shared" si="48"/>
        <v>13154431</v>
      </c>
      <c r="U994" s="54">
        <f t="shared" si="46"/>
        <v>13154431</v>
      </c>
      <c r="V994" s="24" t="str">
        <f t="shared" si="47"/>
        <v>NA</v>
      </c>
      <c r="W994">
        <v>6</v>
      </c>
    </row>
    <row r="995" spans="10:23" x14ac:dyDescent="0.3">
      <c r="J995">
        <v>14000000</v>
      </c>
      <c r="K995">
        <v>49122319</v>
      </c>
      <c r="M995">
        <v>27000000</v>
      </c>
      <c r="N995">
        <v>26876529</v>
      </c>
      <c r="Q995" t="s">
        <v>3936</v>
      </c>
      <c r="R995">
        <v>100000000</v>
      </c>
      <c r="S995">
        <v>103738726</v>
      </c>
      <c r="T995">
        <f t="shared" si="48"/>
        <v>3738726</v>
      </c>
      <c r="U995" s="54">
        <f t="shared" si="46"/>
        <v>3738726</v>
      </c>
      <c r="V995" s="24" t="str">
        <f t="shared" si="47"/>
        <v>NA</v>
      </c>
      <c r="W995">
        <v>6.1</v>
      </c>
    </row>
    <row r="996" spans="10:23" x14ac:dyDescent="0.3">
      <c r="J996">
        <v>14000000</v>
      </c>
      <c r="K996">
        <v>34700000</v>
      </c>
      <c r="M996">
        <v>40000000</v>
      </c>
      <c r="N996">
        <v>20916309</v>
      </c>
      <c r="Q996" t="s">
        <v>3939</v>
      </c>
      <c r="R996">
        <v>48000000</v>
      </c>
      <c r="S996">
        <v>69304264</v>
      </c>
      <c r="T996">
        <f t="shared" si="48"/>
        <v>21304264</v>
      </c>
      <c r="U996" s="54">
        <f t="shared" si="46"/>
        <v>21304264</v>
      </c>
      <c r="V996" s="24" t="str">
        <f t="shared" si="47"/>
        <v>NA</v>
      </c>
      <c r="W996">
        <v>6.8</v>
      </c>
    </row>
    <row r="997" spans="10:23" x14ac:dyDescent="0.3">
      <c r="J997">
        <v>25000000</v>
      </c>
      <c r="K997">
        <v>109713132</v>
      </c>
      <c r="M997">
        <v>40000000</v>
      </c>
      <c r="N997">
        <v>19151864</v>
      </c>
      <c r="Q997" t="s">
        <v>3942</v>
      </c>
      <c r="R997">
        <v>48000000</v>
      </c>
      <c r="S997">
        <v>29781453</v>
      </c>
      <c r="T997">
        <f t="shared" si="48"/>
        <v>-18218547</v>
      </c>
      <c r="U997" s="54" t="str">
        <f t="shared" si="46"/>
        <v>NA</v>
      </c>
      <c r="V997" s="24">
        <f t="shared" si="47"/>
        <v>-18218547</v>
      </c>
      <c r="W997">
        <v>6.4</v>
      </c>
    </row>
    <row r="998" spans="10:23" x14ac:dyDescent="0.3">
      <c r="J998">
        <v>24000000</v>
      </c>
      <c r="K998">
        <v>70269171</v>
      </c>
      <c r="M998">
        <v>20000000</v>
      </c>
      <c r="N998">
        <v>18882880</v>
      </c>
      <c r="Q998" t="s">
        <v>3947</v>
      </c>
      <c r="R998">
        <v>47000000</v>
      </c>
      <c r="S998">
        <v>15519841</v>
      </c>
      <c r="T998">
        <f t="shared" si="48"/>
        <v>-31480159</v>
      </c>
      <c r="U998" s="54" t="str">
        <f t="shared" si="46"/>
        <v>NA</v>
      </c>
      <c r="V998" s="24">
        <f t="shared" si="47"/>
        <v>-31480159</v>
      </c>
      <c r="W998">
        <v>4.5</v>
      </c>
    </row>
    <row r="999" spans="10:23" x14ac:dyDescent="0.3">
      <c r="J999">
        <v>24000000</v>
      </c>
      <c r="K999">
        <v>101334374</v>
      </c>
      <c r="M999">
        <v>20000000</v>
      </c>
      <c r="N999">
        <v>8500000</v>
      </c>
      <c r="Q999" t="s">
        <v>3950</v>
      </c>
      <c r="R999">
        <v>47000000</v>
      </c>
      <c r="S999">
        <v>5600000</v>
      </c>
      <c r="T999">
        <f t="shared" si="48"/>
        <v>-41400000</v>
      </c>
      <c r="U999" s="54" t="str">
        <f t="shared" si="46"/>
        <v>NA</v>
      </c>
      <c r="V999" s="24">
        <f t="shared" si="47"/>
        <v>-41400000</v>
      </c>
      <c r="W999">
        <v>5.8</v>
      </c>
    </row>
    <row r="1000" spans="10:23" x14ac:dyDescent="0.3">
      <c r="J1000">
        <v>24000000</v>
      </c>
      <c r="K1000">
        <v>65182182</v>
      </c>
      <c r="M1000">
        <v>30000000</v>
      </c>
      <c r="N1000">
        <v>18252684</v>
      </c>
      <c r="Q1000" t="s">
        <v>3955</v>
      </c>
      <c r="R1000">
        <v>46000000</v>
      </c>
      <c r="S1000">
        <v>126805112</v>
      </c>
      <c r="T1000">
        <f t="shared" si="48"/>
        <v>80805112</v>
      </c>
      <c r="U1000" s="54">
        <f t="shared" si="46"/>
        <v>80805112</v>
      </c>
      <c r="V1000" s="24" t="str">
        <f t="shared" si="47"/>
        <v>NA</v>
      </c>
      <c r="W1000">
        <v>6.3</v>
      </c>
    </row>
    <row r="1001" spans="10:23" x14ac:dyDescent="0.3">
      <c r="J1001">
        <v>24000000</v>
      </c>
      <c r="K1001">
        <v>57262492</v>
      </c>
      <c r="M1001">
        <v>20000000</v>
      </c>
      <c r="N1001">
        <v>19661987</v>
      </c>
      <c r="Q1001" t="s">
        <v>3958</v>
      </c>
      <c r="R1001">
        <v>48000000</v>
      </c>
      <c r="S1001">
        <v>93607673</v>
      </c>
      <c r="T1001">
        <f t="shared" si="48"/>
        <v>45607673</v>
      </c>
      <c r="U1001" s="54">
        <f t="shared" si="46"/>
        <v>45607673</v>
      </c>
      <c r="V1001" s="24" t="str">
        <f t="shared" si="47"/>
        <v>NA</v>
      </c>
      <c r="W1001">
        <v>5.7</v>
      </c>
    </row>
    <row r="1002" spans="10:23" x14ac:dyDescent="0.3">
      <c r="J1002">
        <v>8200000</v>
      </c>
      <c r="K1002">
        <v>80000000</v>
      </c>
      <c r="M1002">
        <v>20000000</v>
      </c>
      <c r="N1002">
        <v>17803796</v>
      </c>
      <c r="Q1002" t="s">
        <v>3960</v>
      </c>
      <c r="R1002">
        <v>46000000</v>
      </c>
      <c r="S1002">
        <v>67263182</v>
      </c>
      <c r="T1002">
        <f t="shared" si="48"/>
        <v>21263182</v>
      </c>
      <c r="U1002" s="54">
        <f t="shared" si="46"/>
        <v>21263182</v>
      </c>
      <c r="V1002" s="24" t="str">
        <f t="shared" si="47"/>
        <v>NA</v>
      </c>
      <c r="W1002">
        <v>7.2</v>
      </c>
    </row>
    <row r="1003" spans="10:23" x14ac:dyDescent="0.3">
      <c r="J1003">
        <v>24000000</v>
      </c>
      <c r="K1003">
        <v>74608545</v>
      </c>
      <c r="M1003">
        <v>20000000</v>
      </c>
      <c r="N1003">
        <v>17529157</v>
      </c>
      <c r="Q1003" t="s">
        <v>3963</v>
      </c>
      <c r="R1003">
        <v>45000000</v>
      </c>
      <c r="S1003">
        <v>92001027</v>
      </c>
      <c r="T1003">
        <f t="shared" si="48"/>
        <v>47001027</v>
      </c>
      <c r="U1003" s="54">
        <f t="shared" si="46"/>
        <v>47001027</v>
      </c>
      <c r="V1003" s="24" t="str">
        <f t="shared" si="47"/>
        <v>NA</v>
      </c>
      <c r="W1003">
        <v>7.6</v>
      </c>
    </row>
    <row r="1004" spans="10:23" x14ac:dyDescent="0.3">
      <c r="J1004">
        <v>24000000</v>
      </c>
      <c r="K1004">
        <v>41895491</v>
      </c>
      <c r="M1004">
        <v>20000000</v>
      </c>
      <c r="N1004">
        <v>18081626</v>
      </c>
      <c r="Q1004" t="s">
        <v>3965</v>
      </c>
      <c r="R1004">
        <v>47000000</v>
      </c>
      <c r="S1004">
        <v>10539414</v>
      </c>
      <c r="T1004">
        <f t="shared" si="48"/>
        <v>-36460586</v>
      </c>
      <c r="U1004" s="54" t="str">
        <f t="shared" si="46"/>
        <v>NA</v>
      </c>
      <c r="V1004" s="24">
        <f t="shared" si="47"/>
        <v>-36460586</v>
      </c>
      <c r="W1004">
        <v>4.7</v>
      </c>
    </row>
    <row r="1005" spans="10:23" x14ac:dyDescent="0.3">
      <c r="J1005">
        <v>24000000</v>
      </c>
      <c r="K1005">
        <v>39989008</v>
      </c>
      <c r="M1005">
        <v>20000000</v>
      </c>
      <c r="N1005">
        <v>17518220</v>
      </c>
      <c r="Q1005" t="s">
        <v>3969</v>
      </c>
      <c r="R1005">
        <v>46000000</v>
      </c>
      <c r="S1005">
        <v>58918501</v>
      </c>
      <c r="T1005">
        <f t="shared" si="48"/>
        <v>12918501</v>
      </c>
      <c r="U1005" s="54">
        <f t="shared" si="46"/>
        <v>12918501</v>
      </c>
      <c r="V1005" s="24" t="str">
        <f t="shared" si="47"/>
        <v>NA</v>
      </c>
      <c r="W1005">
        <v>6.6</v>
      </c>
    </row>
    <row r="1006" spans="10:23" x14ac:dyDescent="0.3">
      <c r="J1006">
        <v>24000000</v>
      </c>
      <c r="K1006">
        <v>32662299</v>
      </c>
      <c r="M1006">
        <v>20000000</v>
      </c>
      <c r="N1006">
        <v>17104669</v>
      </c>
      <c r="Q1006" t="s">
        <v>3971</v>
      </c>
      <c r="R1006">
        <v>45000000</v>
      </c>
      <c r="S1006">
        <v>181395380</v>
      </c>
      <c r="T1006">
        <f t="shared" si="48"/>
        <v>136395380</v>
      </c>
      <c r="U1006" s="54">
        <f t="shared" si="46"/>
        <v>136395380</v>
      </c>
      <c r="V1006" s="24" t="str">
        <f t="shared" si="47"/>
        <v>NA</v>
      </c>
      <c r="W1006">
        <v>6.8</v>
      </c>
    </row>
    <row r="1007" spans="10:23" x14ac:dyDescent="0.3">
      <c r="J1007">
        <v>24000000</v>
      </c>
      <c r="K1007">
        <v>31452765</v>
      </c>
      <c r="M1007">
        <v>35000000</v>
      </c>
      <c r="N1007">
        <v>16988996</v>
      </c>
      <c r="Q1007" t="s">
        <v>3975</v>
      </c>
      <c r="R1007">
        <v>25000000</v>
      </c>
      <c r="S1007">
        <v>14946229</v>
      </c>
      <c r="T1007">
        <f t="shared" si="48"/>
        <v>-10053771</v>
      </c>
      <c r="U1007" s="54" t="str">
        <f t="shared" si="46"/>
        <v>NA</v>
      </c>
      <c r="V1007" s="24">
        <f t="shared" si="47"/>
        <v>-10053771</v>
      </c>
      <c r="W1007">
        <v>7.3</v>
      </c>
    </row>
    <row r="1008" spans="10:23" x14ac:dyDescent="0.3">
      <c r="J1008">
        <v>24000000</v>
      </c>
      <c r="K1008">
        <v>25167270</v>
      </c>
      <c r="M1008">
        <v>20000000</v>
      </c>
      <c r="N1008">
        <v>15797907</v>
      </c>
      <c r="Q1008" t="s">
        <v>3980</v>
      </c>
      <c r="R1008">
        <v>45000000</v>
      </c>
      <c r="S1008">
        <v>130512915</v>
      </c>
      <c r="T1008">
        <f t="shared" si="48"/>
        <v>85512915</v>
      </c>
      <c r="U1008" s="54">
        <f t="shared" si="46"/>
        <v>85512915</v>
      </c>
      <c r="V1008" s="24" t="str">
        <f t="shared" si="47"/>
        <v>NA</v>
      </c>
      <c r="W1008">
        <v>4.8</v>
      </c>
    </row>
    <row r="1009" spans="10:23" x14ac:dyDescent="0.3">
      <c r="J1009">
        <v>25000000</v>
      </c>
      <c r="K1009">
        <v>32416109</v>
      </c>
      <c r="M1009">
        <v>20000000</v>
      </c>
      <c r="N1009">
        <v>16248701</v>
      </c>
      <c r="Q1009" t="s">
        <v>3982</v>
      </c>
      <c r="R1009">
        <v>45000000</v>
      </c>
      <c r="S1009">
        <v>139852971</v>
      </c>
      <c r="T1009">
        <f t="shared" si="48"/>
        <v>94852971</v>
      </c>
      <c r="U1009" s="54">
        <f t="shared" si="46"/>
        <v>94852971</v>
      </c>
      <c r="V1009" s="24" t="str">
        <f t="shared" si="47"/>
        <v>NA</v>
      </c>
      <c r="W1009">
        <v>6.3</v>
      </c>
    </row>
    <row r="1010" spans="10:23" x14ac:dyDescent="0.3">
      <c r="J1010">
        <v>24000000</v>
      </c>
      <c r="K1010">
        <v>28871190</v>
      </c>
      <c r="M1010">
        <v>20000000</v>
      </c>
      <c r="N1010">
        <v>15712072</v>
      </c>
      <c r="Q1010" t="s">
        <v>3985</v>
      </c>
      <c r="R1010">
        <v>48000000</v>
      </c>
      <c r="S1010">
        <v>110000082</v>
      </c>
      <c r="T1010">
        <f t="shared" si="48"/>
        <v>62000082</v>
      </c>
      <c r="U1010" s="54">
        <f t="shared" si="46"/>
        <v>62000082</v>
      </c>
      <c r="V1010" s="24" t="str">
        <f t="shared" si="47"/>
        <v>NA</v>
      </c>
      <c r="W1010">
        <v>5.5</v>
      </c>
    </row>
    <row r="1011" spans="10:23" x14ac:dyDescent="0.3">
      <c r="J1011">
        <v>24000000</v>
      </c>
      <c r="K1011">
        <v>25003072</v>
      </c>
      <c r="M1011">
        <v>20000000</v>
      </c>
      <c r="N1011">
        <v>15408822</v>
      </c>
      <c r="Q1011" t="s">
        <v>3991</v>
      </c>
      <c r="R1011">
        <v>45000000</v>
      </c>
      <c r="S1011">
        <v>106807667</v>
      </c>
      <c r="T1011">
        <f t="shared" si="48"/>
        <v>61807667</v>
      </c>
      <c r="U1011" s="54">
        <f t="shared" si="46"/>
        <v>61807667</v>
      </c>
      <c r="V1011" s="24" t="str">
        <f t="shared" si="47"/>
        <v>NA</v>
      </c>
      <c r="W1011">
        <v>6.2</v>
      </c>
    </row>
    <row r="1012" spans="10:23" x14ac:dyDescent="0.3">
      <c r="J1012">
        <v>23600000</v>
      </c>
      <c r="K1012">
        <v>75590286</v>
      </c>
      <c r="M1012">
        <v>20000000</v>
      </c>
      <c r="N1012">
        <v>15464026</v>
      </c>
      <c r="Q1012" t="s">
        <v>3996</v>
      </c>
      <c r="R1012">
        <v>45000000</v>
      </c>
      <c r="S1012">
        <v>101702060</v>
      </c>
      <c r="T1012">
        <f t="shared" si="48"/>
        <v>56702060</v>
      </c>
      <c r="U1012" s="54">
        <f t="shared" si="46"/>
        <v>56702060</v>
      </c>
      <c r="V1012" s="24" t="str">
        <f t="shared" si="47"/>
        <v>NA</v>
      </c>
      <c r="W1012">
        <v>5.8</v>
      </c>
    </row>
    <row r="1013" spans="10:23" x14ac:dyDescent="0.3">
      <c r="J1013">
        <v>20000000</v>
      </c>
      <c r="K1013">
        <v>161487252</v>
      </c>
      <c r="M1013">
        <v>20000000</v>
      </c>
      <c r="N1013">
        <v>8000000</v>
      </c>
      <c r="Q1013" t="s">
        <v>3999</v>
      </c>
      <c r="R1013">
        <v>40000000</v>
      </c>
      <c r="S1013">
        <v>95149435</v>
      </c>
      <c r="T1013">
        <f t="shared" si="48"/>
        <v>55149435</v>
      </c>
      <c r="U1013" s="54">
        <f t="shared" si="46"/>
        <v>55149435</v>
      </c>
      <c r="V1013" s="24" t="str">
        <f t="shared" si="47"/>
        <v>NA</v>
      </c>
      <c r="W1013">
        <v>5.7</v>
      </c>
    </row>
    <row r="1014" spans="10:23" x14ac:dyDescent="0.3">
      <c r="J1014">
        <v>18000000</v>
      </c>
      <c r="K1014">
        <v>290158751</v>
      </c>
      <c r="M1014">
        <v>25000000</v>
      </c>
      <c r="N1014">
        <v>14174654</v>
      </c>
      <c r="Q1014" t="s">
        <v>4001</v>
      </c>
      <c r="R1014">
        <v>45000000</v>
      </c>
      <c r="S1014">
        <v>100768056</v>
      </c>
      <c r="T1014">
        <f t="shared" si="48"/>
        <v>55768056</v>
      </c>
      <c r="U1014" s="54">
        <f t="shared" si="46"/>
        <v>55768056</v>
      </c>
      <c r="V1014" s="24" t="str">
        <f t="shared" si="47"/>
        <v>NA</v>
      </c>
      <c r="W1014">
        <v>6.5</v>
      </c>
    </row>
    <row r="1015" spans="10:23" x14ac:dyDescent="0.3">
      <c r="J1015">
        <v>19000000</v>
      </c>
      <c r="K1015">
        <v>65807024</v>
      </c>
      <c r="M1015">
        <v>27000000</v>
      </c>
      <c r="N1015">
        <v>15988876</v>
      </c>
      <c r="Q1015" t="s">
        <v>4003</v>
      </c>
      <c r="R1015">
        <v>45000000</v>
      </c>
      <c r="S1015">
        <v>92115211</v>
      </c>
      <c r="T1015">
        <f t="shared" si="48"/>
        <v>47115211</v>
      </c>
      <c r="U1015" s="54">
        <f t="shared" si="46"/>
        <v>47115211</v>
      </c>
      <c r="V1015" s="24" t="str">
        <f t="shared" si="47"/>
        <v>NA</v>
      </c>
      <c r="W1015">
        <v>6.7</v>
      </c>
    </row>
    <row r="1016" spans="10:23" x14ac:dyDescent="0.3">
      <c r="J1016">
        <v>23000000</v>
      </c>
      <c r="K1016">
        <v>86930411</v>
      </c>
      <c r="M1016">
        <v>20000000</v>
      </c>
      <c r="N1016">
        <v>13801755</v>
      </c>
      <c r="Q1016" t="s">
        <v>4006</v>
      </c>
      <c r="R1016">
        <v>45000000</v>
      </c>
      <c r="S1016">
        <v>93452056</v>
      </c>
      <c r="T1016">
        <f t="shared" si="48"/>
        <v>48452056</v>
      </c>
      <c r="U1016" s="54">
        <f t="shared" si="46"/>
        <v>48452056</v>
      </c>
      <c r="V1016" s="24" t="str">
        <f t="shared" si="47"/>
        <v>NA</v>
      </c>
      <c r="W1016">
        <v>7.4</v>
      </c>
    </row>
    <row r="1017" spans="10:23" x14ac:dyDescent="0.3">
      <c r="J1017">
        <v>23000000</v>
      </c>
      <c r="K1017">
        <v>53302314</v>
      </c>
      <c r="M1017">
        <v>20000000</v>
      </c>
      <c r="N1017">
        <v>13987482</v>
      </c>
      <c r="Q1017" t="s">
        <v>4009</v>
      </c>
      <c r="R1017">
        <v>45000000</v>
      </c>
      <c r="S1017">
        <v>83287363</v>
      </c>
      <c r="T1017">
        <f t="shared" si="48"/>
        <v>38287363</v>
      </c>
      <c r="U1017" s="54">
        <f t="shared" si="46"/>
        <v>38287363</v>
      </c>
      <c r="V1017" s="24" t="str">
        <f t="shared" si="47"/>
        <v>NA</v>
      </c>
      <c r="W1017">
        <v>6.9</v>
      </c>
    </row>
    <row r="1018" spans="10:23" x14ac:dyDescent="0.3">
      <c r="J1018">
        <v>12500000</v>
      </c>
      <c r="K1018">
        <v>40962534</v>
      </c>
      <c r="M1018">
        <v>20000000</v>
      </c>
      <c r="N1018">
        <v>14291570</v>
      </c>
      <c r="Q1018" t="s">
        <v>4012</v>
      </c>
      <c r="R1018">
        <v>60000000</v>
      </c>
      <c r="S1018">
        <v>82931301</v>
      </c>
      <c r="T1018">
        <f t="shared" si="48"/>
        <v>22931301</v>
      </c>
      <c r="U1018" s="54">
        <f t="shared" si="46"/>
        <v>22931301</v>
      </c>
      <c r="V1018" s="24" t="str">
        <f t="shared" si="47"/>
        <v>NA</v>
      </c>
      <c r="W1018">
        <v>5.5</v>
      </c>
    </row>
    <row r="1019" spans="10:23" x14ac:dyDescent="0.3">
      <c r="J1019">
        <v>23000000</v>
      </c>
      <c r="K1019">
        <v>39235088</v>
      </c>
      <c r="M1019">
        <v>40000000</v>
      </c>
      <c r="N1019">
        <v>12181484</v>
      </c>
      <c r="Q1019" t="s">
        <v>4015</v>
      </c>
      <c r="R1019">
        <v>46000000</v>
      </c>
      <c r="S1019">
        <v>60962878</v>
      </c>
      <c r="T1019">
        <f t="shared" si="48"/>
        <v>14962878</v>
      </c>
      <c r="U1019" s="54">
        <f t="shared" si="46"/>
        <v>14962878</v>
      </c>
      <c r="V1019" s="24" t="str">
        <f t="shared" si="47"/>
        <v>NA</v>
      </c>
      <c r="W1019">
        <v>8.1</v>
      </c>
    </row>
    <row r="1020" spans="10:23" x14ac:dyDescent="0.3">
      <c r="J1020">
        <v>23000000</v>
      </c>
      <c r="K1020">
        <v>27338033</v>
      </c>
      <c r="M1020">
        <v>20000000</v>
      </c>
      <c r="N1020">
        <v>13630226</v>
      </c>
      <c r="Q1020" t="s">
        <v>4018</v>
      </c>
      <c r="R1020">
        <v>45000000</v>
      </c>
      <c r="S1020">
        <v>76261036</v>
      </c>
      <c r="T1020">
        <f t="shared" si="48"/>
        <v>31261036</v>
      </c>
      <c r="U1020" s="54">
        <f t="shared" si="46"/>
        <v>31261036</v>
      </c>
      <c r="V1020" s="24" t="str">
        <f t="shared" si="47"/>
        <v>NA</v>
      </c>
      <c r="W1020">
        <v>7.7</v>
      </c>
    </row>
    <row r="1021" spans="10:23" x14ac:dyDescent="0.3">
      <c r="J1021">
        <v>23000000</v>
      </c>
      <c r="K1021">
        <v>25556065</v>
      </c>
      <c r="M1021">
        <v>20000000</v>
      </c>
      <c r="N1021">
        <v>13383737</v>
      </c>
      <c r="Q1021" t="s">
        <v>4021</v>
      </c>
      <c r="R1021">
        <v>45000000</v>
      </c>
      <c r="S1021">
        <v>71423726</v>
      </c>
      <c r="T1021">
        <f t="shared" si="48"/>
        <v>26423726</v>
      </c>
      <c r="U1021" s="54">
        <f t="shared" si="46"/>
        <v>26423726</v>
      </c>
      <c r="V1021" s="24" t="str">
        <f t="shared" si="47"/>
        <v>NA</v>
      </c>
      <c r="W1021">
        <v>7.3</v>
      </c>
    </row>
    <row r="1022" spans="10:23" x14ac:dyDescent="0.3">
      <c r="J1022">
        <v>25000000</v>
      </c>
      <c r="K1022">
        <v>71975611</v>
      </c>
      <c r="M1022">
        <v>20000000</v>
      </c>
      <c r="N1022">
        <v>13391174</v>
      </c>
      <c r="Q1022" t="s">
        <v>4025</v>
      </c>
      <c r="R1022">
        <v>45000000</v>
      </c>
      <c r="S1022">
        <v>71277420</v>
      </c>
      <c r="T1022">
        <f t="shared" si="48"/>
        <v>26277420</v>
      </c>
      <c r="U1022" s="54">
        <f t="shared" si="46"/>
        <v>26277420</v>
      </c>
      <c r="V1022" s="24" t="str">
        <f t="shared" si="47"/>
        <v>NA</v>
      </c>
      <c r="W1022">
        <v>5.2</v>
      </c>
    </row>
    <row r="1023" spans="10:23" x14ac:dyDescent="0.3">
      <c r="J1023">
        <v>22700000</v>
      </c>
      <c r="K1023">
        <v>38119483</v>
      </c>
      <c r="M1023">
        <v>30000000</v>
      </c>
      <c r="N1023">
        <v>12987647</v>
      </c>
      <c r="Q1023" t="s">
        <v>4027</v>
      </c>
      <c r="R1023">
        <v>45000000</v>
      </c>
      <c r="S1023">
        <v>88625922</v>
      </c>
      <c r="T1023">
        <f t="shared" si="48"/>
        <v>43625922</v>
      </c>
      <c r="U1023" s="54">
        <f t="shared" si="46"/>
        <v>43625922</v>
      </c>
      <c r="V1023" s="24" t="str">
        <f t="shared" si="47"/>
        <v>NA</v>
      </c>
      <c r="W1023">
        <v>7.1</v>
      </c>
    </row>
    <row r="1024" spans="10:23" x14ac:dyDescent="0.3">
      <c r="J1024">
        <v>22000000</v>
      </c>
      <c r="K1024">
        <v>217631306</v>
      </c>
      <c r="M1024">
        <v>22000000</v>
      </c>
      <c r="N1024">
        <v>12469811</v>
      </c>
      <c r="Q1024" t="s">
        <v>4031</v>
      </c>
      <c r="R1024">
        <v>45000000</v>
      </c>
      <c r="S1024">
        <v>70001065</v>
      </c>
      <c r="T1024">
        <f t="shared" si="48"/>
        <v>25001065</v>
      </c>
      <c r="U1024" s="54">
        <f t="shared" si="46"/>
        <v>25001065</v>
      </c>
      <c r="V1024" s="24" t="str">
        <f t="shared" si="47"/>
        <v>NA</v>
      </c>
      <c r="W1024">
        <v>7.1</v>
      </c>
    </row>
    <row r="1025" spans="10:23" x14ac:dyDescent="0.3">
      <c r="J1025">
        <v>23000000</v>
      </c>
      <c r="K1025">
        <v>176483808</v>
      </c>
      <c r="M1025">
        <v>20000000</v>
      </c>
      <c r="N1025">
        <v>12398628</v>
      </c>
      <c r="Q1025" t="s">
        <v>4034</v>
      </c>
      <c r="R1025">
        <v>30000000</v>
      </c>
      <c r="S1025">
        <v>67253092</v>
      </c>
      <c r="T1025">
        <f t="shared" si="48"/>
        <v>37253092</v>
      </c>
      <c r="U1025" s="54">
        <f t="shared" si="46"/>
        <v>37253092</v>
      </c>
      <c r="V1025" s="24" t="str">
        <f t="shared" si="47"/>
        <v>NA</v>
      </c>
      <c r="W1025">
        <v>7.2</v>
      </c>
    </row>
    <row r="1026" spans="10:23" x14ac:dyDescent="0.3">
      <c r="J1026">
        <v>22000000</v>
      </c>
      <c r="K1026">
        <v>144833357</v>
      </c>
      <c r="M1026">
        <v>20000000</v>
      </c>
      <c r="N1026">
        <v>13214030</v>
      </c>
      <c r="Q1026" t="s">
        <v>4038</v>
      </c>
      <c r="R1026">
        <v>45000000</v>
      </c>
      <c r="S1026">
        <v>66790248</v>
      </c>
      <c r="T1026">
        <f t="shared" si="48"/>
        <v>21790248</v>
      </c>
      <c r="U1026" s="54">
        <f t="shared" si="46"/>
        <v>21790248</v>
      </c>
      <c r="V1026" s="24" t="str">
        <f t="shared" si="47"/>
        <v>NA</v>
      </c>
      <c r="W1026">
        <v>6.5</v>
      </c>
    </row>
    <row r="1027" spans="10:23" x14ac:dyDescent="0.3">
      <c r="J1027">
        <v>20000000</v>
      </c>
      <c r="K1027">
        <v>75597042</v>
      </c>
      <c r="M1027">
        <v>22000000</v>
      </c>
      <c r="N1027">
        <v>12232937</v>
      </c>
      <c r="Q1027" t="s">
        <v>4043</v>
      </c>
      <c r="R1027">
        <v>45000000</v>
      </c>
      <c r="S1027">
        <v>65557989</v>
      </c>
      <c r="T1027">
        <f t="shared" si="48"/>
        <v>20557989</v>
      </c>
      <c r="U1027" s="54">
        <f t="shared" ref="U1027:U1090" si="49">IF(T1027&gt;0,T1027,"NA")</f>
        <v>20557989</v>
      </c>
      <c r="V1027" s="24" t="str">
        <f t="shared" ref="V1027:V1090" si="50">IF(T1027&lt;0,T1027,"NA")</f>
        <v>NA</v>
      </c>
      <c r="W1027">
        <v>4.5999999999999996</v>
      </c>
    </row>
    <row r="1028" spans="10:23" x14ac:dyDescent="0.3">
      <c r="J1028">
        <v>22000000</v>
      </c>
      <c r="K1028">
        <v>90636983</v>
      </c>
      <c r="M1028">
        <v>20000000</v>
      </c>
      <c r="N1028">
        <v>12134420</v>
      </c>
      <c r="Q1028" t="s">
        <v>4048</v>
      </c>
      <c r="R1028">
        <v>45000000</v>
      </c>
      <c r="S1028">
        <v>60786269</v>
      </c>
      <c r="T1028">
        <f t="shared" ref="T1028:T1091" si="51">S1028-R1028</f>
        <v>15786269</v>
      </c>
      <c r="U1028" s="54">
        <f t="shared" si="49"/>
        <v>15786269</v>
      </c>
      <c r="V1028" s="24" t="str">
        <f t="shared" si="50"/>
        <v>NA</v>
      </c>
      <c r="W1028">
        <v>5.6</v>
      </c>
    </row>
    <row r="1029" spans="10:23" x14ac:dyDescent="0.3">
      <c r="J1029">
        <v>35000000</v>
      </c>
      <c r="K1029">
        <v>70960517</v>
      </c>
      <c r="M1029">
        <v>20000000</v>
      </c>
      <c r="N1029">
        <v>11784000</v>
      </c>
      <c r="Q1029" t="s">
        <v>4052</v>
      </c>
      <c r="R1029">
        <v>45000000</v>
      </c>
      <c r="S1029">
        <v>59365105</v>
      </c>
      <c r="T1029">
        <f t="shared" si="51"/>
        <v>14365105</v>
      </c>
      <c r="U1029" s="54">
        <f t="shared" si="49"/>
        <v>14365105</v>
      </c>
      <c r="V1029" s="24" t="str">
        <f t="shared" si="50"/>
        <v>NA</v>
      </c>
      <c r="W1029">
        <v>7.7</v>
      </c>
    </row>
    <row r="1030" spans="10:23" x14ac:dyDescent="0.3">
      <c r="J1030">
        <v>22000000</v>
      </c>
      <c r="K1030">
        <v>55762229</v>
      </c>
      <c r="M1030">
        <v>20000000</v>
      </c>
      <c r="N1030">
        <v>11169531</v>
      </c>
      <c r="Q1030" t="s">
        <v>4056</v>
      </c>
      <c r="R1030">
        <v>120000000</v>
      </c>
      <c r="S1030">
        <v>162792677</v>
      </c>
      <c r="T1030">
        <f t="shared" si="51"/>
        <v>42792677</v>
      </c>
      <c r="U1030" s="54">
        <f t="shared" si="49"/>
        <v>42792677</v>
      </c>
      <c r="V1030" s="24" t="str">
        <f t="shared" si="50"/>
        <v>NA</v>
      </c>
      <c r="W1030">
        <v>7.2</v>
      </c>
    </row>
    <row r="1031" spans="10:23" x14ac:dyDescent="0.3">
      <c r="J1031">
        <v>22000000</v>
      </c>
      <c r="K1031">
        <v>54235441</v>
      </c>
      <c r="M1031">
        <v>20000000</v>
      </c>
      <c r="N1031">
        <v>11034436</v>
      </c>
      <c r="Q1031" t="s">
        <v>4059</v>
      </c>
      <c r="R1031">
        <v>35000000</v>
      </c>
      <c r="S1031">
        <v>31598308</v>
      </c>
      <c r="T1031">
        <f t="shared" si="51"/>
        <v>-3401692</v>
      </c>
      <c r="U1031" s="54" t="str">
        <f t="shared" si="49"/>
        <v>NA</v>
      </c>
      <c r="V1031" s="24">
        <f t="shared" si="50"/>
        <v>-3401692</v>
      </c>
      <c r="W1031">
        <v>6.8</v>
      </c>
    </row>
    <row r="1032" spans="10:23" x14ac:dyDescent="0.3">
      <c r="J1032">
        <v>22000000</v>
      </c>
      <c r="K1032">
        <v>50728000</v>
      </c>
      <c r="M1032">
        <v>20000000</v>
      </c>
      <c r="N1032">
        <v>12626905</v>
      </c>
      <c r="Q1032" t="s">
        <v>4062</v>
      </c>
      <c r="R1032">
        <v>45000000</v>
      </c>
      <c r="S1032">
        <v>57362581</v>
      </c>
      <c r="T1032">
        <f t="shared" si="51"/>
        <v>12362581</v>
      </c>
      <c r="U1032" s="54">
        <f t="shared" si="49"/>
        <v>12362581</v>
      </c>
      <c r="V1032" s="24" t="str">
        <f t="shared" si="50"/>
        <v>NA</v>
      </c>
      <c r="W1032">
        <v>5.4</v>
      </c>
    </row>
    <row r="1033" spans="10:23" x14ac:dyDescent="0.3">
      <c r="J1033">
        <v>22000000</v>
      </c>
      <c r="K1033">
        <v>40270895</v>
      </c>
      <c r="M1033">
        <v>20000000</v>
      </c>
      <c r="N1033">
        <v>10569071</v>
      </c>
      <c r="Q1033" t="s">
        <v>4067</v>
      </c>
      <c r="R1033">
        <v>45000000</v>
      </c>
      <c r="S1033">
        <v>53854588</v>
      </c>
      <c r="T1033">
        <f t="shared" si="51"/>
        <v>8854588</v>
      </c>
      <c r="U1033" s="54">
        <f t="shared" si="49"/>
        <v>8854588</v>
      </c>
      <c r="V1033" s="24" t="str">
        <f t="shared" si="50"/>
        <v>NA</v>
      </c>
      <c r="W1033">
        <v>6.3</v>
      </c>
    </row>
    <row r="1034" spans="10:23" x14ac:dyDescent="0.3">
      <c r="J1034">
        <v>22000000</v>
      </c>
      <c r="K1034">
        <v>59696176</v>
      </c>
      <c r="M1034">
        <v>20000000</v>
      </c>
      <c r="N1034">
        <v>10544143</v>
      </c>
      <c r="Q1034" t="s">
        <v>4070</v>
      </c>
      <c r="R1034">
        <v>45000000</v>
      </c>
      <c r="S1034">
        <v>52580895</v>
      </c>
      <c r="T1034">
        <f t="shared" si="51"/>
        <v>7580895</v>
      </c>
      <c r="U1034" s="54">
        <f t="shared" si="49"/>
        <v>7580895</v>
      </c>
      <c r="V1034" s="24" t="str">
        <f t="shared" si="50"/>
        <v>NA</v>
      </c>
      <c r="W1034">
        <v>5.6</v>
      </c>
    </row>
    <row r="1035" spans="10:23" x14ac:dyDescent="0.3">
      <c r="J1035">
        <v>22000000</v>
      </c>
      <c r="K1035">
        <v>51483949</v>
      </c>
      <c r="M1035">
        <v>20000000</v>
      </c>
      <c r="N1035">
        <v>13650738</v>
      </c>
      <c r="Q1035" t="s">
        <v>4072</v>
      </c>
      <c r="R1035">
        <v>50000000</v>
      </c>
      <c r="S1035">
        <v>51019112</v>
      </c>
      <c r="T1035">
        <f t="shared" si="51"/>
        <v>1019112</v>
      </c>
      <c r="U1035" s="54">
        <f t="shared" si="49"/>
        <v>1019112</v>
      </c>
      <c r="V1035" s="24" t="str">
        <f t="shared" si="50"/>
        <v>NA</v>
      </c>
      <c r="W1035">
        <v>6.8</v>
      </c>
    </row>
    <row r="1036" spans="10:23" x14ac:dyDescent="0.3">
      <c r="J1036">
        <v>22000000</v>
      </c>
      <c r="K1036">
        <v>36020063</v>
      </c>
      <c r="M1036">
        <v>20000000</v>
      </c>
      <c r="N1036">
        <v>10555348</v>
      </c>
      <c r="Q1036" t="s">
        <v>4075</v>
      </c>
      <c r="R1036">
        <v>26000000</v>
      </c>
      <c r="S1036">
        <v>48114556</v>
      </c>
      <c r="T1036">
        <f t="shared" si="51"/>
        <v>22114556</v>
      </c>
      <c r="U1036" s="54">
        <f t="shared" si="49"/>
        <v>22114556</v>
      </c>
      <c r="V1036" s="24" t="str">
        <f t="shared" si="50"/>
        <v>NA</v>
      </c>
      <c r="W1036">
        <v>4.3</v>
      </c>
    </row>
    <row r="1037" spans="10:23" x14ac:dyDescent="0.3">
      <c r="J1037">
        <v>21000000</v>
      </c>
      <c r="K1037">
        <v>33313582</v>
      </c>
      <c r="M1037">
        <v>20000000</v>
      </c>
      <c r="N1037">
        <v>9714482</v>
      </c>
      <c r="Q1037" t="s">
        <v>4079</v>
      </c>
      <c r="R1037">
        <v>45000000</v>
      </c>
      <c r="S1037">
        <v>50648679</v>
      </c>
      <c r="T1037">
        <f t="shared" si="51"/>
        <v>5648679</v>
      </c>
      <c r="U1037" s="54">
        <f t="shared" si="49"/>
        <v>5648679</v>
      </c>
      <c r="V1037" s="24" t="str">
        <f t="shared" si="50"/>
        <v>NA</v>
      </c>
      <c r="W1037">
        <v>6.3</v>
      </c>
    </row>
    <row r="1038" spans="10:23" x14ac:dyDescent="0.3">
      <c r="J1038">
        <v>22000000</v>
      </c>
      <c r="K1038">
        <v>25842000</v>
      </c>
      <c r="M1038">
        <v>20000000</v>
      </c>
      <c r="N1038">
        <v>9525276</v>
      </c>
      <c r="Q1038" t="s">
        <v>4083</v>
      </c>
      <c r="R1038">
        <v>40000000</v>
      </c>
      <c r="S1038">
        <v>46280507</v>
      </c>
      <c r="T1038">
        <f t="shared" si="51"/>
        <v>6280507</v>
      </c>
      <c r="U1038" s="54">
        <f t="shared" si="49"/>
        <v>6280507</v>
      </c>
      <c r="V1038" s="24" t="str">
        <f t="shared" si="50"/>
        <v>NA</v>
      </c>
      <c r="W1038">
        <v>6.5</v>
      </c>
    </row>
    <row r="1039" spans="10:23" x14ac:dyDescent="0.3">
      <c r="J1039">
        <v>22000000</v>
      </c>
      <c r="K1039">
        <v>22264487</v>
      </c>
      <c r="M1039">
        <v>21000000</v>
      </c>
      <c r="N1039">
        <v>8855646</v>
      </c>
      <c r="Q1039" t="s">
        <v>4086</v>
      </c>
      <c r="R1039">
        <v>45000000</v>
      </c>
      <c r="S1039">
        <v>38360195</v>
      </c>
      <c r="T1039">
        <f t="shared" si="51"/>
        <v>-6639805</v>
      </c>
      <c r="U1039" s="54" t="str">
        <f t="shared" si="49"/>
        <v>NA</v>
      </c>
      <c r="V1039" s="24">
        <f t="shared" si="50"/>
        <v>-6639805</v>
      </c>
      <c r="W1039">
        <v>6.4</v>
      </c>
    </row>
    <row r="1040" spans="10:23" x14ac:dyDescent="0.3">
      <c r="J1040">
        <v>26000000</v>
      </c>
      <c r="K1040">
        <v>30659817</v>
      </c>
      <c r="M1040">
        <v>20000000</v>
      </c>
      <c r="N1040">
        <v>9109322</v>
      </c>
      <c r="Q1040" t="s">
        <v>4088</v>
      </c>
      <c r="R1040">
        <v>45000000</v>
      </c>
      <c r="S1040">
        <v>46815748</v>
      </c>
      <c r="T1040">
        <f t="shared" si="51"/>
        <v>1815748</v>
      </c>
      <c r="U1040" s="54">
        <f t="shared" si="49"/>
        <v>1815748</v>
      </c>
      <c r="V1040" s="24" t="str">
        <f t="shared" si="50"/>
        <v>NA</v>
      </c>
      <c r="W1040">
        <v>6.3</v>
      </c>
    </row>
    <row r="1041" spans="10:23" x14ac:dyDescent="0.3">
      <c r="J1041">
        <v>22000000</v>
      </c>
      <c r="K1041">
        <v>49002815</v>
      </c>
      <c r="M1041">
        <v>33000000</v>
      </c>
      <c r="N1041">
        <v>8326035</v>
      </c>
      <c r="Q1041" t="s">
        <v>4091</v>
      </c>
      <c r="R1041">
        <v>45000000</v>
      </c>
      <c r="S1041">
        <v>35617599</v>
      </c>
      <c r="T1041">
        <f t="shared" si="51"/>
        <v>-9382401</v>
      </c>
      <c r="U1041" s="54" t="str">
        <f t="shared" si="49"/>
        <v>NA</v>
      </c>
      <c r="V1041" s="24">
        <f t="shared" si="50"/>
        <v>-9382401</v>
      </c>
      <c r="W1041">
        <v>5.9</v>
      </c>
    </row>
    <row r="1042" spans="10:23" x14ac:dyDescent="0.3">
      <c r="J1042">
        <v>22000000</v>
      </c>
      <c r="K1042">
        <v>30059386</v>
      </c>
      <c r="M1042">
        <v>20000000</v>
      </c>
      <c r="N1042">
        <v>8104069</v>
      </c>
      <c r="Q1042" t="s">
        <v>4094</v>
      </c>
      <c r="R1042">
        <v>45000000</v>
      </c>
      <c r="S1042">
        <v>47307550</v>
      </c>
      <c r="T1042">
        <f t="shared" si="51"/>
        <v>2307550</v>
      </c>
      <c r="U1042" s="54">
        <f t="shared" si="49"/>
        <v>2307550</v>
      </c>
      <c r="V1042" s="24" t="str">
        <f t="shared" si="50"/>
        <v>NA</v>
      </c>
      <c r="W1042">
        <v>6.5</v>
      </c>
    </row>
    <row r="1043" spans="10:23" x14ac:dyDescent="0.3">
      <c r="J1043">
        <v>22000000</v>
      </c>
      <c r="K1043">
        <v>29997095</v>
      </c>
      <c r="M1043">
        <v>20000000</v>
      </c>
      <c r="N1043">
        <v>8054280</v>
      </c>
      <c r="Q1043" t="s">
        <v>4099</v>
      </c>
      <c r="R1043">
        <v>25000000</v>
      </c>
      <c r="S1043">
        <v>32003620</v>
      </c>
      <c r="T1043">
        <f t="shared" si="51"/>
        <v>7003620</v>
      </c>
      <c r="U1043" s="54">
        <f t="shared" si="49"/>
        <v>7003620</v>
      </c>
      <c r="V1043" s="24" t="str">
        <f t="shared" si="50"/>
        <v>NA</v>
      </c>
      <c r="W1043">
        <v>6.5</v>
      </c>
    </row>
    <row r="1044" spans="10:23" x14ac:dyDescent="0.3">
      <c r="J1044">
        <v>2000000</v>
      </c>
      <c r="K1044">
        <v>13746550</v>
      </c>
      <c r="M1044">
        <v>20000000</v>
      </c>
      <c r="N1044">
        <v>8093318</v>
      </c>
      <c r="Q1044" t="s">
        <v>4104</v>
      </c>
      <c r="R1044">
        <v>35000000</v>
      </c>
      <c r="S1044">
        <v>27972410</v>
      </c>
      <c r="T1044">
        <f t="shared" si="51"/>
        <v>-7027590</v>
      </c>
      <c r="U1044" s="54" t="str">
        <f t="shared" si="49"/>
        <v>NA</v>
      </c>
      <c r="V1044" s="24">
        <f t="shared" si="50"/>
        <v>-7027590</v>
      </c>
      <c r="W1044">
        <v>6.1</v>
      </c>
    </row>
    <row r="1045" spans="10:23" x14ac:dyDescent="0.3">
      <c r="J1045">
        <v>25000000</v>
      </c>
      <c r="K1045">
        <v>49024969</v>
      </c>
      <c r="M1045">
        <v>20000000</v>
      </c>
      <c r="N1045">
        <v>7382993</v>
      </c>
      <c r="Q1045" t="s">
        <v>4109</v>
      </c>
      <c r="R1045">
        <v>50000000</v>
      </c>
      <c r="S1045">
        <v>28133159</v>
      </c>
      <c r="T1045">
        <f t="shared" si="51"/>
        <v>-21866841</v>
      </c>
      <c r="U1045" s="54" t="str">
        <f t="shared" si="49"/>
        <v>NA</v>
      </c>
      <c r="V1045" s="24">
        <f t="shared" si="50"/>
        <v>-21866841</v>
      </c>
      <c r="W1045">
        <v>5.9</v>
      </c>
    </row>
    <row r="1046" spans="10:23" x14ac:dyDescent="0.3">
      <c r="J1046">
        <v>21500000</v>
      </c>
      <c r="K1046">
        <v>22294341</v>
      </c>
      <c r="M1046">
        <v>20000000</v>
      </c>
      <c r="N1046">
        <v>8888355</v>
      </c>
      <c r="Q1046" t="s">
        <v>4112</v>
      </c>
      <c r="R1046">
        <v>40000000</v>
      </c>
      <c r="S1046">
        <v>27400000</v>
      </c>
      <c r="T1046">
        <f t="shared" si="51"/>
        <v>-12600000</v>
      </c>
      <c r="U1046" s="54" t="str">
        <f t="shared" si="49"/>
        <v>NA</v>
      </c>
      <c r="V1046" s="24">
        <f t="shared" si="50"/>
        <v>-12600000</v>
      </c>
      <c r="W1046">
        <v>6.6</v>
      </c>
    </row>
    <row r="1047" spans="10:23" x14ac:dyDescent="0.3">
      <c r="J1047">
        <v>21500000</v>
      </c>
      <c r="K1047">
        <v>24362501</v>
      </c>
      <c r="M1047">
        <v>12000000</v>
      </c>
      <c r="N1047">
        <v>7001720</v>
      </c>
      <c r="Q1047" t="s">
        <v>4116</v>
      </c>
      <c r="R1047">
        <v>45000000</v>
      </c>
      <c r="S1047">
        <v>24343673</v>
      </c>
      <c r="T1047">
        <f t="shared" si="51"/>
        <v>-20656327</v>
      </c>
      <c r="U1047" s="54" t="str">
        <f t="shared" si="49"/>
        <v>NA</v>
      </c>
      <c r="V1047" s="24">
        <f t="shared" si="50"/>
        <v>-20656327</v>
      </c>
      <c r="W1047">
        <v>7.4</v>
      </c>
    </row>
    <row r="1048" spans="10:23" x14ac:dyDescent="0.3">
      <c r="J1048">
        <v>21000000</v>
      </c>
      <c r="K1048">
        <v>46700000</v>
      </c>
      <c r="M1048">
        <v>20000000</v>
      </c>
      <c r="N1048">
        <v>7268659</v>
      </c>
      <c r="Q1048" t="s">
        <v>4121</v>
      </c>
      <c r="R1048">
        <v>35000000</v>
      </c>
      <c r="S1048">
        <v>22877808</v>
      </c>
      <c r="T1048">
        <f t="shared" si="51"/>
        <v>-12122192</v>
      </c>
      <c r="U1048" s="54" t="str">
        <f t="shared" si="49"/>
        <v>NA</v>
      </c>
      <c r="V1048" s="24">
        <f t="shared" si="50"/>
        <v>-12122192</v>
      </c>
      <c r="W1048">
        <v>7.3</v>
      </c>
    </row>
    <row r="1049" spans="10:23" x14ac:dyDescent="0.3">
      <c r="J1049">
        <v>21000000</v>
      </c>
      <c r="K1049">
        <v>52008288</v>
      </c>
      <c r="M1049">
        <v>22000000</v>
      </c>
      <c r="N1049">
        <v>6852144</v>
      </c>
      <c r="Q1049" t="s">
        <v>4124</v>
      </c>
      <c r="R1049">
        <v>52000000</v>
      </c>
      <c r="S1049">
        <v>36883539</v>
      </c>
      <c r="T1049">
        <f t="shared" si="51"/>
        <v>-15116461</v>
      </c>
      <c r="U1049" s="54" t="str">
        <f t="shared" si="49"/>
        <v>NA</v>
      </c>
      <c r="V1049" s="24">
        <f t="shared" si="50"/>
        <v>-15116461</v>
      </c>
      <c r="W1049">
        <v>6.6</v>
      </c>
    </row>
    <row r="1050" spans="10:23" x14ac:dyDescent="0.3">
      <c r="J1050">
        <v>17000000</v>
      </c>
      <c r="K1050">
        <v>42660000</v>
      </c>
      <c r="M1050">
        <v>20000000</v>
      </c>
      <c r="N1050">
        <v>6563357</v>
      </c>
      <c r="Q1050" t="s">
        <v>4126</v>
      </c>
      <c r="R1050">
        <v>70000000</v>
      </c>
      <c r="S1050">
        <v>22531698</v>
      </c>
      <c r="T1050">
        <f t="shared" si="51"/>
        <v>-47468302</v>
      </c>
      <c r="U1050" s="54" t="str">
        <f t="shared" si="49"/>
        <v>NA</v>
      </c>
      <c r="V1050" s="24">
        <f t="shared" si="50"/>
        <v>-47468302</v>
      </c>
      <c r="W1050">
        <v>5.6</v>
      </c>
    </row>
    <row r="1051" spans="10:23" x14ac:dyDescent="0.3">
      <c r="J1051">
        <v>21000000</v>
      </c>
      <c r="K1051">
        <v>40219708</v>
      </c>
      <c r="M1051">
        <v>10000000</v>
      </c>
      <c r="N1051">
        <v>6201757</v>
      </c>
      <c r="Q1051" t="s">
        <v>4130</v>
      </c>
      <c r="R1051">
        <v>45000000</v>
      </c>
      <c r="S1051">
        <v>20400913</v>
      </c>
      <c r="T1051">
        <f t="shared" si="51"/>
        <v>-24599087</v>
      </c>
      <c r="U1051" s="54" t="str">
        <f t="shared" si="49"/>
        <v>NA</v>
      </c>
      <c r="V1051" s="24">
        <f t="shared" si="50"/>
        <v>-24599087</v>
      </c>
      <c r="W1051">
        <v>5.3</v>
      </c>
    </row>
    <row r="1052" spans="10:23" x14ac:dyDescent="0.3">
      <c r="J1052">
        <v>21000000</v>
      </c>
      <c r="K1052">
        <v>132088910</v>
      </c>
      <c r="M1052">
        <v>20000000</v>
      </c>
      <c r="N1052">
        <v>6420319</v>
      </c>
      <c r="Q1052" t="s">
        <v>4134</v>
      </c>
      <c r="R1052">
        <v>45000000</v>
      </c>
      <c r="S1052">
        <v>20101861</v>
      </c>
      <c r="T1052">
        <f t="shared" si="51"/>
        <v>-24898139</v>
      </c>
      <c r="U1052" s="54" t="str">
        <f t="shared" si="49"/>
        <v>NA</v>
      </c>
      <c r="V1052" s="24">
        <f t="shared" si="50"/>
        <v>-24898139</v>
      </c>
      <c r="W1052">
        <v>6</v>
      </c>
    </row>
    <row r="1053" spans="10:23" x14ac:dyDescent="0.3">
      <c r="J1053">
        <v>21000000</v>
      </c>
      <c r="K1053">
        <v>36581633</v>
      </c>
      <c r="M1053">
        <v>15000000</v>
      </c>
      <c r="N1053">
        <v>5702083</v>
      </c>
      <c r="Q1053" t="s">
        <v>4138</v>
      </c>
      <c r="R1053">
        <v>45000000</v>
      </c>
      <c r="S1053">
        <v>25200412</v>
      </c>
      <c r="T1053">
        <f t="shared" si="51"/>
        <v>-19799588</v>
      </c>
      <c r="U1053" s="54" t="str">
        <f t="shared" si="49"/>
        <v>NA</v>
      </c>
      <c r="V1053" s="24">
        <f t="shared" si="50"/>
        <v>-19799588</v>
      </c>
      <c r="W1053">
        <v>5.4</v>
      </c>
    </row>
    <row r="1054" spans="10:23" x14ac:dyDescent="0.3">
      <c r="J1054">
        <v>21000000</v>
      </c>
      <c r="K1054">
        <v>25296447</v>
      </c>
      <c r="M1054">
        <v>8700000</v>
      </c>
      <c r="N1054">
        <v>5480996</v>
      </c>
      <c r="Q1054" t="s">
        <v>4143</v>
      </c>
      <c r="R1054">
        <v>45000000</v>
      </c>
      <c r="S1054">
        <v>19719930</v>
      </c>
      <c r="T1054">
        <f t="shared" si="51"/>
        <v>-25280070</v>
      </c>
      <c r="U1054" s="54" t="str">
        <f t="shared" si="49"/>
        <v>NA</v>
      </c>
      <c r="V1054" s="24">
        <f t="shared" si="50"/>
        <v>-25280070</v>
      </c>
      <c r="W1054">
        <v>6.8</v>
      </c>
    </row>
    <row r="1055" spans="10:23" x14ac:dyDescent="0.3">
      <c r="J1055">
        <v>20000000</v>
      </c>
      <c r="K1055">
        <v>24848292</v>
      </c>
      <c r="M1055">
        <v>20000000</v>
      </c>
      <c r="N1055">
        <v>6002756</v>
      </c>
      <c r="Q1055" t="s">
        <v>4149</v>
      </c>
      <c r="R1055">
        <v>45000000</v>
      </c>
      <c r="S1055">
        <v>19377727</v>
      </c>
      <c r="T1055">
        <f t="shared" si="51"/>
        <v>-25622273</v>
      </c>
      <c r="U1055" s="54" t="str">
        <f t="shared" si="49"/>
        <v>NA</v>
      </c>
      <c r="V1055" s="24">
        <f t="shared" si="50"/>
        <v>-25622273</v>
      </c>
      <c r="W1055">
        <v>6.4</v>
      </c>
    </row>
    <row r="1056" spans="10:23" x14ac:dyDescent="0.3">
      <c r="J1056">
        <v>20000000</v>
      </c>
      <c r="K1056">
        <v>24104113</v>
      </c>
      <c r="M1056">
        <v>20000000</v>
      </c>
      <c r="N1056">
        <v>5132655</v>
      </c>
      <c r="Q1056" t="s">
        <v>4152</v>
      </c>
      <c r="R1056">
        <v>45000000</v>
      </c>
      <c r="S1056">
        <v>17300889</v>
      </c>
      <c r="T1056">
        <f t="shared" si="51"/>
        <v>-27699111</v>
      </c>
      <c r="U1056" s="54" t="str">
        <f t="shared" si="49"/>
        <v>NA</v>
      </c>
      <c r="V1056" s="24">
        <f t="shared" si="50"/>
        <v>-27699111</v>
      </c>
      <c r="W1056">
        <v>4.9000000000000004</v>
      </c>
    </row>
    <row r="1057" spans="10:23" x14ac:dyDescent="0.3">
      <c r="J1057">
        <v>35000000</v>
      </c>
      <c r="K1057">
        <v>69700000</v>
      </c>
      <c r="M1057">
        <v>20000000</v>
      </c>
      <c r="N1057">
        <v>5205343</v>
      </c>
      <c r="Q1057" t="s">
        <v>4156</v>
      </c>
      <c r="R1057">
        <v>57000000</v>
      </c>
      <c r="S1057">
        <v>15527125</v>
      </c>
      <c r="T1057">
        <f t="shared" si="51"/>
        <v>-41472875</v>
      </c>
      <c r="U1057" s="54" t="str">
        <f t="shared" si="49"/>
        <v>NA</v>
      </c>
      <c r="V1057" s="24">
        <f t="shared" si="50"/>
        <v>-41472875</v>
      </c>
      <c r="W1057">
        <v>5.8</v>
      </c>
    </row>
    <row r="1058" spans="10:23" x14ac:dyDescent="0.3">
      <c r="J1058">
        <v>18000000</v>
      </c>
      <c r="K1058">
        <v>242374454</v>
      </c>
      <c r="M1058">
        <v>20000000</v>
      </c>
      <c r="N1058">
        <v>5005883</v>
      </c>
      <c r="Q1058" t="s">
        <v>4160</v>
      </c>
      <c r="R1058">
        <v>50000000</v>
      </c>
      <c r="S1058">
        <v>13560960</v>
      </c>
      <c r="T1058">
        <f t="shared" si="51"/>
        <v>-36439040</v>
      </c>
      <c r="U1058" s="54" t="str">
        <f t="shared" si="49"/>
        <v>NA</v>
      </c>
      <c r="V1058" s="24">
        <f t="shared" si="50"/>
        <v>-36439040</v>
      </c>
      <c r="W1058">
        <v>7.1</v>
      </c>
    </row>
    <row r="1059" spans="10:23" x14ac:dyDescent="0.3">
      <c r="J1059">
        <v>18000000</v>
      </c>
      <c r="K1059">
        <v>173585516</v>
      </c>
      <c r="M1059">
        <v>20000000</v>
      </c>
      <c r="N1059">
        <v>5749134</v>
      </c>
      <c r="Q1059" t="s">
        <v>4162</v>
      </c>
      <c r="R1059">
        <v>45000000</v>
      </c>
      <c r="S1059">
        <v>15523168</v>
      </c>
      <c r="T1059">
        <f t="shared" si="51"/>
        <v>-29476832</v>
      </c>
      <c r="U1059" s="54" t="str">
        <f t="shared" si="49"/>
        <v>NA</v>
      </c>
      <c r="V1059" s="24">
        <f t="shared" si="50"/>
        <v>-29476832</v>
      </c>
      <c r="W1059">
        <v>7.2</v>
      </c>
    </row>
    <row r="1060" spans="10:23" x14ac:dyDescent="0.3">
      <c r="J1060">
        <v>19400870</v>
      </c>
      <c r="K1060">
        <v>128300000</v>
      </c>
      <c r="M1060">
        <v>20000000</v>
      </c>
      <c r="N1060">
        <v>4234040</v>
      </c>
      <c r="Q1060" t="s">
        <v>4164</v>
      </c>
      <c r="R1060">
        <v>45000000</v>
      </c>
      <c r="S1060">
        <v>11146409</v>
      </c>
      <c r="T1060">
        <f t="shared" si="51"/>
        <v>-33853591</v>
      </c>
      <c r="U1060" s="54" t="str">
        <f t="shared" si="49"/>
        <v>NA</v>
      </c>
      <c r="V1060" s="24">
        <f t="shared" si="50"/>
        <v>-33853591</v>
      </c>
      <c r="W1060">
        <v>6</v>
      </c>
    </row>
    <row r="1061" spans="10:23" x14ac:dyDescent="0.3">
      <c r="J1061">
        <v>20000000</v>
      </c>
      <c r="K1061">
        <v>20259297</v>
      </c>
      <c r="M1061">
        <v>20000000</v>
      </c>
      <c r="N1061">
        <v>4001121</v>
      </c>
      <c r="Q1061" t="s">
        <v>4166</v>
      </c>
      <c r="R1061">
        <v>45000000</v>
      </c>
      <c r="S1061">
        <v>7916887</v>
      </c>
      <c r="T1061">
        <f t="shared" si="51"/>
        <v>-37083113</v>
      </c>
      <c r="U1061" s="54" t="str">
        <f t="shared" si="49"/>
        <v>NA</v>
      </c>
      <c r="V1061" s="24">
        <f t="shared" si="50"/>
        <v>-37083113</v>
      </c>
      <c r="W1061">
        <v>6</v>
      </c>
    </row>
    <row r="1062" spans="10:23" x14ac:dyDescent="0.3">
      <c r="J1062">
        <v>28000000</v>
      </c>
      <c r="K1062">
        <v>153665036</v>
      </c>
      <c r="M1062">
        <v>20000000</v>
      </c>
      <c r="N1062">
        <v>3749061</v>
      </c>
      <c r="Q1062" t="s">
        <v>4170</v>
      </c>
      <c r="R1062">
        <v>45000000</v>
      </c>
      <c r="S1062">
        <v>6565495</v>
      </c>
      <c r="T1062">
        <f t="shared" si="51"/>
        <v>-38434505</v>
      </c>
      <c r="U1062" s="54" t="str">
        <f t="shared" si="49"/>
        <v>NA</v>
      </c>
      <c r="V1062" s="24">
        <f t="shared" si="50"/>
        <v>-38434505</v>
      </c>
      <c r="W1062">
        <v>7</v>
      </c>
    </row>
    <row r="1063" spans="10:23" x14ac:dyDescent="0.3">
      <c r="J1063">
        <v>33000000</v>
      </c>
      <c r="K1063">
        <v>132541238</v>
      </c>
      <c r="M1063">
        <v>20000000</v>
      </c>
      <c r="N1063">
        <v>3519627</v>
      </c>
      <c r="Q1063" t="s">
        <v>4174</v>
      </c>
      <c r="R1063">
        <v>40000000</v>
      </c>
      <c r="S1063">
        <v>15279680</v>
      </c>
      <c r="T1063">
        <f t="shared" si="51"/>
        <v>-24720320</v>
      </c>
      <c r="U1063" s="54" t="str">
        <f t="shared" si="49"/>
        <v>NA</v>
      </c>
      <c r="V1063" s="24">
        <f t="shared" si="50"/>
        <v>-24720320</v>
      </c>
      <c r="W1063">
        <v>5.4</v>
      </c>
    </row>
    <row r="1064" spans="10:23" x14ac:dyDescent="0.3">
      <c r="J1064">
        <v>19000000</v>
      </c>
      <c r="K1064">
        <v>130727000</v>
      </c>
      <c r="M1064">
        <v>21000000</v>
      </c>
      <c r="N1064">
        <v>3081925</v>
      </c>
      <c r="Q1064" t="s">
        <v>4179</v>
      </c>
      <c r="R1064">
        <v>40000000</v>
      </c>
      <c r="S1064">
        <v>7262288</v>
      </c>
      <c r="T1064">
        <f t="shared" si="51"/>
        <v>-32737712</v>
      </c>
      <c r="U1064" s="54" t="str">
        <f t="shared" si="49"/>
        <v>NA</v>
      </c>
      <c r="V1064" s="24">
        <f t="shared" si="50"/>
        <v>-32737712</v>
      </c>
      <c r="W1064">
        <v>6.5</v>
      </c>
    </row>
    <row r="1065" spans="10:23" x14ac:dyDescent="0.3">
      <c r="J1065">
        <v>20000000</v>
      </c>
      <c r="K1065">
        <v>121697350</v>
      </c>
      <c r="M1065">
        <v>2400000000</v>
      </c>
      <c r="N1065">
        <v>2298191</v>
      </c>
      <c r="Q1065" t="s">
        <v>4182</v>
      </c>
      <c r="R1065">
        <v>45000000</v>
      </c>
      <c r="S1065">
        <v>4584886</v>
      </c>
      <c r="T1065">
        <f t="shared" si="51"/>
        <v>-40415114</v>
      </c>
      <c r="U1065" s="54" t="str">
        <f t="shared" si="49"/>
        <v>NA</v>
      </c>
      <c r="V1065" s="24">
        <f t="shared" si="50"/>
        <v>-40415114</v>
      </c>
      <c r="W1065">
        <v>6.4</v>
      </c>
    </row>
    <row r="1066" spans="10:23" x14ac:dyDescent="0.3">
      <c r="J1066">
        <v>20000000</v>
      </c>
      <c r="K1066">
        <v>117224271</v>
      </c>
      <c r="M1066">
        <v>20000000</v>
      </c>
      <c r="N1066">
        <v>2353728</v>
      </c>
      <c r="Q1066" t="s">
        <v>4187</v>
      </c>
      <c r="R1066">
        <v>45000000</v>
      </c>
      <c r="S1066">
        <v>2154540</v>
      </c>
      <c r="T1066">
        <f t="shared" si="51"/>
        <v>-42845460</v>
      </c>
      <c r="U1066" s="54" t="str">
        <f t="shared" si="49"/>
        <v>NA</v>
      </c>
      <c r="V1066" s="24">
        <f t="shared" si="50"/>
        <v>-42845460</v>
      </c>
      <c r="W1066">
        <v>4.9000000000000004</v>
      </c>
    </row>
    <row r="1067" spans="10:23" x14ac:dyDescent="0.3">
      <c r="J1067">
        <v>20000000</v>
      </c>
      <c r="K1067">
        <v>102922376</v>
      </c>
      <c r="M1067">
        <v>20000000</v>
      </c>
      <c r="N1067">
        <v>2000000</v>
      </c>
      <c r="Q1067" t="s">
        <v>4191</v>
      </c>
      <c r="R1067">
        <v>45000000</v>
      </c>
      <c r="S1067">
        <v>8129455</v>
      </c>
      <c r="T1067">
        <f t="shared" si="51"/>
        <v>-36870545</v>
      </c>
      <c r="U1067" s="54" t="str">
        <f t="shared" si="49"/>
        <v>NA</v>
      </c>
      <c r="V1067" s="24">
        <f t="shared" si="50"/>
        <v>-36870545</v>
      </c>
      <c r="W1067">
        <v>6.3</v>
      </c>
    </row>
    <row r="1068" spans="10:23" x14ac:dyDescent="0.3">
      <c r="J1068">
        <v>20000000</v>
      </c>
      <c r="K1068">
        <v>94497271</v>
      </c>
      <c r="M1068">
        <v>2000000</v>
      </c>
      <c r="N1068">
        <v>1900725</v>
      </c>
      <c r="Q1068" t="s">
        <v>4197</v>
      </c>
      <c r="R1068">
        <v>44500000</v>
      </c>
      <c r="S1068">
        <v>136019448</v>
      </c>
      <c r="T1068">
        <f t="shared" si="51"/>
        <v>91519448</v>
      </c>
      <c r="U1068" s="54">
        <f t="shared" si="49"/>
        <v>91519448</v>
      </c>
      <c r="V1068" s="24" t="str">
        <f t="shared" si="50"/>
        <v>NA</v>
      </c>
      <c r="W1068">
        <v>7.7</v>
      </c>
    </row>
    <row r="1069" spans="10:23" x14ac:dyDescent="0.3">
      <c r="J1069">
        <v>20000000</v>
      </c>
      <c r="K1069">
        <v>137387272</v>
      </c>
      <c r="M1069">
        <v>20000000</v>
      </c>
      <c r="N1069">
        <v>2246000</v>
      </c>
      <c r="Q1069" t="s">
        <v>4201</v>
      </c>
      <c r="R1069">
        <v>44000000</v>
      </c>
      <c r="S1069">
        <v>183875760</v>
      </c>
      <c r="T1069">
        <f t="shared" si="51"/>
        <v>139875760</v>
      </c>
      <c r="U1069" s="54">
        <f t="shared" si="49"/>
        <v>139875760</v>
      </c>
      <c r="V1069" s="24" t="str">
        <f t="shared" si="50"/>
        <v>NA</v>
      </c>
      <c r="W1069">
        <v>7.8</v>
      </c>
    </row>
    <row r="1070" spans="10:23" x14ac:dyDescent="0.3">
      <c r="J1070">
        <v>32000000</v>
      </c>
      <c r="K1070">
        <v>82301521</v>
      </c>
      <c r="M1070">
        <v>20000000</v>
      </c>
      <c r="N1070">
        <v>1646664</v>
      </c>
      <c r="Q1070" t="s">
        <v>4204</v>
      </c>
      <c r="R1070">
        <v>40000000</v>
      </c>
      <c r="S1070">
        <v>67061228</v>
      </c>
      <c r="T1070">
        <f t="shared" si="51"/>
        <v>27061228</v>
      </c>
      <c r="U1070" s="54">
        <f t="shared" si="49"/>
        <v>27061228</v>
      </c>
      <c r="V1070" s="24" t="str">
        <f t="shared" si="50"/>
        <v>NA</v>
      </c>
      <c r="W1070">
        <v>5.5</v>
      </c>
    </row>
    <row r="1071" spans="10:23" x14ac:dyDescent="0.3">
      <c r="J1071">
        <v>20000000</v>
      </c>
      <c r="K1071">
        <v>84518155</v>
      </c>
      <c r="M1071">
        <v>20000000</v>
      </c>
      <c r="N1071">
        <v>1190018</v>
      </c>
      <c r="Q1071" t="s">
        <v>4206</v>
      </c>
      <c r="R1071">
        <v>44000000</v>
      </c>
      <c r="S1071">
        <v>53300852</v>
      </c>
      <c r="T1071">
        <f t="shared" si="51"/>
        <v>9300852</v>
      </c>
      <c r="U1071" s="54">
        <f t="shared" si="49"/>
        <v>9300852</v>
      </c>
      <c r="V1071" s="24" t="str">
        <f t="shared" si="50"/>
        <v>NA</v>
      </c>
      <c r="W1071">
        <v>7.5</v>
      </c>
    </row>
    <row r="1072" spans="10:23" x14ac:dyDescent="0.3">
      <c r="J1072">
        <v>35000000</v>
      </c>
      <c r="K1072">
        <v>81257845</v>
      </c>
      <c r="M1072">
        <v>40000000</v>
      </c>
      <c r="N1072">
        <v>1027749</v>
      </c>
      <c r="Q1072" t="s">
        <v>4208</v>
      </c>
      <c r="R1072">
        <v>44000000</v>
      </c>
      <c r="S1072">
        <v>150415432</v>
      </c>
      <c r="T1072">
        <f t="shared" si="51"/>
        <v>106415432</v>
      </c>
      <c r="U1072" s="54">
        <f t="shared" si="49"/>
        <v>106415432</v>
      </c>
      <c r="V1072" s="24" t="str">
        <f t="shared" si="50"/>
        <v>NA</v>
      </c>
      <c r="W1072">
        <v>6.4</v>
      </c>
    </row>
    <row r="1073" spans="10:23" x14ac:dyDescent="0.3">
      <c r="J1073">
        <v>18000000</v>
      </c>
      <c r="K1073">
        <v>70360285</v>
      </c>
      <c r="M1073">
        <v>24000000</v>
      </c>
      <c r="N1073">
        <v>882710</v>
      </c>
      <c r="Q1073" t="s">
        <v>4212</v>
      </c>
      <c r="R1073">
        <v>44000000</v>
      </c>
      <c r="S1073">
        <v>44834712</v>
      </c>
      <c r="T1073">
        <f t="shared" si="51"/>
        <v>834712</v>
      </c>
      <c r="U1073" s="54">
        <f t="shared" si="49"/>
        <v>834712</v>
      </c>
      <c r="V1073" s="24" t="str">
        <f t="shared" si="50"/>
        <v>NA</v>
      </c>
      <c r="W1073">
        <v>5.6</v>
      </c>
    </row>
    <row r="1074" spans="10:23" x14ac:dyDescent="0.3">
      <c r="J1074">
        <v>37000000</v>
      </c>
      <c r="K1074">
        <v>69148997</v>
      </c>
      <c r="M1074">
        <v>20000000</v>
      </c>
      <c r="N1074">
        <v>1064277</v>
      </c>
      <c r="Q1074" t="s">
        <v>4215</v>
      </c>
      <c r="R1074">
        <v>2600000</v>
      </c>
      <c r="S1074">
        <v>84300000</v>
      </c>
      <c r="T1074">
        <f t="shared" si="51"/>
        <v>81700000</v>
      </c>
      <c r="U1074" s="54">
        <f t="shared" si="49"/>
        <v>81700000</v>
      </c>
      <c r="V1074" s="24" t="str">
        <f t="shared" si="50"/>
        <v>NA</v>
      </c>
      <c r="W1074">
        <v>7.5</v>
      </c>
    </row>
    <row r="1075" spans="10:23" x14ac:dyDescent="0.3">
      <c r="J1075">
        <v>20000000</v>
      </c>
      <c r="K1075">
        <v>82624961</v>
      </c>
      <c r="M1075">
        <v>10000000</v>
      </c>
      <c r="N1075">
        <v>531009</v>
      </c>
      <c r="Q1075" t="s">
        <v>4222</v>
      </c>
      <c r="R1075">
        <v>44000000</v>
      </c>
      <c r="S1075">
        <v>1500000</v>
      </c>
      <c r="T1075">
        <f t="shared" si="51"/>
        <v>-42500000</v>
      </c>
      <c r="U1075" s="54" t="str">
        <f t="shared" si="49"/>
        <v>NA</v>
      </c>
      <c r="V1075" s="24">
        <f t="shared" si="50"/>
        <v>-42500000</v>
      </c>
      <c r="W1075">
        <v>6.8</v>
      </c>
    </row>
    <row r="1076" spans="10:23" x14ac:dyDescent="0.3">
      <c r="J1076">
        <v>20000000</v>
      </c>
      <c r="K1076">
        <v>67325559</v>
      </c>
      <c r="M1076">
        <v>2127519898</v>
      </c>
      <c r="N1076">
        <v>410388</v>
      </c>
      <c r="Q1076" t="s">
        <v>4226</v>
      </c>
      <c r="R1076">
        <v>50000000</v>
      </c>
      <c r="S1076">
        <v>62318875</v>
      </c>
      <c r="T1076">
        <f t="shared" si="51"/>
        <v>12318875</v>
      </c>
      <c r="U1076" s="54">
        <f t="shared" si="49"/>
        <v>12318875</v>
      </c>
      <c r="V1076" s="24" t="str">
        <f t="shared" si="50"/>
        <v>NA</v>
      </c>
      <c r="W1076">
        <v>6.8</v>
      </c>
    </row>
    <row r="1077" spans="10:23" x14ac:dyDescent="0.3">
      <c r="J1077">
        <v>20000000</v>
      </c>
      <c r="K1077">
        <v>62933793</v>
      </c>
      <c r="M1077">
        <v>20000000</v>
      </c>
      <c r="N1077">
        <v>375474</v>
      </c>
      <c r="Q1077" t="s">
        <v>4228</v>
      </c>
      <c r="R1077">
        <v>40000000</v>
      </c>
      <c r="S1077">
        <v>5773519</v>
      </c>
      <c r="T1077">
        <f t="shared" si="51"/>
        <v>-34226481</v>
      </c>
      <c r="U1077" s="54" t="str">
        <f t="shared" si="49"/>
        <v>NA</v>
      </c>
      <c r="V1077" s="24">
        <f t="shared" si="50"/>
        <v>-34226481</v>
      </c>
      <c r="W1077">
        <v>6</v>
      </c>
    </row>
    <row r="1078" spans="10:23" x14ac:dyDescent="0.3">
      <c r="J1078">
        <v>20000000</v>
      </c>
      <c r="K1078">
        <v>56667870</v>
      </c>
      <c r="M1078">
        <v>20000000</v>
      </c>
      <c r="N1078">
        <v>305070</v>
      </c>
      <c r="Q1078" t="s">
        <v>4232</v>
      </c>
      <c r="R1078">
        <v>43000000</v>
      </c>
      <c r="S1078">
        <v>51768623</v>
      </c>
      <c r="T1078">
        <f t="shared" si="51"/>
        <v>8768623</v>
      </c>
      <c r="U1078" s="54">
        <f t="shared" si="49"/>
        <v>8768623</v>
      </c>
      <c r="V1078" s="24" t="str">
        <f t="shared" si="50"/>
        <v>NA</v>
      </c>
      <c r="W1078">
        <v>7.3</v>
      </c>
    </row>
    <row r="1079" spans="10:23" x14ac:dyDescent="0.3">
      <c r="J1079">
        <v>20000000</v>
      </c>
      <c r="K1079">
        <v>56398162</v>
      </c>
      <c r="M1079">
        <v>140000000</v>
      </c>
      <c r="N1079">
        <v>146072</v>
      </c>
      <c r="Q1079" t="s">
        <v>4237</v>
      </c>
      <c r="R1079">
        <v>43000000</v>
      </c>
      <c r="S1079">
        <v>37035515</v>
      </c>
      <c r="T1079">
        <f t="shared" si="51"/>
        <v>-5964485</v>
      </c>
      <c r="U1079" s="54" t="str">
        <f t="shared" si="49"/>
        <v>NA</v>
      </c>
      <c r="V1079" s="24">
        <f t="shared" si="50"/>
        <v>-5964485</v>
      </c>
      <c r="W1079">
        <v>6</v>
      </c>
    </row>
    <row r="1080" spans="10:23" x14ac:dyDescent="0.3">
      <c r="J1080">
        <v>20000000</v>
      </c>
      <c r="K1080">
        <v>60072596</v>
      </c>
      <c r="M1080">
        <v>20000000</v>
      </c>
      <c r="N1080">
        <v>1183354</v>
      </c>
      <c r="Q1080" t="s">
        <v>4239</v>
      </c>
      <c r="R1080">
        <v>45000000</v>
      </c>
      <c r="S1080">
        <v>24520892</v>
      </c>
      <c r="T1080">
        <f t="shared" si="51"/>
        <v>-20479108</v>
      </c>
      <c r="U1080" s="54" t="str">
        <f t="shared" si="49"/>
        <v>NA</v>
      </c>
      <c r="V1080" s="24">
        <f t="shared" si="50"/>
        <v>-20479108</v>
      </c>
      <c r="W1080">
        <v>7</v>
      </c>
    </row>
    <row r="1081" spans="10:23" x14ac:dyDescent="0.3">
      <c r="J1081">
        <v>20000000</v>
      </c>
      <c r="K1081">
        <v>56362352</v>
      </c>
      <c r="M1081">
        <v>22000000</v>
      </c>
      <c r="N1081">
        <v>121972</v>
      </c>
      <c r="Q1081" t="s">
        <v>4241</v>
      </c>
      <c r="R1081">
        <v>43000000</v>
      </c>
      <c r="S1081">
        <v>24430272</v>
      </c>
      <c r="T1081">
        <f t="shared" si="51"/>
        <v>-18569728</v>
      </c>
      <c r="U1081" s="54" t="str">
        <f t="shared" si="49"/>
        <v>NA</v>
      </c>
      <c r="V1081" s="24">
        <f t="shared" si="50"/>
        <v>-18569728</v>
      </c>
      <c r="W1081">
        <v>5.0999999999999996</v>
      </c>
    </row>
    <row r="1082" spans="10:23" x14ac:dyDescent="0.3">
      <c r="J1082">
        <v>20000000</v>
      </c>
      <c r="K1082">
        <v>56154094</v>
      </c>
      <c r="M1082">
        <v>20000000</v>
      </c>
      <c r="N1082">
        <v>263365</v>
      </c>
      <c r="Q1082" t="s">
        <v>4247</v>
      </c>
      <c r="R1082">
        <v>42000000</v>
      </c>
      <c r="S1082">
        <v>158348400</v>
      </c>
      <c r="T1082">
        <f t="shared" si="51"/>
        <v>116348400</v>
      </c>
      <c r="U1082" s="54">
        <f t="shared" si="49"/>
        <v>116348400</v>
      </c>
      <c r="V1082" s="24" t="str">
        <f t="shared" si="50"/>
        <v>NA</v>
      </c>
      <c r="W1082">
        <v>6.8</v>
      </c>
    </row>
    <row r="1083" spans="10:23" x14ac:dyDescent="0.3">
      <c r="J1083">
        <v>20000000</v>
      </c>
      <c r="K1083">
        <v>65623128</v>
      </c>
      <c r="M1083">
        <v>19400000</v>
      </c>
      <c r="N1083">
        <v>8047690</v>
      </c>
      <c r="Q1083" t="s">
        <v>4250</v>
      </c>
      <c r="R1083">
        <v>44000000</v>
      </c>
      <c r="S1083">
        <v>31136950</v>
      </c>
      <c r="T1083">
        <f t="shared" si="51"/>
        <v>-12863050</v>
      </c>
      <c r="U1083" s="54" t="str">
        <f t="shared" si="49"/>
        <v>NA</v>
      </c>
      <c r="V1083" s="24">
        <f t="shared" si="50"/>
        <v>-12863050</v>
      </c>
      <c r="W1083">
        <v>6.5</v>
      </c>
    </row>
    <row r="1084" spans="10:23" x14ac:dyDescent="0.3">
      <c r="J1084">
        <v>20000000</v>
      </c>
      <c r="K1084">
        <v>55461307</v>
      </c>
      <c r="M1084">
        <v>20000000</v>
      </c>
      <c r="N1084">
        <v>476270</v>
      </c>
      <c r="Q1084" t="s">
        <v>4256</v>
      </c>
      <c r="R1084">
        <v>40000000</v>
      </c>
      <c r="S1084">
        <v>29113588</v>
      </c>
      <c r="T1084">
        <f t="shared" si="51"/>
        <v>-10886412</v>
      </c>
      <c r="U1084" s="54" t="str">
        <f t="shared" si="49"/>
        <v>NA</v>
      </c>
      <c r="V1084" s="24">
        <f t="shared" si="50"/>
        <v>-10886412</v>
      </c>
      <c r="W1084">
        <v>6.6</v>
      </c>
    </row>
    <row r="1085" spans="10:23" x14ac:dyDescent="0.3">
      <c r="J1085">
        <v>20000000</v>
      </c>
      <c r="K1085">
        <v>48546578</v>
      </c>
      <c r="M1085">
        <v>15000000</v>
      </c>
      <c r="N1085">
        <v>1357042</v>
      </c>
      <c r="Q1085" t="s">
        <v>4258</v>
      </c>
      <c r="R1085">
        <v>42000000</v>
      </c>
      <c r="S1085">
        <v>138447667</v>
      </c>
      <c r="T1085">
        <f t="shared" si="51"/>
        <v>96447667</v>
      </c>
      <c r="U1085" s="54">
        <f t="shared" si="49"/>
        <v>96447667</v>
      </c>
      <c r="V1085" s="24" t="str">
        <f t="shared" si="50"/>
        <v>NA</v>
      </c>
      <c r="W1085">
        <v>7.2</v>
      </c>
    </row>
    <row r="1086" spans="10:23" x14ac:dyDescent="0.3">
      <c r="J1086">
        <v>20000000</v>
      </c>
      <c r="K1086">
        <v>48423368</v>
      </c>
      <c r="M1086">
        <v>19000000</v>
      </c>
      <c r="N1086">
        <v>15911333</v>
      </c>
      <c r="Q1086" t="s">
        <v>4261</v>
      </c>
      <c r="R1086">
        <v>42000000</v>
      </c>
      <c r="S1086">
        <v>116006080</v>
      </c>
      <c r="T1086">
        <f t="shared" si="51"/>
        <v>74006080</v>
      </c>
      <c r="U1086" s="54">
        <f t="shared" si="49"/>
        <v>74006080</v>
      </c>
      <c r="V1086" s="24" t="str">
        <f t="shared" si="50"/>
        <v>NA</v>
      </c>
      <c r="W1086">
        <v>7</v>
      </c>
    </row>
    <row r="1087" spans="10:23" x14ac:dyDescent="0.3">
      <c r="J1087">
        <v>20000000</v>
      </c>
      <c r="K1087">
        <v>52066000</v>
      </c>
      <c r="M1087">
        <v>19000000</v>
      </c>
      <c r="N1087">
        <v>10049886</v>
      </c>
      <c r="Q1087" t="s">
        <v>4265</v>
      </c>
      <c r="R1087">
        <v>45000000</v>
      </c>
      <c r="S1087">
        <v>106793915</v>
      </c>
      <c r="T1087">
        <f t="shared" si="51"/>
        <v>61793915</v>
      </c>
      <c r="U1087" s="54">
        <f t="shared" si="49"/>
        <v>61793915</v>
      </c>
      <c r="V1087" s="24" t="str">
        <f t="shared" si="50"/>
        <v>NA</v>
      </c>
      <c r="W1087">
        <v>7</v>
      </c>
    </row>
    <row r="1088" spans="10:23" x14ac:dyDescent="0.3">
      <c r="J1088">
        <v>20000000</v>
      </c>
      <c r="K1088">
        <v>47887943</v>
      </c>
      <c r="M1088">
        <v>25000000</v>
      </c>
      <c r="N1088">
        <v>8600000</v>
      </c>
      <c r="Q1088" t="s">
        <v>4268</v>
      </c>
      <c r="R1088">
        <v>42000000</v>
      </c>
      <c r="S1088">
        <v>87856565</v>
      </c>
      <c r="T1088">
        <f t="shared" si="51"/>
        <v>45856565</v>
      </c>
      <c r="U1088" s="54">
        <f t="shared" si="49"/>
        <v>45856565</v>
      </c>
      <c r="V1088" s="24" t="str">
        <f t="shared" si="50"/>
        <v>NA</v>
      </c>
      <c r="W1088">
        <v>5.9</v>
      </c>
    </row>
    <row r="1089" spans="10:23" x14ac:dyDescent="0.3">
      <c r="J1089">
        <v>20000000</v>
      </c>
      <c r="K1089">
        <v>46363118</v>
      </c>
      <c r="M1089">
        <v>19000000</v>
      </c>
      <c r="N1089">
        <v>8396942</v>
      </c>
      <c r="Q1089" t="s">
        <v>4272</v>
      </c>
      <c r="R1089">
        <v>40000000</v>
      </c>
      <c r="S1089">
        <v>70100000</v>
      </c>
      <c r="T1089">
        <f t="shared" si="51"/>
        <v>30100000</v>
      </c>
      <c r="U1089" s="54">
        <f t="shared" si="49"/>
        <v>30100000</v>
      </c>
      <c r="V1089" s="24" t="str">
        <f t="shared" si="50"/>
        <v>NA</v>
      </c>
      <c r="W1089">
        <v>5.4</v>
      </c>
    </row>
    <row r="1090" spans="10:23" x14ac:dyDescent="0.3">
      <c r="J1090">
        <v>20000000</v>
      </c>
      <c r="K1090">
        <v>47852604</v>
      </c>
      <c r="M1090">
        <v>19000000</v>
      </c>
      <c r="N1090">
        <v>12561</v>
      </c>
      <c r="Q1090" t="s">
        <v>4276</v>
      </c>
      <c r="R1090">
        <v>43000000</v>
      </c>
      <c r="S1090">
        <v>159578352</v>
      </c>
      <c r="T1090">
        <f t="shared" si="51"/>
        <v>116578352</v>
      </c>
      <c r="U1090" s="54">
        <f t="shared" si="49"/>
        <v>116578352</v>
      </c>
      <c r="V1090" s="24" t="str">
        <f t="shared" si="50"/>
        <v>NA</v>
      </c>
      <c r="W1090">
        <v>6.6</v>
      </c>
    </row>
    <row r="1091" spans="10:23" x14ac:dyDescent="0.3">
      <c r="J1091">
        <v>30000000</v>
      </c>
      <c r="K1091">
        <v>45542421</v>
      </c>
      <c r="M1091">
        <v>23000000</v>
      </c>
      <c r="N1091">
        <v>6923891</v>
      </c>
      <c r="Q1091" t="s">
        <v>4279</v>
      </c>
      <c r="R1091">
        <v>31115000</v>
      </c>
      <c r="S1091">
        <v>57750000</v>
      </c>
      <c r="T1091">
        <f t="shared" si="51"/>
        <v>26635000</v>
      </c>
      <c r="U1091" s="54">
        <f t="shared" ref="U1091:U1154" si="52">IF(T1091&gt;0,T1091,"NA")</f>
        <v>26635000</v>
      </c>
      <c r="V1091" s="24" t="str">
        <f t="shared" ref="V1091:V1154" si="53">IF(T1091&lt;0,T1091,"NA")</f>
        <v>NA</v>
      </c>
      <c r="W1091">
        <v>7</v>
      </c>
    </row>
    <row r="1092" spans="10:23" x14ac:dyDescent="0.3">
      <c r="J1092">
        <v>20000000</v>
      </c>
      <c r="K1092">
        <v>42652003</v>
      </c>
      <c r="M1092">
        <v>19000000</v>
      </c>
      <c r="N1092">
        <v>2119994</v>
      </c>
      <c r="Q1092" t="s">
        <v>4284</v>
      </c>
      <c r="R1092">
        <v>42000000</v>
      </c>
      <c r="S1092">
        <v>45290318</v>
      </c>
      <c r="T1092">
        <f t="shared" ref="T1092:T1155" si="54">S1092-R1092</f>
        <v>3290318</v>
      </c>
      <c r="U1092" s="54">
        <f t="shared" si="52"/>
        <v>3290318</v>
      </c>
      <c r="V1092" s="24" t="str">
        <f t="shared" si="53"/>
        <v>NA</v>
      </c>
      <c r="W1092">
        <v>6.5</v>
      </c>
    </row>
    <row r="1093" spans="10:23" x14ac:dyDescent="0.3">
      <c r="J1093">
        <v>20000000</v>
      </c>
      <c r="K1093">
        <v>39737645</v>
      </c>
      <c r="M1093">
        <v>19000000</v>
      </c>
      <c r="N1093">
        <v>1292527</v>
      </c>
      <c r="Q1093" t="s">
        <v>4288</v>
      </c>
      <c r="R1093">
        <v>42000000</v>
      </c>
      <c r="S1093">
        <v>41543207</v>
      </c>
      <c r="T1093">
        <f t="shared" si="54"/>
        <v>-456793</v>
      </c>
      <c r="U1093" s="54" t="str">
        <f t="shared" si="52"/>
        <v>NA</v>
      </c>
      <c r="V1093" s="24">
        <f t="shared" si="53"/>
        <v>-456793</v>
      </c>
      <c r="W1093">
        <v>6.3</v>
      </c>
    </row>
    <row r="1094" spans="10:23" x14ac:dyDescent="0.3">
      <c r="J1094">
        <v>20000000</v>
      </c>
      <c r="K1094">
        <v>44988180</v>
      </c>
      <c r="M1094">
        <v>18500000</v>
      </c>
      <c r="N1094">
        <v>10562387</v>
      </c>
      <c r="Q1094" t="s">
        <v>4290</v>
      </c>
      <c r="R1094">
        <v>42000000</v>
      </c>
      <c r="S1094">
        <v>41252428</v>
      </c>
      <c r="T1094">
        <f t="shared" si="54"/>
        <v>-747572</v>
      </c>
      <c r="U1094" s="54" t="str">
        <f t="shared" si="52"/>
        <v>NA</v>
      </c>
      <c r="V1094" s="24">
        <f t="shared" si="53"/>
        <v>-747572</v>
      </c>
      <c r="W1094">
        <v>6.5</v>
      </c>
    </row>
    <row r="1095" spans="10:23" x14ac:dyDescent="0.3">
      <c r="J1095">
        <v>22000000</v>
      </c>
      <c r="K1095">
        <v>39263506</v>
      </c>
      <c r="M1095">
        <v>18500000</v>
      </c>
      <c r="N1095">
        <v>18439082</v>
      </c>
      <c r="Q1095" t="s">
        <v>4294</v>
      </c>
      <c r="R1095">
        <v>32000000</v>
      </c>
      <c r="S1095">
        <v>35228696</v>
      </c>
      <c r="T1095">
        <f t="shared" si="54"/>
        <v>3228696</v>
      </c>
      <c r="U1095" s="54">
        <f t="shared" si="52"/>
        <v>3228696</v>
      </c>
      <c r="V1095" s="24" t="str">
        <f t="shared" si="53"/>
        <v>NA</v>
      </c>
      <c r="W1095">
        <v>6.5</v>
      </c>
    </row>
    <row r="1096" spans="10:23" x14ac:dyDescent="0.3">
      <c r="J1096">
        <v>20000000</v>
      </c>
      <c r="K1096">
        <v>39143839</v>
      </c>
      <c r="M1096">
        <v>16000000</v>
      </c>
      <c r="N1096">
        <v>13998282</v>
      </c>
      <c r="Q1096" t="s">
        <v>4298</v>
      </c>
      <c r="R1096">
        <v>42000000</v>
      </c>
      <c r="S1096">
        <v>59992760</v>
      </c>
      <c r="T1096">
        <f t="shared" si="54"/>
        <v>17992760</v>
      </c>
      <c r="U1096" s="54">
        <f t="shared" si="52"/>
        <v>17992760</v>
      </c>
      <c r="V1096" s="24" t="str">
        <f t="shared" si="53"/>
        <v>NA</v>
      </c>
      <c r="W1096">
        <v>5.8</v>
      </c>
    </row>
    <row r="1097" spans="10:23" x14ac:dyDescent="0.3">
      <c r="J1097">
        <v>20000000</v>
      </c>
      <c r="K1097">
        <v>37672350</v>
      </c>
      <c r="M1097">
        <v>17000000</v>
      </c>
      <c r="N1097">
        <v>6061759</v>
      </c>
      <c r="Q1097" t="s">
        <v>4302</v>
      </c>
      <c r="R1097">
        <v>32000000</v>
      </c>
      <c r="S1097">
        <v>34667015</v>
      </c>
      <c r="T1097">
        <f t="shared" si="54"/>
        <v>2667015</v>
      </c>
      <c r="U1097" s="54">
        <f t="shared" si="52"/>
        <v>2667015</v>
      </c>
      <c r="V1097" s="24" t="str">
        <f t="shared" si="53"/>
        <v>NA</v>
      </c>
      <c r="W1097">
        <v>6.6</v>
      </c>
    </row>
    <row r="1098" spans="10:23" x14ac:dyDescent="0.3">
      <c r="J1098">
        <v>20000000</v>
      </c>
      <c r="K1098">
        <v>38037513</v>
      </c>
      <c r="M1098">
        <v>18000000</v>
      </c>
      <c r="N1098">
        <v>45250</v>
      </c>
      <c r="Q1098" t="s">
        <v>4307</v>
      </c>
      <c r="R1098">
        <v>42000000</v>
      </c>
      <c r="S1098">
        <v>37652565</v>
      </c>
      <c r="T1098">
        <f t="shared" si="54"/>
        <v>-4347435</v>
      </c>
      <c r="U1098" s="54" t="str">
        <f t="shared" si="52"/>
        <v>NA</v>
      </c>
      <c r="V1098" s="24">
        <f t="shared" si="53"/>
        <v>-4347435</v>
      </c>
      <c r="W1098">
        <v>5.4</v>
      </c>
    </row>
    <row r="1099" spans="10:23" x14ac:dyDescent="0.3">
      <c r="J1099">
        <v>20000000</v>
      </c>
      <c r="K1099">
        <v>37442180</v>
      </c>
      <c r="M1099">
        <v>18000000</v>
      </c>
      <c r="N1099">
        <v>4250320</v>
      </c>
      <c r="Q1099" t="s">
        <v>4310</v>
      </c>
      <c r="R1099">
        <v>42000000</v>
      </c>
      <c r="S1099">
        <v>24375436</v>
      </c>
      <c r="T1099">
        <f t="shared" si="54"/>
        <v>-17624564</v>
      </c>
      <c r="U1099" s="54" t="str">
        <f t="shared" si="52"/>
        <v>NA</v>
      </c>
      <c r="V1099" s="24">
        <f t="shared" si="53"/>
        <v>-17624564</v>
      </c>
      <c r="W1099">
        <v>6.1</v>
      </c>
    </row>
    <row r="1100" spans="10:23" x14ac:dyDescent="0.3">
      <c r="J1100">
        <v>20000000</v>
      </c>
      <c r="K1100">
        <v>35596227</v>
      </c>
      <c r="M1100">
        <v>18000000</v>
      </c>
      <c r="N1100">
        <v>17071230</v>
      </c>
      <c r="Q1100" t="s">
        <v>4313</v>
      </c>
      <c r="R1100">
        <v>42000000</v>
      </c>
      <c r="S1100">
        <v>20915465</v>
      </c>
      <c r="T1100">
        <f t="shared" si="54"/>
        <v>-21084535</v>
      </c>
      <c r="U1100" s="54" t="str">
        <f t="shared" si="52"/>
        <v>NA</v>
      </c>
      <c r="V1100" s="24">
        <f t="shared" si="53"/>
        <v>-21084535</v>
      </c>
      <c r="W1100">
        <v>4</v>
      </c>
    </row>
    <row r="1101" spans="10:23" x14ac:dyDescent="0.3">
      <c r="J1101">
        <v>20000000</v>
      </c>
      <c r="K1101">
        <v>35422828</v>
      </c>
      <c r="M1101">
        <v>18000000</v>
      </c>
      <c r="N1101">
        <v>17174870</v>
      </c>
      <c r="Q1101" t="s">
        <v>4317</v>
      </c>
      <c r="R1101">
        <v>50000000</v>
      </c>
      <c r="S1101">
        <v>24127895</v>
      </c>
      <c r="T1101">
        <f t="shared" si="54"/>
        <v>-25872105</v>
      </c>
      <c r="U1101" s="54" t="str">
        <f t="shared" si="52"/>
        <v>NA</v>
      </c>
      <c r="V1101" s="24">
        <f t="shared" si="53"/>
        <v>-25872105</v>
      </c>
      <c r="W1101">
        <v>7.6</v>
      </c>
    </row>
    <row r="1102" spans="10:23" x14ac:dyDescent="0.3">
      <c r="J1102">
        <v>20000000</v>
      </c>
      <c r="K1102">
        <v>36658108</v>
      </c>
      <c r="M1102">
        <v>18000000</v>
      </c>
      <c r="N1102">
        <v>16702864</v>
      </c>
      <c r="Q1102" t="s">
        <v>4321</v>
      </c>
      <c r="R1102">
        <v>31000000</v>
      </c>
      <c r="S1102">
        <v>84961</v>
      </c>
      <c r="T1102">
        <f t="shared" si="54"/>
        <v>-30915039</v>
      </c>
      <c r="U1102" s="54" t="str">
        <f t="shared" si="52"/>
        <v>NA</v>
      </c>
      <c r="V1102" s="24">
        <f t="shared" si="53"/>
        <v>-30915039</v>
      </c>
      <c r="W1102">
        <v>7.9</v>
      </c>
    </row>
    <row r="1103" spans="10:23" x14ac:dyDescent="0.3">
      <c r="J1103">
        <v>25000000</v>
      </c>
      <c r="K1103">
        <v>34300771</v>
      </c>
      <c r="M1103">
        <v>18000000</v>
      </c>
      <c r="N1103">
        <v>15561627</v>
      </c>
      <c r="Q1103" t="s">
        <v>4325</v>
      </c>
      <c r="R1103">
        <v>40000000</v>
      </c>
      <c r="S1103">
        <v>26404753</v>
      </c>
      <c r="T1103">
        <f t="shared" si="54"/>
        <v>-13595247</v>
      </c>
      <c r="U1103" s="54" t="str">
        <f t="shared" si="52"/>
        <v>NA</v>
      </c>
      <c r="V1103" s="24">
        <f t="shared" si="53"/>
        <v>-13595247</v>
      </c>
      <c r="W1103">
        <v>5.3</v>
      </c>
    </row>
    <row r="1104" spans="10:23" x14ac:dyDescent="0.3">
      <c r="J1104">
        <v>19800000</v>
      </c>
      <c r="K1104">
        <v>34290142</v>
      </c>
      <c r="M1104">
        <v>30000000</v>
      </c>
      <c r="N1104">
        <v>17750583</v>
      </c>
      <c r="Q1104" t="s">
        <v>4329</v>
      </c>
      <c r="R1104">
        <v>44000000</v>
      </c>
      <c r="S1104">
        <v>6105175</v>
      </c>
      <c r="T1104">
        <f t="shared" si="54"/>
        <v>-37894825</v>
      </c>
      <c r="U1104" s="54" t="str">
        <f t="shared" si="52"/>
        <v>NA</v>
      </c>
      <c r="V1104" s="24">
        <f t="shared" si="53"/>
        <v>-37894825</v>
      </c>
      <c r="W1104">
        <v>6.6</v>
      </c>
    </row>
    <row r="1105" spans="10:23" x14ac:dyDescent="0.3">
      <c r="J1105">
        <v>20000000</v>
      </c>
      <c r="K1105">
        <v>33422556</v>
      </c>
      <c r="M1105">
        <v>18000000</v>
      </c>
      <c r="N1105">
        <v>14793904</v>
      </c>
      <c r="Q1105" t="s">
        <v>4334</v>
      </c>
      <c r="R1105">
        <v>45000000</v>
      </c>
      <c r="S1105">
        <v>5664251</v>
      </c>
      <c r="T1105">
        <f t="shared" si="54"/>
        <v>-39335749</v>
      </c>
      <c r="U1105" s="54" t="str">
        <f t="shared" si="52"/>
        <v>NA</v>
      </c>
      <c r="V1105" s="24">
        <f t="shared" si="53"/>
        <v>-39335749</v>
      </c>
      <c r="W1105">
        <v>6.3</v>
      </c>
    </row>
    <row r="1106" spans="10:23" x14ac:dyDescent="0.3">
      <c r="J1106">
        <v>30000000</v>
      </c>
      <c r="K1106">
        <v>32774834</v>
      </c>
      <c r="M1106">
        <v>18000000</v>
      </c>
      <c r="N1106">
        <v>15281286</v>
      </c>
      <c r="Q1106" t="s">
        <v>4339</v>
      </c>
      <c r="R1106">
        <v>27000000</v>
      </c>
      <c r="S1106">
        <v>1260917</v>
      </c>
      <c r="T1106">
        <f t="shared" si="54"/>
        <v>-25739083</v>
      </c>
      <c r="U1106" s="54" t="str">
        <f t="shared" si="52"/>
        <v>NA</v>
      </c>
      <c r="V1106" s="24">
        <f t="shared" si="53"/>
        <v>-25739083</v>
      </c>
      <c r="W1106">
        <v>7.2</v>
      </c>
    </row>
    <row r="1107" spans="10:23" x14ac:dyDescent="0.3">
      <c r="J1107">
        <v>11000000</v>
      </c>
      <c r="K1107">
        <v>34334256</v>
      </c>
      <c r="M1107">
        <v>18000000</v>
      </c>
      <c r="N1107">
        <v>8000000</v>
      </c>
      <c r="Q1107" t="s">
        <v>4342</v>
      </c>
      <c r="R1107">
        <v>41000000</v>
      </c>
      <c r="S1107">
        <v>116724075</v>
      </c>
      <c r="T1107">
        <f t="shared" si="54"/>
        <v>75724075</v>
      </c>
      <c r="U1107" s="54">
        <f t="shared" si="52"/>
        <v>75724075</v>
      </c>
      <c r="V1107" s="24" t="str">
        <f t="shared" si="53"/>
        <v>NA</v>
      </c>
      <c r="W1107">
        <v>7</v>
      </c>
    </row>
    <row r="1108" spans="10:23" x14ac:dyDescent="0.3">
      <c r="J1108">
        <v>20000000</v>
      </c>
      <c r="K1108">
        <v>32051917</v>
      </c>
      <c r="M1108">
        <v>18000000</v>
      </c>
      <c r="N1108">
        <v>13491653</v>
      </c>
      <c r="Q1108" t="s">
        <v>4345</v>
      </c>
      <c r="R1108">
        <v>65000000</v>
      </c>
      <c r="S1108">
        <v>56083966</v>
      </c>
      <c r="T1108">
        <f t="shared" si="54"/>
        <v>-8916034</v>
      </c>
      <c r="U1108" s="54" t="str">
        <f t="shared" si="52"/>
        <v>NA</v>
      </c>
      <c r="V1108" s="24">
        <f t="shared" si="53"/>
        <v>-8916034</v>
      </c>
      <c r="W1108">
        <v>6.9</v>
      </c>
    </row>
    <row r="1109" spans="10:23" x14ac:dyDescent="0.3">
      <c r="J1109">
        <v>20000000</v>
      </c>
      <c r="K1109">
        <v>32014289</v>
      </c>
      <c r="M1109">
        <v>18000000</v>
      </c>
      <c r="N1109">
        <v>10494494</v>
      </c>
      <c r="Q1109" t="s">
        <v>4348</v>
      </c>
      <c r="R1109">
        <v>41000000</v>
      </c>
      <c r="S1109">
        <v>22108977</v>
      </c>
      <c r="T1109">
        <f t="shared" si="54"/>
        <v>-18891023</v>
      </c>
      <c r="U1109" s="54" t="str">
        <f t="shared" si="52"/>
        <v>NA</v>
      </c>
      <c r="V1109" s="24">
        <f t="shared" si="53"/>
        <v>-18891023</v>
      </c>
      <c r="W1109">
        <v>5.2</v>
      </c>
    </row>
    <row r="1110" spans="10:23" x14ac:dyDescent="0.3">
      <c r="J1110">
        <v>20000000</v>
      </c>
      <c r="K1110">
        <v>31838002</v>
      </c>
      <c r="M1110">
        <v>18000000</v>
      </c>
      <c r="N1110">
        <v>7837632</v>
      </c>
      <c r="Q1110" t="s">
        <v>4354</v>
      </c>
      <c r="R1110">
        <v>40000000</v>
      </c>
      <c r="S1110">
        <v>293501675</v>
      </c>
      <c r="T1110">
        <f t="shared" si="54"/>
        <v>253501675</v>
      </c>
      <c r="U1110" s="54">
        <f t="shared" si="52"/>
        <v>253501675</v>
      </c>
      <c r="V1110" s="24" t="str">
        <f t="shared" si="53"/>
        <v>NA</v>
      </c>
      <c r="W1110">
        <v>8.1</v>
      </c>
    </row>
    <row r="1111" spans="10:23" x14ac:dyDescent="0.3">
      <c r="J1111">
        <v>20000000</v>
      </c>
      <c r="K1111">
        <v>36874745</v>
      </c>
      <c r="M1111">
        <v>18000000</v>
      </c>
      <c r="N1111">
        <v>15155772</v>
      </c>
      <c r="Q1111" t="s">
        <v>4356</v>
      </c>
      <c r="R1111">
        <v>42000000</v>
      </c>
      <c r="S1111">
        <v>18600911</v>
      </c>
      <c r="T1111">
        <f t="shared" si="54"/>
        <v>-23399089</v>
      </c>
      <c r="U1111" s="54" t="str">
        <f t="shared" si="52"/>
        <v>NA</v>
      </c>
      <c r="V1111" s="24">
        <f t="shared" si="53"/>
        <v>-23399089</v>
      </c>
      <c r="W1111">
        <v>6.6</v>
      </c>
    </row>
    <row r="1112" spans="10:23" x14ac:dyDescent="0.3">
      <c r="J1112">
        <v>19000000</v>
      </c>
      <c r="K1112">
        <v>35033759</v>
      </c>
      <c r="M1112">
        <v>18000000</v>
      </c>
      <c r="N1112">
        <v>8508843</v>
      </c>
      <c r="Q1112" t="s">
        <v>4361</v>
      </c>
      <c r="R1112">
        <v>41000000</v>
      </c>
      <c r="S1112">
        <v>7204138</v>
      </c>
      <c r="T1112">
        <f t="shared" si="54"/>
        <v>-33795862</v>
      </c>
      <c r="U1112" s="54" t="str">
        <f t="shared" si="52"/>
        <v>NA</v>
      </c>
      <c r="V1112" s="24">
        <f t="shared" si="53"/>
        <v>-33795862</v>
      </c>
      <c r="W1112">
        <v>6.2</v>
      </c>
    </row>
    <row r="1113" spans="10:23" x14ac:dyDescent="0.3">
      <c r="J1113">
        <v>20000000</v>
      </c>
      <c r="K1113">
        <v>29753944</v>
      </c>
      <c r="M1113">
        <v>18000000</v>
      </c>
      <c r="N1113">
        <v>7739049</v>
      </c>
      <c r="Q1113" t="s">
        <v>4364</v>
      </c>
      <c r="R1113">
        <v>8000000</v>
      </c>
      <c r="S1113">
        <v>90800000</v>
      </c>
      <c r="T1113">
        <f t="shared" si="54"/>
        <v>82800000</v>
      </c>
      <c r="U1113" s="54">
        <f t="shared" si="52"/>
        <v>82800000</v>
      </c>
      <c r="V1113" s="24" t="str">
        <f t="shared" si="53"/>
        <v>NA</v>
      </c>
      <c r="W1113">
        <v>7.2</v>
      </c>
    </row>
    <row r="1114" spans="10:23" x14ac:dyDescent="0.3">
      <c r="J1114">
        <v>20000000</v>
      </c>
      <c r="K1114">
        <v>31146570</v>
      </c>
      <c r="M1114">
        <v>17000000</v>
      </c>
      <c r="N1114">
        <v>6734844</v>
      </c>
      <c r="Q1114" t="s">
        <v>4369</v>
      </c>
      <c r="R1114">
        <v>40000000</v>
      </c>
      <c r="S1114">
        <v>150117807</v>
      </c>
      <c r="T1114">
        <f t="shared" si="54"/>
        <v>110117807</v>
      </c>
      <c r="U1114" s="54">
        <f t="shared" si="52"/>
        <v>110117807</v>
      </c>
      <c r="V1114" s="24" t="str">
        <f t="shared" si="53"/>
        <v>NA</v>
      </c>
      <c r="W1114">
        <v>7.3</v>
      </c>
    </row>
    <row r="1115" spans="10:23" x14ac:dyDescent="0.3">
      <c r="J1115">
        <v>20000000</v>
      </c>
      <c r="K1115">
        <v>27277055</v>
      </c>
      <c r="M1115">
        <v>18000000</v>
      </c>
      <c r="N1115">
        <v>6000000</v>
      </c>
      <c r="Q1115" t="s">
        <v>4371</v>
      </c>
      <c r="R1115">
        <v>40000000</v>
      </c>
      <c r="S1115">
        <v>163947053</v>
      </c>
      <c r="T1115">
        <f t="shared" si="54"/>
        <v>123947053</v>
      </c>
      <c r="U1115" s="54">
        <f t="shared" si="52"/>
        <v>123947053</v>
      </c>
      <c r="V1115" s="24" t="str">
        <f t="shared" si="53"/>
        <v>NA</v>
      </c>
      <c r="W1115">
        <v>6.7</v>
      </c>
    </row>
    <row r="1116" spans="10:23" x14ac:dyDescent="0.3">
      <c r="J1116">
        <v>20000000</v>
      </c>
      <c r="K1116">
        <v>53146000</v>
      </c>
      <c r="M1116">
        <v>13000000</v>
      </c>
      <c r="N1116">
        <v>6615578</v>
      </c>
      <c r="Q1116" t="s">
        <v>4374</v>
      </c>
      <c r="R1116">
        <v>70000000</v>
      </c>
      <c r="S1116">
        <v>116735231</v>
      </c>
      <c r="T1116">
        <f t="shared" si="54"/>
        <v>46735231</v>
      </c>
      <c r="U1116" s="54">
        <f t="shared" si="52"/>
        <v>46735231</v>
      </c>
      <c r="V1116" s="24" t="str">
        <f t="shared" si="53"/>
        <v>NA</v>
      </c>
      <c r="W1116">
        <v>6.4</v>
      </c>
    </row>
    <row r="1117" spans="10:23" x14ac:dyDescent="0.3">
      <c r="J1117">
        <v>20000000</v>
      </c>
      <c r="K1117">
        <v>30028592</v>
      </c>
      <c r="M1117">
        <v>18000000</v>
      </c>
      <c r="N1117">
        <v>5887457</v>
      </c>
      <c r="Q1117" t="s">
        <v>4379</v>
      </c>
      <c r="R1117">
        <v>40000000</v>
      </c>
      <c r="S1117">
        <v>118500000</v>
      </c>
      <c r="T1117">
        <f t="shared" si="54"/>
        <v>78500000</v>
      </c>
      <c r="U1117" s="54">
        <f t="shared" si="52"/>
        <v>78500000</v>
      </c>
      <c r="V1117" s="24" t="str">
        <f t="shared" si="53"/>
        <v>NA</v>
      </c>
      <c r="W1117">
        <v>7.8</v>
      </c>
    </row>
    <row r="1118" spans="10:23" x14ac:dyDescent="0.3">
      <c r="J1118">
        <v>20000000</v>
      </c>
      <c r="K1118">
        <v>34126138</v>
      </c>
      <c r="M1118">
        <v>18000000</v>
      </c>
      <c r="N1118">
        <v>13362308</v>
      </c>
      <c r="Q1118" t="s">
        <v>4384</v>
      </c>
      <c r="R1118">
        <v>40000000</v>
      </c>
      <c r="S1118">
        <v>126546825</v>
      </c>
      <c r="T1118">
        <f t="shared" si="54"/>
        <v>86546825</v>
      </c>
      <c r="U1118" s="54">
        <f t="shared" si="52"/>
        <v>86546825</v>
      </c>
      <c r="V1118" s="24" t="str">
        <f t="shared" si="53"/>
        <v>NA</v>
      </c>
      <c r="W1118">
        <v>6.4</v>
      </c>
    </row>
    <row r="1119" spans="10:23" x14ac:dyDescent="0.3">
      <c r="J1119">
        <v>20000000</v>
      </c>
      <c r="K1119">
        <v>25677801</v>
      </c>
      <c r="M1119">
        <v>20000000</v>
      </c>
      <c r="N1119">
        <v>5701643</v>
      </c>
      <c r="Q1119" t="s">
        <v>4386</v>
      </c>
      <c r="R1119">
        <v>40000000</v>
      </c>
      <c r="S1119">
        <v>166147885</v>
      </c>
      <c r="T1119">
        <f t="shared" si="54"/>
        <v>126147885</v>
      </c>
      <c r="U1119" s="54">
        <f t="shared" si="52"/>
        <v>126147885</v>
      </c>
      <c r="V1119" s="24" t="str">
        <f t="shared" si="53"/>
        <v>NA</v>
      </c>
      <c r="W1119">
        <v>4.0999999999999996</v>
      </c>
    </row>
    <row r="1120" spans="10:23" x14ac:dyDescent="0.3">
      <c r="J1120">
        <v>20000000</v>
      </c>
      <c r="K1120">
        <v>26415649</v>
      </c>
      <c r="M1120">
        <v>18000000</v>
      </c>
      <c r="N1120">
        <v>5694401</v>
      </c>
      <c r="Q1120" t="s">
        <v>4389</v>
      </c>
      <c r="R1120">
        <v>38000000</v>
      </c>
      <c r="S1120">
        <v>111760631</v>
      </c>
      <c r="T1120">
        <f t="shared" si="54"/>
        <v>73760631</v>
      </c>
      <c r="U1120" s="54">
        <f t="shared" si="52"/>
        <v>73760631</v>
      </c>
      <c r="V1120" s="24" t="str">
        <f t="shared" si="53"/>
        <v>NA</v>
      </c>
      <c r="W1120">
        <v>4.0999999999999996</v>
      </c>
    </row>
    <row r="1121" spans="10:23" x14ac:dyDescent="0.3">
      <c r="J1121">
        <v>20000000</v>
      </c>
      <c r="K1121">
        <v>26003149</v>
      </c>
      <c r="M1121">
        <v>20000000</v>
      </c>
      <c r="N1121">
        <v>5333658</v>
      </c>
      <c r="Q1121" t="s">
        <v>4391</v>
      </c>
      <c r="R1121">
        <v>40000000</v>
      </c>
      <c r="S1121">
        <v>108706165</v>
      </c>
      <c r="T1121">
        <f t="shared" si="54"/>
        <v>68706165</v>
      </c>
      <c r="U1121" s="54">
        <f t="shared" si="52"/>
        <v>68706165</v>
      </c>
      <c r="V1121" s="24" t="str">
        <f t="shared" si="53"/>
        <v>NA</v>
      </c>
      <c r="W1121">
        <v>7.4</v>
      </c>
    </row>
    <row r="1122" spans="10:23" x14ac:dyDescent="0.3">
      <c r="J1122">
        <v>20000000</v>
      </c>
      <c r="K1122">
        <v>25584685</v>
      </c>
      <c r="M1122">
        <v>18000000</v>
      </c>
      <c r="N1122">
        <v>4414535</v>
      </c>
      <c r="Q1122" t="s">
        <v>4393</v>
      </c>
      <c r="R1122">
        <v>40000000</v>
      </c>
      <c r="S1122">
        <v>138614544</v>
      </c>
      <c r="T1122">
        <f t="shared" si="54"/>
        <v>98614544</v>
      </c>
      <c r="U1122" s="54">
        <f t="shared" si="52"/>
        <v>98614544</v>
      </c>
      <c r="V1122" s="24" t="str">
        <f t="shared" si="53"/>
        <v>NA</v>
      </c>
      <c r="W1122">
        <v>5.8</v>
      </c>
    </row>
    <row r="1123" spans="10:23" x14ac:dyDescent="0.3">
      <c r="J1123">
        <v>20000000</v>
      </c>
      <c r="K1123">
        <v>29975979</v>
      </c>
      <c r="M1123">
        <v>18000000</v>
      </c>
      <c r="N1123">
        <v>3707794</v>
      </c>
      <c r="Q1123" t="s">
        <v>4395</v>
      </c>
      <c r="R1123">
        <v>40000000</v>
      </c>
      <c r="S1123">
        <v>125069696</v>
      </c>
      <c r="T1123">
        <f t="shared" si="54"/>
        <v>85069696</v>
      </c>
      <c r="U1123" s="54">
        <f t="shared" si="52"/>
        <v>85069696</v>
      </c>
      <c r="V1123" s="24" t="str">
        <f t="shared" si="53"/>
        <v>NA</v>
      </c>
      <c r="W1123">
        <v>7.6</v>
      </c>
    </row>
    <row r="1124" spans="10:23" x14ac:dyDescent="0.3">
      <c r="J1124">
        <v>20000000</v>
      </c>
      <c r="K1124">
        <v>31584722</v>
      </c>
      <c r="M1124">
        <v>18000000</v>
      </c>
      <c r="N1124">
        <v>3203044</v>
      </c>
      <c r="Q1124" t="s">
        <v>4400</v>
      </c>
      <c r="R1124">
        <v>40000000</v>
      </c>
      <c r="S1124">
        <v>107458785</v>
      </c>
      <c r="T1124">
        <f t="shared" si="54"/>
        <v>67458785</v>
      </c>
      <c r="U1124" s="54">
        <f t="shared" si="52"/>
        <v>67458785</v>
      </c>
      <c r="V1124" s="24" t="str">
        <f t="shared" si="53"/>
        <v>NA</v>
      </c>
      <c r="W1124">
        <v>7.2</v>
      </c>
    </row>
    <row r="1125" spans="10:23" x14ac:dyDescent="0.3">
      <c r="J1125">
        <v>20000000</v>
      </c>
      <c r="K1125">
        <v>23179303</v>
      </c>
      <c r="M1125">
        <v>18000000</v>
      </c>
      <c r="N1125">
        <v>4435083</v>
      </c>
      <c r="Q1125" t="s">
        <v>4404</v>
      </c>
      <c r="R1125">
        <v>40000000</v>
      </c>
      <c r="S1125">
        <v>102310175</v>
      </c>
      <c r="T1125">
        <f t="shared" si="54"/>
        <v>62310175</v>
      </c>
      <c r="U1125" s="54">
        <f t="shared" si="52"/>
        <v>62310175</v>
      </c>
      <c r="V1125" s="24" t="str">
        <f t="shared" si="53"/>
        <v>NA</v>
      </c>
      <c r="W1125">
        <v>7.8</v>
      </c>
    </row>
    <row r="1126" spans="10:23" x14ac:dyDescent="0.3">
      <c r="J1126">
        <v>9000000</v>
      </c>
      <c r="K1126">
        <v>23078294</v>
      </c>
      <c r="M1126">
        <v>12000000</v>
      </c>
      <c r="N1126">
        <v>2222647</v>
      </c>
      <c r="Q1126" t="s">
        <v>4407</v>
      </c>
      <c r="R1126">
        <v>40000000</v>
      </c>
      <c r="S1126">
        <v>96917897</v>
      </c>
      <c r="T1126">
        <f t="shared" si="54"/>
        <v>56917897</v>
      </c>
      <c r="U1126" s="54">
        <f t="shared" si="52"/>
        <v>56917897</v>
      </c>
      <c r="V1126" s="24" t="str">
        <f t="shared" si="53"/>
        <v>NA</v>
      </c>
      <c r="W1126">
        <v>7.7</v>
      </c>
    </row>
    <row r="1127" spans="10:23" x14ac:dyDescent="0.3">
      <c r="J1127">
        <v>20000000</v>
      </c>
      <c r="K1127">
        <v>21413105</v>
      </c>
      <c r="M1127">
        <v>18000000</v>
      </c>
      <c r="N1127">
        <v>676698</v>
      </c>
      <c r="Q1127" t="s">
        <v>4411</v>
      </c>
      <c r="R1127">
        <v>40000000</v>
      </c>
      <c r="S1127">
        <v>93952276</v>
      </c>
      <c r="T1127">
        <f t="shared" si="54"/>
        <v>53952276</v>
      </c>
      <c r="U1127" s="54">
        <f t="shared" si="52"/>
        <v>53952276</v>
      </c>
      <c r="V1127" s="24" t="str">
        <f t="shared" si="53"/>
        <v>NA</v>
      </c>
      <c r="W1127">
        <v>6.4</v>
      </c>
    </row>
    <row r="1128" spans="10:23" x14ac:dyDescent="0.3">
      <c r="J1128">
        <v>20000000</v>
      </c>
      <c r="K1128">
        <v>25077977</v>
      </c>
      <c r="M1128">
        <v>11350000</v>
      </c>
      <c r="N1128">
        <v>229311</v>
      </c>
      <c r="Q1128" t="s">
        <v>4417</v>
      </c>
      <c r="R1128">
        <v>45000000</v>
      </c>
      <c r="S1128">
        <v>90703745</v>
      </c>
      <c r="T1128">
        <f t="shared" si="54"/>
        <v>45703745</v>
      </c>
      <c r="U1128" s="54">
        <f t="shared" si="52"/>
        <v>45703745</v>
      </c>
      <c r="V1128" s="24" t="str">
        <f t="shared" si="53"/>
        <v>NA</v>
      </c>
      <c r="W1128">
        <v>5.0999999999999996</v>
      </c>
    </row>
    <row r="1129" spans="10:23" x14ac:dyDescent="0.3">
      <c r="J1129">
        <v>20000000</v>
      </c>
      <c r="K1129">
        <v>23292105</v>
      </c>
      <c r="M1129">
        <v>14000000</v>
      </c>
      <c r="N1129">
        <v>63260</v>
      </c>
      <c r="Q1129" t="s">
        <v>4420</v>
      </c>
      <c r="R1129">
        <v>40000000</v>
      </c>
      <c r="S1129">
        <v>89138076</v>
      </c>
      <c r="T1129">
        <f t="shared" si="54"/>
        <v>49138076</v>
      </c>
      <c r="U1129" s="54">
        <f t="shared" si="52"/>
        <v>49138076</v>
      </c>
      <c r="V1129" s="24" t="str">
        <f t="shared" si="53"/>
        <v>NA</v>
      </c>
      <c r="W1129">
        <v>5.5</v>
      </c>
    </row>
    <row r="1130" spans="10:23" x14ac:dyDescent="0.3">
      <c r="J1130">
        <v>20000000</v>
      </c>
      <c r="K1130">
        <v>21200000</v>
      </c>
      <c r="M1130">
        <v>17500000</v>
      </c>
      <c r="N1130">
        <v>7017178</v>
      </c>
      <c r="Q1130" t="s">
        <v>4425</v>
      </c>
      <c r="R1130">
        <v>40000000</v>
      </c>
      <c r="S1130">
        <v>87666629</v>
      </c>
      <c r="T1130">
        <f t="shared" si="54"/>
        <v>47666629</v>
      </c>
      <c r="U1130" s="54">
        <f t="shared" si="52"/>
        <v>47666629</v>
      </c>
      <c r="V1130" s="24" t="str">
        <f t="shared" si="53"/>
        <v>NA</v>
      </c>
      <c r="W1130">
        <v>7.4</v>
      </c>
    </row>
    <row r="1131" spans="10:23" x14ac:dyDescent="0.3">
      <c r="J1131">
        <v>20000000</v>
      </c>
      <c r="K1131">
        <v>28876924</v>
      </c>
      <c r="M1131">
        <v>17500000</v>
      </c>
      <c r="N1131">
        <v>325491</v>
      </c>
      <c r="Q1131" t="s">
        <v>4427</v>
      </c>
      <c r="R1131">
        <v>40000000</v>
      </c>
      <c r="S1131">
        <v>90353764</v>
      </c>
      <c r="T1131">
        <f t="shared" si="54"/>
        <v>50353764</v>
      </c>
      <c r="U1131" s="54">
        <f t="shared" si="52"/>
        <v>50353764</v>
      </c>
      <c r="V1131" s="24" t="str">
        <f t="shared" si="53"/>
        <v>NA</v>
      </c>
      <c r="W1131">
        <v>6</v>
      </c>
    </row>
    <row r="1132" spans="10:23" x14ac:dyDescent="0.3">
      <c r="J1132">
        <v>20000000</v>
      </c>
      <c r="K1132">
        <v>20241395</v>
      </c>
      <c r="M1132">
        <v>34000000</v>
      </c>
      <c r="N1132">
        <v>19693891</v>
      </c>
      <c r="Q1132" t="s">
        <v>4430</v>
      </c>
      <c r="R1132">
        <v>40000000</v>
      </c>
      <c r="S1132">
        <v>82522790</v>
      </c>
      <c r="T1132">
        <f t="shared" si="54"/>
        <v>42522790</v>
      </c>
      <c r="U1132" s="54">
        <f t="shared" si="52"/>
        <v>42522790</v>
      </c>
      <c r="V1132" s="24" t="str">
        <f t="shared" si="53"/>
        <v>NA</v>
      </c>
      <c r="W1132">
        <v>7.5</v>
      </c>
    </row>
    <row r="1133" spans="10:23" x14ac:dyDescent="0.3">
      <c r="J1133">
        <v>806947</v>
      </c>
      <c r="K1133">
        <v>32000000</v>
      </c>
      <c r="M1133">
        <v>17000000</v>
      </c>
      <c r="N1133">
        <v>16311763</v>
      </c>
      <c r="Q1133" t="s">
        <v>4432</v>
      </c>
      <c r="R1133">
        <v>40000000</v>
      </c>
      <c r="S1133">
        <v>94125426</v>
      </c>
      <c r="T1133">
        <f t="shared" si="54"/>
        <v>54125426</v>
      </c>
      <c r="U1133" s="54">
        <f t="shared" si="52"/>
        <v>54125426</v>
      </c>
      <c r="V1133" s="24" t="str">
        <f t="shared" si="53"/>
        <v>NA</v>
      </c>
      <c r="W1133">
        <v>7</v>
      </c>
    </row>
    <row r="1134" spans="10:23" x14ac:dyDescent="0.3">
      <c r="J1134">
        <v>20000000</v>
      </c>
      <c r="K1134">
        <v>23393765</v>
      </c>
      <c r="M1134">
        <v>17000000</v>
      </c>
      <c r="N1134">
        <v>12693621</v>
      </c>
      <c r="Q1134" t="s">
        <v>4434</v>
      </c>
      <c r="R1134">
        <v>40000000</v>
      </c>
      <c r="S1134">
        <v>95001343</v>
      </c>
      <c r="T1134">
        <f t="shared" si="54"/>
        <v>55001343</v>
      </c>
      <c r="U1134" s="54">
        <f t="shared" si="52"/>
        <v>55001343</v>
      </c>
      <c r="V1134" s="24" t="str">
        <f t="shared" si="53"/>
        <v>NA</v>
      </c>
      <c r="W1134">
        <v>7.5</v>
      </c>
    </row>
    <row r="1135" spans="10:23" x14ac:dyDescent="0.3">
      <c r="J1135">
        <v>15000000</v>
      </c>
      <c r="K1135">
        <v>18352454</v>
      </c>
      <c r="M1135">
        <v>17000000</v>
      </c>
      <c r="N1135">
        <v>11634458</v>
      </c>
      <c r="Q1135" t="s">
        <v>4437</v>
      </c>
      <c r="R1135">
        <v>40000000</v>
      </c>
      <c r="S1135">
        <v>81292135</v>
      </c>
      <c r="T1135">
        <f t="shared" si="54"/>
        <v>41292135</v>
      </c>
      <c r="U1135" s="54">
        <f t="shared" si="52"/>
        <v>41292135</v>
      </c>
      <c r="V1135" s="24" t="str">
        <f t="shared" si="53"/>
        <v>NA</v>
      </c>
      <c r="W1135">
        <v>7.3</v>
      </c>
    </row>
    <row r="1136" spans="10:23" x14ac:dyDescent="0.3">
      <c r="J1136">
        <v>19000000</v>
      </c>
      <c r="K1136">
        <v>25753840</v>
      </c>
      <c r="M1136">
        <v>17000000</v>
      </c>
      <c r="N1136">
        <v>8662318</v>
      </c>
      <c r="Q1136" t="s">
        <v>4439</v>
      </c>
      <c r="R1136">
        <v>35000000</v>
      </c>
      <c r="S1136">
        <v>86208010</v>
      </c>
      <c r="T1136">
        <f t="shared" si="54"/>
        <v>51208010</v>
      </c>
      <c r="U1136" s="54">
        <f t="shared" si="52"/>
        <v>51208010</v>
      </c>
      <c r="V1136" s="24" t="str">
        <f t="shared" si="53"/>
        <v>NA</v>
      </c>
      <c r="W1136">
        <v>5.7</v>
      </c>
    </row>
    <row r="1137" spans="10:23" x14ac:dyDescent="0.3">
      <c r="J1137">
        <v>22000000</v>
      </c>
      <c r="K1137">
        <v>184208848</v>
      </c>
      <c r="M1137">
        <v>19000000</v>
      </c>
      <c r="N1137">
        <v>7156725</v>
      </c>
      <c r="Q1137" t="s">
        <v>4441</v>
      </c>
      <c r="R1137">
        <v>40000000</v>
      </c>
      <c r="S1137">
        <v>81593527</v>
      </c>
      <c r="T1137">
        <f t="shared" si="54"/>
        <v>41593527</v>
      </c>
      <c r="U1137" s="54">
        <f t="shared" si="52"/>
        <v>41593527</v>
      </c>
      <c r="V1137" s="24" t="str">
        <f t="shared" si="53"/>
        <v>NA</v>
      </c>
      <c r="W1137">
        <v>7.3</v>
      </c>
    </row>
    <row r="1138" spans="10:23" x14ac:dyDescent="0.3">
      <c r="J1138">
        <v>20000000</v>
      </c>
      <c r="K1138">
        <v>100292856</v>
      </c>
      <c r="M1138">
        <v>17000000</v>
      </c>
      <c r="N1138">
        <v>15681020</v>
      </c>
      <c r="Q1138" t="s">
        <v>4444</v>
      </c>
      <c r="R1138">
        <v>35000000</v>
      </c>
      <c r="S1138">
        <v>75274748</v>
      </c>
      <c r="T1138">
        <f t="shared" si="54"/>
        <v>40274748</v>
      </c>
      <c r="U1138" s="54">
        <f t="shared" si="52"/>
        <v>40274748</v>
      </c>
      <c r="V1138" s="24" t="str">
        <f t="shared" si="53"/>
        <v>NA</v>
      </c>
      <c r="W1138">
        <v>7.2</v>
      </c>
    </row>
    <row r="1139" spans="10:23" x14ac:dyDescent="0.3">
      <c r="J1139">
        <v>19000000</v>
      </c>
      <c r="K1139">
        <v>58571513</v>
      </c>
      <c r="M1139">
        <v>17000000</v>
      </c>
      <c r="N1139">
        <v>6855137</v>
      </c>
      <c r="Q1139" t="s">
        <v>4446</v>
      </c>
      <c r="R1139">
        <v>40000000</v>
      </c>
      <c r="S1139">
        <v>90835030</v>
      </c>
      <c r="T1139">
        <f t="shared" si="54"/>
        <v>50835030</v>
      </c>
      <c r="U1139" s="54">
        <f t="shared" si="52"/>
        <v>50835030</v>
      </c>
      <c r="V1139" s="24" t="str">
        <f t="shared" si="53"/>
        <v>NA</v>
      </c>
      <c r="W1139">
        <v>5.9</v>
      </c>
    </row>
    <row r="1140" spans="10:23" x14ac:dyDescent="0.3">
      <c r="J1140">
        <v>20000000</v>
      </c>
      <c r="K1140">
        <v>51431160</v>
      </c>
      <c r="M1140">
        <v>17000000</v>
      </c>
      <c r="N1140">
        <v>2315683</v>
      </c>
      <c r="Q1140" t="s">
        <v>4449</v>
      </c>
      <c r="R1140">
        <v>40000000</v>
      </c>
      <c r="S1140">
        <v>72455275</v>
      </c>
      <c r="T1140">
        <f t="shared" si="54"/>
        <v>32455275</v>
      </c>
      <c r="U1140" s="54">
        <f t="shared" si="52"/>
        <v>32455275</v>
      </c>
      <c r="V1140" s="24" t="str">
        <f t="shared" si="53"/>
        <v>NA</v>
      </c>
      <c r="W1140">
        <v>7.8</v>
      </c>
    </row>
    <row r="1141" spans="10:23" x14ac:dyDescent="0.3">
      <c r="J1141">
        <v>15000000</v>
      </c>
      <c r="K1141">
        <v>103001286</v>
      </c>
      <c r="M1141">
        <v>17000000</v>
      </c>
      <c r="N1141">
        <v>2000000</v>
      </c>
      <c r="Q1141" t="s">
        <v>4453</v>
      </c>
      <c r="R1141">
        <v>40000000</v>
      </c>
      <c r="S1141">
        <v>75305995</v>
      </c>
      <c r="T1141">
        <f t="shared" si="54"/>
        <v>35305995</v>
      </c>
      <c r="U1141" s="54">
        <f t="shared" si="52"/>
        <v>35305995</v>
      </c>
      <c r="V1141" s="24" t="str">
        <f t="shared" si="53"/>
        <v>NA</v>
      </c>
      <c r="W1141">
        <v>7.7</v>
      </c>
    </row>
    <row r="1142" spans="10:23" x14ac:dyDescent="0.3">
      <c r="J1142">
        <v>20000000</v>
      </c>
      <c r="K1142">
        <v>41867960</v>
      </c>
      <c r="M1142">
        <v>17000000</v>
      </c>
      <c r="N1142">
        <v>1569918</v>
      </c>
      <c r="Q1142" t="s">
        <v>4456</v>
      </c>
      <c r="R1142">
        <v>40000000</v>
      </c>
      <c r="S1142">
        <v>74098862</v>
      </c>
      <c r="T1142">
        <f t="shared" si="54"/>
        <v>34098862</v>
      </c>
      <c r="U1142" s="54">
        <f t="shared" si="52"/>
        <v>34098862</v>
      </c>
      <c r="V1142" s="24" t="str">
        <f t="shared" si="53"/>
        <v>NA</v>
      </c>
      <c r="W1142">
        <v>8.1</v>
      </c>
    </row>
    <row r="1143" spans="10:23" x14ac:dyDescent="0.3">
      <c r="J1143">
        <v>19000000</v>
      </c>
      <c r="K1143">
        <v>210609762</v>
      </c>
      <c r="M1143">
        <v>17000000</v>
      </c>
      <c r="N1143">
        <v>106869</v>
      </c>
      <c r="Q1143" t="s">
        <v>4460</v>
      </c>
      <c r="R1143">
        <v>40000000</v>
      </c>
      <c r="S1143">
        <v>72266306</v>
      </c>
      <c r="T1143">
        <f t="shared" si="54"/>
        <v>32266306</v>
      </c>
      <c r="U1143" s="54">
        <f t="shared" si="52"/>
        <v>32266306</v>
      </c>
      <c r="V1143" s="24" t="str">
        <f t="shared" si="53"/>
        <v>NA</v>
      </c>
      <c r="W1143">
        <v>6.6</v>
      </c>
    </row>
    <row r="1144" spans="10:23" x14ac:dyDescent="0.3">
      <c r="J1144">
        <v>19000000</v>
      </c>
      <c r="K1144">
        <v>40846082</v>
      </c>
      <c r="M1144">
        <v>17000000</v>
      </c>
      <c r="N1144">
        <v>273420</v>
      </c>
      <c r="Q1144" t="s">
        <v>4462</v>
      </c>
      <c r="R1144">
        <v>40000000</v>
      </c>
      <c r="S1144">
        <v>71347010</v>
      </c>
      <c r="T1144">
        <f t="shared" si="54"/>
        <v>31347010</v>
      </c>
      <c r="U1144" s="54">
        <f t="shared" si="52"/>
        <v>31347010</v>
      </c>
      <c r="V1144" s="24" t="str">
        <f t="shared" si="53"/>
        <v>NA</v>
      </c>
      <c r="W1144">
        <v>7.1</v>
      </c>
    </row>
    <row r="1145" spans="10:23" x14ac:dyDescent="0.3">
      <c r="J1145">
        <v>13000000</v>
      </c>
      <c r="K1145">
        <v>51697449</v>
      </c>
      <c r="M1145">
        <v>17000000</v>
      </c>
      <c r="N1145">
        <v>4930798</v>
      </c>
      <c r="Q1145" t="s">
        <v>4465</v>
      </c>
      <c r="R1145">
        <v>40000000</v>
      </c>
      <c r="S1145">
        <v>70836296</v>
      </c>
      <c r="T1145">
        <f t="shared" si="54"/>
        <v>30836296</v>
      </c>
      <c r="U1145" s="54">
        <f t="shared" si="52"/>
        <v>30836296</v>
      </c>
      <c r="V1145" s="24" t="str">
        <f t="shared" si="53"/>
        <v>NA</v>
      </c>
      <c r="W1145">
        <v>5.9</v>
      </c>
    </row>
    <row r="1146" spans="10:23" x14ac:dyDescent="0.3">
      <c r="J1146">
        <v>19000000</v>
      </c>
      <c r="K1146">
        <v>27758465</v>
      </c>
      <c r="M1146">
        <v>16800000</v>
      </c>
      <c r="N1146">
        <v>220914</v>
      </c>
      <c r="Q1146" t="s">
        <v>4468</v>
      </c>
      <c r="R1146">
        <v>40000000</v>
      </c>
      <c r="S1146">
        <v>70405498</v>
      </c>
      <c r="T1146">
        <f t="shared" si="54"/>
        <v>30405498</v>
      </c>
      <c r="U1146" s="54">
        <f t="shared" si="52"/>
        <v>30405498</v>
      </c>
      <c r="V1146" s="24" t="str">
        <f t="shared" si="53"/>
        <v>NA</v>
      </c>
      <c r="W1146">
        <v>8</v>
      </c>
    </row>
    <row r="1147" spans="10:23" x14ac:dyDescent="0.3">
      <c r="J1147">
        <v>18000000</v>
      </c>
      <c r="K1147">
        <v>56127162</v>
      </c>
      <c r="M1147">
        <v>16500000</v>
      </c>
      <c r="N1147">
        <v>11702090</v>
      </c>
      <c r="Q1147" t="s">
        <v>4473</v>
      </c>
      <c r="R1147">
        <v>40000000</v>
      </c>
      <c r="S1147">
        <v>70163652</v>
      </c>
      <c r="T1147">
        <f t="shared" si="54"/>
        <v>30163652</v>
      </c>
      <c r="U1147" s="54">
        <f t="shared" si="52"/>
        <v>30163652</v>
      </c>
      <c r="V1147" s="24" t="str">
        <f t="shared" si="53"/>
        <v>NA</v>
      </c>
      <c r="W1147">
        <v>4.5999999999999996</v>
      </c>
    </row>
    <row r="1148" spans="10:23" x14ac:dyDescent="0.3">
      <c r="J1148">
        <v>20000000</v>
      </c>
      <c r="K1148">
        <v>39103378</v>
      </c>
      <c r="M1148">
        <v>15000000</v>
      </c>
      <c r="N1148">
        <v>13005485</v>
      </c>
      <c r="Q1148" t="s">
        <v>4478</v>
      </c>
      <c r="R1148">
        <v>34000000</v>
      </c>
      <c r="S1148">
        <v>66808615</v>
      </c>
      <c r="T1148">
        <f t="shared" si="54"/>
        <v>32808615</v>
      </c>
      <c r="U1148" s="54">
        <f t="shared" si="52"/>
        <v>32808615</v>
      </c>
      <c r="V1148" s="24" t="str">
        <f t="shared" si="53"/>
        <v>NA</v>
      </c>
      <c r="W1148">
        <v>6.1</v>
      </c>
    </row>
    <row r="1149" spans="10:23" x14ac:dyDescent="0.3">
      <c r="J1149">
        <v>19000000</v>
      </c>
      <c r="K1149">
        <v>21483154</v>
      </c>
      <c r="M1149">
        <v>18500000</v>
      </c>
      <c r="N1149">
        <v>6462576</v>
      </c>
      <c r="Q1149" t="s">
        <v>4480</v>
      </c>
      <c r="R1149">
        <v>20000000</v>
      </c>
      <c r="S1149">
        <v>64149837</v>
      </c>
      <c r="T1149">
        <f t="shared" si="54"/>
        <v>44149837</v>
      </c>
      <c r="U1149" s="54">
        <f t="shared" si="52"/>
        <v>44149837</v>
      </c>
      <c r="V1149" s="24" t="str">
        <f t="shared" si="53"/>
        <v>NA</v>
      </c>
      <c r="W1149">
        <v>6.4</v>
      </c>
    </row>
    <row r="1150" spans="10:23" x14ac:dyDescent="0.3">
      <c r="J1150">
        <v>19000000</v>
      </c>
      <c r="K1150">
        <v>64255243</v>
      </c>
      <c r="M1150">
        <v>35000000</v>
      </c>
      <c r="N1150">
        <v>33357476</v>
      </c>
      <c r="Q1150" t="s">
        <v>4483</v>
      </c>
      <c r="R1150">
        <v>40000000</v>
      </c>
      <c r="S1150">
        <v>83906114</v>
      </c>
      <c r="T1150">
        <f t="shared" si="54"/>
        <v>43906114</v>
      </c>
      <c r="U1150" s="54">
        <f t="shared" si="52"/>
        <v>43906114</v>
      </c>
      <c r="V1150" s="24" t="str">
        <f t="shared" si="53"/>
        <v>NA</v>
      </c>
      <c r="W1150">
        <v>6</v>
      </c>
    </row>
    <row r="1151" spans="10:23" x14ac:dyDescent="0.3">
      <c r="J1151">
        <v>19000000</v>
      </c>
      <c r="K1151">
        <v>22245861</v>
      </c>
      <c r="M1151">
        <v>16000000</v>
      </c>
      <c r="N1151">
        <v>15427192</v>
      </c>
      <c r="Q1151" t="s">
        <v>4488</v>
      </c>
      <c r="R1151">
        <v>40000000</v>
      </c>
      <c r="S1151">
        <v>66466372</v>
      </c>
      <c r="T1151">
        <f t="shared" si="54"/>
        <v>26466372</v>
      </c>
      <c r="U1151" s="54">
        <f t="shared" si="52"/>
        <v>26466372</v>
      </c>
      <c r="V1151" s="24" t="str">
        <f t="shared" si="53"/>
        <v>NA</v>
      </c>
      <c r="W1151">
        <v>5.2</v>
      </c>
    </row>
    <row r="1152" spans="10:23" x14ac:dyDescent="0.3">
      <c r="J1152">
        <v>15000000</v>
      </c>
      <c r="K1152">
        <v>20433940</v>
      </c>
      <c r="M1152">
        <v>16000000</v>
      </c>
      <c r="N1152">
        <v>14792779</v>
      </c>
      <c r="Q1152" t="s">
        <v>4494</v>
      </c>
      <c r="R1152">
        <v>40000000</v>
      </c>
      <c r="S1152">
        <v>72306065</v>
      </c>
      <c r="T1152">
        <f t="shared" si="54"/>
        <v>32306065</v>
      </c>
      <c r="U1152" s="54">
        <f t="shared" si="52"/>
        <v>32306065</v>
      </c>
      <c r="V1152" s="24" t="str">
        <f t="shared" si="53"/>
        <v>NA</v>
      </c>
      <c r="W1152">
        <v>7.6</v>
      </c>
    </row>
    <row r="1153" spans="10:23" x14ac:dyDescent="0.3">
      <c r="J1153">
        <v>18000000</v>
      </c>
      <c r="K1153">
        <v>150056505</v>
      </c>
      <c r="M1153">
        <v>16000000</v>
      </c>
      <c r="N1153">
        <v>14108518</v>
      </c>
      <c r="Q1153" t="s">
        <v>4496</v>
      </c>
      <c r="R1153">
        <v>40000000</v>
      </c>
      <c r="S1153">
        <v>59068786</v>
      </c>
      <c r="T1153">
        <f t="shared" si="54"/>
        <v>19068786</v>
      </c>
      <c r="U1153" s="54">
        <f t="shared" si="52"/>
        <v>19068786</v>
      </c>
      <c r="V1153" s="24" t="str">
        <f t="shared" si="53"/>
        <v>NA</v>
      </c>
      <c r="W1153">
        <v>6.4</v>
      </c>
    </row>
    <row r="1154" spans="10:23" x14ac:dyDescent="0.3">
      <c r="J1154">
        <v>18000000</v>
      </c>
      <c r="K1154">
        <v>119938730</v>
      </c>
      <c r="M1154">
        <v>20000000</v>
      </c>
      <c r="N1154">
        <v>13854000</v>
      </c>
      <c r="Q1154" t="s">
        <v>4500</v>
      </c>
      <c r="R1154">
        <v>50000000</v>
      </c>
      <c r="S1154">
        <v>57887882</v>
      </c>
      <c r="T1154">
        <f t="shared" si="54"/>
        <v>7887882</v>
      </c>
      <c r="U1154" s="54">
        <f t="shared" si="52"/>
        <v>7887882</v>
      </c>
      <c r="V1154" s="24" t="str">
        <f t="shared" si="53"/>
        <v>NA</v>
      </c>
      <c r="W1154">
        <v>6.1</v>
      </c>
    </row>
    <row r="1155" spans="10:23" x14ac:dyDescent="0.3">
      <c r="J1155">
        <v>18000000</v>
      </c>
      <c r="K1155">
        <v>114968774</v>
      </c>
      <c r="M1155">
        <v>16000000</v>
      </c>
      <c r="N1155">
        <v>15500000</v>
      </c>
      <c r="Q1155" t="s">
        <v>4503</v>
      </c>
      <c r="R1155">
        <v>40000000</v>
      </c>
      <c r="S1155">
        <v>53955614</v>
      </c>
      <c r="T1155">
        <f t="shared" si="54"/>
        <v>13955614</v>
      </c>
      <c r="U1155" s="54">
        <f t="shared" ref="U1155:U1218" si="55">IF(T1155&gt;0,T1155,"NA")</f>
        <v>13955614</v>
      </c>
      <c r="V1155" s="24" t="str">
        <f t="shared" ref="V1155:V1218" si="56">IF(T1155&lt;0,T1155,"NA")</f>
        <v>NA</v>
      </c>
      <c r="W1155">
        <v>6.1</v>
      </c>
    </row>
    <row r="1156" spans="10:23" x14ac:dyDescent="0.3">
      <c r="J1156">
        <v>18000000</v>
      </c>
      <c r="K1156">
        <v>128505958</v>
      </c>
      <c r="M1156">
        <v>15000000</v>
      </c>
      <c r="N1156">
        <v>4734235</v>
      </c>
      <c r="Q1156" t="s">
        <v>4505</v>
      </c>
      <c r="R1156">
        <v>40000000</v>
      </c>
      <c r="S1156">
        <v>54967359</v>
      </c>
      <c r="T1156">
        <f t="shared" ref="T1156:T1219" si="57">S1156-R1156</f>
        <v>14967359</v>
      </c>
      <c r="U1156" s="54">
        <f t="shared" si="55"/>
        <v>14967359</v>
      </c>
      <c r="V1156" s="24" t="str">
        <f t="shared" si="56"/>
        <v>NA</v>
      </c>
      <c r="W1156">
        <v>5.2</v>
      </c>
    </row>
    <row r="1157" spans="10:23" x14ac:dyDescent="0.3">
      <c r="J1157">
        <v>18000000</v>
      </c>
      <c r="K1157">
        <v>95001351</v>
      </c>
      <c r="M1157">
        <v>16000000</v>
      </c>
      <c r="N1157">
        <v>4839383</v>
      </c>
      <c r="Q1157" t="s">
        <v>4509</v>
      </c>
      <c r="R1157">
        <v>35000000</v>
      </c>
      <c r="S1157">
        <v>54228104</v>
      </c>
      <c r="T1157">
        <f t="shared" si="57"/>
        <v>19228104</v>
      </c>
      <c r="U1157" s="54">
        <f t="shared" si="55"/>
        <v>19228104</v>
      </c>
      <c r="V1157" s="24" t="str">
        <f t="shared" si="56"/>
        <v>NA</v>
      </c>
      <c r="W1157">
        <v>7.7</v>
      </c>
    </row>
    <row r="1158" spans="10:23" x14ac:dyDescent="0.3">
      <c r="J1158">
        <v>17000000</v>
      </c>
      <c r="K1158">
        <v>76400000</v>
      </c>
      <c r="M1158">
        <v>15000000</v>
      </c>
      <c r="N1158">
        <v>4193025</v>
      </c>
      <c r="Q1158" t="s">
        <v>4511</v>
      </c>
      <c r="R1158">
        <v>40000000</v>
      </c>
      <c r="S1158">
        <v>57981889</v>
      </c>
      <c r="T1158">
        <f t="shared" si="57"/>
        <v>17981889</v>
      </c>
      <c r="U1158" s="54">
        <f t="shared" si="55"/>
        <v>17981889</v>
      </c>
      <c r="V1158" s="24" t="str">
        <f t="shared" si="56"/>
        <v>NA</v>
      </c>
      <c r="W1158">
        <v>7.3</v>
      </c>
    </row>
    <row r="1159" spans="10:23" x14ac:dyDescent="0.3">
      <c r="J1159">
        <v>20000000</v>
      </c>
      <c r="K1159">
        <v>75072454</v>
      </c>
      <c r="M1159">
        <v>16000000</v>
      </c>
      <c r="N1159">
        <v>5900000</v>
      </c>
      <c r="Q1159" t="s">
        <v>4514</v>
      </c>
      <c r="R1159">
        <v>30000000</v>
      </c>
      <c r="S1159">
        <v>61094903</v>
      </c>
      <c r="T1159">
        <f t="shared" si="57"/>
        <v>31094903</v>
      </c>
      <c r="U1159" s="54">
        <f t="shared" si="55"/>
        <v>31094903</v>
      </c>
      <c r="V1159" s="24" t="str">
        <f t="shared" si="56"/>
        <v>NA</v>
      </c>
      <c r="W1159">
        <v>6.9</v>
      </c>
    </row>
    <row r="1160" spans="10:23" x14ac:dyDescent="0.3">
      <c r="J1160">
        <v>17000000</v>
      </c>
      <c r="K1160">
        <v>65535067</v>
      </c>
      <c r="M1160">
        <v>16000000</v>
      </c>
      <c r="N1160">
        <v>2849142</v>
      </c>
      <c r="Q1160" t="s">
        <v>4517</v>
      </c>
      <c r="R1160">
        <v>40000000</v>
      </c>
      <c r="S1160">
        <v>53082743</v>
      </c>
      <c r="T1160">
        <f t="shared" si="57"/>
        <v>13082743</v>
      </c>
      <c r="U1160" s="54">
        <f t="shared" si="55"/>
        <v>13082743</v>
      </c>
      <c r="V1160" s="24" t="str">
        <f t="shared" si="56"/>
        <v>NA</v>
      </c>
      <c r="W1160">
        <v>8.5</v>
      </c>
    </row>
    <row r="1161" spans="10:23" x14ac:dyDescent="0.3">
      <c r="J1161">
        <v>18000000</v>
      </c>
      <c r="K1161">
        <v>64955956</v>
      </c>
      <c r="M1161">
        <v>16000000</v>
      </c>
      <c r="N1161">
        <v>1686429</v>
      </c>
      <c r="Q1161" t="s">
        <v>4519</v>
      </c>
      <c r="R1161">
        <v>42000000</v>
      </c>
      <c r="S1161">
        <v>54414716</v>
      </c>
      <c r="T1161">
        <f t="shared" si="57"/>
        <v>12414716</v>
      </c>
      <c r="U1161" s="54">
        <f t="shared" si="55"/>
        <v>12414716</v>
      </c>
      <c r="V1161" s="24" t="str">
        <f t="shared" si="56"/>
        <v>NA</v>
      </c>
      <c r="W1161">
        <v>6.3</v>
      </c>
    </row>
    <row r="1162" spans="10:23" x14ac:dyDescent="0.3">
      <c r="J1162">
        <v>18000000</v>
      </c>
      <c r="K1162">
        <v>60057639</v>
      </c>
      <c r="M1162">
        <v>16000000</v>
      </c>
      <c r="N1162">
        <v>1984743</v>
      </c>
      <c r="Q1162" t="s">
        <v>4522</v>
      </c>
      <c r="R1162">
        <v>40000000</v>
      </c>
      <c r="S1162">
        <v>57011847</v>
      </c>
      <c r="T1162">
        <f t="shared" si="57"/>
        <v>17011847</v>
      </c>
      <c r="U1162" s="54">
        <f t="shared" si="55"/>
        <v>17011847</v>
      </c>
      <c r="V1162" s="24" t="str">
        <f t="shared" si="56"/>
        <v>NA</v>
      </c>
      <c r="W1162">
        <v>5.9</v>
      </c>
    </row>
    <row r="1163" spans="10:23" x14ac:dyDescent="0.3">
      <c r="J1163">
        <v>17000000</v>
      </c>
      <c r="K1163">
        <v>53868030</v>
      </c>
      <c r="M1163">
        <v>16000000</v>
      </c>
      <c r="N1163">
        <v>1666262</v>
      </c>
      <c r="Q1163" t="s">
        <v>4527</v>
      </c>
      <c r="R1163">
        <v>40000000</v>
      </c>
      <c r="S1163">
        <v>50859889</v>
      </c>
      <c r="T1163">
        <f t="shared" si="57"/>
        <v>10859889</v>
      </c>
      <c r="U1163" s="54">
        <f t="shared" si="55"/>
        <v>10859889</v>
      </c>
      <c r="V1163" s="24" t="str">
        <f t="shared" si="56"/>
        <v>NA</v>
      </c>
      <c r="W1163">
        <v>7.8</v>
      </c>
    </row>
    <row r="1164" spans="10:23" x14ac:dyDescent="0.3">
      <c r="J1164">
        <v>18000000</v>
      </c>
      <c r="K1164">
        <v>59573085</v>
      </c>
      <c r="M1164">
        <v>20000000</v>
      </c>
      <c r="N1164">
        <v>2319187</v>
      </c>
      <c r="Q1164" t="s">
        <v>4533</v>
      </c>
      <c r="R1164">
        <v>30000000</v>
      </c>
      <c r="S1164">
        <v>51185897</v>
      </c>
      <c r="T1164">
        <f t="shared" si="57"/>
        <v>21185897</v>
      </c>
      <c r="U1164" s="54">
        <f t="shared" si="55"/>
        <v>21185897</v>
      </c>
      <c r="V1164" s="24" t="str">
        <f t="shared" si="56"/>
        <v>NA</v>
      </c>
      <c r="W1164">
        <v>6.7</v>
      </c>
    </row>
    <row r="1165" spans="10:23" x14ac:dyDescent="0.3">
      <c r="J1165">
        <v>21000000</v>
      </c>
      <c r="K1165">
        <v>52691009</v>
      </c>
      <c r="M1165">
        <v>16000000</v>
      </c>
      <c r="N1165">
        <v>13922211</v>
      </c>
      <c r="Q1165" t="s">
        <v>4535</v>
      </c>
      <c r="R1165">
        <v>40000000</v>
      </c>
      <c r="S1165">
        <v>52000688</v>
      </c>
      <c r="T1165">
        <f t="shared" si="57"/>
        <v>12000688</v>
      </c>
      <c r="U1165" s="54">
        <f t="shared" si="55"/>
        <v>12000688</v>
      </c>
      <c r="V1165" s="24" t="str">
        <f t="shared" si="56"/>
        <v>NA</v>
      </c>
      <c r="W1165">
        <v>6.4</v>
      </c>
    </row>
    <row r="1166" spans="10:23" x14ac:dyDescent="0.3">
      <c r="J1166">
        <v>15000000</v>
      </c>
      <c r="K1166">
        <v>59735548</v>
      </c>
      <c r="M1166">
        <v>15000000</v>
      </c>
      <c r="N1166">
        <v>23091</v>
      </c>
      <c r="Q1166" t="s">
        <v>4539</v>
      </c>
      <c r="R1166">
        <v>40000000</v>
      </c>
      <c r="S1166">
        <v>49851591</v>
      </c>
      <c r="T1166">
        <f t="shared" si="57"/>
        <v>9851591</v>
      </c>
      <c r="U1166" s="54">
        <f t="shared" si="55"/>
        <v>9851591</v>
      </c>
      <c r="V1166" s="24" t="str">
        <f t="shared" si="56"/>
        <v>NA</v>
      </c>
      <c r="W1166">
        <v>5.9</v>
      </c>
    </row>
    <row r="1167" spans="10:23" x14ac:dyDescent="0.3">
      <c r="J1167">
        <v>18000000</v>
      </c>
      <c r="K1167">
        <v>51600000</v>
      </c>
      <c r="M1167">
        <v>13000000</v>
      </c>
      <c r="N1167">
        <v>336467</v>
      </c>
      <c r="Q1167" t="s">
        <v>4543</v>
      </c>
      <c r="R1167">
        <v>40000000</v>
      </c>
      <c r="S1167">
        <v>47781388</v>
      </c>
      <c r="T1167">
        <f t="shared" si="57"/>
        <v>7781388</v>
      </c>
      <c r="U1167" s="54">
        <f t="shared" si="55"/>
        <v>7781388</v>
      </c>
      <c r="V1167" s="24" t="str">
        <f t="shared" si="56"/>
        <v>NA</v>
      </c>
      <c r="W1167">
        <v>6.6</v>
      </c>
    </row>
    <row r="1168" spans="10:23" x14ac:dyDescent="0.3">
      <c r="J1168">
        <v>20000000</v>
      </c>
      <c r="K1168">
        <v>43818159</v>
      </c>
      <c r="M1168">
        <v>16000000</v>
      </c>
      <c r="N1168">
        <v>2964</v>
      </c>
      <c r="Q1168" t="s">
        <v>4545</v>
      </c>
      <c r="R1168">
        <v>40000000</v>
      </c>
      <c r="S1168">
        <v>52320979</v>
      </c>
      <c r="T1168">
        <f t="shared" si="57"/>
        <v>12320979</v>
      </c>
      <c r="U1168" s="54">
        <f t="shared" si="55"/>
        <v>12320979</v>
      </c>
      <c r="V1168" s="24" t="str">
        <f t="shared" si="56"/>
        <v>NA</v>
      </c>
      <c r="W1168">
        <v>6.8</v>
      </c>
    </row>
    <row r="1169" spans="10:23" x14ac:dyDescent="0.3">
      <c r="J1169">
        <v>17000000</v>
      </c>
      <c r="K1169">
        <v>86049418</v>
      </c>
      <c r="M1169">
        <v>16000000</v>
      </c>
      <c r="N1169">
        <v>2428883</v>
      </c>
      <c r="Q1169" t="s">
        <v>4549</v>
      </c>
      <c r="R1169">
        <v>43000000</v>
      </c>
      <c r="S1169">
        <v>47806295</v>
      </c>
      <c r="T1169">
        <f t="shared" si="57"/>
        <v>4806295</v>
      </c>
      <c r="U1169" s="54">
        <f t="shared" si="55"/>
        <v>4806295</v>
      </c>
      <c r="V1169" s="24" t="str">
        <f t="shared" si="56"/>
        <v>NA</v>
      </c>
      <c r="W1169">
        <v>6.5</v>
      </c>
    </row>
    <row r="1170" spans="10:23" x14ac:dyDescent="0.3">
      <c r="J1170">
        <v>18000000</v>
      </c>
      <c r="K1170">
        <v>43601508</v>
      </c>
      <c r="M1170">
        <v>15600000</v>
      </c>
      <c r="N1170">
        <v>13571817</v>
      </c>
      <c r="Q1170" t="s">
        <v>4554</v>
      </c>
      <c r="R1170">
        <v>25000000</v>
      </c>
      <c r="S1170">
        <v>51853450</v>
      </c>
      <c r="T1170">
        <f t="shared" si="57"/>
        <v>26853450</v>
      </c>
      <c r="U1170" s="54">
        <f t="shared" si="55"/>
        <v>26853450</v>
      </c>
      <c r="V1170" s="24" t="str">
        <f t="shared" si="56"/>
        <v>NA</v>
      </c>
      <c r="W1170">
        <v>6.6</v>
      </c>
    </row>
    <row r="1171" spans="10:23" x14ac:dyDescent="0.3">
      <c r="J1171">
        <v>19800000</v>
      </c>
      <c r="K1171">
        <v>41300105</v>
      </c>
      <c r="M1171">
        <v>15500000</v>
      </c>
      <c r="N1171">
        <v>1181197</v>
      </c>
      <c r="Q1171" t="s">
        <v>4557</v>
      </c>
      <c r="R1171">
        <v>40000000</v>
      </c>
      <c r="S1171">
        <v>46012734</v>
      </c>
      <c r="T1171">
        <f t="shared" si="57"/>
        <v>6012734</v>
      </c>
      <c r="U1171" s="54">
        <f t="shared" si="55"/>
        <v>6012734</v>
      </c>
      <c r="V1171" s="24" t="str">
        <f t="shared" si="56"/>
        <v>NA</v>
      </c>
      <c r="W1171">
        <v>5.8</v>
      </c>
    </row>
    <row r="1172" spans="10:23" x14ac:dyDescent="0.3">
      <c r="J1172">
        <v>18000000</v>
      </c>
      <c r="K1172">
        <v>41382841</v>
      </c>
      <c r="M1172">
        <v>15300000</v>
      </c>
      <c r="N1172">
        <v>81525</v>
      </c>
      <c r="Q1172" t="s">
        <v>4562</v>
      </c>
      <c r="R1172">
        <v>40000000</v>
      </c>
      <c r="S1172">
        <v>47034272</v>
      </c>
      <c r="T1172">
        <f t="shared" si="57"/>
        <v>7034272</v>
      </c>
      <c r="U1172" s="54">
        <f t="shared" si="55"/>
        <v>7034272</v>
      </c>
      <c r="V1172" s="24" t="str">
        <f t="shared" si="56"/>
        <v>NA</v>
      </c>
      <c r="W1172">
        <v>6.9</v>
      </c>
    </row>
    <row r="1173" spans="10:23" x14ac:dyDescent="0.3">
      <c r="J1173">
        <v>18000000</v>
      </c>
      <c r="K1173">
        <v>42335698</v>
      </c>
      <c r="M1173">
        <v>15500000</v>
      </c>
      <c r="N1173">
        <v>7774730</v>
      </c>
      <c r="Q1173" t="s">
        <v>4567</v>
      </c>
      <c r="R1173">
        <v>40000000</v>
      </c>
      <c r="S1173">
        <v>45856732</v>
      </c>
      <c r="T1173">
        <f t="shared" si="57"/>
        <v>5856732</v>
      </c>
      <c r="U1173" s="54">
        <f t="shared" si="55"/>
        <v>5856732</v>
      </c>
      <c r="V1173" s="24" t="str">
        <f t="shared" si="56"/>
        <v>NA</v>
      </c>
      <c r="W1173">
        <v>7.1</v>
      </c>
    </row>
    <row r="1174" spans="10:23" x14ac:dyDescent="0.3">
      <c r="J1174">
        <v>18000000</v>
      </c>
      <c r="K1174">
        <v>33404871</v>
      </c>
      <c r="M1174">
        <v>15500000</v>
      </c>
      <c r="N1174">
        <v>317040</v>
      </c>
      <c r="Q1174" t="s">
        <v>4569</v>
      </c>
      <c r="R1174">
        <v>40000000</v>
      </c>
      <c r="S1174">
        <v>59588068</v>
      </c>
      <c r="T1174">
        <f t="shared" si="57"/>
        <v>19588068</v>
      </c>
      <c r="U1174" s="54">
        <f t="shared" si="55"/>
        <v>19588068</v>
      </c>
      <c r="V1174" s="24" t="str">
        <f t="shared" si="56"/>
        <v>NA</v>
      </c>
      <c r="W1174">
        <v>5.8</v>
      </c>
    </row>
    <row r="1175" spans="10:23" x14ac:dyDescent="0.3">
      <c r="J1175">
        <v>15000000</v>
      </c>
      <c r="K1175">
        <v>31471430</v>
      </c>
      <c r="M1175">
        <v>15000000</v>
      </c>
      <c r="N1175">
        <v>6000000</v>
      </c>
      <c r="Q1175" t="s">
        <v>4571</v>
      </c>
      <c r="R1175">
        <v>36000000</v>
      </c>
      <c r="S1175">
        <v>44175394</v>
      </c>
      <c r="T1175">
        <f t="shared" si="57"/>
        <v>8175394</v>
      </c>
      <c r="U1175" s="54">
        <f t="shared" si="55"/>
        <v>8175394</v>
      </c>
      <c r="V1175" s="24" t="str">
        <f t="shared" si="56"/>
        <v>NA</v>
      </c>
      <c r="W1175">
        <v>7.2</v>
      </c>
    </row>
    <row r="1176" spans="10:23" x14ac:dyDescent="0.3">
      <c r="J1176">
        <v>25000000</v>
      </c>
      <c r="K1176">
        <v>30222640</v>
      </c>
      <c r="M1176">
        <v>20000000</v>
      </c>
      <c r="N1176">
        <v>18843314</v>
      </c>
      <c r="Q1176" t="s">
        <v>4573</v>
      </c>
      <c r="R1176">
        <v>40000000</v>
      </c>
      <c r="S1176">
        <v>45500797</v>
      </c>
      <c r="T1176">
        <f t="shared" si="57"/>
        <v>5500797</v>
      </c>
      <c r="U1176" s="54">
        <f t="shared" si="55"/>
        <v>5500797</v>
      </c>
      <c r="V1176" s="24" t="str">
        <f t="shared" si="56"/>
        <v>NA</v>
      </c>
      <c r="W1176">
        <v>6</v>
      </c>
    </row>
    <row r="1177" spans="10:23" x14ac:dyDescent="0.3">
      <c r="J1177">
        <v>18000000</v>
      </c>
      <c r="K1177">
        <v>26906039</v>
      </c>
      <c r="M1177">
        <v>15000000</v>
      </c>
      <c r="N1177">
        <v>14938570</v>
      </c>
      <c r="Q1177" t="s">
        <v>4578</v>
      </c>
      <c r="R1177">
        <v>40000000</v>
      </c>
      <c r="S1177">
        <v>41797066</v>
      </c>
      <c r="T1177">
        <f t="shared" si="57"/>
        <v>1797066</v>
      </c>
      <c r="U1177" s="54">
        <f t="shared" si="55"/>
        <v>1797066</v>
      </c>
      <c r="V1177" s="24" t="str">
        <f t="shared" si="56"/>
        <v>NA</v>
      </c>
      <c r="W1177">
        <v>4.7</v>
      </c>
    </row>
    <row r="1178" spans="10:23" x14ac:dyDescent="0.3">
      <c r="J1178">
        <v>1000000</v>
      </c>
      <c r="K1178">
        <v>21378000</v>
      </c>
      <c r="M1178">
        <v>15000000</v>
      </c>
      <c r="N1178">
        <v>14249005</v>
      </c>
      <c r="Q1178" t="s">
        <v>4584</v>
      </c>
      <c r="R1178">
        <v>40000000</v>
      </c>
      <c r="S1178">
        <v>38087756</v>
      </c>
      <c r="T1178">
        <f t="shared" si="57"/>
        <v>-1912244</v>
      </c>
      <c r="U1178" s="54" t="str">
        <f t="shared" si="55"/>
        <v>NA</v>
      </c>
      <c r="V1178" s="24">
        <f t="shared" si="56"/>
        <v>-1912244</v>
      </c>
      <c r="W1178">
        <v>5.2</v>
      </c>
    </row>
    <row r="1179" spans="10:23" x14ac:dyDescent="0.3">
      <c r="J1179">
        <v>18000000</v>
      </c>
      <c r="K1179">
        <v>43853424</v>
      </c>
      <c r="M1179">
        <v>15000000</v>
      </c>
      <c r="N1179">
        <v>12701880</v>
      </c>
      <c r="Q1179" t="s">
        <v>4589</v>
      </c>
      <c r="R1179">
        <v>40000000</v>
      </c>
      <c r="S1179">
        <v>37752931</v>
      </c>
      <c r="T1179">
        <f t="shared" si="57"/>
        <v>-2247069</v>
      </c>
      <c r="U1179" s="54" t="str">
        <f t="shared" si="55"/>
        <v>NA</v>
      </c>
      <c r="V1179" s="24">
        <f t="shared" si="56"/>
        <v>-2247069</v>
      </c>
      <c r="W1179">
        <v>5.5</v>
      </c>
    </row>
    <row r="1180" spans="10:23" x14ac:dyDescent="0.3">
      <c r="J1180">
        <v>18000000</v>
      </c>
      <c r="K1180">
        <v>23993605</v>
      </c>
      <c r="M1180">
        <v>15000000</v>
      </c>
      <c r="N1180">
        <v>12801190</v>
      </c>
      <c r="Q1180" t="s">
        <v>4591</v>
      </c>
      <c r="R1180">
        <v>40000000</v>
      </c>
      <c r="S1180">
        <v>37371385</v>
      </c>
      <c r="T1180">
        <f t="shared" si="57"/>
        <v>-2628615</v>
      </c>
      <c r="U1180" s="54" t="str">
        <f t="shared" si="55"/>
        <v>NA</v>
      </c>
      <c r="V1180" s="24">
        <f t="shared" si="56"/>
        <v>-2628615</v>
      </c>
      <c r="W1180">
        <v>7</v>
      </c>
    </row>
    <row r="1181" spans="10:23" x14ac:dyDescent="0.3">
      <c r="J1181">
        <v>18000000</v>
      </c>
      <c r="K1181">
        <v>26400000</v>
      </c>
      <c r="M1181">
        <v>15000000</v>
      </c>
      <c r="N1181">
        <v>12549485</v>
      </c>
      <c r="Q1181" t="s">
        <v>4597</v>
      </c>
      <c r="R1181">
        <v>40000000</v>
      </c>
      <c r="S1181">
        <v>37101011</v>
      </c>
      <c r="T1181">
        <f t="shared" si="57"/>
        <v>-2898989</v>
      </c>
      <c r="U1181" s="54" t="str">
        <f t="shared" si="55"/>
        <v>NA</v>
      </c>
      <c r="V1181" s="24">
        <f t="shared" si="56"/>
        <v>-2898989</v>
      </c>
      <c r="W1181">
        <v>5.8</v>
      </c>
    </row>
    <row r="1182" spans="10:23" x14ac:dyDescent="0.3">
      <c r="J1182">
        <v>18000000</v>
      </c>
      <c r="K1182">
        <v>22927390</v>
      </c>
      <c r="M1182">
        <v>15000000</v>
      </c>
      <c r="N1182">
        <v>13766014</v>
      </c>
      <c r="Q1182" t="s">
        <v>4601</v>
      </c>
      <c r="R1182">
        <v>40000000</v>
      </c>
      <c r="S1182">
        <v>38176892</v>
      </c>
      <c r="T1182">
        <f t="shared" si="57"/>
        <v>-1823108</v>
      </c>
      <c r="U1182" s="54" t="str">
        <f t="shared" si="55"/>
        <v>NA</v>
      </c>
      <c r="V1182" s="24">
        <f t="shared" si="56"/>
        <v>-1823108</v>
      </c>
      <c r="W1182">
        <v>6.2</v>
      </c>
    </row>
    <row r="1183" spans="10:23" x14ac:dyDescent="0.3">
      <c r="J1183">
        <v>18000000</v>
      </c>
      <c r="K1183">
        <v>22452209</v>
      </c>
      <c r="M1183">
        <v>15000000</v>
      </c>
      <c r="N1183">
        <v>13034417</v>
      </c>
      <c r="Q1183" t="s">
        <v>4605</v>
      </c>
      <c r="R1183">
        <v>40000000</v>
      </c>
      <c r="S1183">
        <v>36283504</v>
      </c>
      <c r="T1183">
        <f t="shared" si="57"/>
        <v>-3716496</v>
      </c>
      <c r="U1183" s="54" t="str">
        <f t="shared" si="55"/>
        <v>NA</v>
      </c>
      <c r="V1183" s="24">
        <f t="shared" si="56"/>
        <v>-3716496</v>
      </c>
      <c r="W1183">
        <v>6.5</v>
      </c>
    </row>
    <row r="1184" spans="10:23" x14ac:dyDescent="0.3">
      <c r="J1184">
        <v>18000000</v>
      </c>
      <c r="K1184">
        <v>18329466</v>
      </c>
      <c r="M1184">
        <v>15000000</v>
      </c>
      <c r="N1184">
        <v>12212417</v>
      </c>
      <c r="Q1184" t="s">
        <v>4608</v>
      </c>
      <c r="R1184">
        <v>38000000</v>
      </c>
      <c r="S1184">
        <v>35183792</v>
      </c>
      <c r="T1184">
        <f t="shared" si="57"/>
        <v>-2816208</v>
      </c>
      <c r="U1184" s="54" t="str">
        <f t="shared" si="55"/>
        <v>NA</v>
      </c>
      <c r="V1184" s="24">
        <f t="shared" si="56"/>
        <v>-2816208</v>
      </c>
      <c r="W1184">
        <v>7.2</v>
      </c>
    </row>
    <row r="1185" spans="10:23" x14ac:dyDescent="0.3">
      <c r="J1185">
        <v>17000000</v>
      </c>
      <c r="K1185">
        <v>26284475</v>
      </c>
      <c r="M1185">
        <v>15000000</v>
      </c>
      <c r="N1185">
        <v>11614236</v>
      </c>
      <c r="Q1185" t="s">
        <v>4610</v>
      </c>
      <c r="R1185">
        <v>40000000</v>
      </c>
      <c r="S1185">
        <v>38543473</v>
      </c>
      <c r="T1185">
        <f t="shared" si="57"/>
        <v>-1456527</v>
      </c>
      <c r="U1185" s="54" t="str">
        <f t="shared" si="55"/>
        <v>NA</v>
      </c>
      <c r="V1185" s="24">
        <f t="shared" si="56"/>
        <v>-1456527</v>
      </c>
      <c r="W1185">
        <v>5.0999999999999996</v>
      </c>
    </row>
    <row r="1186" spans="10:23" x14ac:dyDescent="0.3">
      <c r="J1186">
        <v>2700000</v>
      </c>
      <c r="K1186">
        <v>3500000</v>
      </c>
      <c r="M1186">
        <v>20000000</v>
      </c>
      <c r="N1186">
        <v>13337299</v>
      </c>
      <c r="Q1186" t="s">
        <v>4614</v>
      </c>
      <c r="R1186">
        <v>60000000</v>
      </c>
      <c r="S1186">
        <v>36037909</v>
      </c>
      <c r="T1186">
        <f t="shared" si="57"/>
        <v>-23962091</v>
      </c>
      <c r="U1186" s="54" t="str">
        <f t="shared" si="55"/>
        <v>NA</v>
      </c>
      <c r="V1186" s="24">
        <f t="shared" si="56"/>
        <v>-23962091</v>
      </c>
      <c r="W1186">
        <v>4.7</v>
      </c>
    </row>
    <row r="1187" spans="10:23" x14ac:dyDescent="0.3">
      <c r="J1187">
        <v>20000000</v>
      </c>
      <c r="K1187">
        <v>121463226</v>
      </c>
      <c r="M1187">
        <v>15000000</v>
      </c>
      <c r="N1187">
        <v>10763469</v>
      </c>
      <c r="Q1187" t="s">
        <v>4619</v>
      </c>
      <c r="R1187">
        <v>40000000</v>
      </c>
      <c r="S1187">
        <v>42575718</v>
      </c>
      <c r="T1187">
        <f t="shared" si="57"/>
        <v>2575718</v>
      </c>
      <c r="U1187" s="54">
        <f t="shared" si="55"/>
        <v>2575718</v>
      </c>
      <c r="V1187" s="24" t="str">
        <f t="shared" si="56"/>
        <v>NA</v>
      </c>
      <c r="W1187">
        <v>5.9</v>
      </c>
    </row>
    <row r="1188" spans="10:23" x14ac:dyDescent="0.3">
      <c r="J1188">
        <v>23000000</v>
      </c>
      <c r="K1188">
        <v>58006147</v>
      </c>
      <c r="M1188">
        <v>15000000</v>
      </c>
      <c r="N1188">
        <v>11144518</v>
      </c>
      <c r="Q1188" t="s">
        <v>4623</v>
      </c>
      <c r="R1188">
        <v>40000000</v>
      </c>
      <c r="S1188">
        <v>33864342</v>
      </c>
      <c r="T1188">
        <f t="shared" si="57"/>
        <v>-6135658</v>
      </c>
      <c r="U1188" s="54" t="str">
        <f t="shared" si="55"/>
        <v>NA</v>
      </c>
      <c r="V1188" s="24">
        <f t="shared" si="56"/>
        <v>-6135658</v>
      </c>
      <c r="W1188">
        <v>5.8</v>
      </c>
    </row>
    <row r="1189" spans="10:23" x14ac:dyDescent="0.3">
      <c r="J1189">
        <v>17500000</v>
      </c>
      <c r="K1189">
        <v>51053787</v>
      </c>
      <c r="M1189">
        <v>15000000</v>
      </c>
      <c r="N1189">
        <v>10443316</v>
      </c>
      <c r="Q1189" t="s">
        <v>4626</v>
      </c>
      <c r="R1189">
        <v>40000000</v>
      </c>
      <c r="S1189">
        <v>33508922</v>
      </c>
      <c r="T1189">
        <f t="shared" si="57"/>
        <v>-6491078</v>
      </c>
      <c r="U1189" s="54" t="str">
        <f t="shared" si="55"/>
        <v>NA</v>
      </c>
      <c r="V1189" s="24">
        <f t="shared" si="56"/>
        <v>-6491078</v>
      </c>
      <c r="W1189">
        <v>7.2</v>
      </c>
    </row>
    <row r="1190" spans="10:23" x14ac:dyDescent="0.3">
      <c r="J1190">
        <v>17500000</v>
      </c>
      <c r="K1190">
        <v>23472900</v>
      </c>
      <c r="M1190">
        <v>15000000</v>
      </c>
      <c r="N1190">
        <v>10494147</v>
      </c>
      <c r="Q1190" t="s">
        <v>4629</v>
      </c>
      <c r="R1190">
        <v>30000000</v>
      </c>
      <c r="S1190">
        <v>42071069</v>
      </c>
      <c r="T1190">
        <f t="shared" si="57"/>
        <v>12071069</v>
      </c>
      <c r="U1190" s="54">
        <f t="shared" si="55"/>
        <v>12071069</v>
      </c>
      <c r="V1190" s="24" t="str">
        <f t="shared" si="56"/>
        <v>NA</v>
      </c>
      <c r="W1190">
        <v>6.2</v>
      </c>
    </row>
    <row r="1191" spans="10:23" x14ac:dyDescent="0.3">
      <c r="J1191">
        <v>24000000</v>
      </c>
      <c r="K1191">
        <v>39687528</v>
      </c>
      <c r="M1191">
        <v>15000000</v>
      </c>
      <c r="N1191">
        <v>9929000</v>
      </c>
      <c r="Q1191" t="s">
        <v>4634</v>
      </c>
      <c r="R1191">
        <v>40000000</v>
      </c>
      <c r="S1191">
        <v>32853640</v>
      </c>
      <c r="T1191">
        <f t="shared" si="57"/>
        <v>-7146360</v>
      </c>
      <c r="U1191" s="54" t="str">
        <f t="shared" si="55"/>
        <v>NA</v>
      </c>
      <c r="V1191" s="24">
        <f t="shared" si="56"/>
        <v>-7146360</v>
      </c>
      <c r="W1191">
        <v>5.7</v>
      </c>
    </row>
    <row r="1192" spans="10:23" x14ac:dyDescent="0.3">
      <c r="J1192">
        <v>17000000</v>
      </c>
      <c r="K1192">
        <v>96471845</v>
      </c>
      <c r="M1192">
        <v>15000000</v>
      </c>
      <c r="N1192">
        <v>10411980</v>
      </c>
      <c r="Q1192" t="s">
        <v>4637</v>
      </c>
      <c r="R1192">
        <v>40000000</v>
      </c>
      <c r="S1192">
        <v>42615685</v>
      </c>
      <c r="T1192">
        <f t="shared" si="57"/>
        <v>2615685</v>
      </c>
      <c r="U1192" s="54">
        <f t="shared" si="55"/>
        <v>2615685</v>
      </c>
      <c r="V1192" s="24" t="str">
        <f t="shared" si="56"/>
        <v>NA</v>
      </c>
      <c r="W1192">
        <v>6.1</v>
      </c>
    </row>
    <row r="1193" spans="10:23" x14ac:dyDescent="0.3">
      <c r="J1193">
        <v>18500000</v>
      </c>
      <c r="K1193">
        <v>85200000</v>
      </c>
      <c r="M1193">
        <v>15000000</v>
      </c>
      <c r="N1193">
        <v>9396487</v>
      </c>
      <c r="Q1193" t="s">
        <v>4639</v>
      </c>
      <c r="R1193">
        <v>25000000</v>
      </c>
      <c r="S1193">
        <v>32055248</v>
      </c>
      <c r="T1193">
        <f t="shared" si="57"/>
        <v>7055248</v>
      </c>
      <c r="U1193" s="54">
        <f t="shared" si="55"/>
        <v>7055248</v>
      </c>
      <c r="V1193" s="24" t="str">
        <f t="shared" si="56"/>
        <v>NA</v>
      </c>
      <c r="W1193">
        <v>6</v>
      </c>
    </row>
    <row r="1194" spans="10:23" x14ac:dyDescent="0.3">
      <c r="J1194">
        <v>17000000</v>
      </c>
      <c r="K1194">
        <v>72000000</v>
      </c>
      <c r="M1194">
        <v>15000000</v>
      </c>
      <c r="N1194">
        <v>9059588</v>
      </c>
      <c r="Q1194" t="s">
        <v>4641</v>
      </c>
      <c r="R1194">
        <v>40000000</v>
      </c>
      <c r="S1194">
        <v>31836745</v>
      </c>
      <c r="T1194">
        <f t="shared" si="57"/>
        <v>-8163255</v>
      </c>
      <c r="U1194" s="54" t="str">
        <f t="shared" si="55"/>
        <v>NA</v>
      </c>
      <c r="V1194" s="24">
        <f t="shared" si="56"/>
        <v>-8163255</v>
      </c>
      <c r="W1194">
        <v>6.9</v>
      </c>
    </row>
    <row r="1195" spans="10:23" x14ac:dyDescent="0.3">
      <c r="J1195">
        <v>17000000</v>
      </c>
      <c r="K1195">
        <v>72219395</v>
      </c>
      <c r="M1195">
        <v>16000000</v>
      </c>
      <c r="N1195">
        <v>9172810</v>
      </c>
      <c r="Q1195" t="s">
        <v>4646</v>
      </c>
      <c r="R1195">
        <v>40000000</v>
      </c>
      <c r="S1195">
        <v>30993544</v>
      </c>
      <c r="T1195">
        <f t="shared" si="57"/>
        <v>-9006456</v>
      </c>
      <c r="U1195" s="54" t="str">
        <f t="shared" si="55"/>
        <v>NA</v>
      </c>
      <c r="V1195" s="24">
        <f t="shared" si="56"/>
        <v>-9006456</v>
      </c>
      <c r="W1195">
        <v>6.5</v>
      </c>
    </row>
    <row r="1196" spans="10:23" x14ac:dyDescent="0.3">
      <c r="J1196">
        <v>17000000</v>
      </c>
      <c r="K1196">
        <v>82389560</v>
      </c>
      <c r="M1196">
        <v>15000000</v>
      </c>
      <c r="N1196">
        <v>8735529</v>
      </c>
      <c r="Q1196" t="s">
        <v>4651</v>
      </c>
      <c r="R1196">
        <v>40000000</v>
      </c>
      <c r="S1196">
        <v>30981850</v>
      </c>
      <c r="T1196">
        <f t="shared" si="57"/>
        <v>-9018150</v>
      </c>
      <c r="U1196" s="54" t="str">
        <f t="shared" si="55"/>
        <v>NA</v>
      </c>
      <c r="V1196" s="24">
        <f t="shared" si="56"/>
        <v>-9018150</v>
      </c>
      <c r="W1196">
        <v>5</v>
      </c>
    </row>
    <row r="1197" spans="10:23" x14ac:dyDescent="0.3">
      <c r="J1197">
        <v>12000000</v>
      </c>
      <c r="K1197">
        <v>71502303</v>
      </c>
      <c r="M1197">
        <v>20000000</v>
      </c>
      <c r="N1197">
        <v>8586376</v>
      </c>
      <c r="Q1197" t="s">
        <v>4653</v>
      </c>
      <c r="R1197">
        <v>40000000</v>
      </c>
      <c r="S1197">
        <v>30199105</v>
      </c>
      <c r="T1197">
        <f t="shared" si="57"/>
        <v>-9800895</v>
      </c>
      <c r="U1197" s="54" t="str">
        <f t="shared" si="55"/>
        <v>NA</v>
      </c>
      <c r="V1197" s="24">
        <f t="shared" si="56"/>
        <v>-9800895</v>
      </c>
      <c r="W1197">
        <v>5.7</v>
      </c>
    </row>
    <row r="1198" spans="10:23" x14ac:dyDescent="0.3">
      <c r="J1198">
        <v>17500000</v>
      </c>
      <c r="K1198">
        <v>19179969</v>
      </c>
      <c r="M1198">
        <v>15000000</v>
      </c>
      <c r="N1198">
        <v>8378141</v>
      </c>
      <c r="Q1198" t="s">
        <v>4657</v>
      </c>
      <c r="R1198">
        <v>40000000</v>
      </c>
      <c r="S1198">
        <v>29077547</v>
      </c>
      <c r="T1198">
        <f t="shared" si="57"/>
        <v>-10922453</v>
      </c>
      <c r="U1198" s="54" t="str">
        <f t="shared" si="55"/>
        <v>NA</v>
      </c>
      <c r="V1198" s="24">
        <f t="shared" si="56"/>
        <v>-10922453</v>
      </c>
      <c r="W1198">
        <v>7</v>
      </c>
    </row>
    <row r="1199" spans="10:23" x14ac:dyDescent="0.3">
      <c r="J1199">
        <v>300000</v>
      </c>
      <c r="K1199">
        <v>47000000</v>
      </c>
      <c r="M1199">
        <v>15000000</v>
      </c>
      <c r="N1199">
        <v>8080116</v>
      </c>
      <c r="Q1199" t="s">
        <v>4661</v>
      </c>
      <c r="R1199">
        <v>40000000</v>
      </c>
      <c r="S1199">
        <v>29374178</v>
      </c>
      <c r="T1199">
        <f t="shared" si="57"/>
        <v>-10625822</v>
      </c>
      <c r="U1199" s="54" t="str">
        <f t="shared" si="55"/>
        <v>NA</v>
      </c>
      <c r="V1199" s="24">
        <f t="shared" si="56"/>
        <v>-10625822</v>
      </c>
      <c r="W1199">
        <v>5.0999999999999996</v>
      </c>
    </row>
    <row r="1200" spans="10:23" x14ac:dyDescent="0.3">
      <c r="J1200">
        <v>17000000</v>
      </c>
      <c r="K1200">
        <v>37566230</v>
      </c>
      <c r="M1200">
        <v>15000000</v>
      </c>
      <c r="N1200">
        <v>7757130</v>
      </c>
      <c r="Q1200" t="s">
        <v>4665</v>
      </c>
      <c r="R1200">
        <v>40000000</v>
      </c>
      <c r="S1200">
        <v>28535768</v>
      </c>
      <c r="T1200">
        <f t="shared" si="57"/>
        <v>-11464232</v>
      </c>
      <c r="U1200" s="54" t="str">
        <f t="shared" si="55"/>
        <v>NA</v>
      </c>
      <c r="V1200" s="24">
        <f t="shared" si="56"/>
        <v>-11464232</v>
      </c>
      <c r="W1200">
        <v>5.3</v>
      </c>
    </row>
    <row r="1201" spans="10:23" x14ac:dyDescent="0.3">
      <c r="J1201">
        <v>17000000</v>
      </c>
      <c r="K1201">
        <v>70492685</v>
      </c>
      <c r="M1201">
        <v>15000000</v>
      </c>
      <c r="N1201">
        <v>9123834</v>
      </c>
      <c r="Q1201" t="s">
        <v>4670</v>
      </c>
      <c r="R1201">
        <v>40000000</v>
      </c>
      <c r="S1201">
        <v>27663982</v>
      </c>
      <c r="T1201">
        <f t="shared" si="57"/>
        <v>-12336018</v>
      </c>
      <c r="U1201" s="54" t="str">
        <f t="shared" si="55"/>
        <v>NA</v>
      </c>
      <c r="V1201" s="24">
        <f t="shared" si="56"/>
        <v>-12336018</v>
      </c>
      <c r="W1201">
        <v>4.4000000000000004</v>
      </c>
    </row>
    <row r="1202" spans="10:23" x14ac:dyDescent="0.3">
      <c r="J1202">
        <v>17000000</v>
      </c>
      <c r="K1202">
        <v>35635046</v>
      </c>
      <c r="M1202">
        <v>15000000</v>
      </c>
      <c r="N1202">
        <v>6409206</v>
      </c>
      <c r="Q1202" t="s">
        <v>4673</v>
      </c>
      <c r="R1202">
        <v>40000000</v>
      </c>
      <c r="S1202">
        <v>27053815</v>
      </c>
      <c r="T1202">
        <f t="shared" si="57"/>
        <v>-12946185</v>
      </c>
      <c r="U1202" s="54" t="str">
        <f t="shared" si="55"/>
        <v>NA</v>
      </c>
      <c r="V1202" s="24">
        <f t="shared" si="56"/>
        <v>-12946185</v>
      </c>
      <c r="W1202">
        <v>4.7</v>
      </c>
    </row>
    <row r="1203" spans="10:23" x14ac:dyDescent="0.3">
      <c r="J1203">
        <v>20000000</v>
      </c>
      <c r="K1203">
        <v>45670855</v>
      </c>
      <c r="M1203">
        <v>15000000</v>
      </c>
      <c r="N1203">
        <v>6373693</v>
      </c>
      <c r="Q1203" t="s">
        <v>4677</v>
      </c>
      <c r="R1203">
        <v>35000000</v>
      </c>
      <c r="S1203">
        <v>26814957</v>
      </c>
      <c r="T1203">
        <f t="shared" si="57"/>
        <v>-8185043</v>
      </c>
      <c r="U1203" s="54" t="str">
        <f t="shared" si="55"/>
        <v>NA</v>
      </c>
      <c r="V1203" s="24">
        <f t="shared" si="56"/>
        <v>-8185043</v>
      </c>
      <c r="W1203">
        <v>6.7</v>
      </c>
    </row>
    <row r="1204" spans="10:23" x14ac:dyDescent="0.3">
      <c r="J1204">
        <v>17000000</v>
      </c>
      <c r="K1204">
        <v>37939782</v>
      </c>
      <c r="M1204">
        <v>15000000</v>
      </c>
      <c r="N1204">
        <v>7556708</v>
      </c>
      <c r="Q1204" t="s">
        <v>4680</v>
      </c>
      <c r="R1204">
        <v>40000000</v>
      </c>
      <c r="S1204">
        <v>25178165</v>
      </c>
      <c r="T1204">
        <f t="shared" si="57"/>
        <v>-14821835</v>
      </c>
      <c r="U1204" s="54" t="str">
        <f t="shared" si="55"/>
        <v>NA</v>
      </c>
      <c r="V1204" s="24">
        <f t="shared" si="56"/>
        <v>-14821835</v>
      </c>
      <c r="W1204">
        <v>6.7</v>
      </c>
    </row>
    <row r="1205" spans="10:23" x14ac:dyDescent="0.3">
      <c r="J1205">
        <v>17000000</v>
      </c>
      <c r="K1205">
        <v>30324946</v>
      </c>
      <c r="M1205">
        <v>15000000</v>
      </c>
      <c r="N1205">
        <v>5306447</v>
      </c>
      <c r="Q1205" t="s">
        <v>4683</v>
      </c>
      <c r="R1205">
        <v>40000000</v>
      </c>
      <c r="S1205">
        <v>25117498</v>
      </c>
      <c r="T1205">
        <f t="shared" si="57"/>
        <v>-14882502</v>
      </c>
      <c r="U1205" s="54" t="str">
        <f t="shared" si="55"/>
        <v>NA</v>
      </c>
      <c r="V1205" s="24">
        <f t="shared" si="56"/>
        <v>-14882502</v>
      </c>
      <c r="W1205">
        <v>5.7</v>
      </c>
    </row>
    <row r="1206" spans="10:23" x14ac:dyDescent="0.3">
      <c r="J1206">
        <v>17000000</v>
      </c>
      <c r="K1206">
        <v>27854896</v>
      </c>
      <c r="M1206">
        <v>15000000</v>
      </c>
      <c r="N1206">
        <v>5217498</v>
      </c>
      <c r="Q1206" t="s">
        <v>4687</v>
      </c>
      <c r="R1206">
        <v>500000</v>
      </c>
      <c r="S1206">
        <v>32645</v>
      </c>
      <c r="T1206">
        <f t="shared" si="57"/>
        <v>-467355</v>
      </c>
      <c r="U1206" s="54" t="str">
        <f t="shared" si="55"/>
        <v>NA</v>
      </c>
      <c r="V1206" s="24">
        <f t="shared" si="56"/>
        <v>-467355</v>
      </c>
      <c r="W1206">
        <v>7.4</v>
      </c>
    </row>
    <row r="1207" spans="10:23" x14ac:dyDescent="0.3">
      <c r="J1207">
        <v>15000000</v>
      </c>
      <c r="K1207">
        <v>41777564</v>
      </c>
      <c r="M1207">
        <v>15000000</v>
      </c>
      <c r="N1207">
        <v>5023275</v>
      </c>
      <c r="Q1207" t="s">
        <v>4690</v>
      </c>
      <c r="R1207">
        <v>40000000</v>
      </c>
      <c r="S1207">
        <v>24332324</v>
      </c>
      <c r="T1207">
        <f t="shared" si="57"/>
        <v>-15667676</v>
      </c>
      <c r="U1207" s="54" t="str">
        <f t="shared" si="55"/>
        <v>NA</v>
      </c>
      <c r="V1207" s="24">
        <f t="shared" si="56"/>
        <v>-15667676</v>
      </c>
      <c r="W1207">
        <v>6.1</v>
      </c>
    </row>
    <row r="1208" spans="10:23" x14ac:dyDescent="0.3">
      <c r="J1208">
        <v>17000000</v>
      </c>
      <c r="K1208">
        <v>22734486</v>
      </c>
      <c r="M1208">
        <v>15000000</v>
      </c>
      <c r="N1208">
        <v>4956401</v>
      </c>
      <c r="Q1208" t="s">
        <v>4694</v>
      </c>
      <c r="R1208">
        <v>40000000</v>
      </c>
      <c r="S1208">
        <v>36665854</v>
      </c>
      <c r="T1208">
        <f t="shared" si="57"/>
        <v>-3334146</v>
      </c>
      <c r="U1208" s="54" t="str">
        <f t="shared" si="55"/>
        <v>NA</v>
      </c>
      <c r="V1208" s="24">
        <f t="shared" si="56"/>
        <v>-3334146</v>
      </c>
      <c r="W1208">
        <v>6.4</v>
      </c>
    </row>
    <row r="1209" spans="10:23" x14ac:dyDescent="0.3">
      <c r="J1209">
        <v>17000000</v>
      </c>
      <c r="K1209">
        <v>44469602</v>
      </c>
      <c r="M1209">
        <v>15000000</v>
      </c>
      <c r="N1209">
        <v>4235837</v>
      </c>
      <c r="Q1209" t="s">
        <v>4698</v>
      </c>
      <c r="R1209">
        <v>40000000</v>
      </c>
      <c r="S1209">
        <v>22717758</v>
      </c>
      <c r="T1209">
        <f t="shared" si="57"/>
        <v>-17282242</v>
      </c>
      <c r="U1209" s="54" t="str">
        <f t="shared" si="55"/>
        <v>NA</v>
      </c>
      <c r="V1209" s="24">
        <f t="shared" si="56"/>
        <v>-17282242</v>
      </c>
      <c r="W1209">
        <v>6.2</v>
      </c>
    </row>
    <row r="1210" spans="10:23" x14ac:dyDescent="0.3">
      <c r="J1210">
        <v>17000000</v>
      </c>
      <c r="K1210">
        <v>64998368</v>
      </c>
      <c r="M1210">
        <v>20000000</v>
      </c>
      <c r="N1210">
        <v>4002955</v>
      </c>
      <c r="Q1210" t="s">
        <v>4702</v>
      </c>
      <c r="R1210">
        <v>60000000</v>
      </c>
      <c r="S1210">
        <v>22433915</v>
      </c>
      <c r="T1210">
        <f t="shared" si="57"/>
        <v>-37566085</v>
      </c>
      <c r="U1210" s="54" t="str">
        <f t="shared" si="55"/>
        <v>NA</v>
      </c>
      <c r="V1210" s="24">
        <f t="shared" si="56"/>
        <v>-37566085</v>
      </c>
      <c r="W1210">
        <v>6.2</v>
      </c>
    </row>
    <row r="1211" spans="10:23" x14ac:dyDescent="0.3">
      <c r="J1211">
        <v>4000000</v>
      </c>
      <c r="K1211">
        <v>15655665</v>
      </c>
      <c r="M1211">
        <v>15000000</v>
      </c>
      <c r="N1211">
        <v>7219578</v>
      </c>
      <c r="Q1211" t="s">
        <v>4705</v>
      </c>
      <c r="R1211">
        <v>60000000</v>
      </c>
      <c r="S1211">
        <v>22326247</v>
      </c>
      <c r="T1211">
        <f t="shared" si="57"/>
        <v>-37673753</v>
      </c>
      <c r="U1211" s="54" t="str">
        <f t="shared" si="55"/>
        <v>NA</v>
      </c>
      <c r="V1211" s="24">
        <f t="shared" si="56"/>
        <v>-37673753</v>
      </c>
      <c r="W1211">
        <v>5.9</v>
      </c>
    </row>
    <row r="1212" spans="10:23" x14ac:dyDescent="0.3">
      <c r="J1212">
        <v>17000000</v>
      </c>
      <c r="K1212">
        <v>27154426</v>
      </c>
      <c r="M1212">
        <v>22000000</v>
      </c>
      <c r="N1212">
        <v>3247816</v>
      </c>
      <c r="Q1212" t="s">
        <v>4710</v>
      </c>
      <c r="R1212">
        <v>40000000</v>
      </c>
      <c r="S1212">
        <v>21176322</v>
      </c>
      <c r="T1212">
        <f t="shared" si="57"/>
        <v>-18823678</v>
      </c>
      <c r="U1212" s="54" t="str">
        <f t="shared" si="55"/>
        <v>NA</v>
      </c>
      <c r="V1212" s="24">
        <f t="shared" si="56"/>
        <v>-18823678</v>
      </c>
      <c r="W1212">
        <v>4</v>
      </c>
    </row>
    <row r="1213" spans="10:23" x14ac:dyDescent="0.3">
      <c r="J1213">
        <v>17000000</v>
      </c>
      <c r="K1213">
        <v>54239856</v>
      </c>
      <c r="M1213">
        <v>15000000</v>
      </c>
      <c r="N1213">
        <v>2412045</v>
      </c>
      <c r="Q1213" t="s">
        <v>4714</v>
      </c>
      <c r="R1213">
        <v>40000000</v>
      </c>
      <c r="S1213">
        <v>20300000</v>
      </c>
      <c r="T1213">
        <f t="shared" si="57"/>
        <v>-19700000</v>
      </c>
      <c r="U1213" s="54" t="str">
        <f t="shared" si="55"/>
        <v>NA</v>
      </c>
      <c r="V1213" s="24">
        <f t="shared" si="56"/>
        <v>-19700000</v>
      </c>
      <c r="W1213">
        <v>6.2</v>
      </c>
    </row>
    <row r="1214" spans="10:23" x14ac:dyDescent="0.3">
      <c r="J1214">
        <v>16000000</v>
      </c>
      <c r="K1214">
        <v>39825798</v>
      </c>
      <c r="M1214">
        <v>15000000</v>
      </c>
      <c r="N1214">
        <v>2203641</v>
      </c>
      <c r="Q1214" t="s">
        <v>4716</v>
      </c>
      <c r="R1214">
        <v>45000000</v>
      </c>
      <c r="S1214">
        <v>20302961</v>
      </c>
      <c r="T1214">
        <f t="shared" si="57"/>
        <v>-24697039</v>
      </c>
      <c r="U1214" s="54" t="str">
        <f t="shared" si="55"/>
        <v>NA</v>
      </c>
      <c r="V1214" s="24">
        <f t="shared" si="56"/>
        <v>-24697039</v>
      </c>
      <c r="W1214">
        <v>4.5999999999999996</v>
      </c>
    </row>
    <row r="1215" spans="10:23" x14ac:dyDescent="0.3">
      <c r="J1215">
        <v>16500000</v>
      </c>
      <c r="K1215">
        <v>59847242</v>
      </c>
      <c r="M1215">
        <v>15000000</v>
      </c>
      <c r="N1215">
        <v>1953732</v>
      </c>
      <c r="Q1215" t="s">
        <v>4721</v>
      </c>
      <c r="R1215">
        <v>40000000</v>
      </c>
      <c r="S1215">
        <v>15962471</v>
      </c>
      <c r="T1215">
        <f t="shared" si="57"/>
        <v>-24037529</v>
      </c>
      <c r="U1215" s="54" t="str">
        <f t="shared" si="55"/>
        <v>NA</v>
      </c>
      <c r="V1215" s="24">
        <f t="shared" si="56"/>
        <v>-24037529</v>
      </c>
      <c r="W1215">
        <v>6.4</v>
      </c>
    </row>
    <row r="1216" spans="10:23" x14ac:dyDescent="0.3">
      <c r="J1216">
        <v>15000000</v>
      </c>
      <c r="K1216">
        <v>43848100</v>
      </c>
      <c r="M1216">
        <v>15000000</v>
      </c>
      <c r="N1216">
        <v>1954202</v>
      </c>
      <c r="Q1216" t="s">
        <v>4724</v>
      </c>
      <c r="R1216">
        <v>40000000</v>
      </c>
      <c r="S1216">
        <v>14942422</v>
      </c>
      <c r="T1216">
        <f t="shared" si="57"/>
        <v>-25057578</v>
      </c>
      <c r="U1216" s="54" t="str">
        <f t="shared" si="55"/>
        <v>NA</v>
      </c>
      <c r="V1216" s="24">
        <f t="shared" si="56"/>
        <v>-25057578</v>
      </c>
      <c r="W1216">
        <v>5.9</v>
      </c>
    </row>
    <row r="1217" spans="10:23" x14ac:dyDescent="0.3">
      <c r="J1217">
        <v>16500000</v>
      </c>
      <c r="K1217">
        <v>42700000</v>
      </c>
      <c r="M1217">
        <v>15000000</v>
      </c>
      <c r="N1217">
        <v>1294640</v>
      </c>
      <c r="Q1217" t="s">
        <v>4726</v>
      </c>
      <c r="R1217">
        <v>40000000</v>
      </c>
      <c r="S1217">
        <v>14967182</v>
      </c>
      <c r="T1217">
        <f t="shared" si="57"/>
        <v>-25032818</v>
      </c>
      <c r="U1217" s="54" t="str">
        <f t="shared" si="55"/>
        <v>NA</v>
      </c>
      <c r="V1217" s="24">
        <f t="shared" si="56"/>
        <v>-25032818</v>
      </c>
      <c r="W1217">
        <v>5.0999999999999996</v>
      </c>
    </row>
    <row r="1218" spans="10:23" x14ac:dyDescent="0.3">
      <c r="J1218">
        <v>16500000</v>
      </c>
      <c r="K1218">
        <v>18663911</v>
      </c>
      <c r="M1218">
        <v>6000000</v>
      </c>
      <c r="N1218">
        <v>26435</v>
      </c>
      <c r="Q1218" t="s">
        <v>4730</v>
      </c>
      <c r="R1218">
        <v>45000000</v>
      </c>
      <c r="S1218">
        <v>18996755</v>
      </c>
      <c r="T1218">
        <f t="shared" si="57"/>
        <v>-26003245</v>
      </c>
      <c r="U1218" s="54" t="str">
        <f t="shared" si="55"/>
        <v>NA</v>
      </c>
      <c r="V1218" s="24">
        <f t="shared" si="56"/>
        <v>-26003245</v>
      </c>
      <c r="W1218">
        <v>7.6</v>
      </c>
    </row>
    <row r="1219" spans="10:23" x14ac:dyDescent="0.3">
      <c r="J1219">
        <v>16400000</v>
      </c>
      <c r="K1219">
        <v>95860116</v>
      </c>
      <c r="M1219">
        <v>12000000</v>
      </c>
      <c r="N1219">
        <v>1197786</v>
      </c>
      <c r="Q1219" t="s">
        <v>4735</v>
      </c>
      <c r="R1219">
        <v>51000000</v>
      </c>
      <c r="S1219">
        <v>14375181</v>
      </c>
      <c r="T1219">
        <f t="shared" si="57"/>
        <v>-36624819</v>
      </c>
      <c r="U1219" s="54" t="str">
        <f t="shared" ref="U1219:U1282" si="58">IF(T1219&gt;0,T1219,"NA")</f>
        <v>NA</v>
      </c>
      <c r="V1219" s="24">
        <f t="shared" ref="V1219:V1282" si="59">IF(T1219&lt;0,T1219,"NA")</f>
        <v>-36624819</v>
      </c>
      <c r="W1219">
        <v>4.2</v>
      </c>
    </row>
    <row r="1220" spans="10:23" x14ac:dyDescent="0.3">
      <c r="J1220">
        <v>16000000</v>
      </c>
      <c r="K1220">
        <v>127175354</v>
      </c>
      <c r="M1220">
        <v>7000000</v>
      </c>
      <c r="N1220">
        <v>529766</v>
      </c>
      <c r="Q1220" t="s">
        <v>4740</v>
      </c>
      <c r="R1220">
        <v>40000000</v>
      </c>
      <c r="S1220">
        <v>20999103</v>
      </c>
      <c r="T1220">
        <f t="shared" ref="T1220:T1283" si="60">S1220-R1220</f>
        <v>-19000897</v>
      </c>
      <c r="U1220" s="54" t="str">
        <f t="shared" si="58"/>
        <v>NA</v>
      </c>
      <c r="V1220" s="24">
        <f t="shared" si="59"/>
        <v>-19000897</v>
      </c>
      <c r="W1220">
        <v>7.8</v>
      </c>
    </row>
    <row r="1221" spans="10:23" x14ac:dyDescent="0.3">
      <c r="J1221">
        <v>16000000</v>
      </c>
      <c r="K1221">
        <v>92823600</v>
      </c>
      <c r="M1221">
        <v>15000000</v>
      </c>
      <c r="N1221">
        <v>613556</v>
      </c>
      <c r="Q1221" t="s">
        <v>4742</v>
      </c>
      <c r="R1221">
        <v>40000000</v>
      </c>
      <c r="S1221">
        <v>14448589</v>
      </c>
      <c r="T1221">
        <f t="shared" si="60"/>
        <v>-25551411</v>
      </c>
      <c r="U1221" s="54" t="str">
        <f t="shared" si="58"/>
        <v>NA</v>
      </c>
      <c r="V1221" s="24">
        <f t="shared" si="59"/>
        <v>-25551411</v>
      </c>
      <c r="W1221">
        <v>5.8</v>
      </c>
    </row>
    <row r="1222" spans="10:23" x14ac:dyDescent="0.3">
      <c r="J1222">
        <v>16000000</v>
      </c>
      <c r="K1222">
        <v>54000000</v>
      </c>
      <c r="M1222">
        <v>15000000</v>
      </c>
      <c r="N1222">
        <v>353743</v>
      </c>
      <c r="Q1222" t="s">
        <v>4745</v>
      </c>
      <c r="R1222">
        <v>40000000</v>
      </c>
      <c r="S1222">
        <v>14358033</v>
      </c>
      <c r="T1222">
        <f t="shared" si="60"/>
        <v>-25641967</v>
      </c>
      <c r="U1222" s="54" t="str">
        <f t="shared" si="58"/>
        <v>NA</v>
      </c>
      <c r="V1222" s="24">
        <f t="shared" si="59"/>
        <v>-25641967</v>
      </c>
      <c r="W1222">
        <v>5.9</v>
      </c>
    </row>
    <row r="1223" spans="10:23" x14ac:dyDescent="0.3">
      <c r="J1223">
        <v>15600000</v>
      </c>
      <c r="K1223">
        <v>68525609</v>
      </c>
      <c r="M1223">
        <v>300000000</v>
      </c>
      <c r="N1223">
        <v>102055</v>
      </c>
      <c r="Q1223" t="s">
        <v>4749</v>
      </c>
      <c r="R1223">
        <v>77000000</v>
      </c>
      <c r="S1223">
        <v>33201661</v>
      </c>
      <c r="T1223">
        <f t="shared" si="60"/>
        <v>-43798339</v>
      </c>
      <c r="U1223" s="54" t="str">
        <f t="shared" si="58"/>
        <v>NA</v>
      </c>
      <c r="V1223" s="24">
        <f t="shared" si="59"/>
        <v>-43798339</v>
      </c>
      <c r="W1223">
        <v>8.4</v>
      </c>
    </row>
    <row r="1224" spans="10:23" x14ac:dyDescent="0.3">
      <c r="J1224">
        <v>16000000</v>
      </c>
      <c r="K1224">
        <v>52885587</v>
      </c>
      <c r="M1224">
        <v>15000000</v>
      </c>
      <c r="N1224">
        <v>73548</v>
      </c>
      <c r="Q1224" t="s">
        <v>4753</v>
      </c>
      <c r="R1224">
        <v>30000000</v>
      </c>
      <c r="S1224">
        <v>14018364</v>
      </c>
      <c r="T1224">
        <f t="shared" si="60"/>
        <v>-15981636</v>
      </c>
      <c r="U1224" s="54" t="str">
        <f t="shared" si="58"/>
        <v>NA</v>
      </c>
      <c r="V1224" s="24">
        <f t="shared" si="59"/>
        <v>-15981636</v>
      </c>
      <c r="W1224">
        <v>4.8</v>
      </c>
    </row>
    <row r="1225" spans="10:23" x14ac:dyDescent="0.3">
      <c r="J1225">
        <v>15000000</v>
      </c>
      <c r="K1225">
        <v>44667095</v>
      </c>
      <c r="M1225">
        <v>15000000</v>
      </c>
      <c r="N1225">
        <v>28870</v>
      </c>
      <c r="Q1225" t="s">
        <v>4759</v>
      </c>
      <c r="R1225">
        <v>60000000</v>
      </c>
      <c r="S1225">
        <v>13395939</v>
      </c>
      <c r="T1225">
        <f t="shared" si="60"/>
        <v>-46604061</v>
      </c>
      <c r="U1225" s="54" t="str">
        <f t="shared" si="58"/>
        <v>NA</v>
      </c>
      <c r="V1225" s="24">
        <f t="shared" si="59"/>
        <v>-46604061</v>
      </c>
      <c r="W1225">
        <v>6.2</v>
      </c>
    </row>
    <row r="1226" spans="10:23" x14ac:dyDescent="0.3">
      <c r="J1226">
        <v>16000000</v>
      </c>
      <c r="K1226">
        <v>42638165</v>
      </c>
      <c r="M1226">
        <v>25000000</v>
      </c>
      <c r="N1226">
        <v>22723</v>
      </c>
      <c r="Q1226" t="s">
        <v>4762</v>
      </c>
      <c r="R1226">
        <v>40000000</v>
      </c>
      <c r="S1226">
        <v>20113965</v>
      </c>
      <c r="T1226">
        <f t="shared" si="60"/>
        <v>-19886035</v>
      </c>
      <c r="U1226" s="54" t="str">
        <f t="shared" si="58"/>
        <v>NA</v>
      </c>
      <c r="V1226" s="24">
        <f t="shared" si="59"/>
        <v>-19886035</v>
      </c>
      <c r="W1226">
        <v>6.5</v>
      </c>
    </row>
    <row r="1227" spans="10:23" x14ac:dyDescent="0.3">
      <c r="J1227">
        <v>16000000</v>
      </c>
      <c r="K1227">
        <v>45507053</v>
      </c>
      <c r="M1227">
        <v>15000000</v>
      </c>
      <c r="N1227">
        <v>20380</v>
      </c>
      <c r="Q1227" t="s">
        <v>4766</v>
      </c>
      <c r="R1227">
        <v>40000000</v>
      </c>
      <c r="S1227">
        <v>13376506</v>
      </c>
      <c r="T1227">
        <f t="shared" si="60"/>
        <v>-26623494</v>
      </c>
      <c r="U1227" s="54" t="str">
        <f t="shared" si="58"/>
        <v>NA</v>
      </c>
      <c r="V1227" s="24">
        <f t="shared" si="59"/>
        <v>-26623494</v>
      </c>
      <c r="W1227">
        <v>6.3</v>
      </c>
    </row>
    <row r="1228" spans="10:23" x14ac:dyDescent="0.3">
      <c r="J1228">
        <v>16000000</v>
      </c>
      <c r="K1228">
        <v>39511038</v>
      </c>
      <c r="M1228">
        <v>10000000</v>
      </c>
      <c r="N1228">
        <v>7691700</v>
      </c>
      <c r="Q1228" t="s">
        <v>4770</v>
      </c>
      <c r="R1228">
        <v>42000000</v>
      </c>
      <c r="S1228">
        <v>13208023</v>
      </c>
      <c r="T1228">
        <f t="shared" si="60"/>
        <v>-28791977</v>
      </c>
      <c r="U1228" s="54" t="str">
        <f t="shared" si="58"/>
        <v>NA</v>
      </c>
      <c r="V1228" s="24">
        <f t="shared" si="59"/>
        <v>-28791977</v>
      </c>
      <c r="W1228">
        <v>3.3</v>
      </c>
    </row>
    <row r="1229" spans="10:23" x14ac:dyDescent="0.3">
      <c r="J1229">
        <v>16000000</v>
      </c>
      <c r="K1229">
        <v>40363530</v>
      </c>
      <c r="M1229">
        <v>14200000</v>
      </c>
      <c r="N1229">
        <v>74205</v>
      </c>
      <c r="Q1229" t="s">
        <v>4774</v>
      </c>
      <c r="R1229">
        <v>40000000</v>
      </c>
      <c r="S1229">
        <v>13838130</v>
      </c>
      <c r="T1229">
        <f t="shared" si="60"/>
        <v>-26161870</v>
      </c>
      <c r="U1229" s="54" t="str">
        <f t="shared" si="58"/>
        <v>NA</v>
      </c>
      <c r="V1229" s="24">
        <f t="shared" si="59"/>
        <v>-26161870</v>
      </c>
      <c r="W1229">
        <v>5.9</v>
      </c>
    </row>
    <row r="1230" spans="10:23" x14ac:dyDescent="0.3">
      <c r="J1230">
        <v>13500000</v>
      </c>
      <c r="K1230">
        <v>37623143</v>
      </c>
      <c r="M1230">
        <v>20000000</v>
      </c>
      <c r="N1230">
        <v>19900000</v>
      </c>
      <c r="Q1230" t="s">
        <v>4776</v>
      </c>
      <c r="R1230">
        <v>40000000</v>
      </c>
      <c r="S1230">
        <v>9652000</v>
      </c>
      <c r="T1230">
        <f t="shared" si="60"/>
        <v>-30348000</v>
      </c>
      <c r="U1230" s="54" t="str">
        <f t="shared" si="58"/>
        <v>NA</v>
      </c>
      <c r="V1230" s="24">
        <f t="shared" si="59"/>
        <v>-30348000</v>
      </c>
      <c r="W1230">
        <v>5.8</v>
      </c>
    </row>
    <row r="1231" spans="10:23" x14ac:dyDescent="0.3">
      <c r="J1231">
        <v>16000000</v>
      </c>
      <c r="K1231">
        <v>28734552</v>
      </c>
      <c r="M1231">
        <v>14000000</v>
      </c>
      <c r="N1231">
        <v>13640000</v>
      </c>
      <c r="Q1231" t="s">
        <v>4778</v>
      </c>
      <c r="R1231">
        <v>36000000</v>
      </c>
      <c r="S1231">
        <v>7000000</v>
      </c>
      <c r="T1231">
        <f t="shared" si="60"/>
        <v>-29000000</v>
      </c>
      <c r="U1231" s="54" t="str">
        <f t="shared" si="58"/>
        <v>NA</v>
      </c>
      <c r="V1231" s="24">
        <f t="shared" si="59"/>
        <v>-29000000</v>
      </c>
      <c r="W1231">
        <v>4.7</v>
      </c>
    </row>
    <row r="1232" spans="10:23" x14ac:dyDescent="0.3">
      <c r="J1232">
        <v>16000000</v>
      </c>
      <c r="K1232">
        <v>37300107</v>
      </c>
      <c r="M1232">
        <v>14000000</v>
      </c>
      <c r="N1232">
        <v>11204499</v>
      </c>
      <c r="Q1232" t="s">
        <v>4782</v>
      </c>
      <c r="R1232">
        <v>24000000</v>
      </c>
      <c r="S1232">
        <v>10431220</v>
      </c>
      <c r="T1232">
        <f t="shared" si="60"/>
        <v>-13568780</v>
      </c>
      <c r="U1232" s="54" t="str">
        <f t="shared" si="58"/>
        <v>NA</v>
      </c>
      <c r="V1232" s="24">
        <f t="shared" si="59"/>
        <v>-13568780</v>
      </c>
      <c r="W1232">
        <v>4.0999999999999996</v>
      </c>
    </row>
    <row r="1233" spans="10:23" x14ac:dyDescent="0.3">
      <c r="J1233">
        <v>17700000</v>
      </c>
      <c r="K1233">
        <v>27087695</v>
      </c>
      <c r="M1233">
        <v>14000000</v>
      </c>
      <c r="N1233">
        <v>10397365</v>
      </c>
      <c r="Q1233" t="s">
        <v>4785</v>
      </c>
      <c r="R1233">
        <v>33000000</v>
      </c>
      <c r="S1233">
        <v>10326062</v>
      </c>
      <c r="T1233">
        <f t="shared" si="60"/>
        <v>-22673938</v>
      </c>
      <c r="U1233" s="54" t="str">
        <f t="shared" si="58"/>
        <v>NA</v>
      </c>
      <c r="V1233" s="24">
        <f t="shared" si="59"/>
        <v>-22673938</v>
      </c>
      <c r="W1233">
        <v>6.8</v>
      </c>
    </row>
    <row r="1234" spans="10:23" x14ac:dyDescent="0.3">
      <c r="J1234">
        <v>15000000</v>
      </c>
      <c r="K1234">
        <v>30102717</v>
      </c>
      <c r="M1234">
        <v>14000000</v>
      </c>
      <c r="N1234">
        <v>9402410</v>
      </c>
      <c r="Q1234" t="s">
        <v>4789</v>
      </c>
      <c r="R1234">
        <v>40000000</v>
      </c>
      <c r="S1234">
        <v>6114237</v>
      </c>
      <c r="T1234">
        <f t="shared" si="60"/>
        <v>-33885763</v>
      </c>
      <c r="U1234" s="54" t="str">
        <f t="shared" si="58"/>
        <v>NA</v>
      </c>
      <c r="V1234" s="24">
        <f t="shared" si="59"/>
        <v>-33885763</v>
      </c>
      <c r="W1234">
        <v>6.2</v>
      </c>
    </row>
    <row r="1235" spans="10:23" x14ac:dyDescent="0.3">
      <c r="J1235">
        <v>8000000</v>
      </c>
      <c r="K1235">
        <v>23618786</v>
      </c>
      <c r="M1235">
        <v>26000000</v>
      </c>
      <c r="N1235">
        <v>5459824</v>
      </c>
      <c r="Q1235" t="s">
        <v>4792</v>
      </c>
      <c r="R1235">
        <v>40000000</v>
      </c>
      <c r="S1235">
        <v>4835968</v>
      </c>
      <c r="T1235">
        <f t="shared" si="60"/>
        <v>-35164032</v>
      </c>
      <c r="U1235" s="54" t="str">
        <f t="shared" si="58"/>
        <v>NA</v>
      </c>
      <c r="V1235" s="24">
        <f t="shared" si="59"/>
        <v>-35164032</v>
      </c>
      <c r="W1235">
        <v>4.5</v>
      </c>
    </row>
    <row r="1236" spans="10:23" x14ac:dyDescent="0.3">
      <c r="J1236">
        <v>16500000</v>
      </c>
      <c r="K1236">
        <v>26896744</v>
      </c>
      <c r="M1236">
        <v>24000000</v>
      </c>
      <c r="N1236">
        <v>5108820</v>
      </c>
      <c r="Q1236" t="s">
        <v>4795</v>
      </c>
      <c r="R1236">
        <v>40000000</v>
      </c>
      <c r="S1236">
        <v>4777007</v>
      </c>
      <c r="T1236">
        <f t="shared" si="60"/>
        <v>-35222993</v>
      </c>
      <c r="U1236" s="54" t="str">
        <f t="shared" si="58"/>
        <v>NA</v>
      </c>
      <c r="V1236" s="24">
        <f t="shared" si="59"/>
        <v>-35222993</v>
      </c>
      <c r="W1236">
        <v>5.8</v>
      </c>
    </row>
    <row r="1237" spans="10:23" x14ac:dyDescent="0.3">
      <c r="J1237">
        <v>15500000</v>
      </c>
      <c r="K1237">
        <v>23213577</v>
      </c>
      <c r="M1237">
        <v>14000000</v>
      </c>
      <c r="N1237">
        <v>4741987</v>
      </c>
      <c r="Q1237" t="s">
        <v>4800</v>
      </c>
      <c r="R1237">
        <v>26000000</v>
      </c>
      <c r="S1237">
        <v>3675072</v>
      </c>
      <c r="T1237">
        <f t="shared" si="60"/>
        <v>-22324928</v>
      </c>
      <c r="U1237" s="54" t="str">
        <f t="shared" si="58"/>
        <v>NA</v>
      </c>
      <c r="V1237" s="24">
        <f t="shared" si="59"/>
        <v>-22324928</v>
      </c>
      <c r="W1237">
        <v>7.3</v>
      </c>
    </row>
    <row r="1238" spans="10:23" x14ac:dyDescent="0.3">
      <c r="J1238">
        <v>16000000</v>
      </c>
      <c r="K1238">
        <v>20627372</v>
      </c>
      <c r="M1238">
        <v>14000000</v>
      </c>
      <c r="N1238">
        <v>4291965</v>
      </c>
      <c r="Q1238" t="s">
        <v>4803</v>
      </c>
      <c r="R1238">
        <v>40000000</v>
      </c>
      <c r="S1238">
        <v>18438149</v>
      </c>
      <c r="T1238">
        <f t="shared" si="60"/>
        <v>-21561851</v>
      </c>
      <c r="U1238" s="54" t="str">
        <f t="shared" si="58"/>
        <v>NA</v>
      </c>
      <c r="V1238" s="24">
        <f t="shared" si="59"/>
        <v>-21561851</v>
      </c>
      <c r="W1238">
        <v>5.9</v>
      </c>
    </row>
    <row r="1239" spans="10:23" x14ac:dyDescent="0.3">
      <c r="J1239">
        <v>16000000</v>
      </c>
      <c r="K1239">
        <v>16346122</v>
      </c>
      <c r="M1239">
        <v>14000000</v>
      </c>
      <c r="N1239">
        <v>3100650</v>
      </c>
      <c r="Q1239" t="s">
        <v>4808</v>
      </c>
      <c r="R1239">
        <v>40000000</v>
      </c>
      <c r="S1239">
        <v>511920</v>
      </c>
      <c r="T1239">
        <f t="shared" si="60"/>
        <v>-39488080</v>
      </c>
      <c r="U1239" s="54" t="str">
        <f t="shared" si="58"/>
        <v>NA</v>
      </c>
      <c r="V1239" s="24">
        <f t="shared" si="59"/>
        <v>-39488080</v>
      </c>
      <c r="W1239">
        <v>4.4000000000000004</v>
      </c>
    </row>
    <row r="1240" spans="10:23" x14ac:dyDescent="0.3">
      <c r="J1240">
        <v>16000000</v>
      </c>
      <c r="K1240">
        <v>16204793</v>
      </c>
      <c r="M1240">
        <v>14000000</v>
      </c>
      <c r="N1240">
        <v>2474000</v>
      </c>
      <c r="Q1240" t="s">
        <v>4812</v>
      </c>
      <c r="R1240">
        <v>40000000</v>
      </c>
      <c r="S1240">
        <v>10640645</v>
      </c>
      <c r="T1240">
        <f t="shared" si="60"/>
        <v>-29359355</v>
      </c>
      <c r="U1240" s="54" t="str">
        <f t="shared" si="58"/>
        <v>NA</v>
      </c>
      <c r="V1240" s="24">
        <f t="shared" si="59"/>
        <v>-29359355</v>
      </c>
      <c r="W1240">
        <v>5.8</v>
      </c>
    </row>
    <row r="1241" spans="10:23" x14ac:dyDescent="0.3">
      <c r="J1241">
        <v>16000000</v>
      </c>
      <c r="K1241">
        <v>19057024</v>
      </c>
      <c r="M1241">
        <v>14000000</v>
      </c>
      <c r="N1241">
        <v>1000000</v>
      </c>
      <c r="Q1241" t="s">
        <v>4815</v>
      </c>
      <c r="R1241">
        <v>40000000</v>
      </c>
      <c r="S1241">
        <v>652526</v>
      </c>
      <c r="T1241">
        <f t="shared" si="60"/>
        <v>-39347474</v>
      </c>
      <c r="U1241" s="54" t="str">
        <f t="shared" si="58"/>
        <v>NA</v>
      </c>
      <c r="V1241" s="24">
        <f t="shared" si="59"/>
        <v>-39347474</v>
      </c>
      <c r="W1241">
        <v>5.0999999999999996</v>
      </c>
    </row>
    <row r="1242" spans="10:23" x14ac:dyDescent="0.3">
      <c r="J1242">
        <v>26000000</v>
      </c>
      <c r="K1242">
        <v>77324422</v>
      </c>
      <c r="M1242">
        <v>8200000</v>
      </c>
      <c r="N1242">
        <v>3958500</v>
      </c>
      <c r="Q1242" t="s">
        <v>4819</v>
      </c>
      <c r="R1242">
        <v>20000000</v>
      </c>
      <c r="S1242">
        <v>80050171</v>
      </c>
      <c r="T1242">
        <f t="shared" si="60"/>
        <v>60050171</v>
      </c>
      <c r="U1242" s="54">
        <f t="shared" si="58"/>
        <v>60050171</v>
      </c>
      <c r="V1242" s="24" t="str">
        <f t="shared" si="59"/>
        <v>NA</v>
      </c>
      <c r="W1242">
        <v>6.9</v>
      </c>
    </row>
    <row r="1243" spans="10:23" x14ac:dyDescent="0.3">
      <c r="J1243">
        <v>14000000</v>
      </c>
      <c r="K1243">
        <v>234760500</v>
      </c>
      <c r="M1243">
        <v>103000000</v>
      </c>
      <c r="N1243">
        <v>274299</v>
      </c>
      <c r="Q1243" t="s">
        <v>4823</v>
      </c>
      <c r="R1243">
        <v>20000000</v>
      </c>
      <c r="S1243">
        <v>7564000</v>
      </c>
      <c r="T1243">
        <f t="shared" si="60"/>
        <v>-12436000</v>
      </c>
      <c r="U1243" s="54" t="str">
        <f t="shared" si="58"/>
        <v>NA</v>
      </c>
      <c r="V1243" s="24">
        <f t="shared" si="59"/>
        <v>-12436000</v>
      </c>
      <c r="W1243">
        <v>6.2</v>
      </c>
    </row>
    <row r="1244" spans="10:23" x14ac:dyDescent="0.3">
      <c r="J1244">
        <v>18000000</v>
      </c>
      <c r="K1244">
        <v>285761243</v>
      </c>
      <c r="M1244">
        <v>15000000</v>
      </c>
      <c r="N1244">
        <v>183088</v>
      </c>
      <c r="Q1244" t="s">
        <v>4825</v>
      </c>
      <c r="R1244">
        <v>25000000</v>
      </c>
      <c r="S1244">
        <v>876671</v>
      </c>
      <c r="T1244">
        <f t="shared" si="60"/>
        <v>-24123329</v>
      </c>
      <c r="U1244" s="54" t="str">
        <f t="shared" si="58"/>
        <v>NA</v>
      </c>
      <c r="V1244" s="24">
        <f t="shared" si="59"/>
        <v>-24123329</v>
      </c>
      <c r="W1244">
        <v>6.9</v>
      </c>
    </row>
    <row r="1245" spans="10:23" x14ac:dyDescent="0.3">
      <c r="J1245">
        <v>11000000</v>
      </c>
      <c r="K1245">
        <v>167780960</v>
      </c>
      <c r="M1245">
        <v>14000000</v>
      </c>
      <c r="N1245">
        <v>46495</v>
      </c>
      <c r="Q1245" t="s">
        <v>4831</v>
      </c>
      <c r="R1245">
        <v>30000000</v>
      </c>
      <c r="S1245">
        <v>2869369</v>
      </c>
      <c r="T1245">
        <f t="shared" si="60"/>
        <v>-27130631</v>
      </c>
      <c r="U1245" s="54" t="str">
        <f t="shared" si="58"/>
        <v>NA</v>
      </c>
      <c r="V1245" s="24">
        <f t="shared" si="59"/>
        <v>-27130631</v>
      </c>
      <c r="W1245">
        <v>7.3</v>
      </c>
    </row>
    <row r="1246" spans="10:23" x14ac:dyDescent="0.3">
      <c r="J1246">
        <v>22000000</v>
      </c>
      <c r="K1246">
        <v>177200000</v>
      </c>
      <c r="M1246">
        <v>14000000</v>
      </c>
      <c r="N1246">
        <v>1752214</v>
      </c>
      <c r="Q1246" t="s">
        <v>4834</v>
      </c>
      <c r="R1246">
        <v>40000000</v>
      </c>
      <c r="S1246">
        <v>128978</v>
      </c>
      <c r="T1246">
        <f t="shared" si="60"/>
        <v>-39871022</v>
      </c>
      <c r="U1246" s="54" t="str">
        <f t="shared" si="58"/>
        <v>NA</v>
      </c>
      <c r="V1246" s="24">
        <f t="shared" si="59"/>
        <v>-39871022</v>
      </c>
      <c r="W1246">
        <v>7.1</v>
      </c>
    </row>
    <row r="1247" spans="10:23" x14ac:dyDescent="0.3">
      <c r="J1247">
        <v>15000000</v>
      </c>
      <c r="K1247">
        <v>176781728</v>
      </c>
      <c r="M1247">
        <v>14000000</v>
      </c>
      <c r="N1247">
        <v>12282677</v>
      </c>
      <c r="Q1247" t="s">
        <v>4839</v>
      </c>
      <c r="R1247">
        <v>25000000</v>
      </c>
      <c r="S1247">
        <v>77231</v>
      </c>
      <c r="T1247">
        <f t="shared" si="60"/>
        <v>-24922769</v>
      </c>
      <c r="U1247" s="54" t="str">
        <f t="shared" si="58"/>
        <v>NA</v>
      </c>
      <c r="V1247" s="24">
        <f t="shared" si="59"/>
        <v>-24922769</v>
      </c>
      <c r="W1247">
        <v>6</v>
      </c>
    </row>
    <row r="1248" spans="10:23" x14ac:dyDescent="0.3">
      <c r="J1248">
        <v>15000000</v>
      </c>
      <c r="K1248">
        <v>128067808</v>
      </c>
      <c r="M1248">
        <v>13500000</v>
      </c>
      <c r="N1248">
        <v>7060876</v>
      </c>
      <c r="Q1248" t="s">
        <v>4843</v>
      </c>
      <c r="R1248">
        <v>39200000</v>
      </c>
      <c r="S1248">
        <v>4563029</v>
      </c>
      <c r="T1248">
        <f t="shared" si="60"/>
        <v>-34636971</v>
      </c>
      <c r="U1248" s="54" t="str">
        <f t="shared" si="58"/>
        <v>NA</v>
      </c>
      <c r="V1248" s="24">
        <f t="shared" si="59"/>
        <v>-34636971</v>
      </c>
      <c r="W1248">
        <v>7</v>
      </c>
    </row>
    <row r="1249" spans="10:23" x14ac:dyDescent="0.3">
      <c r="J1249">
        <v>15000000</v>
      </c>
      <c r="K1249">
        <v>130058047</v>
      </c>
      <c r="M1249">
        <v>15000000</v>
      </c>
      <c r="N1249">
        <v>14989761</v>
      </c>
      <c r="Q1249" t="s">
        <v>4848</v>
      </c>
      <c r="R1249">
        <v>23000000</v>
      </c>
      <c r="S1249">
        <v>50693162</v>
      </c>
      <c r="T1249">
        <f t="shared" si="60"/>
        <v>27693162</v>
      </c>
      <c r="U1249" s="54">
        <f t="shared" si="58"/>
        <v>27693162</v>
      </c>
      <c r="V1249" s="24" t="str">
        <f t="shared" si="59"/>
        <v>NA</v>
      </c>
      <c r="W1249">
        <v>7.6</v>
      </c>
    </row>
    <row r="1250" spans="10:23" x14ac:dyDescent="0.3">
      <c r="J1250">
        <v>15000000</v>
      </c>
      <c r="K1250">
        <v>138795342</v>
      </c>
      <c r="M1250">
        <v>13500000</v>
      </c>
      <c r="N1250">
        <v>5501940</v>
      </c>
      <c r="Q1250" t="s">
        <v>4850</v>
      </c>
      <c r="R1250">
        <v>18026148</v>
      </c>
      <c r="S1250">
        <v>6498000</v>
      </c>
      <c r="T1250">
        <f t="shared" si="60"/>
        <v>-11528148</v>
      </c>
      <c r="U1250" s="54" t="str">
        <f t="shared" si="58"/>
        <v>NA</v>
      </c>
      <c r="V1250" s="24">
        <f t="shared" si="59"/>
        <v>-11528148</v>
      </c>
      <c r="W1250">
        <v>8.4</v>
      </c>
    </row>
    <row r="1251" spans="10:23" x14ac:dyDescent="0.3">
      <c r="J1251">
        <v>15000000</v>
      </c>
      <c r="K1251">
        <v>111936400</v>
      </c>
      <c r="M1251">
        <v>10000000</v>
      </c>
      <c r="N1251">
        <v>2086345</v>
      </c>
      <c r="Q1251" t="s">
        <v>4858</v>
      </c>
      <c r="R1251">
        <v>39000000</v>
      </c>
      <c r="S1251">
        <v>63411478</v>
      </c>
      <c r="T1251">
        <f t="shared" si="60"/>
        <v>24411478</v>
      </c>
      <c r="U1251" s="54">
        <f t="shared" si="58"/>
        <v>24411478</v>
      </c>
      <c r="V1251" s="24" t="str">
        <f t="shared" si="59"/>
        <v>NA</v>
      </c>
      <c r="W1251">
        <v>7.1</v>
      </c>
    </row>
    <row r="1252" spans="10:23" x14ac:dyDescent="0.3">
      <c r="J1252">
        <v>15000000</v>
      </c>
      <c r="K1252">
        <v>94175854</v>
      </c>
      <c r="M1252">
        <v>13400000</v>
      </c>
      <c r="N1252">
        <v>163591</v>
      </c>
      <c r="Q1252" t="s">
        <v>4863</v>
      </c>
      <c r="R1252">
        <v>39000000</v>
      </c>
      <c r="S1252">
        <v>35287788</v>
      </c>
      <c r="T1252">
        <f t="shared" si="60"/>
        <v>-3712212</v>
      </c>
      <c r="U1252" s="54" t="str">
        <f t="shared" si="58"/>
        <v>NA</v>
      </c>
      <c r="V1252" s="24">
        <f t="shared" si="59"/>
        <v>-3712212</v>
      </c>
      <c r="W1252">
        <v>7</v>
      </c>
    </row>
    <row r="1253" spans="10:23" x14ac:dyDescent="0.3">
      <c r="J1253">
        <v>14000000</v>
      </c>
      <c r="K1253">
        <v>91121452</v>
      </c>
      <c r="M1253">
        <v>13000000</v>
      </c>
      <c r="N1253">
        <v>23947</v>
      </c>
      <c r="Q1253" t="s">
        <v>4866</v>
      </c>
      <c r="R1253">
        <v>40000000</v>
      </c>
      <c r="S1253">
        <v>25335935</v>
      </c>
      <c r="T1253">
        <f t="shared" si="60"/>
        <v>-14664065</v>
      </c>
      <c r="U1253" s="54" t="str">
        <f t="shared" si="58"/>
        <v>NA</v>
      </c>
      <c r="V1253" s="24">
        <f t="shared" si="59"/>
        <v>-14664065</v>
      </c>
      <c r="W1253">
        <v>8</v>
      </c>
    </row>
    <row r="1254" spans="10:23" x14ac:dyDescent="0.3">
      <c r="J1254">
        <v>10000000</v>
      </c>
      <c r="K1254">
        <v>69800000</v>
      </c>
      <c r="M1254">
        <v>19000000</v>
      </c>
      <c r="N1254">
        <v>13753931</v>
      </c>
      <c r="Q1254" t="s">
        <v>4870</v>
      </c>
      <c r="R1254">
        <v>39000000</v>
      </c>
      <c r="S1254">
        <v>5881504</v>
      </c>
      <c r="T1254">
        <f t="shared" si="60"/>
        <v>-33118496</v>
      </c>
      <c r="U1254" s="54" t="str">
        <f t="shared" si="58"/>
        <v>NA</v>
      </c>
      <c r="V1254" s="24">
        <f t="shared" si="59"/>
        <v>-33118496</v>
      </c>
      <c r="W1254">
        <v>5.3</v>
      </c>
    </row>
    <row r="1255" spans="10:23" x14ac:dyDescent="0.3">
      <c r="J1255">
        <v>15000000</v>
      </c>
      <c r="K1255">
        <v>64001297</v>
      </c>
      <c r="M1255">
        <v>13000000</v>
      </c>
      <c r="N1255">
        <v>10996440</v>
      </c>
      <c r="Q1255" t="s">
        <v>4872</v>
      </c>
      <c r="R1255">
        <v>39000000</v>
      </c>
      <c r="S1255">
        <v>60000000</v>
      </c>
      <c r="T1255">
        <f t="shared" si="60"/>
        <v>21000000</v>
      </c>
      <c r="U1255" s="54">
        <f t="shared" si="58"/>
        <v>21000000</v>
      </c>
      <c r="V1255" s="24" t="str">
        <f t="shared" si="59"/>
        <v>NA</v>
      </c>
      <c r="W1255">
        <v>4.9000000000000004</v>
      </c>
    </row>
    <row r="1256" spans="10:23" x14ac:dyDescent="0.3">
      <c r="J1256">
        <v>20000000</v>
      </c>
      <c r="K1256">
        <v>71588220</v>
      </c>
      <c r="M1256">
        <v>13000000</v>
      </c>
      <c r="N1256">
        <v>8026971</v>
      </c>
      <c r="Q1256" t="s">
        <v>4875</v>
      </c>
      <c r="R1256">
        <v>40000000</v>
      </c>
      <c r="S1256">
        <v>29802761</v>
      </c>
      <c r="T1256">
        <f t="shared" si="60"/>
        <v>-10197239</v>
      </c>
      <c r="U1256" s="54" t="str">
        <f t="shared" si="58"/>
        <v>NA</v>
      </c>
      <c r="V1256" s="24">
        <f t="shared" si="59"/>
        <v>-10197239</v>
      </c>
      <c r="W1256">
        <v>6.4</v>
      </c>
    </row>
    <row r="1257" spans="10:23" x14ac:dyDescent="0.3">
      <c r="J1257">
        <v>15000000</v>
      </c>
      <c r="K1257">
        <v>61400000</v>
      </c>
      <c r="M1257">
        <v>13000000</v>
      </c>
      <c r="N1257">
        <v>9975684</v>
      </c>
      <c r="Q1257" t="s">
        <v>4878</v>
      </c>
      <c r="R1257">
        <v>553632000</v>
      </c>
      <c r="S1257">
        <v>626809</v>
      </c>
      <c r="T1257">
        <f t="shared" si="60"/>
        <v>-553005191</v>
      </c>
      <c r="U1257" s="54" t="str">
        <f t="shared" si="58"/>
        <v>NA</v>
      </c>
      <c r="V1257" s="24">
        <f t="shared" si="59"/>
        <v>-553005191</v>
      </c>
      <c r="W1257">
        <v>7.4</v>
      </c>
    </row>
    <row r="1258" spans="10:23" x14ac:dyDescent="0.3">
      <c r="J1258">
        <v>15000000</v>
      </c>
      <c r="K1258">
        <v>101978840</v>
      </c>
      <c r="M1258">
        <v>13000000</v>
      </c>
      <c r="N1258">
        <v>7881335</v>
      </c>
      <c r="Q1258" t="s">
        <v>4881</v>
      </c>
      <c r="R1258">
        <v>38000000</v>
      </c>
      <c r="S1258">
        <v>127214072</v>
      </c>
      <c r="T1258">
        <f t="shared" si="60"/>
        <v>89214072</v>
      </c>
      <c r="U1258" s="54">
        <f t="shared" si="58"/>
        <v>89214072</v>
      </c>
      <c r="V1258" s="24" t="str">
        <f t="shared" si="59"/>
        <v>NA</v>
      </c>
      <c r="W1258">
        <v>6.1</v>
      </c>
    </row>
    <row r="1259" spans="10:23" x14ac:dyDescent="0.3">
      <c r="J1259">
        <v>9800000</v>
      </c>
      <c r="K1259">
        <v>56437947</v>
      </c>
      <c r="M1259">
        <v>13000000</v>
      </c>
      <c r="N1259">
        <v>6241697</v>
      </c>
      <c r="Q1259" t="s">
        <v>4884</v>
      </c>
      <c r="R1259">
        <v>38000000</v>
      </c>
      <c r="S1259">
        <v>88915214</v>
      </c>
      <c r="T1259">
        <f t="shared" si="60"/>
        <v>50915214</v>
      </c>
      <c r="U1259" s="54">
        <f t="shared" si="58"/>
        <v>50915214</v>
      </c>
      <c r="V1259" s="24" t="str">
        <f t="shared" si="59"/>
        <v>NA</v>
      </c>
      <c r="W1259">
        <v>6.5</v>
      </c>
    </row>
    <row r="1260" spans="10:23" x14ac:dyDescent="0.3">
      <c r="J1260">
        <v>15000000</v>
      </c>
      <c r="K1260">
        <v>73326666</v>
      </c>
      <c r="M1260">
        <v>13000000</v>
      </c>
      <c r="N1260">
        <v>5871603</v>
      </c>
      <c r="Q1260" t="s">
        <v>4887</v>
      </c>
      <c r="R1260">
        <v>39000000</v>
      </c>
      <c r="S1260">
        <v>30400000</v>
      </c>
      <c r="T1260">
        <f t="shared" si="60"/>
        <v>-8600000</v>
      </c>
      <c r="U1260" s="54" t="str">
        <f t="shared" si="58"/>
        <v>NA</v>
      </c>
      <c r="V1260" s="24">
        <f t="shared" si="59"/>
        <v>-8600000</v>
      </c>
      <c r="W1260">
        <v>5.7</v>
      </c>
    </row>
    <row r="1261" spans="10:23" x14ac:dyDescent="0.3">
      <c r="J1261">
        <v>15000000</v>
      </c>
      <c r="K1261">
        <v>55184721</v>
      </c>
      <c r="M1261">
        <v>13000000</v>
      </c>
      <c r="N1261">
        <v>5002310</v>
      </c>
      <c r="Q1261" t="s">
        <v>4892</v>
      </c>
      <c r="R1261">
        <v>38000000</v>
      </c>
      <c r="S1261">
        <v>85570368</v>
      </c>
      <c r="T1261">
        <f t="shared" si="60"/>
        <v>47570368</v>
      </c>
      <c r="U1261" s="54">
        <f t="shared" si="58"/>
        <v>47570368</v>
      </c>
      <c r="V1261" s="24" t="str">
        <f t="shared" si="59"/>
        <v>NA</v>
      </c>
      <c r="W1261">
        <v>5.0999999999999996</v>
      </c>
    </row>
    <row r="1262" spans="10:23" x14ac:dyDescent="0.3">
      <c r="J1262">
        <v>15000000</v>
      </c>
      <c r="K1262">
        <v>50003300</v>
      </c>
      <c r="M1262">
        <v>13000000</v>
      </c>
      <c r="N1262">
        <v>4919896</v>
      </c>
      <c r="Q1262" t="s">
        <v>4895</v>
      </c>
      <c r="R1262">
        <v>35000000</v>
      </c>
      <c r="S1262">
        <v>75668868</v>
      </c>
      <c r="T1262">
        <f t="shared" si="60"/>
        <v>40668868</v>
      </c>
      <c r="U1262" s="54">
        <f t="shared" si="58"/>
        <v>40668868</v>
      </c>
      <c r="V1262" s="24" t="str">
        <f t="shared" si="59"/>
        <v>NA</v>
      </c>
      <c r="W1262">
        <v>6.6</v>
      </c>
    </row>
    <row r="1263" spans="10:23" x14ac:dyDescent="0.3">
      <c r="J1263">
        <v>17000000</v>
      </c>
      <c r="K1263">
        <v>54322273</v>
      </c>
      <c r="M1263">
        <v>13000000</v>
      </c>
      <c r="N1263">
        <v>4857376</v>
      </c>
      <c r="Q1263" t="s">
        <v>4898</v>
      </c>
      <c r="R1263">
        <v>38600000</v>
      </c>
      <c r="S1263">
        <v>6594136</v>
      </c>
      <c r="T1263">
        <f t="shared" si="60"/>
        <v>-32005864</v>
      </c>
      <c r="U1263" s="54" t="str">
        <f t="shared" si="58"/>
        <v>NA</v>
      </c>
      <c r="V1263" s="24">
        <f t="shared" si="59"/>
        <v>-32005864</v>
      </c>
      <c r="W1263">
        <v>6.5</v>
      </c>
    </row>
    <row r="1264" spans="10:23" x14ac:dyDescent="0.3">
      <c r="J1264">
        <v>15000000</v>
      </c>
      <c r="K1264">
        <v>47860214</v>
      </c>
      <c r="M1264">
        <v>13000000</v>
      </c>
      <c r="N1264">
        <v>3169424</v>
      </c>
      <c r="Q1264" t="s">
        <v>4903</v>
      </c>
      <c r="R1264">
        <v>38000000</v>
      </c>
      <c r="S1264">
        <v>58700247</v>
      </c>
      <c r="T1264">
        <f t="shared" si="60"/>
        <v>20700247</v>
      </c>
      <c r="U1264" s="54">
        <f t="shared" si="58"/>
        <v>20700247</v>
      </c>
      <c r="V1264" s="24" t="str">
        <f t="shared" si="59"/>
        <v>NA</v>
      </c>
      <c r="W1264">
        <v>6.9</v>
      </c>
    </row>
    <row r="1265" spans="10:23" x14ac:dyDescent="0.3">
      <c r="J1265">
        <v>15000000</v>
      </c>
      <c r="K1265">
        <v>47811275</v>
      </c>
      <c r="M1265">
        <v>100000000</v>
      </c>
      <c r="N1265">
        <v>3058380</v>
      </c>
      <c r="Q1265" t="s">
        <v>4905</v>
      </c>
      <c r="R1265">
        <v>38000000</v>
      </c>
      <c r="S1265">
        <v>50668906</v>
      </c>
      <c r="T1265">
        <f t="shared" si="60"/>
        <v>12668906</v>
      </c>
      <c r="U1265" s="54">
        <f t="shared" si="58"/>
        <v>12668906</v>
      </c>
      <c r="V1265" s="24" t="str">
        <f t="shared" si="59"/>
        <v>NA</v>
      </c>
      <c r="W1265">
        <v>7.6</v>
      </c>
    </row>
    <row r="1266" spans="10:23" x14ac:dyDescent="0.3">
      <c r="J1266">
        <v>15000000</v>
      </c>
      <c r="K1266">
        <v>43022524</v>
      </c>
      <c r="M1266">
        <v>11000000</v>
      </c>
      <c r="N1266">
        <v>3074838</v>
      </c>
      <c r="Q1266" t="s">
        <v>4908</v>
      </c>
      <c r="R1266">
        <v>38000000</v>
      </c>
      <c r="S1266">
        <v>39177215</v>
      </c>
      <c r="T1266">
        <f t="shared" si="60"/>
        <v>1177215</v>
      </c>
      <c r="U1266" s="54">
        <f t="shared" si="58"/>
        <v>1177215</v>
      </c>
      <c r="V1266" s="24" t="str">
        <f t="shared" si="59"/>
        <v>NA</v>
      </c>
      <c r="W1266">
        <v>5.6</v>
      </c>
    </row>
    <row r="1267" spans="10:23" x14ac:dyDescent="0.3">
      <c r="J1267">
        <v>17000000</v>
      </c>
      <c r="K1267">
        <v>42672630</v>
      </c>
      <c r="M1267">
        <v>13000000</v>
      </c>
      <c r="N1267">
        <v>2104000</v>
      </c>
      <c r="Q1267" t="s">
        <v>4911</v>
      </c>
      <c r="R1267">
        <v>35000000</v>
      </c>
      <c r="S1267">
        <v>40334024</v>
      </c>
      <c r="T1267">
        <f t="shared" si="60"/>
        <v>5334024</v>
      </c>
      <c r="U1267" s="54">
        <f t="shared" si="58"/>
        <v>5334024</v>
      </c>
      <c r="V1267" s="24" t="str">
        <f t="shared" si="59"/>
        <v>NA</v>
      </c>
      <c r="W1267">
        <v>6.2</v>
      </c>
    </row>
    <row r="1268" spans="10:23" x14ac:dyDescent="0.3">
      <c r="J1268">
        <v>15000000</v>
      </c>
      <c r="K1268">
        <v>42919096</v>
      </c>
      <c r="M1268">
        <v>13000000</v>
      </c>
      <c r="N1268">
        <v>1172769</v>
      </c>
      <c r="Q1268" t="s">
        <v>4914</v>
      </c>
      <c r="R1268">
        <v>30000000</v>
      </c>
      <c r="S1268">
        <v>71038190</v>
      </c>
      <c r="T1268">
        <f t="shared" si="60"/>
        <v>41038190</v>
      </c>
      <c r="U1268" s="54">
        <f t="shared" si="58"/>
        <v>41038190</v>
      </c>
      <c r="V1268" s="24" t="str">
        <f t="shared" si="59"/>
        <v>NA</v>
      </c>
      <c r="W1268">
        <v>4.4000000000000004</v>
      </c>
    </row>
    <row r="1269" spans="10:23" x14ac:dyDescent="0.3">
      <c r="J1269">
        <v>15000000</v>
      </c>
      <c r="K1269">
        <v>42592530</v>
      </c>
      <c r="M1269">
        <v>3000000</v>
      </c>
      <c r="N1269">
        <v>1200000</v>
      </c>
      <c r="Q1269" t="s">
        <v>4919</v>
      </c>
      <c r="R1269">
        <v>38000000</v>
      </c>
      <c r="S1269">
        <v>24044532</v>
      </c>
      <c r="T1269">
        <f t="shared" si="60"/>
        <v>-13955468</v>
      </c>
      <c r="U1269" s="54" t="str">
        <f t="shared" si="58"/>
        <v>NA</v>
      </c>
      <c r="V1269" s="24">
        <f t="shared" si="59"/>
        <v>-13955468</v>
      </c>
      <c r="W1269">
        <v>5.6</v>
      </c>
    </row>
    <row r="1270" spans="10:23" x14ac:dyDescent="0.3">
      <c r="J1270">
        <v>15000000</v>
      </c>
      <c r="K1270">
        <v>40064955</v>
      </c>
      <c r="M1270">
        <v>13000000</v>
      </c>
      <c r="N1270">
        <v>1150403</v>
      </c>
      <c r="Q1270" t="s">
        <v>4924</v>
      </c>
      <c r="R1270">
        <v>38000000</v>
      </c>
      <c r="S1270">
        <v>22770864</v>
      </c>
      <c r="T1270">
        <f t="shared" si="60"/>
        <v>-15229136</v>
      </c>
      <c r="U1270" s="54" t="str">
        <f t="shared" si="58"/>
        <v>NA</v>
      </c>
      <c r="V1270" s="24">
        <f t="shared" si="59"/>
        <v>-15229136</v>
      </c>
      <c r="W1270">
        <v>5.5</v>
      </c>
    </row>
    <row r="1271" spans="10:23" x14ac:dyDescent="0.3">
      <c r="J1271">
        <v>10000000</v>
      </c>
      <c r="K1271">
        <v>44886089</v>
      </c>
      <c r="M1271">
        <v>20000000</v>
      </c>
      <c r="N1271">
        <v>403932</v>
      </c>
      <c r="Q1271" t="s">
        <v>4926</v>
      </c>
      <c r="R1271">
        <v>38000000</v>
      </c>
      <c r="S1271">
        <v>18653746</v>
      </c>
      <c r="T1271">
        <f t="shared" si="60"/>
        <v>-19346254</v>
      </c>
      <c r="U1271" s="54" t="str">
        <f t="shared" si="58"/>
        <v>NA</v>
      </c>
      <c r="V1271" s="24">
        <f t="shared" si="59"/>
        <v>-19346254</v>
      </c>
      <c r="W1271">
        <v>6.7</v>
      </c>
    </row>
    <row r="1272" spans="10:23" x14ac:dyDescent="0.3">
      <c r="J1272">
        <v>16000000</v>
      </c>
      <c r="K1272">
        <v>37882551</v>
      </c>
      <c r="M1272">
        <v>8495000</v>
      </c>
      <c r="N1272">
        <v>1712111</v>
      </c>
      <c r="Q1272" t="s">
        <v>4928</v>
      </c>
      <c r="R1272">
        <v>38000000</v>
      </c>
      <c r="S1272">
        <v>17305211</v>
      </c>
      <c r="T1272">
        <f t="shared" si="60"/>
        <v>-20694789</v>
      </c>
      <c r="U1272" s="54" t="str">
        <f t="shared" si="58"/>
        <v>NA</v>
      </c>
      <c r="V1272" s="24">
        <f t="shared" si="59"/>
        <v>-20694789</v>
      </c>
      <c r="W1272">
        <v>6.1</v>
      </c>
    </row>
    <row r="1273" spans="10:23" x14ac:dyDescent="0.3">
      <c r="J1273">
        <v>7000000</v>
      </c>
      <c r="K1273">
        <v>40983001</v>
      </c>
      <c r="M1273">
        <v>13000000</v>
      </c>
      <c r="N1273">
        <v>1024175</v>
      </c>
      <c r="Q1273" t="s">
        <v>4931</v>
      </c>
      <c r="R1273">
        <v>57000000</v>
      </c>
      <c r="S1273">
        <v>16991902</v>
      </c>
      <c r="T1273">
        <f t="shared" si="60"/>
        <v>-40008098</v>
      </c>
      <c r="U1273" s="54" t="str">
        <f t="shared" si="58"/>
        <v>NA</v>
      </c>
      <c r="V1273" s="24">
        <f t="shared" si="59"/>
        <v>-40008098</v>
      </c>
      <c r="W1273">
        <v>6.2</v>
      </c>
    </row>
    <row r="1274" spans="10:23" x14ac:dyDescent="0.3">
      <c r="J1274">
        <v>15000000</v>
      </c>
      <c r="K1274">
        <v>35007180</v>
      </c>
      <c r="M1274">
        <v>13000000</v>
      </c>
      <c r="N1274">
        <v>301305</v>
      </c>
      <c r="Q1274" t="s">
        <v>4936</v>
      </c>
      <c r="R1274">
        <v>10000000</v>
      </c>
      <c r="S1274">
        <v>47536959</v>
      </c>
      <c r="T1274">
        <f t="shared" si="60"/>
        <v>37536959</v>
      </c>
      <c r="U1274" s="54">
        <f t="shared" si="58"/>
        <v>37536959</v>
      </c>
      <c r="V1274" s="24" t="str">
        <f t="shared" si="59"/>
        <v>NA</v>
      </c>
      <c r="W1274">
        <v>7.3</v>
      </c>
    </row>
    <row r="1275" spans="10:23" x14ac:dyDescent="0.3">
      <c r="J1275">
        <v>15000000</v>
      </c>
      <c r="K1275">
        <v>35887263</v>
      </c>
      <c r="M1275">
        <v>12620000</v>
      </c>
      <c r="N1275">
        <v>31662</v>
      </c>
      <c r="Q1275" t="s">
        <v>4940</v>
      </c>
      <c r="R1275">
        <v>38000000</v>
      </c>
      <c r="S1275">
        <v>10300000</v>
      </c>
      <c r="T1275">
        <f t="shared" si="60"/>
        <v>-27700000</v>
      </c>
      <c r="U1275" s="54" t="str">
        <f t="shared" si="58"/>
        <v>NA</v>
      </c>
      <c r="V1275" s="24">
        <f t="shared" si="59"/>
        <v>-27700000</v>
      </c>
      <c r="W1275">
        <v>6.6</v>
      </c>
    </row>
    <row r="1276" spans="10:23" x14ac:dyDescent="0.3">
      <c r="J1276">
        <v>16000000</v>
      </c>
      <c r="K1276">
        <v>34308901</v>
      </c>
      <c r="M1276">
        <v>13000000</v>
      </c>
      <c r="N1276">
        <v>2035566</v>
      </c>
      <c r="Q1276" t="s">
        <v>4943</v>
      </c>
      <c r="R1276">
        <v>15000000</v>
      </c>
      <c r="S1276">
        <v>13782838</v>
      </c>
      <c r="T1276">
        <f t="shared" si="60"/>
        <v>-1217162</v>
      </c>
      <c r="U1276" s="54" t="str">
        <f t="shared" si="58"/>
        <v>NA</v>
      </c>
      <c r="V1276" s="24">
        <f t="shared" si="59"/>
        <v>-1217162</v>
      </c>
      <c r="W1276">
        <v>8.1999999999999993</v>
      </c>
    </row>
    <row r="1277" spans="10:23" x14ac:dyDescent="0.3">
      <c r="J1277">
        <v>15000000</v>
      </c>
      <c r="K1277">
        <v>33771174</v>
      </c>
      <c r="M1277">
        <v>13000000</v>
      </c>
      <c r="N1277">
        <v>12281500</v>
      </c>
      <c r="Q1277" t="s">
        <v>4947</v>
      </c>
      <c r="R1277">
        <v>38000000</v>
      </c>
      <c r="S1277">
        <v>41997790</v>
      </c>
      <c r="T1277">
        <f t="shared" si="60"/>
        <v>3997790</v>
      </c>
      <c r="U1277" s="54">
        <f t="shared" si="58"/>
        <v>3997790</v>
      </c>
      <c r="V1277" s="24" t="str">
        <f t="shared" si="59"/>
        <v>NA</v>
      </c>
      <c r="W1277">
        <v>6.4</v>
      </c>
    </row>
    <row r="1278" spans="10:23" x14ac:dyDescent="0.3">
      <c r="J1278">
        <v>15000000</v>
      </c>
      <c r="K1278">
        <v>33386128</v>
      </c>
      <c r="M1278">
        <v>12500000</v>
      </c>
      <c r="N1278">
        <v>10725228</v>
      </c>
      <c r="Q1278" t="s">
        <v>4950</v>
      </c>
      <c r="R1278">
        <v>37000000</v>
      </c>
      <c r="S1278">
        <v>6482195</v>
      </c>
      <c r="T1278">
        <f t="shared" si="60"/>
        <v>-30517805</v>
      </c>
      <c r="U1278" s="54" t="str">
        <f t="shared" si="58"/>
        <v>NA</v>
      </c>
      <c r="V1278" s="24">
        <f t="shared" si="59"/>
        <v>-30517805</v>
      </c>
      <c r="W1278">
        <v>6.4</v>
      </c>
    </row>
    <row r="1279" spans="10:23" x14ac:dyDescent="0.3">
      <c r="J1279">
        <v>15000000</v>
      </c>
      <c r="K1279">
        <v>37877959</v>
      </c>
      <c r="M1279">
        <v>13000000</v>
      </c>
      <c r="N1279">
        <v>214966</v>
      </c>
      <c r="Q1279" t="s">
        <v>4956</v>
      </c>
      <c r="R1279">
        <v>38000000</v>
      </c>
      <c r="S1279">
        <v>623374</v>
      </c>
      <c r="T1279">
        <f t="shared" si="60"/>
        <v>-37376626</v>
      </c>
      <c r="U1279" s="54" t="str">
        <f t="shared" si="58"/>
        <v>NA</v>
      </c>
      <c r="V1279" s="24">
        <f t="shared" si="59"/>
        <v>-37376626</v>
      </c>
      <c r="W1279">
        <v>5.2</v>
      </c>
    </row>
    <row r="1280" spans="10:23" x14ac:dyDescent="0.3">
      <c r="J1280">
        <v>15000000</v>
      </c>
      <c r="K1280">
        <v>32721635</v>
      </c>
      <c r="M1280">
        <v>16000000</v>
      </c>
      <c r="N1280">
        <v>11956207</v>
      </c>
      <c r="Q1280" t="s">
        <v>4961</v>
      </c>
      <c r="R1280">
        <v>55000000</v>
      </c>
      <c r="S1280">
        <v>7871693</v>
      </c>
      <c r="T1280">
        <f t="shared" si="60"/>
        <v>-47128307</v>
      </c>
      <c r="U1280" s="54" t="str">
        <f t="shared" si="58"/>
        <v>NA</v>
      </c>
      <c r="V1280" s="24">
        <f t="shared" si="59"/>
        <v>-47128307</v>
      </c>
      <c r="W1280">
        <v>6.5</v>
      </c>
    </row>
    <row r="1281" spans="10:23" x14ac:dyDescent="0.3">
      <c r="J1281">
        <v>15000000</v>
      </c>
      <c r="K1281">
        <v>31585300</v>
      </c>
      <c r="M1281">
        <v>12000000</v>
      </c>
      <c r="N1281">
        <v>5949693</v>
      </c>
      <c r="Q1281" t="s">
        <v>4964</v>
      </c>
      <c r="R1281">
        <v>32000000</v>
      </c>
      <c r="S1281">
        <v>16377274</v>
      </c>
      <c r="T1281">
        <f t="shared" si="60"/>
        <v>-15622726</v>
      </c>
      <c r="U1281" s="54" t="str">
        <f t="shared" si="58"/>
        <v>NA</v>
      </c>
      <c r="V1281" s="24">
        <f t="shared" si="59"/>
        <v>-15622726</v>
      </c>
      <c r="W1281">
        <v>7.1</v>
      </c>
    </row>
    <row r="1282" spans="10:23" x14ac:dyDescent="0.3">
      <c r="J1282">
        <v>15000000</v>
      </c>
      <c r="K1282">
        <v>30259652</v>
      </c>
      <c r="M1282">
        <v>12500000</v>
      </c>
      <c r="N1282">
        <v>9030581</v>
      </c>
      <c r="Q1282" t="s">
        <v>4970</v>
      </c>
      <c r="R1282">
        <v>40000000</v>
      </c>
      <c r="S1282">
        <v>9589875</v>
      </c>
      <c r="T1282">
        <f t="shared" si="60"/>
        <v>-30410125</v>
      </c>
      <c r="U1282" s="54" t="str">
        <f t="shared" si="58"/>
        <v>NA</v>
      </c>
      <c r="V1282" s="24">
        <f t="shared" si="59"/>
        <v>-30410125</v>
      </c>
      <c r="W1282">
        <v>7.3</v>
      </c>
    </row>
    <row r="1283" spans="10:23" x14ac:dyDescent="0.3">
      <c r="J1283">
        <v>16000000</v>
      </c>
      <c r="K1283">
        <v>30857814</v>
      </c>
      <c r="M1283">
        <v>12800000</v>
      </c>
      <c r="N1283">
        <v>4157491</v>
      </c>
      <c r="Q1283" t="s">
        <v>4972</v>
      </c>
      <c r="R1283">
        <v>38000000</v>
      </c>
      <c r="S1283">
        <v>34912982</v>
      </c>
      <c r="T1283">
        <f t="shared" si="60"/>
        <v>-3087018</v>
      </c>
      <c r="U1283" s="54" t="str">
        <f t="shared" ref="U1283:U1346" si="61">IF(T1283&gt;0,T1283,"NA")</f>
        <v>NA</v>
      </c>
      <c r="V1283" s="24">
        <f t="shared" ref="V1283:V1346" si="62">IF(T1283&lt;0,T1283,"NA")</f>
        <v>-3087018</v>
      </c>
      <c r="W1283">
        <v>5.2</v>
      </c>
    </row>
    <row r="1284" spans="10:23" x14ac:dyDescent="0.3">
      <c r="J1284">
        <v>15000000</v>
      </c>
      <c r="K1284">
        <v>30226144</v>
      </c>
      <c r="M1284">
        <v>16000000</v>
      </c>
      <c r="N1284">
        <v>1508689</v>
      </c>
      <c r="Q1284" t="s">
        <v>4977</v>
      </c>
      <c r="R1284">
        <v>35000000</v>
      </c>
      <c r="S1284">
        <v>109712885</v>
      </c>
      <c r="T1284">
        <f t="shared" ref="T1284:T1347" si="63">S1284-R1284</f>
        <v>74712885</v>
      </c>
      <c r="U1284" s="54">
        <f t="shared" si="61"/>
        <v>74712885</v>
      </c>
      <c r="V1284" s="24" t="str">
        <f t="shared" si="62"/>
        <v>NA</v>
      </c>
      <c r="W1284">
        <v>7.7</v>
      </c>
    </row>
    <row r="1285" spans="10:23" x14ac:dyDescent="0.3">
      <c r="J1285">
        <v>15000000</v>
      </c>
      <c r="K1285">
        <v>35054909</v>
      </c>
      <c r="M1285">
        <v>12500000</v>
      </c>
      <c r="N1285">
        <v>1227324</v>
      </c>
      <c r="Q1285" t="s">
        <v>4982</v>
      </c>
      <c r="R1285">
        <v>37000000</v>
      </c>
      <c r="S1285">
        <v>92173235</v>
      </c>
      <c r="T1285">
        <f t="shared" si="63"/>
        <v>55173235</v>
      </c>
      <c r="U1285" s="54">
        <f t="shared" si="61"/>
        <v>55173235</v>
      </c>
      <c r="V1285" s="24" t="str">
        <f t="shared" si="62"/>
        <v>NA</v>
      </c>
      <c r="W1285">
        <v>7.6</v>
      </c>
    </row>
    <row r="1286" spans="10:23" x14ac:dyDescent="0.3">
      <c r="J1286">
        <v>15000000</v>
      </c>
      <c r="K1286">
        <v>29302097</v>
      </c>
      <c r="M1286">
        <v>15000000</v>
      </c>
      <c r="N1286">
        <v>4360548</v>
      </c>
      <c r="Q1286" t="s">
        <v>4985</v>
      </c>
      <c r="R1286">
        <v>40000000</v>
      </c>
      <c r="S1286">
        <v>41102171</v>
      </c>
      <c r="T1286">
        <f t="shared" si="63"/>
        <v>1102171</v>
      </c>
      <c r="U1286" s="54">
        <f t="shared" si="61"/>
        <v>1102171</v>
      </c>
      <c r="V1286" s="24" t="str">
        <f t="shared" si="62"/>
        <v>NA</v>
      </c>
      <c r="W1286">
        <v>5.7</v>
      </c>
    </row>
    <row r="1287" spans="10:23" x14ac:dyDescent="0.3">
      <c r="J1287">
        <v>15000000</v>
      </c>
      <c r="K1287">
        <v>29106737</v>
      </c>
      <c r="M1287">
        <v>15000000</v>
      </c>
      <c r="N1287">
        <v>1039869</v>
      </c>
      <c r="Q1287" t="s">
        <v>4988</v>
      </c>
      <c r="R1287">
        <v>37000000</v>
      </c>
      <c r="S1287">
        <v>60338891</v>
      </c>
      <c r="T1287">
        <f t="shared" si="63"/>
        <v>23338891</v>
      </c>
      <c r="U1287" s="54">
        <f t="shared" si="61"/>
        <v>23338891</v>
      </c>
      <c r="V1287" s="24" t="str">
        <f t="shared" si="62"/>
        <v>NA</v>
      </c>
      <c r="W1287">
        <v>7</v>
      </c>
    </row>
    <row r="1288" spans="10:23" x14ac:dyDescent="0.3">
      <c r="J1288">
        <v>15000000</v>
      </c>
      <c r="K1288">
        <v>28637507</v>
      </c>
      <c r="M1288">
        <v>12800000</v>
      </c>
      <c r="N1288">
        <v>1110186</v>
      </c>
      <c r="Q1288" t="s">
        <v>4991</v>
      </c>
      <c r="R1288">
        <v>37000000</v>
      </c>
      <c r="S1288">
        <v>48006503</v>
      </c>
      <c r="T1288">
        <f t="shared" si="63"/>
        <v>11006503</v>
      </c>
      <c r="U1288" s="54">
        <f t="shared" si="61"/>
        <v>11006503</v>
      </c>
      <c r="V1288" s="24" t="str">
        <f t="shared" si="62"/>
        <v>NA</v>
      </c>
      <c r="W1288">
        <v>6</v>
      </c>
    </row>
    <row r="1289" spans="10:23" x14ac:dyDescent="0.3">
      <c r="J1289">
        <v>15000000</v>
      </c>
      <c r="K1289">
        <v>30127963</v>
      </c>
      <c r="M1289">
        <v>12500000</v>
      </c>
      <c r="N1289">
        <v>1089445</v>
      </c>
      <c r="Q1289" t="s">
        <v>4996</v>
      </c>
      <c r="R1289">
        <v>38000000</v>
      </c>
      <c r="S1289">
        <v>26903709</v>
      </c>
      <c r="T1289">
        <f t="shared" si="63"/>
        <v>-11096291</v>
      </c>
      <c r="U1289" s="54" t="str">
        <f t="shared" si="61"/>
        <v>NA</v>
      </c>
      <c r="V1289" s="24">
        <f t="shared" si="62"/>
        <v>-11096291</v>
      </c>
      <c r="W1289">
        <v>8.1</v>
      </c>
    </row>
    <row r="1290" spans="10:23" x14ac:dyDescent="0.3">
      <c r="J1290">
        <v>14000000</v>
      </c>
      <c r="K1290">
        <v>32645546</v>
      </c>
      <c r="M1290">
        <v>9600000</v>
      </c>
      <c r="N1290">
        <v>71442</v>
      </c>
      <c r="Q1290" t="s">
        <v>4999</v>
      </c>
      <c r="R1290">
        <v>37000000</v>
      </c>
      <c r="S1290">
        <v>22450975</v>
      </c>
      <c r="T1290">
        <f t="shared" si="63"/>
        <v>-14549025</v>
      </c>
      <c r="U1290" s="54" t="str">
        <f t="shared" si="61"/>
        <v>NA</v>
      </c>
      <c r="V1290" s="24">
        <f t="shared" si="62"/>
        <v>-14549025</v>
      </c>
      <c r="W1290">
        <v>8</v>
      </c>
    </row>
    <row r="1291" spans="10:23" x14ac:dyDescent="0.3">
      <c r="J1291">
        <v>15000000</v>
      </c>
      <c r="K1291">
        <v>27441122</v>
      </c>
      <c r="M1291">
        <v>14000000</v>
      </c>
      <c r="N1291">
        <v>11433134</v>
      </c>
      <c r="Q1291" t="s">
        <v>5004</v>
      </c>
      <c r="R1291">
        <v>37000000</v>
      </c>
      <c r="S1291">
        <v>44867349</v>
      </c>
      <c r="T1291">
        <f t="shared" si="63"/>
        <v>7867349</v>
      </c>
      <c r="U1291" s="54">
        <f t="shared" si="61"/>
        <v>7867349</v>
      </c>
      <c r="V1291" s="24" t="str">
        <f t="shared" si="62"/>
        <v>NA</v>
      </c>
      <c r="W1291">
        <v>5.6</v>
      </c>
    </row>
    <row r="1292" spans="10:23" x14ac:dyDescent="0.3">
      <c r="J1292">
        <v>15000000</v>
      </c>
      <c r="K1292">
        <v>28014536</v>
      </c>
      <c r="M1292">
        <v>12000000</v>
      </c>
      <c r="N1292">
        <v>10198766</v>
      </c>
      <c r="Q1292" t="s">
        <v>5007</v>
      </c>
      <c r="R1292">
        <v>38000000</v>
      </c>
      <c r="S1292">
        <v>46813366</v>
      </c>
      <c r="T1292">
        <f t="shared" si="63"/>
        <v>8813366</v>
      </c>
      <c r="U1292" s="54">
        <f t="shared" si="61"/>
        <v>8813366</v>
      </c>
      <c r="V1292" s="24" t="str">
        <f t="shared" si="62"/>
        <v>NA</v>
      </c>
      <c r="W1292">
        <v>6.1</v>
      </c>
    </row>
    <row r="1293" spans="10:23" x14ac:dyDescent="0.3">
      <c r="J1293">
        <v>15000000</v>
      </c>
      <c r="K1293">
        <v>33860010</v>
      </c>
      <c r="M1293">
        <v>100000000</v>
      </c>
      <c r="N1293">
        <v>11041228</v>
      </c>
      <c r="Q1293" t="s">
        <v>5010</v>
      </c>
      <c r="R1293">
        <v>37000000</v>
      </c>
      <c r="S1293">
        <v>72279690</v>
      </c>
      <c r="T1293">
        <f t="shared" si="63"/>
        <v>35279690</v>
      </c>
      <c r="U1293" s="54">
        <f t="shared" si="61"/>
        <v>35279690</v>
      </c>
      <c r="V1293" s="24" t="str">
        <f t="shared" si="62"/>
        <v>NA</v>
      </c>
      <c r="W1293">
        <v>6.9</v>
      </c>
    </row>
    <row r="1294" spans="10:23" x14ac:dyDescent="0.3">
      <c r="J1294">
        <v>15000000</v>
      </c>
      <c r="K1294">
        <v>26421314</v>
      </c>
      <c r="M1294">
        <v>12000000</v>
      </c>
      <c r="N1294">
        <v>7918283</v>
      </c>
      <c r="Q1294" t="s">
        <v>5014</v>
      </c>
      <c r="R1294">
        <v>37000000</v>
      </c>
      <c r="S1294">
        <v>191449475</v>
      </c>
      <c r="T1294">
        <f t="shared" si="63"/>
        <v>154449475</v>
      </c>
      <c r="U1294" s="54">
        <f t="shared" si="61"/>
        <v>154449475</v>
      </c>
      <c r="V1294" s="24" t="str">
        <f t="shared" si="62"/>
        <v>NA</v>
      </c>
      <c r="W1294">
        <v>5.2</v>
      </c>
    </row>
    <row r="1295" spans="10:23" x14ac:dyDescent="0.3">
      <c r="J1295">
        <v>15000000</v>
      </c>
      <c r="K1295">
        <v>24881000</v>
      </c>
      <c r="M1295">
        <v>12000000</v>
      </c>
      <c r="N1295">
        <v>8134217</v>
      </c>
      <c r="Q1295" t="s">
        <v>5016</v>
      </c>
      <c r="R1295">
        <v>36000000</v>
      </c>
      <c r="S1295">
        <v>71026631</v>
      </c>
      <c r="T1295">
        <f t="shared" si="63"/>
        <v>35026631</v>
      </c>
      <c r="U1295" s="54">
        <f t="shared" si="61"/>
        <v>35026631</v>
      </c>
      <c r="V1295" s="24" t="str">
        <f t="shared" si="62"/>
        <v>NA</v>
      </c>
      <c r="W1295">
        <v>7</v>
      </c>
    </row>
    <row r="1296" spans="10:23" x14ac:dyDescent="0.3">
      <c r="J1296">
        <v>15000000</v>
      </c>
      <c r="K1296">
        <v>23089926</v>
      </c>
      <c r="M1296">
        <v>10000000</v>
      </c>
      <c r="N1296">
        <v>6982680</v>
      </c>
      <c r="Q1296" t="s">
        <v>5019</v>
      </c>
      <c r="R1296">
        <v>65000000</v>
      </c>
      <c r="S1296">
        <v>68208190</v>
      </c>
      <c r="T1296">
        <f t="shared" si="63"/>
        <v>3208190</v>
      </c>
      <c r="U1296" s="54">
        <f t="shared" si="61"/>
        <v>3208190</v>
      </c>
      <c r="V1296" s="24" t="str">
        <f t="shared" si="62"/>
        <v>NA</v>
      </c>
      <c r="W1296">
        <v>6.3</v>
      </c>
    </row>
    <row r="1297" spans="10:23" x14ac:dyDescent="0.3">
      <c r="J1297">
        <v>15000000</v>
      </c>
      <c r="K1297">
        <v>26161406</v>
      </c>
      <c r="M1297">
        <v>8000000</v>
      </c>
      <c r="N1297">
        <v>6739141</v>
      </c>
      <c r="Q1297" t="s">
        <v>5022</v>
      </c>
      <c r="R1297">
        <v>37000000</v>
      </c>
      <c r="S1297">
        <v>150368971</v>
      </c>
      <c r="T1297">
        <f t="shared" si="63"/>
        <v>113368971</v>
      </c>
      <c r="U1297" s="54">
        <f t="shared" si="61"/>
        <v>113368971</v>
      </c>
      <c r="V1297" s="24" t="str">
        <f t="shared" si="62"/>
        <v>NA</v>
      </c>
      <c r="W1297">
        <v>7</v>
      </c>
    </row>
    <row r="1298" spans="10:23" x14ac:dyDescent="0.3">
      <c r="J1298">
        <v>11500000</v>
      </c>
      <c r="K1298">
        <v>22954968</v>
      </c>
      <c r="M1298">
        <v>12000000</v>
      </c>
      <c r="N1298">
        <v>5542025</v>
      </c>
      <c r="Q1298" t="s">
        <v>5026</v>
      </c>
      <c r="R1298">
        <v>36000000</v>
      </c>
      <c r="S1298">
        <v>50129186</v>
      </c>
      <c r="T1298">
        <f t="shared" si="63"/>
        <v>14129186</v>
      </c>
      <c r="U1298" s="54">
        <f t="shared" si="61"/>
        <v>14129186</v>
      </c>
      <c r="V1298" s="24" t="str">
        <f t="shared" si="62"/>
        <v>NA</v>
      </c>
      <c r="W1298">
        <v>6.9</v>
      </c>
    </row>
    <row r="1299" spans="10:23" x14ac:dyDescent="0.3">
      <c r="J1299">
        <v>15000000</v>
      </c>
      <c r="K1299">
        <v>26384919</v>
      </c>
      <c r="M1299">
        <v>12000000</v>
      </c>
      <c r="N1299">
        <v>5032496</v>
      </c>
      <c r="Q1299" t="s">
        <v>5028</v>
      </c>
      <c r="R1299">
        <v>36000000</v>
      </c>
      <c r="S1299">
        <v>55500000</v>
      </c>
      <c r="T1299">
        <f t="shared" si="63"/>
        <v>19500000</v>
      </c>
      <c r="U1299" s="54">
        <f t="shared" si="61"/>
        <v>19500000</v>
      </c>
      <c r="V1299" s="24" t="str">
        <f t="shared" si="62"/>
        <v>NA</v>
      </c>
      <c r="W1299">
        <v>6.2</v>
      </c>
    </row>
    <row r="1300" spans="10:23" x14ac:dyDescent="0.3">
      <c r="J1300">
        <v>15000000</v>
      </c>
      <c r="K1300">
        <v>22189039</v>
      </c>
      <c r="M1300">
        <v>12000000</v>
      </c>
      <c r="N1300">
        <v>6754898</v>
      </c>
      <c r="Q1300" t="s">
        <v>5034</v>
      </c>
      <c r="R1300">
        <v>36000000</v>
      </c>
      <c r="S1300">
        <v>50213619</v>
      </c>
      <c r="T1300">
        <f t="shared" si="63"/>
        <v>14213619</v>
      </c>
      <c r="U1300" s="54">
        <f t="shared" si="61"/>
        <v>14213619</v>
      </c>
      <c r="V1300" s="24" t="str">
        <f t="shared" si="62"/>
        <v>NA</v>
      </c>
      <c r="W1300">
        <v>6.4</v>
      </c>
    </row>
    <row r="1301" spans="10:23" x14ac:dyDescent="0.3">
      <c r="J1301">
        <v>15000000</v>
      </c>
      <c r="K1301">
        <v>20998709</v>
      </c>
      <c r="M1301">
        <v>12000000</v>
      </c>
      <c r="N1301">
        <v>4922166</v>
      </c>
      <c r="Q1301" t="s">
        <v>5039</v>
      </c>
      <c r="R1301">
        <v>36000000</v>
      </c>
      <c r="S1301">
        <v>42019483</v>
      </c>
      <c r="T1301">
        <f t="shared" si="63"/>
        <v>6019483</v>
      </c>
      <c r="U1301" s="54">
        <f t="shared" si="61"/>
        <v>6019483</v>
      </c>
      <c r="V1301" s="24" t="str">
        <f t="shared" si="62"/>
        <v>NA</v>
      </c>
      <c r="W1301">
        <v>6.4</v>
      </c>
    </row>
    <row r="1302" spans="10:23" x14ac:dyDescent="0.3">
      <c r="J1302">
        <v>15000000</v>
      </c>
      <c r="K1302">
        <v>20801344</v>
      </c>
      <c r="M1302">
        <v>12000000</v>
      </c>
      <c r="N1302">
        <v>4903000</v>
      </c>
      <c r="Q1302" t="s">
        <v>5042</v>
      </c>
      <c r="R1302">
        <v>34000000</v>
      </c>
      <c r="S1302">
        <v>23360779</v>
      </c>
      <c r="T1302">
        <f t="shared" si="63"/>
        <v>-10639221</v>
      </c>
      <c r="U1302" s="54" t="str">
        <f t="shared" si="61"/>
        <v>NA</v>
      </c>
      <c r="V1302" s="24">
        <f t="shared" si="62"/>
        <v>-10639221</v>
      </c>
      <c r="W1302">
        <v>5.7</v>
      </c>
    </row>
    <row r="1303" spans="10:23" x14ac:dyDescent="0.3">
      <c r="J1303">
        <v>14000000</v>
      </c>
      <c r="K1303">
        <v>21468807</v>
      </c>
      <c r="M1303">
        <v>12000000</v>
      </c>
      <c r="N1303">
        <v>4717455</v>
      </c>
      <c r="Q1303" t="s">
        <v>5044</v>
      </c>
      <c r="R1303">
        <v>36000000</v>
      </c>
      <c r="S1303">
        <v>26183197</v>
      </c>
      <c r="T1303">
        <f t="shared" si="63"/>
        <v>-9816803</v>
      </c>
      <c r="U1303" s="54" t="str">
        <f t="shared" si="61"/>
        <v>NA</v>
      </c>
      <c r="V1303" s="24">
        <f t="shared" si="62"/>
        <v>-9816803</v>
      </c>
      <c r="W1303">
        <v>6.1</v>
      </c>
    </row>
    <row r="1304" spans="10:23" x14ac:dyDescent="0.3">
      <c r="J1304">
        <v>15000000</v>
      </c>
      <c r="K1304">
        <v>19158074</v>
      </c>
      <c r="M1304">
        <v>12000000</v>
      </c>
      <c r="N1304">
        <v>3148482</v>
      </c>
      <c r="Q1304" t="s">
        <v>5046</v>
      </c>
      <c r="R1304">
        <v>37000000</v>
      </c>
      <c r="S1304">
        <v>20991497</v>
      </c>
      <c r="T1304">
        <f t="shared" si="63"/>
        <v>-16008503</v>
      </c>
      <c r="U1304" s="54" t="str">
        <f t="shared" si="61"/>
        <v>NA</v>
      </c>
      <c r="V1304" s="24">
        <f t="shared" si="62"/>
        <v>-16008503</v>
      </c>
      <c r="W1304">
        <v>5.4</v>
      </c>
    </row>
    <row r="1305" spans="10:23" x14ac:dyDescent="0.3">
      <c r="J1305">
        <v>15000000</v>
      </c>
      <c r="K1305">
        <v>20566327</v>
      </c>
      <c r="M1305">
        <v>12000000</v>
      </c>
      <c r="N1305">
        <v>2326407</v>
      </c>
      <c r="Q1305" t="s">
        <v>5048</v>
      </c>
      <c r="R1305">
        <v>36000000</v>
      </c>
      <c r="S1305">
        <v>13052741</v>
      </c>
      <c r="T1305">
        <f t="shared" si="63"/>
        <v>-22947259</v>
      </c>
      <c r="U1305" s="54" t="str">
        <f t="shared" si="61"/>
        <v>NA</v>
      </c>
      <c r="V1305" s="24">
        <f t="shared" si="62"/>
        <v>-22947259</v>
      </c>
      <c r="W1305">
        <v>6.7</v>
      </c>
    </row>
    <row r="1306" spans="10:23" x14ac:dyDescent="0.3">
      <c r="J1306">
        <v>15000000</v>
      </c>
      <c r="K1306">
        <v>20218921</v>
      </c>
      <c r="M1306">
        <v>12215500000</v>
      </c>
      <c r="N1306">
        <v>2201412</v>
      </c>
      <c r="Q1306" t="s">
        <v>5050</v>
      </c>
      <c r="R1306">
        <v>36000000</v>
      </c>
      <c r="S1306">
        <v>14378353</v>
      </c>
      <c r="T1306">
        <f t="shared" si="63"/>
        <v>-21621647</v>
      </c>
      <c r="U1306" s="54" t="str">
        <f t="shared" si="61"/>
        <v>NA</v>
      </c>
      <c r="V1306" s="24">
        <f t="shared" si="62"/>
        <v>-21621647</v>
      </c>
      <c r="W1306">
        <v>6.8</v>
      </c>
    </row>
    <row r="1307" spans="10:23" x14ac:dyDescent="0.3">
      <c r="J1307">
        <v>15000000</v>
      </c>
      <c r="K1307">
        <v>17411331</v>
      </c>
      <c r="M1307">
        <v>12000000</v>
      </c>
      <c r="N1307">
        <v>2060953</v>
      </c>
      <c r="Q1307" t="s">
        <v>5054</v>
      </c>
      <c r="R1307">
        <v>37000000</v>
      </c>
      <c r="S1307">
        <v>33037754</v>
      </c>
      <c r="T1307">
        <f t="shared" si="63"/>
        <v>-3962246</v>
      </c>
      <c r="U1307" s="54" t="str">
        <f t="shared" si="61"/>
        <v>NA</v>
      </c>
      <c r="V1307" s="24">
        <f t="shared" si="62"/>
        <v>-3962246</v>
      </c>
      <c r="W1307">
        <v>6</v>
      </c>
    </row>
    <row r="1308" spans="10:23" x14ac:dyDescent="0.3">
      <c r="J1308">
        <v>15000000</v>
      </c>
      <c r="K1308">
        <v>21383298</v>
      </c>
      <c r="M1308">
        <v>12000000</v>
      </c>
      <c r="N1308">
        <v>3950294</v>
      </c>
      <c r="Q1308" t="s">
        <v>5057</v>
      </c>
      <c r="R1308">
        <v>36000000</v>
      </c>
      <c r="S1308">
        <v>12339633</v>
      </c>
      <c r="T1308">
        <f t="shared" si="63"/>
        <v>-23660367</v>
      </c>
      <c r="U1308" s="54" t="str">
        <f t="shared" si="61"/>
        <v>NA</v>
      </c>
      <c r="V1308" s="24">
        <f t="shared" si="62"/>
        <v>-23660367</v>
      </c>
      <c r="W1308">
        <v>7.8</v>
      </c>
    </row>
    <row r="1309" spans="10:23" x14ac:dyDescent="0.3">
      <c r="J1309">
        <v>15000000</v>
      </c>
      <c r="K1309">
        <v>24984868</v>
      </c>
      <c r="M1309">
        <v>9200000</v>
      </c>
      <c r="N1309">
        <v>2835886</v>
      </c>
      <c r="Q1309" t="s">
        <v>5061</v>
      </c>
      <c r="R1309">
        <v>36000000</v>
      </c>
      <c r="S1309">
        <v>2954405</v>
      </c>
      <c r="T1309">
        <f t="shared" si="63"/>
        <v>-33045595</v>
      </c>
      <c r="U1309" s="54" t="str">
        <f t="shared" si="61"/>
        <v>NA</v>
      </c>
      <c r="V1309" s="24">
        <f t="shared" si="62"/>
        <v>-33045595</v>
      </c>
      <c r="W1309">
        <v>5.3</v>
      </c>
    </row>
    <row r="1310" spans="10:23" x14ac:dyDescent="0.3">
      <c r="J1310">
        <v>15000000</v>
      </c>
      <c r="K1310">
        <v>16459004</v>
      </c>
      <c r="M1310">
        <v>12000000</v>
      </c>
      <c r="N1310">
        <v>1779284</v>
      </c>
      <c r="Q1310" t="s">
        <v>5063</v>
      </c>
      <c r="R1310">
        <v>37000000</v>
      </c>
      <c r="S1310">
        <v>30105968</v>
      </c>
      <c r="T1310">
        <f t="shared" si="63"/>
        <v>-6894032</v>
      </c>
      <c r="U1310" s="54" t="str">
        <f t="shared" si="61"/>
        <v>NA</v>
      </c>
      <c r="V1310" s="24">
        <f t="shared" si="62"/>
        <v>-6894032</v>
      </c>
      <c r="W1310">
        <v>4.5</v>
      </c>
    </row>
    <row r="1311" spans="10:23" x14ac:dyDescent="0.3">
      <c r="J1311">
        <v>15000000</v>
      </c>
      <c r="K1311">
        <v>15700000</v>
      </c>
      <c r="M1311">
        <v>12000000</v>
      </c>
      <c r="N1311">
        <v>1702277</v>
      </c>
      <c r="Q1311" t="s">
        <v>5067</v>
      </c>
      <c r="R1311">
        <v>35200000</v>
      </c>
      <c r="S1311">
        <v>37788228</v>
      </c>
      <c r="T1311">
        <f t="shared" si="63"/>
        <v>2588228</v>
      </c>
      <c r="U1311" s="54">
        <f t="shared" si="61"/>
        <v>2588228</v>
      </c>
      <c r="V1311" s="24" t="str">
        <f t="shared" si="62"/>
        <v>NA</v>
      </c>
      <c r="W1311">
        <v>5.4</v>
      </c>
    </row>
    <row r="1312" spans="10:23" x14ac:dyDescent="0.3">
      <c r="J1312">
        <v>15000000</v>
      </c>
      <c r="K1312">
        <v>15100000</v>
      </c>
      <c r="M1312">
        <v>12000000</v>
      </c>
      <c r="N1312">
        <v>261481</v>
      </c>
      <c r="Q1312" t="s">
        <v>5070</v>
      </c>
      <c r="R1312">
        <v>35000000</v>
      </c>
      <c r="S1312">
        <v>277313371</v>
      </c>
      <c r="T1312">
        <f t="shared" si="63"/>
        <v>242313371</v>
      </c>
      <c r="U1312" s="54">
        <f t="shared" si="61"/>
        <v>242313371</v>
      </c>
      <c r="V1312" s="24" t="str">
        <f t="shared" si="62"/>
        <v>NA</v>
      </c>
      <c r="W1312">
        <v>7.8</v>
      </c>
    </row>
    <row r="1313" spans="10:23" x14ac:dyDescent="0.3">
      <c r="J1313">
        <v>15000000</v>
      </c>
      <c r="K1313">
        <v>17237244</v>
      </c>
      <c r="M1313">
        <v>12000000</v>
      </c>
      <c r="N1313">
        <v>1506998</v>
      </c>
      <c r="Q1313" t="s">
        <v>5072</v>
      </c>
      <c r="R1313">
        <v>36000000</v>
      </c>
      <c r="S1313">
        <v>2126511</v>
      </c>
      <c r="T1313">
        <f t="shared" si="63"/>
        <v>-33873489</v>
      </c>
      <c r="U1313" s="54" t="str">
        <f t="shared" si="61"/>
        <v>NA</v>
      </c>
      <c r="V1313" s="24">
        <f t="shared" si="62"/>
        <v>-33873489</v>
      </c>
      <c r="W1313">
        <v>7.2</v>
      </c>
    </row>
    <row r="1314" spans="10:23" x14ac:dyDescent="0.3">
      <c r="J1314">
        <v>15000000</v>
      </c>
      <c r="K1314">
        <v>15608545</v>
      </c>
      <c r="M1314">
        <v>12000000</v>
      </c>
      <c r="N1314">
        <v>860002</v>
      </c>
      <c r="Q1314" t="s">
        <v>5078</v>
      </c>
      <c r="R1314">
        <v>33000000</v>
      </c>
      <c r="S1314">
        <v>205399422</v>
      </c>
      <c r="T1314">
        <f t="shared" si="63"/>
        <v>172399422</v>
      </c>
      <c r="U1314" s="54">
        <f t="shared" si="61"/>
        <v>172399422</v>
      </c>
      <c r="V1314" s="24" t="str">
        <f t="shared" si="62"/>
        <v>NA</v>
      </c>
      <c r="W1314">
        <v>6.6</v>
      </c>
    </row>
    <row r="1315" spans="10:23" x14ac:dyDescent="0.3">
      <c r="J1315">
        <v>15000000</v>
      </c>
      <c r="K1315">
        <v>17439163</v>
      </c>
      <c r="M1315">
        <v>12000000</v>
      </c>
      <c r="N1315">
        <v>548934</v>
      </c>
      <c r="Q1315" t="s">
        <v>5080</v>
      </c>
      <c r="R1315">
        <v>35000000</v>
      </c>
      <c r="S1315">
        <v>251188924</v>
      </c>
      <c r="T1315">
        <f t="shared" si="63"/>
        <v>216188924</v>
      </c>
      <c r="U1315" s="54">
        <f t="shared" si="61"/>
        <v>216188924</v>
      </c>
      <c r="V1315" s="24" t="str">
        <f t="shared" si="62"/>
        <v>NA</v>
      </c>
      <c r="W1315">
        <v>7.6</v>
      </c>
    </row>
    <row r="1316" spans="10:23" x14ac:dyDescent="0.3">
      <c r="J1316">
        <v>14600000</v>
      </c>
      <c r="K1316">
        <v>70906973</v>
      </c>
      <c r="M1316">
        <v>10000000</v>
      </c>
      <c r="N1316">
        <v>447750</v>
      </c>
      <c r="Q1316" t="s">
        <v>5083</v>
      </c>
      <c r="R1316">
        <v>36000000</v>
      </c>
      <c r="S1316">
        <v>1068392</v>
      </c>
      <c r="T1316">
        <f t="shared" si="63"/>
        <v>-34931608</v>
      </c>
      <c r="U1316" s="54" t="str">
        <f t="shared" si="61"/>
        <v>NA</v>
      </c>
      <c r="V1316" s="24">
        <f t="shared" si="62"/>
        <v>-34931608</v>
      </c>
      <c r="W1316">
        <v>5.9</v>
      </c>
    </row>
    <row r="1317" spans="10:23" x14ac:dyDescent="0.3">
      <c r="J1317">
        <v>14800000</v>
      </c>
      <c r="K1317">
        <v>66009973</v>
      </c>
      <c r="M1317">
        <v>12000000</v>
      </c>
      <c r="N1317">
        <v>333976</v>
      </c>
      <c r="Q1317" t="s">
        <v>5086</v>
      </c>
      <c r="R1317">
        <v>35000000</v>
      </c>
      <c r="S1317">
        <v>144731527</v>
      </c>
      <c r="T1317">
        <f t="shared" si="63"/>
        <v>109731527</v>
      </c>
      <c r="U1317" s="54">
        <f t="shared" si="61"/>
        <v>109731527</v>
      </c>
      <c r="V1317" s="24" t="str">
        <f t="shared" si="62"/>
        <v>NA</v>
      </c>
      <c r="W1317">
        <v>6.7</v>
      </c>
    </row>
    <row r="1318" spans="10:23" x14ac:dyDescent="0.3">
      <c r="J1318">
        <v>14500000</v>
      </c>
      <c r="K1318">
        <v>46338728</v>
      </c>
      <c r="M1318">
        <v>12000000</v>
      </c>
      <c r="N1318">
        <v>141853</v>
      </c>
      <c r="Q1318" t="s">
        <v>5088</v>
      </c>
      <c r="R1318">
        <v>29000000</v>
      </c>
      <c r="S1318">
        <v>255950375</v>
      </c>
      <c r="T1318">
        <f t="shared" si="63"/>
        <v>226950375</v>
      </c>
      <c r="U1318" s="54">
        <f t="shared" si="61"/>
        <v>226950375</v>
      </c>
      <c r="V1318" s="24" t="str">
        <f t="shared" si="62"/>
        <v>NA</v>
      </c>
      <c r="W1318">
        <v>7.7</v>
      </c>
    </row>
    <row r="1319" spans="10:23" x14ac:dyDescent="0.3">
      <c r="J1319">
        <v>14400000</v>
      </c>
      <c r="K1319">
        <v>101157447</v>
      </c>
      <c r="M1319">
        <v>8000000</v>
      </c>
      <c r="N1319">
        <v>303439</v>
      </c>
      <c r="Q1319" t="s">
        <v>5092</v>
      </c>
      <c r="R1319">
        <v>35000000</v>
      </c>
      <c r="S1319">
        <v>112692062</v>
      </c>
      <c r="T1319">
        <f t="shared" si="63"/>
        <v>77692062</v>
      </c>
      <c r="U1319" s="54">
        <f t="shared" si="61"/>
        <v>77692062</v>
      </c>
      <c r="V1319" s="24" t="str">
        <f t="shared" si="62"/>
        <v>NA</v>
      </c>
      <c r="W1319">
        <v>5.4</v>
      </c>
    </row>
    <row r="1320" spans="10:23" x14ac:dyDescent="0.3">
      <c r="J1320">
        <v>15000000</v>
      </c>
      <c r="K1320">
        <v>141319195</v>
      </c>
      <c r="M1320">
        <v>12000000</v>
      </c>
      <c r="N1320">
        <v>214202</v>
      </c>
      <c r="Q1320" t="s">
        <v>5094</v>
      </c>
      <c r="R1320">
        <v>35000000</v>
      </c>
      <c r="S1320">
        <v>117528646</v>
      </c>
      <c r="T1320">
        <f t="shared" si="63"/>
        <v>82528646</v>
      </c>
      <c r="U1320" s="54">
        <f t="shared" si="61"/>
        <v>82528646</v>
      </c>
      <c r="V1320" s="24" t="str">
        <f t="shared" si="62"/>
        <v>NA</v>
      </c>
      <c r="W1320">
        <v>6.9</v>
      </c>
    </row>
    <row r="1321" spans="10:23" x14ac:dyDescent="0.3">
      <c r="J1321">
        <v>14000000</v>
      </c>
      <c r="K1321">
        <v>156645693</v>
      </c>
      <c r="M1321">
        <v>2500000000</v>
      </c>
      <c r="N1321">
        <v>195888</v>
      </c>
      <c r="Q1321" t="s">
        <v>5097</v>
      </c>
      <c r="R1321">
        <v>38000000</v>
      </c>
      <c r="S1321">
        <v>171031347</v>
      </c>
      <c r="T1321">
        <f t="shared" si="63"/>
        <v>133031347</v>
      </c>
      <c r="U1321" s="54">
        <f t="shared" si="61"/>
        <v>133031347</v>
      </c>
      <c r="V1321" s="24" t="str">
        <f t="shared" si="62"/>
        <v>NA</v>
      </c>
      <c r="W1321">
        <v>7.7</v>
      </c>
    </row>
    <row r="1322" spans="10:23" x14ac:dyDescent="0.3">
      <c r="J1322">
        <v>14000000</v>
      </c>
      <c r="K1322">
        <v>178406268</v>
      </c>
      <c r="M1322">
        <v>12000000</v>
      </c>
      <c r="N1322">
        <v>175370</v>
      </c>
      <c r="Q1322" t="s">
        <v>5100</v>
      </c>
      <c r="R1322">
        <v>35000000</v>
      </c>
      <c r="S1322">
        <v>124732962</v>
      </c>
      <c r="T1322">
        <f t="shared" si="63"/>
        <v>89732962</v>
      </c>
      <c r="U1322" s="54">
        <f t="shared" si="61"/>
        <v>89732962</v>
      </c>
      <c r="V1322" s="24" t="str">
        <f t="shared" si="62"/>
        <v>NA</v>
      </c>
      <c r="W1322">
        <v>6.8</v>
      </c>
    </row>
    <row r="1323" spans="10:23" x14ac:dyDescent="0.3">
      <c r="J1323">
        <v>15800000</v>
      </c>
      <c r="K1323">
        <v>109306210</v>
      </c>
      <c r="M1323">
        <v>12000000</v>
      </c>
      <c r="N1323">
        <v>119922</v>
      </c>
      <c r="Q1323" t="s">
        <v>5103</v>
      </c>
      <c r="R1323">
        <v>35000000</v>
      </c>
      <c r="S1323">
        <v>82300000</v>
      </c>
      <c r="T1323">
        <f t="shared" si="63"/>
        <v>47300000</v>
      </c>
      <c r="U1323" s="54">
        <f t="shared" si="61"/>
        <v>47300000</v>
      </c>
      <c r="V1323" s="24" t="str">
        <f t="shared" si="62"/>
        <v>NA</v>
      </c>
      <c r="W1323">
        <v>6.4</v>
      </c>
    </row>
    <row r="1324" spans="10:23" x14ac:dyDescent="0.3">
      <c r="J1324">
        <v>14000000</v>
      </c>
      <c r="K1324">
        <v>70001698</v>
      </c>
      <c r="M1324">
        <v>20000000</v>
      </c>
      <c r="N1324">
        <v>17149</v>
      </c>
      <c r="Q1324" t="s">
        <v>5108</v>
      </c>
      <c r="R1324">
        <v>35000000</v>
      </c>
      <c r="S1324">
        <v>134455175</v>
      </c>
      <c r="T1324">
        <f t="shared" si="63"/>
        <v>99455175</v>
      </c>
      <c r="U1324" s="54">
        <f t="shared" si="61"/>
        <v>99455175</v>
      </c>
      <c r="V1324" s="24" t="str">
        <f t="shared" si="62"/>
        <v>NA</v>
      </c>
      <c r="W1324">
        <v>5.7</v>
      </c>
    </row>
    <row r="1325" spans="10:23" x14ac:dyDescent="0.3">
      <c r="J1325">
        <v>15000000</v>
      </c>
      <c r="K1325">
        <v>68856263</v>
      </c>
      <c r="M1325">
        <v>12000000</v>
      </c>
      <c r="N1325">
        <v>14616</v>
      </c>
      <c r="Q1325" t="s">
        <v>5110</v>
      </c>
      <c r="R1325">
        <v>35000000</v>
      </c>
      <c r="S1325">
        <v>79100000</v>
      </c>
      <c r="T1325">
        <f t="shared" si="63"/>
        <v>44100000</v>
      </c>
      <c r="U1325" s="54">
        <f t="shared" si="61"/>
        <v>44100000</v>
      </c>
      <c r="V1325" s="24" t="str">
        <f t="shared" si="62"/>
        <v>NA</v>
      </c>
      <c r="W1325">
        <v>7.3</v>
      </c>
    </row>
    <row r="1326" spans="10:23" x14ac:dyDescent="0.3">
      <c r="J1326">
        <v>15000000</v>
      </c>
      <c r="K1326">
        <v>51527787</v>
      </c>
      <c r="M1326">
        <v>11900000</v>
      </c>
      <c r="N1326">
        <v>48856</v>
      </c>
      <c r="Q1326" t="s">
        <v>5113</v>
      </c>
      <c r="R1326">
        <v>35000000</v>
      </c>
      <c r="S1326">
        <v>81159365</v>
      </c>
      <c r="T1326">
        <f t="shared" si="63"/>
        <v>46159365</v>
      </c>
      <c r="U1326" s="54">
        <f t="shared" si="61"/>
        <v>46159365</v>
      </c>
      <c r="V1326" s="24" t="str">
        <f t="shared" si="62"/>
        <v>NA</v>
      </c>
      <c r="W1326">
        <v>6.8</v>
      </c>
    </row>
    <row r="1327" spans="10:23" x14ac:dyDescent="0.3">
      <c r="J1327">
        <v>14000000</v>
      </c>
      <c r="K1327">
        <v>61356221</v>
      </c>
      <c r="M1327">
        <v>12000000</v>
      </c>
      <c r="N1327">
        <v>4884663</v>
      </c>
      <c r="Q1327" t="s">
        <v>5115</v>
      </c>
      <c r="R1327">
        <v>35000000</v>
      </c>
      <c r="S1327">
        <v>110008260</v>
      </c>
      <c r="T1327">
        <f t="shared" si="63"/>
        <v>75008260</v>
      </c>
      <c r="U1327" s="54">
        <f t="shared" si="61"/>
        <v>75008260</v>
      </c>
      <c r="V1327" s="24" t="str">
        <f t="shared" si="62"/>
        <v>NA</v>
      </c>
      <c r="W1327">
        <v>6.3</v>
      </c>
    </row>
    <row r="1328" spans="10:23" x14ac:dyDescent="0.3">
      <c r="J1328">
        <v>14000000</v>
      </c>
      <c r="K1328">
        <v>46800000</v>
      </c>
      <c r="M1328">
        <v>11000000</v>
      </c>
      <c r="N1328">
        <v>10214647</v>
      </c>
      <c r="Q1328" t="s">
        <v>5119</v>
      </c>
      <c r="R1328">
        <v>35000000</v>
      </c>
      <c r="S1328">
        <v>67962333</v>
      </c>
      <c r="T1328">
        <f t="shared" si="63"/>
        <v>32962333</v>
      </c>
      <c r="U1328" s="54">
        <f t="shared" si="61"/>
        <v>32962333</v>
      </c>
      <c r="V1328" s="24" t="str">
        <f t="shared" si="62"/>
        <v>NA</v>
      </c>
      <c r="W1328">
        <v>5.9</v>
      </c>
    </row>
    <row r="1329" spans="10:23" x14ac:dyDescent="0.3">
      <c r="J1329">
        <v>14000000</v>
      </c>
      <c r="K1329">
        <v>38048637</v>
      </c>
      <c r="M1329">
        <v>13000000</v>
      </c>
      <c r="N1329">
        <v>11501093</v>
      </c>
      <c r="Q1329" t="s">
        <v>5124</v>
      </c>
      <c r="R1329">
        <v>27000000</v>
      </c>
      <c r="S1329">
        <v>78651430</v>
      </c>
      <c r="T1329">
        <f t="shared" si="63"/>
        <v>51651430</v>
      </c>
      <c r="U1329" s="54">
        <f t="shared" si="61"/>
        <v>51651430</v>
      </c>
      <c r="V1329" s="24" t="str">
        <f t="shared" si="62"/>
        <v>NA</v>
      </c>
      <c r="W1329">
        <v>7.4</v>
      </c>
    </row>
    <row r="1330" spans="10:23" x14ac:dyDescent="0.3">
      <c r="J1330">
        <v>14000000</v>
      </c>
      <c r="K1330">
        <v>34793160</v>
      </c>
      <c r="M1330">
        <v>11000000</v>
      </c>
      <c r="N1330">
        <v>4814244</v>
      </c>
      <c r="Q1330" t="s">
        <v>5126</v>
      </c>
      <c r="R1330">
        <v>35000000</v>
      </c>
      <c r="S1330">
        <v>64604977</v>
      </c>
      <c r="T1330">
        <f t="shared" si="63"/>
        <v>29604977</v>
      </c>
      <c r="U1330" s="54">
        <f t="shared" si="61"/>
        <v>29604977</v>
      </c>
      <c r="V1330" s="24" t="str">
        <f t="shared" si="62"/>
        <v>NA</v>
      </c>
      <c r="W1330">
        <v>8.3000000000000007</v>
      </c>
    </row>
    <row r="1331" spans="10:23" x14ac:dyDescent="0.3">
      <c r="J1331">
        <v>14000000</v>
      </c>
      <c r="K1331">
        <v>30628981</v>
      </c>
      <c r="M1331">
        <v>11000000</v>
      </c>
      <c r="N1331">
        <v>9170214</v>
      </c>
      <c r="Q1331" t="s">
        <v>5129</v>
      </c>
      <c r="R1331">
        <v>35000000</v>
      </c>
      <c r="S1331">
        <v>63939454</v>
      </c>
      <c r="T1331">
        <f t="shared" si="63"/>
        <v>28939454</v>
      </c>
      <c r="U1331" s="54">
        <f t="shared" si="61"/>
        <v>28939454</v>
      </c>
      <c r="V1331" s="24" t="str">
        <f t="shared" si="62"/>
        <v>NA</v>
      </c>
      <c r="W1331">
        <v>6.2</v>
      </c>
    </row>
    <row r="1332" spans="10:23" x14ac:dyDescent="0.3">
      <c r="J1332">
        <v>13000000</v>
      </c>
      <c r="K1332">
        <v>29959436</v>
      </c>
      <c r="M1332">
        <v>17000000</v>
      </c>
      <c r="N1332">
        <v>4068087</v>
      </c>
      <c r="Q1332" t="s">
        <v>5131</v>
      </c>
      <c r="R1332">
        <v>35000000</v>
      </c>
      <c r="S1332">
        <v>63826569</v>
      </c>
      <c r="T1332">
        <f t="shared" si="63"/>
        <v>28826569</v>
      </c>
      <c r="U1332" s="54">
        <f t="shared" si="61"/>
        <v>28826569</v>
      </c>
      <c r="V1332" s="24" t="str">
        <f t="shared" si="62"/>
        <v>NA</v>
      </c>
      <c r="W1332">
        <v>6.3</v>
      </c>
    </row>
    <row r="1333" spans="10:23" x14ac:dyDescent="0.3">
      <c r="J1333">
        <v>14000000</v>
      </c>
      <c r="K1333">
        <v>25571351</v>
      </c>
      <c r="M1333">
        <v>11000000</v>
      </c>
      <c r="N1333">
        <v>3753806</v>
      </c>
      <c r="Q1333" t="s">
        <v>5134</v>
      </c>
      <c r="R1333">
        <v>35000000</v>
      </c>
      <c r="S1333">
        <v>60054449</v>
      </c>
      <c r="T1333">
        <f t="shared" si="63"/>
        <v>25054449</v>
      </c>
      <c r="U1333" s="54">
        <f t="shared" si="61"/>
        <v>25054449</v>
      </c>
      <c r="V1333" s="24" t="str">
        <f t="shared" si="62"/>
        <v>NA</v>
      </c>
      <c r="W1333">
        <v>5.8</v>
      </c>
    </row>
    <row r="1334" spans="10:23" x14ac:dyDescent="0.3">
      <c r="J1334">
        <v>14000000</v>
      </c>
      <c r="K1334">
        <v>27515786</v>
      </c>
      <c r="M1334">
        <v>11000000</v>
      </c>
      <c r="N1334">
        <v>3034181</v>
      </c>
      <c r="Q1334" t="s">
        <v>5139</v>
      </c>
      <c r="R1334">
        <v>1800000</v>
      </c>
      <c r="S1334">
        <v>26505000</v>
      </c>
      <c r="T1334">
        <f t="shared" si="63"/>
        <v>24705000</v>
      </c>
      <c r="U1334" s="54">
        <f t="shared" si="61"/>
        <v>24705000</v>
      </c>
      <c r="V1334" s="24" t="str">
        <f t="shared" si="62"/>
        <v>NA</v>
      </c>
      <c r="W1334">
        <v>7.5</v>
      </c>
    </row>
    <row r="1335" spans="10:23" x14ac:dyDescent="0.3">
      <c r="J1335">
        <v>14000000</v>
      </c>
      <c r="K1335">
        <v>25482931</v>
      </c>
      <c r="M1335">
        <v>11000000</v>
      </c>
      <c r="N1335">
        <v>2832826</v>
      </c>
      <c r="Q1335" t="s">
        <v>5144</v>
      </c>
      <c r="R1335">
        <v>33000000</v>
      </c>
      <c r="S1335">
        <v>61280963</v>
      </c>
      <c r="T1335">
        <f t="shared" si="63"/>
        <v>28280963</v>
      </c>
      <c r="U1335" s="54">
        <f t="shared" si="61"/>
        <v>28280963</v>
      </c>
      <c r="V1335" s="24" t="str">
        <f t="shared" si="62"/>
        <v>NA</v>
      </c>
      <c r="W1335">
        <v>6.3</v>
      </c>
    </row>
    <row r="1336" spans="10:23" x14ac:dyDescent="0.3">
      <c r="J1336">
        <v>14000000</v>
      </c>
      <c r="K1336">
        <v>16298046</v>
      </c>
      <c r="M1336">
        <v>11000000</v>
      </c>
      <c r="N1336">
        <v>2807854</v>
      </c>
      <c r="Q1336" t="s">
        <v>5146</v>
      </c>
      <c r="R1336">
        <v>35000000</v>
      </c>
      <c r="S1336">
        <v>56876365</v>
      </c>
      <c r="T1336">
        <f t="shared" si="63"/>
        <v>21876365</v>
      </c>
      <c r="U1336" s="54">
        <f t="shared" si="61"/>
        <v>21876365</v>
      </c>
      <c r="V1336" s="24" t="str">
        <f t="shared" si="62"/>
        <v>NA</v>
      </c>
      <c r="W1336">
        <v>6.4</v>
      </c>
    </row>
    <row r="1337" spans="10:23" x14ac:dyDescent="0.3">
      <c r="J1337">
        <v>14000000</v>
      </c>
      <c r="K1337">
        <v>15549702</v>
      </c>
      <c r="M1337">
        <v>11000000</v>
      </c>
      <c r="N1337">
        <v>352786</v>
      </c>
      <c r="Q1337" t="s">
        <v>5150</v>
      </c>
      <c r="R1337">
        <v>35000000</v>
      </c>
      <c r="S1337">
        <v>59699513</v>
      </c>
      <c r="T1337">
        <f t="shared" si="63"/>
        <v>24699513</v>
      </c>
      <c r="U1337" s="54">
        <f t="shared" si="61"/>
        <v>24699513</v>
      </c>
      <c r="V1337" s="24" t="str">
        <f t="shared" si="62"/>
        <v>NA</v>
      </c>
      <c r="W1337">
        <v>7.2</v>
      </c>
    </row>
    <row r="1338" spans="10:23" x14ac:dyDescent="0.3">
      <c r="J1338">
        <v>14000000</v>
      </c>
      <c r="K1338">
        <v>15483540</v>
      </c>
      <c r="M1338">
        <v>15000000</v>
      </c>
      <c r="N1338">
        <v>399879</v>
      </c>
      <c r="Q1338" t="s">
        <v>5153</v>
      </c>
      <c r="R1338">
        <v>34000000</v>
      </c>
      <c r="S1338">
        <v>54132596</v>
      </c>
      <c r="T1338">
        <f t="shared" si="63"/>
        <v>20132596</v>
      </c>
      <c r="U1338" s="54">
        <f t="shared" si="61"/>
        <v>20132596</v>
      </c>
      <c r="V1338" s="24" t="str">
        <f t="shared" si="62"/>
        <v>NA</v>
      </c>
      <c r="W1338">
        <v>6.3</v>
      </c>
    </row>
    <row r="1339" spans="10:23" x14ac:dyDescent="0.3">
      <c r="J1339">
        <v>14000000</v>
      </c>
      <c r="K1339">
        <v>20246959</v>
      </c>
      <c r="M1339">
        <v>700000000</v>
      </c>
      <c r="N1339">
        <v>3275443</v>
      </c>
      <c r="Q1339" t="s">
        <v>5156</v>
      </c>
      <c r="R1339">
        <v>35000000</v>
      </c>
      <c r="S1339">
        <v>52277485</v>
      </c>
      <c r="T1339">
        <f t="shared" si="63"/>
        <v>17277485</v>
      </c>
      <c r="U1339" s="54">
        <f t="shared" si="61"/>
        <v>17277485</v>
      </c>
      <c r="V1339" s="24" t="str">
        <f t="shared" si="62"/>
        <v>NA</v>
      </c>
      <c r="W1339">
        <v>6.9</v>
      </c>
    </row>
    <row r="1340" spans="10:23" x14ac:dyDescent="0.3">
      <c r="J1340">
        <v>14000000</v>
      </c>
      <c r="K1340">
        <v>15062898</v>
      </c>
      <c r="M1340">
        <v>7000000</v>
      </c>
      <c r="N1340">
        <v>23838</v>
      </c>
      <c r="Q1340" t="s">
        <v>5159</v>
      </c>
      <c r="R1340">
        <v>35000000</v>
      </c>
      <c r="S1340">
        <v>55802754</v>
      </c>
      <c r="T1340">
        <f t="shared" si="63"/>
        <v>20802754</v>
      </c>
      <c r="U1340" s="54">
        <f t="shared" si="61"/>
        <v>20802754</v>
      </c>
      <c r="V1340" s="24" t="str">
        <f t="shared" si="62"/>
        <v>NA</v>
      </c>
      <c r="W1340">
        <v>6.6</v>
      </c>
    </row>
    <row r="1341" spans="10:23" x14ac:dyDescent="0.3">
      <c r="J1341">
        <v>12000000</v>
      </c>
      <c r="K1341">
        <v>14348123</v>
      </c>
      <c r="M1341">
        <v>10500000</v>
      </c>
      <c r="N1341">
        <v>125169</v>
      </c>
      <c r="Q1341" t="s">
        <v>5161</v>
      </c>
      <c r="R1341">
        <v>35000000</v>
      </c>
      <c r="S1341">
        <v>55291815</v>
      </c>
      <c r="T1341">
        <f t="shared" si="63"/>
        <v>20291815</v>
      </c>
      <c r="U1341" s="54">
        <f t="shared" si="61"/>
        <v>20291815</v>
      </c>
      <c r="V1341" s="24" t="str">
        <f t="shared" si="62"/>
        <v>NA</v>
      </c>
      <c r="W1341">
        <v>6</v>
      </c>
    </row>
    <row r="1342" spans="10:23" x14ac:dyDescent="0.3">
      <c r="J1342">
        <v>8500000</v>
      </c>
      <c r="K1342">
        <v>15171475</v>
      </c>
      <c r="M1342">
        <v>11000000</v>
      </c>
      <c r="N1342">
        <v>1066555</v>
      </c>
      <c r="Q1342" t="s">
        <v>5165</v>
      </c>
      <c r="R1342">
        <v>35000000</v>
      </c>
      <c r="S1342">
        <v>83299761</v>
      </c>
      <c r="T1342">
        <f t="shared" si="63"/>
        <v>48299761</v>
      </c>
      <c r="U1342" s="54">
        <f t="shared" si="61"/>
        <v>48299761</v>
      </c>
      <c r="V1342" s="24" t="str">
        <f t="shared" si="62"/>
        <v>NA</v>
      </c>
      <c r="W1342">
        <v>7.5</v>
      </c>
    </row>
    <row r="1343" spans="10:23" x14ac:dyDescent="0.3">
      <c r="J1343">
        <v>11000000</v>
      </c>
      <c r="K1343">
        <v>12610731</v>
      </c>
      <c r="M1343">
        <v>10818775</v>
      </c>
      <c r="N1343">
        <v>5669081</v>
      </c>
      <c r="Q1343" t="s">
        <v>5167</v>
      </c>
      <c r="R1343">
        <v>33000000</v>
      </c>
      <c r="S1343">
        <v>48169908</v>
      </c>
      <c r="T1343">
        <f t="shared" si="63"/>
        <v>15169908</v>
      </c>
      <c r="U1343" s="54">
        <f t="shared" si="61"/>
        <v>15169908</v>
      </c>
      <c r="V1343" s="24" t="str">
        <f t="shared" si="62"/>
        <v>NA</v>
      </c>
      <c r="W1343">
        <v>7.7</v>
      </c>
    </row>
    <row r="1344" spans="10:23" x14ac:dyDescent="0.3">
      <c r="J1344">
        <v>14000000</v>
      </c>
      <c r="K1344">
        <v>83025853</v>
      </c>
      <c r="M1344">
        <v>25000000</v>
      </c>
      <c r="N1344">
        <v>16247775</v>
      </c>
      <c r="Q1344" t="s">
        <v>5170</v>
      </c>
      <c r="R1344">
        <v>35000000</v>
      </c>
      <c r="S1344">
        <v>67523385</v>
      </c>
      <c r="T1344">
        <f t="shared" si="63"/>
        <v>32523385</v>
      </c>
      <c r="U1344" s="54">
        <f t="shared" si="61"/>
        <v>32523385</v>
      </c>
      <c r="V1344" s="24" t="str">
        <f t="shared" si="62"/>
        <v>NA</v>
      </c>
      <c r="W1344">
        <v>6.2</v>
      </c>
    </row>
    <row r="1345" spans="10:23" x14ac:dyDescent="0.3">
      <c r="J1345">
        <v>12000000</v>
      </c>
      <c r="K1345">
        <v>56631572</v>
      </c>
      <c r="M1345">
        <v>30000000</v>
      </c>
      <c r="N1345">
        <v>15156200</v>
      </c>
      <c r="Q1345" t="s">
        <v>5174</v>
      </c>
      <c r="R1345">
        <v>35000000</v>
      </c>
      <c r="S1345">
        <v>49474048</v>
      </c>
      <c r="T1345">
        <f t="shared" si="63"/>
        <v>14474048</v>
      </c>
      <c r="U1345" s="54">
        <f t="shared" si="61"/>
        <v>14474048</v>
      </c>
      <c r="V1345" s="24" t="str">
        <f t="shared" si="62"/>
        <v>NA</v>
      </c>
      <c r="W1345">
        <v>5.4</v>
      </c>
    </row>
    <row r="1346" spans="10:23" x14ac:dyDescent="0.3">
      <c r="J1346">
        <v>13500000</v>
      </c>
      <c r="K1346">
        <v>15854988</v>
      </c>
      <c r="M1346">
        <v>22000000</v>
      </c>
      <c r="N1346">
        <v>11560259</v>
      </c>
      <c r="Q1346" t="s">
        <v>5176</v>
      </c>
      <c r="R1346">
        <v>35000000</v>
      </c>
      <c r="S1346">
        <v>45802315</v>
      </c>
      <c r="T1346">
        <f t="shared" si="63"/>
        <v>10802315</v>
      </c>
      <c r="U1346" s="54">
        <f t="shared" si="61"/>
        <v>10802315</v>
      </c>
      <c r="V1346" s="24" t="str">
        <f t="shared" si="62"/>
        <v>NA</v>
      </c>
      <c r="W1346">
        <v>6.6</v>
      </c>
    </row>
    <row r="1347" spans="10:23" x14ac:dyDescent="0.3">
      <c r="J1347">
        <v>13000000</v>
      </c>
      <c r="K1347">
        <v>123922370</v>
      </c>
      <c r="M1347">
        <v>10000000</v>
      </c>
      <c r="N1347">
        <v>9801782</v>
      </c>
      <c r="Q1347" t="s">
        <v>5181</v>
      </c>
      <c r="R1347">
        <v>35000000</v>
      </c>
      <c r="S1347">
        <v>43792641</v>
      </c>
      <c r="T1347">
        <f t="shared" si="63"/>
        <v>8792641</v>
      </c>
      <c r="U1347" s="54">
        <f t="shared" ref="U1347:U1410" si="64">IF(T1347&gt;0,T1347,"NA")</f>
        <v>8792641</v>
      </c>
      <c r="V1347" s="24" t="str">
        <f t="shared" ref="V1347:V1410" si="65">IF(T1347&lt;0,T1347,"NA")</f>
        <v>NA</v>
      </c>
      <c r="W1347">
        <v>5.3</v>
      </c>
    </row>
    <row r="1348" spans="10:23" x14ac:dyDescent="0.3">
      <c r="J1348">
        <v>13000000</v>
      </c>
      <c r="K1348">
        <v>73000942</v>
      </c>
      <c r="M1348">
        <v>10000000</v>
      </c>
      <c r="N1348">
        <v>8070311</v>
      </c>
      <c r="Q1348" t="s">
        <v>5184</v>
      </c>
      <c r="R1348">
        <v>33000000</v>
      </c>
      <c r="S1348">
        <v>57651794</v>
      </c>
      <c r="T1348">
        <f t="shared" ref="T1348:T1411" si="66">S1348-R1348</f>
        <v>24651794</v>
      </c>
      <c r="U1348" s="54">
        <f t="shared" si="64"/>
        <v>24651794</v>
      </c>
      <c r="V1348" s="24" t="str">
        <f t="shared" si="65"/>
        <v>NA</v>
      </c>
      <c r="W1348">
        <v>5.6</v>
      </c>
    </row>
    <row r="1349" spans="10:23" x14ac:dyDescent="0.3">
      <c r="J1349">
        <v>13000000</v>
      </c>
      <c r="K1349">
        <v>106952327</v>
      </c>
      <c r="M1349">
        <v>10000000</v>
      </c>
      <c r="N1349">
        <v>8460995</v>
      </c>
      <c r="Q1349" t="s">
        <v>5186</v>
      </c>
      <c r="R1349">
        <v>30000000</v>
      </c>
      <c r="S1349">
        <v>43894863</v>
      </c>
      <c r="T1349">
        <f t="shared" si="66"/>
        <v>13894863</v>
      </c>
      <c r="U1349" s="54">
        <f t="shared" si="64"/>
        <v>13894863</v>
      </c>
      <c r="V1349" s="24" t="str">
        <f t="shared" si="65"/>
        <v>NA</v>
      </c>
      <c r="W1349">
        <v>5.9</v>
      </c>
    </row>
    <row r="1350" spans="10:23" x14ac:dyDescent="0.3">
      <c r="J1350">
        <v>13000000</v>
      </c>
      <c r="K1350">
        <v>57300000</v>
      </c>
      <c r="M1350">
        <v>10000000</v>
      </c>
      <c r="N1350">
        <v>8111360</v>
      </c>
      <c r="Q1350" t="s">
        <v>5190</v>
      </c>
      <c r="R1350">
        <v>35000000</v>
      </c>
      <c r="S1350">
        <v>41954997</v>
      </c>
      <c r="T1350">
        <f t="shared" si="66"/>
        <v>6954997</v>
      </c>
      <c r="U1350" s="54">
        <f t="shared" si="64"/>
        <v>6954997</v>
      </c>
      <c r="V1350" s="24" t="str">
        <f t="shared" si="65"/>
        <v>NA</v>
      </c>
      <c r="W1350">
        <v>7.8</v>
      </c>
    </row>
    <row r="1351" spans="10:23" x14ac:dyDescent="0.3">
      <c r="J1351">
        <v>13000000</v>
      </c>
      <c r="K1351">
        <v>91038276</v>
      </c>
      <c r="M1351">
        <v>10000000</v>
      </c>
      <c r="N1351">
        <v>7563670</v>
      </c>
      <c r="Q1351" t="s">
        <v>5192</v>
      </c>
      <c r="R1351">
        <v>33000000</v>
      </c>
      <c r="S1351">
        <v>39532308</v>
      </c>
      <c r="T1351">
        <f t="shared" si="66"/>
        <v>6532308</v>
      </c>
      <c r="U1351" s="54">
        <f t="shared" si="64"/>
        <v>6532308</v>
      </c>
      <c r="V1351" s="24" t="str">
        <f t="shared" si="65"/>
        <v>NA</v>
      </c>
      <c r="W1351">
        <v>6.7</v>
      </c>
    </row>
    <row r="1352" spans="10:23" x14ac:dyDescent="0.3">
      <c r="J1352">
        <v>7000000</v>
      </c>
      <c r="K1352">
        <v>49369900</v>
      </c>
      <c r="M1352">
        <v>10000000</v>
      </c>
      <c r="N1352">
        <v>6619173</v>
      </c>
      <c r="Q1352" t="s">
        <v>5195</v>
      </c>
      <c r="R1352">
        <v>10700000</v>
      </c>
      <c r="S1352">
        <v>76600000</v>
      </c>
      <c r="T1352">
        <f t="shared" si="66"/>
        <v>65900000</v>
      </c>
      <c r="U1352" s="54">
        <f t="shared" si="64"/>
        <v>65900000</v>
      </c>
      <c r="V1352" s="24" t="str">
        <f t="shared" si="65"/>
        <v>NA</v>
      </c>
      <c r="W1352">
        <v>7.4</v>
      </c>
    </row>
    <row r="1353" spans="10:23" x14ac:dyDescent="0.3">
      <c r="J1353">
        <v>13000000</v>
      </c>
      <c r="K1353">
        <v>61693523</v>
      </c>
      <c r="M1353">
        <v>7500000</v>
      </c>
      <c r="N1353">
        <v>6712241</v>
      </c>
      <c r="Q1353" t="s">
        <v>5200</v>
      </c>
      <c r="R1353">
        <v>35000000</v>
      </c>
      <c r="S1353">
        <v>39692139</v>
      </c>
      <c r="T1353">
        <f t="shared" si="66"/>
        <v>4692139</v>
      </c>
      <c r="U1353" s="54">
        <f t="shared" si="64"/>
        <v>4692139</v>
      </c>
      <c r="V1353" s="24" t="str">
        <f t="shared" si="65"/>
        <v>NA</v>
      </c>
      <c r="W1353">
        <v>6.2</v>
      </c>
    </row>
    <row r="1354" spans="10:23" x14ac:dyDescent="0.3">
      <c r="J1354">
        <v>13000000</v>
      </c>
      <c r="K1354">
        <v>46729374</v>
      </c>
      <c r="M1354">
        <v>10000000</v>
      </c>
      <c r="N1354">
        <v>6842058</v>
      </c>
      <c r="Q1354" t="s">
        <v>5202</v>
      </c>
      <c r="R1354">
        <v>35000000</v>
      </c>
      <c r="S1354">
        <v>40687294</v>
      </c>
      <c r="T1354">
        <f t="shared" si="66"/>
        <v>5687294</v>
      </c>
      <c r="U1354" s="54">
        <f t="shared" si="64"/>
        <v>5687294</v>
      </c>
      <c r="V1354" s="24" t="str">
        <f t="shared" si="65"/>
        <v>NA</v>
      </c>
      <c r="W1354">
        <v>5.4</v>
      </c>
    </row>
    <row r="1355" spans="10:23" x14ac:dyDescent="0.3">
      <c r="J1355">
        <v>13000000</v>
      </c>
      <c r="K1355">
        <v>44726644</v>
      </c>
      <c r="M1355">
        <v>10000000</v>
      </c>
      <c r="N1355">
        <v>6491350</v>
      </c>
      <c r="Q1355" t="s">
        <v>5206</v>
      </c>
      <c r="R1355">
        <v>40000000</v>
      </c>
      <c r="S1355">
        <v>37553932</v>
      </c>
      <c r="T1355">
        <f t="shared" si="66"/>
        <v>-2446068</v>
      </c>
      <c r="U1355" s="54" t="str">
        <f t="shared" si="64"/>
        <v>NA</v>
      </c>
      <c r="V1355" s="24">
        <f t="shared" si="65"/>
        <v>-2446068</v>
      </c>
      <c r="W1355">
        <v>6.7</v>
      </c>
    </row>
    <row r="1356" spans="10:23" x14ac:dyDescent="0.3">
      <c r="J1356">
        <v>13000000</v>
      </c>
      <c r="K1356">
        <v>44134898</v>
      </c>
      <c r="M1356">
        <v>10000000</v>
      </c>
      <c r="N1356">
        <v>9473382</v>
      </c>
      <c r="Q1356" t="s">
        <v>5208</v>
      </c>
      <c r="R1356">
        <v>35000000</v>
      </c>
      <c r="S1356">
        <v>37481242</v>
      </c>
      <c r="T1356">
        <f t="shared" si="66"/>
        <v>2481242</v>
      </c>
      <c r="U1356" s="54">
        <f t="shared" si="64"/>
        <v>2481242</v>
      </c>
      <c r="V1356" s="24" t="str">
        <f t="shared" si="65"/>
        <v>NA</v>
      </c>
      <c r="W1356">
        <v>5.3</v>
      </c>
    </row>
    <row r="1357" spans="10:23" x14ac:dyDescent="0.3">
      <c r="J1357">
        <v>12500000</v>
      </c>
      <c r="K1357">
        <v>48637684</v>
      </c>
      <c r="M1357">
        <v>10000000</v>
      </c>
      <c r="N1357">
        <v>6197866</v>
      </c>
      <c r="Q1357" t="s">
        <v>5214</v>
      </c>
      <c r="R1357">
        <v>35000000</v>
      </c>
      <c r="S1357">
        <v>39026186</v>
      </c>
      <c r="T1357">
        <f t="shared" si="66"/>
        <v>4026186</v>
      </c>
      <c r="U1357" s="54">
        <f t="shared" si="64"/>
        <v>4026186</v>
      </c>
      <c r="V1357" s="24" t="str">
        <f t="shared" si="65"/>
        <v>NA</v>
      </c>
      <c r="W1357">
        <v>5.9</v>
      </c>
    </row>
    <row r="1358" spans="10:23" x14ac:dyDescent="0.3">
      <c r="J1358">
        <v>16000000</v>
      </c>
      <c r="K1358">
        <v>38176108</v>
      </c>
      <c r="M1358">
        <v>10000000</v>
      </c>
      <c r="N1358">
        <v>6044618</v>
      </c>
      <c r="Q1358" t="s">
        <v>5220</v>
      </c>
      <c r="R1358">
        <v>50000000</v>
      </c>
      <c r="S1358">
        <v>33422806</v>
      </c>
      <c r="T1358">
        <f t="shared" si="66"/>
        <v>-16577194</v>
      </c>
      <c r="U1358" s="54" t="str">
        <f t="shared" si="64"/>
        <v>NA</v>
      </c>
      <c r="V1358" s="24">
        <f t="shared" si="65"/>
        <v>-16577194</v>
      </c>
      <c r="W1358">
        <v>4.8</v>
      </c>
    </row>
    <row r="1359" spans="10:23" x14ac:dyDescent="0.3">
      <c r="J1359">
        <v>13000000</v>
      </c>
      <c r="K1359">
        <v>28972187</v>
      </c>
      <c r="M1359">
        <v>10000000</v>
      </c>
      <c r="N1359">
        <v>7764027</v>
      </c>
      <c r="Q1359" t="s">
        <v>5223</v>
      </c>
      <c r="R1359">
        <v>35000000</v>
      </c>
      <c r="S1359">
        <v>33423521</v>
      </c>
      <c r="T1359">
        <f t="shared" si="66"/>
        <v>-1576479</v>
      </c>
      <c r="U1359" s="54" t="str">
        <f t="shared" si="64"/>
        <v>NA</v>
      </c>
      <c r="V1359" s="24">
        <f t="shared" si="65"/>
        <v>-1576479</v>
      </c>
      <c r="W1359">
        <v>3.8</v>
      </c>
    </row>
    <row r="1360" spans="10:23" x14ac:dyDescent="0.3">
      <c r="J1360">
        <v>8200000</v>
      </c>
      <c r="K1360">
        <v>27979400</v>
      </c>
      <c r="M1360">
        <v>16000000</v>
      </c>
      <c r="N1360">
        <v>4356743</v>
      </c>
      <c r="Q1360" t="s">
        <v>5227</v>
      </c>
      <c r="R1360">
        <v>35000000</v>
      </c>
      <c r="S1360">
        <v>32519322</v>
      </c>
      <c r="T1360">
        <f t="shared" si="66"/>
        <v>-2480678</v>
      </c>
      <c r="U1360" s="54" t="str">
        <f t="shared" si="64"/>
        <v>NA</v>
      </c>
      <c r="V1360" s="24">
        <f t="shared" si="65"/>
        <v>-2480678</v>
      </c>
      <c r="W1360">
        <v>8.5</v>
      </c>
    </row>
    <row r="1361" spans="10:23" x14ac:dyDescent="0.3">
      <c r="J1361">
        <v>17000000</v>
      </c>
      <c r="K1361">
        <v>54257433</v>
      </c>
      <c r="M1361">
        <v>10000000</v>
      </c>
      <c r="N1361">
        <v>5484375</v>
      </c>
      <c r="Q1361" t="s">
        <v>5232</v>
      </c>
      <c r="R1361">
        <v>30000000</v>
      </c>
      <c r="S1361">
        <v>37617947</v>
      </c>
      <c r="T1361">
        <f t="shared" si="66"/>
        <v>7617947</v>
      </c>
      <c r="U1361" s="54">
        <f t="shared" si="64"/>
        <v>7617947</v>
      </c>
      <c r="V1361" s="24" t="str">
        <f t="shared" si="65"/>
        <v>NA</v>
      </c>
      <c r="W1361">
        <v>6.8</v>
      </c>
    </row>
    <row r="1362" spans="10:23" x14ac:dyDescent="0.3">
      <c r="J1362">
        <v>13000000</v>
      </c>
      <c r="K1362">
        <v>60008303</v>
      </c>
      <c r="M1362">
        <v>10000000</v>
      </c>
      <c r="N1362">
        <v>5348317</v>
      </c>
      <c r="Q1362" t="s">
        <v>5237</v>
      </c>
      <c r="R1362">
        <v>30000000</v>
      </c>
      <c r="S1362">
        <v>32048809</v>
      </c>
      <c r="T1362">
        <f t="shared" si="66"/>
        <v>2048809</v>
      </c>
      <c r="U1362" s="54">
        <f t="shared" si="64"/>
        <v>2048809</v>
      </c>
      <c r="V1362" s="24" t="str">
        <f t="shared" si="65"/>
        <v>NA</v>
      </c>
      <c r="W1362">
        <v>5.3</v>
      </c>
    </row>
    <row r="1363" spans="10:23" x14ac:dyDescent="0.3">
      <c r="J1363">
        <v>13000000</v>
      </c>
      <c r="K1363">
        <v>49121934</v>
      </c>
      <c r="M1363">
        <v>10000000</v>
      </c>
      <c r="N1363">
        <v>4244155</v>
      </c>
      <c r="Q1363" t="s">
        <v>5241</v>
      </c>
      <c r="R1363">
        <v>27000000</v>
      </c>
      <c r="S1363">
        <v>33987757</v>
      </c>
      <c r="T1363">
        <f t="shared" si="66"/>
        <v>6987757</v>
      </c>
      <c r="U1363" s="54">
        <f t="shared" si="64"/>
        <v>6987757</v>
      </c>
      <c r="V1363" s="24" t="str">
        <f t="shared" si="65"/>
        <v>NA</v>
      </c>
      <c r="W1363">
        <v>7.3</v>
      </c>
    </row>
    <row r="1364" spans="10:23" x14ac:dyDescent="0.3">
      <c r="J1364">
        <v>18000000</v>
      </c>
      <c r="K1364">
        <v>27141959</v>
      </c>
      <c r="M1364">
        <v>10000000</v>
      </c>
      <c r="N1364">
        <v>5004648</v>
      </c>
      <c r="Q1364" t="s">
        <v>5244</v>
      </c>
      <c r="R1364">
        <v>35000000</v>
      </c>
      <c r="S1364">
        <v>37304950</v>
      </c>
      <c r="T1364">
        <f t="shared" si="66"/>
        <v>2304950</v>
      </c>
      <c r="U1364" s="54">
        <f t="shared" si="64"/>
        <v>2304950</v>
      </c>
      <c r="V1364" s="24" t="str">
        <f t="shared" si="65"/>
        <v>NA</v>
      </c>
      <c r="W1364">
        <v>6.6</v>
      </c>
    </row>
    <row r="1365" spans="10:23" x14ac:dyDescent="0.3">
      <c r="J1365">
        <v>13000000</v>
      </c>
      <c r="K1365">
        <v>27052167</v>
      </c>
      <c r="M1365">
        <v>10000000</v>
      </c>
      <c r="N1365">
        <v>3333823</v>
      </c>
      <c r="Q1365" t="s">
        <v>5247</v>
      </c>
      <c r="R1365">
        <v>35000000</v>
      </c>
      <c r="S1365">
        <v>30691439</v>
      </c>
      <c r="T1365">
        <f t="shared" si="66"/>
        <v>-4308561</v>
      </c>
      <c r="U1365" s="54" t="str">
        <f t="shared" si="64"/>
        <v>NA</v>
      </c>
      <c r="V1365" s="24">
        <f t="shared" si="65"/>
        <v>-4308561</v>
      </c>
      <c r="W1365">
        <v>6.2</v>
      </c>
    </row>
    <row r="1366" spans="10:23" x14ac:dyDescent="0.3">
      <c r="J1366">
        <v>13000000</v>
      </c>
      <c r="K1366">
        <v>26539321</v>
      </c>
      <c r="M1366">
        <v>11500000</v>
      </c>
      <c r="N1366">
        <v>3275585</v>
      </c>
      <c r="Q1366" t="s">
        <v>5250</v>
      </c>
      <c r="R1366">
        <v>35000000</v>
      </c>
      <c r="S1366">
        <v>30307804</v>
      </c>
      <c r="T1366">
        <f t="shared" si="66"/>
        <v>-4692196</v>
      </c>
      <c r="U1366" s="54" t="str">
        <f t="shared" si="64"/>
        <v>NA</v>
      </c>
      <c r="V1366" s="24">
        <f t="shared" si="65"/>
        <v>-4692196</v>
      </c>
      <c r="W1366">
        <v>5.2</v>
      </c>
    </row>
    <row r="1367" spans="10:23" x14ac:dyDescent="0.3">
      <c r="J1367">
        <v>13000000</v>
      </c>
      <c r="K1367">
        <v>28501605</v>
      </c>
      <c r="M1367">
        <v>9000000</v>
      </c>
      <c r="N1367">
        <v>3193102</v>
      </c>
      <c r="Q1367" t="s">
        <v>5254</v>
      </c>
      <c r="R1367">
        <v>35000000</v>
      </c>
      <c r="S1367">
        <v>30669413</v>
      </c>
      <c r="T1367">
        <f t="shared" si="66"/>
        <v>-4330587</v>
      </c>
      <c r="U1367" s="54" t="str">
        <f t="shared" si="64"/>
        <v>NA</v>
      </c>
      <c r="V1367" s="24">
        <f t="shared" si="65"/>
        <v>-4330587</v>
      </c>
      <c r="W1367">
        <v>6.2</v>
      </c>
    </row>
    <row r="1368" spans="10:23" x14ac:dyDescent="0.3">
      <c r="J1368">
        <v>13200000</v>
      </c>
      <c r="K1368">
        <v>52543632</v>
      </c>
      <c r="M1368">
        <v>10000000</v>
      </c>
      <c r="N1368">
        <v>3041803</v>
      </c>
      <c r="Q1368" t="s">
        <v>5257</v>
      </c>
      <c r="R1368">
        <v>35000000</v>
      </c>
      <c r="S1368">
        <v>28687835</v>
      </c>
      <c r="T1368">
        <f t="shared" si="66"/>
        <v>-6312165</v>
      </c>
      <c r="U1368" s="54" t="str">
        <f t="shared" si="64"/>
        <v>NA</v>
      </c>
      <c r="V1368" s="24">
        <f t="shared" si="65"/>
        <v>-6312165</v>
      </c>
      <c r="W1368">
        <v>6.2</v>
      </c>
    </row>
    <row r="1369" spans="10:23" x14ac:dyDescent="0.3">
      <c r="J1369">
        <v>18000000</v>
      </c>
      <c r="K1369">
        <v>25592632</v>
      </c>
      <c r="M1369">
        <v>10000000</v>
      </c>
      <c r="N1369">
        <v>3060858</v>
      </c>
      <c r="Q1369" t="s">
        <v>5261</v>
      </c>
      <c r="R1369">
        <v>35000000</v>
      </c>
      <c r="S1369">
        <v>26494611</v>
      </c>
      <c r="T1369">
        <f t="shared" si="66"/>
        <v>-8505389</v>
      </c>
      <c r="U1369" s="54" t="str">
        <f t="shared" si="64"/>
        <v>NA</v>
      </c>
      <c r="V1369" s="24">
        <f t="shared" si="65"/>
        <v>-8505389</v>
      </c>
      <c r="W1369">
        <v>6.6</v>
      </c>
    </row>
    <row r="1370" spans="10:23" x14ac:dyDescent="0.3">
      <c r="J1370">
        <v>15000000</v>
      </c>
      <c r="K1370">
        <v>25440971</v>
      </c>
      <c r="M1370">
        <v>10000000</v>
      </c>
      <c r="N1370">
        <v>1055654</v>
      </c>
      <c r="Q1370" t="s">
        <v>5266</v>
      </c>
      <c r="R1370">
        <v>35000000</v>
      </c>
      <c r="S1370">
        <v>25266129</v>
      </c>
      <c r="T1370">
        <f t="shared" si="66"/>
        <v>-9733871</v>
      </c>
      <c r="U1370" s="54" t="str">
        <f t="shared" si="64"/>
        <v>NA</v>
      </c>
      <c r="V1370" s="24">
        <f t="shared" si="65"/>
        <v>-9733871</v>
      </c>
      <c r="W1370">
        <v>6.2</v>
      </c>
    </row>
    <row r="1371" spans="10:23" x14ac:dyDescent="0.3">
      <c r="J1371">
        <v>13000000</v>
      </c>
      <c r="K1371">
        <v>22858926</v>
      </c>
      <c r="M1371">
        <v>10000000</v>
      </c>
      <c r="N1371">
        <v>2331318</v>
      </c>
      <c r="Q1371" t="s">
        <v>5268</v>
      </c>
      <c r="R1371">
        <v>35000000</v>
      </c>
      <c r="S1371">
        <v>25863915</v>
      </c>
      <c r="T1371">
        <f t="shared" si="66"/>
        <v>-9136085</v>
      </c>
      <c r="U1371" s="54" t="str">
        <f t="shared" si="64"/>
        <v>NA</v>
      </c>
      <c r="V1371" s="24">
        <f t="shared" si="65"/>
        <v>-9136085</v>
      </c>
      <c r="W1371">
        <v>5.0999999999999996</v>
      </c>
    </row>
    <row r="1372" spans="10:23" x14ac:dyDescent="0.3">
      <c r="J1372">
        <v>6000000</v>
      </c>
      <c r="K1372">
        <v>22235901</v>
      </c>
      <c r="M1372">
        <v>10000000</v>
      </c>
      <c r="N1372">
        <v>2185266</v>
      </c>
      <c r="Q1372" t="s">
        <v>5272</v>
      </c>
      <c r="R1372">
        <v>30000000</v>
      </c>
      <c r="S1372">
        <v>25078937</v>
      </c>
      <c r="T1372">
        <f t="shared" si="66"/>
        <v>-4921063</v>
      </c>
      <c r="U1372" s="54" t="str">
        <f t="shared" si="64"/>
        <v>NA</v>
      </c>
      <c r="V1372" s="24">
        <f t="shared" si="65"/>
        <v>-4921063</v>
      </c>
      <c r="W1372">
        <v>6.6</v>
      </c>
    </row>
    <row r="1373" spans="10:23" x14ac:dyDescent="0.3">
      <c r="J1373">
        <v>13000000</v>
      </c>
      <c r="K1373">
        <v>38916903</v>
      </c>
      <c r="M1373">
        <v>14000000</v>
      </c>
      <c r="N1373">
        <v>800000</v>
      </c>
      <c r="Q1373" t="s">
        <v>5275</v>
      </c>
      <c r="R1373">
        <v>35000000</v>
      </c>
      <c r="S1373">
        <v>28995450</v>
      </c>
      <c r="T1373">
        <f t="shared" si="66"/>
        <v>-6004550</v>
      </c>
      <c r="U1373" s="54" t="str">
        <f t="shared" si="64"/>
        <v>NA</v>
      </c>
      <c r="V1373" s="24">
        <f t="shared" si="65"/>
        <v>-6004550</v>
      </c>
      <c r="W1373">
        <v>6.1</v>
      </c>
    </row>
    <row r="1374" spans="10:23" x14ac:dyDescent="0.3">
      <c r="J1374">
        <v>14000000</v>
      </c>
      <c r="K1374">
        <v>16929123</v>
      </c>
      <c r="M1374">
        <v>10000000</v>
      </c>
      <c r="N1374">
        <v>7574066</v>
      </c>
      <c r="Q1374" t="s">
        <v>5280</v>
      </c>
      <c r="R1374">
        <v>35000000</v>
      </c>
      <c r="S1374">
        <v>24276500</v>
      </c>
      <c r="T1374">
        <f t="shared" si="66"/>
        <v>-10723500</v>
      </c>
      <c r="U1374" s="54" t="str">
        <f t="shared" si="64"/>
        <v>NA</v>
      </c>
      <c r="V1374" s="24">
        <f t="shared" si="65"/>
        <v>-10723500</v>
      </c>
      <c r="W1374">
        <v>6.6</v>
      </c>
    </row>
    <row r="1375" spans="10:23" x14ac:dyDescent="0.3">
      <c r="J1375">
        <v>13000000</v>
      </c>
      <c r="K1375">
        <v>14677654</v>
      </c>
      <c r="M1375">
        <v>10000000</v>
      </c>
      <c r="N1375">
        <v>1754319</v>
      </c>
      <c r="Q1375" t="s">
        <v>5283</v>
      </c>
      <c r="R1375">
        <v>30000000</v>
      </c>
      <c r="S1375">
        <v>20981633</v>
      </c>
      <c r="T1375">
        <f t="shared" si="66"/>
        <v>-9018367</v>
      </c>
      <c r="U1375" s="54" t="str">
        <f t="shared" si="64"/>
        <v>NA</v>
      </c>
      <c r="V1375" s="24">
        <f t="shared" si="65"/>
        <v>-9018367</v>
      </c>
      <c r="W1375">
        <v>5.9</v>
      </c>
    </row>
    <row r="1376" spans="10:23" x14ac:dyDescent="0.3">
      <c r="J1376">
        <v>13000000</v>
      </c>
      <c r="K1376">
        <v>16574731</v>
      </c>
      <c r="M1376">
        <v>8000000</v>
      </c>
      <c r="N1376">
        <v>1641788</v>
      </c>
      <c r="Q1376" t="s">
        <v>5287</v>
      </c>
      <c r="R1376">
        <v>35000000</v>
      </c>
      <c r="S1376">
        <v>22913677</v>
      </c>
      <c r="T1376">
        <f t="shared" si="66"/>
        <v>-12086323</v>
      </c>
      <c r="U1376" s="54" t="str">
        <f t="shared" si="64"/>
        <v>NA</v>
      </c>
      <c r="V1376" s="24">
        <f t="shared" si="65"/>
        <v>-12086323</v>
      </c>
      <c r="W1376">
        <v>6.3</v>
      </c>
    </row>
    <row r="1377" spans="10:23" x14ac:dyDescent="0.3">
      <c r="J1377">
        <v>13000000</v>
      </c>
      <c r="K1377">
        <v>25675765</v>
      </c>
      <c r="M1377">
        <v>10000000</v>
      </c>
      <c r="N1377">
        <v>1631839</v>
      </c>
      <c r="Q1377" t="s">
        <v>5291</v>
      </c>
      <c r="R1377">
        <v>35000000</v>
      </c>
      <c r="S1377">
        <v>34531832</v>
      </c>
      <c r="T1377">
        <f t="shared" si="66"/>
        <v>-468168</v>
      </c>
      <c r="U1377" s="54" t="str">
        <f t="shared" si="64"/>
        <v>NA</v>
      </c>
      <c r="V1377" s="24">
        <f t="shared" si="65"/>
        <v>-468168</v>
      </c>
      <c r="W1377">
        <v>7.1</v>
      </c>
    </row>
    <row r="1378" spans="10:23" x14ac:dyDescent="0.3">
      <c r="J1378">
        <v>13000000</v>
      </c>
      <c r="K1378">
        <v>18004225</v>
      </c>
      <c r="M1378">
        <v>10000000</v>
      </c>
      <c r="N1378">
        <v>1309849</v>
      </c>
      <c r="Q1378" t="s">
        <v>5294</v>
      </c>
      <c r="R1378">
        <v>35000000</v>
      </c>
      <c r="S1378">
        <v>28064226</v>
      </c>
      <c r="T1378">
        <f t="shared" si="66"/>
        <v>-6935774</v>
      </c>
      <c r="U1378" s="54" t="str">
        <f t="shared" si="64"/>
        <v>NA</v>
      </c>
      <c r="V1378" s="24">
        <f t="shared" si="65"/>
        <v>-6935774</v>
      </c>
      <c r="W1378">
        <v>5</v>
      </c>
    </row>
    <row r="1379" spans="10:23" x14ac:dyDescent="0.3">
      <c r="J1379">
        <v>13000000</v>
      </c>
      <c r="K1379">
        <v>17738570</v>
      </c>
      <c r="M1379">
        <v>10000000</v>
      </c>
      <c r="N1379">
        <v>1939441</v>
      </c>
      <c r="Q1379" t="s">
        <v>5299</v>
      </c>
      <c r="R1379">
        <v>35000000</v>
      </c>
      <c r="S1379">
        <v>19447478</v>
      </c>
      <c r="T1379">
        <f t="shared" si="66"/>
        <v>-15552522</v>
      </c>
      <c r="U1379" s="54" t="str">
        <f t="shared" si="64"/>
        <v>NA</v>
      </c>
      <c r="V1379" s="24">
        <f t="shared" si="65"/>
        <v>-15552522</v>
      </c>
      <c r="W1379">
        <v>5.6</v>
      </c>
    </row>
    <row r="1380" spans="10:23" x14ac:dyDescent="0.3">
      <c r="J1380">
        <v>13000000</v>
      </c>
      <c r="K1380">
        <v>51872378</v>
      </c>
      <c r="M1380">
        <v>10000000</v>
      </c>
      <c r="N1380">
        <v>1276984</v>
      </c>
      <c r="Q1380" t="s">
        <v>5303</v>
      </c>
      <c r="R1380">
        <v>55000000</v>
      </c>
      <c r="S1380">
        <v>19389454</v>
      </c>
      <c r="T1380">
        <f t="shared" si="66"/>
        <v>-35610546</v>
      </c>
      <c r="U1380" s="54" t="str">
        <f t="shared" si="64"/>
        <v>NA</v>
      </c>
      <c r="V1380" s="24">
        <f t="shared" si="65"/>
        <v>-35610546</v>
      </c>
      <c r="W1380">
        <v>7.4</v>
      </c>
    </row>
    <row r="1381" spans="10:23" x14ac:dyDescent="0.3">
      <c r="J1381">
        <v>13000000</v>
      </c>
      <c r="K1381">
        <v>28399192</v>
      </c>
      <c r="M1381">
        <v>11000000</v>
      </c>
      <c r="N1381">
        <v>1987762</v>
      </c>
      <c r="Q1381" t="s">
        <v>5306</v>
      </c>
      <c r="R1381">
        <v>35000000</v>
      </c>
      <c r="S1381">
        <v>25871834</v>
      </c>
      <c r="T1381">
        <f t="shared" si="66"/>
        <v>-9128166</v>
      </c>
      <c r="U1381" s="54" t="str">
        <f t="shared" si="64"/>
        <v>NA</v>
      </c>
      <c r="V1381" s="24">
        <f t="shared" si="65"/>
        <v>-9128166</v>
      </c>
      <c r="W1381">
        <v>4.5</v>
      </c>
    </row>
    <row r="1382" spans="10:23" x14ac:dyDescent="0.3">
      <c r="J1382">
        <v>12500000</v>
      </c>
      <c r="K1382">
        <v>21078145</v>
      </c>
      <c r="M1382">
        <v>5000000</v>
      </c>
      <c r="N1382">
        <v>1474508</v>
      </c>
      <c r="Q1382" t="s">
        <v>5311</v>
      </c>
      <c r="R1382">
        <v>35000000</v>
      </c>
      <c r="S1382">
        <v>19692608</v>
      </c>
      <c r="T1382">
        <f t="shared" si="66"/>
        <v>-15307392</v>
      </c>
      <c r="U1382" s="54" t="str">
        <f t="shared" si="64"/>
        <v>NA</v>
      </c>
      <c r="V1382" s="24">
        <f t="shared" si="65"/>
        <v>-15307392</v>
      </c>
      <c r="W1382">
        <v>6.2</v>
      </c>
    </row>
    <row r="1383" spans="10:23" x14ac:dyDescent="0.3">
      <c r="J1383">
        <v>12500000</v>
      </c>
      <c r="K1383">
        <v>14060950</v>
      </c>
      <c r="M1383">
        <v>10000000</v>
      </c>
      <c r="N1383">
        <v>1011054</v>
      </c>
      <c r="Q1383" t="s">
        <v>5316</v>
      </c>
      <c r="R1383">
        <v>35000000</v>
      </c>
      <c r="S1383">
        <v>19294901</v>
      </c>
      <c r="T1383">
        <f t="shared" si="66"/>
        <v>-15705099</v>
      </c>
      <c r="U1383" s="54" t="str">
        <f t="shared" si="64"/>
        <v>NA</v>
      </c>
      <c r="V1383" s="24">
        <f t="shared" si="65"/>
        <v>-15705099</v>
      </c>
      <c r="W1383">
        <v>5</v>
      </c>
    </row>
    <row r="1384" spans="10:23" x14ac:dyDescent="0.3">
      <c r="J1384">
        <v>10500000</v>
      </c>
      <c r="K1384">
        <v>26589953</v>
      </c>
      <c r="M1384">
        <v>10000000</v>
      </c>
      <c r="N1384">
        <v>900926</v>
      </c>
      <c r="Q1384" t="s">
        <v>5320</v>
      </c>
      <c r="R1384">
        <v>35000000</v>
      </c>
      <c r="S1384">
        <v>20275446</v>
      </c>
      <c r="T1384">
        <f t="shared" si="66"/>
        <v>-14724554</v>
      </c>
      <c r="U1384" s="54" t="str">
        <f t="shared" si="64"/>
        <v>NA</v>
      </c>
      <c r="V1384" s="24">
        <f t="shared" si="65"/>
        <v>-14724554</v>
      </c>
      <c r="W1384">
        <v>6.5</v>
      </c>
    </row>
    <row r="1385" spans="10:23" x14ac:dyDescent="0.3">
      <c r="J1385">
        <v>12500000</v>
      </c>
      <c r="K1385">
        <v>48092846</v>
      </c>
      <c r="M1385">
        <v>10000000</v>
      </c>
      <c r="N1385">
        <v>866778</v>
      </c>
      <c r="Q1385" t="s">
        <v>5322</v>
      </c>
      <c r="R1385">
        <v>35000000</v>
      </c>
      <c r="S1385">
        <v>34507079</v>
      </c>
      <c r="T1385">
        <f t="shared" si="66"/>
        <v>-492921</v>
      </c>
      <c r="U1385" s="54" t="str">
        <f t="shared" si="64"/>
        <v>NA</v>
      </c>
      <c r="V1385" s="24">
        <f t="shared" si="65"/>
        <v>-492921</v>
      </c>
      <c r="W1385">
        <v>5.0999999999999996</v>
      </c>
    </row>
    <row r="1386" spans="10:23" x14ac:dyDescent="0.3">
      <c r="J1386">
        <v>8000000</v>
      </c>
      <c r="K1386">
        <v>204565000</v>
      </c>
      <c r="M1386">
        <v>10000000</v>
      </c>
      <c r="N1386">
        <v>598645</v>
      </c>
      <c r="Q1386" t="s">
        <v>5327</v>
      </c>
      <c r="R1386">
        <v>35000000</v>
      </c>
      <c r="S1386">
        <v>18306166</v>
      </c>
      <c r="T1386">
        <f t="shared" si="66"/>
        <v>-16693834</v>
      </c>
      <c r="U1386" s="54" t="str">
        <f t="shared" si="64"/>
        <v>NA</v>
      </c>
      <c r="V1386" s="24">
        <f t="shared" si="65"/>
        <v>-16693834</v>
      </c>
      <c r="W1386">
        <v>6.5</v>
      </c>
    </row>
    <row r="1387" spans="10:23" x14ac:dyDescent="0.3">
      <c r="J1387">
        <v>8000000</v>
      </c>
      <c r="K1387">
        <v>260000000</v>
      </c>
      <c r="M1387">
        <v>10000000</v>
      </c>
      <c r="N1387">
        <v>578527</v>
      </c>
      <c r="Q1387" t="s">
        <v>5331</v>
      </c>
      <c r="R1387">
        <v>35000000</v>
      </c>
      <c r="S1387">
        <v>17609982</v>
      </c>
      <c r="T1387">
        <f t="shared" si="66"/>
        <v>-17390018</v>
      </c>
      <c r="U1387" s="54" t="str">
        <f t="shared" si="64"/>
        <v>NA</v>
      </c>
      <c r="V1387" s="24">
        <f t="shared" si="65"/>
        <v>-17390018</v>
      </c>
      <c r="W1387">
        <v>6.2</v>
      </c>
    </row>
    <row r="1388" spans="10:23" x14ac:dyDescent="0.3">
      <c r="J1388">
        <v>11000000</v>
      </c>
      <c r="K1388">
        <v>101736215</v>
      </c>
      <c r="M1388">
        <v>10000000</v>
      </c>
      <c r="N1388">
        <v>488872</v>
      </c>
      <c r="Q1388" t="s">
        <v>5334</v>
      </c>
      <c r="R1388">
        <v>31000000</v>
      </c>
      <c r="S1388">
        <v>16831505</v>
      </c>
      <c r="T1388">
        <f t="shared" si="66"/>
        <v>-14168495</v>
      </c>
      <c r="U1388" s="54" t="str">
        <f t="shared" si="64"/>
        <v>NA</v>
      </c>
      <c r="V1388" s="24">
        <f t="shared" si="65"/>
        <v>-14168495</v>
      </c>
      <c r="W1388">
        <v>6.3</v>
      </c>
    </row>
    <row r="1389" spans="10:23" x14ac:dyDescent="0.3">
      <c r="J1389">
        <v>25000000</v>
      </c>
      <c r="K1389">
        <v>79817937</v>
      </c>
      <c r="M1389">
        <v>10000000</v>
      </c>
      <c r="N1389">
        <v>365734</v>
      </c>
      <c r="Q1389" t="s">
        <v>5337</v>
      </c>
      <c r="R1389">
        <v>35000000</v>
      </c>
      <c r="S1389">
        <v>17596256</v>
      </c>
      <c r="T1389">
        <f t="shared" si="66"/>
        <v>-17403744</v>
      </c>
      <c r="U1389" s="54" t="str">
        <f t="shared" si="64"/>
        <v>NA</v>
      </c>
      <c r="V1389" s="24">
        <f t="shared" si="65"/>
        <v>-17403744</v>
      </c>
      <c r="W1389">
        <v>3.8</v>
      </c>
    </row>
    <row r="1390" spans="10:23" x14ac:dyDescent="0.3">
      <c r="J1390">
        <v>12000000</v>
      </c>
      <c r="K1390">
        <v>91547205</v>
      </c>
      <c r="M1390">
        <v>60000000</v>
      </c>
      <c r="N1390">
        <v>231417</v>
      </c>
      <c r="Q1390" t="s">
        <v>5341</v>
      </c>
      <c r="R1390">
        <v>35000000</v>
      </c>
      <c r="S1390">
        <v>14998070</v>
      </c>
      <c r="T1390">
        <f t="shared" si="66"/>
        <v>-20001930</v>
      </c>
      <c r="U1390" s="54" t="str">
        <f t="shared" si="64"/>
        <v>NA</v>
      </c>
      <c r="V1390" s="24">
        <f t="shared" si="65"/>
        <v>-20001930</v>
      </c>
      <c r="W1390">
        <v>6.2</v>
      </c>
    </row>
    <row r="1391" spans="10:23" x14ac:dyDescent="0.3">
      <c r="J1391">
        <v>12000000</v>
      </c>
      <c r="K1391">
        <v>75074950</v>
      </c>
      <c r="M1391">
        <v>5000000</v>
      </c>
      <c r="N1391">
        <v>3093491</v>
      </c>
      <c r="Q1391" t="s">
        <v>5343</v>
      </c>
      <c r="R1391">
        <v>35000000</v>
      </c>
      <c r="S1391">
        <v>14587732</v>
      </c>
      <c r="T1391">
        <f t="shared" si="66"/>
        <v>-20412268</v>
      </c>
      <c r="U1391" s="54" t="str">
        <f t="shared" si="64"/>
        <v>NA</v>
      </c>
      <c r="V1391" s="24">
        <f t="shared" si="65"/>
        <v>-20412268</v>
      </c>
      <c r="W1391">
        <v>5.7</v>
      </c>
    </row>
    <row r="1392" spans="10:23" x14ac:dyDescent="0.3">
      <c r="J1392">
        <v>11000000</v>
      </c>
      <c r="K1392">
        <v>78900000</v>
      </c>
      <c r="M1392">
        <v>4000000</v>
      </c>
      <c r="N1392">
        <v>228524</v>
      </c>
      <c r="Q1392" t="s">
        <v>5348</v>
      </c>
      <c r="R1392">
        <v>35000000</v>
      </c>
      <c r="S1392">
        <v>18317151</v>
      </c>
      <c r="T1392">
        <f t="shared" si="66"/>
        <v>-16682849</v>
      </c>
      <c r="U1392" s="54" t="str">
        <f t="shared" si="64"/>
        <v>NA</v>
      </c>
      <c r="V1392" s="24">
        <f t="shared" si="65"/>
        <v>-16682849</v>
      </c>
      <c r="W1392">
        <v>6.7</v>
      </c>
    </row>
    <row r="1393" spans="10:23" x14ac:dyDescent="0.3">
      <c r="J1393">
        <v>12000000</v>
      </c>
      <c r="K1393">
        <v>72217000</v>
      </c>
      <c r="M1393">
        <v>10000000</v>
      </c>
      <c r="N1393">
        <v>226792</v>
      </c>
      <c r="Q1393" t="s">
        <v>5350</v>
      </c>
      <c r="R1393">
        <v>35000000</v>
      </c>
      <c r="S1393">
        <v>11405825</v>
      </c>
      <c r="T1393">
        <f t="shared" si="66"/>
        <v>-23594175</v>
      </c>
      <c r="U1393" s="54" t="str">
        <f t="shared" si="64"/>
        <v>NA</v>
      </c>
      <c r="V1393" s="24">
        <f t="shared" si="65"/>
        <v>-23594175</v>
      </c>
      <c r="W1393">
        <v>6.8</v>
      </c>
    </row>
    <row r="1394" spans="10:23" x14ac:dyDescent="0.3">
      <c r="J1394">
        <v>12000000</v>
      </c>
      <c r="K1394">
        <v>79568000</v>
      </c>
      <c r="M1394">
        <v>5000000</v>
      </c>
      <c r="N1394">
        <v>136432</v>
      </c>
      <c r="Q1394" t="s">
        <v>5354</v>
      </c>
      <c r="R1394">
        <v>35000000</v>
      </c>
      <c r="S1394">
        <v>13264986</v>
      </c>
      <c r="T1394">
        <f t="shared" si="66"/>
        <v>-21735014</v>
      </c>
      <c r="U1394" s="54" t="str">
        <f t="shared" si="64"/>
        <v>NA</v>
      </c>
      <c r="V1394" s="24">
        <f t="shared" si="65"/>
        <v>-21735014</v>
      </c>
      <c r="W1394">
        <v>6</v>
      </c>
    </row>
    <row r="1395" spans="10:23" x14ac:dyDescent="0.3">
      <c r="J1395">
        <v>12000000</v>
      </c>
      <c r="K1395">
        <v>65500000</v>
      </c>
      <c r="M1395">
        <v>10000000</v>
      </c>
      <c r="N1395">
        <v>131617</v>
      </c>
      <c r="Q1395" t="s">
        <v>5356</v>
      </c>
      <c r="R1395">
        <v>35000000</v>
      </c>
      <c r="S1395">
        <v>10991381</v>
      </c>
      <c r="T1395">
        <f t="shared" si="66"/>
        <v>-24008619</v>
      </c>
      <c r="U1395" s="54" t="str">
        <f t="shared" si="64"/>
        <v>NA</v>
      </c>
      <c r="V1395" s="24">
        <f t="shared" si="65"/>
        <v>-24008619</v>
      </c>
      <c r="W1395">
        <v>7.3</v>
      </c>
    </row>
    <row r="1396" spans="10:23" x14ac:dyDescent="0.3">
      <c r="J1396">
        <v>12000000</v>
      </c>
      <c r="K1396">
        <v>70011073</v>
      </c>
      <c r="M1396">
        <v>6200000</v>
      </c>
      <c r="N1396">
        <v>126247</v>
      </c>
      <c r="Q1396" t="s">
        <v>5360</v>
      </c>
      <c r="R1396">
        <v>35000000</v>
      </c>
      <c r="S1396">
        <v>10268846</v>
      </c>
      <c r="T1396">
        <f t="shared" si="66"/>
        <v>-24731154</v>
      </c>
      <c r="U1396" s="54" t="str">
        <f t="shared" si="64"/>
        <v>NA</v>
      </c>
      <c r="V1396" s="24">
        <f t="shared" si="65"/>
        <v>-24731154</v>
      </c>
      <c r="W1396">
        <v>5.5</v>
      </c>
    </row>
    <row r="1397" spans="10:23" x14ac:dyDescent="0.3">
      <c r="J1397">
        <v>12000000</v>
      </c>
      <c r="K1397">
        <v>65269010</v>
      </c>
      <c r="M1397">
        <v>10000000</v>
      </c>
      <c r="N1397">
        <v>169379</v>
      </c>
      <c r="Q1397" t="s">
        <v>5364</v>
      </c>
      <c r="R1397">
        <v>32000000</v>
      </c>
      <c r="S1397">
        <v>13303319</v>
      </c>
      <c r="T1397">
        <f t="shared" si="66"/>
        <v>-18696681</v>
      </c>
      <c r="U1397" s="54" t="str">
        <f t="shared" si="64"/>
        <v>NA</v>
      </c>
      <c r="V1397" s="24">
        <f t="shared" si="65"/>
        <v>-18696681</v>
      </c>
      <c r="W1397">
        <v>6.7</v>
      </c>
    </row>
    <row r="1398" spans="10:23" x14ac:dyDescent="0.3">
      <c r="J1398">
        <v>12000000</v>
      </c>
      <c r="K1398">
        <v>63071133</v>
      </c>
      <c r="M1398">
        <v>10000000</v>
      </c>
      <c r="N1398">
        <v>15447</v>
      </c>
      <c r="Q1398" t="s">
        <v>5366</v>
      </c>
      <c r="R1398">
        <v>35000000</v>
      </c>
      <c r="S1398">
        <v>10076136</v>
      </c>
      <c r="T1398">
        <f t="shared" si="66"/>
        <v>-24923864</v>
      </c>
      <c r="U1398" s="54" t="str">
        <f t="shared" si="64"/>
        <v>NA</v>
      </c>
      <c r="V1398" s="24">
        <f t="shared" si="65"/>
        <v>-24923864</v>
      </c>
      <c r="W1398">
        <v>4.8</v>
      </c>
    </row>
    <row r="1399" spans="10:23" x14ac:dyDescent="0.3">
      <c r="J1399">
        <v>12000000</v>
      </c>
      <c r="K1399">
        <v>39647595</v>
      </c>
      <c r="M1399">
        <v>10000000</v>
      </c>
      <c r="N1399">
        <v>19348</v>
      </c>
      <c r="Q1399" t="s">
        <v>5373</v>
      </c>
      <c r="R1399">
        <v>35000000</v>
      </c>
      <c r="S1399">
        <v>10499968</v>
      </c>
      <c r="T1399">
        <f t="shared" si="66"/>
        <v>-24500032</v>
      </c>
      <c r="U1399" s="54" t="str">
        <f t="shared" si="64"/>
        <v>NA</v>
      </c>
      <c r="V1399" s="24">
        <f t="shared" si="65"/>
        <v>-24500032</v>
      </c>
      <c r="W1399">
        <v>5.7</v>
      </c>
    </row>
    <row r="1400" spans="10:23" x14ac:dyDescent="0.3">
      <c r="J1400">
        <v>12000000</v>
      </c>
      <c r="K1400">
        <v>38087366</v>
      </c>
      <c r="M1400">
        <v>8000000</v>
      </c>
      <c r="N1400">
        <v>100503</v>
      </c>
      <c r="Q1400" t="s">
        <v>5376</v>
      </c>
      <c r="R1400">
        <v>38000000</v>
      </c>
      <c r="S1400">
        <v>7659747</v>
      </c>
      <c r="T1400">
        <f t="shared" si="66"/>
        <v>-30340253</v>
      </c>
      <c r="U1400" s="54" t="str">
        <f t="shared" si="64"/>
        <v>NA</v>
      </c>
      <c r="V1400" s="24">
        <f t="shared" si="65"/>
        <v>-30340253</v>
      </c>
      <c r="W1400">
        <v>5.0999999999999996</v>
      </c>
    </row>
    <row r="1401" spans="10:23" x14ac:dyDescent="0.3">
      <c r="J1401">
        <v>12000000</v>
      </c>
      <c r="K1401">
        <v>64572496</v>
      </c>
      <c r="M1401">
        <v>5000000</v>
      </c>
      <c r="N1401">
        <v>92900</v>
      </c>
      <c r="Q1401" t="s">
        <v>5379</v>
      </c>
      <c r="R1401">
        <v>35000000</v>
      </c>
      <c r="S1401">
        <v>7948159</v>
      </c>
      <c r="T1401">
        <f t="shared" si="66"/>
        <v>-27051841</v>
      </c>
      <c r="U1401" s="54" t="str">
        <f t="shared" si="64"/>
        <v>NA</v>
      </c>
      <c r="V1401" s="24">
        <f t="shared" si="65"/>
        <v>-27051841</v>
      </c>
      <c r="W1401">
        <v>6</v>
      </c>
    </row>
    <row r="1402" spans="10:23" x14ac:dyDescent="0.3">
      <c r="J1402">
        <v>12000000</v>
      </c>
      <c r="K1402">
        <v>30400000</v>
      </c>
      <c r="M1402">
        <v>10000000</v>
      </c>
      <c r="N1402">
        <v>5561</v>
      </c>
      <c r="Q1402" t="s">
        <v>5383</v>
      </c>
      <c r="R1402">
        <v>35000000</v>
      </c>
      <c r="S1402">
        <v>11631245</v>
      </c>
      <c r="T1402">
        <f t="shared" si="66"/>
        <v>-23368755</v>
      </c>
      <c r="U1402" s="54" t="str">
        <f t="shared" si="64"/>
        <v>NA</v>
      </c>
      <c r="V1402" s="24">
        <f t="shared" si="65"/>
        <v>-23368755</v>
      </c>
      <c r="W1402">
        <v>4.2</v>
      </c>
    </row>
    <row r="1403" spans="10:23" x14ac:dyDescent="0.3">
      <c r="J1403">
        <v>5000000</v>
      </c>
      <c r="K1403">
        <v>42365600</v>
      </c>
      <c r="M1403">
        <v>10000000</v>
      </c>
      <c r="N1403">
        <v>3607</v>
      </c>
      <c r="Q1403" t="s">
        <v>5385</v>
      </c>
      <c r="R1403">
        <v>35000000</v>
      </c>
      <c r="S1403">
        <v>10137502</v>
      </c>
      <c r="T1403">
        <f t="shared" si="66"/>
        <v>-24862498</v>
      </c>
      <c r="U1403" s="54" t="str">
        <f t="shared" si="64"/>
        <v>NA</v>
      </c>
      <c r="V1403" s="24">
        <f t="shared" si="65"/>
        <v>-24862498</v>
      </c>
      <c r="W1403">
        <v>7.4</v>
      </c>
    </row>
    <row r="1404" spans="10:23" x14ac:dyDescent="0.3">
      <c r="J1404">
        <v>12000000</v>
      </c>
      <c r="K1404">
        <v>37188667</v>
      </c>
      <c r="M1404">
        <v>6500000</v>
      </c>
      <c r="N1404">
        <v>70527</v>
      </c>
      <c r="Q1404" t="s">
        <v>5389</v>
      </c>
      <c r="R1404">
        <v>35000000</v>
      </c>
      <c r="S1404">
        <v>6448817</v>
      </c>
      <c r="T1404">
        <f t="shared" si="66"/>
        <v>-28551183</v>
      </c>
      <c r="U1404" s="54" t="str">
        <f t="shared" si="64"/>
        <v>NA</v>
      </c>
      <c r="V1404" s="24">
        <f t="shared" si="65"/>
        <v>-28551183</v>
      </c>
      <c r="W1404">
        <v>4.5999999999999996</v>
      </c>
    </row>
    <row r="1405" spans="10:23" x14ac:dyDescent="0.3">
      <c r="J1405">
        <v>12000000</v>
      </c>
      <c r="K1405">
        <v>54724272</v>
      </c>
      <c r="M1405">
        <v>10000000</v>
      </c>
      <c r="N1405">
        <v>11835</v>
      </c>
      <c r="Q1405" t="s">
        <v>5395</v>
      </c>
      <c r="R1405">
        <v>35000000</v>
      </c>
      <c r="S1405">
        <v>7458269</v>
      </c>
      <c r="T1405">
        <f t="shared" si="66"/>
        <v>-27541731</v>
      </c>
      <c r="U1405" s="54" t="str">
        <f t="shared" si="64"/>
        <v>NA</v>
      </c>
      <c r="V1405" s="24">
        <f t="shared" si="65"/>
        <v>-27541731</v>
      </c>
      <c r="W1405">
        <v>6.9</v>
      </c>
    </row>
    <row r="1406" spans="10:23" x14ac:dyDescent="0.3">
      <c r="J1406">
        <v>12000000</v>
      </c>
      <c r="K1406">
        <v>31597131</v>
      </c>
      <c r="M1406">
        <v>10000000</v>
      </c>
      <c r="N1406">
        <v>128486</v>
      </c>
      <c r="Q1406" t="s">
        <v>5397</v>
      </c>
      <c r="R1406">
        <v>35000000</v>
      </c>
      <c r="S1406">
        <v>4651977</v>
      </c>
      <c r="T1406">
        <f t="shared" si="66"/>
        <v>-30348023</v>
      </c>
      <c r="U1406" s="54" t="str">
        <f t="shared" si="64"/>
        <v>NA</v>
      </c>
      <c r="V1406" s="24">
        <f t="shared" si="65"/>
        <v>-30348023</v>
      </c>
      <c r="W1406">
        <v>6.9</v>
      </c>
    </row>
    <row r="1407" spans="10:23" x14ac:dyDescent="0.3">
      <c r="J1407">
        <v>12000000</v>
      </c>
      <c r="K1407">
        <v>31691811</v>
      </c>
      <c r="M1407">
        <v>9600000</v>
      </c>
      <c r="N1407">
        <v>2483955</v>
      </c>
      <c r="Q1407" t="s">
        <v>5399</v>
      </c>
      <c r="R1407">
        <v>35000000</v>
      </c>
      <c r="S1407">
        <v>4496583</v>
      </c>
      <c r="T1407">
        <f t="shared" si="66"/>
        <v>-30503417</v>
      </c>
      <c r="U1407" s="54" t="str">
        <f t="shared" si="64"/>
        <v>NA</v>
      </c>
      <c r="V1407" s="24">
        <f t="shared" si="65"/>
        <v>-30503417</v>
      </c>
      <c r="W1407">
        <v>8</v>
      </c>
    </row>
    <row r="1408" spans="10:23" x14ac:dyDescent="0.3">
      <c r="J1408">
        <v>12000000</v>
      </c>
      <c r="K1408">
        <v>31397498</v>
      </c>
      <c r="M1408">
        <v>8900000</v>
      </c>
      <c r="N1408">
        <v>225377</v>
      </c>
      <c r="Q1408" t="s">
        <v>5401</v>
      </c>
      <c r="R1408">
        <v>35000000</v>
      </c>
      <c r="S1408">
        <v>2221994</v>
      </c>
      <c r="T1408">
        <f t="shared" si="66"/>
        <v>-32778006</v>
      </c>
      <c r="U1408" s="54" t="str">
        <f t="shared" si="64"/>
        <v>NA</v>
      </c>
      <c r="V1408" s="24">
        <f t="shared" si="65"/>
        <v>-32778006</v>
      </c>
      <c r="W1408">
        <v>6.4</v>
      </c>
    </row>
    <row r="1409" spans="10:23" x14ac:dyDescent="0.3">
      <c r="J1409">
        <v>12000000</v>
      </c>
      <c r="K1409">
        <v>31179516</v>
      </c>
      <c r="M1409">
        <v>6000000</v>
      </c>
      <c r="N1409">
        <v>2600000</v>
      </c>
      <c r="Q1409" t="s">
        <v>5405</v>
      </c>
      <c r="R1409">
        <v>35000000</v>
      </c>
      <c r="S1409">
        <v>6592103</v>
      </c>
      <c r="T1409">
        <f t="shared" si="66"/>
        <v>-28407897</v>
      </c>
      <c r="U1409" s="54" t="str">
        <f t="shared" si="64"/>
        <v>NA</v>
      </c>
      <c r="V1409" s="24">
        <f t="shared" si="65"/>
        <v>-28407897</v>
      </c>
      <c r="W1409">
        <v>6.3</v>
      </c>
    </row>
    <row r="1410" spans="10:23" x14ac:dyDescent="0.3">
      <c r="J1410">
        <v>12000000</v>
      </c>
      <c r="K1410">
        <v>31155435</v>
      </c>
      <c r="M1410">
        <v>600000000</v>
      </c>
      <c r="N1410">
        <v>1602466</v>
      </c>
      <c r="Q1410" t="s">
        <v>5408</v>
      </c>
      <c r="R1410">
        <v>35000000</v>
      </c>
      <c r="S1410">
        <v>630779</v>
      </c>
      <c r="T1410">
        <f t="shared" si="66"/>
        <v>-34369221</v>
      </c>
      <c r="U1410" s="54" t="str">
        <f t="shared" si="64"/>
        <v>NA</v>
      </c>
      <c r="V1410" s="24">
        <f t="shared" si="65"/>
        <v>-34369221</v>
      </c>
      <c r="W1410">
        <v>6.8</v>
      </c>
    </row>
    <row r="1411" spans="10:23" x14ac:dyDescent="0.3">
      <c r="J1411">
        <v>12000000</v>
      </c>
      <c r="K1411">
        <v>27281507</v>
      </c>
      <c r="M1411">
        <v>7400000</v>
      </c>
      <c r="N1411">
        <v>3029870</v>
      </c>
      <c r="Q1411" t="s">
        <v>5413</v>
      </c>
      <c r="R1411">
        <v>34000000</v>
      </c>
      <c r="S1411">
        <v>102413606</v>
      </c>
      <c r="T1411">
        <f t="shared" si="66"/>
        <v>68413606</v>
      </c>
      <c r="U1411" s="54">
        <f t="shared" ref="U1411:U1474" si="67">IF(T1411&gt;0,T1411,"NA")</f>
        <v>68413606</v>
      </c>
      <c r="V1411" s="24" t="str">
        <f t="shared" ref="V1411:V1474" si="68">IF(T1411&lt;0,T1411,"NA")</f>
        <v>NA</v>
      </c>
      <c r="W1411">
        <v>6.8</v>
      </c>
    </row>
    <row r="1412" spans="10:23" x14ac:dyDescent="0.3">
      <c r="J1412">
        <v>12000000</v>
      </c>
      <c r="K1412">
        <v>25776062</v>
      </c>
      <c r="M1412">
        <v>7217600</v>
      </c>
      <c r="N1412">
        <v>3047539</v>
      </c>
      <c r="Q1412" t="s">
        <v>5417</v>
      </c>
      <c r="R1412">
        <v>35000000</v>
      </c>
      <c r="S1412">
        <v>10214013</v>
      </c>
      <c r="T1412">
        <f t="shared" ref="T1412:T1475" si="69">S1412-R1412</f>
        <v>-24785987</v>
      </c>
      <c r="U1412" s="54" t="str">
        <f t="shared" si="67"/>
        <v>NA</v>
      </c>
      <c r="V1412" s="24">
        <f t="shared" si="68"/>
        <v>-24785987</v>
      </c>
      <c r="W1412">
        <v>5.4</v>
      </c>
    </row>
    <row r="1413" spans="10:23" x14ac:dyDescent="0.3">
      <c r="J1413">
        <v>12000000</v>
      </c>
      <c r="K1413">
        <v>25240988</v>
      </c>
      <c r="M1413">
        <v>10000000</v>
      </c>
      <c r="N1413">
        <v>3571735</v>
      </c>
      <c r="Q1413" t="s">
        <v>5422</v>
      </c>
      <c r="R1413">
        <v>30000000</v>
      </c>
      <c r="S1413">
        <v>32000000</v>
      </c>
      <c r="T1413">
        <f t="shared" si="69"/>
        <v>2000000</v>
      </c>
      <c r="U1413" s="54">
        <f t="shared" si="67"/>
        <v>2000000</v>
      </c>
      <c r="V1413" s="24" t="str">
        <f t="shared" si="68"/>
        <v>NA</v>
      </c>
      <c r="W1413">
        <v>7.2</v>
      </c>
    </row>
    <row r="1414" spans="10:23" x14ac:dyDescent="0.3">
      <c r="J1414">
        <v>12000000</v>
      </c>
      <c r="K1414">
        <v>124868837</v>
      </c>
      <c r="M1414">
        <v>20000000</v>
      </c>
      <c r="N1414">
        <v>17804273</v>
      </c>
      <c r="Q1414" t="s">
        <v>5424</v>
      </c>
      <c r="R1414">
        <v>35000000</v>
      </c>
      <c r="S1414">
        <v>10139254</v>
      </c>
      <c r="T1414">
        <f t="shared" si="69"/>
        <v>-24860746</v>
      </c>
      <c r="U1414" s="54" t="str">
        <f t="shared" si="67"/>
        <v>NA</v>
      </c>
      <c r="V1414" s="24">
        <f t="shared" si="68"/>
        <v>-24860746</v>
      </c>
      <c r="W1414">
        <v>7.3</v>
      </c>
    </row>
    <row r="1415" spans="10:23" x14ac:dyDescent="0.3">
      <c r="J1415">
        <v>12000000</v>
      </c>
      <c r="K1415">
        <v>22905674</v>
      </c>
      <c r="M1415">
        <v>8500000</v>
      </c>
      <c r="N1415">
        <v>6047856</v>
      </c>
      <c r="Q1415" t="s">
        <v>5427</v>
      </c>
      <c r="R1415">
        <v>34000000</v>
      </c>
      <c r="S1415">
        <v>11227940</v>
      </c>
      <c r="T1415">
        <f t="shared" si="69"/>
        <v>-22772060</v>
      </c>
      <c r="U1415" s="54" t="str">
        <f t="shared" si="67"/>
        <v>NA</v>
      </c>
      <c r="V1415" s="24">
        <f t="shared" si="68"/>
        <v>-22772060</v>
      </c>
      <c r="W1415">
        <v>5.2</v>
      </c>
    </row>
    <row r="1416" spans="10:23" x14ac:dyDescent="0.3">
      <c r="J1416">
        <v>12000000</v>
      </c>
      <c r="K1416">
        <v>25277561</v>
      </c>
      <c r="M1416">
        <v>9000000</v>
      </c>
      <c r="N1416">
        <v>4681503</v>
      </c>
      <c r="Q1416" t="s">
        <v>5432</v>
      </c>
      <c r="R1416">
        <v>35000000</v>
      </c>
      <c r="S1416">
        <v>183125</v>
      </c>
      <c r="T1416">
        <f t="shared" si="69"/>
        <v>-34816875</v>
      </c>
      <c r="U1416" s="54" t="str">
        <f t="shared" si="67"/>
        <v>NA</v>
      </c>
      <c r="V1416" s="24">
        <f t="shared" si="68"/>
        <v>-34816875</v>
      </c>
      <c r="W1416">
        <v>5.5</v>
      </c>
    </row>
    <row r="1417" spans="10:23" x14ac:dyDescent="0.3">
      <c r="J1417">
        <v>12000000</v>
      </c>
      <c r="K1417">
        <v>21133087</v>
      </c>
      <c r="M1417">
        <v>8000000</v>
      </c>
      <c r="N1417">
        <v>4350774</v>
      </c>
      <c r="Q1417" t="s">
        <v>5435</v>
      </c>
      <c r="R1417">
        <v>34000000</v>
      </c>
      <c r="S1417">
        <v>15081783</v>
      </c>
      <c r="T1417">
        <f t="shared" si="69"/>
        <v>-18918217</v>
      </c>
      <c r="U1417" s="54" t="str">
        <f t="shared" si="67"/>
        <v>NA</v>
      </c>
      <c r="V1417" s="24">
        <f t="shared" si="68"/>
        <v>-18918217</v>
      </c>
      <c r="W1417">
        <v>7.7</v>
      </c>
    </row>
    <row r="1418" spans="10:23" x14ac:dyDescent="0.3">
      <c r="J1418">
        <v>12000000</v>
      </c>
      <c r="K1418">
        <v>37707719</v>
      </c>
      <c r="M1418">
        <v>9000000</v>
      </c>
      <c r="N1418">
        <v>2955039</v>
      </c>
      <c r="Q1418" t="s">
        <v>5442</v>
      </c>
      <c r="R1418">
        <v>34000000</v>
      </c>
      <c r="S1418">
        <v>37432299</v>
      </c>
      <c r="T1418">
        <f t="shared" si="69"/>
        <v>3432299</v>
      </c>
      <c r="U1418" s="54">
        <f t="shared" si="67"/>
        <v>3432299</v>
      </c>
      <c r="V1418" s="24" t="str">
        <f t="shared" si="68"/>
        <v>NA</v>
      </c>
      <c r="W1418">
        <v>7.1</v>
      </c>
    </row>
    <row r="1419" spans="10:23" x14ac:dyDescent="0.3">
      <c r="J1419">
        <v>9000000</v>
      </c>
      <c r="K1419">
        <v>18761993</v>
      </c>
      <c r="M1419">
        <v>9000000</v>
      </c>
      <c r="N1419">
        <v>1530535</v>
      </c>
      <c r="Q1419" t="s">
        <v>5448</v>
      </c>
      <c r="R1419">
        <v>34000000</v>
      </c>
      <c r="S1419">
        <v>10654581</v>
      </c>
      <c r="T1419">
        <f t="shared" si="69"/>
        <v>-23345419</v>
      </c>
      <c r="U1419" s="54" t="str">
        <f t="shared" si="67"/>
        <v>NA</v>
      </c>
      <c r="V1419" s="24">
        <f t="shared" si="68"/>
        <v>-23345419</v>
      </c>
      <c r="W1419">
        <v>5.3</v>
      </c>
    </row>
    <row r="1420" spans="10:23" x14ac:dyDescent="0.3">
      <c r="J1420">
        <v>12000000</v>
      </c>
      <c r="K1420">
        <v>18595716</v>
      </c>
      <c r="M1420">
        <v>9000000</v>
      </c>
      <c r="N1420">
        <v>4881867</v>
      </c>
      <c r="Q1420" t="s">
        <v>5451</v>
      </c>
      <c r="R1420">
        <v>34000000</v>
      </c>
      <c r="S1420">
        <v>6543194</v>
      </c>
      <c r="T1420">
        <f t="shared" si="69"/>
        <v>-27456806</v>
      </c>
      <c r="U1420" s="54" t="str">
        <f t="shared" si="67"/>
        <v>NA</v>
      </c>
      <c r="V1420" s="24">
        <f t="shared" si="68"/>
        <v>-27456806</v>
      </c>
      <c r="W1420">
        <v>5.6</v>
      </c>
    </row>
    <row r="1421" spans="10:23" x14ac:dyDescent="0.3">
      <c r="J1421">
        <v>12000000</v>
      </c>
      <c r="K1421">
        <v>31990064</v>
      </c>
      <c r="M1421">
        <v>400000000</v>
      </c>
      <c r="N1421">
        <v>454255</v>
      </c>
      <c r="Q1421" t="s">
        <v>5456</v>
      </c>
      <c r="R1421">
        <v>35000000</v>
      </c>
      <c r="S1421">
        <v>13101142</v>
      </c>
      <c r="T1421">
        <f t="shared" si="69"/>
        <v>-21898858</v>
      </c>
      <c r="U1421" s="54" t="str">
        <f t="shared" si="67"/>
        <v>NA</v>
      </c>
      <c r="V1421" s="24">
        <f t="shared" si="68"/>
        <v>-21898858</v>
      </c>
      <c r="W1421">
        <v>5.7</v>
      </c>
    </row>
    <row r="1422" spans="10:23" x14ac:dyDescent="0.3">
      <c r="J1422">
        <v>12000000</v>
      </c>
      <c r="K1422">
        <v>17613460</v>
      </c>
      <c r="M1422">
        <v>9000000</v>
      </c>
      <c r="N1422">
        <v>349618</v>
      </c>
      <c r="Q1422" t="s">
        <v>5458</v>
      </c>
      <c r="R1422">
        <v>35000000</v>
      </c>
      <c r="S1422">
        <v>8324748</v>
      </c>
      <c r="T1422">
        <f t="shared" si="69"/>
        <v>-26675252</v>
      </c>
      <c r="U1422" s="54" t="str">
        <f t="shared" si="67"/>
        <v>NA</v>
      </c>
      <c r="V1422" s="24">
        <f t="shared" si="68"/>
        <v>-26675252</v>
      </c>
      <c r="W1422">
        <v>7.1</v>
      </c>
    </row>
    <row r="1423" spans="10:23" x14ac:dyDescent="0.3">
      <c r="J1423">
        <v>13000000</v>
      </c>
      <c r="K1423">
        <v>21088568</v>
      </c>
      <c r="M1423">
        <v>9000000</v>
      </c>
      <c r="N1423">
        <v>112935</v>
      </c>
      <c r="Q1423" t="s">
        <v>5463</v>
      </c>
      <c r="R1423">
        <v>40000000</v>
      </c>
      <c r="S1423">
        <v>141340178</v>
      </c>
      <c r="T1423">
        <f t="shared" si="69"/>
        <v>101340178</v>
      </c>
      <c r="U1423" s="54">
        <f t="shared" si="67"/>
        <v>101340178</v>
      </c>
      <c r="V1423" s="24" t="str">
        <f t="shared" si="68"/>
        <v>NA</v>
      </c>
      <c r="W1423">
        <v>7.6</v>
      </c>
    </row>
    <row r="1424" spans="10:23" x14ac:dyDescent="0.3">
      <c r="J1424">
        <v>12000000</v>
      </c>
      <c r="K1424">
        <v>17292381</v>
      </c>
      <c r="M1424">
        <v>9000000</v>
      </c>
      <c r="N1424">
        <v>883887</v>
      </c>
      <c r="Q1424" t="s">
        <v>5465</v>
      </c>
      <c r="R1424">
        <v>33000000</v>
      </c>
      <c r="S1424">
        <v>51758599</v>
      </c>
      <c r="T1424">
        <f t="shared" si="69"/>
        <v>18758599</v>
      </c>
      <c r="U1424" s="54">
        <f t="shared" si="67"/>
        <v>18758599</v>
      </c>
      <c r="V1424" s="24" t="str">
        <f t="shared" si="68"/>
        <v>NA</v>
      </c>
      <c r="W1424">
        <v>5.5</v>
      </c>
    </row>
    <row r="1425" spans="10:23" x14ac:dyDescent="0.3">
      <c r="J1425">
        <v>12000000</v>
      </c>
      <c r="K1425">
        <v>16300302</v>
      </c>
      <c r="M1425">
        <v>11400000</v>
      </c>
      <c r="N1425">
        <v>13751</v>
      </c>
      <c r="Q1425" t="s">
        <v>5467</v>
      </c>
      <c r="R1425">
        <v>30000000</v>
      </c>
      <c r="S1425">
        <v>117559438</v>
      </c>
      <c r="T1425">
        <f t="shared" si="69"/>
        <v>87559438</v>
      </c>
      <c r="U1425" s="54">
        <f t="shared" si="67"/>
        <v>87559438</v>
      </c>
      <c r="V1425" s="24" t="str">
        <f t="shared" si="68"/>
        <v>NA</v>
      </c>
      <c r="W1425">
        <v>5.0999999999999996</v>
      </c>
    </row>
    <row r="1426" spans="10:23" x14ac:dyDescent="0.3">
      <c r="J1426">
        <v>12000000</v>
      </c>
      <c r="K1426">
        <v>27829874</v>
      </c>
      <c r="M1426">
        <v>45000000</v>
      </c>
      <c r="N1426">
        <v>145109</v>
      </c>
      <c r="Q1426" t="s">
        <v>5470</v>
      </c>
      <c r="R1426">
        <v>34000000</v>
      </c>
      <c r="S1426">
        <v>4091</v>
      </c>
      <c r="T1426">
        <f t="shared" si="69"/>
        <v>-33995909</v>
      </c>
      <c r="U1426" s="54" t="str">
        <f t="shared" si="67"/>
        <v>NA</v>
      </c>
      <c r="V1426" s="24">
        <f t="shared" si="68"/>
        <v>-33995909</v>
      </c>
      <c r="W1426">
        <v>6.3</v>
      </c>
    </row>
    <row r="1427" spans="10:23" x14ac:dyDescent="0.3">
      <c r="J1427">
        <v>12000000</v>
      </c>
      <c r="K1427">
        <v>12902790</v>
      </c>
      <c r="M1427">
        <v>9000000</v>
      </c>
      <c r="N1427">
        <v>1046166</v>
      </c>
      <c r="Q1427" t="s">
        <v>5477</v>
      </c>
      <c r="R1427">
        <v>30000000</v>
      </c>
      <c r="S1427">
        <v>21426805</v>
      </c>
      <c r="T1427">
        <f t="shared" si="69"/>
        <v>-8573195</v>
      </c>
      <c r="U1427" s="54" t="str">
        <f t="shared" si="67"/>
        <v>NA</v>
      </c>
      <c r="V1427" s="24">
        <f t="shared" si="68"/>
        <v>-8573195</v>
      </c>
      <c r="W1427">
        <v>4.9000000000000004</v>
      </c>
    </row>
    <row r="1428" spans="10:23" x14ac:dyDescent="0.3">
      <c r="J1428">
        <v>12000000</v>
      </c>
      <c r="K1428">
        <v>15294553</v>
      </c>
      <c r="M1428">
        <v>9000000</v>
      </c>
      <c r="N1428">
        <v>162</v>
      </c>
      <c r="Q1428" t="s">
        <v>5482</v>
      </c>
      <c r="R1428">
        <v>33000000</v>
      </c>
      <c r="S1428">
        <v>35057332</v>
      </c>
      <c r="T1428">
        <f t="shared" si="69"/>
        <v>2057332</v>
      </c>
      <c r="U1428" s="54">
        <f t="shared" si="67"/>
        <v>2057332</v>
      </c>
      <c r="V1428" s="24" t="str">
        <f t="shared" si="68"/>
        <v>NA</v>
      </c>
      <c r="W1428">
        <v>6.5</v>
      </c>
    </row>
    <row r="1429" spans="10:23" x14ac:dyDescent="0.3">
      <c r="J1429">
        <v>12000000</v>
      </c>
      <c r="K1429">
        <v>22331028</v>
      </c>
      <c r="M1429">
        <v>22000000</v>
      </c>
      <c r="N1429">
        <v>4273372</v>
      </c>
      <c r="Q1429" t="s">
        <v>5487</v>
      </c>
      <c r="R1429">
        <v>33000000</v>
      </c>
      <c r="S1429">
        <v>34014398</v>
      </c>
      <c r="T1429">
        <f t="shared" si="69"/>
        <v>1014398</v>
      </c>
      <c r="U1429" s="54">
        <f t="shared" si="67"/>
        <v>1014398</v>
      </c>
      <c r="V1429" s="24" t="str">
        <f t="shared" si="68"/>
        <v>NA</v>
      </c>
      <c r="W1429">
        <v>5.6</v>
      </c>
    </row>
    <row r="1430" spans="10:23" x14ac:dyDescent="0.3">
      <c r="J1430">
        <v>12000000</v>
      </c>
      <c r="K1430">
        <v>91443253</v>
      </c>
      <c r="M1430">
        <v>8500000</v>
      </c>
      <c r="N1430">
        <v>4440055</v>
      </c>
      <c r="Q1430" t="s">
        <v>5490</v>
      </c>
      <c r="R1430">
        <v>33000000</v>
      </c>
      <c r="S1430">
        <v>28927720</v>
      </c>
      <c r="T1430">
        <f t="shared" si="69"/>
        <v>-4072280</v>
      </c>
      <c r="U1430" s="54" t="str">
        <f t="shared" si="67"/>
        <v>NA</v>
      </c>
      <c r="V1430" s="24">
        <f t="shared" si="68"/>
        <v>-4072280</v>
      </c>
      <c r="W1430">
        <v>5.3</v>
      </c>
    </row>
    <row r="1431" spans="10:23" x14ac:dyDescent="0.3">
      <c r="J1431">
        <v>6000000</v>
      </c>
      <c r="K1431">
        <v>30093107</v>
      </c>
      <c r="M1431">
        <v>12000000</v>
      </c>
      <c r="N1431">
        <v>4018695</v>
      </c>
      <c r="Q1431" t="s">
        <v>5494</v>
      </c>
      <c r="R1431">
        <v>33000000</v>
      </c>
      <c r="S1431">
        <v>33682273</v>
      </c>
      <c r="T1431">
        <f t="shared" si="69"/>
        <v>682273</v>
      </c>
      <c r="U1431" s="54">
        <f t="shared" si="67"/>
        <v>682273</v>
      </c>
      <c r="V1431" s="24" t="str">
        <f t="shared" si="68"/>
        <v>NA</v>
      </c>
      <c r="W1431">
        <v>6.5</v>
      </c>
    </row>
    <row r="1432" spans="10:23" x14ac:dyDescent="0.3">
      <c r="J1432">
        <v>11500000</v>
      </c>
      <c r="K1432">
        <v>57469179</v>
      </c>
      <c r="M1432">
        <v>9000000</v>
      </c>
      <c r="N1432">
        <v>6262942</v>
      </c>
      <c r="Q1432" t="s">
        <v>5499</v>
      </c>
      <c r="R1432">
        <v>10000000</v>
      </c>
      <c r="S1432">
        <v>4280577</v>
      </c>
      <c r="T1432">
        <f t="shared" si="69"/>
        <v>-5719423</v>
      </c>
      <c r="U1432" s="54" t="str">
        <f t="shared" si="67"/>
        <v>NA</v>
      </c>
      <c r="V1432" s="24">
        <f t="shared" si="68"/>
        <v>-5719423</v>
      </c>
      <c r="W1432">
        <v>6.8</v>
      </c>
    </row>
    <row r="1433" spans="10:23" x14ac:dyDescent="0.3">
      <c r="J1433">
        <v>11000000</v>
      </c>
      <c r="K1433">
        <v>148170000</v>
      </c>
      <c r="M1433">
        <v>8000000</v>
      </c>
      <c r="N1433">
        <v>1997807</v>
      </c>
      <c r="Q1433" t="s">
        <v>5502</v>
      </c>
      <c r="R1433">
        <v>30000000</v>
      </c>
      <c r="S1433">
        <v>17120019</v>
      </c>
      <c r="T1433">
        <f t="shared" si="69"/>
        <v>-12879981</v>
      </c>
      <c r="U1433" s="54" t="str">
        <f t="shared" si="67"/>
        <v>NA</v>
      </c>
      <c r="V1433" s="24">
        <f t="shared" si="68"/>
        <v>-12879981</v>
      </c>
      <c r="W1433">
        <v>6.5</v>
      </c>
    </row>
    <row r="1434" spans="10:23" x14ac:dyDescent="0.3">
      <c r="J1434">
        <v>11000000</v>
      </c>
      <c r="K1434">
        <v>460935665</v>
      </c>
      <c r="M1434">
        <v>8500000</v>
      </c>
      <c r="N1434">
        <v>140244</v>
      </c>
      <c r="Q1434" t="s">
        <v>5506</v>
      </c>
      <c r="R1434">
        <v>38000000</v>
      </c>
      <c r="S1434">
        <v>8406264</v>
      </c>
      <c r="T1434">
        <f t="shared" si="69"/>
        <v>-29593736</v>
      </c>
      <c r="U1434" s="54" t="str">
        <f t="shared" si="67"/>
        <v>NA</v>
      </c>
      <c r="V1434" s="24">
        <f t="shared" si="68"/>
        <v>-29593736</v>
      </c>
      <c r="W1434">
        <v>6</v>
      </c>
    </row>
    <row r="1435" spans="10:23" x14ac:dyDescent="0.3">
      <c r="J1435">
        <v>11500000</v>
      </c>
      <c r="K1435">
        <v>35537564</v>
      </c>
      <c r="M1435">
        <v>8550000</v>
      </c>
      <c r="N1435">
        <v>4992159</v>
      </c>
      <c r="Q1435" t="s">
        <v>5508</v>
      </c>
      <c r="R1435">
        <v>32500000</v>
      </c>
      <c r="S1435">
        <v>309125409</v>
      </c>
      <c r="T1435">
        <f t="shared" si="69"/>
        <v>276625409</v>
      </c>
      <c r="U1435" s="54">
        <f t="shared" si="67"/>
        <v>276625409</v>
      </c>
      <c r="V1435" s="24" t="str">
        <f t="shared" si="68"/>
        <v>NA</v>
      </c>
      <c r="W1435">
        <v>8.4</v>
      </c>
    </row>
    <row r="1436" spans="10:23" x14ac:dyDescent="0.3">
      <c r="J1436">
        <v>11000000</v>
      </c>
      <c r="K1436">
        <v>111722000</v>
      </c>
      <c r="M1436">
        <v>8000000</v>
      </c>
      <c r="N1436">
        <v>4692814</v>
      </c>
      <c r="Q1436" t="s">
        <v>5512</v>
      </c>
      <c r="R1436">
        <v>30000000</v>
      </c>
      <c r="S1436">
        <v>10955425</v>
      </c>
      <c r="T1436">
        <f t="shared" si="69"/>
        <v>-19044575</v>
      </c>
      <c r="U1436" s="54" t="str">
        <f t="shared" si="67"/>
        <v>NA</v>
      </c>
      <c r="V1436" s="24">
        <f t="shared" si="68"/>
        <v>-19044575</v>
      </c>
      <c r="W1436">
        <v>6</v>
      </c>
    </row>
    <row r="1437" spans="10:23" x14ac:dyDescent="0.3">
      <c r="J1437">
        <v>11000000</v>
      </c>
      <c r="K1437">
        <v>90556401</v>
      </c>
      <c r="M1437">
        <v>8000000</v>
      </c>
      <c r="N1437">
        <v>5018450</v>
      </c>
      <c r="Q1437" t="s">
        <v>5516</v>
      </c>
      <c r="R1437">
        <v>32000000</v>
      </c>
      <c r="S1437">
        <v>34180954</v>
      </c>
      <c r="T1437">
        <f t="shared" si="69"/>
        <v>2180954</v>
      </c>
      <c r="U1437" s="54">
        <f t="shared" si="67"/>
        <v>2180954</v>
      </c>
      <c r="V1437" s="24" t="str">
        <f t="shared" si="68"/>
        <v>NA</v>
      </c>
      <c r="W1437">
        <v>7.6</v>
      </c>
    </row>
    <row r="1438" spans="10:23" x14ac:dyDescent="0.3">
      <c r="J1438">
        <v>25000000</v>
      </c>
      <c r="K1438">
        <v>93571803</v>
      </c>
      <c r="M1438">
        <v>8000000</v>
      </c>
      <c r="N1438">
        <v>3442820</v>
      </c>
      <c r="Q1438" t="s">
        <v>5520</v>
      </c>
      <c r="R1438">
        <v>33000000</v>
      </c>
      <c r="S1438">
        <v>173381405</v>
      </c>
      <c r="T1438">
        <f t="shared" si="69"/>
        <v>140381405</v>
      </c>
      <c r="U1438" s="54">
        <f t="shared" si="67"/>
        <v>140381405</v>
      </c>
      <c r="V1438" s="24" t="str">
        <f t="shared" si="68"/>
        <v>NA</v>
      </c>
      <c r="W1438">
        <v>6.9</v>
      </c>
    </row>
    <row r="1439" spans="10:23" x14ac:dyDescent="0.3">
      <c r="J1439">
        <v>11000000</v>
      </c>
      <c r="K1439">
        <v>52929168</v>
      </c>
      <c r="M1439">
        <v>10000000</v>
      </c>
      <c r="N1439">
        <v>3205244</v>
      </c>
      <c r="Q1439" t="s">
        <v>5522</v>
      </c>
      <c r="R1439">
        <v>32000000</v>
      </c>
      <c r="S1439">
        <v>104632573</v>
      </c>
      <c r="T1439">
        <f t="shared" si="69"/>
        <v>72632573</v>
      </c>
      <c r="U1439" s="54">
        <f t="shared" si="67"/>
        <v>72632573</v>
      </c>
      <c r="V1439" s="24" t="str">
        <f t="shared" si="68"/>
        <v>NA</v>
      </c>
      <c r="W1439">
        <v>6.4</v>
      </c>
    </row>
    <row r="1440" spans="10:23" x14ac:dyDescent="0.3">
      <c r="J1440">
        <v>11000000</v>
      </c>
      <c r="K1440">
        <v>50461335</v>
      </c>
      <c r="M1440">
        <v>8000000</v>
      </c>
      <c r="N1440">
        <v>3076425</v>
      </c>
      <c r="Q1440" t="s">
        <v>5526</v>
      </c>
      <c r="R1440">
        <v>35000000</v>
      </c>
      <c r="S1440">
        <v>81150692</v>
      </c>
      <c r="T1440">
        <f t="shared" si="69"/>
        <v>46150692</v>
      </c>
      <c r="U1440" s="54">
        <f t="shared" si="67"/>
        <v>46150692</v>
      </c>
      <c r="V1440" s="24" t="str">
        <f t="shared" si="68"/>
        <v>NA</v>
      </c>
      <c r="W1440">
        <v>5.0999999999999996</v>
      </c>
    </row>
    <row r="1441" spans="10:23" x14ac:dyDescent="0.3">
      <c r="J1441">
        <v>11000000</v>
      </c>
      <c r="K1441">
        <v>49797148</v>
      </c>
      <c r="M1441">
        <v>8000000</v>
      </c>
      <c r="N1441">
        <v>2275557</v>
      </c>
      <c r="Q1441" t="s">
        <v>5528</v>
      </c>
      <c r="R1441">
        <v>32000000</v>
      </c>
      <c r="S1441">
        <v>60328558</v>
      </c>
      <c r="T1441">
        <f t="shared" si="69"/>
        <v>28328558</v>
      </c>
      <c r="U1441" s="54">
        <f t="shared" si="67"/>
        <v>28328558</v>
      </c>
      <c r="V1441" s="24" t="str">
        <f t="shared" si="68"/>
        <v>NA</v>
      </c>
      <c r="W1441">
        <v>7</v>
      </c>
    </row>
    <row r="1442" spans="10:23" x14ac:dyDescent="0.3">
      <c r="J1442">
        <v>13000000</v>
      </c>
      <c r="K1442">
        <v>46563158</v>
      </c>
      <c r="M1442">
        <v>8000000</v>
      </c>
      <c r="N1442">
        <v>1789892</v>
      </c>
      <c r="Q1442" t="s">
        <v>5530</v>
      </c>
      <c r="R1442">
        <v>32000000</v>
      </c>
      <c r="S1442">
        <v>80197993</v>
      </c>
      <c r="T1442">
        <f t="shared" si="69"/>
        <v>48197993</v>
      </c>
      <c r="U1442" s="54">
        <f t="shared" si="67"/>
        <v>48197993</v>
      </c>
      <c r="V1442" s="24" t="str">
        <f t="shared" si="68"/>
        <v>NA</v>
      </c>
      <c r="W1442">
        <v>5.7</v>
      </c>
    </row>
    <row r="1443" spans="10:23" x14ac:dyDescent="0.3">
      <c r="J1443">
        <v>11000000</v>
      </c>
      <c r="K1443">
        <v>41227069</v>
      </c>
      <c r="M1443">
        <v>8000000</v>
      </c>
      <c r="N1443">
        <v>6350058</v>
      </c>
      <c r="Q1443" t="s">
        <v>5534</v>
      </c>
      <c r="R1443">
        <v>32500000</v>
      </c>
      <c r="S1443">
        <v>169076745</v>
      </c>
      <c r="T1443">
        <f t="shared" si="69"/>
        <v>136576745</v>
      </c>
      <c r="U1443" s="54">
        <f t="shared" si="67"/>
        <v>136576745</v>
      </c>
      <c r="V1443" s="24" t="str">
        <f t="shared" si="68"/>
        <v>NA</v>
      </c>
      <c r="W1443">
        <v>6.8</v>
      </c>
    </row>
    <row r="1444" spans="10:23" x14ac:dyDescent="0.3">
      <c r="J1444">
        <v>11000000</v>
      </c>
      <c r="K1444">
        <v>39025000</v>
      </c>
      <c r="M1444">
        <v>7200000</v>
      </c>
      <c r="N1444">
        <v>1094798</v>
      </c>
      <c r="Q1444" t="s">
        <v>5538</v>
      </c>
      <c r="R1444">
        <v>32000000</v>
      </c>
      <c r="S1444">
        <v>101470202</v>
      </c>
      <c r="T1444">
        <f t="shared" si="69"/>
        <v>69470202</v>
      </c>
      <c r="U1444" s="54">
        <f t="shared" si="67"/>
        <v>69470202</v>
      </c>
      <c r="V1444" s="24" t="str">
        <f t="shared" si="68"/>
        <v>NA</v>
      </c>
      <c r="W1444">
        <v>6.7</v>
      </c>
    </row>
    <row r="1445" spans="10:23" x14ac:dyDescent="0.3">
      <c r="J1445">
        <v>10500000</v>
      </c>
      <c r="K1445">
        <v>38201895</v>
      </c>
      <c r="M1445">
        <v>8000000</v>
      </c>
      <c r="N1445">
        <v>1071240</v>
      </c>
      <c r="Q1445" t="s">
        <v>5540</v>
      </c>
      <c r="R1445">
        <v>29000000</v>
      </c>
      <c r="S1445">
        <v>50041732</v>
      </c>
      <c r="T1445">
        <f t="shared" si="69"/>
        <v>21041732</v>
      </c>
      <c r="U1445" s="54">
        <f t="shared" si="67"/>
        <v>21041732</v>
      </c>
      <c r="V1445" s="24" t="str">
        <f t="shared" si="68"/>
        <v>NA</v>
      </c>
      <c r="W1445">
        <v>6.2</v>
      </c>
    </row>
    <row r="1446" spans="10:23" x14ac:dyDescent="0.3">
      <c r="J1446">
        <v>11000000</v>
      </c>
      <c r="K1446">
        <v>27669413</v>
      </c>
      <c r="M1446">
        <v>8000000</v>
      </c>
      <c r="N1446">
        <v>532190</v>
      </c>
      <c r="Q1446" t="s">
        <v>5543</v>
      </c>
      <c r="R1446">
        <v>32000000</v>
      </c>
      <c r="S1446">
        <v>48814909</v>
      </c>
      <c r="T1446">
        <f t="shared" si="69"/>
        <v>16814909</v>
      </c>
      <c r="U1446" s="54">
        <f t="shared" si="67"/>
        <v>16814909</v>
      </c>
      <c r="V1446" s="24" t="str">
        <f t="shared" si="68"/>
        <v>NA</v>
      </c>
      <c r="W1446">
        <v>7.2</v>
      </c>
    </row>
    <row r="1447" spans="10:23" x14ac:dyDescent="0.3">
      <c r="J1447">
        <v>11000000</v>
      </c>
      <c r="K1447">
        <v>37766350</v>
      </c>
      <c r="M1447">
        <v>6500000</v>
      </c>
      <c r="N1447">
        <v>686383</v>
      </c>
      <c r="Q1447" t="s">
        <v>5545</v>
      </c>
      <c r="R1447">
        <v>20000000</v>
      </c>
      <c r="S1447">
        <v>57744720</v>
      </c>
      <c r="T1447">
        <f t="shared" si="69"/>
        <v>37744720</v>
      </c>
      <c r="U1447" s="54">
        <f t="shared" si="67"/>
        <v>37744720</v>
      </c>
      <c r="V1447" s="24" t="str">
        <f t="shared" si="68"/>
        <v>NA</v>
      </c>
      <c r="W1447">
        <v>6.2</v>
      </c>
    </row>
    <row r="1448" spans="10:23" x14ac:dyDescent="0.3">
      <c r="J1448">
        <v>11000000</v>
      </c>
      <c r="K1448">
        <v>23978402</v>
      </c>
      <c r="M1448">
        <v>8000000</v>
      </c>
      <c r="N1448">
        <v>568695</v>
      </c>
      <c r="Q1448" t="s">
        <v>5548</v>
      </c>
      <c r="R1448">
        <v>35000000</v>
      </c>
      <c r="S1448">
        <v>21784432</v>
      </c>
      <c r="T1448">
        <f t="shared" si="69"/>
        <v>-13215568</v>
      </c>
      <c r="U1448" s="54" t="str">
        <f t="shared" si="67"/>
        <v>NA</v>
      </c>
      <c r="V1448" s="24">
        <f t="shared" si="68"/>
        <v>-13215568</v>
      </c>
      <c r="W1448">
        <v>5.6</v>
      </c>
    </row>
    <row r="1449" spans="10:23" x14ac:dyDescent="0.3">
      <c r="J1449">
        <v>12000000</v>
      </c>
      <c r="K1449">
        <v>21370057</v>
      </c>
      <c r="M1449">
        <v>8000000</v>
      </c>
      <c r="N1449">
        <v>398420</v>
      </c>
      <c r="Q1449" t="s">
        <v>5551</v>
      </c>
      <c r="R1449">
        <v>32000000</v>
      </c>
      <c r="S1449">
        <v>37911876</v>
      </c>
      <c r="T1449">
        <f t="shared" si="69"/>
        <v>5911876</v>
      </c>
      <c r="U1449" s="54">
        <f t="shared" si="67"/>
        <v>5911876</v>
      </c>
      <c r="V1449" s="24" t="str">
        <f t="shared" si="68"/>
        <v>NA</v>
      </c>
      <c r="W1449">
        <v>4.4000000000000004</v>
      </c>
    </row>
    <row r="1450" spans="10:23" x14ac:dyDescent="0.3">
      <c r="J1450">
        <v>11000000</v>
      </c>
      <c r="K1450">
        <v>38317535</v>
      </c>
      <c r="M1450">
        <v>8000000</v>
      </c>
      <c r="N1450">
        <v>336456</v>
      </c>
      <c r="Q1450" t="s">
        <v>5554</v>
      </c>
      <c r="R1450">
        <v>32000000</v>
      </c>
      <c r="S1450">
        <v>54696902</v>
      </c>
      <c r="T1450">
        <f t="shared" si="69"/>
        <v>22696902</v>
      </c>
      <c r="U1450" s="54">
        <f t="shared" si="67"/>
        <v>22696902</v>
      </c>
      <c r="V1450" s="24" t="str">
        <f t="shared" si="68"/>
        <v>NA</v>
      </c>
      <c r="W1450">
        <v>7.5</v>
      </c>
    </row>
    <row r="1451" spans="10:23" x14ac:dyDescent="0.3">
      <c r="J1451">
        <v>11000000</v>
      </c>
      <c r="K1451">
        <v>13903262</v>
      </c>
      <c r="M1451">
        <v>8000000</v>
      </c>
      <c r="N1451">
        <v>298110</v>
      </c>
      <c r="Q1451" t="s">
        <v>5558</v>
      </c>
      <c r="R1451">
        <v>32000000</v>
      </c>
      <c r="S1451">
        <v>36733909</v>
      </c>
      <c r="T1451">
        <f t="shared" si="69"/>
        <v>4733909</v>
      </c>
      <c r="U1451" s="54">
        <f t="shared" si="67"/>
        <v>4733909</v>
      </c>
      <c r="V1451" s="24" t="str">
        <f t="shared" si="68"/>
        <v>NA</v>
      </c>
      <c r="W1451">
        <v>7.1</v>
      </c>
    </row>
    <row r="1452" spans="10:23" x14ac:dyDescent="0.3">
      <c r="J1452">
        <v>11000000</v>
      </c>
      <c r="K1452">
        <v>13592872</v>
      </c>
      <c r="M1452">
        <v>8000000</v>
      </c>
      <c r="N1452">
        <v>127144</v>
      </c>
      <c r="Q1452" t="s">
        <v>5563</v>
      </c>
      <c r="R1452">
        <v>32000000</v>
      </c>
      <c r="S1452">
        <v>35063732</v>
      </c>
      <c r="T1452">
        <f t="shared" si="69"/>
        <v>3063732</v>
      </c>
      <c r="U1452" s="54">
        <f t="shared" si="67"/>
        <v>3063732</v>
      </c>
      <c r="V1452" s="24" t="str">
        <f t="shared" si="68"/>
        <v>NA</v>
      </c>
      <c r="W1452">
        <v>6.4</v>
      </c>
    </row>
    <row r="1453" spans="10:23" x14ac:dyDescent="0.3">
      <c r="J1453">
        <v>11000000</v>
      </c>
      <c r="K1453">
        <v>18381787</v>
      </c>
      <c r="M1453">
        <v>8000000</v>
      </c>
      <c r="N1453">
        <v>117190</v>
      </c>
      <c r="Q1453" t="s">
        <v>5566</v>
      </c>
      <c r="R1453">
        <v>33000000</v>
      </c>
      <c r="S1453">
        <v>99462</v>
      </c>
      <c r="T1453">
        <f t="shared" si="69"/>
        <v>-32900538</v>
      </c>
      <c r="U1453" s="54" t="str">
        <f t="shared" si="67"/>
        <v>NA</v>
      </c>
      <c r="V1453" s="24">
        <f t="shared" si="68"/>
        <v>-32900538</v>
      </c>
      <c r="W1453">
        <v>7.1</v>
      </c>
    </row>
    <row r="1454" spans="10:23" x14ac:dyDescent="0.3">
      <c r="J1454">
        <v>11000000</v>
      </c>
      <c r="K1454">
        <v>13558739</v>
      </c>
      <c r="M1454">
        <v>8000000</v>
      </c>
      <c r="N1454">
        <v>108662</v>
      </c>
      <c r="Q1454" t="s">
        <v>5570</v>
      </c>
      <c r="R1454">
        <v>32000000</v>
      </c>
      <c r="S1454">
        <v>32701088</v>
      </c>
      <c r="T1454">
        <f t="shared" si="69"/>
        <v>701088</v>
      </c>
      <c r="U1454" s="54">
        <f t="shared" si="67"/>
        <v>701088</v>
      </c>
      <c r="V1454" s="24" t="str">
        <f t="shared" si="68"/>
        <v>NA</v>
      </c>
      <c r="W1454">
        <v>6.9</v>
      </c>
    </row>
    <row r="1455" spans="10:23" x14ac:dyDescent="0.3">
      <c r="J1455">
        <v>11000000</v>
      </c>
      <c r="K1455">
        <v>13103828</v>
      </c>
      <c r="M1455">
        <v>8000000</v>
      </c>
      <c r="N1455">
        <v>53481</v>
      </c>
      <c r="Q1455" t="s">
        <v>5574</v>
      </c>
      <c r="R1455">
        <v>32000000</v>
      </c>
      <c r="S1455">
        <v>31493782</v>
      </c>
      <c r="T1455">
        <f t="shared" si="69"/>
        <v>-506218</v>
      </c>
      <c r="U1455" s="54" t="str">
        <f t="shared" si="67"/>
        <v>NA</v>
      </c>
      <c r="V1455" s="24">
        <f t="shared" si="68"/>
        <v>-506218</v>
      </c>
      <c r="W1455">
        <v>7.5</v>
      </c>
    </row>
    <row r="1456" spans="10:23" x14ac:dyDescent="0.3">
      <c r="J1456">
        <v>11000000</v>
      </c>
      <c r="K1456">
        <v>33305037</v>
      </c>
      <c r="M1456">
        <v>50000000</v>
      </c>
      <c r="N1456">
        <v>23106</v>
      </c>
      <c r="Q1456" t="s">
        <v>5577</v>
      </c>
      <c r="R1456">
        <v>32000000</v>
      </c>
      <c r="S1456">
        <v>43095600</v>
      </c>
      <c r="T1456">
        <f t="shared" si="69"/>
        <v>11095600</v>
      </c>
      <c r="U1456" s="54">
        <f t="shared" si="67"/>
        <v>11095600</v>
      </c>
      <c r="V1456" s="24" t="str">
        <f t="shared" si="68"/>
        <v>NA</v>
      </c>
      <c r="W1456">
        <v>6.3</v>
      </c>
    </row>
    <row r="1457" spans="10:23" x14ac:dyDescent="0.3">
      <c r="J1457">
        <v>11000000</v>
      </c>
      <c r="K1457">
        <v>13214255</v>
      </c>
      <c r="M1457">
        <v>8000000</v>
      </c>
      <c r="N1457">
        <v>52961</v>
      </c>
      <c r="Q1457" t="s">
        <v>5579</v>
      </c>
      <c r="R1457">
        <v>32000000</v>
      </c>
      <c r="S1457">
        <v>18636537</v>
      </c>
      <c r="T1457">
        <f t="shared" si="69"/>
        <v>-13363463</v>
      </c>
      <c r="U1457" s="54" t="str">
        <f t="shared" si="67"/>
        <v>NA</v>
      </c>
      <c r="V1457" s="24">
        <f t="shared" si="68"/>
        <v>-13363463</v>
      </c>
      <c r="W1457">
        <v>6.4</v>
      </c>
    </row>
    <row r="1458" spans="10:23" x14ac:dyDescent="0.3">
      <c r="J1458">
        <v>5000000</v>
      </c>
      <c r="K1458">
        <v>16017403</v>
      </c>
      <c r="M1458">
        <v>1100000000</v>
      </c>
      <c r="N1458">
        <v>439162</v>
      </c>
      <c r="Q1458" t="s">
        <v>5583</v>
      </c>
      <c r="R1458">
        <v>28000000</v>
      </c>
      <c r="S1458">
        <v>17848322</v>
      </c>
      <c r="T1458">
        <f t="shared" si="69"/>
        <v>-10151678</v>
      </c>
      <c r="U1458" s="54" t="str">
        <f t="shared" si="67"/>
        <v>NA</v>
      </c>
      <c r="V1458" s="24">
        <f t="shared" si="68"/>
        <v>-10151678</v>
      </c>
      <c r="W1458">
        <v>5.9</v>
      </c>
    </row>
    <row r="1459" spans="10:23" x14ac:dyDescent="0.3">
      <c r="J1459">
        <v>10800000</v>
      </c>
      <c r="K1459">
        <v>56729973</v>
      </c>
      <c r="M1459">
        <v>7900000</v>
      </c>
      <c r="N1459">
        <v>671240</v>
      </c>
      <c r="Q1459" t="s">
        <v>5588</v>
      </c>
      <c r="R1459">
        <v>55000000</v>
      </c>
      <c r="S1459">
        <v>16640210</v>
      </c>
      <c r="T1459">
        <f t="shared" si="69"/>
        <v>-38359790</v>
      </c>
      <c r="U1459" s="54" t="str">
        <f t="shared" si="67"/>
        <v>NA</v>
      </c>
      <c r="V1459" s="24">
        <f t="shared" si="68"/>
        <v>-38359790</v>
      </c>
      <c r="W1459">
        <v>6.8</v>
      </c>
    </row>
    <row r="1460" spans="10:23" x14ac:dyDescent="0.3">
      <c r="J1460">
        <v>14000000</v>
      </c>
      <c r="K1460">
        <v>18535191</v>
      </c>
      <c r="M1460">
        <v>10000000</v>
      </c>
      <c r="N1460">
        <v>882290</v>
      </c>
      <c r="Q1460" t="s">
        <v>5592</v>
      </c>
      <c r="R1460">
        <v>32000000</v>
      </c>
      <c r="S1460">
        <v>13763130</v>
      </c>
      <c r="T1460">
        <f t="shared" si="69"/>
        <v>-18236870</v>
      </c>
      <c r="U1460" s="54" t="str">
        <f t="shared" si="67"/>
        <v>NA</v>
      </c>
      <c r="V1460" s="24">
        <f t="shared" si="68"/>
        <v>-18236870</v>
      </c>
      <c r="W1460">
        <v>6.3</v>
      </c>
    </row>
    <row r="1461" spans="10:23" x14ac:dyDescent="0.3">
      <c r="J1461">
        <v>10600000</v>
      </c>
      <c r="K1461">
        <v>22160085</v>
      </c>
      <c r="M1461">
        <v>7500000</v>
      </c>
      <c r="N1461">
        <v>5100000</v>
      </c>
      <c r="Q1461" t="s">
        <v>5595</v>
      </c>
      <c r="R1461">
        <v>35000000</v>
      </c>
      <c r="S1461">
        <v>10956379</v>
      </c>
      <c r="T1461">
        <f t="shared" si="69"/>
        <v>-24043621</v>
      </c>
      <c r="U1461" s="54" t="str">
        <f t="shared" si="67"/>
        <v>NA</v>
      </c>
      <c r="V1461" s="24">
        <f t="shared" si="68"/>
        <v>-24043621</v>
      </c>
      <c r="W1461">
        <v>3.6</v>
      </c>
    </row>
    <row r="1462" spans="10:23" x14ac:dyDescent="0.3">
      <c r="J1462">
        <v>12000000</v>
      </c>
      <c r="K1462">
        <v>56715371</v>
      </c>
      <c r="M1462">
        <v>7500000</v>
      </c>
      <c r="N1462">
        <v>4239767</v>
      </c>
      <c r="Q1462" t="s">
        <v>5599</v>
      </c>
      <c r="R1462">
        <v>30000000</v>
      </c>
      <c r="S1462">
        <v>4357000</v>
      </c>
      <c r="T1462">
        <f t="shared" si="69"/>
        <v>-25643000</v>
      </c>
      <c r="U1462" s="54" t="str">
        <f t="shared" si="67"/>
        <v>NA</v>
      </c>
      <c r="V1462" s="24">
        <f t="shared" si="68"/>
        <v>-25643000</v>
      </c>
      <c r="W1462">
        <v>5.3</v>
      </c>
    </row>
    <row r="1463" spans="10:23" x14ac:dyDescent="0.3">
      <c r="J1463">
        <v>10500000</v>
      </c>
      <c r="K1463">
        <v>434949459</v>
      </c>
      <c r="M1463">
        <v>7500000</v>
      </c>
      <c r="N1463">
        <v>4131640</v>
      </c>
      <c r="Q1463" t="s">
        <v>5603</v>
      </c>
      <c r="R1463">
        <v>30000000</v>
      </c>
      <c r="S1463">
        <v>22525921</v>
      </c>
      <c r="T1463">
        <f t="shared" si="69"/>
        <v>-7474079</v>
      </c>
      <c r="U1463" s="54" t="str">
        <f t="shared" si="67"/>
        <v>NA</v>
      </c>
      <c r="V1463" s="24">
        <f t="shared" si="68"/>
        <v>-7474079</v>
      </c>
      <c r="W1463">
        <v>5.9</v>
      </c>
    </row>
    <row r="1464" spans="10:23" x14ac:dyDescent="0.3">
      <c r="J1464">
        <v>10000000</v>
      </c>
      <c r="K1464">
        <v>11043445</v>
      </c>
      <c r="M1464">
        <v>7500000</v>
      </c>
      <c r="N1464">
        <v>3347439</v>
      </c>
      <c r="Q1464" t="s">
        <v>5606</v>
      </c>
      <c r="R1464">
        <v>32000000</v>
      </c>
      <c r="S1464">
        <v>3562749</v>
      </c>
      <c r="T1464">
        <f t="shared" si="69"/>
        <v>-28437251</v>
      </c>
      <c r="U1464" s="54" t="str">
        <f t="shared" si="67"/>
        <v>NA</v>
      </c>
      <c r="V1464" s="24">
        <f t="shared" si="68"/>
        <v>-28437251</v>
      </c>
      <c r="W1464">
        <v>6.9</v>
      </c>
    </row>
    <row r="1465" spans="10:23" x14ac:dyDescent="0.3">
      <c r="J1465">
        <v>10000000</v>
      </c>
      <c r="K1465">
        <v>138339411</v>
      </c>
      <c r="M1465">
        <v>50000000</v>
      </c>
      <c r="N1465">
        <v>206400</v>
      </c>
      <c r="Q1465" t="s">
        <v>5609</v>
      </c>
      <c r="R1465">
        <v>32000000</v>
      </c>
      <c r="S1465">
        <v>2899970</v>
      </c>
      <c r="T1465">
        <f t="shared" si="69"/>
        <v>-29100030</v>
      </c>
      <c r="U1465" s="54" t="str">
        <f t="shared" si="67"/>
        <v>NA</v>
      </c>
      <c r="V1465" s="24">
        <f t="shared" si="68"/>
        <v>-29100030</v>
      </c>
      <c r="W1465">
        <v>6.9</v>
      </c>
    </row>
    <row r="1466" spans="10:23" x14ac:dyDescent="0.3">
      <c r="J1466">
        <v>10000000</v>
      </c>
      <c r="K1466">
        <v>80150343</v>
      </c>
      <c r="M1466">
        <v>7500000</v>
      </c>
      <c r="N1466">
        <v>197148</v>
      </c>
      <c r="Q1466" t="s">
        <v>5612</v>
      </c>
      <c r="R1466">
        <v>32000000</v>
      </c>
      <c r="S1466">
        <v>1304837</v>
      </c>
      <c r="T1466">
        <f t="shared" si="69"/>
        <v>-30695163</v>
      </c>
      <c r="U1466" s="54" t="str">
        <f t="shared" si="67"/>
        <v>NA</v>
      </c>
      <c r="V1466" s="24">
        <f t="shared" si="68"/>
        <v>-30695163</v>
      </c>
      <c r="W1466">
        <v>6.1</v>
      </c>
    </row>
    <row r="1467" spans="10:23" x14ac:dyDescent="0.3">
      <c r="J1467">
        <v>10000000</v>
      </c>
      <c r="K1467">
        <v>85300000</v>
      </c>
      <c r="M1467">
        <v>8000000</v>
      </c>
      <c r="N1467">
        <v>3014541</v>
      </c>
      <c r="Q1467" t="s">
        <v>5614</v>
      </c>
      <c r="R1467">
        <v>31500000</v>
      </c>
      <c r="S1467">
        <v>78800000</v>
      </c>
      <c r="T1467">
        <f t="shared" si="69"/>
        <v>47300000</v>
      </c>
      <c r="U1467" s="54">
        <f t="shared" si="67"/>
        <v>47300000</v>
      </c>
      <c r="V1467" s="24" t="str">
        <f t="shared" si="68"/>
        <v>NA</v>
      </c>
      <c r="W1467">
        <v>8.5</v>
      </c>
    </row>
    <row r="1468" spans="10:23" x14ac:dyDescent="0.3">
      <c r="J1468">
        <v>10000000</v>
      </c>
      <c r="K1468">
        <v>68353550</v>
      </c>
      <c r="M1468">
        <v>6000000</v>
      </c>
      <c r="N1468">
        <v>872643</v>
      </c>
      <c r="Q1468" t="s">
        <v>5616</v>
      </c>
      <c r="R1468">
        <v>32000000</v>
      </c>
      <c r="S1468">
        <v>17797316</v>
      </c>
      <c r="T1468">
        <f t="shared" si="69"/>
        <v>-14202684</v>
      </c>
      <c r="U1468" s="54" t="str">
        <f t="shared" si="67"/>
        <v>NA</v>
      </c>
      <c r="V1468" s="24">
        <f t="shared" si="68"/>
        <v>-14202684</v>
      </c>
      <c r="W1468">
        <v>6.3</v>
      </c>
    </row>
    <row r="1469" spans="10:23" x14ac:dyDescent="0.3">
      <c r="J1469">
        <v>10000000</v>
      </c>
      <c r="K1469">
        <v>78845130</v>
      </c>
      <c r="M1469">
        <v>7300000</v>
      </c>
      <c r="N1469">
        <v>4443403</v>
      </c>
      <c r="Q1469" t="s">
        <v>5619</v>
      </c>
      <c r="R1469">
        <v>6500000</v>
      </c>
      <c r="S1469">
        <v>82528097</v>
      </c>
      <c r="T1469">
        <f t="shared" si="69"/>
        <v>76028097</v>
      </c>
      <c r="U1469" s="54">
        <f t="shared" si="67"/>
        <v>76028097</v>
      </c>
      <c r="V1469" s="24" t="str">
        <f t="shared" si="68"/>
        <v>NA</v>
      </c>
      <c r="W1469">
        <v>7.3</v>
      </c>
    </row>
    <row r="1470" spans="10:23" x14ac:dyDescent="0.3">
      <c r="J1470">
        <v>10000000</v>
      </c>
      <c r="K1470">
        <v>63319509</v>
      </c>
      <c r="M1470">
        <v>7000000</v>
      </c>
      <c r="N1470">
        <v>1330827</v>
      </c>
      <c r="Q1470" t="s">
        <v>5622</v>
      </c>
      <c r="R1470">
        <v>31500000</v>
      </c>
      <c r="S1470">
        <v>14268533</v>
      </c>
      <c r="T1470">
        <f t="shared" si="69"/>
        <v>-17231467</v>
      </c>
      <c r="U1470" s="54" t="str">
        <f t="shared" si="67"/>
        <v>NA</v>
      </c>
      <c r="V1470" s="24">
        <f t="shared" si="68"/>
        <v>-17231467</v>
      </c>
      <c r="W1470">
        <v>6.3</v>
      </c>
    </row>
    <row r="1471" spans="10:23" x14ac:dyDescent="0.3">
      <c r="J1471">
        <v>10000000</v>
      </c>
      <c r="K1471">
        <v>63270259</v>
      </c>
      <c r="M1471">
        <v>7300000</v>
      </c>
      <c r="N1471">
        <v>1818681</v>
      </c>
      <c r="Q1471" t="s">
        <v>5626</v>
      </c>
      <c r="R1471">
        <v>31000000</v>
      </c>
      <c r="S1471">
        <v>87100000</v>
      </c>
      <c r="T1471">
        <f t="shared" si="69"/>
        <v>56100000</v>
      </c>
      <c r="U1471" s="54">
        <f t="shared" si="67"/>
        <v>56100000</v>
      </c>
      <c r="V1471" s="24" t="str">
        <f t="shared" si="68"/>
        <v>NA</v>
      </c>
      <c r="W1471">
        <v>7.2</v>
      </c>
    </row>
    <row r="1472" spans="10:23" x14ac:dyDescent="0.3">
      <c r="J1472">
        <v>10000000</v>
      </c>
      <c r="K1472">
        <v>55865715</v>
      </c>
      <c r="M1472">
        <v>7000000</v>
      </c>
      <c r="N1472">
        <v>6601079</v>
      </c>
      <c r="Q1472" t="s">
        <v>5628</v>
      </c>
      <c r="R1472">
        <v>31000000</v>
      </c>
      <c r="S1472">
        <v>93749203</v>
      </c>
      <c r="T1472">
        <f t="shared" si="69"/>
        <v>62749203</v>
      </c>
      <c r="U1472" s="54">
        <f t="shared" si="67"/>
        <v>62749203</v>
      </c>
      <c r="V1472" s="24" t="str">
        <f t="shared" si="68"/>
        <v>NA</v>
      </c>
      <c r="W1472">
        <v>7.3</v>
      </c>
    </row>
    <row r="1473" spans="10:23" x14ac:dyDescent="0.3">
      <c r="J1473">
        <v>6000000</v>
      </c>
      <c r="K1473">
        <v>63231524</v>
      </c>
      <c r="M1473">
        <v>7000000</v>
      </c>
      <c r="N1473">
        <v>5694308</v>
      </c>
      <c r="Q1473" t="s">
        <v>5630</v>
      </c>
      <c r="R1473">
        <v>34000000</v>
      </c>
      <c r="S1473">
        <v>62700000</v>
      </c>
      <c r="T1473">
        <f t="shared" si="69"/>
        <v>28700000</v>
      </c>
      <c r="U1473" s="54">
        <f t="shared" si="67"/>
        <v>28700000</v>
      </c>
      <c r="V1473" s="24" t="str">
        <f t="shared" si="68"/>
        <v>NA</v>
      </c>
      <c r="W1473">
        <v>6.3</v>
      </c>
    </row>
    <row r="1474" spans="10:23" x14ac:dyDescent="0.3">
      <c r="J1474">
        <v>13800000</v>
      </c>
      <c r="K1474">
        <v>52293982</v>
      </c>
      <c r="M1474">
        <v>7000000</v>
      </c>
      <c r="N1474">
        <v>5430822</v>
      </c>
      <c r="Q1474" t="s">
        <v>5634</v>
      </c>
      <c r="R1474">
        <v>25000000</v>
      </c>
      <c r="S1474">
        <v>59073773</v>
      </c>
      <c r="T1474">
        <f t="shared" si="69"/>
        <v>34073773</v>
      </c>
      <c r="U1474" s="54">
        <f t="shared" si="67"/>
        <v>34073773</v>
      </c>
      <c r="V1474" s="24" t="str">
        <f t="shared" si="68"/>
        <v>NA</v>
      </c>
      <c r="W1474">
        <v>8.1</v>
      </c>
    </row>
    <row r="1475" spans="10:23" x14ac:dyDescent="0.3">
      <c r="J1475">
        <v>10000000</v>
      </c>
      <c r="K1475">
        <v>50752337</v>
      </c>
      <c r="M1475">
        <v>7000000</v>
      </c>
      <c r="N1475">
        <v>4720371</v>
      </c>
      <c r="Q1475" t="s">
        <v>5636</v>
      </c>
      <c r="R1475">
        <v>31000000</v>
      </c>
      <c r="S1475">
        <v>24185781</v>
      </c>
      <c r="T1475">
        <f t="shared" si="69"/>
        <v>-6814219</v>
      </c>
      <c r="U1475" s="54" t="str">
        <f t="shared" ref="U1475:U1538" si="70">IF(T1475&gt;0,T1475,"NA")</f>
        <v>NA</v>
      </c>
      <c r="V1475" s="24">
        <f t="shared" ref="V1475:V1538" si="71">IF(T1475&lt;0,T1475,"NA")</f>
        <v>-6814219</v>
      </c>
      <c r="W1475">
        <v>6.9</v>
      </c>
    </row>
    <row r="1476" spans="10:23" x14ac:dyDescent="0.3">
      <c r="J1476">
        <v>10000000</v>
      </c>
      <c r="K1476">
        <v>110175871</v>
      </c>
      <c r="M1476">
        <v>7000000</v>
      </c>
      <c r="N1476">
        <v>2921738</v>
      </c>
      <c r="Q1476" t="s">
        <v>5639</v>
      </c>
      <c r="R1476">
        <v>31000000</v>
      </c>
      <c r="S1476">
        <v>53133888</v>
      </c>
      <c r="T1476">
        <f t="shared" ref="T1476:T1539" si="72">S1476-R1476</f>
        <v>22133888</v>
      </c>
      <c r="U1476" s="54">
        <f t="shared" si="70"/>
        <v>22133888</v>
      </c>
      <c r="V1476" s="24" t="str">
        <f t="shared" si="71"/>
        <v>NA</v>
      </c>
      <c r="W1476">
        <v>6.3</v>
      </c>
    </row>
    <row r="1477" spans="10:23" x14ac:dyDescent="0.3">
      <c r="J1477">
        <v>12000000</v>
      </c>
      <c r="K1477">
        <v>38624000</v>
      </c>
      <c r="M1477">
        <v>7000000</v>
      </c>
      <c r="N1477">
        <v>2344847</v>
      </c>
      <c r="Q1477" t="s">
        <v>5643</v>
      </c>
      <c r="R1477">
        <v>31000000</v>
      </c>
      <c r="S1477">
        <v>44983704</v>
      </c>
      <c r="T1477">
        <f t="shared" si="72"/>
        <v>13983704</v>
      </c>
      <c r="U1477" s="54">
        <f t="shared" si="70"/>
        <v>13983704</v>
      </c>
      <c r="V1477" s="24" t="str">
        <f t="shared" si="71"/>
        <v>NA</v>
      </c>
      <c r="W1477">
        <v>7.3</v>
      </c>
    </row>
    <row r="1478" spans="10:23" x14ac:dyDescent="0.3">
      <c r="J1478">
        <v>10000000</v>
      </c>
      <c r="K1478">
        <v>37470017</v>
      </c>
      <c r="M1478">
        <v>7000000</v>
      </c>
      <c r="N1478">
        <v>2148212</v>
      </c>
      <c r="Q1478" t="s">
        <v>5645</v>
      </c>
      <c r="R1478">
        <v>31000000</v>
      </c>
      <c r="S1478">
        <v>58879132</v>
      </c>
      <c r="T1478">
        <f t="shared" si="72"/>
        <v>27879132</v>
      </c>
      <c r="U1478" s="54">
        <f t="shared" si="70"/>
        <v>27879132</v>
      </c>
      <c r="V1478" s="24" t="str">
        <f t="shared" si="71"/>
        <v>NA</v>
      </c>
      <c r="W1478">
        <v>6.1</v>
      </c>
    </row>
    <row r="1479" spans="10:23" x14ac:dyDescent="0.3">
      <c r="J1479">
        <v>10000000</v>
      </c>
      <c r="K1479">
        <v>40485039</v>
      </c>
      <c r="M1479">
        <v>7000000</v>
      </c>
      <c r="N1479">
        <v>2062066</v>
      </c>
      <c r="Q1479" t="s">
        <v>5649</v>
      </c>
      <c r="R1479">
        <v>30250000</v>
      </c>
      <c r="S1479">
        <v>72077000</v>
      </c>
      <c r="T1479">
        <f t="shared" si="72"/>
        <v>41827000</v>
      </c>
      <c r="U1479" s="54">
        <f t="shared" si="70"/>
        <v>41827000</v>
      </c>
      <c r="V1479" s="24" t="str">
        <f t="shared" si="71"/>
        <v>NA</v>
      </c>
      <c r="W1479">
        <v>6.9</v>
      </c>
    </row>
    <row r="1480" spans="10:23" x14ac:dyDescent="0.3">
      <c r="J1480">
        <v>10000000</v>
      </c>
      <c r="K1480">
        <v>16800000</v>
      </c>
      <c r="M1480">
        <v>7000000</v>
      </c>
      <c r="N1480">
        <v>1654367</v>
      </c>
      <c r="Q1480" t="s">
        <v>5651</v>
      </c>
      <c r="R1480">
        <v>45000000</v>
      </c>
      <c r="S1480">
        <v>170684505</v>
      </c>
      <c r="T1480">
        <f t="shared" si="72"/>
        <v>125684505</v>
      </c>
      <c r="U1480" s="54">
        <f t="shared" si="70"/>
        <v>125684505</v>
      </c>
      <c r="V1480" s="24" t="str">
        <f t="shared" si="71"/>
        <v>NA</v>
      </c>
      <c r="W1480">
        <v>7.2</v>
      </c>
    </row>
    <row r="1481" spans="10:23" x14ac:dyDescent="0.3">
      <c r="J1481">
        <v>10000000</v>
      </c>
      <c r="K1481">
        <v>46377022</v>
      </c>
      <c r="M1481">
        <v>7000000</v>
      </c>
      <c r="N1481">
        <v>1738692</v>
      </c>
      <c r="Q1481" t="s">
        <v>5655</v>
      </c>
      <c r="R1481">
        <v>34200000</v>
      </c>
      <c r="S1481">
        <v>163479795</v>
      </c>
      <c r="T1481">
        <f t="shared" si="72"/>
        <v>129279795</v>
      </c>
      <c r="U1481" s="54">
        <f t="shared" si="70"/>
        <v>129279795</v>
      </c>
      <c r="V1481" s="24" t="str">
        <f t="shared" si="71"/>
        <v>NA</v>
      </c>
      <c r="W1481">
        <v>6.4</v>
      </c>
    </row>
    <row r="1482" spans="10:23" x14ac:dyDescent="0.3">
      <c r="J1482">
        <v>23000000</v>
      </c>
      <c r="K1482">
        <v>36696761</v>
      </c>
      <c r="M1482">
        <v>7000000</v>
      </c>
      <c r="N1482">
        <v>1889522</v>
      </c>
      <c r="Q1482" t="s">
        <v>5658</v>
      </c>
      <c r="R1482">
        <v>30000000</v>
      </c>
      <c r="S1482">
        <v>145096820</v>
      </c>
      <c r="T1482">
        <f t="shared" si="72"/>
        <v>115096820</v>
      </c>
      <c r="U1482" s="54">
        <f t="shared" si="70"/>
        <v>115096820</v>
      </c>
      <c r="V1482" s="24" t="str">
        <f t="shared" si="71"/>
        <v>NA</v>
      </c>
      <c r="W1482">
        <v>6.4</v>
      </c>
    </row>
    <row r="1483" spans="10:23" x14ac:dyDescent="0.3">
      <c r="J1483">
        <v>12305523</v>
      </c>
      <c r="K1483">
        <v>36200000</v>
      </c>
      <c r="M1483">
        <v>4825000</v>
      </c>
      <c r="N1483">
        <v>1110286</v>
      </c>
      <c r="Q1483" t="s">
        <v>5661</v>
      </c>
      <c r="R1483">
        <v>30000000</v>
      </c>
      <c r="S1483">
        <v>191796233</v>
      </c>
      <c r="T1483">
        <f t="shared" si="72"/>
        <v>161796233</v>
      </c>
      <c r="U1483" s="54">
        <f t="shared" si="70"/>
        <v>161796233</v>
      </c>
      <c r="V1483" s="24" t="str">
        <f t="shared" si="71"/>
        <v>NA</v>
      </c>
      <c r="W1483">
        <v>8.3000000000000007</v>
      </c>
    </row>
    <row r="1484" spans="10:23" x14ac:dyDescent="0.3">
      <c r="J1484">
        <v>10000000</v>
      </c>
      <c r="K1484">
        <v>35794166</v>
      </c>
      <c r="M1484">
        <v>9000000</v>
      </c>
      <c r="N1484">
        <v>1000000</v>
      </c>
      <c r="Q1484" t="s">
        <v>5663</v>
      </c>
      <c r="R1484">
        <v>25000000</v>
      </c>
      <c r="S1484">
        <v>121248145</v>
      </c>
      <c r="T1484">
        <f t="shared" si="72"/>
        <v>96248145</v>
      </c>
      <c r="U1484" s="54">
        <f t="shared" si="70"/>
        <v>96248145</v>
      </c>
      <c r="V1484" s="24" t="str">
        <f t="shared" si="71"/>
        <v>NA</v>
      </c>
      <c r="W1484">
        <v>7.2</v>
      </c>
    </row>
    <row r="1485" spans="10:23" x14ac:dyDescent="0.3">
      <c r="J1485">
        <v>10000000</v>
      </c>
      <c r="K1485">
        <v>33583175</v>
      </c>
      <c r="M1485">
        <v>50000000</v>
      </c>
      <c r="N1485">
        <v>700000</v>
      </c>
      <c r="Q1485" t="s">
        <v>5665</v>
      </c>
      <c r="R1485">
        <v>30000000</v>
      </c>
      <c r="S1485">
        <v>125014030</v>
      </c>
      <c r="T1485">
        <f t="shared" si="72"/>
        <v>95014030</v>
      </c>
      <c r="U1485" s="54">
        <f t="shared" si="70"/>
        <v>95014030</v>
      </c>
      <c r="V1485" s="24" t="str">
        <f t="shared" si="71"/>
        <v>NA</v>
      </c>
      <c r="W1485">
        <v>6.8</v>
      </c>
    </row>
    <row r="1486" spans="10:23" x14ac:dyDescent="0.3">
      <c r="J1486">
        <v>20000000</v>
      </c>
      <c r="K1486">
        <v>32983713</v>
      </c>
      <c r="M1486">
        <v>7000000</v>
      </c>
      <c r="N1486">
        <v>1768416</v>
      </c>
      <c r="Q1486" t="s">
        <v>5670</v>
      </c>
      <c r="R1486">
        <v>31000000</v>
      </c>
      <c r="S1486">
        <v>11854694</v>
      </c>
      <c r="T1486">
        <f t="shared" si="72"/>
        <v>-19145306</v>
      </c>
      <c r="U1486" s="54" t="str">
        <f t="shared" si="70"/>
        <v>NA</v>
      </c>
      <c r="V1486" s="24">
        <f t="shared" si="71"/>
        <v>-19145306</v>
      </c>
      <c r="W1486">
        <v>6.5</v>
      </c>
    </row>
    <row r="1487" spans="10:23" x14ac:dyDescent="0.3">
      <c r="J1487">
        <v>10000000</v>
      </c>
      <c r="K1487">
        <v>52200504</v>
      </c>
      <c r="M1487">
        <v>10000000</v>
      </c>
      <c r="N1487">
        <v>306715</v>
      </c>
      <c r="Q1487" t="s">
        <v>5673</v>
      </c>
      <c r="R1487">
        <v>30000000</v>
      </c>
      <c r="S1487">
        <v>115648585</v>
      </c>
      <c r="T1487">
        <f t="shared" si="72"/>
        <v>85648585</v>
      </c>
      <c r="U1487" s="54">
        <f t="shared" si="70"/>
        <v>85648585</v>
      </c>
      <c r="V1487" s="24" t="str">
        <f t="shared" si="71"/>
        <v>NA</v>
      </c>
      <c r="W1487">
        <v>7.8</v>
      </c>
    </row>
    <row r="1488" spans="10:23" x14ac:dyDescent="0.3">
      <c r="J1488">
        <v>10000000</v>
      </c>
      <c r="K1488">
        <v>33000000</v>
      </c>
      <c r="M1488">
        <v>7000000</v>
      </c>
      <c r="N1488">
        <v>382946</v>
      </c>
      <c r="Q1488" t="s">
        <v>5675</v>
      </c>
      <c r="R1488">
        <v>30000000</v>
      </c>
      <c r="S1488">
        <v>122012643</v>
      </c>
      <c r="T1488">
        <f t="shared" si="72"/>
        <v>92012643</v>
      </c>
      <c r="U1488" s="54">
        <f t="shared" si="70"/>
        <v>92012643</v>
      </c>
      <c r="V1488" s="24" t="str">
        <f t="shared" si="71"/>
        <v>NA</v>
      </c>
      <c r="W1488">
        <v>7.6</v>
      </c>
    </row>
    <row r="1489" spans="10:23" x14ac:dyDescent="0.3">
      <c r="J1489">
        <v>10000000</v>
      </c>
      <c r="K1489">
        <v>32101000</v>
      </c>
      <c r="M1489">
        <v>3500000</v>
      </c>
      <c r="N1489">
        <v>236266</v>
      </c>
      <c r="Q1489" t="s">
        <v>5677</v>
      </c>
      <c r="R1489">
        <v>30000000</v>
      </c>
      <c r="S1489">
        <v>116631310</v>
      </c>
      <c r="T1489">
        <f t="shared" si="72"/>
        <v>86631310</v>
      </c>
      <c r="U1489" s="54">
        <f t="shared" si="70"/>
        <v>86631310</v>
      </c>
      <c r="V1489" s="24" t="str">
        <f t="shared" si="71"/>
        <v>NA</v>
      </c>
      <c r="W1489">
        <v>7.2</v>
      </c>
    </row>
    <row r="1490" spans="10:23" x14ac:dyDescent="0.3">
      <c r="J1490">
        <v>9000000</v>
      </c>
      <c r="K1490">
        <v>31487293</v>
      </c>
      <c r="M1490">
        <v>7000000</v>
      </c>
      <c r="N1490">
        <v>196067</v>
      </c>
      <c r="Q1490" t="s">
        <v>5679</v>
      </c>
      <c r="R1490">
        <v>20000000</v>
      </c>
      <c r="S1490">
        <v>114324072</v>
      </c>
      <c r="T1490">
        <f t="shared" si="72"/>
        <v>94324072</v>
      </c>
      <c r="U1490" s="54">
        <f t="shared" si="70"/>
        <v>94324072</v>
      </c>
      <c r="V1490" s="24" t="str">
        <f t="shared" si="71"/>
        <v>NA</v>
      </c>
      <c r="W1490">
        <v>6.7</v>
      </c>
    </row>
    <row r="1491" spans="10:23" x14ac:dyDescent="0.3">
      <c r="J1491">
        <v>10000000</v>
      </c>
      <c r="K1491">
        <v>30651422</v>
      </c>
      <c r="M1491">
        <v>7000000</v>
      </c>
      <c r="N1491">
        <v>532988</v>
      </c>
      <c r="Q1491" t="s">
        <v>5681</v>
      </c>
      <c r="R1491">
        <v>38000000</v>
      </c>
      <c r="S1491">
        <v>113502246</v>
      </c>
      <c r="T1491">
        <f t="shared" si="72"/>
        <v>75502246</v>
      </c>
      <c r="U1491" s="54">
        <f t="shared" si="70"/>
        <v>75502246</v>
      </c>
      <c r="V1491" s="24" t="str">
        <f t="shared" si="71"/>
        <v>NA</v>
      </c>
      <c r="W1491">
        <v>6.8</v>
      </c>
    </row>
    <row r="1492" spans="10:23" x14ac:dyDescent="0.3">
      <c r="J1492">
        <v>10000000</v>
      </c>
      <c r="K1492">
        <v>30306281</v>
      </c>
      <c r="M1492">
        <v>7000000</v>
      </c>
      <c r="N1492">
        <v>453079</v>
      </c>
      <c r="Q1492" t="s">
        <v>5684</v>
      </c>
      <c r="R1492">
        <v>30000000</v>
      </c>
      <c r="S1492">
        <v>108360000</v>
      </c>
      <c r="T1492">
        <f t="shared" si="72"/>
        <v>78360000</v>
      </c>
      <c r="U1492" s="54">
        <f t="shared" si="70"/>
        <v>78360000</v>
      </c>
      <c r="V1492" s="24" t="str">
        <f t="shared" si="71"/>
        <v>NA</v>
      </c>
      <c r="W1492">
        <v>6.3</v>
      </c>
    </row>
    <row r="1493" spans="10:23" x14ac:dyDescent="0.3">
      <c r="J1493">
        <v>10000000</v>
      </c>
      <c r="K1493">
        <v>29500000</v>
      </c>
      <c r="M1493">
        <v>7000000</v>
      </c>
      <c r="N1493">
        <v>46451</v>
      </c>
      <c r="Q1493" t="s">
        <v>5686</v>
      </c>
      <c r="R1493">
        <v>37000000</v>
      </c>
      <c r="S1493">
        <v>108244774</v>
      </c>
      <c r="T1493">
        <f t="shared" si="72"/>
        <v>71244774</v>
      </c>
      <c r="U1493" s="54">
        <f t="shared" si="70"/>
        <v>71244774</v>
      </c>
      <c r="V1493" s="24" t="str">
        <f t="shared" si="71"/>
        <v>NA</v>
      </c>
      <c r="W1493">
        <v>6.2</v>
      </c>
    </row>
    <row r="1494" spans="10:23" x14ac:dyDescent="0.3">
      <c r="J1494">
        <v>17000000</v>
      </c>
      <c r="K1494">
        <v>30050028</v>
      </c>
      <c r="M1494">
        <v>7000000</v>
      </c>
      <c r="N1494">
        <v>233103</v>
      </c>
      <c r="Q1494" t="s">
        <v>5689</v>
      </c>
      <c r="R1494">
        <v>26000000</v>
      </c>
      <c r="S1494">
        <v>105444419</v>
      </c>
      <c r="T1494">
        <f t="shared" si="72"/>
        <v>79444419</v>
      </c>
      <c r="U1494" s="54">
        <f t="shared" si="70"/>
        <v>79444419</v>
      </c>
      <c r="V1494" s="24" t="str">
        <f t="shared" si="71"/>
        <v>NA</v>
      </c>
      <c r="W1494">
        <v>6.2</v>
      </c>
    </row>
    <row r="1495" spans="10:23" x14ac:dyDescent="0.3">
      <c r="J1495">
        <v>10000000</v>
      </c>
      <c r="K1495">
        <v>29392418</v>
      </c>
      <c r="M1495">
        <v>15000000</v>
      </c>
      <c r="N1495">
        <v>927107</v>
      </c>
      <c r="Q1495" t="s">
        <v>5691</v>
      </c>
      <c r="R1495">
        <v>33000000</v>
      </c>
      <c r="S1495">
        <v>100125340</v>
      </c>
      <c r="T1495">
        <f t="shared" si="72"/>
        <v>67125340</v>
      </c>
      <c r="U1495" s="54">
        <f t="shared" si="70"/>
        <v>67125340</v>
      </c>
      <c r="V1495" s="24" t="str">
        <f t="shared" si="71"/>
        <v>NA</v>
      </c>
      <c r="W1495">
        <v>8.6</v>
      </c>
    </row>
    <row r="1496" spans="10:23" x14ac:dyDescent="0.3">
      <c r="J1496">
        <v>8500000</v>
      </c>
      <c r="K1496">
        <v>28563926</v>
      </c>
      <c r="M1496">
        <v>6800000</v>
      </c>
      <c r="N1496">
        <v>49526</v>
      </c>
      <c r="Q1496" t="s">
        <v>5693</v>
      </c>
      <c r="R1496">
        <v>30000000</v>
      </c>
      <c r="S1496">
        <v>115646235</v>
      </c>
      <c r="T1496">
        <f t="shared" si="72"/>
        <v>85646235</v>
      </c>
      <c r="U1496" s="54">
        <f t="shared" si="70"/>
        <v>85646235</v>
      </c>
      <c r="V1496" s="24" t="str">
        <f t="shared" si="71"/>
        <v>NA</v>
      </c>
      <c r="W1496">
        <v>8</v>
      </c>
    </row>
    <row r="1497" spans="10:23" x14ac:dyDescent="0.3">
      <c r="J1497">
        <v>12000000</v>
      </c>
      <c r="K1497">
        <v>28435406</v>
      </c>
      <c r="M1497">
        <v>6800000</v>
      </c>
      <c r="N1497">
        <v>10696</v>
      </c>
      <c r="Q1497" t="s">
        <v>5696</v>
      </c>
      <c r="R1497">
        <v>30000000</v>
      </c>
      <c r="S1497">
        <v>85416609</v>
      </c>
      <c r="T1497">
        <f t="shared" si="72"/>
        <v>55416609</v>
      </c>
      <c r="U1497" s="54">
        <f t="shared" si="70"/>
        <v>55416609</v>
      </c>
      <c r="V1497" s="24" t="str">
        <f t="shared" si="71"/>
        <v>NA</v>
      </c>
      <c r="W1497">
        <v>7</v>
      </c>
    </row>
    <row r="1498" spans="10:23" x14ac:dyDescent="0.3">
      <c r="J1498">
        <v>10000000</v>
      </c>
      <c r="K1498">
        <v>25339117</v>
      </c>
      <c r="M1498">
        <v>5000000</v>
      </c>
      <c r="N1498">
        <v>223878</v>
      </c>
      <c r="Q1498" t="s">
        <v>5700</v>
      </c>
      <c r="R1498">
        <v>25000000</v>
      </c>
      <c r="S1498">
        <v>90135191</v>
      </c>
      <c r="T1498">
        <f t="shared" si="72"/>
        <v>65135191</v>
      </c>
      <c r="U1498" s="54">
        <f t="shared" si="70"/>
        <v>65135191</v>
      </c>
      <c r="V1498" s="24" t="str">
        <f t="shared" si="71"/>
        <v>NA</v>
      </c>
      <c r="W1498">
        <v>8</v>
      </c>
    </row>
    <row r="1499" spans="10:23" x14ac:dyDescent="0.3">
      <c r="J1499">
        <v>10000000</v>
      </c>
      <c r="K1499">
        <v>25600000</v>
      </c>
      <c r="M1499">
        <v>4000000</v>
      </c>
      <c r="N1499">
        <v>8060</v>
      </c>
      <c r="Q1499" t="s">
        <v>5704</v>
      </c>
      <c r="R1499">
        <v>30000000</v>
      </c>
      <c r="S1499">
        <v>100422786</v>
      </c>
      <c r="T1499">
        <f t="shared" si="72"/>
        <v>70422786</v>
      </c>
      <c r="U1499" s="54">
        <f t="shared" si="70"/>
        <v>70422786</v>
      </c>
      <c r="V1499" s="24" t="str">
        <f t="shared" si="71"/>
        <v>NA</v>
      </c>
      <c r="W1499">
        <v>8.1</v>
      </c>
    </row>
    <row r="1500" spans="10:23" x14ac:dyDescent="0.3">
      <c r="J1500">
        <v>10000000</v>
      </c>
      <c r="K1500">
        <v>27736779</v>
      </c>
      <c r="M1500">
        <v>6500000</v>
      </c>
      <c r="N1500">
        <v>110029</v>
      </c>
      <c r="Q1500" t="s">
        <v>5707</v>
      </c>
      <c r="R1500">
        <v>30000000</v>
      </c>
      <c r="S1500">
        <v>106694016</v>
      </c>
      <c r="T1500">
        <f t="shared" si="72"/>
        <v>76694016</v>
      </c>
      <c r="U1500" s="54">
        <f t="shared" si="70"/>
        <v>76694016</v>
      </c>
      <c r="V1500" s="24" t="str">
        <f t="shared" si="71"/>
        <v>NA</v>
      </c>
      <c r="W1500">
        <v>6.7</v>
      </c>
    </row>
    <row r="1501" spans="10:23" x14ac:dyDescent="0.3">
      <c r="J1501">
        <v>17000000</v>
      </c>
      <c r="K1501">
        <v>24397469</v>
      </c>
      <c r="M1501">
        <v>7000000</v>
      </c>
      <c r="N1501">
        <v>6173485</v>
      </c>
      <c r="Q1501" t="s">
        <v>5709</v>
      </c>
      <c r="R1501">
        <v>29000000</v>
      </c>
      <c r="S1501">
        <v>64286</v>
      </c>
      <c r="T1501">
        <f t="shared" si="72"/>
        <v>-28935714</v>
      </c>
      <c r="U1501" s="54" t="str">
        <f t="shared" si="70"/>
        <v>NA</v>
      </c>
      <c r="V1501" s="24">
        <f t="shared" si="71"/>
        <v>-28935714</v>
      </c>
      <c r="W1501">
        <v>7.9</v>
      </c>
    </row>
    <row r="1502" spans="10:23" x14ac:dyDescent="0.3">
      <c r="J1502">
        <v>10000000</v>
      </c>
      <c r="K1502">
        <v>20384136</v>
      </c>
      <c r="M1502">
        <v>6500000</v>
      </c>
      <c r="N1502">
        <v>4000304</v>
      </c>
      <c r="Q1502" t="s">
        <v>5711</v>
      </c>
      <c r="R1502">
        <v>30000000</v>
      </c>
      <c r="S1502">
        <v>76806312</v>
      </c>
      <c r="T1502">
        <f t="shared" si="72"/>
        <v>46806312</v>
      </c>
      <c r="U1502" s="54">
        <f t="shared" si="70"/>
        <v>46806312</v>
      </c>
      <c r="V1502" s="24" t="str">
        <f t="shared" si="71"/>
        <v>NA</v>
      </c>
      <c r="W1502">
        <v>6.1</v>
      </c>
    </row>
    <row r="1503" spans="10:23" x14ac:dyDescent="0.3">
      <c r="J1503">
        <v>10000000</v>
      </c>
      <c r="K1503">
        <v>25464480</v>
      </c>
      <c r="M1503">
        <v>4000000</v>
      </c>
      <c r="N1503">
        <v>2338695</v>
      </c>
      <c r="Q1503" t="s">
        <v>5715</v>
      </c>
      <c r="R1503">
        <v>30000000</v>
      </c>
      <c r="S1503">
        <v>79566871</v>
      </c>
      <c r="T1503">
        <f t="shared" si="72"/>
        <v>49566871</v>
      </c>
      <c r="U1503" s="54">
        <f t="shared" si="70"/>
        <v>49566871</v>
      </c>
      <c r="V1503" s="24" t="str">
        <f t="shared" si="71"/>
        <v>NA</v>
      </c>
      <c r="W1503">
        <v>4.2</v>
      </c>
    </row>
    <row r="1504" spans="10:23" x14ac:dyDescent="0.3">
      <c r="J1504">
        <v>10000000</v>
      </c>
      <c r="K1504">
        <v>20338609</v>
      </c>
      <c r="M1504">
        <v>6500000</v>
      </c>
      <c r="N1504">
        <v>2024854</v>
      </c>
      <c r="Q1504" t="s">
        <v>5717</v>
      </c>
      <c r="R1504">
        <v>30000000</v>
      </c>
      <c r="S1504">
        <v>76501438</v>
      </c>
      <c r="T1504">
        <f t="shared" si="72"/>
        <v>46501438</v>
      </c>
      <c r="U1504" s="54">
        <f t="shared" si="70"/>
        <v>46501438</v>
      </c>
      <c r="V1504" s="24" t="str">
        <f t="shared" si="71"/>
        <v>NA</v>
      </c>
      <c r="W1504">
        <v>6.1</v>
      </c>
    </row>
    <row r="1505" spans="10:23" x14ac:dyDescent="0.3">
      <c r="J1505">
        <v>10000000</v>
      </c>
      <c r="K1505">
        <v>18272447</v>
      </c>
      <c r="M1505">
        <v>6500000</v>
      </c>
      <c r="N1505">
        <v>2268296</v>
      </c>
      <c r="Q1505" t="s">
        <v>5721</v>
      </c>
      <c r="R1505">
        <v>30000000</v>
      </c>
      <c r="S1505">
        <v>74787599</v>
      </c>
      <c r="T1505">
        <f t="shared" si="72"/>
        <v>44787599</v>
      </c>
      <c r="U1505" s="54">
        <f t="shared" si="70"/>
        <v>44787599</v>
      </c>
      <c r="V1505" s="24" t="str">
        <f t="shared" si="71"/>
        <v>NA</v>
      </c>
      <c r="W1505">
        <v>6.6</v>
      </c>
    </row>
    <row r="1506" spans="10:23" x14ac:dyDescent="0.3">
      <c r="J1506">
        <v>9000000</v>
      </c>
      <c r="K1506">
        <v>17096053</v>
      </c>
      <c r="M1506">
        <v>6500000</v>
      </c>
      <c r="N1506">
        <v>1029017</v>
      </c>
      <c r="Q1506" t="s">
        <v>5724</v>
      </c>
      <c r="R1506">
        <v>30000000</v>
      </c>
      <c r="S1506">
        <v>66528842</v>
      </c>
      <c r="T1506">
        <f t="shared" si="72"/>
        <v>36528842</v>
      </c>
      <c r="U1506" s="54">
        <f t="shared" si="70"/>
        <v>36528842</v>
      </c>
      <c r="V1506" s="24" t="str">
        <f t="shared" si="71"/>
        <v>NA</v>
      </c>
      <c r="W1506">
        <v>7.5</v>
      </c>
    </row>
    <row r="1507" spans="10:23" x14ac:dyDescent="0.3">
      <c r="J1507">
        <v>10000000</v>
      </c>
      <c r="K1507">
        <v>21371425</v>
      </c>
      <c r="M1507">
        <v>6500000</v>
      </c>
      <c r="N1507">
        <v>64148</v>
      </c>
      <c r="Q1507" t="s">
        <v>5726</v>
      </c>
      <c r="R1507">
        <v>25000000</v>
      </c>
      <c r="S1507">
        <v>83813460</v>
      </c>
      <c r="T1507">
        <f t="shared" si="72"/>
        <v>58813460</v>
      </c>
      <c r="U1507" s="54">
        <f t="shared" si="70"/>
        <v>58813460</v>
      </c>
      <c r="V1507" s="24" t="str">
        <f t="shared" si="71"/>
        <v>NA</v>
      </c>
      <c r="W1507">
        <v>7.4</v>
      </c>
    </row>
    <row r="1508" spans="10:23" x14ac:dyDescent="0.3">
      <c r="J1508">
        <v>10000000</v>
      </c>
      <c r="K1508">
        <v>33071558</v>
      </c>
      <c r="M1508">
        <v>6500000</v>
      </c>
      <c r="N1508">
        <v>66637</v>
      </c>
      <c r="Q1508" t="s">
        <v>5730</v>
      </c>
      <c r="R1508">
        <v>30000000</v>
      </c>
      <c r="S1508">
        <v>65010106</v>
      </c>
      <c r="T1508">
        <f t="shared" si="72"/>
        <v>35010106</v>
      </c>
      <c r="U1508" s="54">
        <f t="shared" si="70"/>
        <v>35010106</v>
      </c>
      <c r="V1508" s="24" t="str">
        <f t="shared" si="71"/>
        <v>NA</v>
      </c>
      <c r="W1508">
        <v>7.2</v>
      </c>
    </row>
    <row r="1509" spans="10:23" x14ac:dyDescent="0.3">
      <c r="J1509">
        <v>10000000</v>
      </c>
      <c r="K1509">
        <v>17655201</v>
      </c>
      <c r="M1509">
        <v>4500000</v>
      </c>
      <c r="N1509">
        <v>871577</v>
      </c>
      <c r="Q1509" t="s">
        <v>5735</v>
      </c>
      <c r="R1509">
        <v>35000000</v>
      </c>
      <c r="S1509">
        <v>66359959</v>
      </c>
      <c r="T1509">
        <f t="shared" si="72"/>
        <v>31359959</v>
      </c>
      <c r="U1509" s="54">
        <f t="shared" si="70"/>
        <v>31359959</v>
      </c>
      <c r="V1509" s="24" t="str">
        <f t="shared" si="71"/>
        <v>NA</v>
      </c>
      <c r="W1509">
        <v>6.9</v>
      </c>
    </row>
    <row r="1510" spans="10:23" x14ac:dyDescent="0.3">
      <c r="J1510">
        <v>10000000</v>
      </c>
      <c r="K1510">
        <v>16153600</v>
      </c>
      <c r="M1510">
        <v>4800000</v>
      </c>
      <c r="N1510">
        <v>4063859</v>
      </c>
      <c r="Q1510" t="s">
        <v>5741</v>
      </c>
      <c r="R1510">
        <v>30000000</v>
      </c>
      <c r="S1510">
        <v>66468315</v>
      </c>
      <c r="T1510">
        <f t="shared" si="72"/>
        <v>36468315</v>
      </c>
      <c r="U1510" s="54">
        <f t="shared" si="70"/>
        <v>36468315</v>
      </c>
      <c r="V1510" s="24" t="str">
        <f t="shared" si="71"/>
        <v>NA</v>
      </c>
      <c r="W1510">
        <v>7.4</v>
      </c>
    </row>
    <row r="1511" spans="10:23" x14ac:dyDescent="0.3">
      <c r="J1511">
        <v>10000000</v>
      </c>
      <c r="K1511">
        <v>16033556</v>
      </c>
      <c r="M1511">
        <v>10000000</v>
      </c>
      <c r="N1511">
        <v>449558</v>
      </c>
      <c r="Q1511" t="s">
        <v>5745</v>
      </c>
      <c r="R1511">
        <v>30000000</v>
      </c>
      <c r="S1511">
        <v>64172251</v>
      </c>
      <c r="T1511">
        <f t="shared" si="72"/>
        <v>34172251</v>
      </c>
      <c r="U1511" s="54">
        <f t="shared" si="70"/>
        <v>34172251</v>
      </c>
      <c r="V1511" s="24" t="str">
        <f t="shared" si="71"/>
        <v>NA</v>
      </c>
      <c r="W1511">
        <v>5.4</v>
      </c>
    </row>
    <row r="1512" spans="10:23" x14ac:dyDescent="0.3">
      <c r="J1512">
        <v>11000000</v>
      </c>
      <c r="K1512">
        <v>16667084</v>
      </c>
      <c r="M1512">
        <v>6000000</v>
      </c>
      <c r="N1512">
        <v>2122561</v>
      </c>
      <c r="Q1512" t="s">
        <v>5747</v>
      </c>
      <c r="R1512">
        <v>30000000</v>
      </c>
      <c r="S1512">
        <v>66600000</v>
      </c>
      <c r="T1512">
        <f t="shared" si="72"/>
        <v>36600000</v>
      </c>
      <c r="U1512" s="54">
        <f t="shared" si="70"/>
        <v>36600000</v>
      </c>
      <c r="V1512" s="24" t="str">
        <f t="shared" si="71"/>
        <v>NA</v>
      </c>
      <c r="W1512">
        <v>6.8</v>
      </c>
    </row>
    <row r="1513" spans="10:23" x14ac:dyDescent="0.3">
      <c r="J1513">
        <v>12600000</v>
      </c>
      <c r="K1513">
        <v>15417771</v>
      </c>
      <c r="M1513">
        <v>6000000</v>
      </c>
      <c r="N1513">
        <v>5895238</v>
      </c>
      <c r="Q1513" t="s">
        <v>5751</v>
      </c>
      <c r="R1513">
        <v>30000000</v>
      </c>
      <c r="S1513">
        <v>63536011</v>
      </c>
      <c r="T1513">
        <f t="shared" si="72"/>
        <v>33536011</v>
      </c>
      <c r="U1513" s="54">
        <f t="shared" si="70"/>
        <v>33536011</v>
      </c>
      <c r="V1513" s="24" t="str">
        <f t="shared" si="71"/>
        <v>NA</v>
      </c>
      <c r="W1513">
        <v>6.3</v>
      </c>
    </row>
    <row r="1514" spans="10:23" x14ac:dyDescent="0.3">
      <c r="J1514">
        <v>10000000</v>
      </c>
      <c r="K1514">
        <v>21589307</v>
      </c>
      <c r="M1514">
        <v>6000000</v>
      </c>
      <c r="N1514">
        <v>5359774</v>
      </c>
      <c r="Q1514" t="s">
        <v>5754</v>
      </c>
      <c r="R1514">
        <v>30000000</v>
      </c>
      <c r="S1514">
        <v>62877175</v>
      </c>
      <c r="T1514">
        <f t="shared" si="72"/>
        <v>32877175</v>
      </c>
      <c r="U1514" s="54">
        <f t="shared" si="70"/>
        <v>32877175</v>
      </c>
      <c r="V1514" s="24" t="str">
        <f t="shared" si="71"/>
        <v>NA</v>
      </c>
      <c r="W1514">
        <v>7.2</v>
      </c>
    </row>
    <row r="1515" spans="10:23" x14ac:dyDescent="0.3">
      <c r="J1515">
        <v>10000000</v>
      </c>
      <c r="K1515">
        <v>20339754</v>
      </c>
      <c r="M1515">
        <v>6500000</v>
      </c>
      <c r="N1515">
        <v>4693919</v>
      </c>
      <c r="Q1515" t="s">
        <v>5757</v>
      </c>
      <c r="R1515">
        <v>45000000</v>
      </c>
      <c r="S1515">
        <v>74484168</v>
      </c>
      <c r="T1515">
        <f t="shared" si="72"/>
        <v>29484168</v>
      </c>
      <c r="U1515" s="54">
        <f t="shared" si="70"/>
        <v>29484168</v>
      </c>
      <c r="V1515" s="24" t="str">
        <f t="shared" si="71"/>
        <v>NA</v>
      </c>
      <c r="W1515">
        <v>6.9</v>
      </c>
    </row>
    <row r="1516" spans="10:23" x14ac:dyDescent="0.3">
      <c r="J1516">
        <v>10000000</v>
      </c>
      <c r="K1516">
        <v>28873374</v>
      </c>
      <c r="M1516">
        <v>6000000</v>
      </c>
      <c r="N1516">
        <v>4859475</v>
      </c>
      <c r="Q1516" t="s">
        <v>5761</v>
      </c>
      <c r="R1516">
        <v>30000000</v>
      </c>
      <c r="S1516">
        <v>60269340</v>
      </c>
      <c r="T1516">
        <f t="shared" si="72"/>
        <v>30269340</v>
      </c>
      <c r="U1516" s="54">
        <f t="shared" si="70"/>
        <v>30269340</v>
      </c>
      <c r="V1516" s="24" t="str">
        <f t="shared" si="71"/>
        <v>NA</v>
      </c>
      <c r="W1516">
        <v>6</v>
      </c>
    </row>
    <row r="1517" spans="10:23" x14ac:dyDescent="0.3">
      <c r="J1517">
        <v>3000000</v>
      </c>
      <c r="K1517">
        <v>13684949</v>
      </c>
      <c r="M1517">
        <v>6000000</v>
      </c>
      <c r="N1517">
        <v>4542775</v>
      </c>
      <c r="Q1517" t="s">
        <v>5764</v>
      </c>
      <c r="R1517">
        <v>30000000</v>
      </c>
      <c r="S1517">
        <v>60033780</v>
      </c>
      <c r="T1517">
        <f t="shared" si="72"/>
        <v>30033780</v>
      </c>
      <c r="U1517" s="54">
        <f t="shared" si="70"/>
        <v>30033780</v>
      </c>
      <c r="V1517" s="24" t="str">
        <f t="shared" si="71"/>
        <v>NA</v>
      </c>
      <c r="W1517">
        <v>5.9</v>
      </c>
    </row>
    <row r="1518" spans="10:23" x14ac:dyDescent="0.3">
      <c r="J1518">
        <v>6400000</v>
      </c>
      <c r="K1518">
        <v>14597405</v>
      </c>
      <c r="M1518">
        <v>6000000</v>
      </c>
      <c r="N1518">
        <v>3588432</v>
      </c>
      <c r="Q1518" t="s">
        <v>5767</v>
      </c>
      <c r="R1518">
        <v>30000000</v>
      </c>
      <c r="S1518">
        <v>58715510</v>
      </c>
      <c r="T1518">
        <f t="shared" si="72"/>
        <v>28715510</v>
      </c>
      <c r="U1518" s="54">
        <f t="shared" si="70"/>
        <v>28715510</v>
      </c>
      <c r="V1518" s="24" t="str">
        <f t="shared" si="71"/>
        <v>NA</v>
      </c>
      <c r="W1518">
        <v>5.4</v>
      </c>
    </row>
    <row r="1519" spans="10:23" x14ac:dyDescent="0.3">
      <c r="J1519">
        <v>10000000</v>
      </c>
      <c r="K1519">
        <v>12570442</v>
      </c>
      <c r="M1519">
        <v>6000000</v>
      </c>
      <c r="N1519">
        <v>4394936</v>
      </c>
      <c r="Q1519" t="s">
        <v>5770</v>
      </c>
      <c r="R1519">
        <v>19000000</v>
      </c>
      <c r="S1519">
        <v>58156435</v>
      </c>
      <c r="T1519">
        <f t="shared" si="72"/>
        <v>39156435</v>
      </c>
      <c r="U1519" s="54">
        <f t="shared" si="70"/>
        <v>39156435</v>
      </c>
      <c r="V1519" s="24" t="str">
        <f t="shared" si="71"/>
        <v>NA</v>
      </c>
      <c r="W1519">
        <v>5.9</v>
      </c>
    </row>
    <row r="1520" spans="10:23" x14ac:dyDescent="0.3">
      <c r="J1520">
        <v>10000000</v>
      </c>
      <c r="K1520">
        <v>12514138</v>
      </c>
      <c r="M1520">
        <v>6000000</v>
      </c>
      <c r="N1520">
        <v>3029081</v>
      </c>
      <c r="Q1520" t="s">
        <v>5775</v>
      </c>
      <c r="R1520">
        <v>37000000</v>
      </c>
      <c r="S1520">
        <v>56044241</v>
      </c>
      <c r="T1520">
        <f t="shared" si="72"/>
        <v>19044241</v>
      </c>
      <c r="U1520" s="54">
        <f t="shared" si="70"/>
        <v>19044241</v>
      </c>
      <c r="V1520" s="24" t="str">
        <f t="shared" si="71"/>
        <v>NA</v>
      </c>
      <c r="W1520">
        <v>6.1</v>
      </c>
    </row>
    <row r="1521" spans="10:23" x14ac:dyDescent="0.3">
      <c r="J1521">
        <v>5000000</v>
      </c>
      <c r="K1521">
        <v>43771291</v>
      </c>
      <c r="M1521">
        <v>6000000</v>
      </c>
      <c r="N1521">
        <v>3273588</v>
      </c>
      <c r="Q1521" t="s">
        <v>5778</v>
      </c>
      <c r="R1521">
        <v>17000000</v>
      </c>
      <c r="S1521">
        <v>56816662</v>
      </c>
      <c r="T1521">
        <f t="shared" si="72"/>
        <v>39816662</v>
      </c>
      <c r="U1521" s="54">
        <f t="shared" si="70"/>
        <v>39816662</v>
      </c>
      <c r="V1521" s="24" t="str">
        <f t="shared" si="71"/>
        <v>NA</v>
      </c>
      <c r="W1521">
        <v>7.7</v>
      </c>
    </row>
    <row r="1522" spans="10:23" x14ac:dyDescent="0.3">
      <c r="J1522">
        <v>10000000</v>
      </c>
      <c r="K1522">
        <v>11703287</v>
      </c>
      <c r="M1522">
        <v>6000000</v>
      </c>
      <c r="N1522">
        <v>2207975</v>
      </c>
      <c r="Q1522" t="s">
        <v>5782</v>
      </c>
      <c r="R1522">
        <v>42000000</v>
      </c>
      <c r="S1522">
        <v>64238770</v>
      </c>
      <c r="T1522">
        <f t="shared" si="72"/>
        <v>22238770</v>
      </c>
      <c r="U1522" s="54">
        <f t="shared" si="70"/>
        <v>22238770</v>
      </c>
      <c r="V1522" s="24" t="str">
        <f t="shared" si="71"/>
        <v>NA</v>
      </c>
      <c r="W1522">
        <v>5.8</v>
      </c>
    </row>
    <row r="1523" spans="10:23" x14ac:dyDescent="0.3">
      <c r="J1523">
        <v>10000000</v>
      </c>
      <c r="K1523">
        <v>10824921</v>
      </c>
      <c r="M1523">
        <v>6000000</v>
      </c>
      <c r="N1523">
        <v>2025238</v>
      </c>
      <c r="Q1523" t="s">
        <v>5785</v>
      </c>
      <c r="R1523">
        <v>30000000</v>
      </c>
      <c r="S1523">
        <v>52937130</v>
      </c>
      <c r="T1523">
        <f t="shared" si="72"/>
        <v>22937130</v>
      </c>
      <c r="U1523" s="54">
        <f t="shared" si="70"/>
        <v>22937130</v>
      </c>
      <c r="V1523" s="24" t="str">
        <f t="shared" si="71"/>
        <v>NA</v>
      </c>
      <c r="W1523">
        <v>7.6</v>
      </c>
    </row>
    <row r="1524" spans="10:23" x14ac:dyDescent="0.3">
      <c r="J1524">
        <v>10000000</v>
      </c>
      <c r="K1524">
        <v>10561238</v>
      </c>
      <c r="M1524">
        <v>6000000</v>
      </c>
      <c r="N1524">
        <v>2077046</v>
      </c>
      <c r="Q1524" t="s">
        <v>5788</v>
      </c>
      <c r="R1524">
        <v>55000000</v>
      </c>
      <c r="S1524">
        <v>52799004</v>
      </c>
      <c r="T1524">
        <f t="shared" si="72"/>
        <v>-2200996</v>
      </c>
      <c r="U1524" s="54" t="str">
        <f t="shared" si="70"/>
        <v>NA</v>
      </c>
      <c r="V1524" s="24">
        <f t="shared" si="71"/>
        <v>-2200996</v>
      </c>
      <c r="W1524">
        <v>6.1</v>
      </c>
    </row>
    <row r="1525" spans="10:23" x14ac:dyDescent="0.3">
      <c r="J1525">
        <v>10000000</v>
      </c>
      <c r="K1525">
        <v>14479776</v>
      </c>
      <c r="M1525">
        <v>6000000</v>
      </c>
      <c r="N1525">
        <v>869325</v>
      </c>
      <c r="Q1525" t="s">
        <v>5792</v>
      </c>
      <c r="R1525">
        <v>27800000</v>
      </c>
      <c r="S1525">
        <v>55210049</v>
      </c>
      <c r="T1525">
        <f t="shared" si="72"/>
        <v>27410049</v>
      </c>
      <c r="U1525" s="54">
        <f t="shared" si="70"/>
        <v>27410049</v>
      </c>
      <c r="V1525" s="24" t="str">
        <f t="shared" si="71"/>
        <v>NA</v>
      </c>
      <c r="W1525">
        <v>5.4</v>
      </c>
    </row>
    <row r="1526" spans="10:23" x14ac:dyDescent="0.3">
      <c r="J1526">
        <v>6000000</v>
      </c>
      <c r="K1526">
        <v>8828771</v>
      </c>
      <c r="M1526">
        <v>6000000</v>
      </c>
      <c r="N1526">
        <v>399611</v>
      </c>
      <c r="Q1526" t="s">
        <v>5795</v>
      </c>
      <c r="R1526">
        <v>30000000</v>
      </c>
      <c r="S1526">
        <v>51432423</v>
      </c>
      <c r="T1526">
        <f t="shared" si="72"/>
        <v>21432423</v>
      </c>
      <c r="U1526" s="54">
        <f t="shared" si="70"/>
        <v>21432423</v>
      </c>
      <c r="V1526" s="24" t="str">
        <f t="shared" si="71"/>
        <v>NA</v>
      </c>
      <c r="W1526">
        <v>5.0999999999999996</v>
      </c>
    </row>
    <row r="1527" spans="10:23" x14ac:dyDescent="0.3">
      <c r="J1527">
        <v>9000000</v>
      </c>
      <c r="K1527">
        <v>21569041</v>
      </c>
      <c r="M1527">
        <v>6000000</v>
      </c>
      <c r="N1527">
        <v>115862</v>
      </c>
      <c r="Q1527" t="s">
        <v>5799</v>
      </c>
      <c r="R1527">
        <v>30000000</v>
      </c>
      <c r="S1527">
        <v>51109400</v>
      </c>
      <c r="T1527">
        <f t="shared" si="72"/>
        <v>21109400</v>
      </c>
      <c r="U1527" s="54">
        <f t="shared" si="70"/>
        <v>21109400</v>
      </c>
      <c r="V1527" s="24" t="str">
        <f t="shared" si="71"/>
        <v>NA</v>
      </c>
      <c r="W1527">
        <v>6.4</v>
      </c>
    </row>
    <row r="1528" spans="10:23" x14ac:dyDescent="0.3">
      <c r="J1528">
        <v>6500000</v>
      </c>
      <c r="K1528">
        <v>54557348</v>
      </c>
      <c r="M1528">
        <v>6000000</v>
      </c>
      <c r="N1528">
        <v>1346503</v>
      </c>
      <c r="Q1528" t="s">
        <v>5802</v>
      </c>
      <c r="R1528">
        <v>30000000</v>
      </c>
      <c r="S1528">
        <v>50300000</v>
      </c>
      <c r="T1528">
        <f t="shared" si="72"/>
        <v>20300000</v>
      </c>
      <c r="U1528" s="54">
        <f t="shared" si="70"/>
        <v>20300000</v>
      </c>
      <c r="V1528" s="24" t="str">
        <f t="shared" si="71"/>
        <v>NA</v>
      </c>
      <c r="W1528">
        <v>6.3</v>
      </c>
    </row>
    <row r="1529" spans="10:23" x14ac:dyDescent="0.3">
      <c r="J1529">
        <v>10000000</v>
      </c>
      <c r="K1529">
        <v>26583369</v>
      </c>
      <c r="M1529">
        <v>6000000</v>
      </c>
      <c r="N1529">
        <v>117560</v>
      </c>
      <c r="Q1529" t="s">
        <v>5806</v>
      </c>
      <c r="R1529">
        <v>30000000</v>
      </c>
      <c r="S1529">
        <v>56068547</v>
      </c>
      <c r="T1529">
        <f t="shared" si="72"/>
        <v>26068547</v>
      </c>
      <c r="U1529" s="54">
        <f t="shared" si="70"/>
        <v>26068547</v>
      </c>
      <c r="V1529" s="24" t="str">
        <f t="shared" si="71"/>
        <v>NA</v>
      </c>
      <c r="W1529">
        <v>7.5</v>
      </c>
    </row>
    <row r="1530" spans="10:23" x14ac:dyDescent="0.3">
      <c r="J1530">
        <v>9500000</v>
      </c>
      <c r="K1530">
        <v>57176582</v>
      </c>
      <c r="M1530">
        <v>6000000</v>
      </c>
      <c r="N1530">
        <v>54606</v>
      </c>
      <c r="Q1530" t="s">
        <v>5812</v>
      </c>
      <c r="R1530">
        <v>30000000</v>
      </c>
      <c r="S1530">
        <v>53680848</v>
      </c>
      <c r="T1530">
        <f t="shared" si="72"/>
        <v>23680848</v>
      </c>
      <c r="U1530" s="54">
        <f t="shared" si="70"/>
        <v>23680848</v>
      </c>
      <c r="V1530" s="24" t="str">
        <f t="shared" si="71"/>
        <v>NA</v>
      </c>
      <c r="W1530">
        <v>7.1</v>
      </c>
    </row>
    <row r="1531" spans="10:23" x14ac:dyDescent="0.3">
      <c r="J1531">
        <v>9500000</v>
      </c>
      <c r="K1531">
        <v>43100000</v>
      </c>
      <c r="M1531">
        <v>6000000</v>
      </c>
      <c r="N1531">
        <v>36497</v>
      </c>
      <c r="Q1531" t="s">
        <v>5815</v>
      </c>
      <c r="R1531">
        <v>30000000</v>
      </c>
      <c r="S1531">
        <v>50921738</v>
      </c>
      <c r="T1531">
        <f t="shared" si="72"/>
        <v>20921738</v>
      </c>
      <c r="U1531" s="54">
        <f t="shared" si="70"/>
        <v>20921738</v>
      </c>
      <c r="V1531" s="24" t="str">
        <f t="shared" si="71"/>
        <v>NA</v>
      </c>
      <c r="W1531">
        <v>7.8</v>
      </c>
    </row>
    <row r="1532" spans="10:23" x14ac:dyDescent="0.3">
      <c r="J1532">
        <v>10500000</v>
      </c>
      <c r="K1532">
        <v>14114488</v>
      </c>
      <c r="M1532">
        <v>12000000</v>
      </c>
      <c r="N1532">
        <v>65804</v>
      </c>
      <c r="Q1532" t="s">
        <v>5819</v>
      </c>
      <c r="R1532">
        <v>30000000</v>
      </c>
      <c r="S1532">
        <v>53021560</v>
      </c>
      <c r="T1532">
        <f t="shared" si="72"/>
        <v>23021560</v>
      </c>
      <c r="U1532" s="54">
        <f t="shared" si="70"/>
        <v>23021560</v>
      </c>
      <c r="V1532" s="24" t="str">
        <f t="shared" si="71"/>
        <v>NA</v>
      </c>
      <c r="W1532">
        <v>6.5</v>
      </c>
    </row>
    <row r="1533" spans="10:23" x14ac:dyDescent="0.3">
      <c r="J1533">
        <v>9400000</v>
      </c>
      <c r="K1533">
        <v>46300000</v>
      </c>
      <c r="M1533">
        <v>5300000</v>
      </c>
      <c r="N1533">
        <v>3895664</v>
      </c>
      <c r="Q1533" t="s">
        <v>5823</v>
      </c>
      <c r="R1533">
        <v>30000000</v>
      </c>
      <c r="S1533">
        <v>45645204</v>
      </c>
      <c r="T1533">
        <f t="shared" si="72"/>
        <v>15645204</v>
      </c>
      <c r="U1533" s="54">
        <f t="shared" si="70"/>
        <v>15645204</v>
      </c>
      <c r="V1533" s="24" t="str">
        <f t="shared" si="71"/>
        <v>NA</v>
      </c>
      <c r="W1533">
        <v>6.6</v>
      </c>
    </row>
    <row r="1534" spans="10:23" x14ac:dyDescent="0.3">
      <c r="J1534">
        <v>11000000</v>
      </c>
      <c r="K1534">
        <v>78900000</v>
      </c>
      <c r="M1534">
        <v>6000000</v>
      </c>
      <c r="N1534">
        <v>20200</v>
      </c>
      <c r="Q1534" t="s">
        <v>5827</v>
      </c>
      <c r="R1534">
        <v>40000000</v>
      </c>
      <c r="S1534">
        <v>53337608</v>
      </c>
      <c r="T1534">
        <f t="shared" si="72"/>
        <v>13337608</v>
      </c>
      <c r="U1534" s="54">
        <f t="shared" si="70"/>
        <v>13337608</v>
      </c>
      <c r="V1534" s="24" t="str">
        <f t="shared" si="71"/>
        <v>NA</v>
      </c>
      <c r="W1534">
        <v>7.4</v>
      </c>
    </row>
    <row r="1535" spans="10:23" x14ac:dyDescent="0.3">
      <c r="J1535">
        <v>83532</v>
      </c>
      <c r="K1535">
        <v>30859000</v>
      </c>
      <c r="M1535">
        <v>4000000</v>
      </c>
      <c r="N1535">
        <v>542860</v>
      </c>
      <c r="Q1535" t="s">
        <v>5829</v>
      </c>
      <c r="R1535">
        <v>30000000</v>
      </c>
      <c r="S1535">
        <v>46875468</v>
      </c>
      <c r="T1535">
        <f t="shared" si="72"/>
        <v>16875468</v>
      </c>
      <c r="U1535" s="54">
        <f t="shared" si="70"/>
        <v>16875468</v>
      </c>
      <c r="V1535" s="24" t="str">
        <f t="shared" si="71"/>
        <v>NA</v>
      </c>
      <c r="W1535">
        <v>7.6</v>
      </c>
    </row>
    <row r="1536" spans="10:23" x14ac:dyDescent="0.3">
      <c r="J1536">
        <v>9000000</v>
      </c>
      <c r="K1536">
        <v>50000000</v>
      </c>
      <c r="M1536">
        <v>200000000</v>
      </c>
      <c r="N1536">
        <v>11905519</v>
      </c>
      <c r="Q1536" t="s">
        <v>5833</v>
      </c>
      <c r="R1536">
        <v>30000000</v>
      </c>
      <c r="S1536">
        <v>52418902</v>
      </c>
      <c r="T1536">
        <f t="shared" si="72"/>
        <v>22418902</v>
      </c>
      <c r="U1536" s="54">
        <f t="shared" si="70"/>
        <v>22418902</v>
      </c>
      <c r="V1536" s="24" t="str">
        <f t="shared" si="71"/>
        <v>NA</v>
      </c>
      <c r="W1536">
        <v>7.5</v>
      </c>
    </row>
    <row r="1537" spans="10:23" x14ac:dyDescent="0.3">
      <c r="J1537">
        <v>9000000</v>
      </c>
      <c r="K1537">
        <v>63600000</v>
      </c>
      <c r="M1537">
        <v>5600000</v>
      </c>
      <c r="N1537">
        <v>3064356</v>
      </c>
      <c r="Q1537" t="s">
        <v>5836</v>
      </c>
      <c r="R1537">
        <v>30000000</v>
      </c>
      <c r="S1537">
        <v>42057340</v>
      </c>
      <c r="T1537">
        <f t="shared" si="72"/>
        <v>12057340</v>
      </c>
      <c r="U1537" s="54">
        <f t="shared" si="70"/>
        <v>12057340</v>
      </c>
      <c r="V1537" s="24" t="str">
        <f t="shared" si="71"/>
        <v>NA</v>
      </c>
      <c r="W1537">
        <v>6.6</v>
      </c>
    </row>
    <row r="1538" spans="10:23" x14ac:dyDescent="0.3">
      <c r="J1538">
        <v>9000000</v>
      </c>
      <c r="K1538">
        <v>36049108</v>
      </c>
      <c r="M1538">
        <v>5600000</v>
      </c>
      <c r="N1538">
        <v>27024</v>
      </c>
      <c r="Q1538" t="s">
        <v>5838</v>
      </c>
      <c r="R1538">
        <v>25000000</v>
      </c>
      <c r="S1538">
        <v>42478175</v>
      </c>
      <c r="T1538">
        <f t="shared" si="72"/>
        <v>17478175</v>
      </c>
      <c r="U1538" s="54">
        <f t="shared" si="70"/>
        <v>17478175</v>
      </c>
      <c r="V1538" s="24" t="str">
        <f t="shared" si="71"/>
        <v>NA</v>
      </c>
      <c r="W1538">
        <v>7.2</v>
      </c>
    </row>
    <row r="1539" spans="10:23" x14ac:dyDescent="0.3">
      <c r="J1539">
        <v>9000000</v>
      </c>
      <c r="K1539">
        <v>34074895</v>
      </c>
      <c r="M1539">
        <v>7000000</v>
      </c>
      <c r="N1539">
        <v>6200756</v>
      </c>
      <c r="Q1539" t="s">
        <v>5841</v>
      </c>
      <c r="R1539">
        <v>30000000</v>
      </c>
      <c r="S1539">
        <v>41407470</v>
      </c>
      <c r="T1539">
        <f t="shared" si="72"/>
        <v>11407470</v>
      </c>
      <c r="U1539" s="54">
        <f t="shared" ref="U1539:U1602" si="73">IF(T1539&gt;0,T1539,"NA")</f>
        <v>11407470</v>
      </c>
      <c r="V1539" s="24" t="str">
        <f t="shared" ref="V1539:V1602" si="74">IF(T1539&lt;0,T1539,"NA")</f>
        <v>NA</v>
      </c>
      <c r="W1539">
        <v>7.6</v>
      </c>
    </row>
    <row r="1540" spans="10:23" x14ac:dyDescent="0.3">
      <c r="J1540">
        <v>9000000</v>
      </c>
      <c r="K1540">
        <v>33244684</v>
      </c>
      <c r="M1540">
        <v>5500000</v>
      </c>
      <c r="N1540">
        <v>1292119</v>
      </c>
      <c r="Q1540" t="s">
        <v>5845</v>
      </c>
      <c r="R1540">
        <v>30000000</v>
      </c>
      <c r="S1540">
        <v>42385520</v>
      </c>
      <c r="T1540">
        <f t="shared" ref="T1540:T1603" si="75">S1540-R1540</f>
        <v>12385520</v>
      </c>
      <c r="U1540" s="54">
        <f t="shared" si="73"/>
        <v>12385520</v>
      </c>
      <c r="V1540" s="24" t="str">
        <f t="shared" si="74"/>
        <v>NA</v>
      </c>
      <c r="W1540">
        <v>6.2</v>
      </c>
    </row>
    <row r="1541" spans="10:23" x14ac:dyDescent="0.3">
      <c r="J1541">
        <v>9000000</v>
      </c>
      <c r="K1541">
        <v>24530513</v>
      </c>
      <c r="M1541">
        <v>5500000</v>
      </c>
      <c r="N1541">
        <v>3629758</v>
      </c>
      <c r="Q1541" t="s">
        <v>5848</v>
      </c>
      <c r="R1541">
        <v>30000000</v>
      </c>
      <c r="S1541">
        <v>40118420</v>
      </c>
      <c r="T1541">
        <f t="shared" si="75"/>
        <v>10118420</v>
      </c>
      <c r="U1541" s="54">
        <f t="shared" si="73"/>
        <v>10118420</v>
      </c>
      <c r="V1541" s="24" t="str">
        <f t="shared" si="74"/>
        <v>NA</v>
      </c>
      <c r="W1541">
        <v>5.6</v>
      </c>
    </row>
    <row r="1542" spans="10:23" x14ac:dyDescent="0.3">
      <c r="J1542">
        <v>9000000</v>
      </c>
      <c r="K1542">
        <v>71519230</v>
      </c>
      <c r="M1542">
        <v>5000000</v>
      </c>
      <c r="N1542">
        <v>1056102</v>
      </c>
      <c r="Q1542" t="s">
        <v>5851</v>
      </c>
      <c r="R1542">
        <v>38000000</v>
      </c>
      <c r="S1542">
        <v>40137776</v>
      </c>
      <c r="T1542">
        <f t="shared" si="75"/>
        <v>2137776</v>
      </c>
      <c r="U1542" s="54">
        <f t="shared" si="73"/>
        <v>2137776</v>
      </c>
      <c r="V1542" s="24" t="str">
        <f t="shared" si="74"/>
        <v>NA</v>
      </c>
      <c r="W1542">
        <v>7.6</v>
      </c>
    </row>
    <row r="1543" spans="10:23" x14ac:dyDescent="0.3">
      <c r="J1543">
        <v>9000000</v>
      </c>
      <c r="K1543">
        <v>20035310</v>
      </c>
      <c r="M1543">
        <v>5500000</v>
      </c>
      <c r="N1543">
        <v>56007</v>
      </c>
      <c r="Q1543" t="s">
        <v>5855</v>
      </c>
      <c r="R1543">
        <v>32000000</v>
      </c>
      <c r="S1543">
        <v>39568996</v>
      </c>
      <c r="T1543">
        <f t="shared" si="75"/>
        <v>7568996</v>
      </c>
      <c r="U1543" s="54">
        <f t="shared" si="73"/>
        <v>7568996</v>
      </c>
      <c r="V1543" s="24" t="str">
        <f t="shared" si="74"/>
        <v>NA</v>
      </c>
      <c r="W1543">
        <v>6.6</v>
      </c>
    </row>
    <row r="1544" spans="10:23" x14ac:dyDescent="0.3">
      <c r="J1544">
        <v>9000000</v>
      </c>
      <c r="K1544">
        <v>18225165</v>
      </c>
      <c r="M1544">
        <v>3850000</v>
      </c>
      <c r="N1544">
        <v>611709</v>
      </c>
      <c r="Q1544" t="s">
        <v>5859</v>
      </c>
      <c r="R1544">
        <v>30000000</v>
      </c>
      <c r="S1544">
        <v>42043633</v>
      </c>
      <c r="T1544">
        <f t="shared" si="75"/>
        <v>12043633</v>
      </c>
      <c r="U1544" s="54">
        <f t="shared" si="73"/>
        <v>12043633</v>
      </c>
      <c r="V1544" s="24" t="str">
        <f t="shared" si="74"/>
        <v>NA</v>
      </c>
      <c r="W1544">
        <v>7</v>
      </c>
    </row>
    <row r="1545" spans="10:23" x14ac:dyDescent="0.3">
      <c r="J1545">
        <v>8000000</v>
      </c>
      <c r="K1545">
        <v>16938179</v>
      </c>
      <c r="M1545">
        <v>5500000</v>
      </c>
      <c r="N1545">
        <v>22770</v>
      </c>
      <c r="Q1545" t="s">
        <v>5862</v>
      </c>
      <c r="R1545">
        <v>30000000</v>
      </c>
      <c r="S1545">
        <v>38232624</v>
      </c>
      <c r="T1545">
        <f t="shared" si="75"/>
        <v>8232624</v>
      </c>
      <c r="U1545" s="54">
        <f t="shared" si="73"/>
        <v>8232624</v>
      </c>
      <c r="V1545" s="24" t="str">
        <f t="shared" si="74"/>
        <v>NA</v>
      </c>
      <c r="W1545">
        <v>2.7</v>
      </c>
    </row>
    <row r="1546" spans="10:23" x14ac:dyDescent="0.3">
      <c r="J1546">
        <v>9000000</v>
      </c>
      <c r="K1546">
        <v>16235293</v>
      </c>
      <c r="M1546">
        <v>9000000</v>
      </c>
      <c r="N1546">
        <v>27445</v>
      </c>
      <c r="Q1546" t="s">
        <v>5866</v>
      </c>
      <c r="R1546">
        <v>30000000</v>
      </c>
      <c r="S1546">
        <v>38413606</v>
      </c>
      <c r="T1546">
        <f t="shared" si="75"/>
        <v>8413606</v>
      </c>
      <c r="U1546" s="54">
        <f t="shared" si="73"/>
        <v>8413606</v>
      </c>
      <c r="V1546" s="24" t="str">
        <f t="shared" si="74"/>
        <v>NA</v>
      </c>
      <c r="W1546">
        <v>7.6</v>
      </c>
    </row>
    <row r="1547" spans="10:23" x14ac:dyDescent="0.3">
      <c r="J1547">
        <v>9000000</v>
      </c>
      <c r="K1547">
        <v>10161099</v>
      </c>
      <c r="M1547">
        <v>5250000</v>
      </c>
      <c r="N1547">
        <v>766487</v>
      </c>
      <c r="Q1547" t="s">
        <v>5869</v>
      </c>
      <c r="R1547">
        <v>27000000</v>
      </c>
      <c r="S1547">
        <v>38122105</v>
      </c>
      <c r="T1547">
        <f t="shared" si="75"/>
        <v>11122105</v>
      </c>
      <c r="U1547" s="54">
        <f t="shared" si="73"/>
        <v>11122105</v>
      </c>
      <c r="V1547" s="24" t="str">
        <f t="shared" si="74"/>
        <v>NA</v>
      </c>
      <c r="W1547">
        <v>6.6</v>
      </c>
    </row>
    <row r="1548" spans="10:23" x14ac:dyDescent="0.3">
      <c r="J1548">
        <v>9000000</v>
      </c>
      <c r="K1548">
        <v>11860839</v>
      </c>
      <c r="M1548">
        <v>30300000</v>
      </c>
      <c r="N1548">
        <v>1196752</v>
      </c>
      <c r="Q1548" t="s">
        <v>5873</v>
      </c>
      <c r="R1548">
        <v>25000000</v>
      </c>
      <c r="S1548">
        <v>38747385</v>
      </c>
      <c r="T1548">
        <f t="shared" si="75"/>
        <v>13747385</v>
      </c>
      <c r="U1548" s="54">
        <f t="shared" si="73"/>
        <v>13747385</v>
      </c>
      <c r="V1548" s="24" t="str">
        <f t="shared" si="74"/>
        <v>NA</v>
      </c>
      <c r="W1548">
        <v>6.9</v>
      </c>
    </row>
    <row r="1549" spans="10:23" x14ac:dyDescent="0.3">
      <c r="J1549">
        <v>8800000</v>
      </c>
      <c r="K1549">
        <v>174635000</v>
      </c>
      <c r="M1549">
        <v>6000000</v>
      </c>
      <c r="N1549">
        <v>795126</v>
      </c>
      <c r="Q1549" t="s">
        <v>5876</v>
      </c>
      <c r="R1549">
        <v>30000000</v>
      </c>
      <c r="S1549">
        <v>40247512</v>
      </c>
      <c r="T1549">
        <f t="shared" si="75"/>
        <v>10247512</v>
      </c>
      <c r="U1549" s="54">
        <f t="shared" si="73"/>
        <v>10247512</v>
      </c>
      <c r="V1549" s="24" t="str">
        <f t="shared" si="74"/>
        <v>NA</v>
      </c>
      <c r="W1549">
        <v>6.8</v>
      </c>
    </row>
    <row r="1550" spans="10:23" x14ac:dyDescent="0.3">
      <c r="J1550">
        <v>8600000</v>
      </c>
      <c r="K1550">
        <v>14373825</v>
      </c>
      <c r="M1550">
        <v>6000000</v>
      </c>
      <c r="N1550">
        <v>3432342</v>
      </c>
      <c r="Q1550" t="s">
        <v>5881</v>
      </c>
      <c r="R1550">
        <v>30000000</v>
      </c>
      <c r="S1550">
        <v>35927406</v>
      </c>
      <c r="T1550">
        <f t="shared" si="75"/>
        <v>5927406</v>
      </c>
      <c r="U1550" s="54">
        <f t="shared" si="73"/>
        <v>5927406</v>
      </c>
      <c r="V1550" s="24" t="str">
        <f t="shared" si="74"/>
        <v>NA</v>
      </c>
      <c r="W1550">
        <v>3.7</v>
      </c>
    </row>
    <row r="1551" spans="10:23" x14ac:dyDescent="0.3">
      <c r="J1551">
        <v>7000000</v>
      </c>
      <c r="K1551">
        <v>39462438</v>
      </c>
      <c r="M1551">
        <v>5000000</v>
      </c>
      <c r="N1551">
        <v>4074023</v>
      </c>
      <c r="Q1551" t="s">
        <v>5884</v>
      </c>
      <c r="R1551">
        <v>30000000</v>
      </c>
      <c r="S1551">
        <v>35565975</v>
      </c>
      <c r="T1551">
        <f t="shared" si="75"/>
        <v>5565975</v>
      </c>
      <c r="U1551" s="54">
        <f t="shared" si="73"/>
        <v>5565975</v>
      </c>
      <c r="V1551" s="24" t="str">
        <f t="shared" si="74"/>
        <v>NA</v>
      </c>
      <c r="W1551">
        <v>6.1</v>
      </c>
    </row>
    <row r="1552" spans="10:23" x14ac:dyDescent="0.3">
      <c r="J1552">
        <v>8500000</v>
      </c>
      <c r="K1552">
        <v>29200000</v>
      </c>
      <c r="M1552">
        <v>5000000</v>
      </c>
      <c r="N1552">
        <v>4306697</v>
      </c>
      <c r="Q1552" t="s">
        <v>5886</v>
      </c>
      <c r="R1552">
        <v>30000000</v>
      </c>
      <c r="S1552">
        <v>35266619</v>
      </c>
      <c r="T1552">
        <f t="shared" si="75"/>
        <v>5266619</v>
      </c>
      <c r="U1552" s="54">
        <f t="shared" si="73"/>
        <v>5266619</v>
      </c>
      <c r="V1552" s="24" t="str">
        <f t="shared" si="74"/>
        <v>NA</v>
      </c>
      <c r="W1552">
        <v>5.9</v>
      </c>
    </row>
    <row r="1553" spans="10:23" x14ac:dyDescent="0.3">
      <c r="J1553">
        <v>8500000</v>
      </c>
      <c r="K1553">
        <v>21564616</v>
      </c>
      <c r="M1553">
        <v>4000000</v>
      </c>
      <c r="N1553">
        <v>3950029</v>
      </c>
      <c r="Q1553" t="s">
        <v>5889</v>
      </c>
      <c r="R1553">
        <v>30000000</v>
      </c>
      <c r="S1553">
        <v>34703228</v>
      </c>
      <c r="T1553">
        <f t="shared" si="75"/>
        <v>4703228</v>
      </c>
      <c r="U1553" s="54">
        <f t="shared" si="73"/>
        <v>4703228</v>
      </c>
      <c r="V1553" s="24" t="str">
        <f t="shared" si="74"/>
        <v>NA</v>
      </c>
      <c r="W1553">
        <v>6.7</v>
      </c>
    </row>
    <row r="1554" spans="10:23" x14ac:dyDescent="0.3">
      <c r="J1554">
        <v>8000000</v>
      </c>
      <c r="K1554">
        <v>14879556</v>
      </c>
      <c r="M1554">
        <v>5000000</v>
      </c>
      <c r="N1554">
        <v>4040588</v>
      </c>
      <c r="Q1554" t="s">
        <v>5894</v>
      </c>
      <c r="R1554">
        <v>30000000</v>
      </c>
      <c r="S1554">
        <v>38432823</v>
      </c>
      <c r="T1554">
        <f t="shared" si="75"/>
        <v>8432823</v>
      </c>
      <c r="U1554" s="54">
        <f t="shared" si="73"/>
        <v>8432823</v>
      </c>
      <c r="V1554" s="24" t="str">
        <f t="shared" si="74"/>
        <v>NA</v>
      </c>
      <c r="W1554">
        <v>6.9</v>
      </c>
    </row>
    <row r="1555" spans="10:23" x14ac:dyDescent="0.3">
      <c r="J1555">
        <v>8500000</v>
      </c>
      <c r="K1555">
        <v>34017854</v>
      </c>
      <c r="M1555">
        <v>5000000</v>
      </c>
      <c r="N1555">
        <v>3049135</v>
      </c>
      <c r="Q1555" t="s">
        <v>5898</v>
      </c>
      <c r="R1555">
        <v>45000000</v>
      </c>
      <c r="S1555">
        <v>32095318</v>
      </c>
      <c r="T1555">
        <f t="shared" si="75"/>
        <v>-12904682</v>
      </c>
      <c r="U1555" s="54" t="str">
        <f t="shared" si="73"/>
        <v>NA</v>
      </c>
      <c r="V1555" s="24">
        <f t="shared" si="74"/>
        <v>-12904682</v>
      </c>
      <c r="W1555">
        <v>5.5</v>
      </c>
    </row>
    <row r="1556" spans="10:23" x14ac:dyDescent="0.3">
      <c r="J1556">
        <v>8000000</v>
      </c>
      <c r="K1556">
        <v>107930000</v>
      </c>
      <c r="M1556">
        <v>5000000</v>
      </c>
      <c r="N1556">
        <v>4700361</v>
      </c>
      <c r="Q1556" t="s">
        <v>5900</v>
      </c>
      <c r="R1556">
        <v>30000000</v>
      </c>
      <c r="S1556">
        <v>31743332</v>
      </c>
      <c r="T1556">
        <f t="shared" si="75"/>
        <v>1743332</v>
      </c>
      <c r="U1556" s="54">
        <f t="shared" si="73"/>
        <v>1743332</v>
      </c>
      <c r="V1556" s="24" t="str">
        <f t="shared" si="74"/>
        <v>NA</v>
      </c>
      <c r="W1556">
        <v>7.1</v>
      </c>
    </row>
    <row r="1557" spans="10:23" x14ac:dyDescent="0.3">
      <c r="J1557">
        <v>8500000</v>
      </c>
      <c r="K1557">
        <v>32279955</v>
      </c>
      <c r="M1557">
        <v>5000000</v>
      </c>
      <c r="N1557">
        <v>2711210</v>
      </c>
      <c r="Q1557" t="s">
        <v>5905</v>
      </c>
      <c r="R1557">
        <v>30000000</v>
      </c>
      <c r="S1557">
        <v>32154410</v>
      </c>
      <c r="T1557">
        <f t="shared" si="75"/>
        <v>2154410</v>
      </c>
      <c r="U1557" s="54">
        <f t="shared" si="73"/>
        <v>2154410</v>
      </c>
      <c r="V1557" s="24" t="str">
        <f t="shared" si="74"/>
        <v>NA</v>
      </c>
      <c r="W1557">
        <v>7.1</v>
      </c>
    </row>
    <row r="1558" spans="10:23" x14ac:dyDescent="0.3">
      <c r="J1558">
        <v>8200000</v>
      </c>
      <c r="K1558">
        <v>163214286</v>
      </c>
      <c r="M1558">
        <v>5000000</v>
      </c>
      <c r="N1558">
        <v>1980338</v>
      </c>
      <c r="Q1558" t="s">
        <v>5908</v>
      </c>
      <c r="R1558">
        <v>30000000</v>
      </c>
      <c r="S1558">
        <v>26687172</v>
      </c>
      <c r="T1558">
        <f t="shared" si="75"/>
        <v>-3312828</v>
      </c>
      <c r="U1558" s="54" t="str">
        <f t="shared" si="73"/>
        <v>NA</v>
      </c>
      <c r="V1558" s="24">
        <f t="shared" si="74"/>
        <v>-3312828</v>
      </c>
      <c r="W1558">
        <v>7.3</v>
      </c>
    </row>
    <row r="1559" spans="10:23" x14ac:dyDescent="0.3">
      <c r="J1559">
        <v>8000000</v>
      </c>
      <c r="K1559">
        <v>69800000</v>
      </c>
      <c r="M1559">
        <v>5000000</v>
      </c>
      <c r="N1559">
        <v>1082044</v>
      </c>
      <c r="Q1559" t="s">
        <v>5913</v>
      </c>
      <c r="R1559">
        <v>19000000</v>
      </c>
      <c r="S1559">
        <v>26096584</v>
      </c>
      <c r="T1559">
        <f t="shared" si="75"/>
        <v>7096584</v>
      </c>
      <c r="U1559" s="54">
        <f t="shared" si="73"/>
        <v>7096584</v>
      </c>
      <c r="V1559" s="24" t="str">
        <f t="shared" si="74"/>
        <v>NA</v>
      </c>
      <c r="W1559">
        <v>3.4</v>
      </c>
    </row>
    <row r="1560" spans="10:23" x14ac:dyDescent="0.3">
      <c r="J1560">
        <v>8000000</v>
      </c>
      <c r="K1560">
        <v>59889948</v>
      </c>
      <c r="M1560">
        <v>5000000</v>
      </c>
      <c r="N1560">
        <v>1100000</v>
      </c>
      <c r="Q1560" t="s">
        <v>5918</v>
      </c>
      <c r="R1560">
        <v>30000000</v>
      </c>
      <c r="S1560">
        <v>26525834</v>
      </c>
      <c r="T1560">
        <f t="shared" si="75"/>
        <v>-3474166</v>
      </c>
      <c r="U1560" s="54" t="str">
        <f t="shared" si="73"/>
        <v>NA</v>
      </c>
      <c r="V1560" s="24">
        <f t="shared" si="74"/>
        <v>-3474166</v>
      </c>
      <c r="W1560">
        <v>6.8</v>
      </c>
    </row>
    <row r="1561" spans="10:23" x14ac:dyDescent="0.3">
      <c r="J1561">
        <v>8000000</v>
      </c>
      <c r="K1561">
        <v>52287414</v>
      </c>
      <c r="M1561">
        <v>5000000</v>
      </c>
      <c r="N1561">
        <v>2445646</v>
      </c>
      <c r="Q1561" t="s">
        <v>5922</v>
      </c>
      <c r="R1561">
        <v>30000000</v>
      </c>
      <c r="S1561">
        <v>30513940</v>
      </c>
      <c r="T1561">
        <f t="shared" si="75"/>
        <v>513940</v>
      </c>
      <c r="U1561" s="54">
        <f t="shared" si="73"/>
        <v>513940</v>
      </c>
      <c r="V1561" s="24" t="str">
        <f t="shared" si="74"/>
        <v>NA</v>
      </c>
      <c r="W1561">
        <v>6.9</v>
      </c>
    </row>
    <row r="1562" spans="10:23" x14ac:dyDescent="0.3">
      <c r="J1562">
        <v>8000000</v>
      </c>
      <c r="K1562">
        <v>45063889</v>
      </c>
      <c r="M1562">
        <v>5000000</v>
      </c>
      <c r="N1562">
        <v>2221809</v>
      </c>
      <c r="Q1562" t="s">
        <v>5927</v>
      </c>
      <c r="R1562">
        <v>30000000</v>
      </c>
      <c r="S1562">
        <v>23209440</v>
      </c>
      <c r="T1562">
        <f t="shared" si="75"/>
        <v>-6790560</v>
      </c>
      <c r="U1562" s="54" t="str">
        <f t="shared" si="73"/>
        <v>NA</v>
      </c>
      <c r="V1562" s="24">
        <f t="shared" si="74"/>
        <v>-6790560</v>
      </c>
      <c r="W1562">
        <v>7</v>
      </c>
    </row>
    <row r="1563" spans="10:23" x14ac:dyDescent="0.3">
      <c r="J1563">
        <v>8000000</v>
      </c>
      <c r="K1563">
        <v>40066497</v>
      </c>
      <c r="M1563">
        <v>5000000</v>
      </c>
      <c r="N1563">
        <v>296665</v>
      </c>
      <c r="Q1563" t="s">
        <v>5929</v>
      </c>
      <c r="R1563">
        <v>30000000</v>
      </c>
      <c r="S1563">
        <v>24048000</v>
      </c>
      <c r="T1563">
        <f t="shared" si="75"/>
        <v>-5952000</v>
      </c>
      <c r="U1563" s="54" t="str">
        <f t="shared" si="73"/>
        <v>NA</v>
      </c>
      <c r="V1563" s="24">
        <f t="shared" si="74"/>
        <v>-5952000</v>
      </c>
      <c r="W1563">
        <v>5.5</v>
      </c>
    </row>
    <row r="1564" spans="10:23" x14ac:dyDescent="0.3">
      <c r="J1564">
        <v>8000000</v>
      </c>
      <c r="K1564">
        <v>36500000</v>
      </c>
      <c r="M1564">
        <v>5000000</v>
      </c>
      <c r="N1564">
        <v>3219029</v>
      </c>
      <c r="Q1564" t="s">
        <v>5932</v>
      </c>
      <c r="R1564">
        <v>30000000</v>
      </c>
      <c r="S1564">
        <v>22526144</v>
      </c>
      <c r="T1564">
        <f t="shared" si="75"/>
        <v>-7473856</v>
      </c>
      <c r="U1564" s="54" t="str">
        <f t="shared" si="73"/>
        <v>NA</v>
      </c>
      <c r="V1564" s="24">
        <f t="shared" si="74"/>
        <v>-7473856</v>
      </c>
      <c r="W1564">
        <v>5.0999999999999996</v>
      </c>
    </row>
    <row r="1565" spans="10:23" x14ac:dyDescent="0.3">
      <c r="J1565">
        <v>8000000</v>
      </c>
      <c r="K1565">
        <v>27362712</v>
      </c>
      <c r="M1565">
        <v>5000000</v>
      </c>
      <c r="N1565">
        <v>830210</v>
      </c>
      <c r="Q1565" t="s">
        <v>5934</v>
      </c>
      <c r="R1565">
        <v>30000000</v>
      </c>
      <c r="S1565">
        <v>30523568</v>
      </c>
      <c r="T1565">
        <f t="shared" si="75"/>
        <v>523568</v>
      </c>
      <c r="U1565" s="54">
        <f t="shared" si="73"/>
        <v>523568</v>
      </c>
      <c r="V1565" s="24" t="str">
        <f t="shared" si="74"/>
        <v>NA</v>
      </c>
      <c r="W1565">
        <v>6.2</v>
      </c>
    </row>
    <row r="1566" spans="10:23" x14ac:dyDescent="0.3">
      <c r="J1566">
        <v>8000000</v>
      </c>
      <c r="K1566">
        <v>34746109</v>
      </c>
      <c r="M1566">
        <v>7000000</v>
      </c>
      <c r="N1566">
        <v>1040879</v>
      </c>
      <c r="Q1566" t="s">
        <v>5936</v>
      </c>
      <c r="R1566">
        <v>30000000</v>
      </c>
      <c r="S1566">
        <v>23070045</v>
      </c>
      <c r="T1566">
        <f t="shared" si="75"/>
        <v>-6929955</v>
      </c>
      <c r="U1566" s="54" t="str">
        <f t="shared" si="73"/>
        <v>NA</v>
      </c>
      <c r="V1566" s="24">
        <f t="shared" si="74"/>
        <v>-6929955</v>
      </c>
      <c r="W1566">
        <v>5.9</v>
      </c>
    </row>
    <row r="1567" spans="10:23" x14ac:dyDescent="0.3">
      <c r="J1567">
        <v>8000000</v>
      </c>
      <c r="K1567">
        <v>34963967</v>
      </c>
      <c r="M1567">
        <v>5000000</v>
      </c>
      <c r="N1567">
        <v>326308</v>
      </c>
      <c r="Q1567" t="s">
        <v>5940</v>
      </c>
      <c r="R1567">
        <v>35000000</v>
      </c>
      <c r="S1567">
        <v>20422207</v>
      </c>
      <c r="T1567">
        <f t="shared" si="75"/>
        <v>-14577793</v>
      </c>
      <c r="U1567" s="54" t="str">
        <f t="shared" si="73"/>
        <v>NA</v>
      </c>
      <c r="V1567" s="24">
        <f t="shared" si="74"/>
        <v>-14577793</v>
      </c>
      <c r="W1567">
        <v>5.2</v>
      </c>
    </row>
    <row r="1568" spans="10:23" x14ac:dyDescent="0.3">
      <c r="J1568">
        <v>8000000</v>
      </c>
      <c r="K1568">
        <v>25926543</v>
      </c>
      <c r="M1568">
        <v>5000000</v>
      </c>
      <c r="N1568">
        <v>124720</v>
      </c>
      <c r="Q1568" t="s">
        <v>5944</v>
      </c>
      <c r="R1568">
        <v>30000000</v>
      </c>
      <c r="S1568">
        <v>28644770</v>
      </c>
      <c r="T1568">
        <f t="shared" si="75"/>
        <v>-1355230</v>
      </c>
      <c r="U1568" s="54" t="str">
        <f t="shared" si="73"/>
        <v>NA</v>
      </c>
      <c r="V1568" s="24">
        <f t="shared" si="74"/>
        <v>-1355230</v>
      </c>
      <c r="W1568">
        <v>6.2</v>
      </c>
    </row>
    <row r="1569" spans="10:23" x14ac:dyDescent="0.3">
      <c r="J1569">
        <v>8000000</v>
      </c>
      <c r="K1569">
        <v>26049082</v>
      </c>
      <c r="M1569">
        <v>2000000</v>
      </c>
      <c r="N1569">
        <v>99147</v>
      </c>
      <c r="Q1569" t="s">
        <v>5947</v>
      </c>
      <c r="R1569">
        <v>30000000</v>
      </c>
      <c r="S1569">
        <v>21800302</v>
      </c>
      <c r="T1569">
        <f t="shared" si="75"/>
        <v>-8199698</v>
      </c>
      <c r="U1569" s="54" t="str">
        <f t="shared" si="73"/>
        <v>NA</v>
      </c>
      <c r="V1569" s="24">
        <f t="shared" si="74"/>
        <v>-8199698</v>
      </c>
      <c r="W1569">
        <v>5.5</v>
      </c>
    </row>
    <row r="1570" spans="10:23" x14ac:dyDescent="0.3">
      <c r="J1570">
        <v>8000000</v>
      </c>
      <c r="K1570">
        <v>22551000</v>
      </c>
      <c r="M1570">
        <v>5000000</v>
      </c>
      <c r="N1570">
        <v>65087</v>
      </c>
      <c r="Q1570" t="s">
        <v>5950</v>
      </c>
      <c r="R1570">
        <v>35000000</v>
      </c>
      <c r="S1570">
        <v>21129348</v>
      </c>
      <c r="T1570">
        <f t="shared" si="75"/>
        <v>-13870652</v>
      </c>
      <c r="U1570" s="54" t="str">
        <f t="shared" si="73"/>
        <v>NA</v>
      </c>
      <c r="V1570" s="24">
        <f t="shared" si="74"/>
        <v>-13870652</v>
      </c>
      <c r="W1570">
        <v>7.4</v>
      </c>
    </row>
    <row r="1571" spans="10:23" x14ac:dyDescent="0.3">
      <c r="J1571">
        <v>7000000</v>
      </c>
      <c r="K1571">
        <v>22800000</v>
      </c>
      <c r="M1571">
        <v>5000000</v>
      </c>
      <c r="N1571">
        <v>16066</v>
      </c>
      <c r="Q1571" t="s">
        <v>5955</v>
      </c>
      <c r="R1571">
        <v>30000000</v>
      </c>
      <c r="S1571">
        <v>18500966</v>
      </c>
      <c r="T1571">
        <f t="shared" si="75"/>
        <v>-11499034</v>
      </c>
      <c r="U1571" s="54" t="str">
        <f t="shared" si="73"/>
        <v>NA</v>
      </c>
      <c r="V1571" s="24">
        <f t="shared" si="74"/>
        <v>-11499034</v>
      </c>
      <c r="W1571">
        <v>4.4000000000000004</v>
      </c>
    </row>
    <row r="1572" spans="10:23" x14ac:dyDescent="0.3">
      <c r="J1572">
        <v>8000000</v>
      </c>
      <c r="K1572">
        <v>18090181</v>
      </c>
      <c r="M1572">
        <v>5000000</v>
      </c>
      <c r="N1572">
        <v>37440</v>
      </c>
      <c r="Q1572" t="s">
        <v>5959</v>
      </c>
      <c r="R1572">
        <v>20000000</v>
      </c>
      <c r="S1572">
        <v>19976073</v>
      </c>
      <c r="T1572">
        <f t="shared" si="75"/>
        <v>-23927</v>
      </c>
      <c r="U1572" s="54" t="str">
        <f t="shared" si="73"/>
        <v>NA</v>
      </c>
      <c r="V1572" s="24">
        <f t="shared" si="74"/>
        <v>-23927</v>
      </c>
      <c r="W1572">
        <v>6.3</v>
      </c>
    </row>
    <row r="1573" spans="10:23" x14ac:dyDescent="0.3">
      <c r="J1573">
        <v>8000000</v>
      </c>
      <c r="K1573">
        <v>17843379</v>
      </c>
      <c r="M1573">
        <v>84450000</v>
      </c>
      <c r="N1573">
        <v>617228</v>
      </c>
      <c r="Q1573" t="s">
        <v>5964</v>
      </c>
      <c r="R1573">
        <v>30000000</v>
      </c>
      <c r="S1573">
        <v>18967571</v>
      </c>
      <c r="T1573">
        <f t="shared" si="75"/>
        <v>-11032429</v>
      </c>
      <c r="U1573" s="54" t="str">
        <f t="shared" si="73"/>
        <v>NA</v>
      </c>
      <c r="V1573" s="24">
        <f t="shared" si="74"/>
        <v>-11032429</v>
      </c>
      <c r="W1573">
        <v>6.1</v>
      </c>
    </row>
    <row r="1574" spans="10:23" x14ac:dyDescent="0.3">
      <c r="J1574">
        <v>8000000</v>
      </c>
      <c r="K1574">
        <v>17278980</v>
      </c>
      <c r="M1574">
        <v>4000000</v>
      </c>
      <c r="N1574">
        <v>274385</v>
      </c>
      <c r="Q1574" t="s">
        <v>5966</v>
      </c>
      <c r="R1574">
        <v>25000000</v>
      </c>
      <c r="S1574">
        <v>17100000</v>
      </c>
      <c r="T1574">
        <f t="shared" si="75"/>
        <v>-7900000</v>
      </c>
      <c r="U1574" s="54" t="str">
        <f t="shared" si="73"/>
        <v>NA</v>
      </c>
      <c r="V1574" s="24">
        <f t="shared" si="74"/>
        <v>-7900000</v>
      </c>
      <c r="W1574">
        <v>5.3</v>
      </c>
    </row>
    <row r="1575" spans="10:23" x14ac:dyDescent="0.3">
      <c r="J1575">
        <v>8000000</v>
      </c>
      <c r="K1575">
        <v>16699684</v>
      </c>
      <c r="M1575">
        <v>2800000</v>
      </c>
      <c r="N1575">
        <v>1247453</v>
      </c>
      <c r="Q1575" t="s">
        <v>5970</v>
      </c>
      <c r="R1575">
        <v>30000000</v>
      </c>
      <c r="S1575">
        <v>17266505</v>
      </c>
      <c r="T1575">
        <f t="shared" si="75"/>
        <v>-12733495</v>
      </c>
      <c r="U1575" s="54" t="str">
        <f t="shared" si="73"/>
        <v>NA</v>
      </c>
      <c r="V1575" s="24">
        <f t="shared" si="74"/>
        <v>-12733495</v>
      </c>
      <c r="W1575">
        <v>5.4</v>
      </c>
    </row>
    <row r="1576" spans="10:23" x14ac:dyDescent="0.3">
      <c r="J1576">
        <v>7000000</v>
      </c>
      <c r="K1576">
        <v>15047419</v>
      </c>
      <c r="M1576">
        <v>5000000</v>
      </c>
      <c r="N1576">
        <v>1729969</v>
      </c>
      <c r="Q1576" t="s">
        <v>5974</v>
      </c>
      <c r="R1576">
        <v>30000000</v>
      </c>
      <c r="S1576">
        <v>32357532</v>
      </c>
      <c r="T1576">
        <f t="shared" si="75"/>
        <v>2357532</v>
      </c>
      <c r="U1576" s="54">
        <f t="shared" si="73"/>
        <v>2357532</v>
      </c>
      <c r="V1576" s="24" t="str">
        <f t="shared" si="74"/>
        <v>NA</v>
      </c>
      <c r="W1576">
        <v>6.7</v>
      </c>
    </row>
    <row r="1577" spans="10:23" x14ac:dyDescent="0.3">
      <c r="J1577">
        <v>5000000</v>
      </c>
      <c r="K1577">
        <v>14015786</v>
      </c>
      <c r="M1577">
        <v>4700000</v>
      </c>
      <c r="N1577">
        <v>1705139</v>
      </c>
      <c r="Q1577" t="s">
        <v>5976</v>
      </c>
      <c r="R1577">
        <v>30000000</v>
      </c>
      <c r="S1577">
        <v>16930884</v>
      </c>
      <c r="T1577">
        <f t="shared" si="75"/>
        <v>-13069116</v>
      </c>
      <c r="U1577" s="54" t="str">
        <f t="shared" si="73"/>
        <v>NA</v>
      </c>
      <c r="V1577" s="24">
        <f t="shared" si="74"/>
        <v>-13069116</v>
      </c>
      <c r="W1577">
        <v>5.9</v>
      </c>
    </row>
    <row r="1578" spans="10:23" x14ac:dyDescent="0.3">
      <c r="J1578">
        <v>8000000</v>
      </c>
      <c r="K1578">
        <v>10269307</v>
      </c>
      <c r="M1578">
        <v>4800000</v>
      </c>
      <c r="N1578">
        <v>778565</v>
      </c>
      <c r="Q1578" t="s">
        <v>5978</v>
      </c>
      <c r="R1578">
        <v>35000000</v>
      </c>
      <c r="S1578">
        <v>18324242</v>
      </c>
      <c r="T1578">
        <f t="shared" si="75"/>
        <v>-16675758</v>
      </c>
      <c r="U1578" s="54" t="str">
        <f t="shared" si="73"/>
        <v>NA</v>
      </c>
      <c r="V1578" s="24">
        <f t="shared" si="74"/>
        <v>-16675758</v>
      </c>
      <c r="W1578">
        <v>7.3</v>
      </c>
    </row>
    <row r="1579" spans="10:23" x14ac:dyDescent="0.3">
      <c r="J1579">
        <v>8000000</v>
      </c>
      <c r="K1579">
        <v>17536788</v>
      </c>
      <c r="M1579">
        <v>4600000</v>
      </c>
      <c r="N1579">
        <v>513836</v>
      </c>
      <c r="Q1579" t="s">
        <v>5981</v>
      </c>
      <c r="R1579">
        <v>40000000</v>
      </c>
      <c r="S1579">
        <v>16323969</v>
      </c>
      <c r="T1579">
        <f t="shared" si="75"/>
        <v>-23676031</v>
      </c>
      <c r="U1579" s="54" t="str">
        <f t="shared" si="73"/>
        <v>NA</v>
      </c>
      <c r="V1579" s="24">
        <f t="shared" si="74"/>
        <v>-23676031</v>
      </c>
      <c r="W1579">
        <v>5.5</v>
      </c>
    </row>
    <row r="1580" spans="10:23" x14ac:dyDescent="0.3">
      <c r="J1580">
        <v>8000000</v>
      </c>
      <c r="K1580">
        <v>58401464</v>
      </c>
      <c r="M1580">
        <v>4600000</v>
      </c>
      <c r="N1580">
        <v>434417</v>
      </c>
      <c r="Q1580" t="s">
        <v>5983</v>
      </c>
      <c r="R1580">
        <v>26000000</v>
      </c>
      <c r="S1580">
        <v>16999046</v>
      </c>
      <c r="T1580">
        <f t="shared" si="75"/>
        <v>-9000954</v>
      </c>
      <c r="U1580" s="54" t="str">
        <f t="shared" si="73"/>
        <v>NA</v>
      </c>
      <c r="V1580" s="24">
        <f t="shared" si="74"/>
        <v>-9000954</v>
      </c>
      <c r="W1580">
        <v>5.8</v>
      </c>
    </row>
    <row r="1581" spans="10:23" x14ac:dyDescent="0.3">
      <c r="J1581">
        <v>8000000</v>
      </c>
      <c r="K1581">
        <v>8279017</v>
      </c>
      <c r="M1581">
        <v>15000000</v>
      </c>
      <c r="N1581">
        <v>13060843</v>
      </c>
      <c r="Q1581" t="s">
        <v>5989</v>
      </c>
      <c r="R1581">
        <v>35000000</v>
      </c>
      <c r="S1581">
        <v>16295774</v>
      </c>
      <c r="T1581">
        <f t="shared" si="75"/>
        <v>-18704226</v>
      </c>
      <c r="U1581" s="54" t="str">
        <f t="shared" si="73"/>
        <v>NA</v>
      </c>
      <c r="V1581" s="24">
        <f t="shared" si="74"/>
        <v>-18704226</v>
      </c>
      <c r="W1581">
        <v>4.5999999999999996</v>
      </c>
    </row>
    <row r="1582" spans="10:23" x14ac:dyDescent="0.3">
      <c r="J1582">
        <v>8000000</v>
      </c>
      <c r="K1582">
        <v>10106233</v>
      </c>
      <c r="M1582">
        <v>4500000</v>
      </c>
      <c r="N1582">
        <v>3798532</v>
      </c>
      <c r="Q1582" t="s">
        <v>5993</v>
      </c>
      <c r="R1582">
        <v>30000000</v>
      </c>
      <c r="S1582">
        <v>15709385</v>
      </c>
      <c r="T1582">
        <f t="shared" si="75"/>
        <v>-14290615</v>
      </c>
      <c r="U1582" s="54" t="str">
        <f t="shared" si="73"/>
        <v>NA</v>
      </c>
      <c r="V1582" s="24">
        <f t="shared" si="74"/>
        <v>-14290615</v>
      </c>
      <c r="W1582">
        <v>6.7</v>
      </c>
    </row>
    <row r="1583" spans="10:23" x14ac:dyDescent="0.3">
      <c r="J1583">
        <v>8000000</v>
      </c>
      <c r="K1583">
        <v>16168741</v>
      </c>
      <c r="M1583">
        <v>4500000</v>
      </c>
      <c r="N1583">
        <v>3609278</v>
      </c>
      <c r="Q1583" t="s">
        <v>5996</v>
      </c>
      <c r="R1583">
        <v>30000000</v>
      </c>
      <c r="S1583">
        <v>14888028</v>
      </c>
      <c r="T1583">
        <f t="shared" si="75"/>
        <v>-15111972</v>
      </c>
      <c r="U1583" s="54" t="str">
        <f t="shared" si="73"/>
        <v>NA</v>
      </c>
      <c r="V1583" s="24">
        <f t="shared" si="74"/>
        <v>-15111972</v>
      </c>
      <c r="W1583">
        <v>5.0999999999999996</v>
      </c>
    </row>
    <row r="1584" spans="10:23" x14ac:dyDescent="0.3">
      <c r="J1584">
        <v>7500000</v>
      </c>
      <c r="K1584">
        <v>106593296</v>
      </c>
      <c r="M1584">
        <v>700000000</v>
      </c>
      <c r="N1584">
        <v>1687311</v>
      </c>
      <c r="Q1584" t="s">
        <v>6000</v>
      </c>
      <c r="R1584">
        <v>30000000</v>
      </c>
      <c r="S1584">
        <v>14208384</v>
      </c>
      <c r="T1584">
        <f t="shared" si="75"/>
        <v>-15791616</v>
      </c>
      <c r="U1584" s="54" t="str">
        <f t="shared" si="73"/>
        <v>NA</v>
      </c>
      <c r="V1584" s="24">
        <f t="shared" si="74"/>
        <v>-15791616</v>
      </c>
      <c r="W1584">
        <v>5.6</v>
      </c>
    </row>
    <row r="1585" spans="10:23" x14ac:dyDescent="0.3">
      <c r="J1585">
        <v>7500000</v>
      </c>
      <c r="K1585">
        <v>43490057</v>
      </c>
      <c r="M1585">
        <v>4500000</v>
      </c>
      <c r="N1585">
        <v>727883</v>
      </c>
      <c r="Q1585" t="s">
        <v>6004</v>
      </c>
      <c r="R1585">
        <v>30000000</v>
      </c>
      <c r="S1585">
        <v>12831121</v>
      </c>
      <c r="T1585">
        <f t="shared" si="75"/>
        <v>-17168879</v>
      </c>
      <c r="U1585" s="54" t="str">
        <f t="shared" si="73"/>
        <v>NA</v>
      </c>
      <c r="V1585" s="24">
        <f t="shared" si="74"/>
        <v>-17168879</v>
      </c>
      <c r="W1585">
        <v>7</v>
      </c>
    </row>
    <row r="1586" spans="10:23" x14ac:dyDescent="0.3">
      <c r="J1586">
        <v>7500000</v>
      </c>
      <c r="K1586">
        <v>32333860</v>
      </c>
      <c r="M1586">
        <v>4500000</v>
      </c>
      <c r="N1586">
        <v>713413</v>
      </c>
      <c r="Q1586" t="s">
        <v>6009</v>
      </c>
      <c r="R1586">
        <v>30000000</v>
      </c>
      <c r="S1586">
        <v>18298649</v>
      </c>
      <c r="T1586">
        <f t="shared" si="75"/>
        <v>-11701351</v>
      </c>
      <c r="U1586" s="54" t="str">
        <f t="shared" si="73"/>
        <v>NA</v>
      </c>
      <c r="V1586" s="24">
        <f t="shared" si="74"/>
        <v>-11701351</v>
      </c>
      <c r="W1586">
        <v>6.4</v>
      </c>
    </row>
    <row r="1587" spans="10:23" x14ac:dyDescent="0.3">
      <c r="J1587">
        <v>6500000</v>
      </c>
      <c r="K1587">
        <v>24792061</v>
      </c>
      <c r="M1587">
        <v>2000000</v>
      </c>
      <c r="N1587">
        <v>410241</v>
      </c>
      <c r="Q1587" t="s">
        <v>6015</v>
      </c>
      <c r="R1587">
        <v>30000000</v>
      </c>
      <c r="S1587">
        <v>12712093</v>
      </c>
      <c r="T1587">
        <f t="shared" si="75"/>
        <v>-17287907</v>
      </c>
      <c r="U1587" s="54" t="str">
        <f t="shared" si="73"/>
        <v>NA</v>
      </c>
      <c r="V1587" s="24">
        <f t="shared" si="74"/>
        <v>-17287907</v>
      </c>
      <c r="W1587">
        <v>6.7</v>
      </c>
    </row>
    <row r="1588" spans="10:23" x14ac:dyDescent="0.3">
      <c r="J1588">
        <v>10000000</v>
      </c>
      <c r="K1588">
        <v>17544812</v>
      </c>
      <c r="M1588">
        <v>4200000000</v>
      </c>
      <c r="N1588">
        <v>211667</v>
      </c>
      <c r="Q1588" t="s">
        <v>6018</v>
      </c>
      <c r="R1588">
        <v>30000000</v>
      </c>
      <c r="S1588">
        <v>11576087</v>
      </c>
      <c r="T1588">
        <f t="shared" si="75"/>
        <v>-18423913</v>
      </c>
      <c r="U1588" s="54" t="str">
        <f t="shared" si="73"/>
        <v>NA</v>
      </c>
      <c r="V1588" s="24">
        <f t="shared" si="74"/>
        <v>-18423913</v>
      </c>
      <c r="W1588">
        <v>4.0999999999999996</v>
      </c>
    </row>
    <row r="1589" spans="10:23" x14ac:dyDescent="0.3">
      <c r="J1589">
        <v>4500000</v>
      </c>
      <c r="K1589">
        <v>12574715</v>
      </c>
      <c r="M1589">
        <v>2500000</v>
      </c>
      <c r="N1589">
        <v>92191</v>
      </c>
      <c r="Q1589" t="s">
        <v>6021</v>
      </c>
      <c r="R1589">
        <v>30000000</v>
      </c>
      <c r="S1589">
        <v>11900000</v>
      </c>
      <c r="T1589">
        <f t="shared" si="75"/>
        <v>-18100000</v>
      </c>
      <c r="U1589" s="54" t="str">
        <f t="shared" si="73"/>
        <v>NA</v>
      </c>
      <c r="V1589" s="24">
        <f t="shared" si="74"/>
        <v>-18100000</v>
      </c>
      <c r="W1589">
        <v>5.5</v>
      </c>
    </row>
    <row r="1590" spans="10:23" x14ac:dyDescent="0.3">
      <c r="J1590">
        <v>7500000</v>
      </c>
      <c r="K1590">
        <v>10460089</v>
      </c>
      <c r="M1590">
        <v>35000000</v>
      </c>
      <c r="N1590">
        <v>49413</v>
      </c>
      <c r="Q1590" t="s">
        <v>6023</v>
      </c>
      <c r="R1590">
        <v>45000000</v>
      </c>
      <c r="S1590">
        <v>9353573</v>
      </c>
      <c r="T1590">
        <f t="shared" si="75"/>
        <v>-35646427</v>
      </c>
      <c r="U1590" s="54" t="str">
        <f t="shared" si="73"/>
        <v>NA</v>
      </c>
      <c r="V1590" s="24">
        <f t="shared" si="74"/>
        <v>-35646427</v>
      </c>
      <c r="W1590">
        <v>2.7</v>
      </c>
    </row>
    <row r="1591" spans="10:23" x14ac:dyDescent="0.3">
      <c r="J1591">
        <v>8000000</v>
      </c>
      <c r="K1591">
        <v>10814185</v>
      </c>
      <c r="M1591">
        <v>4500000</v>
      </c>
      <c r="N1591">
        <v>108229</v>
      </c>
      <c r="Q1591" t="s">
        <v>6026</v>
      </c>
      <c r="R1591">
        <v>45000000</v>
      </c>
      <c r="S1591">
        <v>12026670</v>
      </c>
      <c r="T1591">
        <f t="shared" si="75"/>
        <v>-32973330</v>
      </c>
      <c r="U1591" s="54" t="str">
        <f t="shared" si="73"/>
        <v>NA</v>
      </c>
      <c r="V1591" s="24">
        <f t="shared" si="74"/>
        <v>-32973330</v>
      </c>
      <c r="W1591">
        <v>6.4</v>
      </c>
    </row>
    <row r="1592" spans="10:23" x14ac:dyDescent="0.3">
      <c r="J1592">
        <v>7500000</v>
      </c>
      <c r="K1592">
        <v>12610552</v>
      </c>
      <c r="M1592">
        <v>4500000</v>
      </c>
      <c r="N1592">
        <v>8691</v>
      </c>
      <c r="Q1592" t="s">
        <v>6032</v>
      </c>
      <c r="R1592">
        <v>25000000</v>
      </c>
      <c r="S1592">
        <v>14334645</v>
      </c>
      <c r="T1592">
        <f t="shared" si="75"/>
        <v>-10665355</v>
      </c>
      <c r="U1592" s="54" t="str">
        <f t="shared" si="73"/>
        <v>NA</v>
      </c>
      <c r="V1592" s="24">
        <f t="shared" si="74"/>
        <v>-10665355</v>
      </c>
      <c r="W1592">
        <v>4.8</v>
      </c>
    </row>
    <row r="1593" spans="10:23" x14ac:dyDescent="0.3">
      <c r="J1593">
        <v>7500000</v>
      </c>
      <c r="K1593">
        <v>143492840</v>
      </c>
      <c r="M1593">
        <v>3000000</v>
      </c>
      <c r="N1593">
        <v>26345</v>
      </c>
      <c r="Q1593" t="s">
        <v>6036</v>
      </c>
      <c r="R1593">
        <v>23000000</v>
      </c>
      <c r="S1593">
        <v>12189514</v>
      </c>
      <c r="T1593">
        <f t="shared" si="75"/>
        <v>-10810486</v>
      </c>
      <c r="U1593" s="54" t="str">
        <f t="shared" si="73"/>
        <v>NA</v>
      </c>
      <c r="V1593" s="24">
        <f t="shared" si="74"/>
        <v>-10810486</v>
      </c>
      <c r="W1593">
        <v>6.1</v>
      </c>
    </row>
    <row r="1594" spans="10:23" x14ac:dyDescent="0.3">
      <c r="J1594">
        <v>7200000</v>
      </c>
      <c r="K1594">
        <v>43800000</v>
      </c>
      <c r="M1594">
        <v>150000000</v>
      </c>
      <c r="N1594">
        <v>199228</v>
      </c>
      <c r="Q1594" t="s">
        <v>6041</v>
      </c>
      <c r="R1594">
        <v>30000000</v>
      </c>
      <c r="S1594">
        <v>10134754</v>
      </c>
      <c r="T1594">
        <f t="shared" si="75"/>
        <v>-19865246</v>
      </c>
      <c r="U1594" s="54" t="str">
        <f t="shared" si="73"/>
        <v>NA</v>
      </c>
      <c r="V1594" s="24">
        <f t="shared" si="74"/>
        <v>-19865246</v>
      </c>
      <c r="W1594">
        <v>4.8</v>
      </c>
    </row>
    <row r="1595" spans="10:23" x14ac:dyDescent="0.3">
      <c r="J1595">
        <v>6000000</v>
      </c>
      <c r="K1595">
        <v>134821952</v>
      </c>
      <c r="M1595">
        <v>4200000</v>
      </c>
      <c r="N1595">
        <v>1487477</v>
      </c>
      <c r="Q1595" t="s">
        <v>6045</v>
      </c>
      <c r="R1595">
        <v>30000000</v>
      </c>
      <c r="S1595">
        <v>8535575</v>
      </c>
      <c r="T1595">
        <f t="shared" si="75"/>
        <v>-21464425</v>
      </c>
      <c r="U1595" s="54" t="str">
        <f t="shared" si="73"/>
        <v>NA</v>
      </c>
      <c r="V1595" s="24">
        <f t="shared" si="74"/>
        <v>-21464425</v>
      </c>
      <c r="W1595">
        <v>7</v>
      </c>
    </row>
    <row r="1596" spans="10:23" x14ac:dyDescent="0.3">
      <c r="J1596">
        <v>4000000</v>
      </c>
      <c r="K1596">
        <v>94900000</v>
      </c>
      <c r="M1596">
        <v>4000000</v>
      </c>
      <c r="N1596">
        <v>101055</v>
      </c>
      <c r="Q1596" t="s">
        <v>6048</v>
      </c>
      <c r="R1596">
        <v>40000000</v>
      </c>
      <c r="S1596">
        <v>7689458</v>
      </c>
      <c r="T1596">
        <f t="shared" si="75"/>
        <v>-32310542</v>
      </c>
      <c r="U1596" s="54" t="str">
        <f t="shared" si="73"/>
        <v>NA</v>
      </c>
      <c r="V1596" s="24">
        <f t="shared" si="74"/>
        <v>-32310542</v>
      </c>
      <c r="W1596">
        <v>6.8</v>
      </c>
    </row>
    <row r="1597" spans="10:23" x14ac:dyDescent="0.3">
      <c r="J1597">
        <v>7500000</v>
      </c>
      <c r="K1597">
        <v>32391374</v>
      </c>
      <c r="M1597">
        <v>8500000</v>
      </c>
      <c r="N1597">
        <v>131175</v>
      </c>
      <c r="Q1597" t="s">
        <v>6050</v>
      </c>
      <c r="R1597">
        <v>30000000</v>
      </c>
      <c r="S1597">
        <v>19316646</v>
      </c>
      <c r="T1597">
        <f t="shared" si="75"/>
        <v>-10683354</v>
      </c>
      <c r="U1597" s="54" t="str">
        <f t="shared" si="73"/>
        <v>NA</v>
      </c>
      <c r="V1597" s="24">
        <f t="shared" si="74"/>
        <v>-10683354</v>
      </c>
      <c r="W1597">
        <v>5.6</v>
      </c>
    </row>
    <row r="1598" spans="10:23" x14ac:dyDescent="0.3">
      <c r="J1598">
        <v>7000000</v>
      </c>
      <c r="K1598">
        <v>40158000</v>
      </c>
      <c r="M1598">
        <v>8000000</v>
      </c>
      <c r="N1598">
        <v>3713002</v>
      </c>
      <c r="Q1598" t="s">
        <v>6052</v>
      </c>
      <c r="R1598">
        <v>30000000</v>
      </c>
      <c r="S1598">
        <v>10965209</v>
      </c>
      <c r="T1598">
        <f t="shared" si="75"/>
        <v>-19034791</v>
      </c>
      <c r="U1598" s="54" t="str">
        <f t="shared" si="73"/>
        <v>NA</v>
      </c>
      <c r="V1598" s="24">
        <f t="shared" si="74"/>
        <v>-19034791</v>
      </c>
      <c r="W1598">
        <v>6.1</v>
      </c>
    </row>
    <row r="1599" spans="10:23" x14ac:dyDescent="0.3">
      <c r="J1599">
        <v>7000000</v>
      </c>
      <c r="K1599">
        <v>113709992</v>
      </c>
      <c r="M1599">
        <v>4000000</v>
      </c>
      <c r="N1599">
        <v>3468572</v>
      </c>
      <c r="Q1599" t="s">
        <v>6056</v>
      </c>
      <c r="R1599">
        <v>18000000</v>
      </c>
      <c r="S1599">
        <v>26830000</v>
      </c>
      <c r="T1599">
        <f t="shared" si="75"/>
        <v>8830000</v>
      </c>
      <c r="U1599" s="54">
        <f t="shared" si="73"/>
        <v>8830000</v>
      </c>
      <c r="V1599" s="24" t="str">
        <f t="shared" si="74"/>
        <v>NA</v>
      </c>
      <c r="W1599">
        <v>7.9</v>
      </c>
    </row>
    <row r="1600" spans="10:23" x14ac:dyDescent="0.3">
      <c r="J1600">
        <v>11000000</v>
      </c>
      <c r="K1600">
        <v>32131483</v>
      </c>
      <c r="M1600">
        <v>4000000</v>
      </c>
      <c r="N1600">
        <v>2892582</v>
      </c>
      <c r="Q1600" t="s">
        <v>6058</v>
      </c>
      <c r="R1600">
        <v>30000000</v>
      </c>
      <c r="S1600">
        <v>5300000</v>
      </c>
      <c r="T1600">
        <f t="shared" si="75"/>
        <v>-24700000</v>
      </c>
      <c r="U1600" s="54" t="str">
        <f t="shared" si="73"/>
        <v>NA</v>
      </c>
      <c r="V1600" s="24">
        <f t="shared" si="74"/>
        <v>-24700000</v>
      </c>
      <c r="W1600">
        <v>8.4</v>
      </c>
    </row>
    <row r="1601" spans="10:23" x14ac:dyDescent="0.3">
      <c r="J1601">
        <v>7000000</v>
      </c>
      <c r="K1601">
        <v>35400000</v>
      </c>
      <c r="M1601">
        <v>4000000</v>
      </c>
      <c r="N1601">
        <v>2800000</v>
      </c>
      <c r="Q1601" t="s">
        <v>6062</v>
      </c>
      <c r="R1601">
        <v>30000000</v>
      </c>
      <c r="S1601">
        <v>10880926</v>
      </c>
      <c r="T1601">
        <f t="shared" si="75"/>
        <v>-19119074</v>
      </c>
      <c r="U1601" s="54" t="str">
        <f t="shared" si="73"/>
        <v>NA</v>
      </c>
      <c r="V1601" s="24">
        <f t="shared" si="74"/>
        <v>-19119074</v>
      </c>
      <c r="W1601">
        <v>6.5</v>
      </c>
    </row>
    <row r="1602" spans="10:23" x14ac:dyDescent="0.3">
      <c r="J1602">
        <v>5000000</v>
      </c>
      <c r="K1602">
        <v>34099640</v>
      </c>
      <c r="M1602">
        <v>4000000</v>
      </c>
      <c r="N1602">
        <v>2426851</v>
      </c>
      <c r="Q1602" t="s">
        <v>6066</v>
      </c>
      <c r="R1602">
        <v>18000000</v>
      </c>
      <c r="S1602">
        <v>3752725</v>
      </c>
      <c r="T1602">
        <f t="shared" si="75"/>
        <v>-14247275</v>
      </c>
      <c r="U1602" s="54" t="str">
        <f t="shared" si="73"/>
        <v>NA</v>
      </c>
      <c r="V1602" s="24">
        <f t="shared" si="74"/>
        <v>-14247275</v>
      </c>
      <c r="W1602">
        <v>7.1</v>
      </c>
    </row>
    <row r="1603" spans="10:23" x14ac:dyDescent="0.3">
      <c r="J1603">
        <v>6600000</v>
      </c>
      <c r="K1603">
        <v>37295394</v>
      </c>
      <c r="M1603">
        <v>4000000</v>
      </c>
      <c r="N1603">
        <v>1325073</v>
      </c>
      <c r="Q1603" t="s">
        <v>6069</v>
      </c>
      <c r="R1603">
        <v>25000000</v>
      </c>
      <c r="S1603">
        <v>3517797</v>
      </c>
      <c r="T1603">
        <f t="shared" si="75"/>
        <v>-21482203</v>
      </c>
      <c r="U1603" s="54" t="str">
        <f t="shared" ref="U1603:U1666" si="76">IF(T1603&gt;0,T1603,"NA")</f>
        <v>NA</v>
      </c>
      <c r="V1603" s="24">
        <f t="shared" ref="V1603:V1666" si="77">IF(T1603&lt;0,T1603,"NA")</f>
        <v>-21482203</v>
      </c>
      <c r="W1603">
        <v>6.6</v>
      </c>
    </row>
    <row r="1604" spans="10:23" x14ac:dyDescent="0.3">
      <c r="J1604">
        <v>7500000</v>
      </c>
      <c r="K1604">
        <v>31501218</v>
      </c>
      <c r="M1604">
        <v>4000000</v>
      </c>
      <c r="N1604">
        <v>864959</v>
      </c>
      <c r="Q1604" t="s">
        <v>6073</v>
      </c>
      <c r="R1604">
        <v>30000000</v>
      </c>
      <c r="S1604">
        <v>2975649</v>
      </c>
      <c r="T1604">
        <f t="shared" ref="T1604:T1667" si="78">S1604-R1604</f>
        <v>-27024351</v>
      </c>
      <c r="U1604" s="54" t="str">
        <f t="shared" si="76"/>
        <v>NA</v>
      </c>
      <c r="V1604" s="24">
        <f t="shared" si="77"/>
        <v>-27024351</v>
      </c>
      <c r="W1604">
        <v>7</v>
      </c>
    </row>
    <row r="1605" spans="10:23" x14ac:dyDescent="0.3">
      <c r="J1605">
        <v>7000000</v>
      </c>
      <c r="K1605">
        <v>28747570</v>
      </c>
      <c r="M1605">
        <v>4000000</v>
      </c>
      <c r="N1605">
        <v>2601847</v>
      </c>
      <c r="Q1605" t="s">
        <v>6077</v>
      </c>
      <c r="R1605">
        <v>60000000</v>
      </c>
      <c r="S1605">
        <v>668171</v>
      </c>
      <c r="T1605">
        <f t="shared" si="78"/>
        <v>-59331829</v>
      </c>
      <c r="U1605" s="54" t="str">
        <f t="shared" si="76"/>
        <v>NA</v>
      </c>
      <c r="V1605" s="24">
        <f t="shared" si="77"/>
        <v>-59331829</v>
      </c>
      <c r="W1605">
        <v>5.6</v>
      </c>
    </row>
    <row r="1606" spans="10:23" x14ac:dyDescent="0.3">
      <c r="J1606">
        <v>7000000</v>
      </c>
      <c r="K1606">
        <v>25625110</v>
      </c>
      <c r="M1606">
        <v>4000000</v>
      </c>
      <c r="N1606">
        <v>800000</v>
      </c>
      <c r="Q1606" t="s">
        <v>6082</v>
      </c>
      <c r="R1606">
        <v>21000000</v>
      </c>
      <c r="S1606">
        <v>480314</v>
      </c>
      <c r="T1606">
        <f t="shared" si="78"/>
        <v>-20519686</v>
      </c>
      <c r="U1606" s="54" t="str">
        <f t="shared" si="76"/>
        <v>NA</v>
      </c>
      <c r="V1606" s="24">
        <f t="shared" si="77"/>
        <v>-20519686</v>
      </c>
      <c r="W1606">
        <v>4.8</v>
      </c>
    </row>
    <row r="1607" spans="10:23" x14ac:dyDescent="0.3">
      <c r="J1607">
        <v>9000000</v>
      </c>
      <c r="K1607">
        <v>25000000</v>
      </c>
      <c r="M1607">
        <v>4000000</v>
      </c>
      <c r="N1607">
        <v>562059</v>
      </c>
      <c r="Q1607" t="s">
        <v>6087</v>
      </c>
      <c r="R1607">
        <v>30000000</v>
      </c>
      <c r="S1607">
        <v>3904982</v>
      </c>
      <c r="T1607">
        <f t="shared" si="78"/>
        <v>-26095018</v>
      </c>
      <c r="U1607" s="54" t="str">
        <f t="shared" si="76"/>
        <v>NA</v>
      </c>
      <c r="V1607" s="24">
        <f t="shared" si="77"/>
        <v>-26095018</v>
      </c>
      <c r="W1607">
        <v>7.5</v>
      </c>
    </row>
    <row r="1608" spans="10:23" x14ac:dyDescent="0.3">
      <c r="J1608">
        <v>13000000</v>
      </c>
      <c r="K1608">
        <v>21000000</v>
      </c>
      <c r="M1608">
        <v>4000000</v>
      </c>
      <c r="N1608">
        <v>399793</v>
      </c>
      <c r="Q1608" t="s">
        <v>6090</v>
      </c>
      <c r="R1608">
        <v>18000000</v>
      </c>
      <c r="S1608">
        <v>127437</v>
      </c>
      <c r="T1608">
        <f t="shared" si="78"/>
        <v>-17872563</v>
      </c>
      <c r="U1608" s="54" t="str">
        <f t="shared" si="76"/>
        <v>NA</v>
      </c>
      <c r="V1608" s="24">
        <f t="shared" si="77"/>
        <v>-17872563</v>
      </c>
      <c r="W1608">
        <v>6</v>
      </c>
    </row>
    <row r="1609" spans="10:23" x14ac:dyDescent="0.3">
      <c r="J1609">
        <v>7000000</v>
      </c>
      <c r="K1609">
        <v>20257000</v>
      </c>
      <c r="M1609">
        <v>4000000</v>
      </c>
      <c r="N1609">
        <v>371897</v>
      </c>
      <c r="Q1609" t="s">
        <v>6094</v>
      </c>
      <c r="R1609">
        <v>30000000</v>
      </c>
      <c r="S1609">
        <v>537580</v>
      </c>
      <c r="T1609">
        <f t="shared" si="78"/>
        <v>-29462420</v>
      </c>
      <c r="U1609" s="54" t="str">
        <f t="shared" si="76"/>
        <v>NA</v>
      </c>
      <c r="V1609" s="24">
        <f t="shared" si="77"/>
        <v>-29462420</v>
      </c>
      <c r="W1609">
        <v>6.8</v>
      </c>
    </row>
    <row r="1610" spans="10:23" x14ac:dyDescent="0.3">
      <c r="J1610">
        <v>3500000</v>
      </c>
      <c r="K1610">
        <v>26005908</v>
      </c>
      <c r="M1610">
        <v>3000000</v>
      </c>
      <c r="N1610">
        <v>302204</v>
      </c>
      <c r="Q1610" t="s">
        <v>6097</v>
      </c>
      <c r="R1610">
        <v>29000000</v>
      </c>
      <c r="S1610">
        <v>183436380</v>
      </c>
      <c r="T1610">
        <f t="shared" si="78"/>
        <v>154436380</v>
      </c>
      <c r="U1610" s="54">
        <f t="shared" si="76"/>
        <v>154436380</v>
      </c>
      <c r="V1610" s="24" t="str">
        <f t="shared" si="77"/>
        <v>NA</v>
      </c>
      <c r="W1610">
        <v>6.5</v>
      </c>
    </row>
    <row r="1611" spans="10:23" x14ac:dyDescent="0.3">
      <c r="J1611">
        <v>7000000</v>
      </c>
      <c r="K1611">
        <v>15818967</v>
      </c>
      <c r="M1611">
        <v>1300000</v>
      </c>
      <c r="N1611">
        <v>354704</v>
      </c>
      <c r="Q1611" t="s">
        <v>6102</v>
      </c>
      <c r="R1611">
        <v>28000000</v>
      </c>
      <c r="S1611">
        <v>119518352</v>
      </c>
      <c r="T1611">
        <f t="shared" si="78"/>
        <v>91518352</v>
      </c>
      <c r="U1611" s="54">
        <f t="shared" si="76"/>
        <v>91518352</v>
      </c>
      <c r="V1611" s="24" t="str">
        <f t="shared" si="77"/>
        <v>NA</v>
      </c>
      <c r="W1611">
        <v>7.9</v>
      </c>
    </row>
    <row r="1612" spans="10:23" x14ac:dyDescent="0.3">
      <c r="J1612">
        <v>7000000</v>
      </c>
      <c r="K1612">
        <v>14891000</v>
      </c>
      <c r="M1612">
        <v>1500000</v>
      </c>
      <c r="N1612">
        <v>265107</v>
      </c>
      <c r="Q1612" t="s">
        <v>6106</v>
      </c>
      <c r="R1612">
        <v>30000000</v>
      </c>
      <c r="S1612">
        <v>37036404</v>
      </c>
      <c r="T1612">
        <f t="shared" si="78"/>
        <v>7036404</v>
      </c>
      <c r="U1612" s="54">
        <f t="shared" si="76"/>
        <v>7036404</v>
      </c>
      <c r="V1612" s="24" t="str">
        <f t="shared" si="77"/>
        <v>NA</v>
      </c>
      <c r="W1612">
        <v>6.4</v>
      </c>
    </row>
    <row r="1613" spans="10:23" x14ac:dyDescent="0.3">
      <c r="J1613">
        <v>7000000</v>
      </c>
      <c r="K1613">
        <v>16901126</v>
      </c>
      <c r="M1613">
        <v>4000000</v>
      </c>
      <c r="N1613">
        <v>185577</v>
      </c>
      <c r="Q1613" t="s">
        <v>6109</v>
      </c>
      <c r="R1613">
        <v>29000000</v>
      </c>
      <c r="S1613">
        <v>22359293</v>
      </c>
      <c r="T1613">
        <f t="shared" si="78"/>
        <v>-6640707</v>
      </c>
      <c r="U1613" s="54" t="str">
        <f t="shared" si="76"/>
        <v>NA</v>
      </c>
      <c r="V1613" s="24">
        <f t="shared" si="77"/>
        <v>-6640707</v>
      </c>
      <c r="W1613">
        <v>5.8</v>
      </c>
    </row>
    <row r="1614" spans="10:23" x14ac:dyDescent="0.3">
      <c r="J1614">
        <v>7000000</v>
      </c>
      <c r="K1614">
        <v>17474107</v>
      </c>
      <c r="M1614">
        <v>4000000</v>
      </c>
      <c r="N1614">
        <v>100412</v>
      </c>
      <c r="Q1614" t="s">
        <v>6113</v>
      </c>
      <c r="R1614">
        <v>35000000</v>
      </c>
      <c r="S1614">
        <v>18593156</v>
      </c>
      <c r="T1614">
        <f t="shared" si="78"/>
        <v>-16406844</v>
      </c>
      <c r="U1614" s="54" t="str">
        <f t="shared" si="76"/>
        <v>NA</v>
      </c>
      <c r="V1614" s="24">
        <f t="shared" si="77"/>
        <v>-16406844</v>
      </c>
      <c r="W1614">
        <v>7.7</v>
      </c>
    </row>
    <row r="1615" spans="10:23" x14ac:dyDescent="0.3">
      <c r="J1615">
        <v>7000000</v>
      </c>
      <c r="K1615">
        <v>14003141</v>
      </c>
      <c r="M1615">
        <v>9500000</v>
      </c>
      <c r="N1615">
        <v>58214</v>
      </c>
      <c r="Q1615" t="s">
        <v>6115</v>
      </c>
      <c r="R1615">
        <v>29000000</v>
      </c>
      <c r="S1615">
        <v>16930185</v>
      </c>
      <c r="T1615">
        <f t="shared" si="78"/>
        <v>-12069815</v>
      </c>
      <c r="U1615" s="54" t="str">
        <f t="shared" si="76"/>
        <v>NA</v>
      </c>
      <c r="V1615" s="24">
        <f t="shared" si="77"/>
        <v>-12069815</v>
      </c>
      <c r="W1615">
        <v>5.3</v>
      </c>
    </row>
    <row r="1616" spans="10:23" x14ac:dyDescent="0.3">
      <c r="J1616">
        <v>7000000</v>
      </c>
      <c r="K1616">
        <v>12583510</v>
      </c>
      <c r="M1616">
        <v>14000000</v>
      </c>
      <c r="N1616">
        <v>75078</v>
      </c>
      <c r="Q1616" t="s">
        <v>6117</v>
      </c>
      <c r="R1616">
        <v>29000000</v>
      </c>
      <c r="S1616">
        <v>63034755</v>
      </c>
      <c r="T1616">
        <f t="shared" si="78"/>
        <v>34034755</v>
      </c>
      <c r="U1616" s="54">
        <f t="shared" si="76"/>
        <v>34034755</v>
      </c>
      <c r="V1616" s="24" t="str">
        <f t="shared" si="77"/>
        <v>NA</v>
      </c>
      <c r="W1616">
        <v>5.3</v>
      </c>
    </row>
    <row r="1617" spans="10:23" x14ac:dyDescent="0.3">
      <c r="J1617">
        <v>7000000</v>
      </c>
      <c r="K1617">
        <v>9190525</v>
      </c>
      <c r="M1617">
        <v>2500000</v>
      </c>
      <c r="N1617">
        <v>64359</v>
      </c>
      <c r="Q1617" t="s">
        <v>6120</v>
      </c>
      <c r="R1617">
        <v>29000000</v>
      </c>
      <c r="S1617">
        <v>5899797</v>
      </c>
      <c r="T1617">
        <f t="shared" si="78"/>
        <v>-23100203</v>
      </c>
      <c r="U1617" s="54" t="str">
        <f t="shared" si="76"/>
        <v>NA</v>
      </c>
      <c r="V1617" s="24">
        <f t="shared" si="77"/>
        <v>-23100203</v>
      </c>
      <c r="W1617">
        <v>7.5</v>
      </c>
    </row>
    <row r="1618" spans="10:23" x14ac:dyDescent="0.3">
      <c r="J1618">
        <v>7500000</v>
      </c>
      <c r="K1618">
        <v>9176553</v>
      </c>
      <c r="M1618">
        <v>16000000</v>
      </c>
      <c r="N1618">
        <v>317125</v>
      </c>
      <c r="Q1618" t="s">
        <v>6123</v>
      </c>
      <c r="R1618">
        <v>28000000</v>
      </c>
      <c r="S1618">
        <v>4554569</v>
      </c>
      <c r="T1618">
        <f t="shared" si="78"/>
        <v>-23445431</v>
      </c>
      <c r="U1618" s="54" t="str">
        <f t="shared" si="76"/>
        <v>NA</v>
      </c>
      <c r="V1618" s="24">
        <f t="shared" si="77"/>
        <v>-23445431</v>
      </c>
      <c r="W1618">
        <v>6.9</v>
      </c>
    </row>
    <row r="1619" spans="10:23" x14ac:dyDescent="0.3">
      <c r="J1619">
        <v>7000000</v>
      </c>
      <c r="K1619">
        <v>9094451</v>
      </c>
      <c r="M1619">
        <v>4000000</v>
      </c>
      <c r="N1619">
        <v>146402</v>
      </c>
      <c r="Q1619" t="s">
        <v>6125</v>
      </c>
      <c r="R1619">
        <v>12000000</v>
      </c>
      <c r="S1619">
        <v>17016190</v>
      </c>
      <c r="T1619">
        <f t="shared" si="78"/>
        <v>5016190</v>
      </c>
      <c r="U1619" s="54">
        <f t="shared" si="76"/>
        <v>5016190</v>
      </c>
      <c r="V1619" s="24" t="str">
        <f t="shared" si="77"/>
        <v>NA</v>
      </c>
      <c r="W1619">
        <v>4.9000000000000004</v>
      </c>
    </row>
    <row r="1620" spans="10:23" x14ac:dyDescent="0.3">
      <c r="J1620">
        <v>7000000</v>
      </c>
      <c r="K1620">
        <v>14612840</v>
      </c>
      <c r="M1620">
        <v>650000</v>
      </c>
      <c r="N1620">
        <v>18469</v>
      </c>
      <c r="Q1620" t="s">
        <v>6130</v>
      </c>
      <c r="R1620">
        <v>29000000</v>
      </c>
      <c r="S1620">
        <v>6301131</v>
      </c>
      <c r="T1620">
        <f t="shared" si="78"/>
        <v>-22698869</v>
      </c>
      <c r="U1620" s="54" t="str">
        <f t="shared" si="76"/>
        <v>NA</v>
      </c>
      <c r="V1620" s="24">
        <f t="shared" si="77"/>
        <v>-22698869</v>
      </c>
      <c r="W1620">
        <v>7.1</v>
      </c>
    </row>
    <row r="1621" spans="10:23" x14ac:dyDescent="0.3">
      <c r="J1621">
        <v>7000000</v>
      </c>
      <c r="K1621">
        <v>9166863</v>
      </c>
      <c r="M1621">
        <v>4000000</v>
      </c>
      <c r="N1621">
        <v>12836</v>
      </c>
      <c r="Q1621" t="s">
        <v>6135</v>
      </c>
      <c r="R1621">
        <v>28000000</v>
      </c>
      <c r="S1621">
        <v>217350219</v>
      </c>
      <c r="T1621">
        <f t="shared" si="78"/>
        <v>189350219</v>
      </c>
      <c r="U1621" s="54">
        <f t="shared" si="76"/>
        <v>189350219</v>
      </c>
      <c r="V1621" s="24" t="str">
        <f t="shared" si="77"/>
        <v>NA</v>
      </c>
      <c r="W1621">
        <v>8</v>
      </c>
    </row>
    <row r="1622" spans="10:23" x14ac:dyDescent="0.3">
      <c r="J1622">
        <v>7000000</v>
      </c>
      <c r="K1622">
        <v>8373585</v>
      </c>
      <c r="M1622">
        <v>4000000</v>
      </c>
      <c r="N1622">
        <v>20262</v>
      </c>
      <c r="Q1622" t="s">
        <v>6138</v>
      </c>
      <c r="R1622">
        <v>28000000</v>
      </c>
      <c r="S1622">
        <v>161029270</v>
      </c>
      <c r="T1622">
        <f t="shared" si="78"/>
        <v>133029270</v>
      </c>
      <c r="U1622" s="54">
        <f t="shared" si="76"/>
        <v>133029270</v>
      </c>
      <c r="V1622" s="24" t="str">
        <f t="shared" si="77"/>
        <v>NA</v>
      </c>
      <c r="W1622">
        <v>7.9</v>
      </c>
    </row>
    <row r="1623" spans="10:23" x14ac:dyDescent="0.3">
      <c r="J1623">
        <v>7000000</v>
      </c>
      <c r="K1623">
        <v>7292175</v>
      </c>
      <c r="M1623">
        <v>4000000</v>
      </c>
      <c r="N1623">
        <v>4063</v>
      </c>
      <c r="Q1623" t="s">
        <v>6142</v>
      </c>
      <c r="R1623">
        <v>28000000</v>
      </c>
      <c r="S1623">
        <v>179870271</v>
      </c>
      <c r="T1623">
        <f t="shared" si="78"/>
        <v>151870271</v>
      </c>
      <c r="U1623" s="54">
        <f t="shared" si="76"/>
        <v>151870271</v>
      </c>
      <c r="V1623" s="24" t="str">
        <f t="shared" si="77"/>
        <v>NA</v>
      </c>
      <c r="W1623">
        <v>7.6</v>
      </c>
    </row>
    <row r="1624" spans="10:23" x14ac:dyDescent="0.3">
      <c r="J1624">
        <v>6000000</v>
      </c>
      <c r="K1624">
        <v>6165429</v>
      </c>
      <c r="M1624">
        <v>4000000</v>
      </c>
      <c r="N1624">
        <v>143653</v>
      </c>
      <c r="Q1624" t="s">
        <v>6145</v>
      </c>
      <c r="R1624">
        <v>24000000</v>
      </c>
      <c r="S1624">
        <v>100491683</v>
      </c>
      <c r="T1624">
        <f t="shared" si="78"/>
        <v>76491683</v>
      </c>
      <c r="U1624" s="54">
        <f t="shared" si="76"/>
        <v>76491683</v>
      </c>
      <c r="V1624" s="24" t="str">
        <f t="shared" si="77"/>
        <v>NA</v>
      </c>
      <c r="W1624">
        <v>5.9</v>
      </c>
    </row>
    <row r="1625" spans="10:23" x14ac:dyDescent="0.3">
      <c r="J1625">
        <v>7000000</v>
      </c>
      <c r="K1625">
        <v>7455447</v>
      </c>
      <c r="M1625">
        <v>3800000</v>
      </c>
      <c r="N1625">
        <v>14873</v>
      </c>
      <c r="Q1625" t="s">
        <v>6148</v>
      </c>
      <c r="R1625">
        <v>60000000</v>
      </c>
      <c r="S1625">
        <v>74058698</v>
      </c>
      <c r="T1625">
        <f t="shared" si="78"/>
        <v>14058698</v>
      </c>
      <c r="U1625" s="54">
        <f t="shared" si="76"/>
        <v>14058698</v>
      </c>
      <c r="V1625" s="24" t="str">
        <f t="shared" si="77"/>
        <v>NA</v>
      </c>
      <c r="W1625">
        <v>6.3</v>
      </c>
    </row>
    <row r="1626" spans="10:23" x14ac:dyDescent="0.3">
      <c r="J1626">
        <v>6900000</v>
      </c>
      <c r="K1626">
        <v>41400000</v>
      </c>
      <c r="M1626">
        <v>3500000</v>
      </c>
      <c r="N1626">
        <v>37606</v>
      </c>
      <c r="Q1626" t="s">
        <v>6150</v>
      </c>
      <c r="R1626">
        <v>29000000</v>
      </c>
      <c r="S1626">
        <v>55845943</v>
      </c>
      <c r="T1626">
        <f t="shared" si="78"/>
        <v>26845943</v>
      </c>
      <c r="U1626" s="54">
        <f t="shared" si="76"/>
        <v>26845943</v>
      </c>
      <c r="V1626" s="24" t="str">
        <f t="shared" si="77"/>
        <v>NA</v>
      </c>
      <c r="W1626">
        <v>6.4</v>
      </c>
    </row>
    <row r="1627" spans="10:23" x14ac:dyDescent="0.3">
      <c r="J1627">
        <v>6900000</v>
      </c>
      <c r="K1627">
        <v>7993039</v>
      </c>
      <c r="M1627">
        <v>3700000</v>
      </c>
      <c r="N1627">
        <v>2956000</v>
      </c>
      <c r="Q1627" t="s">
        <v>6153</v>
      </c>
      <c r="R1627">
        <v>28000000</v>
      </c>
      <c r="S1627">
        <v>81350242</v>
      </c>
      <c r="T1627">
        <f t="shared" si="78"/>
        <v>53350242</v>
      </c>
      <c r="U1627" s="54">
        <f t="shared" si="76"/>
        <v>53350242</v>
      </c>
      <c r="V1627" s="24" t="str">
        <f t="shared" si="77"/>
        <v>NA</v>
      </c>
      <c r="W1627">
        <v>8.1999999999999993</v>
      </c>
    </row>
    <row r="1628" spans="10:23" x14ac:dyDescent="0.3">
      <c r="J1628">
        <v>6900000</v>
      </c>
      <c r="K1628">
        <v>31607598</v>
      </c>
      <c r="M1628">
        <v>3800000</v>
      </c>
      <c r="N1628">
        <v>19959</v>
      </c>
      <c r="Q1628" t="s">
        <v>6156</v>
      </c>
      <c r="R1628">
        <v>28000000</v>
      </c>
      <c r="S1628">
        <v>67266300</v>
      </c>
      <c r="T1628">
        <f t="shared" si="78"/>
        <v>39266300</v>
      </c>
      <c r="U1628" s="54">
        <f t="shared" si="76"/>
        <v>39266300</v>
      </c>
      <c r="V1628" s="24" t="str">
        <f t="shared" si="77"/>
        <v>NA</v>
      </c>
      <c r="W1628">
        <v>6.9</v>
      </c>
    </row>
    <row r="1629" spans="10:23" x14ac:dyDescent="0.3">
      <c r="J1629">
        <v>6800000</v>
      </c>
      <c r="K1629">
        <v>6857096</v>
      </c>
      <c r="M1629">
        <v>3500000</v>
      </c>
      <c r="N1629">
        <v>886410</v>
      </c>
      <c r="Q1629" t="s">
        <v>6159</v>
      </c>
      <c r="R1629">
        <v>28000000</v>
      </c>
      <c r="S1629">
        <v>70235322</v>
      </c>
      <c r="T1629">
        <f t="shared" si="78"/>
        <v>42235322</v>
      </c>
      <c r="U1629" s="54">
        <f t="shared" si="76"/>
        <v>42235322</v>
      </c>
      <c r="V1629" s="24" t="str">
        <f t="shared" si="77"/>
        <v>NA</v>
      </c>
      <c r="W1629">
        <v>7.8</v>
      </c>
    </row>
    <row r="1630" spans="10:23" x14ac:dyDescent="0.3">
      <c r="J1630">
        <v>6500000</v>
      </c>
      <c r="K1630">
        <v>84263837</v>
      </c>
      <c r="M1630">
        <v>19900000</v>
      </c>
      <c r="N1630">
        <v>252652</v>
      </c>
      <c r="Q1630" t="s">
        <v>6162</v>
      </c>
      <c r="R1630">
        <v>30000000</v>
      </c>
      <c r="S1630">
        <v>7443007</v>
      </c>
      <c r="T1630">
        <f t="shared" si="78"/>
        <v>-22556993</v>
      </c>
      <c r="U1630" s="54" t="str">
        <f t="shared" si="76"/>
        <v>NA</v>
      </c>
      <c r="V1630" s="24">
        <f t="shared" si="77"/>
        <v>-22556993</v>
      </c>
      <c r="W1630">
        <v>6.7</v>
      </c>
    </row>
    <row r="1631" spans="10:23" x14ac:dyDescent="0.3">
      <c r="J1631">
        <v>6000000</v>
      </c>
      <c r="K1631">
        <v>57504069</v>
      </c>
      <c r="M1631">
        <v>3500000</v>
      </c>
      <c r="N1631">
        <v>220234</v>
      </c>
      <c r="Q1631" t="s">
        <v>6165</v>
      </c>
      <c r="R1631">
        <v>28000000</v>
      </c>
      <c r="S1631">
        <v>64371181</v>
      </c>
      <c r="T1631">
        <f t="shared" si="78"/>
        <v>36371181</v>
      </c>
      <c r="U1631" s="54">
        <f t="shared" si="76"/>
        <v>36371181</v>
      </c>
      <c r="V1631" s="24" t="str">
        <f t="shared" si="77"/>
        <v>NA</v>
      </c>
      <c r="W1631">
        <v>7.5</v>
      </c>
    </row>
    <row r="1632" spans="10:23" x14ac:dyDescent="0.3">
      <c r="J1632">
        <v>6500000</v>
      </c>
      <c r="K1632">
        <v>54215416</v>
      </c>
      <c r="M1632">
        <v>3500000</v>
      </c>
      <c r="N1632">
        <v>101228</v>
      </c>
      <c r="Q1632" t="s">
        <v>6169</v>
      </c>
      <c r="R1632">
        <v>26000000</v>
      </c>
      <c r="S1632">
        <v>58885635</v>
      </c>
      <c r="T1632">
        <f t="shared" si="78"/>
        <v>32885635</v>
      </c>
      <c r="U1632" s="54">
        <f t="shared" si="76"/>
        <v>32885635</v>
      </c>
      <c r="V1632" s="24" t="str">
        <f t="shared" si="77"/>
        <v>NA</v>
      </c>
      <c r="W1632">
        <v>7.4</v>
      </c>
    </row>
    <row r="1633" spans="10:23" x14ac:dyDescent="0.3">
      <c r="J1633">
        <v>6500000</v>
      </c>
      <c r="K1633">
        <v>31899000</v>
      </c>
      <c r="M1633">
        <v>3500000</v>
      </c>
      <c r="N1633">
        <v>96793</v>
      </c>
      <c r="Q1633" t="s">
        <v>6171</v>
      </c>
      <c r="R1633">
        <v>35000000</v>
      </c>
      <c r="S1633">
        <v>60400856</v>
      </c>
      <c r="T1633">
        <f t="shared" si="78"/>
        <v>25400856</v>
      </c>
      <c r="U1633" s="54">
        <f t="shared" si="76"/>
        <v>25400856</v>
      </c>
      <c r="V1633" s="24" t="str">
        <f t="shared" si="77"/>
        <v>NA</v>
      </c>
      <c r="W1633">
        <v>5.2</v>
      </c>
    </row>
    <row r="1634" spans="10:23" x14ac:dyDescent="0.3">
      <c r="J1634">
        <v>6500000</v>
      </c>
      <c r="K1634">
        <v>24103594</v>
      </c>
      <c r="M1634">
        <v>3500000</v>
      </c>
      <c r="N1634">
        <v>123777</v>
      </c>
      <c r="Q1634" t="s">
        <v>6174</v>
      </c>
      <c r="R1634">
        <v>21000000</v>
      </c>
      <c r="S1634">
        <v>52353636</v>
      </c>
      <c r="T1634">
        <f t="shared" si="78"/>
        <v>31353636</v>
      </c>
      <c r="U1634" s="54">
        <f t="shared" si="76"/>
        <v>31353636</v>
      </c>
      <c r="V1634" s="24" t="str">
        <f t="shared" si="77"/>
        <v>NA</v>
      </c>
      <c r="W1634">
        <v>7.6</v>
      </c>
    </row>
    <row r="1635" spans="10:23" x14ac:dyDescent="0.3">
      <c r="J1635">
        <v>6500000</v>
      </c>
      <c r="K1635">
        <v>16842303</v>
      </c>
      <c r="M1635">
        <v>3500000</v>
      </c>
      <c r="N1635">
        <v>29233</v>
      </c>
      <c r="Q1635" t="s">
        <v>6176</v>
      </c>
      <c r="R1635">
        <v>30000000</v>
      </c>
      <c r="S1635">
        <v>51475962</v>
      </c>
      <c r="T1635">
        <f t="shared" si="78"/>
        <v>21475962</v>
      </c>
      <c r="U1635" s="54">
        <f t="shared" si="76"/>
        <v>21475962</v>
      </c>
      <c r="V1635" s="24" t="str">
        <f t="shared" si="77"/>
        <v>NA</v>
      </c>
      <c r="W1635">
        <v>7.3</v>
      </c>
    </row>
    <row r="1636" spans="10:23" x14ac:dyDescent="0.3">
      <c r="J1636">
        <v>6500000</v>
      </c>
      <c r="K1636">
        <v>13367101</v>
      </c>
      <c r="M1636">
        <v>3000000</v>
      </c>
      <c r="N1636">
        <v>2926565</v>
      </c>
      <c r="Q1636" t="s">
        <v>6179</v>
      </c>
      <c r="R1636">
        <v>28000000</v>
      </c>
      <c r="S1636">
        <v>63910583</v>
      </c>
      <c r="T1636">
        <f t="shared" si="78"/>
        <v>35910583</v>
      </c>
      <c r="U1636" s="54">
        <f t="shared" si="76"/>
        <v>35910583</v>
      </c>
      <c r="V1636" s="24" t="str">
        <f t="shared" si="77"/>
        <v>NA</v>
      </c>
      <c r="W1636">
        <v>6.6</v>
      </c>
    </row>
    <row r="1637" spans="10:23" x14ac:dyDescent="0.3">
      <c r="J1637">
        <v>6500000</v>
      </c>
      <c r="K1637">
        <v>10149779</v>
      </c>
      <c r="M1637">
        <v>2200000</v>
      </c>
      <c r="N1637">
        <v>104257</v>
      </c>
      <c r="Q1637" t="s">
        <v>6181</v>
      </c>
      <c r="R1637">
        <v>28000000</v>
      </c>
      <c r="S1637">
        <v>62300000</v>
      </c>
      <c r="T1637">
        <f t="shared" si="78"/>
        <v>34300000</v>
      </c>
      <c r="U1637" s="54">
        <f t="shared" si="76"/>
        <v>34300000</v>
      </c>
      <c r="V1637" s="24" t="str">
        <f t="shared" si="77"/>
        <v>NA</v>
      </c>
      <c r="W1637">
        <v>6.8</v>
      </c>
    </row>
    <row r="1638" spans="10:23" x14ac:dyDescent="0.3">
      <c r="J1638">
        <v>6500000</v>
      </c>
      <c r="K1638">
        <v>38400000</v>
      </c>
      <c r="M1638">
        <v>3800000</v>
      </c>
      <c r="N1638">
        <v>610968</v>
      </c>
      <c r="Q1638" t="s">
        <v>6184</v>
      </c>
      <c r="R1638">
        <v>28000000</v>
      </c>
      <c r="S1638">
        <v>49968653</v>
      </c>
      <c r="T1638">
        <f t="shared" si="78"/>
        <v>21968653</v>
      </c>
      <c r="U1638" s="54">
        <f t="shared" si="76"/>
        <v>21968653</v>
      </c>
      <c r="V1638" s="24" t="str">
        <f t="shared" si="77"/>
        <v>NA</v>
      </c>
      <c r="W1638">
        <v>6.9</v>
      </c>
    </row>
    <row r="1639" spans="10:23" x14ac:dyDescent="0.3">
      <c r="J1639">
        <v>6000000</v>
      </c>
      <c r="K1639">
        <v>181360000</v>
      </c>
      <c r="M1639">
        <v>2000000</v>
      </c>
      <c r="N1639">
        <v>7680</v>
      </c>
      <c r="Q1639" t="s">
        <v>6189</v>
      </c>
      <c r="R1639">
        <v>27000000</v>
      </c>
      <c r="S1639">
        <v>44450000</v>
      </c>
      <c r="T1639">
        <f t="shared" si="78"/>
        <v>17450000</v>
      </c>
      <c r="U1639" s="54">
        <f t="shared" si="76"/>
        <v>17450000</v>
      </c>
      <c r="V1639" s="24" t="str">
        <f t="shared" si="77"/>
        <v>NA</v>
      </c>
      <c r="W1639">
        <v>5.8</v>
      </c>
    </row>
    <row r="1640" spans="10:23" x14ac:dyDescent="0.3">
      <c r="J1640">
        <v>6000000</v>
      </c>
      <c r="K1640">
        <v>137963328</v>
      </c>
      <c r="M1640">
        <v>4500000</v>
      </c>
      <c r="N1640">
        <v>3287435</v>
      </c>
      <c r="Q1640" t="s">
        <v>6193</v>
      </c>
      <c r="R1640">
        <v>28000000</v>
      </c>
      <c r="S1640">
        <v>45162741</v>
      </c>
      <c r="T1640">
        <f t="shared" si="78"/>
        <v>17162741</v>
      </c>
      <c r="U1640" s="54">
        <f t="shared" si="76"/>
        <v>17162741</v>
      </c>
      <c r="V1640" s="24" t="str">
        <f t="shared" si="77"/>
        <v>NA</v>
      </c>
      <c r="W1640">
        <v>6.6</v>
      </c>
    </row>
    <row r="1641" spans="10:23" x14ac:dyDescent="0.3">
      <c r="J1641">
        <v>6000000</v>
      </c>
      <c r="K1641">
        <v>119078393</v>
      </c>
      <c r="M1641">
        <v>3500000</v>
      </c>
      <c r="N1641">
        <v>3071947</v>
      </c>
      <c r="Q1641" t="s">
        <v>6195</v>
      </c>
      <c r="R1641">
        <v>28000000</v>
      </c>
      <c r="S1641">
        <v>71346930</v>
      </c>
      <c r="T1641">
        <f t="shared" si="78"/>
        <v>43346930</v>
      </c>
      <c r="U1641" s="54">
        <f t="shared" si="76"/>
        <v>43346930</v>
      </c>
      <c r="V1641" s="24" t="str">
        <f t="shared" si="77"/>
        <v>NA</v>
      </c>
      <c r="W1641">
        <v>6.7</v>
      </c>
    </row>
    <row r="1642" spans="10:23" x14ac:dyDescent="0.3">
      <c r="J1642">
        <v>6000000</v>
      </c>
      <c r="K1642">
        <v>102308900</v>
      </c>
      <c r="M1642">
        <v>3300000</v>
      </c>
      <c r="N1642">
        <v>2961991</v>
      </c>
      <c r="Q1642" t="s">
        <v>6200</v>
      </c>
      <c r="R1642">
        <v>28000000</v>
      </c>
      <c r="S1642">
        <v>39514713</v>
      </c>
      <c r="T1642">
        <f t="shared" si="78"/>
        <v>11514713</v>
      </c>
      <c r="U1642" s="54">
        <f t="shared" si="76"/>
        <v>11514713</v>
      </c>
      <c r="V1642" s="24" t="str">
        <f t="shared" si="77"/>
        <v>NA</v>
      </c>
      <c r="W1642">
        <v>6.7</v>
      </c>
    </row>
    <row r="1643" spans="10:23" x14ac:dyDescent="0.3">
      <c r="J1643">
        <v>6000000</v>
      </c>
      <c r="K1643">
        <v>102300000</v>
      </c>
      <c r="M1643">
        <v>3000000</v>
      </c>
      <c r="N1643">
        <v>2912363</v>
      </c>
      <c r="Q1643" t="s">
        <v>6204</v>
      </c>
      <c r="R1643">
        <v>28000000</v>
      </c>
      <c r="S1643">
        <v>43097652</v>
      </c>
      <c r="T1643">
        <f t="shared" si="78"/>
        <v>15097652</v>
      </c>
      <c r="U1643" s="54">
        <f t="shared" si="76"/>
        <v>15097652</v>
      </c>
      <c r="V1643" s="24" t="str">
        <f t="shared" si="77"/>
        <v>NA</v>
      </c>
      <c r="W1643">
        <v>6.3</v>
      </c>
    </row>
    <row r="1644" spans="10:23" x14ac:dyDescent="0.3">
      <c r="J1644">
        <v>6000000</v>
      </c>
      <c r="K1644">
        <v>54800000</v>
      </c>
      <c r="M1644">
        <v>3000000</v>
      </c>
      <c r="N1644">
        <v>2223990</v>
      </c>
      <c r="Q1644" t="s">
        <v>6207</v>
      </c>
      <c r="R1644">
        <v>30000000</v>
      </c>
      <c r="S1644">
        <v>48043505</v>
      </c>
      <c r="T1644">
        <f t="shared" si="78"/>
        <v>18043505</v>
      </c>
      <c r="U1644" s="54">
        <f t="shared" si="76"/>
        <v>18043505</v>
      </c>
      <c r="V1644" s="24" t="str">
        <f t="shared" si="77"/>
        <v>NA</v>
      </c>
      <c r="W1644">
        <v>7.7</v>
      </c>
    </row>
    <row r="1645" spans="10:23" x14ac:dyDescent="0.3">
      <c r="J1645">
        <v>6000000</v>
      </c>
      <c r="K1645">
        <v>43650000</v>
      </c>
      <c r="M1645">
        <v>3000000</v>
      </c>
      <c r="N1645">
        <v>1821983</v>
      </c>
      <c r="Q1645" t="s">
        <v>6211</v>
      </c>
      <c r="R1645">
        <v>28000000</v>
      </c>
      <c r="S1645">
        <v>37053924</v>
      </c>
      <c r="T1645">
        <f t="shared" si="78"/>
        <v>9053924</v>
      </c>
      <c r="U1645" s="54">
        <f t="shared" si="76"/>
        <v>9053924</v>
      </c>
      <c r="V1645" s="24" t="str">
        <f t="shared" si="77"/>
        <v>NA</v>
      </c>
      <c r="W1645">
        <v>6.1</v>
      </c>
    </row>
    <row r="1646" spans="10:23" x14ac:dyDescent="0.3">
      <c r="J1646">
        <v>6000000</v>
      </c>
      <c r="K1646">
        <v>39800000</v>
      </c>
      <c r="M1646">
        <v>3000000</v>
      </c>
      <c r="N1646">
        <v>2181290</v>
      </c>
      <c r="Q1646" t="s">
        <v>6215</v>
      </c>
      <c r="R1646">
        <v>28000000</v>
      </c>
      <c r="S1646">
        <v>33000377</v>
      </c>
      <c r="T1646">
        <f t="shared" si="78"/>
        <v>5000377</v>
      </c>
      <c r="U1646" s="54">
        <f t="shared" si="76"/>
        <v>5000377</v>
      </c>
      <c r="V1646" s="24" t="str">
        <f t="shared" si="77"/>
        <v>NA</v>
      </c>
      <c r="W1646">
        <v>4.9000000000000004</v>
      </c>
    </row>
    <row r="1647" spans="10:23" x14ac:dyDescent="0.3">
      <c r="J1647">
        <v>6000000</v>
      </c>
      <c r="K1647">
        <v>27457409</v>
      </c>
      <c r="M1647">
        <v>3500000</v>
      </c>
      <c r="N1647">
        <v>2848578</v>
      </c>
      <c r="Q1647" t="s">
        <v>6218</v>
      </c>
      <c r="R1647">
        <v>28000000</v>
      </c>
      <c r="S1647">
        <v>66950483</v>
      </c>
      <c r="T1647">
        <f t="shared" si="78"/>
        <v>38950483</v>
      </c>
      <c r="U1647" s="54">
        <f t="shared" si="76"/>
        <v>38950483</v>
      </c>
      <c r="V1647" s="24" t="str">
        <f t="shared" si="77"/>
        <v>NA</v>
      </c>
      <c r="W1647">
        <v>6.2</v>
      </c>
    </row>
    <row r="1648" spans="10:23" x14ac:dyDescent="0.3">
      <c r="J1648">
        <v>6000000</v>
      </c>
      <c r="K1648">
        <v>25047631</v>
      </c>
      <c r="M1648">
        <v>3000000</v>
      </c>
      <c r="N1648">
        <v>703002</v>
      </c>
      <c r="Q1648" t="s">
        <v>6221</v>
      </c>
      <c r="R1648">
        <v>28000000</v>
      </c>
      <c r="S1648">
        <v>38372662</v>
      </c>
      <c r="T1648">
        <f t="shared" si="78"/>
        <v>10372662</v>
      </c>
      <c r="U1648" s="54">
        <f t="shared" si="76"/>
        <v>10372662</v>
      </c>
      <c r="V1648" s="24" t="str">
        <f t="shared" si="77"/>
        <v>NA</v>
      </c>
      <c r="W1648">
        <v>7.8</v>
      </c>
    </row>
    <row r="1649" spans="10:23" x14ac:dyDescent="0.3">
      <c r="J1649">
        <v>6000000</v>
      </c>
      <c r="K1649">
        <v>23272306</v>
      </c>
      <c r="M1649">
        <v>3000000</v>
      </c>
      <c r="N1649">
        <v>252726</v>
      </c>
      <c r="Q1649" t="s">
        <v>6225</v>
      </c>
      <c r="R1649">
        <v>28000000</v>
      </c>
      <c r="S1649">
        <v>27000000</v>
      </c>
      <c r="T1649">
        <f t="shared" si="78"/>
        <v>-1000000</v>
      </c>
      <c r="U1649" s="54" t="str">
        <f t="shared" si="76"/>
        <v>NA</v>
      </c>
      <c r="V1649" s="24">
        <f t="shared" si="77"/>
        <v>-1000000</v>
      </c>
      <c r="W1649">
        <v>8.1999999999999993</v>
      </c>
    </row>
    <row r="1650" spans="10:23" x14ac:dyDescent="0.3">
      <c r="J1650">
        <v>8000000</v>
      </c>
      <c r="K1650">
        <v>22168359</v>
      </c>
      <c r="M1650">
        <v>3000000</v>
      </c>
      <c r="N1650">
        <v>418268</v>
      </c>
      <c r="Q1650" t="s">
        <v>6228</v>
      </c>
      <c r="R1650">
        <v>28000000</v>
      </c>
      <c r="S1650">
        <v>31600000</v>
      </c>
      <c r="T1650">
        <f t="shared" si="78"/>
        <v>3600000</v>
      </c>
      <c r="U1650" s="54">
        <f t="shared" si="76"/>
        <v>3600000</v>
      </c>
      <c r="V1650" s="24" t="str">
        <f t="shared" si="77"/>
        <v>NA</v>
      </c>
      <c r="W1650">
        <v>6.9</v>
      </c>
    </row>
    <row r="1651" spans="10:23" x14ac:dyDescent="0.3">
      <c r="J1651">
        <v>6000000</v>
      </c>
      <c r="K1651">
        <v>21005329</v>
      </c>
      <c r="M1651">
        <v>3000000</v>
      </c>
      <c r="N1651">
        <v>200803</v>
      </c>
      <c r="Q1651" t="s">
        <v>6230</v>
      </c>
      <c r="R1651">
        <v>28000000</v>
      </c>
      <c r="S1651">
        <v>30688364</v>
      </c>
      <c r="T1651">
        <f t="shared" si="78"/>
        <v>2688364</v>
      </c>
      <c r="U1651" s="54">
        <f t="shared" si="76"/>
        <v>2688364</v>
      </c>
      <c r="V1651" s="24" t="str">
        <f t="shared" si="77"/>
        <v>NA</v>
      </c>
      <c r="W1651">
        <v>6.2</v>
      </c>
    </row>
    <row r="1652" spans="10:23" x14ac:dyDescent="0.3">
      <c r="J1652">
        <v>6000000</v>
      </c>
      <c r="K1652">
        <v>26236603</v>
      </c>
      <c r="M1652">
        <v>2700000</v>
      </c>
      <c r="N1652">
        <v>95016</v>
      </c>
      <c r="Q1652" t="s">
        <v>6234</v>
      </c>
      <c r="R1652">
        <v>21000000</v>
      </c>
      <c r="S1652">
        <v>28563179</v>
      </c>
      <c r="T1652">
        <f t="shared" si="78"/>
        <v>7563179</v>
      </c>
      <c r="U1652" s="54">
        <f t="shared" si="76"/>
        <v>7563179</v>
      </c>
      <c r="V1652" s="24" t="str">
        <f t="shared" si="77"/>
        <v>NA</v>
      </c>
      <c r="W1652">
        <v>6.9</v>
      </c>
    </row>
    <row r="1653" spans="10:23" x14ac:dyDescent="0.3">
      <c r="J1653">
        <v>8000000</v>
      </c>
      <c r="K1653">
        <v>20400000</v>
      </c>
      <c r="M1653">
        <v>3000000</v>
      </c>
      <c r="N1653">
        <v>73678</v>
      </c>
      <c r="Q1653" t="s">
        <v>6239</v>
      </c>
      <c r="R1653">
        <v>28000000</v>
      </c>
      <c r="S1653">
        <v>16779636</v>
      </c>
      <c r="T1653">
        <f t="shared" si="78"/>
        <v>-11220364</v>
      </c>
      <c r="U1653" s="54" t="str">
        <f t="shared" si="76"/>
        <v>NA</v>
      </c>
      <c r="V1653" s="24">
        <f t="shared" si="77"/>
        <v>-11220364</v>
      </c>
      <c r="W1653">
        <v>4.8</v>
      </c>
    </row>
    <row r="1654" spans="10:23" x14ac:dyDescent="0.3">
      <c r="J1654">
        <v>6000000</v>
      </c>
      <c r="K1654">
        <v>18621249</v>
      </c>
      <c r="M1654">
        <v>5000000</v>
      </c>
      <c r="N1654">
        <v>143000</v>
      </c>
      <c r="Q1654" t="s">
        <v>6244</v>
      </c>
      <c r="R1654">
        <v>160000000</v>
      </c>
      <c r="S1654">
        <v>10762178</v>
      </c>
      <c r="T1654">
        <f t="shared" si="78"/>
        <v>-149237822</v>
      </c>
      <c r="U1654" s="54" t="str">
        <f t="shared" si="76"/>
        <v>NA</v>
      </c>
      <c r="V1654" s="24">
        <f t="shared" si="77"/>
        <v>-149237822</v>
      </c>
      <c r="W1654">
        <v>8</v>
      </c>
    </row>
    <row r="1655" spans="10:23" x14ac:dyDescent="0.3">
      <c r="J1655">
        <v>6000000</v>
      </c>
      <c r="K1655">
        <v>25244700</v>
      </c>
      <c r="M1655">
        <v>3000000</v>
      </c>
      <c r="N1655">
        <v>39852</v>
      </c>
      <c r="Q1655" t="s">
        <v>6249</v>
      </c>
      <c r="R1655">
        <v>28000000</v>
      </c>
      <c r="S1655">
        <v>17324744</v>
      </c>
      <c r="T1655">
        <f t="shared" si="78"/>
        <v>-10675256</v>
      </c>
      <c r="U1655" s="54" t="str">
        <f t="shared" si="76"/>
        <v>NA</v>
      </c>
      <c r="V1655" s="24">
        <f t="shared" si="77"/>
        <v>-10675256</v>
      </c>
      <c r="W1655">
        <v>5.3</v>
      </c>
    </row>
    <row r="1656" spans="10:23" x14ac:dyDescent="0.3">
      <c r="J1656">
        <v>6500000</v>
      </c>
      <c r="K1656">
        <v>14545844</v>
      </c>
      <c r="M1656">
        <v>3000000</v>
      </c>
      <c r="N1656">
        <v>22000</v>
      </c>
      <c r="Q1656" t="s">
        <v>6252</v>
      </c>
      <c r="R1656">
        <v>28000000</v>
      </c>
      <c r="S1656">
        <v>8888143</v>
      </c>
      <c r="T1656">
        <f t="shared" si="78"/>
        <v>-19111857</v>
      </c>
      <c r="U1656" s="54" t="str">
        <f t="shared" si="76"/>
        <v>NA</v>
      </c>
      <c r="V1656" s="24">
        <f t="shared" si="77"/>
        <v>-19111857</v>
      </c>
      <c r="W1656">
        <v>6.7</v>
      </c>
    </row>
    <row r="1657" spans="10:23" x14ac:dyDescent="0.3">
      <c r="J1657">
        <v>6000000</v>
      </c>
      <c r="K1657">
        <v>13235267</v>
      </c>
      <c r="M1657">
        <v>3000000</v>
      </c>
      <c r="N1657">
        <v>5005</v>
      </c>
      <c r="Q1657" t="s">
        <v>6256</v>
      </c>
      <c r="R1657">
        <v>28000000</v>
      </c>
      <c r="S1657">
        <v>24268828</v>
      </c>
      <c r="T1657">
        <f t="shared" si="78"/>
        <v>-3731172</v>
      </c>
      <c r="U1657" s="54" t="str">
        <f t="shared" si="76"/>
        <v>NA</v>
      </c>
      <c r="V1657" s="24">
        <f t="shared" si="77"/>
        <v>-3731172</v>
      </c>
      <c r="W1657">
        <v>5.4</v>
      </c>
    </row>
    <row r="1658" spans="10:23" x14ac:dyDescent="0.3">
      <c r="J1658">
        <v>6000000</v>
      </c>
      <c r="K1658">
        <v>12793213</v>
      </c>
      <c r="M1658">
        <v>3000000</v>
      </c>
      <c r="N1658">
        <v>100675</v>
      </c>
      <c r="Q1658" t="s">
        <v>6259</v>
      </c>
      <c r="R1658">
        <v>28000000</v>
      </c>
      <c r="S1658">
        <v>8119205</v>
      </c>
      <c r="T1658">
        <f t="shared" si="78"/>
        <v>-19880795</v>
      </c>
      <c r="U1658" s="54" t="str">
        <f t="shared" si="76"/>
        <v>NA</v>
      </c>
      <c r="V1658" s="24">
        <f t="shared" si="77"/>
        <v>-19880795</v>
      </c>
      <c r="W1658">
        <v>5.4</v>
      </c>
    </row>
    <row r="1659" spans="10:23" x14ac:dyDescent="0.3">
      <c r="J1659">
        <v>9000000</v>
      </c>
      <c r="K1659">
        <v>11883495</v>
      </c>
      <c r="M1659">
        <v>2000000</v>
      </c>
      <c r="N1659">
        <v>952620</v>
      </c>
      <c r="Q1659" t="s">
        <v>6264</v>
      </c>
      <c r="R1659">
        <v>28000000</v>
      </c>
      <c r="S1659">
        <v>8434601</v>
      </c>
      <c r="T1659">
        <f t="shared" si="78"/>
        <v>-19565399</v>
      </c>
      <c r="U1659" s="54" t="str">
        <f t="shared" si="76"/>
        <v>NA</v>
      </c>
      <c r="V1659" s="24">
        <f t="shared" si="77"/>
        <v>-19565399</v>
      </c>
      <c r="W1659">
        <v>4.9000000000000004</v>
      </c>
    </row>
    <row r="1660" spans="10:23" x14ac:dyDescent="0.3">
      <c r="J1660">
        <v>6000000</v>
      </c>
      <c r="K1660">
        <v>11797927</v>
      </c>
      <c r="M1660">
        <v>2800000</v>
      </c>
      <c r="N1660">
        <v>475000</v>
      </c>
      <c r="Q1660" t="s">
        <v>6266</v>
      </c>
      <c r="R1660">
        <v>28000000</v>
      </c>
      <c r="S1660">
        <v>6998324</v>
      </c>
      <c r="T1660">
        <f t="shared" si="78"/>
        <v>-21001676</v>
      </c>
      <c r="U1660" s="54" t="str">
        <f t="shared" si="76"/>
        <v>NA</v>
      </c>
      <c r="V1660" s="24">
        <f t="shared" si="77"/>
        <v>-21001676</v>
      </c>
      <c r="W1660">
        <v>6.1</v>
      </c>
    </row>
    <row r="1661" spans="10:23" x14ac:dyDescent="0.3">
      <c r="J1661">
        <v>6000000</v>
      </c>
      <c r="K1661">
        <v>17605861</v>
      </c>
      <c r="M1661">
        <v>2600000</v>
      </c>
      <c r="N1661">
        <v>38108</v>
      </c>
      <c r="Q1661" t="s">
        <v>6269</v>
      </c>
      <c r="R1661">
        <v>28000000</v>
      </c>
      <c r="S1661">
        <v>10907291</v>
      </c>
      <c r="T1661">
        <f t="shared" si="78"/>
        <v>-17092709</v>
      </c>
      <c r="U1661" s="54" t="str">
        <f t="shared" si="76"/>
        <v>NA</v>
      </c>
      <c r="V1661" s="24">
        <f t="shared" si="77"/>
        <v>-17092709</v>
      </c>
      <c r="W1661">
        <v>5.8</v>
      </c>
    </row>
    <row r="1662" spans="10:23" x14ac:dyDescent="0.3">
      <c r="J1662">
        <v>3000000</v>
      </c>
      <c r="K1662">
        <v>11642254</v>
      </c>
      <c r="M1662">
        <v>26000000</v>
      </c>
      <c r="N1662">
        <v>25809813</v>
      </c>
      <c r="Q1662" t="s">
        <v>6272</v>
      </c>
      <c r="R1662">
        <v>28000000</v>
      </c>
      <c r="S1662">
        <v>5532301</v>
      </c>
      <c r="T1662">
        <f t="shared" si="78"/>
        <v>-22467699</v>
      </c>
      <c r="U1662" s="54" t="str">
        <f t="shared" si="76"/>
        <v>NA</v>
      </c>
      <c r="V1662" s="24">
        <f t="shared" si="77"/>
        <v>-22467699</v>
      </c>
      <c r="W1662">
        <v>7</v>
      </c>
    </row>
    <row r="1663" spans="10:23" x14ac:dyDescent="0.3">
      <c r="J1663">
        <v>5000000</v>
      </c>
      <c r="K1663">
        <v>9203192</v>
      </c>
      <c r="M1663">
        <v>2500000</v>
      </c>
      <c r="N1663">
        <v>1282084</v>
      </c>
      <c r="Q1663" t="s">
        <v>6277</v>
      </c>
      <c r="R1663">
        <v>27000000</v>
      </c>
      <c r="S1663">
        <v>2775593</v>
      </c>
      <c r="T1663">
        <f t="shared" si="78"/>
        <v>-24224407</v>
      </c>
      <c r="U1663" s="54" t="str">
        <f t="shared" si="76"/>
        <v>NA</v>
      </c>
      <c r="V1663" s="24">
        <f t="shared" si="77"/>
        <v>-24224407</v>
      </c>
      <c r="W1663">
        <v>6.5</v>
      </c>
    </row>
    <row r="1664" spans="10:23" x14ac:dyDescent="0.3">
      <c r="J1664">
        <v>6000000</v>
      </c>
      <c r="K1664">
        <v>7518876</v>
      </c>
      <c r="M1664">
        <v>2000000</v>
      </c>
      <c r="N1664">
        <v>395592</v>
      </c>
      <c r="Q1664" t="s">
        <v>6282</v>
      </c>
      <c r="R1664">
        <v>28000000</v>
      </c>
      <c r="S1664">
        <v>28751715</v>
      </c>
      <c r="T1664">
        <f t="shared" si="78"/>
        <v>751715</v>
      </c>
      <c r="U1664" s="54">
        <f t="shared" si="76"/>
        <v>751715</v>
      </c>
      <c r="V1664" s="24" t="str">
        <f t="shared" si="77"/>
        <v>NA</v>
      </c>
      <c r="W1664">
        <v>6.6</v>
      </c>
    </row>
    <row r="1665" spans="10:23" x14ac:dyDescent="0.3">
      <c r="J1665">
        <v>6000000</v>
      </c>
      <c r="K1665">
        <v>8596914</v>
      </c>
      <c r="M1665">
        <v>2500000</v>
      </c>
      <c r="N1665">
        <v>173783</v>
      </c>
      <c r="Q1665" t="s">
        <v>6286</v>
      </c>
      <c r="R1665">
        <v>28000000</v>
      </c>
      <c r="S1665">
        <v>20285518</v>
      </c>
      <c r="T1665">
        <f t="shared" si="78"/>
        <v>-7714482</v>
      </c>
      <c r="U1665" s="54" t="str">
        <f t="shared" si="76"/>
        <v>NA</v>
      </c>
      <c r="V1665" s="24">
        <f t="shared" si="77"/>
        <v>-7714482</v>
      </c>
      <c r="W1665">
        <v>5.7</v>
      </c>
    </row>
    <row r="1666" spans="10:23" x14ac:dyDescent="0.3">
      <c r="J1666">
        <v>6000000</v>
      </c>
      <c r="K1666">
        <v>6851636</v>
      </c>
      <c r="M1666">
        <v>2500000</v>
      </c>
      <c r="N1666">
        <v>118666</v>
      </c>
      <c r="Q1666" t="s">
        <v>6289</v>
      </c>
      <c r="R1666">
        <v>27500000</v>
      </c>
      <c r="S1666">
        <v>67900000</v>
      </c>
      <c r="T1666">
        <f t="shared" si="78"/>
        <v>40400000</v>
      </c>
      <c r="U1666" s="54">
        <f t="shared" si="76"/>
        <v>40400000</v>
      </c>
      <c r="V1666" s="24" t="str">
        <f t="shared" si="77"/>
        <v>NA</v>
      </c>
      <c r="W1666">
        <v>6.6</v>
      </c>
    </row>
    <row r="1667" spans="10:23" x14ac:dyDescent="0.3">
      <c r="J1667">
        <v>6000000</v>
      </c>
      <c r="K1667">
        <v>11434867</v>
      </c>
      <c r="M1667">
        <v>2500000</v>
      </c>
      <c r="N1667">
        <v>71904</v>
      </c>
      <c r="Q1667" t="s">
        <v>6294</v>
      </c>
      <c r="R1667">
        <v>30000000</v>
      </c>
      <c r="S1667">
        <v>148734225</v>
      </c>
      <c r="T1667">
        <f t="shared" si="78"/>
        <v>118734225</v>
      </c>
      <c r="U1667" s="54">
        <f t="shared" ref="U1667:U1730" si="79">IF(T1667&gt;0,T1667,"NA")</f>
        <v>118734225</v>
      </c>
      <c r="V1667" s="24" t="str">
        <f t="shared" ref="V1667:V1730" si="80">IF(T1667&lt;0,T1667,"NA")</f>
        <v>NA</v>
      </c>
      <c r="W1667">
        <v>7</v>
      </c>
    </row>
    <row r="1668" spans="10:23" x14ac:dyDescent="0.3">
      <c r="J1668">
        <v>6000000</v>
      </c>
      <c r="K1668">
        <v>6670712</v>
      </c>
      <c r="M1668">
        <v>2500000</v>
      </c>
      <c r="N1668">
        <v>99851</v>
      </c>
      <c r="Q1668" t="s">
        <v>6297</v>
      </c>
      <c r="R1668">
        <v>30000000</v>
      </c>
      <c r="S1668">
        <v>49185998</v>
      </c>
      <c r="T1668">
        <f t="shared" ref="T1668:T1731" si="81">S1668-R1668</f>
        <v>19185998</v>
      </c>
      <c r="U1668" s="54">
        <f t="shared" si="79"/>
        <v>19185998</v>
      </c>
      <c r="V1668" s="24" t="str">
        <f t="shared" si="80"/>
        <v>NA</v>
      </c>
      <c r="W1668">
        <v>7.4</v>
      </c>
    </row>
    <row r="1669" spans="10:23" x14ac:dyDescent="0.3">
      <c r="J1669">
        <v>3500159</v>
      </c>
      <c r="K1669">
        <v>32541719</v>
      </c>
      <c r="M1669">
        <v>14000000</v>
      </c>
      <c r="N1669">
        <v>115504</v>
      </c>
      <c r="Q1669" t="s">
        <v>6301</v>
      </c>
      <c r="R1669">
        <v>35000000</v>
      </c>
      <c r="S1669">
        <v>42168445</v>
      </c>
      <c r="T1669">
        <f t="shared" si="81"/>
        <v>7168445</v>
      </c>
      <c r="U1669" s="54">
        <f t="shared" si="79"/>
        <v>7168445</v>
      </c>
      <c r="V1669" s="24" t="str">
        <f t="shared" si="80"/>
        <v>NA</v>
      </c>
      <c r="W1669">
        <v>5.3</v>
      </c>
    </row>
    <row r="1670" spans="10:23" x14ac:dyDescent="0.3">
      <c r="J1670">
        <v>5600000</v>
      </c>
      <c r="K1670">
        <v>7009668</v>
      </c>
      <c r="M1670">
        <v>8400000</v>
      </c>
      <c r="N1670">
        <v>5725</v>
      </c>
      <c r="Q1670" t="s">
        <v>6304</v>
      </c>
      <c r="R1670">
        <v>16000000</v>
      </c>
      <c r="S1670">
        <v>26400000</v>
      </c>
      <c r="T1670">
        <f t="shared" si="81"/>
        <v>10400000</v>
      </c>
      <c r="U1670" s="54">
        <f t="shared" si="79"/>
        <v>10400000</v>
      </c>
      <c r="V1670" s="24" t="str">
        <f t="shared" si="80"/>
        <v>NA</v>
      </c>
      <c r="W1670">
        <v>7.4</v>
      </c>
    </row>
    <row r="1671" spans="10:23" x14ac:dyDescent="0.3">
      <c r="J1671">
        <v>5500000</v>
      </c>
      <c r="K1671">
        <v>159600000</v>
      </c>
      <c r="M1671">
        <v>2500000</v>
      </c>
      <c r="N1671">
        <v>75727</v>
      </c>
      <c r="Q1671" t="s">
        <v>6308</v>
      </c>
      <c r="R1671">
        <v>15000000</v>
      </c>
      <c r="S1671">
        <v>17508670</v>
      </c>
      <c r="T1671">
        <f t="shared" si="81"/>
        <v>2508670</v>
      </c>
      <c r="U1671" s="54">
        <f t="shared" si="79"/>
        <v>2508670</v>
      </c>
      <c r="V1671" s="24" t="str">
        <f t="shared" si="80"/>
        <v>NA</v>
      </c>
      <c r="W1671">
        <v>7.4</v>
      </c>
    </row>
    <row r="1672" spans="10:23" x14ac:dyDescent="0.3">
      <c r="J1672">
        <v>5500000</v>
      </c>
      <c r="K1672">
        <v>58800000</v>
      </c>
      <c r="M1672">
        <v>2500000</v>
      </c>
      <c r="N1672">
        <v>322157</v>
      </c>
      <c r="Q1672" t="s">
        <v>6314</v>
      </c>
      <c r="R1672">
        <v>27500000</v>
      </c>
      <c r="S1672">
        <v>9664316</v>
      </c>
      <c r="T1672">
        <f t="shared" si="81"/>
        <v>-17835684</v>
      </c>
      <c r="U1672" s="54" t="str">
        <f t="shared" si="79"/>
        <v>NA</v>
      </c>
      <c r="V1672" s="24">
        <f t="shared" si="80"/>
        <v>-17835684</v>
      </c>
      <c r="W1672">
        <v>6.8</v>
      </c>
    </row>
    <row r="1673" spans="10:23" x14ac:dyDescent="0.3">
      <c r="J1673">
        <v>5500000</v>
      </c>
      <c r="K1673">
        <v>50382128</v>
      </c>
      <c r="M1673">
        <v>2400000</v>
      </c>
      <c r="N1673">
        <v>978908</v>
      </c>
      <c r="Q1673" t="s">
        <v>6316</v>
      </c>
      <c r="R1673">
        <v>30000000</v>
      </c>
      <c r="S1673">
        <v>74888996</v>
      </c>
      <c r="T1673">
        <f t="shared" si="81"/>
        <v>44888996</v>
      </c>
      <c r="U1673" s="54">
        <f t="shared" si="79"/>
        <v>44888996</v>
      </c>
      <c r="V1673" s="24" t="str">
        <f t="shared" si="80"/>
        <v>NA</v>
      </c>
      <c r="W1673">
        <v>7.2</v>
      </c>
    </row>
    <row r="1674" spans="10:23" x14ac:dyDescent="0.3">
      <c r="J1674">
        <v>5500000</v>
      </c>
      <c r="K1674">
        <v>35811509</v>
      </c>
      <c r="M1674">
        <v>1500000</v>
      </c>
      <c r="N1674">
        <v>327919</v>
      </c>
      <c r="Q1674" t="s">
        <v>6319</v>
      </c>
      <c r="R1674">
        <v>27000000</v>
      </c>
      <c r="S1674">
        <v>69586544</v>
      </c>
      <c r="T1674">
        <f t="shared" si="81"/>
        <v>42586544</v>
      </c>
      <c r="U1674" s="54">
        <f t="shared" si="79"/>
        <v>42586544</v>
      </c>
      <c r="V1674" s="24" t="str">
        <f t="shared" si="80"/>
        <v>NA</v>
      </c>
      <c r="W1674">
        <v>6</v>
      </c>
    </row>
    <row r="1675" spans="10:23" x14ac:dyDescent="0.3">
      <c r="J1675">
        <v>3000000</v>
      </c>
      <c r="K1675">
        <v>24475193</v>
      </c>
      <c r="M1675">
        <v>2450000</v>
      </c>
      <c r="N1675">
        <v>178739</v>
      </c>
      <c r="Q1675" t="s">
        <v>6323</v>
      </c>
      <c r="R1675">
        <v>27000000</v>
      </c>
      <c r="S1675">
        <v>60491560</v>
      </c>
      <c r="T1675">
        <f t="shared" si="81"/>
        <v>33491560</v>
      </c>
      <c r="U1675" s="54">
        <f t="shared" si="79"/>
        <v>33491560</v>
      </c>
      <c r="V1675" s="24" t="str">
        <f t="shared" si="80"/>
        <v>NA</v>
      </c>
      <c r="W1675">
        <v>6.6</v>
      </c>
    </row>
    <row r="1676" spans="10:23" x14ac:dyDescent="0.3">
      <c r="J1676">
        <v>5000000</v>
      </c>
      <c r="K1676">
        <v>6239558</v>
      </c>
      <c r="M1676">
        <v>2200000</v>
      </c>
      <c r="N1676">
        <v>379643</v>
      </c>
      <c r="Q1676" t="s">
        <v>6326</v>
      </c>
      <c r="R1676">
        <v>27000000</v>
      </c>
      <c r="S1676">
        <v>54200000</v>
      </c>
      <c r="T1676">
        <f t="shared" si="81"/>
        <v>27200000</v>
      </c>
      <c r="U1676" s="54">
        <f t="shared" si="79"/>
        <v>27200000</v>
      </c>
      <c r="V1676" s="24" t="str">
        <f t="shared" si="80"/>
        <v>NA</v>
      </c>
      <c r="W1676">
        <v>7.9</v>
      </c>
    </row>
    <row r="1677" spans="10:23" x14ac:dyDescent="0.3">
      <c r="J1677">
        <v>6500000</v>
      </c>
      <c r="K1677">
        <v>27545445</v>
      </c>
      <c r="M1677">
        <v>15500000</v>
      </c>
      <c r="N1677">
        <v>313436</v>
      </c>
      <c r="Q1677" t="s">
        <v>6331</v>
      </c>
      <c r="R1677">
        <v>25000000</v>
      </c>
      <c r="S1677">
        <v>30920167</v>
      </c>
      <c r="T1677">
        <f t="shared" si="81"/>
        <v>5920167</v>
      </c>
      <c r="U1677" s="54">
        <f t="shared" si="79"/>
        <v>5920167</v>
      </c>
      <c r="V1677" s="24" t="str">
        <f t="shared" si="80"/>
        <v>NA</v>
      </c>
      <c r="W1677">
        <v>5.7</v>
      </c>
    </row>
    <row r="1678" spans="10:23" x14ac:dyDescent="0.3">
      <c r="J1678">
        <v>5000000</v>
      </c>
      <c r="K1678">
        <v>83574831</v>
      </c>
      <c r="M1678">
        <v>2100000</v>
      </c>
      <c r="N1678">
        <v>3330</v>
      </c>
      <c r="Q1678" t="s">
        <v>6335</v>
      </c>
      <c r="R1678">
        <v>30000000</v>
      </c>
      <c r="S1678">
        <v>40566655</v>
      </c>
      <c r="T1678">
        <f t="shared" si="81"/>
        <v>10566655</v>
      </c>
      <c r="U1678" s="54">
        <f t="shared" si="79"/>
        <v>10566655</v>
      </c>
      <c r="V1678" s="24" t="str">
        <f t="shared" si="80"/>
        <v>NA</v>
      </c>
      <c r="W1678">
        <v>7.1</v>
      </c>
    </row>
    <row r="1679" spans="10:23" x14ac:dyDescent="0.3">
      <c r="J1679">
        <v>4000000</v>
      </c>
      <c r="K1679">
        <v>87025093</v>
      </c>
      <c r="M1679">
        <v>2300000</v>
      </c>
      <c r="N1679">
        <v>792966</v>
      </c>
      <c r="Q1679" t="s">
        <v>6340</v>
      </c>
      <c r="R1679">
        <v>27000000</v>
      </c>
      <c r="S1679">
        <v>31768374</v>
      </c>
      <c r="T1679">
        <f t="shared" si="81"/>
        <v>4768374</v>
      </c>
      <c r="U1679" s="54">
        <f t="shared" si="79"/>
        <v>4768374</v>
      </c>
      <c r="V1679" s="24" t="str">
        <f t="shared" si="80"/>
        <v>NA</v>
      </c>
      <c r="W1679">
        <v>5.6</v>
      </c>
    </row>
    <row r="1680" spans="10:23" x14ac:dyDescent="0.3">
      <c r="J1680">
        <v>15000000</v>
      </c>
      <c r="K1680">
        <v>71897215</v>
      </c>
      <c r="M1680">
        <v>9500000</v>
      </c>
      <c r="N1680">
        <v>7002255</v>
      </c>
      <c r="Q1680" t="s">
        <v>6343</v>
      </c>
      <c r="R1680">
        <v>27000000</v>
      </c>
      <c r="S1680">
        <v>22494487</v>
      </c>
      <c r="T1680">
        <f t="shared" si="81"/>
        <v>-4505513</v>
      </c>
      <c r="U1680" s="54" t="str">
        <f t="shared" si="79"/>
        <v>NA</v>
      </c>
      <c r="V1680" s="24">
        <f t="shared" si="80"/>
        <v>-4505513</v>
      </c>
      <c r="W1680">
        <v>7.8</v>
      </c>
    </row>
    <row r="1681" spans="10:23" x14ac:dyDescent="0.3">
      <c r="J1681">
        <v>5000000</v>
      </c>
      <c r="K1681">
        <v>64267897</v>
      </c>
      <c r="M1681">
        <v>2000000</v>
      </c>
      <c r="N1681">
        <v>1984378</v>
      </c>
      <c r="Q1681" t="s">
        <v>6345</v>
      </c>
      <c r="R1681">
        <v>27000000</v>
      </c>
      <c r="S1681">
        <v>21500000</v>
      </c>
      <c r="T1681">
        <f t="shared" si="81"/>
        <v>-5500000</v>
      </c>
      <c r="U1681" s="54" t="str">
        <f t="shared" si="79"/>
        <v>NA</v>
      </c>
      <c r="V1681" s="24">
        <f t="shared" si="80"/>
        <v>-5500000</v>
      </c>
      <c r="W1681">
        <v>7.9</v>
      </c>
    </row>
    <row r="1682" spans="10:23" x14ac:dyDescent="0.3">
      <c r="J1682">
        <v>4900000</v>
      </c>
      <c r="K1682">
        <v>56536016</v>
      </c>
      <c r="M1682">
        <v>2000000</v>
      </c>
      <c r="N1682">
        <v>1098224</v>
      </c>
      <c r="Q1682" t="s">
        <v>6348</v>
      </c>
      <c r="R1682">
        <v>30000000</v>
      </c>
      <c r="S1682">
        <v>4463292</v>
      </c>
      <c r="T1682">
        <f t="shared" si="81"/>
        <v>-25536708</v>
      </c>
      <c r="U1682" s="54" t="str">
        <f t="shared" si="79"/>
        <v>NA</v>
      </c>
      <c r="V1682" s="24">
        <f t="shared" si="80"/>
        <v>-25536708</v>
      </c>
      <c r="W1682">
        <v>6.9</v>
      </c>
    </row>
    <row r="1683" spans="10:23" x14ac:dyDescent="0.3">
      <c r="J1683">
        <v>5000000</v>
      </c>
      <c r="K1683">
        <v>104007828</v>
      </c>
      <c r="M1683">
        <v>2000000</v>
      </c>
      <c r="N1683">
        <v>1430185</v>
      </c>
      <c r="Q1683" t="s">
        <v>6350</v>
      </c>
      <c r="R1683">
        <v>27000000</v>
      </c>
      <c r="S1683">
        <v>14337579</v>
      </c>
      <c r="T1683">
        <f t="shared" si="81"/>
        <v>-12662421</v>
      </c>
      <c r="U1683" s="54" t="str">
        <f t="shared" si="79"/>
        <v>NA</v>
      </c>
      <c r="V1683" s="24">
        <f t="shared" si="80"/>
        <v>-12662421</v>
      </c>
      <c r="W1683">
        <v>7.7</v>
      </c>
    </row>
    <row r="1684" spans="10:23" x14ac:dyDescent="0.3">
      <c r="J1684">
        <v>5000000</v>
      </c>
      <c r="K1684">
        <v>50820940</v>
      </c>
      <c r="M1684">
        <v>2000000</v>
      </c>
      <c r="N1684">
        <v>1477002</v>
      </c>
      <c r="Q1684" t="s">
        <v>6352</v>
      </c>
      <c r="R1684">
        <v>13500000</v>
      </c>
      <c r="S1684">
        <v>13823741</v>
      </c>
      <c r="T1684">
        <f t="shared" si="81"/>
        <v>323741</v>
      </c>
      <c r="U1684" s="54">
        <f t="shared" si="79"/>
        <v>323741</v>
      </c>
      <c r="V1684" s="24" t="str">
        <f t="shared" si="80"/>
        <v>NA</v>
      </c>
      <c r="W1684">
        <v>6.9</v>
      </c>
    </row>
    <row r="1685" spans="10:23" x14ac:dyDescent="0.3">
      <c r="J1685">
        <v>4500000</v>
      </c>
      <c r="K1685">
        <v>44793200</v>
      </c>
      <c r="M1685">
        <v>2000000</v>
      </c>
      <c r="N1685">
        <v>1134049</v>
      </c>
      <c r="Q1685" t="s">
        <v>6355</v>
      </c>
      <c r="R1685">
        <v>27000000</v>
      </c>
      <c r="S1685">
        <v>10297897</v>
      </c>
      <c r="T1685">
        <f t="shared" si="81"/>
        <v>-16702103</v>
      </c>
      <c r="U1685" s="54" t="str">
        <f t="shared" si="79"/>
        <v>NA</v>
      </c>
      <c r="V1685" s="24">
        <f t="shared" si="80"/>
        <v>-16702103</v>
      </c>
      <c r="W1685">
        <v>6</v>
      </c>
    </row>
    <row r="1686" spans="10:23" x14ac:dyDescent="0.3">
      <c r="J1686">
        <v>5000000</v>
      </c>
      <c r="K1686">
        <v>44456509</v>
      </c>
      <c r="M1686">
        <v>2000000</v>
      </c>
      <c r="N1686">
        <v>653621</v>
      </c>
      <c r="Q1686" t="s">
        <v>6359</v>
      </c>
      <c r="R1686">
        <v>27000000</v>
      </c>
      <c r="S1686">
        <v>13248477</v>
      </c>
      <c r="T1686">
        <f t="shared" si="81"/>
        <v>-13751523</v>
      </c>
      <c r="U1686" s="54" t="str">
        <f t="shared" si="79"/>
        <v>NA</v>
      </c>
      <c r="V1686" s="24">
        <f t="shared" si="80"/>
        <v>-13751523</v>
      </c>
      <c r="W1686">
        <v>6.2</v>
      </c>
    </row>
    <row r="1687" spans="10:23" x14ac:dyDescent="0.3">
      <c r="J1687">
        <v>5000000</v>
      </c>
      <c r="K1687">
        <v>53884821</v>
      </c>
      <c r="M1687">
        <v>3400000</v>
      </c>
      <c r="N1687">
        <v>535249</v>
      </c>
      <c r="Q1687" t="s">
        <v>6362</v>
      </c>
      <c r="R1687">
        <v>27000000</v>
      </c>
      <c r="S1687">
        <v>8712564</v>
      </c>
      <c r="T1687">
        <f t="shared" si="81"/>
        <v>-18287436</v>
      </c>
      <c r="U1687" s="54" t="str">
        <f t="shared" si="79"/>
        <v>NA</v>
      </c>
      <c r="V1687" s="24">
        <f t="shared" si="80"/>
        <v>-18287436</v>
      </c>
      <c r="W1687">
        <v>5.9</v>
      </c>
    </row>
    <row r="1688" spans="10:23" x14ac:dyDescent="0.3">
      <c r="J1688">
        <v>5000000</v>
      </c>
      <c r="K1688">
        <v>36000000</v>
      </c>
      <c r="M1688">
        <v>6000000</v>
      </c>
      <c r="N1688">
        <v>371081</v>
      </c>
      <c r="Q1688" t="s">
        <v>6366</v>
      </c>
      <c r="R1688">
        <v>27000000</v>
      </c>
      <c r="S1688">
        <v>7486906</v>
      </c>
      <c r="T1688">
        <f t="shared" si="81"/>
        <v>-19513094</v>
      </c>
      <c r="U1688" s="54" t="str">
        <f t="shared" si="79"/>
        <v>NA</v>
      </c>
      <c r="V1688" s="24">
        <f t="shared" si="80"/>
        <v>-19513094</v>
      </c>
      <c r="W1688">
        <v>6.8</v>
      </c>
    </row>
    <row r="1689" spans="10:23" x14ac:dyDescent="0.3">
      <c r="J1689">
        <v>8500000</v>
      </c>
      <c r="K1689">
        <v>34872293</v>
      </c>
      <c r="M1689">
        <v>2000000</v>
      </c>
      <c r="N1689">
        <v>124494</v>
      </c>
      <c r="Q1689" t="s">
        <v>6369</v>
      </c>
      <c r="R1689">
        <v>27000000</v>
      </c>
      <c r="S1689">
        <v>38536376</v>
      </c>
      <c r="T1689">
        <f t="shared" si="81"/>
        <v>11536376</v>
      </c>
      <c r="U1689" s="54">
        <f t="shared" si="79"/>
        <v>11536376</v>
      </c>
      <c r="V1689" s="24" t="str">
        <f t="shared" si="80"/>
        <v>NA</v>
      </c>
      <c r="W1689">
        <v>3.6</v>
      </c>
    </row>
    <row r="1690" spans="10:23" x14ac:dyDescent="0.3">
      <c r="J1690">
        <v>4500000</v>
      </c>
      <c r="K1690">
        <v>34468224</v>
      </c>
      <c r="M1690">
        <v>3800000</v>
      </c>
      <c r="N1690">
        <v>100669</v>
      </c>
      <c r="Q1690" t="s">
        <v>6371</v>
      </c>
      <c r="R1690">
        <v>27000000</v>
      </c>
      <c r="S1690">
        <v>41008532</v>
      </c>
      <c r="T1690">
        <f t="shared" si="81"/>
        <v>14008532</v>
      </c>
      <c r="U1690" s="54">
        <f t="shared" si="79"/>
        <v>14008532</v>
      </c>
      <c r="V1690" s="24" t="str">
        <f t="shared" si="80"/>
        <v>NA</v>
      </c>
      <c r="W1690">
        <v>6.7</v>
      </c>
    </row>
    <row r="1691" spans="10:23" x14ac:dyDescent="0.3">
      <c r="J1691">
        <v>5000000</v>
      </c>
      <c r="K1691">
        <v>32453345</v>
      </c>
      <c r="M1691">
        <v>13500000</v>
      </c>
      <c r="N1691">
        <v>186354</v>
      </c>
      <c r="Q1691" t="s">
        <v>6374</v>
      </c>
      <c r="R1691">
        <v>28000000</v>
      </c>
      <c r="S1691">
        <v>5204007</v>
      </c>
      <c r="T1691">
        <f t="shared" si="81"/>
        <v>-22795993</v>
      </c>
      <c r="U1691" s="54" t="str">
        <f t="shared" si="79"/>
        <v>NA</v>
      </c>
      <c r="V1691" s="24">
        <f t="shared" si="80"/>
        <v>-22795993</v>
      </c>
      <c r="W1691">
        <v>6.3</v>
      </c>
    </row>
    <row r="1692" spans="10:23" x14ac:dyDescent="0.3">
      <c r="J1692">
        <v>5000000</v>
      </c>
      <c r="K1692">
        <v>27296514</v>
      </c>
      <c r="M1692">
        <v>1500000</v>
      </c>
      <c r="N1692">
        <v>17580</v>
      </c>
      <c r="Q1692" t="s">
        <v>6378</v>
      </c>
      <c r="R1692">
        <v>15000000</v>
      </c>
      <c r="S1692">
        <v>4485485</v>
      </c>
      <c r="T1692">
        <f t="shared" si="81"/>
        <v>-10514515</v>
      </c>
      <c r="U1692" s="54" t="str">
        <f t="shared" si="79"/>
        <v>NA</v>
      </c>
      <c r="V1692" s="24">
        <f t="shared" si="80"/>
        <v>-10514515</v>
      </c>
      <c r="W1692">
        <v>6.4</v>
      </c>
    </row>
    <row r="1693" spans="10:23" x14ac:dyDescent="0.3">
      <c r="J1693">
        <v>3300000</v>
      </c>
      <c r="K1693">
        <v>25799043</v>
      </c>
      <c r="M1693">
        <v>14000</v>
      </c>
      <c r="N1693">
        <v>12667</v>
      </c>
      <c r="Q1693" t="s">
        <v>6380</v>
      </c>
      <c r="R1693">
        <v>27000000</v>
      </c>
      <c r="S1693">
        <v>4476235</v>
      </c>
      <c r="T1693">
        <f t="shared" si="81"/>
        <v>-22523765</v>
      </c>
      <c r="U1693" s="54" t="str">
        <f t="shared" si="79"/>
        <v>NA</v>
      </c>
      <c r="V1693" s="24">
        <f t="shared" si="80"/>
        <v>-22523765</v>
      </c>
      <c r="W1693">
        <v>6.4</v>
      </c>
    </row>
    <row r="1694" spans="10:23" x14ac:dyDescent="0.3">
      <c r="J1694">
        <v>9000000</v>
      </c>
      <c r="K1694">
        <v>25530884</v>
      </c>
      <c r="M1694">
        <v>2000000</v>
      </c>
      <c r="N1694">
        <v>198407</v>
      </c>
      <c r="Q1694" t="s">
        <v>6383</v>
      </c>
      <c r="R1694">
        <v>25000000</v>
      </c>
      <c r="S1694">
        <v>1089365</v>
      </c>
      <c r="T1694">
        <f t="shared" si="81"/>
        <v>-23910635</v>
      </c>
      <c r="U1694" s="54" t="str">
        <f t="shared" si="79"/>
        <v>NA</v>
      </c>
      <c r="V1694" s="24">
        <f t="shared" si="80"/>
        <v>-23910635</v>
      </c>
      <c r="W1694">
        <v>5.7</v>
      </c>
    </row>
    <row r="1695" spans="10:23" x14ac:dyDescent="0.3">
      <c r="J1695">
        <v>5000000</v>
      </c>
      <c r="K1695">
        <v>27689474</v>
      </c>
      <c r="M1695">
        <v>2000000</v>
      </c>
      <c r="N1695">
        <v>4958</v>
      </c>
      <c r="Q1695" t="s">
        <v>6385</v>
      </c>
      <c r="R1695">
        <v>23000000</v>
      </c>
      <c r="S1695">
        <v>763044</v>
      </c>
      <c r="T1695">
        <f t="shared" si="81"/>
        <v>-22236956</v>
      </c>
      <c r="U1695" s="54" t="str">
        <f t="shared" si="79"/>
        <v>NA</v>
      </c>
      <c r="V1695" s="24">
        <f t="shared" si="80"/>
        <v>-22236956</v>
      </c>
      <c r="W1695">
        <v>6.2</v>
      </c>
    </row>
    <row r="1696" spans="10:23" x14ac:dyDescent="0.3">
      <c r="J1696">
        <v>5000000</v>
      </c>
      <c r="K1696">
        <v>24138847</v>
      </c>
      <c r="M1696">
        <v>2300000</v>
      </c>
      <c r="N1696">
        <v>7927</v>
      </c>
      <c r="Q1696" t="s">
        <v>6388</v>
      </c>
      <c r="R1696">
        <v>26000000</v>
      </c>
      <c r="S1696">
        <v>20819129</v>
      </c>
      <c r="T1696">
        <f t="shared" si="81"/>
        <v>-5180871</v>
      </c>
      <c r="U1696" s="54" t="str">
        <f t="shared" si="79"/>
        <v>NA</v>
      </c>
      <c r="V1696" s="24">
        <f t="shared" si="80"/>
        <v>-5180871</v>
      </c>
      <c r="W1696">
        <v>5.2</v>
      </c>
    </row>
    <row r="1697" spans="10:23" x14ac:dyDescent="0.3">
      <c r="J1697">
        <v>5000000</v>
      </c>
      <c r="K1697">
        <v>21994911</v>
      </c>
      <c r="M1697">
        <v>2000000</v>
      </c>
      <c r="N1697">
        <v>2436</v>
      </c>
      <c r="Q1697" t="s">
        <v>6391</v>
      </c>
      <c r="R1697">
        <v>26000000</v>
      </c>
      <c r="S1697">
        <v>110222438</v>
      </c>
      <c r="T1697">
        <f t="shared" si="81"/>
        <v>84222438</v>
      </c>
      <c r="U1697" s="54">
        <f t="shared" si="79"/>
        <v>84222438</v>
      </c>
      <c r="V1697" s="24" t="str">
        <f t="shared" si="80"/>
        <v>NA</v>
      </c>
      <c r="W1697">
        <v>6.1</v>
      </c>
    </row>
    <row r="1698" spans="10:23" x14ac:dyDescent="0.3">
      <c r="J1698">
        <v>5000000</v>
      </c>
      <c r="K1698">
        <v>21501098</v>
      </c>
      <c r="M1698">
        <v>1900000</v>
      </c>
      <c r="N1698">
        <v>1420578</v>
      </c>
      <c r="Q1698" t="s">
        <v>6394</v>
      </c>
      <c r="R1698">
        <v>26000000</v>
      </c>
      <c r="S1698">
        <v>109243478</v>
      </c>
      <c r="T1698">
        <f t="shared" si="81"/>
        <v>83243478</v>
      </c>
      <c r="U1698" s="54">
        <f t="shared" si="79"/>
        <v>83243478</v>
      </c>
      <c r="V1698" s="24" t="str">
        <f t="shared" si="80"/>
        <v>NA</v>
      </c>
      <c r="W1698">
        <v>7.1</v>
      </c>
    </row>
    <row r="1699" spans="10:23" x14ac:dyDescent="0.3">
      <c r="J1699">
        <v>5000000</v>
      </c>
      <c r="K1699">
        <v>19281235</v>
      </c>
      <c r="M1699">
        <v>3000000</v>
      </c>
      <c r="N1699">
        <v>1028658</v>
      </c>
      <c r="Q1699" t="s">
        <v>6397</v>
      </c>
      <c r="R1699">
        <v>25000000</v>
      </c>
      <c r="S1699">
        <v>100241322</v>
      </c>
      <c r="T1699">
        <f t="shared" si="81"/>
        <v>75241322</v>
      </c>
      <c r="U1699" s="54">
        <f t="shared" si="79"/>
        <v>75241322</v>
      </c>
      <c r="V1699" s="24" t="str">
        <f t="shared" si="80"/>
        <v>NA</v>
      </c>
      <c r="W1699">
        <v>7.2</v>
      </c>
    </row>
    <row r="1700" spans="10:23" x14ac:dyDescent="0.3">
      <c r="J1700">
        <v>5000000</v>
      </c>
      <c r="K1700">
        <v>19421271</v>
      </c>
      <c r="M1700">
        <v>1400000</v>
      </c>
      <c r="N1700">
        <v>18435</v>
      </c>
      <c r="Q1700" t="s">
        <v>6401</v>
      </c>
      <c r="R1700">
        <v>28000000</v>
      </c>
      <c r="S1700">
        <v>25977365</v>
      </c>
      <c r="T1700">
        <f t="shared" si="81"/>
        <v>-2022635</v>
      </c>
      <c r="U1700" s="54" t="str">
        <f t="shared" si="79"/>
        <v>NA</v>
      </c>
      <c r="V1700" s="24">
        <f t="shared" si="80"/>
        <v>-2022635</v>
      </c>
      <c r="W1700">
        <v>6.5</v>
      </c>
    </row>
    <row r="1701" spans="10:23" x14ac:dyDescent="0.3">
      <c r="J1701">
        <v>5000000</v>
      </c>
      <c r="K1701">
        <v>20733485</v>
      </c>
      <c r="M1701">
        <v>1900000</v>
      </c>
      <c r="N1701">
        <v>444044</v>
      </c>
      <c r="Q1701" t="s">
        <v>6406</v>
      </c>
      <c r="R1701">
        <v>26000000</v>
      </c>
      <c r="S1701">
        <v>91457688</v>
      </c>
      <c r="T1701">
        <f t="shared" si="81"/>
        <v>65457688</v>
      </c>
      <c r="U1701" s="54">
        <f t="shared" si="79"/>
        <v>65457688</v>
      </c>
      <c r="V1701" s="24" t="str">
        <f t="shared" si="80"/>
        <v>NA</v>
      </c>
      <c r="W1701">
        <v>6</v>
      </c>
    </row>
    <row r="1702" spans="10:23" x14ac:dyDescent="0.3">
      <c r="J1702">
        <v>5000000</v>
      </c>
      <c r="K1702">
        <v>24809547</v>
      </c>
      <c r="M1702">
        <v>1500000</v>
      </c>
      <c r="N1702">
        <v>638476</v>
      </c>
      <c r="Q1702" t="s">
        <v>6408</v>
      </c>
      <c r="R1702">
        <v>27000000</v>
      </c>
      <c r="S1702">
        <v>87341380</v>
      </c>
      <c r="T1702">
        <f t="shared" si="81"/>
        <v>60341380</v>
      </c>
      <c r="U1702" s="54">
        <f t="shared" si="79"/>
        <v>60341380</v>
      </c>
      <c r="V1702" s="24" t="str">
        <f t="shared" si="80"/>
        <v>NA</v>
      </c>
      <c r="W1702">
        <v>7</v>
      </c>
    </row>
    <row r="1703" spans="10:23" x14ac:dyDescent="0.3">
      <c r="J1703">
        <v>4500000</v>
      </c>
      <c r="K1703">
        <v>23031390</v>
      </c>
      <c r="M1703">
        <v>1800000</v>
      </c>
      <c r="N1703">
        <v>505295</v>
      </c>
      <c r="Q1703" t="s">
        <v>6410</v>
      </c>
      <c r="R1703">
        <v>26000000</v>
      </c>
      <c r="S1703">
        <v>65703412</v>
      </c>
      <c r="T1703">
        <f t="shared" si="81"/>
        <v>39703412</v>
      </c>
      <c r="U1703" s="54">
        <f t="shared" si="79"/>
        <v>39703412</v>
      </c>
      <c r="V1703" s="24" t="str">
        <f t="shared" si="80"/>
        <v>NA</v>
      </c>
      <c r="W1703">
        <v>7</v>
      </c>
    </row>
    <row r="1704" spans="10:23" x14ac:dyDescent="0.3">
      <c r="J1704">
        <v>5000000</v>
      </c>
      <c r="K1704">
        <v>21197315</v>
      </c>
      <c r="M1704">
        <v>500000</v>
      </c>
      <c r="N1704">
        <v>145540</v>
      </c>
      <c r="Q1704" t="s">
        <v>6413</v>
      </c>
      <c r="R1704">
        <v>22000000</v>
      </c>
      <c r="S1704">
        <v>58328680</v>
      </c>
      <c r="T1704">
        <f t="shared" si="81"/>
        <v>36328680</v>
      </c>
      <c r="U1704" s="54">
        <f t="shared" si="79"/>
        <v>36328680</v>
      </c>
      <c r="V1704" s="24" t="str">
        <f t="shared" si="80"/>
        <v>NA</v>
      </c>
      <c r="W1704">
        <v>7.5</v>
      </c>
    </row>
    <row r="1705" spans="10:23" x14ac:dyDescent="0.3">
      <c r="J1705">
        <v>5000000</v>
      </c>
      <c r="K1705">
        <v>17382982</v>
      </c>
      <c r="M1705">
        <v>2000000</v>
      </c>
      <c r="N1705">
        <v>92401</v>
      </c>
      <c r="Q1705" t="s">
        <v>6415</v>
      </c>
      <c r="R1705">
        <v>26000000</v>
      </c>
      <c r="S1705">
        <v>61490000</v>
      </c>
      <c r="T1705">
        <f t="shared" si="81"/>
        <v>35490000</v>
      </c>
      <c r="U1705" s="54">
        <f t="shared" si="79"/>
        <v>35490000</v>
      </c>
      <c r="V1705" s="24" t="str">
        <f t="shared" si="80"/>
        <v>NA</v>
      </c>
      <c r="W1705">
        <v>6.6</v>
      </c>
    </row>
    <row r="1706" spans="10:23" x14ac:dyDescent="0.3">
      <c r="J1706">
        <v>6000000</v>
      </c>
      <c r="K1706">
        <v>14821531</v>
      </c>
      <c r="M1706">
        <v>1700000</v>
      </c>
      <c r="N1706">
        <v>992238</v>
      </c>
      <c r="Q1706" t="s">
        <v>6417</v>
      </c>
      <c r="R1706">
        <v>26000000</v>
      </c>
      <c r="S1706">
        <v>50800000</v>
      </c>
      <c r="T1706">
        <f t="shared" si="81"/>
        <v>24800000</v>
      </c>
      <c r="U1706" s="54">
        <f t="shared" si="79"/>
        <v>24800000</v>
      </c>
      <c r="V1706" s="24" t="str">
        <f t="shared" si="80"/>
        <v>NA</v>
      </c>
      <c r="W1706">
        <v>7.4</v>
      </c>
    </row>
    <row r="1707" spans="10:23" x14ac:dyDescent="0.3">
      <c r="J1707">
        <v>5000000</v>
      </c>
      <c r="K1707">
        <v>18656400</v>
      </c>
      <c r="M1707">
        <v>1000000</v>
      </c>
      <c r="N1707">
        <v>396035</v>
      </c>
      <c r="Q1707" t="s">
        <v>6422</v>
      </c>
      <c r="R1707">
        <v>26000000</v>
      </c>
      <c r="S1707">
        <v>57859105</v>
      </c>
      <c r="T1707">
        <f t="shared" si="81"/>
        <v>31859105</v>
      </c>
      <c r="U1707" s="54">
        <f t="shared" si="79"/>
        <v>31859105</v>
      </c>
      <c r="V1707" s="24" t="str">
        <f t="shared" si="80"/>
        <v>NA</v>
      </c>
      <c r="W1707">
        <v>6.5</v>
      </c>
    </row>
    <row r="1708" spans="10:23" x14ac:dyDescent="0.3">
      <c r="J1708">
        <v>5000000</v>
      </c>
      <c r="K1708">
        <v>14343976</v>
      </c>
      <c r="M1708">
        <v>1300000</v>
      </c>
      <c r="N1708">
        <v>1060591</v>
      </c>
      <c r="Q1708" t="s">
        <v>6427</v>
      </c>
      <c r="R1708">
        <v>26000000</v>
      </c>
      <c r="S1708">
        <v>46455802</v>
      </c>
      <c r="T1708">
        <f t="shared" si="81"/>
        <v>20455802</v>
      </c>
      <c r="U1708" s="54">
        <f t="shared" si="79"/>
        <v>20455802</v>
      </c>
      <c r="V1708" s="24" t="str">
        <f t="shared" si="80"/>
        <v>NA</v>
      </c>
      <c r="W1708">
        <v>6.2</v>
      </c>
    </row>
    <row r="1709" spans="10:23" x14ac:dyDescent="0.3">
      <c r="J1709">
        <v>5000000</v>
      </c>
      <c r="K1709">
        <v>241437427</v>
      </c>
      <c r="M1709">
        <v>1500000</v>
      </c>
      <c r="N1709">
        <v>155972</v>
      </c>
      <c r="Q1709" t="s">
        <v>6431</v>
      </c>
      <c r="R1709">
        <v>26000000</v>
      </c>
      <c r="S1709">
        <v>45506619</v>
      </c>
      <c r="T1709">
        <f t="shared" si="81"/>
        <v>19506619</v>
      </c>
      <c r="U1709" s="54">
        <f t="shared" si="79"/>
        <v>19506619</v>
      </c>
      <c r="V1709" s="24" t="str">
        <f t="shared" si="80"/>
        <v>NA</v>
      </c>
      <c r="W1709">
        <v>7.8</v>
      </c>
    </row>
    <row r="1710" spans="10:23" x14ac:dyDescent="0.3">
      <c r="J1710">
        <v>5000000</v>
      </c>
      <c r="K1710">
        <v>14123773</v>
      </c>
      <c r="M1710">
        <v>70000000</v>
      </c>
      <c r="N1710">
        <v>129319</v>
      </c>
      <c r="Q1710" t="s">
        <v>6433</v>
      </c>
      <c r="R1710">
        <v>26000000</v>
      </c>
      <c r="S1710">
        <v>40168080</v>
      </c>
      <c r="T1710">
        <f t="shared" si="81"/>
        <v>14168080</v>
      </c>
      <c r="U1710" s="54">
        <f t="shared" si="79"/>
        <v>14168080</v>
      </c>
      <c r="V1710" s="24" t="str">
        <f t="shared" si="80"/>
        <v>NA</v>
      </c>
      <c r="W1710">
        <v>5.2</v>
      </c>
    </row>
    <row r="1711" spans="10:23" x14ac:dyDescent="0.3">
      <c r="J1711">
        <v>5000000</v>
      </c>
      <c r="K1711">
        <v>15126948</v>
      </c>
      <c r="M1711">
        <v>1600000</v>
      </c>
      <c r="N1711">
        <v>26893</v>
      </c>
      <c r="Q1711" t="s">
        <v>6436</v>
      </c>
      <c r="R1711">
        <v>26000000</v>
      </c>
      <c r="S1711">
        <v>49874933</v>
      </c>
      <c r="T1711">
        <f t="shared" si="81"/>
        <v>23874933</v>
      </c>
      <c r="U1711" s="54">
        <f t="shared" si="79"/>
        <v>23874933</v>
      </c>
      <c r="V1711" s="24" t="str">
        <f t="shared" si="80"/>
        <v>NA</v>
      </c>
      <c r="W1711">
        <v>6.5</v>
      </c>
    </row>
    <row r="1712" spans="10:23" x14ac:dyDescent="0.3">
      <c r="J1712">
        <v>2000000</v>
      </c>
      <c r="K1712">
        <v>13622333</v>
      </c>
      <c r="M1712">
        <v>1650000</v>
      </c>
      <c r="N1712">
        <v>2580</v>
      </c>
      <c r="Q1712" t="s">
        <v>6439</v>
      </c>
      <c r="R1712">
        <v>26000000</v>
      </c>
      <c r="S1712">
        <v>45489752</v>
      </c>
      <c r="T1712">
        <f t="shared" si="81"/>
        <v>19489752</v>
      </c>
      <c r="U1712" s="54">
        <f t="shared" si="79"/>
        <v>19489752</v>
      </c>
      <c r="V1712" s="24" t="str">
        <f t="shared" si="80"/>
        <v>NA</v>
      </c>
      <c r="W1712">
        <v>6.5</v>
      </c>
    </row>
    <row r="1713" spans="10:23" x14ac:dyDescent="0.3">
      <c r="J1713">
        <v>4000000</v>
      </c>
      <c r="K1713">
        <v>13464388</v>
      </c>
      <c r="M1713">
        <v>1500000</v>
      </c>
      <c r="N1713">
        <v>1221261</v>
      </c>
      <c r="Q1713" t="s">
        <v>6441</v>
      </c>
      <c r="R1713">
        <v>26000000</v>
      </c>
      <c r="S1713">
        <v>36985501</v>
      </c>
      <c r="T1713">
        <f t="shared" si="81"/>
        <v>10985501</v>
      </c>
      <c r="U1713" s="54">
        <f t="shared" si="79"/>
        <v>10985501</v>
      </c>
      <c r="V1713" s="24" t="str">
        <f t="shared" si="80"/>
        <v>NA</v>
      </c>
      <c r="W1713">
        <v>5.2</v>
      </c>
    </row>
    <row r="1714" spans="10:23" x14ac:dyDescent="0.3">
      <c r="J1714">
        <v>5000000</v>
      </c>
      <c r="K1714">
        <v>13350177</v>
      </c>
      <c r="M1714">
        <v>1500000</v>
      </c>
      <c r="N1714">
        <v>712294</v>
      </c>
      <c r="Q1714" t="s">
        <v>6445</v>
      </c>
      <c r="R1714">
        <v>26000000</v>
      </c>
      <c r="S1714">
        <v>33200000</v>
      </c>
      <c r="T1714">
        <f t="shared" si="81"/>
        <v>7200000</v>
      </c>
      <c r="U1714" s="54">
        <f t="shared" si="79"/>
        <v>7200000</v>
      </c>
      <c r="V1714" s="24" t="str">
        <f t="shared" si="80"/>
        <v>NA</v>
      </c>
      <c r="W1714">
        <v>7.2</v>
      </c>
    </row>
    <row r="1715" spans="10:23" x14ac:dyDescent="0.3">
      <c r="J1715">
        <v>5000000</v>
      </c>
      <c r="K1715">
        <v>13269963</v>
      </c>
      <c r="M1715">
        <v>1500000</v>
      </c>
      <c r="N1715">
        <v>418953</v>
      </c>
      <c r="Q1715" t="s">
        <v>6449</v>
      </c>
      <c r="R1715">
        <v>26000000</v>
      </c>
      <c r="S1715">
        <v>28501651</v>
      </c>
      <c r="T1715">
        <f t="shared" si="81"/>
        <v>2501651</v>
      </c>
      <c r="U1715" s="54">
        <f t="shared" si="79"/>
        <v>2501651</v>
      </c>
      <c r="V1715" s="24" t="str">
        <f t="shared" si="80"/>
        <v>NA</v>
      </c>
      <c r="W1715">
        <v>7.1</v>
      </c>
    </row>
    <row r="1716" spans="10:23" x14ac:dyDescent="0.3">
      <c r="J1716">
        <v>5000000</v>
      </c>
      <c r="K1716">
        <v>17768000</v>
      </c>
      <c r="M1716">
        <v>1500000</v>
      </c>
      <c r="N1716">
        <v>406035</v>
      </c>
      <c r="Q1716" t="s">
        <v>6451</v>
      </c>
      <c r="R1716">
        <v>26000000</v>
      </c>
      <c r="S1716">
        <v>23222861</v>
      </c>
      <c r="T1716">
        <f t="shared" si="81"/>
        <v>-2777139</v>
      </c>
      <c r="U1716" s="54" t="str">
        <f t="shared" si="79"/>
        <v>NA</v>
      </c>
      <c r="V1716" s="24">
        <f t="shared" si="80"/>
        <v>-2777139</v>
      </c>
      <c r="W1716">
        <v>4.5</v>
      </c>
    </row>
    <row r="1717" spans="10:23" x14ac:dyDescent="0.3">
      <c r="J1717">
        <v>5000000</v>
      </c>
      <c r="K1717">
        <v>12947763</v>
      </c>
      <c r="M1717">
        <v>1500000</v>
      </c>
      <c r="N1717">
        <v>373967</v>
      </c>
      <c r="Q1717" t="s">
        <v>6455</v>
      </c>
      <c r="R1717">
        <v>56000000</v>
      </c>
      <c r="S1717">
        <v>54540525</v>
      </c>
      <c r="T1717">
        <f t="shared" si="81"/>
        <v>-1459475</v>
      </c>
      <c r="U1717" s="54" t="str">
        <f t="shared" si="79"/>
        <v>NA</v>
      </c>
      <c r="V1717" s="24">
        <f t="shared" si="80"/>
        <v>-1459475</v>
      </c>
      <c r="W1717">
        <v>5.7</v>
      </c>
    </row>
    <row r="1718" spans="10:23" x14ac:dyDescent="0.3">
      <c r="J1718">
        <v>5000000</v>
      </c>
      <c r="K1718">
        <v>14100000</v>
      </c>
      <c r="M1718">
        <v>1500000</v>
      </c>
      <c r="N1718">
        <v>194568</v>
      </c>
      <c r="Q1718" t="s">
        <v>6458</v>
      </c>
      <c r="R1718">
        <v>42000000</v>
      </c>
      <c r="S1718">
        <v>16252765</v>
      </c>
      <c r="T1718">
        <f t="shared" si="81"/>
        <v>-25747235</v>
      </c>
      <c r="U1718" s="54" t="str">
        <f t="shared" si="79"/>
        <v>NA</v>
      </c>
      <c r="V1718" s="24">
        <f t="shared" si="80"/>
        <v>-25747235</v>
      </c>
      <c r="W1718">
        <v>6</v>
      </c>
    </row>
    <row r="1719" spans="10:23" x14ac:dyDescent="0.3">
      <c r="J1719">
        <v>5000000</v>
      </c>
      <c r="K1719">
        <v>12200000</v>
      </c>
      <c r="M1719">
        <v>1500000</v>
      </c>
      <c r="N1719">
        <v>163245</v>
      </c>
      <c r="Q1719" t="s">
        <v>6463</v>
      </c>
      <c r="R1719">
        <v>26000000</v>
      </c>
      <c r="S1719">
        <v>16005978</v>
      </c>
      <c r="T1719">
        <f t="shared" si="81"/>
        <v>-9994022</v>
      </c>
      <c r="U1719" s="54" t="str">
        <f t="shared" si="79"/>
        <v>NA</v>
      </c>
      <c r="V1719" s="24">
        <f t="shared" si="80"/>
        <v>-9994022</v>
      </c>
      <c r="W1719">
        <v>6.4</v>
      </c>
    </row>
    <row r="1720" spans="10:23" x14ac:dyDescent="0.3">
      <c r="J1720">
        <v>5000000</v>
      </c>
      <c r="K1720">
        <v>17683670</v>
      </c>
      <c r="M1720">
        <v>1500000</v>
      </c>
      <c r="N1720">
        <v>119841</v>
      </c>
      <c r="Q1720" t="s">
        <v>6467</v>
      </c>
      <c r="R1720">
        <v>26000000</v>
      </c>
      <c r="S1720">
        <v>14469428</v>
      </c>
      <c r="T1720">
        <f t="shared" si="81"/>
        <v>-11530572</v>
      </c>
      <c r="U1720" s="54" t="str">
        <f t="shared" si="79"/>
        <v>NA</v>
      </c>
      <c r="V1720" s="24">
        <f t="shared" si="80"/>
        <v>-11530572</v>
      </c>
      <c r="W1720">
        <v>5.2</v>
      </c>
    </row>
    <row r="1721" spans="10:23" x14ac:dyDescent="0.3">
      <c r="J1721">
        <v>8000000</v>
      </c>
      <c r="K1721">
        <v>12055108</v>
      </c>
      <c r="M1721">
        <v>1500000</v>
      </c>
      <c r="N1721">
        <v>173066</v>
      </c>
      <c r="Q1721" t="s">
        <v>6469</v>
      </c>
      <c r="R1721">
        <v>26000000</v>
      </c>
      <c r="S1721">
        <v>13829734</v>
      </c>
      <c r="T1721">
        <f t="shared" si="81"/>
        <v>-12170266</v>
      </c>
      <c r="U1721" s="54" t="str">
        <f t="shared" si="79"/>
        <v>NA</v>
      </c>
      <c r="V1721" s="24">
        <f t="shared" si="80"/>
        <v>-12170266</v>
      </c>
      <c r="W1721">
        <v>4.3</v>
      </c>
    </row>
    <row r="1722" spans="10:23" x14ac:dyDescent="0.3">
      <c r="J1722">
        <v>5000000</v>
      </c>
      <c r="K1722">
        <v>27285953</v>
      </c>
      <c r="M1722">
        <v>1500000</v>
      </c>
      <c r="N1722">
        <v>92362</v>
      </c>
      <c r="Q1722" t="s">
        <v>6473</v>
      </c>
      <c r="R1722">
        <v>22000000</v>
      </c>
      <c r="S1722">
        <v>1075288</v>
      </c>
      <c r="T1722">
        <f t="shared" si="81"/>
        <v>-20924712</v>
      </c>
      <c r="U1722" s="54" t="str">
        <f t="shared" si="79"/>
        <v>NA</v>
      </c>
      <c r="V1722" s="24">
        <f t="shared" si="80"/>
        <v>-20924712</v>
      </c>
      <c r="W1722">
        <v>6.1</v>
      </c>
    </row>
    <row r="1723" spans="10:23" x14ac:dyDescent="0.3">
      <c r="J1723">
        <v>5000000</v>
      </c>
      <c r="K1723">
        <v>11675178</v>
      </c>
      <c r="M1723">
        <v>1500000</v>
      </c>
      <c r="N1723">
        <v>105943</v>
      </c>
      <c r="Q1723" t="s">
        <v>6476</v>
      </c>
      <c r="R1723">
        <v>26000000</v>
      </c>
      <c r="S1723">
        <v>7496522</v>
      </c>
      <c r="T1723">
        <f t="shared" si="81"/>
        <v>-18503478</v>
      </c>
      <c r="U1723" s="54" t="str">
        <f t="shared" si="79"/>
        <v>NA</v>
      </c>
      <c r="V1723" s="24">
        <f t="shared" si="80"/>
        <v>-18503478</v>
      </c>
      <c r="W1723">
        <v>6.8</v>
      </c>
    </row>
    <row r="1724" spans="10:23" x14ac:dyDescent="0.3">
      <c r="J1724">
        <v>8000000</v>
      </c>
      <c r="K1724">
        <v>10572742</v>
      </c>
      <c r="M1724">
        <v>1700000</v>
      </c>
      <c r="N1724">
        <v>183490</v>
      </c>
      <c r="Q1724" t="s">
        <v>6478</v>
      </c>
      <c r="R1724">
        <v>25530000</v>
      </c>
      <c r="S1724">
        <v>20047715</v>
      </c>
      <c r="T1724">
        <f t="shared" si="81"/>
        <v>-5482285</v>
      </c>
      <c r="U1724" s="54" t="str">
        <f t="shared" si="79"/>
        <v>NA</v>
      </c>
      <c r="V1724" s="24">
        <f t="shared" si="80"/>
        <v>-5482285</v>
      </c>
      <c r="W1724">
        <v>5.2</v>
      </c>
    </row>
    <row r="1725" spans="10:23" x14ac:dyDescent="0.3">
      <c r="J1725">
        <v>5000000</v>
      </c>
      <c r="K1725">
        <v>9658370</v>
      </c>
      <c r="M1725">
        <v>1500000</v>
      </c>
      <c r="N1725">
        <v>3478</v>
      </c>
      <c r="Q1725" t="s">
        <v>6484</v>
      </c>
      <c r="R1725">
        <v>26000000</v>
      </c>
      <c r="S1725">
        <v>12276810</v>
      </c>
      <c r="T1725">
        <f t="shared" si="81"/>
        <v>-13723190</v>
      </c>
      <c r="U1725" s="54" t="str">
        <f t="shared" si="79"/>
        <v>NA</v>
      </c>
      <c r="V1725" s="24">
        <f t="shared" si="80"/>
        <v>-13723190</v>
      </c>
      <c r="W1725">
        <v>6.5</v>
      </c>
    </row>
    <row r="1726" spans="10:23" x14ac:dyDescent="0.3">
      <c r="J1726">
        <v>5000000</v>
      </c>
      <c r="K1726">
        <v>9628751</v>
      </c>
      <c r="M1726">
        <v>2000000</v>
      </c>
      <c r="N1726">
        <v>52166</v>
      </c>
      <c r="Q1726" t="s">
        <v>6487</v>
      </c>
      <c r="R1726">
        <v>15000000</v>
      </c>
      <c r="S1726">
        <v>33565375</v>
      </c>
      <c r="T1726">
        <f t="shared" si="81"/>
        <v>18565375</v>
      </c>
      <c r="U1726" s="54">
        <f t="shared" si="79"/>
        <v>18565375</v>
      </c>
      <c r="V1726" s="24" t="str">
        <f t="shared" si="80"/>
        <v>NA</v>
      </c>
      <c r="W1726">
        <v>7.5</v>
      </c>
    </row>
    <row r="1727" spans="10:23" x14ac:dyDescent="0.3">
      <c r="J1727">
        <v>5000000</v>
      </c>
      <c r="K1727">
        <v>8786715</v>
      </c>
      <c r="M1727">
        <v>2500000</v>
      </c>
      <c r="N1727">
        <v>1163508</v>
      </c>
      <c r="Q1727" t="s">
        <v>6491</v>
      </c>
      <c r="R1727">
        <v>30000000</v>
      </c>
      <c r="S1727">
        <v>499263</v>
      </c>
      <c r="T1727">
        <f t="shared" si="81"/>
        <v>-29500737</v>
      </c>
      <c r="U1727" s="54" t="str">
        <f t="shared" si="79"/>
        <v>NA</v>
      </c>
      <c r="V1727" s="24">
        <f t="shared" si="80"/>
        <v>-29500737</v>
      </c>
      <c r="W1727">
        <v>7.1</v>
      </c>
    </row>
    <row r="1728" spans="10:23" x14ac:dyDescent="0.3">
      <c r="J1728">
        <v>5000000</v>
      </c>
      <c r="K1728">
        <v>6755271</v>
      </c>
      <c r="M1728">
        <v>1400000</v>
      </c>
      <c r="N1728">
        <v>304124</v>
      </c>
      <c r="Q1728" t="s">
        <v>6497</v>
      </c>
      <c r="R1728">
        <v>25000000</v>
      </c>
      <c r="S1728">
        <v>219200000</v>
      </c>
      <c r="T1728">
        <f t="shared" si="81"/>
        <v>194200000</v>
      </c>
      <c r="U1728" s="54">
        <f t="shared" si="79"/>
        <v>194200000</v>
      </c>
      <c r="V1728" s="24" t="str">
        <f t="shared" si="80"/>
        <v>NA</v>
      </c>
      <c r="W1728">
        <v>6.9</v>
      </c>
    </row>
    <row r="1729" spans="10:23" x14ac:dyDescent="0.3">
      <c r="J1729">
        <v>5000000</v>
      </c>
      <c r="K1729">
        <v>6157157</v>
      </c>
      <c r="M1729">
        <v>1400000</v>
      </c>
      <c r="N1729">
        <v>36830</v>
      </c>
      <c r="Q1729" t="s">
        <v>6500</v>
      </c>
      <c r="R1729">
        <v>25000000</v>
      </c>
      <c r="S1729">
        <v>172825435</v>
      </c>
      <c r="T1729">
        <f t="shared" si="81"/>
        <v>147825435</v>
      </c>
      <c r="U1729" s="54">
        <f t="shared" si="79"/>
        <v>147825435</v>
      </c>
      <c r="V1729" s="24" t="str">
        <f t="shared" si="80"/>
        <v>NA</v>
      </c>
      <c r="W1729">
        <v>8</v>
      </c>
    </row>
    <row r="1730" spans="10:23" x14ac:dyDescent="0.3">
      <c r="J1730">
        <v>5000000</v>
      </c>
      <c r="K1730">
        <v>5480318</v>
      </c>
      <c r="M1730">
        <v>1300000</v>
      </c>
      <c r="N1730">
        <v>695229</v>
      </c>
      <c r="Q1730" t="s">
        <v>6502</v>
      </c>
      <c r="R1730">
        <v>33000000</v>
      </c>
      <c r="S1730">
        <v>148085755</v>
      </c>
      <c r="T1730">
        <f t="shared" si="81"/>
        <v>115085755</v>
      </c>
      <c r="U1730" s="54">
        <f t="shared" si="79"/>
        <v>115085755</v>
      </c>
      <c r="V1730" s="24" t="str">
        <f t="shared" si="80"/>
        <v>NA</v>
      </c>
      <c r="W1730">
        <v>8.1999999999999993</v>
      </c>
    </row>
    <row r="1731" spans="10:23" x14ac:dyDescent="0.3">
      <c r="J1731">
        <v>5000000</v>
      </c>
      <c r="K1731">
        <v>5308707</v>
      </c>
      <c r="M1731">
        <v>1592000</v>
      </c>
      <c r="N1731">
        <v>638951</v>
      </c>
      <c r="Q1731" t="s">
        <v>6506</v>
      </c>
      <c r="R1731">
        <v>25100000</v>
      </c>
      <c r="S1731">
        <v>25517500</v>
      </c>
      <c r="T1731">
        <f t="shared" si="81"/>
        <v>417500</v>
      </c>
      <c r="U1731" s="54">
        <f t="shared" ref="U1731:U1794" si="82">IF(T1731&gt;0,T1731,"NA")</f>
        <v>417500</v>
      </c>
      <c r="V1731" s="24" t="str">
        <f t="shared" ref="V1731:V1794" si="83">IF(T1731&lt;0,T1731,"NA")</f>
        <v>NA</v>
      </c>
      <c r="W1731">
        <v>6.4</v>
      </c>
    </row>
    <row r="1732" spans="10:23" x14ac:dyDescent="0.3">
      <c r="J1732">
        <v>5000000</v>
      </c>
      <c r="K1732">
        <v>5009677</v>
      </c>
      <c r="M1732">
        <v>1300000</v>
      </c>
      <c r="N1732">
        <v>609042</v>
      </c>
      <c r="Q1732" t="s">
        <v>6508</v>
      </c>
      <c r="R1732">
        <v>25000000</v>
      </c>
      <c r="S1732">
        <v>145000989</v>
      </c>
      <c r="T1732">
        <f t="shared" ref="T1732:T1795" si="84">S1732-R1732</f>
        <v>120000989</v>
      </c>
      <c r="U1732" s="54">
        <f t="shared" si="82"/>
        <v>120000989</v>
      </c>
      <c r="V1732" s="24" t="str">
        <f t="shared" si="83"/>
        <v>NA</v>
      </c>
      <c r="W1732">
        <v>7.9</v>
      </c>
    </row>
    <row r="1733" spans="10:23" x14ac:dyDescent="0.3">
      <c r="J1733">
        <v>5000000</v>
      </c>
      <c r="K1733">
        <v>65069140</v>
      </c>
      <c r="M1733">
        <v>1500000</v>
      </c>
      <c r="N1733">
        <v>1521</v>
      </c>
      <c r="Q1733" t="s">
        <v>6510</v>
      </c>
      <c r="R1733">
        <v>26000000</v>
      </c>
      <c r="S1733">
        <v>26761283</v>
      </c>
      <c r="T1733">
        <f t="shared" si="84"/>
        <v>761283</v>
      </c>
      <c r="U1733" s="54">
        <f t="shared" si="82"/>
        <v>761283</v>
      </c>
      <c r="V1733" s="24" t="str">
        <f t="shared" si="83"/>
        <v>NA</v>
      </c>
      <c r="W1733">
        <v>6.7</v>
      </c>
    </row>
    <row r="1734" spans="10:23" x14ac:dyDescent="0.3">
      <c r="J1734">
        <v>890000</v>
      </c>
      <c r="K1734">
        <v>24475416</v>
      </c>
      <c r="M1734">
        <v>1000000</v>
      </c>
      <c r="N1734">
        <v>19539</v>
      </c>
      <c r="Q1734" t="s">
        <v>6514</v>
      </c>
      <c r="R1734">
        <v>25000000</v>
      </c>
      <c r="S1734">
        <v>121945720</v>
      </c>
      <c r="T1734">
        <f t="shared" si="84"/>
        <v>96945720</v>
      </c>
      <c r="U1734" s="54">
        <f t="shared" si="82"/>
        <v>96945720</v>
      </c>
      <c r="V1734" s="24" t="str">
        <f t="shared" si="83"/>
        <v>NA</v>
      </c>
      <c r="W1734">
        <v>6.1</v>
      </c>
    </row>
    <row r="1735" spans="10:23" x14ac:dyDescent="0.3">
      <c r="J1735">
        <v>4800000</v>
      </c>
      <c r="K1735">
        <v>47277326</v>
      </c>
      <c r="M1735">
        <v>1500000</v>
      </c>
      <c r="N1735">
        <v>100358</v>
      </c>
      <c r="Q1735" t="s">
        <v>6517</v>
      </c>
      <c r="R1735">
        <v>22000000</v>
      </c>
      <c r="S1735">
        <v>96067179</v>
      </c>
      <c r="T1735">
        <f t="shared" si="84"/>
        <v>74067179</v>
      </c>
      <c r="U1735" s="54">
        <f t="shared" si="82"/>
        <v>74067179</v>
      </c>
      <c r="V1735" s="24" t="str">
        <f t="shared" si="83"/>
        <v>NA</v>
      </c>
      <c r="W1735">
        <v>8.9</v>
      </c>
    </row>
    <row r="1736" spans="10:23" x14ac:dyDescent="0.3">
      <c r="J1736">
        <v>4700000</v>
      </c>
      <c r="K1736">
        <v>8025872</v>
      </c>
      <c r="M1736">
        <v>1300000</v>
      </c>
      <c r="N1736">
        <v>11278</v>
      </c>
      <c r="Q1736" t="s">
        <v>6521</v>
      </c>
      <c r="R1736">
        <v>25000000</v>
      </c>
      <c r="S1736">
        <v>169705587</v>
      </c>
      <c r="T1736">
        <f t="shared" si="84"/>
        <v>144705587</v>
      </c>
      <c r="U1736" s="54">
        <f t="shared" si="82"/>
        <v>144705587</v>
      </c>
      <c r="V1736" s="24" t="str">
        <f t="shared" si="83"/>
        <v>NA</v>
      </c>
      <c r="W1736">
        <v>8.1</v>
      </c>
    </row>
    <row r="1737" spans="10:23" x14ac:dyDescent="0.3">
      <c r="J1737">
        <v>4500000</v>
      </c>
      <c r="K1737">
        <v>81200000</v>
      </c>
      <c r="M1737">
        <v>4000000</v>
      </c>
      <c r="N1737">
        <v>375723</v>
      </c>
      <c r="Q1737" t="s">
        <v>6523</v>
      </c>
      <c r="R1737">
        <v>28000000</v>
      </c>
      <c r="S1737">
        <v>3254172</v>
      </c>
      <c r="T1737">
        <f t="shared" si="84"/>
        <v>-24745828</v>
      </c>
      <c r="U1737" s="54" t="str">
        <f t="shared" si="82"/>
        <v>NA</v>
      </c>
      <c r="V1737" s="24">
        <f t="shared" si="83"/>
        <v>-24745828</v>
      </c>
      <c r="W1737">
        <v>6.2</v>
      </c>
    </row>
    <row r="1738" spans="10:23" x14ac:dyDescent="0.3">
      <c r="J1738">
        <v>4500000</v>
      </c>
      <c r="K1738">
        <v>52700832</v>
      </c>
      <c r="M1738">
        <v>1200000</v>
      </c>
      <c r="N1738">
        <v>594904</v>
      </c>
      <c r="Q1738" t="s">
        <v>6526</v>
      </c>
      <c r="R1738">
        <v>80000000</v>
      </c>
      <c r="S1738">
        <v>84185387</v>
      </c>
      <c r="T1738">
        <f t="shared" si="84"/>
        <v>4185387</v>
      </c>
      <c r="U1738" s="54">
        <f t="shared" si="82"/>
        <v>4185387</v>
      </c>
      <c r="V1738" s="24" t="str">
        <f t="shared" si="83"/>
        <v>NA</v>
      </c>
      <c r="W1738">
        <v>4.9000000000000004</v>
      </c>
    </row>
    <row r="1739" spans="10:23" x14ac:dyDescent="0.3">
      <c r="J1739">
        <v>5000000</v>
      </c>
      <c r="K1739">
        <v>10429707</v>
      </c>
      <c r="M1739">
        <v>1200000</v>
      </c>
      <c r="N1739">
        <v>58936</v>
      </c>
      <c r="Q1739" t="s">
        <v>6528</v>
      </c>
      <c r="R1739">
        <v>30000000</v>
      </c>
      <c r="S1739">
        <v>82163317</v>
      </c>
      <c r="T1739">
        <f t="shared" si="84"/>
        <v>52163317</v>
      </c>
      <c r="U1739" s="54">
        <f t="shared" si="82"/>
        <v>52163317</v>
      </c>
      <c r="V1739" s="24" t="str">
        <f t="shared" si="83"/>
        <v>NA</v>
      </c>
      <c r="W1739">
        <v>5.8</v>
      </c>
    </row>
    <row r="1740" spans="10:23" x14ac:dyDescent="0.3">
      <c r="J1740">
        <v>4400000</v>
      </c>
      <c r="K1740">
        <v>112000000</v>
      </c>
      <c r="M1740">
        <v>1200000</v>
      </c>
      <c r="N1740">
        <v>24784</v>
      </c>
      <c r="Q1740" t="s">
        <v>6532</v>
      </c>
      <c r="R1740">
        <v>30000000</v>
      </c>
      <c r="S1740">
        <v>80920948</v>
      </c>
      <c r="T1740">
        <f t="shared" si="84"/>
        <v>50920948</v>
      </c>
      <c r="U1740" s="54">
        <f t="shared" si="82"/>
        <v>50920948</v>
      </c>
      <c r="V1740" s="24" t="str">
        <f t="shared" si="83"/>
        <v>NA</v>
      </c>
      <c r="W1740">
        <v>6</v>
      </c>
    </row>
    <row r="1741" spans="10:23" x14ac:dyDescent="0.3">
      <c r="J1741">
        <v>6000000</v>
      </c>
      <c r="K1741">
        <v>20772796</v>
      </c>
      <c r="M1741">
        <v>1200000</v>
      </c>
      <c r="N1741">
        <v>7826</v>
      </c>
      <c r="Q1741" t="s">
        <v>6534</v>
      </c>
      <c r="R1741">
        <v>25000000</v>
      </c>
      <c r="S1741">
        <v>80034302</v>
      </c>
      <c r="T1741">
        <f t="shared" si="84"/>
        <v>55034302</v>
      </c>
      <c r="U1741" s="54">
        <f t="shared" si="82"/>
        <v>55034302</v>
      </c>
      <c r="V1741" s="24" t="str">
        <f t="shared" si="83"/>
        <v>NA</v>
      </c>
      <c r="W1741">
        <v>7</v>
      </c>
    </row>
    <row r="1742" spans="10:23" x14ac:dyDescent="0.3">
      <c r="J1742">
        <v>2300000</v>
      </c>
      <c r="K1742">
        <v>62549000</v>
      </c>
      <c r="M1742">
        <v>1200000</v>
      </c>
      <c r="N1742">
        <v>3830</v>
      </c>
      <c r="Q1742" t="s">
        <v>6538</v>
      </c>
      <c r="R1742">
        <v>25000000</v>
      </c>
      <c r="S1742">
        <v>78656813</v>
      </c>
      <c r="T1742">
        <f t="shared" si="84"/>
        <v>53656813</v>
      </c>
      <c r="U1742" s="54">
        <f t="shared" si="82"/>
        <v>53656813</v>
      </c>
      <c r="V1742" s="24" t="str">
        <f t="shared" si="83"/>
        <v>NA</v>
      </c>
      <c r="W1742">
        <v>6</v>
      </c>
    </row>
    <row r="1743" spans="10:23" x14ac:dyDescent="0.3">
      <c r="J1743">
        <v>4000000</v>
      </c>
      <c r="K1743">
        <v>105500000</v>
      </c>
      <c r="M1743">
        <v>695393</v>
      </c>
      <c r="N1743">
        <v>6013</v>
      </c>
      <c r="Q1743" t="s">
        <v>6544</v>
      </c>
      <c r="R1743">
        <v>25000000</v>
      </c>
      <c r="S1743">
        <v>76270454</v>
      </c>
      <c r="T1743">
        <f t="shared" si="84"/>
        <v>51270454</v>
      </c>
      <c r="U1743" s="54">
        <f t="shared" si="82"/>
        <v>51270454</v>
      </c>
      <c r="V1743" s="24" t="str">
        <f t="shared" si="83"/>
        <v>NA</v>
      </c>
      <c r="W1743">
        <v>7.9</v>
      </c>
    </row>
    <row r="1744" spans="10:23" x14ac:dyDescent="0.3">
      <c r="J1744">
        <v>4000000</v>
      </c>
      <c r="K1744">
        <v>44566004</v>
      </c>
      <c r="M1744">
        <v>1600000</v>
      </c>
      <c r="N1744">
        <v>39659</v>
      </c>
      <c r="Q1744" t="s">
        <v>6547</v>
      </c>
      <c r="R1744">
        <v>25000000</v>
      </c>
      <c r="S1744">
        <v>74273505</v>
      </c>
      <c r="T1744">
        <f t="shared" si="84"/>
        <v>49273505</v>
      </c>
      <c r="U1744" s="54">
        <f t="shared" si="82"/>
        <v>49273505</v>
      </c>
      <c r="V1744" s="24" t="str">
        <f t="shared" si="83"/>
        <v>NA</v>
      </c>
      <c r="W1744">
        <v>8.1</v>
      </c>
    </row>
    <row r="1745" spans="10:23" x14ac:dyDescent="0.3">
      <c r="J1745">
        <v>4000000</v>
      </c>
      <c r="K1745">
        <v>39200000</v>
      </c>
      <c r="M1745">
        <v>1100000</v>
      </c>
      <c r="N1745">
        <v>56129</v>
      </c>
      <c r="Q1745" t="s">
        <v>6550</v>
      </c>
      <c r="R1745">
        <v>25000000</v>
      </c>
      <c r="S1745">
        <v>134141530</v>
      </c>
      <c r="T1745">
        <f t="shared" si="84"/>
        <v>109141530</v>
      </c>
      <c r="U1745" s="54">
        <f t="shared" si="82"/>
        <v>109141530</v>
      </c>
      <c r="V1745" s="24" t="str">
        <f t="shared" si="83"/>
        <v>NA</v>
      </c>
      <c r="W1745">
        <v>6.2</v>
      </c>
    </row>
    <row r="1746" spans="10:23" x14ac:dyDescent="0.3">
      <c r="J1746">
        <v>4000000</v>
      </c>
      <c r="K1746">
        <v>36000000</v>
      </c>
      <c r="M1746">
        <v>1000000000</v>
      </c>
      <c r="N1746">
        <v>10037390</v>
      </c>
      <c r="Q1746" t="s">
        <v>6553</v>
      </c>
      <c r="R1746">
        <v>26000000</v>
      </c>
      <c r="S1746">
        <v>71500556</v>
      </c>
      <c r="T1746">
        <f t="shared" si="84"/>
        <v>45500556</v>
      </c>
      <c r="U1746" s="54">
        <f t="shared" si="82"/>
        <v>45500556</v>
      </c>
      <c r="V1746" s="24" t="str">
        <f t="shared" si="83"/>
        <v>NA</v>
      </c>
      <c r="W1746">
        <v>6.7</v>
      </c>
    </row>
    <row r="1747" spans="10:23" x14ac:dyDescent="0.3">
      <c r="J1747">
        <v>4000000</v>
      </c>
      <c r="K1747">
        <v>31252964</v>
      </c>
      <c r="M1747">
        <v>1000000</v>
      </c>
      <c r="N1747">
        <v>982214</v>
      </c>
      <c r="Q1747" t="s">
        <v>6556</v>
      </c>
      <c r="R1747">
        <v>25000000</v>
      </c>
      <c r="S1747">
        <v>71309760</v>
      </c>
      <c r="T1747">
        <f t="shared" si="84"/>
        <v>46309760</v>
      </c>
      <c r="U1747" s="54">
        <f t="shared" si="82"/>
        <v>46309760</v>
      </c>
      <c r="V1747" s="24" t="str">
        <f t="shared" si="83"/>
        <v>NA</v>
      </c>
      <c r="W1747">
        <v>7.3</v>
      </c>
    </row>
    <row r="1748" spans="10:23" x14ac:dyDescent="0.3">
      <c r="J1748">
        <v>3600000</v>
      </c>
      <c r="K1748">
        <v>31968347</v>
      </c>
      <c r="M1748">
        <v>1000000</v>
      </c>
      <c r="N1748">
        <v>798341</v>
      </c>
      <c r="Q1748" t="s">
        <v>6560</v>
      </c>
      <c r="R1748">
        <v>45000000</v>
      </c>
      <c r="S1748">
        <v>89808372</v>
      </c>
      <c r="T1748">
        <f t="shared" si="84"/>
        <v>44808372</v>
      </c>
      <c r="U1748" s="54">
        <f t="shared" si="82"/>
        <v>44808372</v>
      </c>
      <c r="V1748" s="24" t="str">
        <f t="shared" si="83"/>
        <v>NA</v>
      </c>
      <c r="W1748">
        <v>4.5999999999999996</v>
      </c>
    </row>
    <row r="1749" spans="10:23" x14ac:dyDescent="0.3">
      <c r="J1749">
        <v>4000000</v>
      </c>
      <c r="K1749">
        <v>35385560</v>
      </c>
      <c r="M1749">
        <v>1000000</v>
      </c>
      <c r="N1749">
        <v>610991</v>
      </c>
      <c r="Q1749" t="s">
        <v>6564</v>
      </c>
      <c r="R1749">
        <v>25000000</v>
      </c>
      <c r="S1749">
        <v>77264926</v>
      </c>
      <c r="T1749">
        <f t="shared" si="84"/>
        <v>52264926</v>
      </c>
      <c r="U1749" s="54">
        <f t="shared" si="82"/>
        <v>52264926</v>
      </c>
      <c r="V1749" s="24" t="str">
        <f t="shared" si="83"/>
        <v>NA</v>
      </c>
      <c r="W1749">
        <v>6.1</v>
      </c>
    </row>
    <row r="1750" spans="10:23" x14ac:dyDescent="0.3">
      <c r="J1750">
        <v>3500000</v>
      </c>
      <c r="K1750">
        <v>20803237</v>
      </c>
      <c r="M1750">
        <v>1000000</v>
      </c>
      <c r="N1750">
        <v>582024</v>
      </c>
      <c r="Q1750" t="s">
        <v>6567</v>
      </c>
      <c r="R1750">
        <v>25000000</v>
      </c>
      <c r="S1750">
        <v>70625986</v>
      </c>
      <c r="T1750">
        <f t="shared" si="84"/>
        <v>45625986</v>
      </c>
      <c r="U1750" s="54">
        <f t="shared" si="82"/>
        <v>45625986</v>
      </c>
      <c r="V1750" s="24" t="str">
        <f t="shared" si="83"/>
        <v>NA</v>
      </c>
      <c r="W1750">
        <v>6.2</v>
      </c>
    </row>
    <row r="1751" spans="10:23" x14ac:dyDescent="0.3">
      <c r="J1751">
        <v>4000000</v>
      </c>
      <c r="K1751">
        <v>13008928</v>
      </c>
      <c r="M1751">
        <v>2500000</v>
      </c>
      <c r="N1751">
        <v>548712</v>
      </c>
      <c r="Q1751" t="s">
        <v>6570</v>
      </c>
      <c r="R1751">
        <v>25000000</v>
      </c>
      <c r="S1751">
        <v>56505065</v>
      </c>
      <c r="T1751">
        <f t="shared" si="84"/>
        <v>31505065</v>
      </c>
      <c r="U1751" s="54">
        <f t="shared" si="82"/>
        <v>31505065</v>
      </c>
      <c r="V1751" s="24" t="str">
        <f t="shared" si="83"/>
        <v>NA</v>
      </c>
      <c r="W1751">
        <v>7.8</v>
      </c>
    </row>
    <row r="1752" spans="10:23" x14ac:dyDescent="0.3">
      <c r="J1752">
        <v>5000000</v>
      </c>
      <c r="K1752">
        <v>15152879</v>
      </c>
      <c r="M1752">
        <v>1000000</v>
      </c>
      <c r="N1752">
        <v>464655</v>
      </c>
      <c r="Q1752" t="s">
        <v>6573</v>
      </c>
      <c r="R1752">
        <v>25000000</v>
      </c>
      <c r="S1752">
        <v>55973336</v>
      </c>
      <c r="T1752">
        <f t="shared" si="84"/>
        <v>30973336</v>
      </c>
      <c r="U1752" s="54">
        <f t="shared" si="82"/>
        <v>30973336</v>
      </c>
      <c r="V1752" s="24" t="str">
        <f t="shared" si="83"/>
        <v>NA</v>
      </c>
      <c r="W1752">
        <v>6.1</v>
      </c>
    </row>
    <row r="1753" spans="10:23" x14ac:dyDescent="0.3">
      <c r="J1753">
        <v>4000000</v>
      </c>
      <c r="K1753">
        <v>25359200</v>
      </c>
      <c r="M1753">
        <v>1000000</v>
      </c>
      <c r="N1753">
        <v>464126</v>
      </c>
      <c r="Q1753" t="s">
        <v>6575</v>
      </c>
      <c r="R1753">
        <v>25000000</v>
      </c>
      <c r="S1753">
        <v>54098051</v>
      </c>
      <c r="T1753">
        <f t="shared" si="84"/>
        <v>29098051</v>
      </c>
      <c r="U1753" s="54">
        <f t="shared" si="82"/>
        <v>29098051</v>
      </c>
      <c r="V1753" s="24" t="str">
        <f t="shared" si="83"/>
        <v>NA</v>
      </c>
      <c r="W1753">
        <v>5.8</v>
      </c>
    </row>
    <row r="1754" spans="10:23" x14ac:dyDescent="0.3">
      <c r="J1754">
        <v>4000000</v>
      </c>
      <c r="K1754">
        <v>10515579</v>
      </c>
      <c r="M1754">
        <v>1000000</v>
      </c>
      <c r="N1754">
        <v>428535</v>
      </c>
      <c r="Q1754" t="s">
        <v>6579</v>
      </c>
      <c r="R1754">
        <v>25000000</v>
      </c>
      <c r="S1754">
        <v>60443237</v>
      </c>
      <c r="T1754">
        <f t="shared" si="84"/>
        <v>35443237</v>
      </c>
      <c r="U1754" s="54">
        <f t="shared" si="82"/>
        <v>35443237</v>
      </c>
      <c r="V1754" s="24" t="str">
        <f t="shared" si="83"/>
        <v>NA</v>
      </c>
      <c r="W1754">
        <v>6.5</v>
      </c>
    </row>
    <row r="1755" spans="10:23" x14ac:dyDescent="0.3">
      <c r="J1755">
        <v>4000000</v>
      </c>
      <c r="K1755">
        <v>10097096</v>
      </c>
      <c r="M1755">
        <v>1000000</v>
      </c>
      <c r="N1755">
        <v>104077</v>
      </c>
      <c r="Q1755" t="s">
        <v>6583</v>
      </c>
      <c r="R1755">
        <v>17000000</v>
      </c>
      <c r="S1755">
        <v>82234139</v>
      </c>
      <c r="T1755">
        <f t="shared" si="84"/>
        <v>65234139</v>
      </c>
      <c r="U1755" s="54">
        <f t="shared" si="82"/>
        <v>65234139</v>
      </c>
      <c r="V1755" s="24" t="str">
        <f t="shared" si="83"/>
        <v>NA</v>
      </c>
      <c r="W1755">
        <v>7.2</v>
      </c>
    </row>
    <row r="1756" spans="10:23" x14ac:dyDescent="0.3">
      <c r="J1756">
        <v>6000000</v>
      </c>
      <c r="K1756">
        <v>9821335</v>
      </c>
      <c r="M1756">
        <v>1000000</v>
      </c>
      <c r="N1756">
        <v>279282</v>
      </c>
      <c r="Q1756" t="s">
        <v>6586</v>
      </c>
      <c r="R1756">
        <v>25000000</v>
      </c>
      <c r="S1756">
        <v>51676606</v>
      </c>
      <c r="T1756">
        <f t="shared" si="84"/>
        <v>26676606</v>
      </c>
      <c r="U1756" s="54">
        <f t="shared" si="82"/>
        <v>26676606</v>
      </c>
      <c r="V1756" s="24" t="str">
        <f t="shared" si="83"/>
        <v>NA</v>
      </c>
      <c r="W1756">
        <v>7.8</v>
      </c>
    </row>
    <row r="1757" spans="10:23" x14ac:dyDescent="0.3">
      <c r="J1757">
        <v>3200000</v>
      </c>
      <c r="K1757">
        <v>8243880</v>
      </c>
      <c r="M1757">
        <v>1000000</v>
      </c>
      <c r="N1757">
        <v>484221</v>
      </c>
      <c r="Q1757" t="s">
        <v>6588</v>
      </c>
      <c r="R1757">
        <v>25000000</v>
      </c>
      <c r="S1757">
        <v>52528330</v>
      </c>
      <c r="T1757">
        <f t="shared" si="84"/>
        <v>27528330</v>
      </c>
      <c r="U1757" s="54">
        <f t="shared" si="82"/>
        <v>27528330</v>
      </c>
      <c r="V1757" s="24" t="str">
        <f t="shared" si="83"/>
        <v>NA</v>
      </c>
      <c r="W1757">
        <v>4.7</v>
      </c>
    </row>
    <row r="1758" spans="10:23" x14ac:dyDescent="0.3">
      <c r="J1758">
        <v>4000000</v>
      </c>
      <c r="K1758">
        <v>7825820</v>
      </c>
      <c r="M1758">
        <v>1000000</v>
      </c>
      <c r="N1758">
        <v>274661</v>
      </c>
      <c r="Q1758" t="s">
        <v>6592</v>
      </c>
      <c r="R1758">
        <v>25000000</v>
      </c>
      <c r="S1758">
        <v>51533608</v>
      </c>
      <c r="T1758">
        <f t="shared" si="84"/>
        <v>26533608</v>
      </c>
      <c r="U1758" s="54">
        <f t="shared" si="82"/>
        <v>26533608</v>
      </c>
      <c r="V1758" s="24" t="str">
        <f t="shared" si="83"/>
        <v>NA</v>
      </c>
      <c r="W1758">
        <v>6.8</v>
      </c>
    </row>
    <row r="1759" spans="10:23" x14ac:dyDescent="0.3">
      <c r="J1759">
        <v>3400000</v>
      </c>
      <c r="K1759">
        <v>7159147</v>
      </c>
      <c r="M1759">
        <v>1000000</v>
      </c>
      <c r="N1759">
        <v>144431</v>
      </c>
      <c r="Q1759" t="s">
        <v>6595</v>
      </c>
      <c r="R1759">
        <v>30000000</v>
      </c>
      <c r="S1759">
        <v>51097664</v>
      </c>
      <c r="T1759">
        <f t="shared" si="84"/>
        <v>21097664</v>
      </c>
      <c r="U1759" s="54">
        <f t="shared" si="82"/>
        <v>21097664</v>
      </c>
      <c r="V1759" s="24" t="str">
        <f t="shared" si="83"/>
        <v>NA</v>
      </c>
      <c r="W1759">
        <v>5.9</v>
      </c>
    </row>
    <row r="1760" spans="10:23" x14ac:dyDescent="0.3">
      <c r="J1760">
        <v>4000000</v>
      </c>
      <c r="K1760">
        <v>17314483</v>
      </c>
      <c r="M1760">
        <v>1000000</v>
      </c>
      <c r="N1760">
        <v>287761</v>
      </c>
      <c r="Q1760" t="s">
        <v>6598</v>
      </c>
      <c r="R1760">
        <v>26000000</v>
      </c>
      <c r="S1760">
        <v>84136909</v>
      </c>
      <c r="T1760">
        <f t="shared" si="84"/>
        <v>58136909</v>
      </c>
      <c r="U1760" s="54">
        <f t="shared" si="82"/>
        <v>58136909</v>
      </c>
      <c r="V1760" s="24" t="str">
        <f t="shared" si="83"/>
        <v>NA</v>
      </c>
      <c r="W1760">
        <v>7.2</v>
      </c>
    </row>
    <row r="1761" spans="10:23" x14ac:dyDescent="0.3">
      <c r="J1761">
        <v>4000000</v>
      </c>
      <c r="K1761">
        <v>6525762</v>
      </c>
      <c r="M1761">
        <v>1000000</v>
      </c>
      <c r="N1761">
        <v>100240</v>
      </c>
      <c r="Q1761" t="s">
        <v>6601</v>
      </c>
      <c r="R1761">
        <v>25000000</v>
      </c>
      <c r="S1761">
        <v>46836394</v>
      </c>
      <c r="T1761">
        <f t="shared" si="84"/>
        <v>21836394</v>
      </c>
      <c r="U1761" s="54">
        <f t="shared" si="82"/>
        <v>21836394</v>
      </c>
      <c r="V1761" s="24" t="str">
        <f t="shared" si="83"/>
        <v>NA</v>
      </c>
      <c r="W1761">
        <v>8.6999999999999993</v>
      </c>
    </row>
    <row r="1762" spans="10:23" x14ac:dyDescent="0.3">
      <c r="J1762">
        <v>4000000</v>
      </c>
      <c r="K1762">
        <v>4301331</v>
      </c>
      <c r="M1762">
        <v>1000000</v>
      </c>
      <c r="N1762">
        <v>96734</v>
      </c>
      <c r="Q1762" t="s">
        <v>6603</v>
      </c>
      <c r="R1762">
        <v>26000000</v>
      </c>
      <c r="S1762">
        <v>47285499</v>
      </c>
      <c r="T1762">
        <f t="shared" si="84"/>
        <v>21285499</v>
      </c>
      <c r="U1762" s="54">
        <f t="shared" si="82"/>
        <v>21285499</v>
      </c>
      <c r="V1762" s="24" t="str">
        <f t="shared" si="83"/>
        <v>NA</v>
      </c>
      <c r="W1762">
        <v>5</v>
      </c>
    </row>
    <row r="1763" spans="10:23" x14ac:dyDescent="0.3">
      <c r="J1763">
        <v>4000000</v>
      </c>
      <c r="K1763">
        <v>4046737</v>
      </c>
      <c r="M1763">
        <v>1500000</v>
      </c>
      <c r="N1763">
        <v>49000</v>
      </c>
      <c r="Q1763" t="s">
        <v>6606</v>
      </c>
      <c r="R1763">
        <v>25000000</v>
      </c>
      <c r="S1763">
        <v>47124400</v>
      </c>
      <c r="T1763">
        <f t="shared" si="84"/>
        <v>22124400</v>
      </c>
      <c r="U1763" s="54">
        <f t="shared" si="82"/>
        <v>22124400</v>
      </c>
      <c r="V1763" s="24" t="str">
        <f t="shared" si="83"/>
        <v>NA</v>
      </c>
      <c r="W1763">
        <v>6.6</v>
      </c>
    </row>
    <row r="1764" spans="10:23" x14ac:dyDescent="0.3">
      <c r="J1764">
        <v>3977000</v>
      </c>
      <c r="K1764">
        <v>198655278</v>
      </c>
      <c r="M1764">
        <v>900000</v>
      </c>
      <c r="N1764">
        <v>100659</v>
      </c>
      <c r="Q1764" t="s">
        <v>6608</v>
      </c>
      <c r="R1764">
        <v>25000000</v>
      </c>
      <c r="S1764">
        <v>44700000</v>
      </c>
      <c r="T1764">
        <f t="shared" si="84"/>
        <v>19700000</v>
      </c>
      <c r="U1764" s="54">
        <f t="shared" si="82"/>
        <v>19700000</v>
      </c>
      <c r="V1764" s="24" t="str">
        <f t="shared" si="83"/>
        <v>NA</v>
      </c>
      <c r="W1764">
        <v>8.3000000000000007</v>
      </c>
    </row>
    <row r="1765" spans="10:23" x14ac:dyDescent="0.3">
      <c r="J1765">
        <v>3768785</v>
      </c>
      <c r="K1765">
        <v>8000000</v>
      </c>
      <c r="M1765">
        <v>500000</v>
      </c>
      <c r="N1765">
        <v>48430</v>
      </c>
      <c r="Q1765" t="s">
        <v>6610</v>
      </c>
      <c r="R1765">
        <v>25000000</v>
      </c>
      <c r="S1765">
        <v>44455658</v>
      </c>
      <c r="T1765">
        <f t="shared" si="84"/>
        <v>19455658</v>
      </c>
      <c r="U1765" s="54">
        <f t="shared" si="82"/>
        <v>19455658</v>
      </c>
      <c r="V1765" s="24" t="str">
        <f t="shared" si="83"/>
        <v>NA</v>
      </c>
      <c r="W1765">
        <v>6.7</v>
      </c>
    </row>
    <row r="1766" spans="10:23" x14ac:dyDescent="0.3">
      <c r="J1766">
        <v>2000000</v>
      </c>
      <c r="K1766">
        <v>2706659</v>
      </c>
      <c r="M1766">
        <v>1000000</v>
      </c>
      <c r="N1766">
        <v>21210</v>
      </c>
      <c r="Q1766" t="s">
        <v>6613</v>
      </c>
      <c r="R1766">
        <v>23000000</v>
      </c>
      <c r="S1766">
        <v>43984230</v>
      </c>
      <c r="T1766">
        <f t="shared" si="84"/>
        <v>20984230</v>
      </c>
      <c r="U1766" s="54">
        <f t="shared" si="82"/>
        <v>20984230</v>
      </c>
      <c r="V1766" s="24" t="str">
        <f t="shared" si="83"/>
        <v>NA</v>
      </c>
      <c r="W1766">
        <v>7.8</v>
      </c>
    </row>
    <row r="1767" spans="10:23" x14ac:dyDescent="0.3">
      <c r="J1767">
        <v>3500000</v>
      </c>
      <c r="K1767">
        <v>45857453</v>
      </c>
      <c r="M1767">
        <v>1000000</v>
      </c>
      <c r="N1767">
        <v>12996</v>
      </c>
      <c r="Q1767" t="s">
        <v>6616</v>
      </c>
      <c r="R1767">
        <v>25000000</v>
      </c>
      <c r="S1767">
        <v>66489425</v>
      </c>
      <c r="T1767">
        <f t="shared" si="84"/>
        <v>41489425</v>
      </c>
      <c r="U1767" s="54">
        <f t="shared" si="82"/>
        <v>41489425</v>
      </c>
      <c r="V1767" s="24" t="str">
        <f t="shared" si="83"/>
        <v>NA</v>
      </c>
      <c r="W1767">
        <v>6.5</v>
      </c>
    </row>
    <row r="1768" spans="10:23" x14ac:dyDescent="0.3">
      <c r="J1768">
        <v>3500000</v>
      </c>
      <c r="K1768">
        <v>83400000</v>
      </c>
      <c r="M1768">
        <v>1000000</v>
      </c>
      <c r="N1768">
        <v>10018</v>
      </c>
      <c r="Q1768" t="s">
        <v>6619</v>
      </c>
      <c r="R1768">
        <v>25000000</v>
      </c>
      <c r="S1768">
        <v>41067398</v>
      </c>
      <c r="T1768">
        <f t="shared" si="84"/>
        <v>16067398</v>
      </c>
      <c r="U1768" s="54">
        <f t="shared" si="82"/>
        <v>16067398</v>
      </c>
      <c r="V1768" s="24" t="str">
        <f t="shared" si="83"/>
        <v>NA</v>
      </c>
      <c r="W1768">
        <v>6.1</v>
      </c>
    </row>
    <row r="1769" spans="10:23" x14ac:dyDescent="0.3">
      <c r="J1769">
        <v>3500000</v>
      </c>
      <c r="K1769">
        <v>27900000</v>
      </c>
      <c r="M1769">
        <v>1000000</v>
      </c>
      <c r="N1769">
        <v>62480</v>
      </c>
      <c r="Q1769" t="s">
        <v>6621</v>
      </c>
      <c r="R1769">
        <v>25000000</v>
      </c>
      <c r="S1769">
        <v>40218903</v>
      </c>
      <c r="T1769">
        <f t="shared" si="84"/>
        <v>15218903</v>
      </c>
      <c r="U1769" s="54">
        <f t="shared" si="82"/>
        <v>15218903</v>
      </c>
      <c r="V1769" s="24" t="str">
        <f t="shared" si="83"/>
        <v>NA</v>
      </c>
      <c r="W1769">
        <v>8.1</v>
      </c>
    </row>
    <row r="1770" spans="10:23" x14ac:dyDescent="0.3">
      <c r="J1770">
        <v>3500000</v>
      </c>
      <c r="K1770">
        <v>27900000</v>
      </c>
      <c r="M1770">
        <v>1000000</v>
      </c>
      <c r="N1770">
        <v>6387</v>
      </c>
      <c r="Q1770" t="s">
        <v>6625</v>
      </c>
      <c r="R1770">
        <v>25000000</v>
      </c>
      <c r="S1770">
        <v>39880476</v>
      </c>
      <c r="T1770">
        <f t="shared" si="84"/>
        <v>14880476</v>
      </c>
      <c r="U1770" s="54">
        <f t="shared" si="82"/>
        <v>14880476</v>
      </c>
      <c r="V1770" s="24" t="str">
        <f t="shared" si="83"/>
        <v>NA</v>
      </c>
      <c r="W1770">
        <v>5.2</v>
      </c>
    </row>
    <row r="1771" spans="10:23" x14ac:dyDescent="0.3">
      <c r="J1771">
        <v>3500000</v>
      </c>
      <c r="K1771">
        <v>14000000</v>
      </c>
      <c r="M1771">
        <v>1000000</v>
      </c>
      <c r="N1771">
        <v>721</v>
      </c>
      <c r="Q1771" t="s">
        <v>6629</v>
      </c>
      <c r="R1771">
        <v>25000000</v>
      </c>
      <c r="S1771">
        <v>39399750</v>
      </c>
      <c r="T1771">
        <f t="shared" si="84"/>
        <v>14399750</v>
      </c>
      <c r="U1771" s="54">
        <f t="shared" si="82"/>
        <v>14399750</v>
      </c>
      <c r="V1771" s="24" t="str">
        <f t="shared" si="83"/>
        <v>NA</v>
      </c>
      <c r="W1771">
        <v>5.6</v>
      </c>
    </row>
    <row r="1772" spans="10:23" x14ac:dyDescent="0.3">
      <c r="J1772">
        <v>3500000</v>
      </c>
      <c r="K1772">
        <v>25138292</v>
      </c>
      <c r="M1772">
        <v>1500000</v>
      </c>
      <c r="N1772">
        <v>703</v>
      </c>
      <c r="Q1772" t="s">
        <v>6633</v>
      </c>
      <c r="R1772">
        <v>25000000</v>
      </c>
      <c r="S1772">
        <v>38230435</v>
      </c>
      <c r="T1772">
        <f t="shared" si="84"/>
        <v>13230435</v>
      </c>
      <c r="U1772" s="54">
        <f t="shared" si="82"/>
        <v>13230435</v>
      </c>
      <c r="V1772" s="24" t="str">
        <f t="shared" si="83"/>
        <v>NA</v>
      </c>
      <c r="W1772">
        <v>5.8</v>
      </c>
    </row>
    <row r="1773" spans="10:23" x14ac:dyDescent="0.3">
      <c r="J1773">
        <v>3500000</v>
      </c>
      <c r="K1773">
        <v>10305534</v>
      </c>
      <c r="M1773">
        <v>930000</v>
      </c>
      <c r="N1773">
        <v>20186</v>
      </c>
      <c r="Q1773" t="s">
        <v>6636</v>
      </c>
      <c r="R1773">
        <v>25000000</v>
      </c>
      <c r="S1773">
        <v>39008741</v>
      </c>
      <c r="T1773">
        <f t="shared" si="84"/>
        <v>14008741</v>
      </c>
      <c r="U1773" s="54">
        <f t="shared" si="82"/>
        <v>14008741</v>
      </c>
      <c r="V1773" s="24" t="str">
        <f t="shared" si="83"/>
        <v>NA</v>
      </c>
      <c r="W1773">
        <v>6.6</v>
      </c>
    </row>
    <row r="1774" spans="10:23" x14ac:dyDescent="0.3">
      <c r="J1774">
        <v>3500000</v>
      </c>
      <c r="K1774">
        <v>9449219</v>
      </c>
      <c r="M1774">
        <v>900000</v>
      </c>
      <c r="N1774">
        <v>381186</v>
      </c>
      <c r="Q1774" t="s">
        <v>6638</v>
      </c>
      <c r="R1774">
        <v>25000000</v>
      </c>
      <c r="S1774">
        <v>36833473</v>
      </c>
      <c r="T1774">
        <f t="shared" si="84"/>
        <v>11833473</v>
      </c>
      <c r="U1774" s="54">
        <f t="shared" si="82"/>
        <v>11833473</v>
      </c>
      <c r="V1774" s="24" t="str">
        <f t="shared" si="83"/>
        <v>NA</v>
      </c>
      <c r="W1774">
        <v>6.6</v>
      </c>
    </row>
    <row r="1775" spans="10:23" x14ac:dyDescent="0.3">
      <c r="J1775">
        <v>3500000</v>
      </c>
      <c r="K1775">
        <v>6390032</v>
      </c>
      <c r="M1775">
        <v>900000</v>
      </c>
      <c r="N1775">
        <v>6643</v>
      </c>
      <c r="Q1775" t="s">
        <v>6641</v>
      </c>
      <c r="R1775">
        <v>25000000</v>
      </c>
      <c r="S1775">
        <v>48237389</v>
      </c>
      <c r="T1775">
        <f t="shared" si="84"/>
        <v>23237389</v>
      </c>
      <c r="U1775" s="54">
        <f t="shared" si="82"/>
        <v>23237389</v>
      </c>
      <c r="V1775" s="24" t="str">
        <f t="shared" si="83"/>
        <v>NA</v>
      </c>
      <c r="W1775">
        <v>5.5</v>
      </c>
    </row>
    <row r="1776" spans="10:23" x14ac:dyDescent="0.3">
      <c r="J1776">
        <v>2000000</v>
      </c>
      <c r="K1776">
        <v>20167424</v>
      </c>
      <c r="M1776">
        <v>850000</v>
      </c>
      <c r="N1776">
        <v>442638</v>
      </c>
      <c r="Q1776" t="s">
        <v>6645</v>
      </c>
      <c r="R1776">
        <v>25000000</v>
      </c>
      <c r="S1776">
        <v>36447959</v>
      </c>
      <c r="T1776">
        <f t="shared" si="84"/>
        <v>11447959</v>
      </c>
      <c r="U1776" s="54">
        <f t="shared" si="82"/>
        <v>11447959</v>
      </c>
      <c r="V1776" s="24" t="str">
        <f t="shared" si="83"/>
        <v>NA</v>
      </c>
      <c r="W1776">
        <v>7</v>
      </c>
    </row>
    <row r="1777" spans="10:23" x14ac:dyDescent="0.3">
      <c r="J1777">
        <v>3600000</v>
      </c>
      <c r="K1777">
        <v>5923044</v>
      </c>
      <c r="M1777">
        <v>850000</v>
      </c>
      <c r="N1777">
        <v>819939</v>
      </c>
      <c r="Q1777" t="s">
        <v>6648</v>
      </c>
      <c r="R1777">
        <v>25000000</v>
      </c>
      <c r="S1777">
        <v>45089048</v>
      </c>
      <c r="T1777">
        <f t="shared" si="84"/>
        <v>20089048</v>
      </c>
      <c r="U1777" s="54">
        <f t="shared" si="82"/>
        <v>20089048</v>
      </c>
      <c r="V1777" s="24" t="str">
        <f t="shared" si="83"/>
        <v>NA</v>
      </c>
      <c r="W1777">
        <v>6.5</v>
      </c>
    </row>
    <row r="1778" spans="10:23" x14ac:dyDescent="0.3">
      <c r="J1778">
        <v>3000000</v>
      </c>
      <c r="K1778">
        <v>3293258</v>
      </c>
      <c r="M1778">
        <v>825000</v>
      </c>
      <c r="N1778">
        <v>15278</v>
      </c>
      <c r="Q1778" t="s">
        <v>6650</v>
      </c>
      <c r="R1778">
        <v>20000000</v>
      </c>
      <c r="S1778">
        <v>35990505</v>
      </c>
      <c r="T1778">
        <f t="shared" si="84"/>
        <v>15990505</v>
      </c>
      <c r="U1778" s="54">
        <f t="shared" si="82"/>
        <v>15990505</v>
      </c>
      <c r="V1778" s="24" t="str">
        <f t="shared" si="83"/>
        <v>NA</v>
      </c>
      <c r="W1778">
        <v>5.8</v>
      </c>
    </row>
    <row r="1779" spans="10:23" x14ac:dyDescent="0.3">
      <c r="J1779">
        <v>8000000</v>
      </c>
      <c r="K1779">
        <v>77413017</v>
      </c>
      <c r="M1779">
        <v>800000</v>
      </c>
      <c r="N1779">
        <v>144583</v>
      </c>
      <c r="Q1779" t="s">
        <v>6653</v>
      </c>
      <c r="R1779">
        <v>17000000</v>
      </c>
      <c r="S1779">
        <v>35143332</v>
      </c>
      <c r="T1779">
        <f t="shared" si="84"/>
        <v>18143332</v>
      </c>
      <c r="U1779" s="54">
        <f t="shared" si="82"/>
        <v>18143332</v>
      </c>
      <c r="V1779" s="24" t="str">
        <f t="shared" si="83"/>
        <v>NA</v>
      </c>
      <c r="W1779">
        <v>5.6</v>
      </c>
    </row>
    <row r="1780" spans="10:23" x14ac:dyDescent="0.3">
      <c r="J1780">
        <v>3500000</v>
      </c>
      <c r="K1780">
        <v>5354039</v>
      </c>
      <c r="M1780">
        <v>600000</v>
      </c>
      <c r="N1780">
        <v>35688</v>
      </c>
      <c r="Q1780" t="s">
        <v>6658</v>
      </c>
      <c r="R1780">
        <v>25000000</v>
      </c>
      <c r="S1780">
        <v>35000629</v>
      </c>
      <c r="T1780">
        <f t="shared" si="84"/>
        <v>10000629</v>
      </c>
      <c r="U1780" s="54">
        <f t="shared" si="82"/>
        <v>10000629</v>
      </c>
      <c r="V1780" s="24" t="str">
        <f t="shared" si="83"/>
        <v>NA</v>
      </c>
      <c r="W1780">
        <v>5.6</v>
      </c>
    </row>
    <row r="1781" spans="10:23" x14ac:dyDescent="0.3">
      <c r="J1781">
        <v>3300000</v>
      </c>
      <c r="K1781">
        <v>13092000</v>
      </c>
      <c r="M1781">
        <v>800000</v>
      </c>
      <c r="N1781">
        <v>41709</v>
      </c>
      <c r="Q1781" t="s">
        <v>6661</v>
      </c>
      <c r="R1781">
        <v>30000000</v>
      </c>
      <c r="S1781">
        <v>34604054</v>
      </c>
      <c r="T1781">
        <f t="shared" si="84"/>
        <v>4604054</v>
      </c>
      <c r="U1781" s="54">
        <f t="shared" si="82"/>
        <v>4604054</v>
      </c>
      <c r="V1781" s="24" t="str">
        <f t="shared" si="83"/>
        <v>NA</v>
      </c>
      <c r="W1781">
        <v>5.8</v>
      </c>
    </row>
    <row r="1782" spans="10:23" x14ac:dyDescent="0.3">
      <c r="J1782">
        <v>3300000</v>
      </c>
      <c r="K1782">
        <v>7563397</v>
      </c>
      <c r="M1782">
        <v>500000</v>
      </c>
      <c r="N1782">
        <v>26297</v>
      </c>
      <c r="Q1782" t="s">
        <v>6664</v>
      </c>
      <c r="R1782">
        <v>25000000</v>
      </c>
      <c r="S1782">
        <v>41597830</v>
      </c>
      <c r="T1782">
        <f t="shared" si="84"/>
        <v>16597830</v>
      </c>
      <c r="U1782" s="54">
        <f t="shared" si="82"/>
        <v>16597830</v>
      </c>
      <c r="V1782" s="24" t="str">
        <f t="shared" si="83"/>
        <v>NA</v>
      </c>
      <c r="W1782">
        <v>7.6</v>
      </c>
    </row>
    <row r="1783" spans="10:23" x14ac:dyDescent="0.3">
      <c r="J1783">
        <v>3300000</v>
      </c>
      <c r="K1783">
        <v>8108247</v>
      </c>
      <c r="M1783">
        <v>750000</v>
      </c>
      <c r="N1783">
        <v>77501</v>
      </c>
      <c r="Q1783" t="s">
        <v>6666</v>
      </c>
      <c r="R1783">
        <v>20000000</v>
      </c>
      <c r="S1783">
        <v>33687630</v>
      </c>
      <c r="T1783">
        <f t="shared" si="84"/>
        <v>13687630</v>
      </c>
      <c r="U1783" s="54">
        <f t="shared" si="82"/>
        <v>13687630</v>
      </c>
      <c r="V1783" s="24" t="str">
        <f t="shared" si="83"/>
        <v>NA</v>
      </c>
      <c r="W1783">
        <v>6.4</v>
      </c>
    </row>
    <row r="1784" spans="10:23" x14ac:dyDescent="0.3">
      <c r="J1784">
        <v>3000000</v>
      </c>
      <c r="K1784">
        <v>6517198</v>
      </c>
      <c r="M1784">
        <v>750000</v>
      </c>
      <c r="N1784">
        <v>47329</v>
      </c>
      <c r="Q1784" t="s">
        <v>6670</v>
      </c>
      <c r="R1784">
        <v>25000000</v>
      </c>
      <c r="S1784">
        <v>32553210</v>
      </c>
      <c r="T1784">
        <f t="shared" si="84"/>
        <v>7553210</v>
      </c>
      <c r="U1784" s="54">
        <f t="shared" si="82"/>
        <v>7553210</v>
      </c>
      <c r="V1784" s="24" t="str">
        <f t="shared" si="83"/>
        <v>NA</v>
      </c>
      <c r="W1784">
        <v>6.3</v>
      </c>
    </row>
    <row r="1785" spans="10:23" x14ac:dyDescent="0.3">
      <c r="J1785">
        <v>3200000</v>
      </c>
      <c r="K1785">
        <v>5776314</v>
      </c>
      <c r="M1785">
        <v>900000</v>
      </c>
      <c r="N1785">
        <v>18378</v>
      </c>
      <c r="Q1785" t="s">
        <v>6676</v>
      </c>
      <c r="R1785">
        <v>25000000</v>
      </c>
      <c r="S1785">
        <v>31526393</v>
      </c>
      <c r="T1785">
        <f t="shared" si="84"/>
        <v>6526393</v>
      </c>
      <c r="U1785" s="54">
        <f t="shared" si="82"/>
        <v>6526393</v>
      </c>
      <c r="V1785" s="24" t="str">
        <f t="shared" si="83"/>
        <v>NA</v>
      </c>
      <c r="W1785">
        <v>4.5999999999999996</v>
      </c>
    </row>
    <row r="1786" spans="10:23" x14ac:dyDescent="0.3">
      <c r="J1786">
        <v>3000000</v>
      </c>
      <c r="K1786">
        <v>141600000</v>
      </c>
      <c r="M1786">
        <v>700000</v>
      </c>
      <c r="N1786">
        <v>10508</v>
      </c>
      <c r="Q1786" t="s">
        <v>6682</v>
      </c>
      <c r="R1786">
        <v>25500000</v>
      </c>
      <c r="S1786">
        <v>41229</v>
      </c>
      <c r="T1786">
        <f t="shared" si="84"/>
        <v>-25458771</v>
      </c>
      <c r="U1786" s="54" t="str">
        <f t="shared" si="82"/>
        <v>NA</v>
      </c>
      <c r="V1786" s="24">
        <f t="shared" si="83"/>
        <v>-25458771</v>
      </c>
      <c r="W1786">
        <v>6.5</v>
      </c>
    </row>
    <row r="1787" spans="10:23" x14ac:dyDescent="0.3">
      <c r="J1787">
        <v>3000000</v>
      </c>
      <c r="K1787">
        <v>51100000</v>
      </c>
      <c r="M1787">
        <v>600000</v>
      </c>
      <c r="N1787">
        <v>171988</v>
      </c>
      <c r="Q1787" t="s">
        <v>6685</v>
      </c>
      <c r="R1787">
        <v>30000000</v>
      </c>
      <c r="S1787">
        <v>31655091</v>
      </c>
      <c r="T1787">
        <f t="shared" si="84"/>
        <v>1655091</v>
      </c>
      <c r="U1787" s="54">
        <f t="shared" si="82"/>
        <v>1655091</v>
      </c>
      <c r="V1787" s="24" t="str">
        <f t="shared" si="83"/>
        <v>NA</v>
      </c>
      <c r="W1787">
        <v>7.5</v>
      </c>
    </row>
    <row r="1788" spans="10:23" x14ac:dyDescent="0.3">
      <c r="J1788">
        <v>3500000</v>
      </c>
      <c r="K1788">
        <v>16501785</v>
      </c>
      <c r="M1788">
        <v>600000</v>
      </c>
      <c r="N1788">
        <v>23616</v>
      </c>
      <c r="Q1788" t="s">
        <v>6689</v>
      </c>
      <c r="R1788">
        <v>25000000</v>
      </c>
      <c r="S1788">
        <v>30012990</v>
      </c>
      <c r="T1788">
        <f t="shared" si="84"/>
        <v>5012990</v>
      </c>
      <c r="U1788" s="54">
        <f t="shared" si="82"/>
        <v>5012990</v>
      </c>
      <c r="V1788" s="24" t="str">
        <f t="shared" si="83"/>
        <v>NA</v>
      </c>
      <c r="W1788">
        <v>7.5</v>
      </c>
    </row>
    <row r="1789" spans="10:23" x14ac:dyDescent="0.3">
      <c r="J1789">
        <v>3000000</v>
      </c>
      <c r="K1789">
        <v>38168022</v>
      </c>
      <c r="M1789">
        <v>600000</v>
      </c>
      <c r="N1789">
        <v>13493</v>
      </c>
      <c r="Q1789" t="s">
        <v>6693</v>
      </c>
      <c r="R1789">
        <v>25000000</v>
      </c>
      <c r="S1789">
        <v>32368960</v>
      </c>
      <c r="T1789">
        <f t="shared" si="84"/>
        <v>7368960</v>
      </c>
      <c r="U1789" s="54">
        <f t="shared" si="82"/>
        <v>7368960</v>
      </c>
      <c r="V1789" s="24" t="str">
        <f t="shared" si="83"/>
        <v>NA</v>
      </c>
      <c r="W1789">
        <v>5.3</v>
      </c>
    </row>
    <row r="1790" spans="10:23" x14ac:dyDescent="0.3">
      <c r="J1790">
        <v>3000000</v>
      </c>
      <c r="K1790">
        <v>84749884</v>
      </c>
      <c r="M1790">
        <v>560000</v>
      </c>
      <c r="N1790">
        <v>515005</v>
      </c>
      <c r="Q1790" t="s">
        <v>6698</v>
      </c>
      <c r="R1790">
        <v>25000000</v>
      </c>
      <c r="S1790">
        <v>14500000</v>
      </c>
      <c r="T1790">
        <f t="shared" si="84"/>
        <v>-10500000</v>
      </c>
      <c r="U1790" s="54" t="str">
        <f t="shared" si="82"/>
        <v>NA</v>
      </c>
      <c r="V1790" s="24">
        <f t="shared" si="83"/>
        <v>-10500000</v>
      </c>
      <c r="W1790">
        <v>7.5</v>
      </c>
    </row>
    <row r="1791" spans="10:23" x14ac:dyDescent="0.3">
      <c r="J1791">
        <v>3000000</v>
      </c>
      <c r="K1791">
        <v>24788807</v>
      </c>
      <c r="M1791">
        <v>560000</v>
      </c>
      <c r="N1791">
        <v>2245</v>
      </c>
      <c r="Q1791" t="s">
        <v>6704</v>
      </c>
      <c r="R1791">
        <v>25000000</v>
      </c>
      <c r="S1791">
        <v>29247405</v>
      </c>
      <c r="T1791">
        <f t="shared" si="84"/>
        <v>4247405</v>
      </c>
      <c r="U1791" s="54">
        <f t="shared" si="82"/>
        <v>4247405</v>
      </c>
      <c r="V1791" s="24" t="str">
        <f t="shared" si="83"/>
        <v>NA</v>
      </c>
      <c r="W1791">
        <v>3.3</v>
      </c>
    </row>
    <row r="1792" spans="10:23" x14ac:dyDescent="0.3">
      <c r="J1792">
        <v>4000000</v>
      </c>
      <c r="K1792">
        <v>21244913</v>
      </c>
      <c r="M1792">
        <v>500000</v>
      </c>
      <c r="N1792">
        <v>334041</v>
      </c>
      <c r="Q1792" t="s">
        <v>6709</v>
      </c>
      <c r="R1792">
        <v>25000000</v>
      </c>
      <c r="S1792">
        <v>25615792</v>
      </c>
      <c r="T1792">
        <f t="shared" si="84"/>
        <v>615792</v>
      </c>
      <c r="U1792" s="54">
        <f t="shared" si="82"/>
        <v>615792</v>
      </c>
      <c r="V1792" s="24" t="str">
        <f t="shared" si="83"/>
        <v>NA</v>
      </c>
      <c r="W1792">
        <v>3.5</v>
      </c>
    </row>
    <row r="1793" spans="10:23" x14ac:dyDescent="0.3">
      <c r="J1793">
        <v>2200000</v>
      </c>
      <c r="K1793">
        <v>30000000</v>
      </c>
      <c r="M1793">
        <v>500000</v>
      </c>
      <c r="N1793">
        <v>295468</v>
      </c>
      <c r="Q1793" t="s">
        <v>6713</v>
      </c>
      <c r="R1793">
        <v>25000000</v>
      </c>
      <c r="S1793">
        <v>28341469</v>
      </c>
      <c r="T1793">
        <f t="shared" si="84"/>
        <v>3341469</v>
      </c>
      <c r="U1793" s="54">
        <f t="shared" si="82"/>
        <v>3341469</v>
      </c>
      <c r="V1793" s="24" t="str">
        <f t="shared" si="83"/>
        <v>NA</v>
      </c>
      <c r="W1793">
        <v>9.3000000000000007</v>
      </c>
    </row>
    <row r="1794" spans="10:23" x14ac:dyDescent="0.3">
      <c r="J1794">
        <v>3000000</v>
      </c>
      <c r="K1794">
        <v>20966644</v>
      </c>
      <c r="M1794">
        <v>500000</v>
      </c>
      <c r="N1794">
        <v>243347</v>
      </c>
      <c r="Q1794" t="s">
        <v>6715</v>
      </c>
      <c r="R1794">
        <v>21150000</v>
      </c>
      <c r="S1794">
        <v>25590119</v>
      </c>
      <c r="T1794">
        <f t="shared" si="84"/>
        <v>4440119</v>
      </c>
      <c r="U1794" s="54">
        <f t="shared" si="82"/>
        <v>4440119</v>
      </c>
      <c r="V1794" s="24" t="str">
        <f t="shared" si="83"/>
        <v>NA</v>
      </c>
      <c r="W1794">
        <v>4.8</v>
      </c>
    </row>
    <row r="1795" spans="10:23" x14ac:dyDescent="0.3">
      <c r="J1795">
        <v>3000000</v>
      </c>
      <c r="K1795">
        <v>64423650</v>
      </c>
      <c r="M1795">
        <v>500000</v>
      </c>
      <c r="N1795">
        <v>154077</v>
      </c>
      <c r="Q1795" t="s">
        <v>6719</v>
      </c>
      <c r="R1795">
        <v>27000000</v>
      </c>
      <c r="S1795">
        <v>24944213</v>
      </c>
      <c r="T1795">
        <f t="shared" si="84"/>
        <v>-2055787</v>
      </c>
      <c r="U1795" s="54" t="str">
        <f t="shared" ref="U1795:U1858" si="85">IF(T1795&gt;0,T1795,"NA")</f>
        <v>NA</v>
      </c>
      <c r="V1795" s="24">
        <f t="shared" ref="V1795:V1858" si="86">IF(T1795&lt;0,T1795,"NA")</f>
        <v>-2055787</v>
      </c>
      <c r="W1795">
        <v>6.9</v>
      </c>
    </row>
    <row r="1796" spans="10:23" x14ac:dyDescent="0.3">
      <c r="J1796">
        <v>3000000</v>
      </c>
      <c r="K1796">
        <v>48056940</v>
      </c>
      <c r="M1796">
        <v>500000</v>
      </c>
      <c r="N1796">
        <v>151389</v>
      </c>
      <c r="Q1796" t="s">
        <v>6721</v>
      </c>
      <c r="R1796">
        <v>25000000</v>
      </c>
      <c r="S1796">
        <v>33631221</v>
      </c>
      <c r="T1796">
        <f t="shared" ref="T1796:T1859" si="87">S1796-R1796</f>
        <v>8631221</v>
      </c>
      <c r="U1796" s="54">
        <f t="shared" si="85"/>
        <v>8631221</v>
      </c>
      <c r="V1796" s="24" t="str">
        <f t="shared" si="86"/>
        <v>NA</v>
      </c>
      <c r="W1796">
        <v>6</v>
      </c>
    </row>
    <row r="1797" spans="10:23" x14ac:dyDescent="0.3">
      <c r="J1797">
        <v>3000000</v>
      </c>
      <c r="K1797">
        <v>19184015</v>
      </c>
      <c r="M1797">
        <v>2000000</v>
      </c>
      <c r="N1797">
        <v>269061</v>
      </c>
      <c r="Q1797" t="s">
        <v>6725</v>
      </c>
      <c r="R1797">
        <v>25000000</v>
      </c>
      <c r="S1797">
        <v>37738400</v>
      </c>
      <c r="T1797">
        <f t="shared" si="87"/>
        <v>12738400</v>
      </c>
      <c r="U1797" s="54">
        <f t="shared" si="85"/>
        <v>12738400</v>
      </c>
      <c r="V1797" s="24" t="str">
        <f t="shared" si="86"/>
        <v>NA</v>
      </c>
      <c r="W1797">
        <v>7.3</v>
      </c>
    </row>
    <row r="1798" spans="10:23" x14ac:dyDescent="0.3">
      <c r="J1798">
        <v>3000000</v>
      </c>
      <c r="K1798">
        <v>24629916</v>
      </c>
      <c r="M1798">
        <v>500000</v>
      </c>
      <c r="N1798">
        <v>133778</v>
      </c>
      <c r="Q1798" t="s">
        <v>6728</v>
      </c>
      <c r="R1798">
        <v>30000000</v>
      </c>
      <c r="S1798">
        <v>21835784</v>
      </c>
      <c r="T1798">
        <f t="shared" si="87"/>
        <v>-8164216</v>
      </c>
      <c r="U1798" s="54" t="str">
        <f t="shared" si="85"/>
        <v>NA</v>
      </c>
      <c r="V1798" s="24">
        <f t="shared" si="86"/>
        <v>-8164216</v>
      </c>
      <c r="W1798">
        <v>6.6</v>
      </c>
    </row>
    <row r="1799" spans="10:23" x14ac:dyDescent="0.3">
      <c r="J1799">
        <v>3000000</v>
      </c>
      <c r="K1799">
        <v>19472057</v>
      </c>
      <c r="M1799">
        <v>500000</v>
      </c>
      <c r="N1799">
        <v>52850</v>
      </c>
      <c r="Q1799" t="s">
        <v>6733</v>
      </c>
      <c r="R1799">
        <v>23000000</v>
      </c>
      <c r="S1799">
        <v>15785632</v>
      </c>
      <c r="T1799">
        <f t="shared" si="87"/>
        <v>-7214368</v>
      </c>
      <c r="U1799" s="54" t="str">
        <f t="shared" si="85"/>
        <v>NA</v>
      </c>
      <c r="V1799" s="24">
        <f t="shared" si="86"/>
        <v>-7214368</v>
      </c>
      <c r="W1799">
        <v>7.5</v>
      </c>
    </row>
    <row r="1800" spans="10:23" x14ac:dyDescent="0.3">
      <c r="J1800">
        <v>3000000</v>
      </c>
      <c r="K1800">
        <v>27200000</v>
      </c>
      <c r="M1800">
        <v>500000</v>
      </c>
      <c r="N1800">
        <v>98017</v>
      </c>
      <c r="Q1800" t="s">
        <v>6736</v>
      </c>
      <c r="R1800">
        <v>25000000</v>
      </c>
      <c r="S1800">
        <v>21554585</v>
      </c>
      <c r="T1800">
        <f t="shared" si="87"/>
        <v>-3445415</v>
      </c>
      <c r="U1800" s="54" t="str">
        <f t="shared" si="85"/>
        <v>NA</v>
      </c>
      <c r="V1800" s="24">
        <f t="shared" si="86"/>
        <v>-3445415</v>
      </c>
      <c r="W1800">
        <v>6.9</v>
      </c>
    </row>
    <row r="1801" spans="10:23" x14ac:dyDescent="0.3">
      <c r="J1801">
        <v>3000000</v>
      </c>
      <c r="K1801">
        <v>15369573</v>
      </c>
      <c r="M1801">
        <v>500000</v>
      </c>
      <c r="N1801">
        <v>31937</v>
      </c>
      <c r="Q1801" t="s">
        <v>6738</v>
      </c>
      <c r="R1801">
        <v>25000000</v>
      </c>
      <c r="S1801">
        <v>22200000</v>
      </c>
      <c r="T1801">
        <f t="shared" si="87"/>
        <v>-2800000</v>
      </c>
      <c r="U1801" s="54" t="str">
        <f t="shared" si="85"/>
        <v>NA</v>
      </c>
      <c r="V1801" s="24">
        <f t="shared" si="86"/>
        <v>-2800000</v>
      </c>
      <c r="W1801">
        <v>6.8</v>
      </c>
    </row>
    <row r="1802" spans="10:23" x14ac:dyDescent="0.3">
      <c r="J1802">
        <v>2500000</v>
      </c>
      <c r="K1802">
        <v>15935068</v>
      </c>
      <c r="M1802">
        <v>500000</v>
      </c>
      <c r="N1802">
        <v>13134</v>
      </c>
      <c r="Q1802" t="s">
        <v>6741</v>
      </c>
      <c r="R1802">
        <v>25000000</v>
      </c>
      <c r="S1802">
        <v>80014842</v>
      </c>
      <c r="T1802">
        <f t="shared" si="87"/>
        <v>55014842</v>
      </c>
      <c r="U1802" s="54">
        <f t="shared" si="85"/>
        <v>55014842</v>
      </c>
      <c r="V1802" s="24" t="str">
        <f t="shared" si="86"/>
        <v>NA</v>
      </c>
      <c r="W1802">
        <v>6.3</v>
      </c>
    </row>
    <row r="1803" spans="10:23" x14ac:dyDescent="0.3">
      <c r="J1803">
        <v>3000000</v>
      </c>
      <c r="K1803">
        <v>11694528</v>
      </c>
      <c r="M1803">
        <v>500000</v>
      </c>
      <c r="N1803">
        <v>237301</v>
      </c>
      <c r="Q1803" t="s">
        <v>6743</v>
      </c>
      <c r="R1803">
        <v>25000000</v>
      </c>
      <c r="S1803">
        <v>23527955</v>
      </c>
      <c r="T1803">
        <f t="shared" si="87"/>
        <v>-1472045</v>
      </c>
      <c r="U1803" s="54" t="str">
        <f t="shared" si="85"/>
        <v>NA</v>
      </c>
      <c r="V1803" s="24">
        <f t="shared" si="86"/>
        <v>-1472045</v>
      </c>
      <c r="W1803">
        <v>6.4</v>
      </c>
    </row>
    <row r="1804" spans="10:23" x14ac:dyDescent="0.3">
      <c r="J1804">
        <v>3000000</v>
      </c>
      <c r="K1804">
        <v>10017041</v>
      </c>
      <c r="M1804">
        <v>500000</v>
      </c>
      <c r="N1804">
        <v>12055</v>
      </c>
      <c r="Q1804" t="s">
        <v>6747</v>
      </c>
      <c r="R1804">
        <v>25000000</v>
      </c>
      <c r="S1804">
        <v>24042490</v>
      </c>
      <c r="T1804">
        <f t="shared" si="87"/>
        <v>-957510</v>
      </c>
      <c r="U1804" s="54" t="str">
        <f t="shared" si="85"/>
        <v>NA</v>
      </c>
      <c r="V1804" s="24">
        <f t="shared" si="86"/>
        <v>-957510</v>
      </c>
      <c r="W1804">
        <v>5.6</v>
      </c>
    </row>
    <row r="1805" spans="10:23" x14ac:dyDescent="0.3">
      <c r="J1805">
        <v>3000000</v>
      </c>
      <c r="K1805">
        <v>7059537</v>
      </c>
      <c r="M1805">
        <v>500000</v>
      </c>
      <c r="N1805">
        <v>1332</v>
      </c>
      <c r="Q1805" t="s">
        <v>6750</v>
      </c>
      <c r="R1805">
        <v>25000000</v>
      </c>
      <c r="S1805">
        <v>22466994</v>
      </c>
      <c r="T1805">
        <f t="shared" si="87"/>
        <v>-2533006</v>
      </c>
      <c r="U1805" s="54" t="str">
        <f t="shared" si="85"/>
        <v>NA</v>
      </c>
      <c r="V1805" s="24">
        <f t="shared" si="86"/>
        <v>-2533006</v>
      </c>
      <c r="W1805">
        <v>6.3</v>
      </c>
    </row>
    <row r="1806" spans="10:23" x14ac:dyDescent="0.3">
      <c r="J1806">
        <v>3000000</v>
      </c>
      <c r="K1806">
        <v>8114507</v>
      </c>
      <c r="M1806">
        <v>500000</v>
      </c>
      <c r="N1806">
        <v>21199</v>
      </c>
      <c r="Q1806" t="s">
        <v>6753</v>
      </c>
      <c r="R1806">
        <v>25000000</v>
      </c>
      <c r="S1806">
        <v>17791031</v>
      </c>
      <c r="T1806">
        <f t="shared" si="87"/>
        <v>-7208969</v>
      </c>
      <c r="U1806" s="54" t="str">
        <f t="shared" si="85"/>
        <v>NA</v>
      </c>
      <c r="V1806" s="24">
        <f t="shared" si="86"/>
        <v>-7208969</v>
      </c>
      <c r="W1806">
        <v>7.3</v>
      </c>
    </row>
    <row r="1807" spans="10:23" x14ac:dyDescent="0.3">
      <c r="J1807">
        <v>3000000</v>
      </c>
      <c r="K1807">
        <v>7888703</v>
      </c>
      <c r="M1807">
        <v>2000000</v>
      </c>
      <c r="N1807">
        <v>768045</v>
      </c>
      <c r="Q1807" t="s">
        <v>6756</v>
      </c>
      <c r="R1807">
        <v>25000000</v>
      </c>
      <c r="S1807">
        <v>17718223</v>
      </c>
      <c r="T1807">
        <f t="shared" si="87"/>
        <v>-7281777</v>
      </c>
      <c r="U1807" s="54" t="str">
        <f t="shared" si="85"/>
        <v>NA</v>
      </c>
      <c r="V1807" s="24">
        <f t="shared" si="86"/>
        <v>-7281777</v>
      </c>
      <c r="W1807">
        <v>6.6</v>
      </c>
    </row>
    <row r="1808" spans="10:23" x14ac:dyDescent="0.3">
      <c r="J1808">
        <v>3000000</v>
      </c>
      <c r="K1808">
        <v>7282851</v>
      </c>
      <c r="M1808">
        <v>450000</v>
      </c>
      <c r="N1808">
        <v>379122</v>
      </c>
      <c r="Q1808" t="s">
        <v>6761</v>
      </c>
      <c r="R1808">
        <v>13000000</v>
      </c>
      <c r="S1808">
        <v>15361537</v>
      </c>
      <c r="T1808">
        <f t="shared" si="87"/>
        <v>2361537</v>
      </c>
      <c r="U1808" s="54">
        <f t="shared" si="85"/>
        <v>2361537</v>
      </c>
      <c r="V1808" s="24" t="str">
        <f t="shared" si="86"/>
        <v>NA</v>
      </c>
      <c r="W1808">
        <v>4.5999999999999996</v>
      </c>
    </row>
    <row r="1809" spans="10:23" x14ac:dyDescent="0.3">
      <c r="J1809">
        <v>3000000</v>
      </c>
      <c r="K1809">
        <v>5844929</v>
      </c>
      <c r="M1809">
        <v>500000</v>
      </c>
      <c r="N1809">
        <v>23000</v>
      </c>
      <c r="Q1809" t="s">
        <v>6767</v>
      </c>
      <c r="R1809">
        <v>26000000</v>
      </c>
      <c r="S1809">
        <v>16647384</v>
      </c>
      <c r="T1809">
        <f t="shared" si="87"/>
        <v>-9352616</v>
      </c>
      <c r="U1809" s="54" t="str">
        <f t="shared" si="85"/>
        <v>NA</v>
      </c>
      <c r="V1809" s="24">
        <f t="shared" si="86"/>
        <v>-9352616</v>
      </c>
      <c r="W1809">
        <v>5.0999999999999996</v>
      </c>
    </row>
    <row r="1810" spans="10:23" x14ac:dyDescent="0.3">
      <c r="J1810">
        <v>1900000</v>
      </c>
      <c r="K1810">
        <v>4170647</v>
      </c>
      <c r="M1810">
        <v>25000000</v>
      </c>
      <c r="N1810">
        <v>9910</v>
      </c>
      <c r="Q1810" t="s">
        <v>6770</v>
      </c>
      <c r="R1810">
        <v>25000000</v>
      </c>
      <c r="S1810">
        <v>16118077</v>
      </c>
      <c r="T1810">
        <f t="shared" si="87"/>
        <v>-8881923</v>
      </c>
      <c r="U1810" s="54" t="str">
        <f t="shared" si="85"/>
        <v>NA</v>
      </c>
      <c r="V1810" s="24">
        <f t="shared" si="86"/>
        <v>-8881923</v>
      </c>
      <c r="W1810">
        <v>5.6</v>
      </c>
    </row>
    <row r="1811" spans="10:23" x14ac:dyDescent="0.3">
      <c r="J1811">
        <v>3000000</v>
      </c>
      <c r="K1811">
        <v>4142507</v>
      </c>
      <c r="M1811">
        <v>1066167</v>
      </c>
      <c r="N1811">
        <v>258113</v>
      </c>
      <c r="Q1811" t="s">
        <v>6773</v>
      </c>
      <c r="R1811">
        <v>25000000</v>
      </c>
      <c r="S1811">
        <v>15091542</v>
      </c>
      <c r="T1811">
        <f t="shared" si="87"/>
        <v>-9908458</v>
      </c>
      <c r="U1811" s="54" t="str">
        <f t="shared" si="85"/>
        <v>NA</v>
      </c>
      <c r="V1811" s="24">
        <f t="shared" si="86"/>
        <v>-9908458</v>
      </c>
      <c r="W1811">
        <v>5.3</v>
      </c>
    </row>
    <row r="1812" spans="10:23" x14ac:dyDescent="0.3">
      <c r="J1812">
        <v>3000000</v>
      </c>
      <c r="K1812">
        <v>4109095</v>
      </c>
      <c r="M1812">
        <v>100000</v>
      </c>
      <c r="N1812">
        <v>11798</v>
      </c>
      <c r="Q1812" t="s">
        <v>6778</v>
      </c>
      <c r="R1812">
        <v>16000000</v>
      </c>
      <c r="S1812">
        <v>15045676</v>
      </c>
      <c r="T1812">
        <f t="shared" si="87"/>
        <v>-954324</v>
      </c>
      <c r="U1812" s="54" t="str">
        <f t="shared" si="85"/>
        <v>NA</v>
      </c>
      <c r="V1812" s="24">
        <f t="shared" si="86"/>
        <v>-954324</v>
      </c>
      <c r="W1812">
        <v>5.6</v>
      </c>
    </row>
    <row r="1813" spans="10:23" x14ac:dyDescent="0.3">
      <c r="J1813">
        <v>3000000</v>
      </c>
      <c r="K1813">
        <v>3902679</v>
      </c>
      <c r="M1813">
        <v>400000</v>
      </c>
      <c r="N1813">
        <v>126387</v>
      </c>
      <c r="Q1813" t="s">
        <v>6782</v>
      </c>
      <c r="R1813">
        <v>8000000</v>
      </c>
      <c r="S1813">
        <v>17427926</v>
      </c>
      <c r="T1813">
        <f t="shared" si="87"/>
        <v>9427926</v>
      </c>
      <c r="U1813" s="54">
        <f t="shared" si="85"/>
        <v>9427926</v>
      </c>
      <c r="V1813" s="24" t="str">
        <f t="shared" si="86"/>
        <v>NA</v>
      </c>
      <c r="W1813">
        <v>5.9</v>
      </c>
    </row>
    <row r="1814" spans="10:23" x14ac:dyDescent="0.3">
      <c r="J1814">
        <v>3000000</v>
      </c>
      <c r="K1814">
        <v>3559990</v>
      </c>
      <c r="M1814">
        <v>6000000</v>
      </c>
      <c r="N1814">
        <v>12843</v>
      </c>
      <c r="Q1814" t="s">
        <v>6787</v>
      </c>
      <c r="R1814">
        <v>25000000</v>
      </c>
      <c r="S1814">
        <v>14983572</v>
      </c>
      <c r="T1814">
        <f t="shared" si="87"/>
        <v>-10016428</v>
      </c>
      <c r="U1814" s="54" t="str">
        <f t="shared" si="85"/>
        <v>NA</v>
      </c>
      <c r="V1814" s="24">
        <f t="shared" si="86"/>
        <v>-10016428</v>
      </c>
      <c r="W1814">
        <v>4.7</v>
      </c>
    </row>
    <row r="1815" spans="10:23" x14ac:dyDescent="0.3">
      <c r="J1815">
        <v>3000000</v>
      </c>
      <c r="K1815">
        <v>3105269</v>
      </c>
      <c r="M1815">
        <v>450000</v>
      </c>
      <c r="N1815">
        <v>34151</v>
      </c>
      <c r="Q1815" t="s">
        <v>6790</v>
      </c>
      <c r="R1815">
        <v>25000000</v>
      </c>
      <c r="S1815">
        <v>14637490</v>
      </c>
      <c r="T1815">
        <f t="shared" si="87"/>
        <v>-10362510</v>
      </c>
      <c r="U1815" s="54" t="str">
        <f t="shared" si="85"/>
        <v>NA</v>
      </c>
      <c r="V1815" s="24">
        <f t="shared" si="86"/>
        <v>-10362510</v>
      </c>
      <c r="W1815">
        <v>4.8</v>
      </c>
    </row>
    <row r="1816" spans="10:23" x14ac:dyDescent="0.3">
      <c r="J1816">
        <v>2900000</v>
      </c>
      <c r="K1816">
        <v>5595428</v>
      </c>
      <c r="M1816">
        <v>1750211</v>
      </c>
      <c r="N1816">
        <v>1523883</v>
      </c>
      <c r="Q1816" t="s">
        <v>6794</v>
      </c>
      <c r="R1816">
        <v>25000000</v>
      </c>
      <c r="S1816">
        <v>14589444</v>
      </c>
      <c r="T1816">
        <f t="shared" si="87"/>
        <v>-10410556</v>
      </c>
      <c r="U1816" s="54" t="str">
        <f t="shared" si="85"/>
        <v>NA</v>
      </c>
      <c r="V1816" s="24">
        <f t="shared" si="86"/>
        <v>-10410556</v>
      </c>
      <c r="W1816">
        <v>6.8</v>
      </c>
    </row>
    <row r="1817" spans="10:23" x14ac:dyDescent="0.3">
      <c r="J1817">
        <v>1500000</v>
      </c>
      <c r="K1817">
        <v>3123749</v>
      </c>
      <c r="M1817">
        <v>300000</v>
      </c>
      <c r="N1817">
        <v>255352</v>
      </c>
      <c r="Q1817" t="s">
        <v>6799</v>
      </c>
      <c r="R1817">
        <v>25000000</v>
      </c>
      <c r="S1817">
        <v>14095303</v>
      </c>
      <c r="T1817">
        <f t="shared" si="87"/>
        <v>-10904697</v>
      </c>
      <c r="U1817" s="54" t="str">
        <f t="shared" si="85"/>
        <v>NA</v>
      </c>
      <c r="V1817" s="24">
        <f t="shared" si="86"/>
        <v>-10904697</v>
      </c>
      <c r="W1817">
        <v>5.4</v>
      </c>
    </row>
    <row r="1818" spans="10:23" x14ac:dyDescent="0.3">
      <c r="J1818">
        <v>2200000</v>
      </c>
      <c r="K1818">
        <v>3645438</v>
      </c>
      <c r="M1818">
        <v>300000</v>
      </c>
      <c r="N1818">
        <v>16892</v>
      </c>
      <c r="Q1818" t="s">
        <v>6804</v>
      </c>
      <c r="R1818">
        <v>25000000</v>
      </c>
      <c r="S1818">
        <v>13973532</v>
      </c>
      <c r="T1818">
        <f t="shared" si="87"/>
        <v>-11026468</v>
      </c>
      <c r="U1818" s="54" t="str">
        <f t="shared" si="85"/>
        <v>NA</v>
      </c>
      <c r="V1818" s="24">
        <f t="shared" si="86"/>
        <v>-11026468</v>
      </c>
      <c r="W1818">
        <v>5.0999999999999996</v>
      </c>
    </row>
    <row r="1819" spans="10:23" x14ac:dyDescent="0.3">
      <c r="J1819">
        <v>8000000</v>
      </c>
      <c r="K1819">
        <v>22201636</v>
      </c>
      <c r="M1819">
        <v>160000</v>
      </c>
      <c r="N1819">
        <v>12438</v>
      </c>
      <c r="Q1819" t="s">
        <v>6807</v>
      </c>
      <c r="R1819">
        <v>30000000</v>
      </c>
      <c r="S1819">
        <v>1865774</v>
      </c>
      <c r="T1819">
        <f t="shared" si="87"/>
        <v>-28134226</v>
      </c>
      <c r="U1819" s="54" t="str">
        <f t="shared" si="85"/>
        <v>NA</v>
      </c>
      <c r="V1819" s="24">
        <f t="shared" si="86"/>
        <v>-28134226</v>
      </c>
      <c r="W1819">
        <v>7</v>
      </c>
    </row>
    <row r="1820" spans="10:23" x14ac:dyDescent="0.3">
      <c r="J1820">
        <v>2883848</v>
      </c>
      <c r="K1820">
        <v>25000000</v>
      </c>
      <c r="M1820">
        <v>300000</v>
      </c>
      <c r="N1820">
        <v>40542</v>
      </c>
      <c r="Q1820" t="s">
        <v>6810</v>
      </c>
      <c r="R1820">
        <v>25000000</v>
      </c>
      <c r="S1820">
        <v>18860403</v>
      </c>
      <c r="T1820">
        <f t="shared" si="87"/>
        <v>-6139597</v>
      </c>
      <c r="U1820" s="54" t="str">
        <f t="shared" si="85"/>
        <v>NA</v>
      </c>
      <c r="V1820" s="24">
        <f t="shared" si="86"/>
        <v>-6139597</v>
      </c>
      <c r="W1820">
        <v>4</v>
      </c>
    </row>
    <row r="1821" spans="10:23" x14ac:dyDescent="0.3">
      <c r="J1821">
        <v>2800000</v>
      </c>
      <c r="K1821">
        <v>19170001</v>
      </c>
      <c r="M1821">
        <v>200000</v>
      </c>
      <c r="N1821">
        <v>5199</v>
      </c>
      <c r="Q1821" t="s">
        <v>6812</v>
      </c>
      <c r="R1821">
        <v>25000000</v>
      </c>
      <c r="S1821">
        <v>13038660</v>
      </c>
      <c r="T1821">
        <f t="shared" si="87"/>
        <v>-11961340</v>
      </c>
      <c r="U1821" s="54" t="str">
        <f t="shared" si="85"/>
        <v>NA</v>
      </c>
      <c r="V1821" s="24">
        <f t="shared" si="86"/>
        <v>-11961340</v>
      </c>
      <c r="W1821">
        <v>7.3</v>
      </c>
    </row>
    <row r="1822" spans="10:23" x14ac:dyDescent="0.3">
      <c r="J1822">
        <v>2800000</v>
      </c>
      <c r="K1822">
        <v>22202612</v>
      </c>
      <c r="M1822">
        <v>300000</v>
      </c>
      <c r="N1822">
        <v>2468</v>
      </c>
      <c r="Q1822" t="s">
        <v>6816</v>
      </c>
      <c r="R1822">
        <v>25000000</v>
      </c>
      <c r="S1822">
        <v>28831145</v>
      </c>
      <c r="T1822">
        <f t="shared" si="87"/>
        <v>3831145</v>
      </c>
      <c r="U1822" s="54">
        <f t="shared" si="85"/>
        <v>3831145</v>
      </c>
      <c r="V1822" s="24" t="str">
        <f t="shared" si="86"/>
        <v>NA</v>
      </c>
      <c r="W1822">
        <v>6.8</v>
      </c>
    </row>
    <row r="1823" spans="10:23" x14ac:dyDescent="0.3">
      <c r="J1823">
        <v>2800000</v>
      </c>
      <c r="K1823">
        <v>86300000</v>
      </c>
      <c r="M1823">
        <v>250000</v>
      </c>
      <c r="N1823">
        <v>212285</v>
      </c>
      <c r="Q1823" t="s">
        <v>6819</v>
      </c>
      <c r="R1823">
        <v>25000000</v>
      </c>
      <c r="S1823">
        <v>11538204</v>
      </c>
      <c r="T1823">
        <f t="shared" si="87"/>
        <v>-13461796</v>
      </c>
      <c r="U1823" s="54" t="str">
        <f t="shared" si="85"/>
        <v>NA</v>
      </c>
      <c r="V1823" s="24">
        <f t="shared" si="86"/>
        <v>-13461796</v>
      </c>
      <c r="W1823">
        <v>7</v>
      </c>
    </row>
    <row r="1824" spans="10:23" x14ac:dyDescent="0.3">
      <c r="J1824">
        <v>2700000</v>
      </c>
      <c r="K1824">
        <v>9054736</v>
      </c>
      <c r="M1824">
        <v>250000</v>
      </c>
      <c r="N1824">
        <v>203134</v>
      </c>
      <c r="Q1824" t="s">
        <v>6821</v>
      </c>
      <c r="R1824">
        <v>25000000</v>
      </c>
      <c r="S1824">
        <v>11008432</v>
      </c>
      <c r="T1824">
        <f t="shared" si="87"/>
        <v>-13991568</v>
      </c>
      <c r="U1824" s="54" t="str">
        <f t="shared" si="85"/>
        <v>NA</v>
      </c>
      <c r="V1824" s="24">
        <f t="shared" si="86"/>
        <v>-13991568</v>
      </c>
      <c r="W1824">
        <v>7.1</v>
      </c>
    </row>
    <row r="1825" spans="10:23" x14ac:dyDescent="0.3">
      <c r="J1825">
        <v>2600000</v>
      </c>
      <c r="K1825">
        <v>119500000</v>
      </c>
      <c r="M1825">
        <v>250000</v>
      </c>
      <c r="N1825">
        <v>177840</v>
      </c>
      <c r="Q1825" t="s">
        <v>6823</v>
      </c>
      <c r="R1825">
        <v>26000000</v>
      </c>
      <c r="S1825">
        <v>12188642</v>
      </c>
      <c r="T1825">
        <f t="shared" si="87"/>
        <v>-13811358</v>
      </c>
      <c r="U1825" s="54" t="str">
        <f t="shared" si="85"/>
        <v>NA</v>
      </c>
      <c r="V1825" s="24">
        <f t="shared" si="86"/>
        <v>-13811358</v>
      </c>
      <c r="W1825">
        <v>6.9</v>
      </c>
    </row>
    <row r="1826" spans="10:23" x14ac:dyDescent="0.3">
      <c r="J1826">
        <v>1800000</v>
      </c>
      <c r="K1826">
        <v>32600000</v>
      </c>
      <c r="M1826">
        <v>250000</v>
      </c>
      <c r="N1826">
        <v>49494</v>
      </c>
      <c r="Q1826" t="s">
        <v>6828</v>
      </c>
      <c r="R1826">
        <v>25000000</v>
      </c>
      <c r="S1826">
        <v>11100000</v>
      </c>
      <c r="T1826">
        <f t="shared" si="87"/>
        <v>-13900000</v>
      </c>
      <c r="U1826" s="54" t="str">
        <f t="shared" si="85"/>
        <v>NA</v>
      </c>
      <c r="V1826" s="24">
        <f t="shared" si="86"/>
        <v>-13900000</v>
      </c>
      <c r="W1826">
        <v>7.3</v>
      </c>
    </row>
    <row r="1827" spans="10:23" x14ac:dyDescent="0.3">
      <c r="J1827">
        <v>2600000</v>
      </c>
      <c r="K1827">
        <v>3130592</v>
      </c>
      <c r="M1827">
        <v>250000</v>
      </c>
      <c r="N1827">
        <v>18195</v>
      </c>
      <c r="Q1827" t="s">
        <v>6832</v>
      </c>
      <c r="R1827">
        <v>25000000</v>
      </c>
      <c r="S1827">
        <v>13651662</v>
      </c>
      <c r="T1827">
        <f t="shared" si="87"/>
        <v>-11348338</v>
      </c>
      <c r="U1827" s="54" t="str">
        <f t="shared" si="85"/>
        <v>NA</v>
      </c>
      <c r="V1827" s="24">
        <f t="shared" si="86"/>
        <v>-11348338</v>
      </c>
      <c r="W1827">
        <v>8.1999999999999993</v>
      </c>
    </row>
    <row r="1828" spans="10:23" x14ac:dyDescent="0.3">
      <c r="J1828">
        <v>2500000</v>
      </c>
      <c r="K1828">
        <v>40041683</v>
      </c>
      <c r="M1828">
        <v>225000</v>
      </c>
      <c r="N1828">
        <v>111300</v>
      </c>
      <c r="Q1828" t="s">
        <v>6834</v>
      </c>
      <c r="R1828">
        <v>28000000</v>
      </c>
      <c r="S1828">
        <v>11030963</v>
      </c>
      <c r="T1828">
        <f t="shared" si="87"/>
        <v>-16969037</v>
      </c>
      <c r="U1828" s="54" t="str">
        <f t="shared" si="85"/>
        <v>NA</v>
      </c>
      <c r="V1828" s="24">
        <f t="shared" si="86"/>
        <v>-16969037</v>
      </c>
      <c r="W1828">
        <v>7.1</v>
      </c>
    </row>
    <row r="1829" spans="10:23" x14ac:dyDescent="0.3">
      <c r="J1829">
        <v>2500000</v>
      </c>
      <c r="K1829">
        <v>33349949</v>
      </c>
      <c r="M1829">
        <v>200000</v>
      </c>
      <c r="N1829">
        <v>78030</v>
      </c>
      <c r="Q1829" t="s">
        <v>6836</v>
      </c>
      <c r="R1829">
        <v>25000000</v>
      </c>
      <c r="S1829">
        <v>10769960</v>
      </c>
      <c r="T1829">
        <f t="shared" si="87"/>
        <v>-14230040</v>
      </c>
      <c r="U1829" s="54" t="str">
        <f t="shared" si="85"/>
        <v>NA</v>
      </c>
      <c r="V1829" s="24">
        <f t="shared" si="86"/>
        <v>-14230040</v>
      </c>
      <c r="W1829">
        <v>7.7</v>
      </c>
    </row>
    <row r="1830" spans="10:23" x14ac:dyDescent="0.3">
      <c r="J1830">
        <v>2500000</v>
      </c>
      <c r="K1830">
        <v>14400000</v>
      </c>
      <c r="M1830">
        <v>200000</v>
      </c>
      <c r="N1830">
        <v>174682</v>
      </c>
      <c r="Q1830" t="s">
        <v>6840</v>
      </c>
      <c r="R1830">
        <v>25000000</v>
      </c>
      <c r="S1830">
        <v>10911750</v>
      </c>
      <c r="T1830">
        <f t="shared" si="87"/>
        <v>-14088250</v>
      </c>
      <c r="U1830" s="54" t="str">
        <f t="shared" si="85"/>
        <v>NA</v>
      </c>
      <c r="V1830" s="24">
        <f t="shared" si="86"/>
        <v>-14088250</v>
      </c>
      <c r="W1830">
        <v>6.5</v>
      </c>
    </row>
    <row r="1831" spans="10:23" x14ac:dyDescent="0.3">
      <c r="J1831">
        <v>2500000</v>
      </c>
      <c r="K1831">
        <v>32230907</v>
      </c>
      <c r="M1831">
        <v>200000</v>
      </c>
      <c r="N1831">
        <v>1111</v>
      </c>
      <c r="Q1831" t="s">
        <v>6842</v>
      </c>
      <c r="R1831">
        <v>25000000</v>
      </c>
      <c r="S1831">
        <v>10719367</v>
      </c>
      <c r="T1831">
        <f t="shared" si="87"/>
        <v>-14280633</v>
      </c>
      <c r="U1831" s="54" t="str">
        <f t="shared" si="85"/>
        <v>NA</v>
      </c>
      <c r="V1831" s="24">
        <f t="shared" si="86"/>
        <v>-14280633</v>
      </c>
      <c r="W1831">
        <v>4.9000000000000004</v>
      </c>
    </row>
    <row r="1832" spans="10:23" x14ac:dyDescent="0.3">
      <c r="J1832">
        <v>2500000</v>
      </c>
      <c r="K1832">
        <v>6401336</v>
      </c>
      <c r="M1832">
        <v>1200000</v>
      </c>
      <c r="N1832">
        <v>110720</v>
      </c>
      <c r="Q1832" t="s">
        <v>6844</v>
      </c>
      <c r="R1832">
        <v>25000000</v>
      </c>
      <c r="S1832">
        <v>10114315</v>
      </c>
      <c r="T1832">
        <f t="shared" si="87"/>
        <v>-14885685</v>
      </c>
      <c r="U1832" s="54" t="str">
        <f t="shared" si="85"/>
        <v>NA</v>
      </c>
      <c r="V1832" s="24">
        <f t="shared" si="86"/>
        <v>-14885685</v>
      </c>
      <c r="W1832">
        <v>6.4</v>
      </c>
    </row>
    <row r="1833" spans="10:23" x14ac:dyDescent="0.3">
      <c r="J1833">
        <v>2500000</v>
      </c>
      <c r="K1833">
        <v>26781723</v>
      </c>
      <c r="M1833">
        <v>160000</v>
      </c>
      <c r="N1833">
        <v>155984</v>
      </c>
      <c r="Q1833" t="s">
        <v>6850</v>
      </c>
      <c r="R1833">
        <v>14000000</v>
      </c>
      <c r="S1833">
        <v>49122319</v>
      </c>
      <c r="T1833">
        <f t="shared" si="87"/>
        <v>35122319</v>
      </c>
      <c r="U1833" s="54">
        <f t="shared" si="85"/>
        <v>35122319</v>
      </c>
      <c r="V1833" s="24" t="str">
        <f t="shared" si="86"/>
        <v>NA</v>
      </c>
      <c r="W1833">
        <v>5.9</v>
      </c>
    </row>
    <row r="1834" spans="10:23" x14ac:dyDescent="0.3">
      <c r="J1834">
        <v>2500000</v>
      </c>
      <c r="K1834">
        <v>5400000</v>
      </c>
      <c r="M1834">
        <v>150000</v>
      </c>
      <c r="N1834">
        <v>4914</v>
      </c>
      <c r="Q1834" t="s">
        <v>6855</v>
      </c>
      <c r="R1834">
        <v>25000000</v>
      </c>
      <c r="S1834">
        <v>10070000</v>
      </c>
      <c r="T1834">
        <f t="shared" si="87"/>
        <v>-14930000</v>
      </c>
      <c r="U1834" s="54" t="str">
        <f t="shared" si="85"/>
        <v>NA</v>
      </c>
      <c r="V1834" s="24">
        <f t="shared" si="86"/>
        <v>-14930000</v>
      </c>
      <c r="W1834">
        <v>6.2</v>
      </c>
    </row>
    <row r="1835" spans="10:23" x14ac:dyDescent="0.3">
      <c r="J1835">
        <v>2500000</v>
      </c>
      <c r="K1835">
        <v>3325638</v>
      </c>
      <c r="M1835">
        <v>150000</v>
      </c>
      <c r="N1835">
        <v>5858</v>
      </c>
      <c r="Q1835" t="s">
        <v>6859</v>
      </c>
      <c r="R1835">
        <v>25000000</v>
      </c>
      <c r="S1835">
        <v>10324441</v>
      </c>
      <c r="T1835">
        <f t="shared" si="87"/>
        <v>-14675559</v>
      </c>
      <c r="U1835" s="54" t="str">
        <f t="shared" si="85"/>
        <v>NA</v>
      </c>
      <c r="V1835" s="24">
        <f t="shared" si="86"/>
        <v>-14675559</v>
      </c>
      <c r="W1835">
        <v>5.8</v>
      </c>
    </row>
    <row r="1836" spans="10:23" x14ac:dyDescent="0.3">
      <c r="J1836">
        <v>2500000</v>
      </c>
      <c r="K1836">
        <v>6851969</v>
      </c>
      <c r="M1836">
        <v>200000</v>
      </c>
      <c r="N1836">
        <v>59379</v>
      </c>
      <c r="Q1836" t="s">
        <v>6862</v>
      </c>
      <c r="R1836">
        <v>25000000</v>
      </c>
      <c r="S1836">
        <v>7156933</v>
      </c>
      <c r="T1836">
        <f t="shared" si="87"/>
        <v>-17843067</v>
      </c>
      <c r="U1836" s="54" t="str">
        <f t="shared" si="85"/>
        <v>NA</v>
      </c>
      <c r="V1836" s="24">
        <f t="shared" si="86"/>
        <v>-17843067</v>
      </c>
      <c r="W1836">
        <v>6.7</v>
      </c>
    </row>
    <row r="1837" spans="10:23" x14ac:dyDescent="0.3">
      <c r="J1837">
        <v>34000</v>
      </c>
      <c r="K1837">
        <v>333658</v>
      </c>
      <c r="M1837">
        <v>60000</v>
      </c>
      <c r="N1837">
        <v>40557</v>
      </c>
      <c r="Q1837" t="s">
        <v>6865</v>
      </c>
      <c r="R1837">
        <v>17000000</v>
      </c>
      <c r="S1837">
        <v>9286314</v>
      </c>
      <c r="T1837">
        <f t="shared" si="87"/>
        <v>-7713686</v>
      </c>
      <c r="U1837" s="54" t="str">
        <f t="shared" si="85"/>
        <v>NA</v>
      </c>
      <c r="V1837" s="24">
        <f t="shared" si="86"/>
        <v>-7713686</v>
      </c>
      <c r="W1837">
        <v>5.9</v>
      </c>
    </row>
    <row r="1838" spans="10:23" x14ac:dyDescent="0.3">
      <c r="J1838">
        <v>2500000</v>
      </c>
      <c r="K1838">
        <v>12995673</v>
      </c>
      <c r="M1838">
        <v>70000</v>
      </c>
      <c r="N1838">
        <v>30084</v>
      </c>
      <c r="Q1838" t="s">
        <v>6871</v>
      </c>
      <c r="R1838">
        <v>25000000</v>
      </c>
      <c r="S1838">
        <v>56692</v>
      </c>
      <c r="T1838">
        <f t="shared" si="87"/>
        <v>-24943308</v>
      </c>
      <c r="U1838" s="54" t="str">
        <f t="shared" si="85"/>
        <v>NA</v>
      </c>
      <c r="V1838" s="24">
        <f t="shared" si="86"/>
        <v>-24943308</v>
      </c>
      <c r="W1838">
        <v>7.3</v>
      </c>
    </row>
    <row r="1839" spans="10:23" x14ac:dyDescent="0.3">
      <c r="J1839">
        <v>2400000</v>
      </c>
      <c r="K1839">
        <v>5731103</v>
      </c>
      <c r="M1839">
        <v>27000</v>
      </c>
      <c r="N1839">
        <v>8231</v>
      </c>
      <c r="Q1839" t="s">
        <v>6874</v>
      </c>
      <c r="R1839">
        <v>25000000</v>
      </c>
      <c r="S1839">
        <v>5654777</v>
      </c>
      <c r="T1839">
        <f t="shared" si="87"/>
        <v>-19345223</v>
      </c>
      <c r="U1839" s="54" t="str">
        <f t="shared" si="85"/>
        <v>NA</v>
      </c>
      <c r="V1839" s="24">
        <f t="shared" si="86"/>
        <v>-19345223</v>
      </c>
      <c r="W1839">
        <v>4.0999999999999996</v>
      </c>
    </row>
    <row r="1840" spans="10:23" x14ac:dyDescent="0.3">
      <c r="J1840">
        <v>2280000</v>
      </c>
      <c r="K1840">
        <v>76400000</v>
      </c>
      <c r="M1840">
        <v>1000000</v>
      </c>
      <c r="N1840">
        <v>94596</v>
      </c>
      <c r="Q1840" t="s">
        <v>6878</v>
      </c>
      <c r="R1840">
        <v>25000000</v>
      </c>
      <c r="S1840">
        <v>5516708</v>
      </c>
      <c r="T1840">
        <f t="shared" si="87"/>
        <v>-19483292</v>
      </c>
      <c r="U1840" s="54" t="str">
        <f t="shared" si="85"/>
        <v>NA</v>
      </c>
      <c r="V1840" s="24">
        <f t="shared" si="86"/>
        <v>-19483292</v>
      </c>
      <c r="W1840">
        <v>4.9000000000000004</v>
      </c>
    </row>
    <row r="1841" spans="10:23" x14ac:dyDescent="0.3">
      <c r="J1841">
        <v>4000000</v>
      </c>
      <c r="K1841">
        <v>36200000</v>
      </c>
      <c r="M1841">
        <v>9000</v>
      </c>
      <c r="N1841">
        <v>4584</v>
      </c>
      <c r="Q1841" t="s">
        <v>6881</v>
      </c>
      <c r="R1841">
        <v>25000000</v>
      </c>
      <c r="S1841">
        <v>5128124</v>
      </c>
      <c r="T1841">
        <f t="shared" si="87"/>
        <v>-19871876</v>
      </c>
      <c r="U1841" s="54" t="str">
        <f t="shared" si="85"/>
        <v>NA</v>
      </c>
      <c r="V1841" s="24">
        <f t="shared" si="86"/>
        <v>-19871876</v>
      </c>
      <c r="W1841">
        <v>7.9</v>
      </c>
    </row>
    <row r="1842" spans="10:23" x14ac:dyDescent="0.3">
      <c r="J1842">
        <v>2200000</v>
      </c>
      <c r="K1842">
        <v>21300000</v>
      </c>
      <c r="Q1842" t="s">
        <v>6884</v>
      </c>
      <c r="R1842">
        <v>25000000</v>
      </c>
      <c r="S1842">
        <v>4064333</v>
      </c>
      <c r="T1842">
        <f t="shared" si="87"/>
        <v>-20935667</v>
      </c>
      <c r="U1842" s="54" t="str">
        <f t="shared" si="85"/>
        <v>NA</v>
      </c>
      <c r="V1842" s="24">
        <f t="shared" si="86"/>
        <v>-20935667</v>
      </c>
      <c r="W1842">
        <v>5.2</v>
      </c>
    </row>
    <row r="1843" spans="10:23" x14ac:dyDescent="0.3">
      <c r="J1843">
        <v>2300000</v>
      </c>
      <c r="K1843">
        <v>12985267</v>
      </c>
      <c r="Q1843" t="s">
        <v>6887</v>
      </c>
      <c r="R1843">
        <v>15000000</v>
      </c>
      <c r="S1843">
        <v>4006906</v>
      </c>
      <c r="T1843">
        <f t="shared" si="87"/>
        <v>-10993094</v>
      </c>
      <c r="U1843" s="54" t="str">
        <f t="shared" si="85"/>
        <v>NA</v>
      </c>
      <c r="V1843" s="24">
        <f t="shared" si="86"/>
        <v>-10993094</v>
      </c>
      <c r="W1843">
        <v>4.0999999999999996</v>
      </c>
    </row>
    <row r="1844" spans="10:23" x14ac:dyDescent="0.3">
      <c r="J1844">
        <v>2100000</v>
      </c>
      <c r="K1844">
        <v>23650000</v>
      </c>
      <c r="Q1844" t="s">
        <v>6890</v>
      </c>
      <c r="R1844">
        <v>25000000</v>
      </c>
      <c r="S1844">
        <v>3073392</v>
      </c>
      <c r="T1844">
        <f t="shared" si="87"/>
        <v>-21926608</v>
      </c>
      <c r="U1844" s="54" t="str">
        <f t="shared" si="85"/>
        <v>NA</v>
      </c>
      <c r="V1844" s="24">
        <f t="shared" si="86"/>
        <v>-21926608</v>
      </c>
      <c r="W1844">
        <v>6.6</v>
      </c>
    </row>
    <row r="1845" spans="10:23" x14ac:dyDescent="0.3">
      <c r="J1845">
        <v>2000000</v>
      </c>
      <c r="K1845">
        <v>24800000</v>
      </c>
      <c r="Q1845" t="s">
        <v>6895</v>
      </c>
      <c r="R1845">
        <v>25000000</v>
      </c>
      <c r="S1845">
        <v>1550000</v>
      </c>
      <c r="T1845">
        <f t="shared" si="87"/>
        <v>-23450000</v>
      </c>
      <c r="U1845" s="54" t="str">
        <f t="shared" si="85"/>
        <v>NA</v>
      </c>
      <c r="V1845" s="24">
        <f t="shared" si="86"/>
        <v>-23450000</v>
      </c>
      <c r="W1845">
        <v>2.9</v>
      </c>
    </row>
    <row r="1846" spans="10:23" x14ac:dyDescent="0.3">
      <c r="J1846">
        <v>2000000</v>
      </c>
      <c r="K1846">
        <v>14673301</v>
      </c>
      <c r="Q1846" t="s">
        <v>6898</v>
      </c>
      <c r="R1846">
        <v>25000000</v>
      </c>
      <c r="S1846">
        <v>871527</v>
      </c>
      <c r="T1846">
        <f t="shared" si="87"/>
        <v>-24128473</v>
      </c>
      <c r="U1846" s="54" t="str">
        <f t="shared" si="85"/>
        <v>NA</v>
      </c>
      <c r="V1846" s="24">
        <f t="shared" si="86"/>
        <v>-24128473</v>
      </c>
      <c r="W1846">
        <v>6.5</v>
      </c>
    </row>
    <row r="1847" spans="10:23" x14ac:dyDescent="0.3">
      <c r="J1847">
        <v>2000000</v>
      </c>
      <c r="K1847">
        <v>9003011</v>
      </c>
      <c r="Q1847" t="s">
        <v>6901</v>
      </c>
      <c r="R1847">
        <v>25000000</v>
      </c>
      <c r="S1847">
        <v>777423</v>
      </c>
      <c r="T1847">
        <f t="shared" si="87"/>
        <v>-24222577</v>
      </c>
      <c r="U1847" s="54" t="str">
        <f t="shared" si="85"/>
        <v>NA</v>
      </c>
      <c r="V1847" s="24">
        <f t="shared" si="86"/>
        <v>-24222577</v>
      </c>
      <c r="W1847">
        <v>7.2</v>
      </c>
    </row>
    <row r="1848" spans="10:23" x14ac:dyDescent="0.3">
      <c r="J1848">
        <v>2000000</v>
      </c>
      <c r="K1848">
        <v>11546543</v>
      </c>
      <c r="Q1848" t="s">
        <v>6904</v>
      </c>
      <c r="R1848">
        <v>25000000</v>
      </c>
      <c r="S1848">
        <v>1186957</v>
      </c>
      <c r="T1848">
        <f t="shared" si="87"/>
        <v>-23813043</v>
      </c>
      <c r="U1848" s="54" t="str">
        <f t="shared" si="85"/>
        <v>NA</v>
      </c>
      <c r="V1848" s="24">
        <f t="shared" si="86"/>
        <v>-23813043</v>
      </c>
      <c r="W1848">
        <v>6.8</v>
      </c>
    </row>
    <row r="1849" spans="10:23" x14ac:dyDescent="0.3">
      <c r="J1849">
        <v>2000000</v>
      </c>
      <c r="K1849">
        <v>11533945</v>
      </c>
      <c r="Q1849" t="s">
        <v>6908</v>
      </c>
      <c r="R1849">
        <v>13500000</v>
      </c>
      <c r="S1849">
        <v>85433</v>
      </c>
      <c r="T1849">
        <f t="shared" si="87"/>
        <v>-13414567</v>
      </c>
      <c r="U1849" s="54" t="str">
        <f t="shared" si="85"/>
        <v>NA</v>
      </c>
      <c r="V1849" s="24">
        <f t="shared" si="86"/>
        <v>-13414567</v>
      </c>
      <c r="W1849">
        <v>7.8</v>
      </c>
    </row>
    <row r="1850" spans="10:23" x14ac:dyDescent="0.3">
      <c r="J1850">
        <v>2000000</v>
      </c>
      <c r="K1850">
        <v>12555230</v>
      </c>
      <c r="Q1850" t="s">
        <v>6913</v>
      </c>
      <c r="R1850">
        <v>20000000</v>
      </c>
      <c r="S1850">
        <v>1697956</v>
      </c>
      <c r="T1850">
        <f t="shared" si="87"/>
        <v>-18302044</v>
      </c>
      <c r="U1850" s="54" t="str">
        <f t="shared" si="85"/>
        <v>NA</v>
      </c>
      <c r="V1850" s="24">
        <f t="shared" si="86"/>
        <v>-18302044</v>
      </c>
      <c r="W1850">
        <v>6.7</v>
      </c>
    </row>
    <row r="1851" spans="10:23" x14ac:dyDescent="0.3">
      <c r="J1851">
        <v>2000000</v>
      </c>
      <c r="K1851">
        <v>11284657</v>
      </c>
      <c r="Q1851" t="s">
        <v>6917</v>
      </c>
      <c r="R1851">
        <v>25000000</v>
      </c>
      <c r="S1851">
        <v>183662</v>
      </c>
      <c r="T1851">
        <f t="shared" si="87"/>
        <v>-24816338</v>
      </c>
      <c r="U1851" s="54" t="str">
        <f t="shared" si="85"/>
        <v>NA</v>
      </c>
      <c r="V1851" s="24">
        <f t="shared" si="86"/>
        <v>-24816338</v>
      </c>
      <c r="W1851">
        <v>7.1</v>
      </c>
    </row>
    <row r="1852" spans="10:23" x14ac:dyDescent="0.3">
      <c r="J1852">
        <v>2000000</v>
      </c>
      <c r="K1852">
        <v>34522221</v>
      </c>
      <c r="Q1852" t="s">
        <v>6923</v>
      </c>
      <c r="R1852">
        <v>25000000</v>
      </c>
      <c r="S1852">
        <v>134904</v>
      </c>
      <c r="T1852">
        <f t="shared" si="87"/>
        <v>-24865096</v>
      </c>
      <c r="U1852" s="54" t="str">
        <f t="shared" si="85"/>
        <v>NA</v>
      </c>
      <c r="V1852" s="24">
        <f t="shared" si="86"/>
        <v>-24865096</v>
      </c>
      <c r="W1852">
        <v>5.7</v>
      </c>
    </row>
    <row r="1853" spans="10:23" x14ac:dyDescent="0.3">
      <c r="J1853">
        <v>2000000</v>
      </c>
      <c r="K1853">
        <v>6719300</v>
      </c>
      <c r="Q1853" t="s">
        <v>6927</v>
      </c>
      <c r="R1853">
        <v>25000000</v>
      </c>
      <c r="S1853">
        <v>16969390</v>
      </c>
      <c r="T1853">
        <f t="shared" si="87"/>
        <v>-8030610</v>
      </c>
      <c r="U1853" s="54" t="str">
        <f t="shared" si="85"/>
        <v>NA</v>
      </c>
      <c r="V1853" s="24">
        <f t="shared" si="86"/>
        <v>-8030610</v>
      </c>
      <c r="W1853">
        <v>5.3</v>
      </c>
    </row>
    <row r="1854" spans="10:23" x14ac:dyDescent="0.3">
      <c r="J1854">
        <v>2700000</v>
      </c>
      <c r="K1854">
        <v>5792822</v>
      </c>
      <c r="Q1854" t="s">
        <v>6929</v>
      </c>
      <c r="R1854">
        <v>25000000</v>
      </c>
      <c r="S1854">
        <v>129115</v>
      </c>
      <c r="T1854">
        <f t="shared" si="87"/>
        <v>-24870885</v>
      </c>
      <c r="U1854" s="54" t="str">
        <f t="shared" si="85"/>
        <v>NA</v>
      </c>
      <c r="V1854" s="24">
        <f t="shared" si="86"/>
        <v>-24870885</v>
      </c>
      <c r="W1854">
        <v>6.5</v>
      </c>
    </row>
    <row r="1855" spans="10:23" x14ac:dyDescent="0.3">
      <c r="J1855">
        <v>2000000</v>
      </c>
      <c r="K1855">
        <v>5383834</v>
      </c>
      <c r="Q1855" t="s">
        <v>6934</v>
      </c>
      <c r="R1855">
        <v>14000000</v>
      </c>
      <c r="S1855">
        <v>34700000</v>
      </c>
      <c r="T1855">
        <f t="shared" si="87"/>
        <v>20700000</v>
      </c>
      <c r="U1855" s="54">
        <f t="shared" si="85"/>
        <v>20700000</v>
      </c>
      <c r="V1855" s="24" t="str">
        <f t="shared" si="86"/>
        <v>NA</v>
      </c>
      <c r="W1855">
        <v>7.7</v>
      </c>
    </row>
    <row r="1856" spans="10:23" x14ac:dyDescent="0.3">
      <c r="J1856">
        <v>1500000</v>
      </c>
      <c r="K1856">
        <v>4599680</v>
      </c>
      <c r="Q1856" t="s">
        <v>6936</v>
      </c>
      <c r="R1856">
        <v>25000000</v>
      </c>
      <c r="S1856">
        <v>717753</v>
      </c>
      <c r="T1856">
        <f t="shared" si="87"/>
        <v>-24282247</v>
      </c>
      <c r="U1856" s="54" t="str">
        <f t="shared" si="85"/>
        <v>NA</v>
      </c>
      <c r="V1856" s="24">
        <f t="shared" si="86"/>
        <v>-24282247</v>
      </c>
      <c r="W1856">
        <v>6.1</v>
      </c>
    </row>
    <row r="1857" spans="10:23" x14ac:dyDescent="0.3">
      <c r="J1857">
        <v>2000000</v>
      </c>
      <c r="K1857">
        <v>6531491</v>
      </c>
      <c r="Q1857" t="s">
        <v>6938</v>
      </c>
      <c r="R1857">
        <v>25000000</v>
      </c>
      <c r="S1857">
        <v>109713132</v>
      </c>
      <c r="T1857">
        <f t="shared" si="87"/>
        <v>84713132</v>
      </c>
      <c r="U1857" s="54">
        <f t="shared" si="85"/>
        <v>84713132</v>
      </c>
      <c r="V1857" s="24" t="str">
        <f t="shared" si="86"/>
        <v>NA</v>
      </c>
      <c r="W1857">
        <v>7.3</v>
      </c>
    </row>
    <row r="1858" spans="10:23" x14ac:dyDescent="0.3">
      <c r="J1858">
        <v>2000000</v>
      </c>
      <c r="K1858">
        <v>3885134</v>
      </c>
      <c r="Q1858" t="s">
        <v>6940</v>
      </c>
      <c r="R1858">
        <v>24000000</v>
      </c>
      <c r="S1858">
        <v>70269171</v>
      </c>
      <c r="T1858">
        <f t="shared" si="87"/>
        <v>46269171</v>
      </c>
      <c r="U1858" s="54">
        <f t="shared" si="85"/>
        <v>46269171</v>
      </c>
      <c r="V1858" s="24" t="str">
        <f t="shared" si="86"/>
        <v>NA</v>
      </c>
      <c r="W1858">
        <v>7.2</v>
      </c>
    </row>
    <row r="1859" spans="10:23" x14ac:dyDescent="0.3">
      <c r="J1859">
        <v>2000000</v>
      </c>
      <c r="K1859">
        <v>3590010</v>
      </c>
      <c r="Q1859" t="s">
        <v>6942</v>
      </c>
      <c r="R1859">
        <v>24000000</v>
      </c>
      <c r="S1859">
        <v>101334374</v>
      </c>
      <c r="T1859">
        <f t="shared" si="87"/>
        <v>77334374</v>
      </c>
      <c r="U1859" s="54">
        <f t="shared" ref="U1859:U1922" si="88">IF(T1859&gt;0,T1859,"NA")</f>
        <v>77334374</v>
      </c>
      <c r="V1859" s="24" t="str">
        <f t="shared" ref="V1859:V1922" si="89">IF(T1859&lt;0,T1859,"NA")</f>
        <v>NA</v>
      </c>
      <c r="W1859">
        <v>6.1</v>
      </c>
    </row>
    <row r="1860" spans="10:23" x14ac:dyDescent="0.3">
      <c r="J1860">
        <v>2000000</v>
      </c>
      <c r="K1860">
        <v>3335839</v>
      </c>
      <c r="Q1860" t="s">
        <v>6945</v>
      </c>
      <c r="R1860">
        <v>25000000</v>
      </c>
      <c r="S1860">
        <v>1512815</v>
      </c>
      <c r="T1860">
        <f t="shared" ref="T1860:T1923" si="90">S1860-R1860</f>
        <v>-23487185</v>
      </c>
      <c r="U1860" s="54" t="str">
        <f t="shared" si="88"/>
        <v>NA</v>
      </c>
      <c r="V1860" s="24">
        <f t="shared" si="89"/>
        <v>-23487185</v>
      </c>
      <c r="W1860">
        <v>5.8</v>
      </c>
    </row>
    <row r="1861" spans="10:23" x14ac:dyDescent="0.3">
      <c r="J1861">
        <v>2000000</v>
      </c>
      <c r="K1861">
        <v>2557668</v>
      </c>
      <c r="Q1861" t="s">
        <v>6947</v>
      </c>
      <c r="R1861">
        <v>24000000</v>
      </c>
      <c r="S1861">
        <v>65182182</v>
      </c>
      <c r="T1861">
        <f t="shared" si="90"/>
        <v>41182182</v>
      </c>
      <c r="U1861" s="54">
        <f t="shared" si="88"/>
        <v>41182182</v>
      </c>
      <c r="V1861" s="24" t="str">
        <f t="shared" si="89"/>
        <v>NA</v>
      </c>
      <c r="W1861">
        <v>5.7</v>
      </c>
    </row>
    <row r="1862" spans="10:23" x14ac:dyDescent="0.3">
      <c r="J1862">
        <v>2000000</v>
      </c>
      <c r="K1862">
        <v>2506446</v>
      </c>
      <c r="Q1862" t="s">
        <v>6949</v>
      </c>
      <c r="R1862">
        <v>24000000</v>
      </c>
      <c r="S1862">
        <v>57262492</v>
      </c>
      <c r="T1862">
        <f t="shared" si="90"/>
        <v>33262492</v>
      </c>
      <c r="U1862" s="54">
        <f t="shared" si="88"/>
        <v>33262492</v>
      </c>
      <c r="V1862" s="24" t="str">
        <f t="shared" si="89"/>
        <v>NA</v>
      </c>
      <c r="W1862">
        <v>6.7</v>
      </c>
    </row>
    <row r="1863" spans="10:23" x14ac:dyDescent="0.3">
      <c r="J1863">
        <v>2000000</v>
      </c>
      <c r="K1863">
        <v>7369373</v>
      </c>
      <c r="Q1863" t="s">
        <v>6951</v>
      </c>
      <c r="R1863">
        <v>8200000</v>
      </c>
      <c r="S1863">
        <v>80000000</v>
      </c>
      <c r="T1863">
        <f t="shared" si="90"/>
        <v>71800000</v>
      </c>
      <c r="U1863" s="54">
        <f t="shared" si="88"/>
        <v>71800000</v>
      </c>
      <c r="V1863" s="24" t="str">
        <f t="shared" si="89"/>
        <v>NA</v>
      </c>
      <c r="W1863">
        <v>6.5</v>
      </c>
    </row>
    <row r="1864" spans="10:23" x14ac:dyDescent="0.3">
      <c r="J1864">
        <v>1500000</v>
      </c>
      <c r="K1864">
        <v>2283276</v>
      </c>
      <c r="Q1864" t="s">
        <v>6955</v>
      </c>
      <c r="R1864">
        <v>24000000</v>
      </c>
      <c r="S1864">
        <v>74608545</v>
      </c>
      <c r="T1864">
        <f t="shared" si="90"/>
        <v>50608545</v>
      </c>
      <c r="U1864" s="54">
        <f t="shared" si="88"/>
        <v>50608545</v>
      </c>
      <c r="V1864" s="24" t="str">
        <f t="shared" si="89"/>
        <v>NA</v>
      </c>
      <c r="W1864">
        <v>7.2</v>
      </c>
    </row>
    <row r="1865" spans="10:23" x14ac:dyDescent="0.3">
      <c r="J1865">
        <v>1900000</v>
      </c>
      <c r="K1865">
        <v>4600000</v>
      </c>
      <c r="Q1865" t="s">
        <v>6958</v>
      </c>
      <c r="R1865">
        <v>24000000</v>
      </c>
      <c r="S1865">
        <v>41895491</v>
      </c>
      <c r="T1865">
        <f t="shared" si="90"/>
        <v>17895491</v>
      </c>
      <c r="U1865" s="54">
        <f t="shared" si="88"/>
        <v>17895491</v>
      </c>
      <c r="V1865" s="24" t="str">
        <f t="shared" si="89"/>
        <v>NA</v>
      </c>
      <c r="W1865">
        <v>7.6</v>
      </c>
    </row>
    <row r="1866" spans="10:23" x14ac:dyDescent="0.3">
      <c r="J1866">
        <v>1000000</v>
      </c>
      <c r="K1866">
        <v>2957978</v>
      </c>
      <c r="Q1866" t="s">
        <v>6961</v>
      </c>
      <c r="R1866">
        <v>24000000</v>
      </c>
      <c r="S1866">
        <v>39989008</v>
      </c>
      <c r="T1866">
        <f t="shared" si="90"/>
        <v>15989008</v>
      </c>
      <c r="U1866" s="54">
        <f t="shared" si="88"/>
        <v>15989008</v>
      </c>
      <c r="V1866" s="24" t="str">
        <f t="shared" si="89"/>
        <v>NA</v>
      </c>
      <c r="W1866">
        <v>4.5999999999999996</v>
      </c>
    </row>
    <row r="1867" spans="10:23" x14ac:dyDescent="0.3">
      <c r="J1867">
        <v>1800000</v>
      </c>
      <c r="K1867">
        <v>40990055</v>
      </c>
      <c r="Q1867" t="s">
        <v>6963</v>
      </c>
      <c r="R1867">
        <v>24000000</v>
      </c>
      <c r="S1867">
        <v>32662299</v>
      </c>
      <c r="T1867">
        <f t="shared" si="90"/>
        <v>8662299</v>
      </c>
      <c r="U1867" s="54">
        <f t="shared" si="88"/>
        <v>8662299</v>
      </c>
      <c r="V1867" s="24" t="str">
        <f t="shared" si="89"/>
        <v>NA</v>
      </c>
      <c r="W1867">
        <v>6.9</v>
      </c>
    </row>
    <row r="1868" spans="10:23" x14ac:dyDescent="0.3">
      <c r="J1868">
        <v>1800000</v>
      </c>
      <c r="K1868">
        <v>5709616</v>
      </c>
      <c r="Q1868" t="s">
        <v>6965</v>
      </c>
      <c r="R1868">
        <v>24000000</v>
      </c>
      <c r="S1868">
        <v>31452765</v>
      </c>
      <c r="T1868">
        <f t="shared" si="90"/>
        <v>7452765</v>
      </c>
      <c r="U1868" s="54">
        <f t="shared" si="88"/>
        <v>7452765</v>
      </c>
      <c r="V1868" s="24" t="str">
        <f t="shared" si="89"/>
        <v>NA</v>
      </c>
      <c r="W1868">
        <v>6.6</v>
      </c>
    </row>
    <row r="1869" spans="10:23" x14ac:dyDescent="0.3">
      <c r="J1869">
        <v>1800000</v>
      </c>
      <c r="K1869">
        <v>12784397</v>
      </c>
      <c r="Q1869" t="s">
        <v>6969</v>
      </c>
      <c r="R1869">
        <v>24000000</v>
      </c>
      <c r="S1869">
        <v>25167270</v>
      </c>
      <c r="T1869">
        <f t="shared" si="90"/>
        <v>1167270</v>
      </c>
      <c r="U1869" s="54">
        <f t="shared" si="88"/>
        <v>1167270</v>
      </c>
      <c r="V1869" s="24" t="str">
        <f t="shared" si="89"/>
        <v>NA</v>
      </c>
      <c r="W1869">
        <v>6.3</v>
      </c>
    </row>
    <row r="1870" spans="10:23" x14ac:dyDescent="0.3">
      <c r="J1870">
        <v>1800000</v>
      </c>
      <c r="K1870">
        <v>3050934</v>
      </c>
      <c r="Q1870" t="s">
        <v>6973</v>
      </c>
      <c r="R1870">
        <v>25000000</v>
      </c>
      <c r="S1870">
        <v>32416109</v>
      </c>
      <c r="T1870">
        <f t="shared" si="90"/>
        <v>7416109</v>
      </c>
      <c r="U1870" s="54">
        <f t="shared" si="88"/>
        <v>7416109</v>
      </c>
      <c r="V1870" s="24" t="str">
        <f t="shared" si="89"/>
        <v>NA</v>
      </c>
      <c r="W1870">
        <v>6.2</v>
      </c>
    </row>
    <row r="1871" spans="10:23" x14ac:dyDescent="0.3">
      <c r="J1871">
        <v>3500000</v>
      </c>
      <c r="K1871">
        <v>7267324</v>
      </c>
      <c r="Q1871" t="s">
        <v>6975</v>
      </c>
      <c r="R1871">
        <v>24000000</v>
      </c>
      <c r="S1871">
        <v>20218</v>
      </c>
      <c r="T1871">
        <f t="shared" si="90"/>
        <v>-23979782</v>
      </c>
      <c r="U1871" s="54" t="str">
        <f t="shared" si="88"/>
        <v>NA</v>
      </c>
      <c r="V1871" s="24">
        <f t="shared" si="89"/>
        <v>-23979782</v>
      </c>
      <c r="W1871">
        <v>5.3</v>
      </c>
    </row>
    <row r="1872" spans="10:23" x14ac:dyDescent="0.3">
      <c r="J1872">
        <v>1700000</v>
      </c>
      <c r="K1872">
        <v>35918429</v>
      </c>
      <c r="Q1872" t="s">
        <v>6978</v>
      </c>
      <c r="R1872">
        <v>24000000</v>
      </c>
      <c r="S1872">
        <v>28871190</v>
      </c>
      <c r="T1872">
        <f t="shared" si="90"/>
        <v>4871190</v>
      </c>
      <c r="U1872" s="54">
        <f t="shared" si="88"/>
        <v>4871190</v>
      </c>
      <c r="V1872" s="24" t="str">
        <f t="shared" si="89"/>
        <v>NA</v>
      </c>
      <c r="W1872">
        <v>7.3</v>
      </c>
    </row>
    <row r="1873" spans="10:23" x14ac:dyDescent="0.3">
      <c r="J1873">
        <v>1700000</v>
      </c>
      <c r="K1873">
        <v>1943649</v>
      </c>
      <c r="Q1873" t="s">
        <v>6980</v>
      </c>
      <c r="R1873">
        <v>24000000</v>
      </c>
      <c r="S1873">
        <v>16964743</v>
      </c>
      <c r="T1873">
        <f t="shared" si="90"/>
        <v>-7035257</v>
      </c>
      <c r="U1873" s="54" t="str">
        <f t="shared" si="88"/>
        <v>NA</v>
      </c>
      <c r="V1873" s="24">
        <f t="shared" si="89"/>
        <v>-7035257</v>
      </c>
      <c r="W1873">
        <v>5.6</v>
      </c>
    </row>
    <row r="1874" spans="10:23" x14ac:dyDescent="0.3">
      <c r="J1874">
        <v>1000000</v>
      </c>
      <c r="K1874">
        <v>4231500</v>
      </c>
      <c r="Q1874" t="s">
        <v>6982</v>
      </c>
      <c r="R1874">
        <v>24000000</v>
      </c>
      <c r="S1874">
        <v>16290976</v>
      </c>
      <c r="T1874">
        <f t="shared" si="90"/>
        <v>-7709024</v>
      </c>
      <c r="U1874" s="54" t="str">
        <f t="shared" si="88"/>
        <v>NA</v>
      </c>
      <c r="V1874" s="24">
        <f t="shared" si="89"/>
        <v>-7709024</v>
      </c>
      <c r="W1874">
        <v>6.2</v>
      </c>
    </row>
    <row r="1875" spans="10:23" x14ac:dyDescent="0.3">
      <c r="J1875">
        <v>2000000</v>
      </c>
      <c r="K1875">
        <v>6026908</v>
      </c>
      <c r="Q1875" t="s">
        <v>6985</v>
      </c>
      <c r="R1875">
        <v>24000000</v>
      </c>
      <c r="S1875">
        <v>13000000</v>
      </c>
      <c r="T1875">
        <f t="shared" si="90"/>
        <v>-11000000</v>
      </c>
      <c r="U1875" s="54" t="str">
        <f t="shared" si="88"/>
        <v>NA</v>
      </c>
      <c r="V1875" s="24">
        <f t="shared" si="89"/>
        <v>-11000000</v>
      </c>
      <c r="W1875">
        <v>5.2</v>
      </c>
    </row>
    <row r="1876" spans="10:23" x14ac:dyDescent="0.3">
      <c r="J1876">
        <v>2000000</v>
      </c>
      <c r="K1876">
        <v>19067631</v>
      </c>
      <c r="Q1876" t="s">
        <v>6991</v>
      </c>
      <c r="R1876">
        <v>24000000</v>
      </c>
      <c r="S1876">
        <v>12372410</v>
      </c>
      <c r="T1876">
        <f t="shared" si="90"/>
        <v>-11627590</v>
      </c>
      <c r="U1876" s="54" t="str">
        <f t="shared" si="88"/>
        <v>NA</v>
      </c>
      <c r="V1876" s="24">
        <f t="shared" si="89"/>
        <v>-11627590</v>
      </c>
      <c r="W1876">
        <v>5.3</v>
      </c>
    </row>
    <row r="1877" spans="10:23" x14ac:dyDescent="0.3">
      <c r="J1877">
        <v>1100000</v>
      </c>
      <c r="K1877">
        <v>11806119</v>
      </c>
      <c r="Q1877" t="s">
        <v>6994</v>
      </c>
      <c r="R1877">
        <v>24000000</v>
      </c>
      <c r="S1877">
        <v>8427204</v>
      </c>
      <c r="T1877">
        <f t="shared" si="90"/>
        <v>-15572796</v>
      </c>
      <c r="U1877" s="54" t="str">
        <f t="shared" si="88"/>
        <v>NA</v>
      </c>
      <c r="V1877" s="24">
        <f t="shared" si="89"/>
        <v>-15572796</v>
      </c>
      <c r="W1877">
        <v>5.4</v>
      </c>
    </row>
    <row r="1878" spans="10:23" x14ac:dyDescent="0.3">
      <c r="J1878">
        <v>1500000</v>
      </c>
      <c r="K1878">
        <v>7417210</v>
      </c>
      <c r="Q1878" t="s">
        <v>6997</v>
      </c>
      <c r="R1878">
        <v>24000000</v>
      </c>
      <c r="S1878">
        <v>9639242</v>
      </c>
      <c r="T1878">
        <f t="shared" si="90"/>
        <v>-14360758</v>
      </c>
      <c r="U1878" s="54" t="str">
        <f t="shared" si="88"/>
        <v>NA</v>
      </c>
      <c r="V1878" s="24">
        <f t="shared" si="89"/>
        <v>-14360758</v>
      </c>
      <c r="W1878">
        <v>4.9000000000000004</v>
      </c>
    </row>
    <row r="1879" spans="10:23" x14ac:dyDescent="0.3">
      <c r="J1879">
        <v>1500000</v>
      </c>
      <c r="K1879">
        <v>7362100</v>
      </c>
      <c r="Q1879" t="s">
        <v>7000</v>
      </c>
      <c r="R1879">
        <v>24000000</v>
      </c>
      <c r="S1879">
        <v>25003072</v>
      </c>
      <c r="T1879">
        <f t="shared" si="90"/>
        <v>1003072</v>
      </c>
      <c r="U1879" s="54">
        <f t="shared" si="88"/>
        <v>1003072</v>
      </c>
      <c r="V1879" s="24" t="str">
        <f t="shared" si="89"/>
        <v>NA</v>
      </c>
      <c r="W1879">
        <v>5.5</v>
      </c>
    </row>
    <row r="1880" spans="10:23" x14ac:dyDescent="0.3">
      <c r="J1880">
        <v>1000000</v>
      </c>
      <c r="K1880">
        <v>7022940</v>
      </c>
      <c r="Q1880" t="s">
        <v>7003</v>
      </c>
      <c r="R1880">
        <v>23000000</v>
      </c>
      <c r="S1880">
        <v>6144806</v>
      </c>
      <c r="T1880">
        <f t="shared" si="90"/>
        <v>-16855194</v>
      </c>
      <c r="U1880" s="54" t="str">
        <f t="shared" si="88"/>
        <v>NA</v>
      </c>
      <c r="V1880" s="24">
        <f t="shared" si="89"/>
        <v>-16855194</v>
      </c>
      <c r="W1880">
        <v>6.7</v>
      </c>
    </row>
    <row r="1881" spans="10:23" x14ac:dyDescent="0.3">
      <c r="J1881">
        <v>2000000</v>
      </c>
      <c r="K1881">
        <v>5132222</v>
      </c>
      <c r="Q1881" t="s">
        <v>7005</v>
      </c>
      <c r="R1881">
        <v>24000000</v>
      </c>
      <c r="S1881">
        <v>4308981</v>
      </c>
      <c r="T1881">
        <f t="shared" si="90"/>
        <v>-19691019</v>
      </c>
      <c r="U1881" s="54" t="str">
        <f t="shared" si="88"/>
        <v>NA</v>
      </c>
      <c r="V1881" s="24">
        <f t="shared" si="89"/>
        <v>-19691019</v>
      </c>
      <c r="W1881">
        <v>3.9</v>
      </c>
    </row>
    <row r="1882" spans="10:23" x14ac:dyDescent="0.3">
      <c r="J1882">
        <v>1500000</v>
      </c>
      <c r="K1882">
        <v>2365931</v>
      </c>
      <c r="Q1882" t="s">
        <v>7009</v>
      </c>
      <c r="R1882">
        <v>28000000</v>
      </c>
      <c r="S1882">
        <v>669276</v>
      </c>
      <c r="T1882">
        <f t="shared" si="90"/>
        <v>-27330724</v>
      </c>
      <c r="U1882" s="54" t="str">
        <f t="shared" si="88"/>
        <v>NA</v>
      </c>
      <c r="V1882" s="24">
        <f t="shared" si="89"/>
        <v>-27330724</v>
      </c>
      <c r="W1882">
        <v>7.2</v>
      </c>
    </row>
    <row r="1883" spans="10:23" x14ac:dyDescent="0.3">
      <c r="J1883">
        <v>1500000</v>
      </c>
      <c r="K1883">
        <v>53991137</v>
      </c>
      <c r="Q1883" t="s">
        <v>7015</v>
      </c>
      <c r="R1883">
        <v>24000000</v>
      </c>
      <c r="S1883">
        <v>42880</v>
      </c>
      <c r="T1883">
        <f t="shared" si="90"/>
        <v>-23957120</v>
      </c>
      <c r="U1883" s="54" t="str">
        <f t="shared" si="88"/>
        <v>NA</v>
      </c>
      <c r="V1883" s="24">
        <f t="shared" si="89"/>
        <v>-23957120</v>
      </c>
      <c r="W1883">
        <v>5.0999999999999996</v>
      </c>
    </row>
    <row r="1884" spans="10:23" x14ac:dyDescent="0.3">
      <c r="J1884">
        <v>1500000</v>
      </c>
      <c r="K1884">
        <v>3447339</v>
      </c>
      <c r="Q1884" t="s">
        <v>7018</v>
      </c>
      <c r="R1884">
        <v>24000000</v>
      </c>
      <c r="S1884">
        <v>23225911</v>
      </c>
      <c r="T1884">
        <f t="shared" si="90"/>
        <v>-774089</v>
      </c>
      <c r="U1884" s="54" t="str">
        <f t="shared" si="88"/>
        <v>NA</v>
      </c>
      <c r="V1884" s="24">
        <f t="shared" si="89"/>
        <v>-774089</v>
      </c>
      <c r="W1884">
        <v>6.5</v>
      </c>
    </row>
    <row r="1885" spans="10:23" x14ac:dyDescent="0.3">
      <c r="J1885">
        <v>2000000</v>
      </c>
      <c r="K1885">
        <v>184925485</v>
      </c>
      <c r="Q1885" t="s">
        <v>7020</v>
      </c>
      <c r="R1885">
        <v>24000000</v>
      </c>
      <c r="S1885">
        <v>4710455</v>
      </c>
      <c r="T1885">
        <f t="shared" si="90"/>
        <v>-19289545</v>
      </c>
      <c r="U1885" s="54" t="str">
        <f t="shared" si="88"/>
        <v>NA</v>
      </c>
      <c r="V1885" s="24">
        <f t="shared" si="89"/>
        <v>-19289545</v>
      </c>
      <c r="W1885">
        <v>8.1999999999999993</v>
      </c>
    </row>
    <row r="1886" spans="10:23" x14ac:dyDescent="0.3">
      <c r="J1886">
        <v>960000</v>
      </c>
      <c r="K1886">
        <v>3650677</v>
      </c>
      <c r="Q1886" t="s">
        <v>7022</v>
      </c>
      <c r="R1886">
        <v>23600000</v>
      </c>
      <c r="S1886">
        <v>75590286</v>
      </c>
      <c r="T1886">
        <f t="shared" si="90"/>
        <v>51990286</v>
      </c>
      <c r="U1886" s="54">
        <f t="shared" si="88"/>
        <v>51990286</v>
      </c>
      <c r="V1886" s="24" t="str">
        <f t="shared" si="89"/>
        <v>NA</v>
      </c>
      <c r="W1886">
        <v>7.7</v>
      </c>
    </row>
    <row r="1887" spans="10:23" x14ac:dyDescent="0.3">
      <c r="J1887">
        <v>1300000</v>
      </c>
      <c r="K1887">
        <v>1647780</v>
      </c>
      <c r="Q1887" t="s">
        <v>7025</v>
      </c>
      <c r="R1887">
        <v>20000000</v>
      </c>
      <c r="S1887">
        <v>161487252</v>
      </c>
      <c r="T1887">
        <f t="shared" si="90"/>
        <v>141487252</v>
      </c>
      <c r="U1887" s="54">
        <f t="shared" si="88"/>
        <v>141487252</v>
      </c>
      <c r="V1887" s="24" t="str">
        <f t="shared" si="89"/>
        <v>NA</v>
      </c>
      <c r="W1887">
        <v>6.1</v>
      </c>
    </row>
    <row r="1888" spans="10:23" x14ac:dyDescent="0.3">
      <c r="J1888">
        <v>1250000</v>
      </c>
      <c r="K1888">
        <v>19100000</v>
      </c>
      <c r="Q1888" t="s">
        <v>7027</v>
      </c>
      <c r="R1888">
        <v>18000000</v>
      </c>
      <c r="S1888">
        <v>290158751</v>
      </c>
      <c r="T1888">
        <f t="shared" si="90"/>
        <v>272158751</v>
      </c>
      <c r="U1888" s="54">
        <f t="shared" si="88"/>
        <v>272158751</v>
      </c>
      <c r="V1888" s="24" t="str">
        <f t="shared" si="89"/>
        <v>NA</v>
      </c>
      <c r="W1888">
        <v>8.8000000000000007</v>
      </c>
    </row>
    <row r="1889" spans="10:23" x14ac:dyDescent="0.3">
      <c r="J1889">
        <v>427000</v>
      </c>
      <c r="K1889">
        <v>2833383</v>
      </c>
      <c r="Q1889" t="s">
        <v>7030</v>
      </c>
      <c r="R1889">
        <v>19000000</v>
      </c>
      <c r="S1889">
        <v>65807024</v>
      </c>
      <c r="T1889">
        <f t="shared" si="90"/>
        <v>46807024</v>
      </c>
      <c r="U1889" s="54">
        <f t="shared" si="88"/>
        <v>46807024</v>
      </c>
      <c r="V1889" s="24" t="str">
        <f t="shared" si="89"/>
        <v>NA</v>
      </c>
      <c r="W1889">
        <v>6.8</v>
      </c>
    </row>
    <row r="1890" spans="10:23" x14ac:dyDescent="0.3">
      <c r="J1890">
        <v>1200000</v>
      </c>
      <c r="K1890">
        <v>24741700</v>
      </c>
      <c r="Q1890" t="s">
        <v>7033</v>
      </c>
      <c r="R1890">
        <v>23000000</v>
      </c>
      <c r="S1890">
        <v>86930411</v>
      </c>
      <c r="T1890">
        <f t="shared" si="90"/>
        <v>63930411</v>
      </c>
      <c r="U1890" s="54">
        <f t="shared" si="88"/>
        <v>63930411</v>
      </c>
      <c r="V1890" s="24" t="str">
        <f t="shared" si="89"/>
        <v>NA</v>
      </c>
      <c r="W1890">
        <v>6.8</v>
      </c>
    </row>
    <row r="1891" spans="10:23" x14ac:dyDescent="0.3">
      <c r="J1891">
        <v>1200000</v>
      </c>
      <c r="K1891">
        <v>55153403</v>
      </c>
      <c r="Q1891" t="s">
        <v>7036</v>
      </c>
      <c r="R1891">
        <v>23000000</v>
      </c>
      <c r="S1891">
        <v>53302314</v>
      </c>
      <c r="T1891">
        <f t="shared" si="90"/>
        <v>30302314</v>
      </c>
      <c r="U1891" s="54">
        <f t="shared" si="88"/>
        <v>30302314</v>
      </c>
      <c r="V1891" s="24" t="str">
        <f t="shared" si="89"/>
        <v>NA</v>
      </c>
      <c r="W1891">
        <v>6.7</v>
      </c>
    </row>
    <row r="1892" spans="10:23" x14ac:dyDescent="0.3">
      <c r="J1892">
        <v>1200000</v>
      </c>
      <c r="K1892">
        <v>18488314</v>
      </c>
      <c r="Q1892" t="s">
        <v>7040</v>
      </c>
      <c r="R1892">
        <v>12500000</v>
      </c>
      <c r="S1892">
        <v>40962534</v>
      </c>
      <c r="T1892">
        <f t="shared" si="90"/>
        <v>28462534</v>
      </c>
      <c r="U1892" s="54">
        <f t="shared" si="88"/>
        <v>28462534</v>
      </c>
      <c r="V1892" s="24" t="str">
        <f t="shared" si="89"/>
        <v>NA</v>
      </c>
      <c r="W1892">
        <v>7.1</v>
      </c>
    </row>
    <row r="1893" spans="10:23" x14ac:dyDescent="0.3">
      <c r="J1893">
        <v>7000000</v>
      </c>
      <c r="K1893">
        <v>13876974</v>
      </c>
      <c r="Q1893" t="s">
        <v>7042</v>
      </c>
      <c r="R1893">
        <v>23000000</v>
      </c>
      <c r="S1893">
        <v>39235088</v>
      </c>
      <c r="T1893">
        <f t="shared" si="90"/>
        <v>16235088</v>
      </c>
      <c r="U1893" s="54">
        <f t="shared" si="88"/>
        <v>16235088</v>
      </c>
      <c r="V1893" s="24" t="str">
        <f t="shared" si="89"/>
        <v>NA</v>
      </c>
      <c r="W1893">
        <v>7.1</v>
      </c>
    </row>
    <row r="1894" spans="10:23" x14ac:dyDescent="0.3">
      <c r="J1894">
        <v>1200000</v>
      </c>
      <c r="K1894">
        <v>9180275</v>
      </c>
      <c r="Q1894" t="s">
        <v>7044</v>
      </c>
      <c r="R1894">
        <v>23000000</v>
      </c>
      <c r="S1894">
        <v>27338033</v>
      </c>
      <c r="T1894">
        <f t="shared" si="90"/>
        <v>4338033</v>
      </c>
      <c r="U1894" s="54">
        <f t="shared" si="88"/>
        <v>4338033</v>
      </c>
      <c r="V1894" s="24" t="str">
        <f t="shared" si="89"/>
        <v>NA</v>
      </c>
      <c r="W1894">
        <v>6.1</v>
      </c>
    </row>
    <row r="1895" spans="10:23" x14ac:dyDescent="0.3">
      <c r="J1895">
        <v>1200000</v>
      </c>
      <c r="K1895">
        <v>2199853</v>
      </c>
      <c r="Q1895" t="s">
        <v>7047</v>
      </c>
      <c r="R1895">
        <v>23000000</v>
      </c>
      <c r="S1895">
        <v>25556065</v>
      </c>
      <c r="T1895">
        <f t="shared" si="90"/>
        <v>2556065</v>
      </c>
      <c r="U1895" s="54">
        <f t="shared" si="88"/>
        <v>2556065</v>
      </c>
      <c r="V1895" s="24" t="str">
        <f t="shared" si="89"/>
        <v>NA</v>
      </c>
      <c r="W1895">
        <v>8</v>
      </c>
    </row>
    <row r="1896" spans="10:23" x14ac:dyDescent="0.3">
      <c r="J1896">
        <v>1200000</v>
      </c>
      <c r="K1896">
        <v>2859955</v>
      </c>
      <c r="Q1896" t="s">
        <v>7051</v>
      </c>
      <c r="R1896">
        <v>23000000</v>
      </c>
      <c r="S1896">
        <v>21973182</v>
      </c>
      <c r="T1896">
        <f t="shared" si="90"/>
        <v>-1026818</v>
      </c>
      <c r="U1896" s="54" t="str">
        <f t="shared" si="88"/>
        <v>NA</v>
      </c>
      <c r="V1896" s="24">
        <f t="shared" si="89"/>
        <v>-1026818</v>
      </c>
      <c r="W1896">
        <v>6.6</v>
      </c>
    </row>
    <row r="1897" spans="10:23" x14ac:dyDescent="0.3">
      <c r="J1897">
        <v>1200000</v>
      </c>
      <c r="K1897">
        <v>2812029</v>
      </c>
      <c r="Q1897" t="s">
        <v>7055</v>
      </c>
      <c r="R1897">
        <v>25000000</v>
      </c>
      <c r="S1897">
        <v>4756</v>
      </c>
      <c r="T1897">
        <f t="shared" si="90"/>
        <v>-24995244</v>
      </c>
      <c r="U1897" s="54" t="str">
        <f t="shared" si="88"/>
        <v>NA</v>
      </c>
      <c r="V1897" s="24">
        <f t="shared" si="89"/>
        <v>-24995244</v>
      </c>
      <c r="W1897">
        <v>5.4</v>
      </c>
    </row>
    <row r="1898" spans="10:23" x14ac:dyDescent="0.3">
      <c r="J1898">
        <v>1200000</v>
      </c>
      <c r="K1898">
        <v>6100000</v>
      </c>
      <c r="Q1898" t="s">
        <v>7060</v>
      </c>
      <c r="R1898">
        <v>23000000</v>
      </c>
      <c r="S1898">
        <v>18653615</v>
      </c>
      <c r="T1898">
        <f t="shared" si="90"/>
        <v>-4346385</v>
      </c>
      <c r="U1898" s="54" t="str">
        <f t="shared" si="88"/>
        <v>NA</v>
      </c>
      <c r="V1898" s="24">
        <f t="shared" si="89"/>
        <v>-4346385</v>
      </c>
      <c r="W1898">
        <v>6.1</v>
      </c>
    </row>
    <row r="1899" spans="10:23" x14ac:dyDescent="0.3">
      <c r="J1899">
        <v>2600000</v>
      </c>
      <c r="K1899">
        <v>2850263</v>
      </c>
      <c r="Q1899" t="s">
        <v>7063</v>
      </c>
      <c r="R1899">
        <v>23000000</v>
      </c>
      <c r="S1899">
        <v>13019253</v>
      </c>
      <c r="T1899">
        <f t="shared" si="90"/>
        <v>-9980747</v>
      </c>
      <c r="U1899" s="54" t="str">
        <f t="shared" si="88"/>
        <v>NA</v>
      </c>
      <c r="V1899" s="24">
        <f t="shared" si="89"/>
        <v>-9980747</v>
      </c>
      <c r="W1899">
        <v>5.6</v>
      </c>
    </row>
    <row r="1900" spans="10:23" x14ac:dyDescent="0.3">
      <c r="J1900">
        <v>3000000</v>
      </c>
      <c r="K1900">
        <v>16101109</v>
      </c>
      <c r="Q1900" t="s">
        <v>7068</v>
      </c>
      <c r="R1900">
        <v>23000000</v>
      </c>
      <c r="S1900">
        <v>18934858</v>
      </c>
      <c r="T1900">
        <f t="shared" si="90"/>
        <v>-4065142</v>
      </c>
      <c r="U1900" s="54" t="str">
        <f t="shared" si="88"/>
        <v>NA</v>
      </c>
      <c r="V1900" s="24">
        <f t="shared" si="89"/>
        <v>-4065142</v>
      </c>
      <c r="W1900">
        <v>5.8</v>
      </c>
    </row>
    <row r="1901" spans="10:23" x14ac:dyDescent="0.3">
      <c r="J1901">
        <v>1100000</v>
      </c>
      <c r="K1901">
        <v>1400000</v>
      </c>
      <c r="Q1901" t="s">
        <v>7070</v>
      </c>
      <c r="R1901">
        <v>23000000</v>
      </c>
      <c r="S1901">
        <v>20763013</v>
      </c>
      <c r="T1901">
        <f t="shared" si="90"/>
        <v>-2236987</v>
      </c>
      <c r="U1901" s="54" t="str">
        <f t="shared" si="88"/>
        <v>NA</v>
      </c>
      <c r="V1901" s="24">
        <f t="shared" si="89"/>
        <v>-2236987</v>
      </c>
      <c r="W1901">
        <v>2.8</v>
      </c>
    </row>
    <row r="1902" spans="10:23" x14ac:dyDescent="0.3">
      <c r="J1902">
        <v>1100000</v>
      </c>
      <c r="K1902">
        <v>4105123</v>
      </c>
      <c r="Q1902" t="s">
        <v>7075</v>
      </c>
      <c r="R1902">
        <v>23000000</v>
      </c>
      <c r="S1902">
        <v>12782508</v>
      </c>
      <c r="T1902">
        <f t="shared" si="90"/>
        <v>-10217492</v>
      </c>
      <c r="U1902" s="54" t="str">
        <f t="shared" si="88"/>
        <v>NA</v>
      </c>
      <c r="V1902" s="24">
        <f t="shared" si="89"/>
        <v>-10217492</v>
      </c>
      <c r="W1902">
        <v>6.7</v>
      </c>
    </row>
    <row r="1903" spans="10:23" x14ac:dyDescent="0.3">
      <c r="J1903">
        <v>960000</v>
      </c>
      <c r="K1903">
        <v>117235247</v>
      </c>
      <c r="Q1903" t="s">
        <v>7078</v>
      </c>
      <c r="R1903">
        <v>23000000</v>
      </c>
      <c r="S1903">
        <v>11508423</v>
      </c>
      <c r="T1903">
        <f t="shared" si="90"/>
        <v>-11491577</v>
      </c>
      <c r="U1903" s="54" t="str">
        <f t="shared" si="88"/>
        <v>NA</v>
      </c>
      <c r="V1903" s="24">
        <f t="shared" si="89"/>
        <v>-11491577</v>
      </c>
      <c r="W1903">
        <v>5.0999999999999996</v>
      </c>
    </row>
    <row r="1904" spans="10:23" x14ac:dyDescent="0.3">
      <c r="J1904">
        <v>1000000</v>
      </c>
      <c r="K1904">
        <v>31537320</v>
      </c>
      <c r="Q1904" t="s">
        <v>7082</v>
      </c>
      <c r="R1904">
        <v>23000000</v>
      </c>
      <c r="S1904">
        <v>10660147</v>
      </c>
      <c r="T1904">
        <f t="shared" si="90"/>
        <v>-12339853</v>
      </c>
      <c r="U1904" s="54" t="str">
        <f t="shared" si="88"/>
        <v>NA</v>
      </c>
      <c r="V1904" s="24">
        <f t="shared" si="89"/>
        <v>-12339853</v>
      </c>
      <c r="W1904">
        <v>7.2</v>
      </c>
    </row>
    <row r="1905" spans="10:23" x14ac:dyDescent="0.3">
      <c r="J1905">
        <v>1000000</v>
      </c>
      <c r="K1905">
        <v>17986000</v>
      </c>
      <c r="Q1905" t="s">
        <v>7086</v>
      </c>
      <c r="R1905">
        <v>23000000</v>
      </c>
      <c r="S1905">
        <v>7434726</v>
      </c>
      <c r="T1905">
        <f t="shared" si="90"/>
        <v>-15565274</v>
      </c>
      <c r="U1905" s="54" t="str">
        <f t="shared" si="88"/>
        <v>NA</v>
      </c>
      <c r="V1905" s="24">
        <f t="shared" si="89"/>
        <v>-15565274</v>
      </c>
      <c r="W1905">
        <v>6</v>
      </c>
    </row>
    <row r="1906" spans="10:23" x14ac:dyDescent="0.3">
      <c r="J1906">
        <v>1100000</v>
      </c>
      <c r="K1906">
        <v>16067035</v>
      </c>
      <c r="Q1906" t="s">
        <v>7088</v>
      </c>
      <c r="R1906">
        <v>19430000</v>
      </c>
      <c r="S1906">
        <v>6109075</v>
      </c>
      <c r="T1906">
        <f t="shared" si="90"/>
        <v>-13320925</v>
      </c>
      <c r="U1906" s="54" t="str">
        <f t="shared" si="88"/>
        <v>NA</v>
      </c>
      <c r="V1906" s="24">
        <f t="shared" si="89"/>
        <v>-13320925</v>
      </c>
      <c r="W1906">
        <v>6.7</v>
      </c>
    </row>
    <row r="1907" spans="10:23" x14ac:dyDescent="0.3">
      <c r="J1907">
        <v>1000000</v>
      </c>
      <c r="K1907">
        <v>18112929</v>
      </c>
      <c r="Q1907" t="s">
        <v>7093</v>
      </c>
      <c r="R1907">
        <v>23000000</v>
      </c>
      <c r="S1907">
        <v>2708188</v>
      </c>
      <c r="T1907">
        <f t="shared" si="90"/>
        <v>-20291812</v>
      </c>
      <c r="U1907" s="54" t="str">
        <f t="shared" si="88"/>
        <v>NA</v>
      </c>
      <c r="V1907" s="24">
        <f t="shared" si="89"/>
        <v>-20291812</v>
      </c>
      <c r="W1907">
        <v>6.2</v>
      </c>
    </row>
    <row r="1908" spans="10:23" x14ac:dyDescent="0.3">
      <c r="J1908">
        <v>1000000</v>
      </c>
      <c r="K1908">
        <v>14564027</v>
      </c>
      <c r="Q1908" t="s">
        <v>7098</v>
      </c>
      <c r="R1908">
        <v>23000000</v>
      </c>
      <c r="S1908">
        <v>16123851</v>
      </c>
      <c r="T1908">
        <f t="shared" si="90"/>
        <v>-6876149</v>
      </c>
      <c r="U1908" s="54" t="str">
        <f t="shared" si="88"/>
        <v>NA</v>
      </c>
      <c r="V1908" s="24">
        <f t="shared" si="89"/>
        <v>-6876149</v>
      </c>
      <c r="W1908">
        <v>6.2</v>
      </c>
    </row>
    <row r="1909" spans="10:23" x14ac:dyDescent="0.3">
      <c r="J1909">
        <v>5000000</v>
      </c>
      <c r="K1909">
        <v>20773070</v>
      </c>
      <c r="Q1909" t="s">
        <v>7104</v>
      </c>
      <c r="R1909">
        <v>25000000</v>
      </c>
      <c r="S1909">
        <v>71975611</v>
      </c>
      <c r="T1909">
        <f t="shared" si="90"/>
        <v>46975611</v>
      </c>
      <c r="U1909" s="54">
        <f t="shared" si="88"/>
        <v>46975611</v>
      </c>
      <c r="V1909" s="24" t="str">
        <f t="shared" si="89"/>
        <v>NA</v>
      </c>
      <c r="W1909">
        <v>6.8</v>
      </c>
    </row>
    <row r="1910" spans="10:23" x14ac:dyDescent="0.3">
      <c r="J1910">
        <v>1000000</v>
      </c>
      <c r="K1910">
        <v>10042266</v>
      </c>
      <c r="Q1910" t="s">
        <v>7109</v>
      </c>
      <c r="R1910">
        <v>22700000</v>
      </c>
      <c r="S1910">
        <v>38119483</v>
      </c>
      <c r="T1910">
        <f t="shared" si="90"/>
        <v>15419483</v>
      </c>
      <c r="U1910" s="54">
        <f t="shared" si="88"/>
        <v>15419483</v>
      </c>
      <c r="V1910" s="24" t="str">
        <f t="shared" si="89"/>
        <v>NA</v>
      </c>
      <c r="W1910">
        <v>7.1</v>
      </c>
    </row>
    <row r="1911" spans="10:23" x14ac:dyDescent="0.3">
      <c r="J1911">
        <v>3500000</v>
      </c>
      <c r="K1911">
        <v>9701559</v>
      </c>
      <c r="Q1911" t="s">
        <v>7115</v>
      </c>
      <c r="R1911">
        <v>22500000</v>
      </c>
      <c r="S1911">
        <v>4190530</v>
      </c>
      <c r="T1911">
        <f t="shared" si="90"/>
        <v>-18309470</v>
      </c>
      <c r="U1911" s="54" t="str">
        <f t="shared" si="88"/>
        <v>NA</v>
      </c>
      <c r="V1911" s="24">
        <f t="shared" si="89"/>
        <v>-18309470</v>
      </c>
      <c r="W1911">
        <v>7.1</v>
      </c>
    </row>
    <row r="1912" spans="10:23" x14ac:dyDescent="0.3">
      <c r="J1912">
        <v>1000000</v>
      </c>
      <c r="K1912">
        <v>9013113</v>
      </c>
      <c r="Q1912" t="s">
        <v>7119</v>
      </c>
      <c r="R1912">
        <v>22000000</v>
      </c>
      <c r="S1912">
        <v>217631306</v>
      </c>
      <c r="T1912">
        <f t="shared" si="90"/>
        <v>195631306</v>
      </c>
      <c r="U1912" s="54">
        <f t="shared" si="88"/>
        <v>195631306</v>
      </c>
      <c r="V1912" s="24" t="str">
        <f t="shared" si="89"/>
        <v>NA</v>
      </c>
      <c r="W1912">
        <v>7</v>
      </c>
    </row>
    <row r="1913" spans="10:23" x14ac:dyDescent="0.3">
      <c r="J1913">
        <v>1000000</v>
      </c>
      <c r="K1913">
        <v>53245055</v>
      </c>
      <c r="Q1913" t="s">
        <v>7122</v>
      </c>
      <c r="R1913">
        <v>23000000</v>
      </c>
      <c r="S1913">
        <v>176483808</v>
      </c>
      <c r="T1913">
        <f t="shared" si="90"/>
        <v>153483808</v>
      </c>
      <c r="U1913" s="54">
        <f t="shared" si="88"/>
        <v>153483808</v>
      </c>
      <c r="V1913" s="24" t="str">
        <f t="shared" si="89"/>
        <v>NA</v>
      </c>
      <c r="W1913">
        <v>7.1</v>
      </c>
    </row>
    <row r="1914" spans="10:23" x14ac:dyDescent="0.3">
      <c r="J1914">
        <v>900000</v>
      </c>
      <c r="K1914">
        <v>9000000</v>
      </c>
      <c r="Q1914" t="s">
        <v>7124</v>
      </c>
      <c r="R1914">
        <v>22000000</v>
      </c>
      <c r="S1914">
        <v>144833357</v>
      </c>
      <c r="T1914">
        <f t="shared" si="90"/>
        <v>122833357</v>
      </c>
      <c r="U1914" s="54">
        <f t="shared" si="88"/>
        <v>122833357</v>
      </c>
      <c r="V1914" s="24" t="str">
        <f t="shared" si="89"/>
        <v>NA</v>
      </c>
      <c r="W1914">
        <v>6.4</v>
      </c>
    </row>
    <row r="1915" spans="10:23" x14ac:dyDescent="0.3">
      <c r="J1915">
        <v>6000000</v>
      </c>
      <c r="K1915">
        <v>7186670</v>
      </c>
      <c r="Q1915" t="s">
        <v>7126</v>
      </c>
      <c r="R1915">
        <v>20000000</v>
      </c>
      <c r="S1915">
        <v>75597042</v>
      </c>
      <c r="T1915">
        <f t="shared" si="90"/>
        <v>55597042</v>
      </c>
      <c r="U1915" s="54">
        <f t="shared" si="88"/>
        <v>55597042</v>
      </c>
      <c r="V1915" s="24" t="str">
        <f t="shared" si="89"/>
        <v>NA</v>
      </c>
      <c r="W1915">
        <v>7</v>
      </c>
    </row>
    <row r="1916" spans="10:23" x14ac:dyDescent="0.3">
      <c r="J1916">
        <v>1000000</v>
      </c>
      <c r="K1916">
        <v>5997134</v>
      </c>
      <c r="Q1916" t="s">
        <v>7129</v>
      </c>
      <c r="R1916">
        <v>22000000</v>
      </c>
      <c r="S1916">
        <v>90636983</v>
      </c>
      <c r="T1916">
        <f t="shared" si="90"/>
        <v>68636983</v>
      </c>
      <c r="U1916" s="54">
        <f t="shared" si="88"/>
        <v>68636983</v>
      </c>
      <c r="V1916" s="24" t="str">
        <f t="shared" si="89"/>
        <v>NA</v>
      </c>
      <c r="W1916">
        <v>6.2</v>
      </c>
    </row>
    <row r="1917" spans="10:23" x14ac:dyDescent="0.3">
      <c r="J1917">
        <v>1000000</v>
      </c>
      <c r="K1917">
        <v>3386698</v>
      </c>
      <c r="Q1917" t="s">
        <v>7131</v>
      </c>
      <c r="R1917">
        <v>35000000</v>
      </c>
      <c r="S1917">
        <v>70960517</v>
      </c>
      <c r="T1917">
        <f t="shared" si="90"/>
        <v>35960517</v>
      </c>
      <c r="U1917" s="54">
        <f t="shared" si="88"/>
        <v>35960517</v>
      </c>
      <c r="V1917" s="24" t="str">
        <f t="shared" si="89"/>
        <v>NA</v>
      </c>
      <c r="W1917">
        <v>7.5</v>
      </c>
    </row>
    <row r="1918" spans="10:23" x14ac:dyDescent="0.3">
      <c r="J1918">
        <v>1000000</v>
      </c>
      <c r="K1918">
        <v>2508841</v>
      </c>
      <c r="Q1918" t="s">
        <v>7134</v>
      </c>
      <c r="R1918">
        <v>22000000</v>
      </c>
      <c r="S1918">
        <v>55762229</v>
      </c>
      <c r="T1918">
        <f t="shared" si="90"/>
        <v>33762229</v>
      </c>
      <c r="U1918" s="54">
        <f t="shared" si="88"/>
        <v>33762229</v>
      </c>
      <c r="V1918" s="24" t="str">
        <f t="shared" si="89"/>
        <v>NA</v>
      </c>
      <c r="W1918">
        <v>4.8</v>
      </c>
    </row>
    <row r="1919" spans="10:23" x14ac:dyDescent="0.3">
      <c r="J1919">
        <v>1000000</v>
      </c>
      <c r="K1919">
        <v>4946250</v>
      </c>
      <c r="Q1919" t="s">
        <v>7138</v>
      </c>
      <c r="R1919">
        <v>22000000</v>
      </c>
      <c r="S1919">
        <v>54235441</v>
      </c>
      <c r="T1919">
        <f t="shared" si="90"/>
        <v>32235441</v>
      </c>
      <c r="U1919" s="54">
        <f t="shared" si="88"/>
        <v>32235441</v>
      </c>
      <c r="V1919" s="24" t="str">
        <f t="shared" si="89"/>
        <v>NA</v>
      </c>
      <c r="W1919">
        <v>7.3</v>
      </c>
    </row>
    <row r="1920" spans="10:23" x14ac:dyDescent="0.3">
      <c r="J1920">
        <v>1000000</v>
      </c>
      <c r="K1920">
        <v>1950218</v>
      </c>
      <c r="Q1920" t="s">
        <v>7143</v>
      </c>
      <c r="R1920">
        <v>22000000</v>
      </c>
      <c r="S1920">
        <v>50728000</v>
      </c>
      <c r="T1920">
        <f t="shared" si="90"/>
        <v>28728000</v>
      </c>
      <c r="U1920" s="54">
        <f t="shared" si="88"/>
        <v>28728000</v>
      </c>
      <c r="V1920" s="24" t="str">
        <f t="shared" si="89"/>
        <v>NA</v>
      </c>
      <c r="W1920">
        <v>5.8</v>
      </c>
    </row>
    <row r="1921" spans="10:23" x14ac:dyDescent="0.3">
      <c r="J1921">
        <v>1000000</v>
      </c>
      <c r="K1921">
        <v>1277257</v>
      </c>
      <c r="Q1921" t="s">
        <v>7146</v>
      </c>
      <c r="R1921">
        <v>22000000</v>
      </c>
      <c r="S1921">
        <v>40270895</v>
      </c>
      <c r="T1921">
        <f t="shared" si="90"/>
        <v>18270895</v>
      </c>
      <c r="U1921" s="54">
        <f t="shared" si="88"/>
        <v>18270895</v>
      </c>
      <c r="V1921" s="24" t="str">
        <f t="shared" si="89"/>
        <v>NA</v>
      </c>
      <c r="W1921">
        <v>7.6</v>
      </c>
    </row>
    <row r="1922" spans="10:23" x14ac:dyDescent="0.3">
      <c r="J1922">
        <v>1000000</v>
      </c>
      <c r="K1922">
        <v>1677838</v>
      </c>
      <c r="Q1922" t="s">
        <v>7149</v>
      </c>
      <c r="R1922">
        <v>22000000</v>
      </c>
      <c r="S1922">
        <v>59696176</v>
      </c>
      <c r="T1922">
        <f t="shared" si="90"/>
        <v>37696176</v>
      </c>
      <c r="U1922" s="54">
        <f t="shared" si="88"/>
        <v>37696176</v>
      </c>
      <c r="V1922" s="24" t="str">
        <f t="shared" si="89"/>
        <v>NA</v>
      </c>
      <c r="W1922">
        <v>5.6</v>
      </c>
    </row>
    <row r="1923" spans="10:23" x14ac:dyDescent="0.3">
      <c r="J1923">
        <v>1000000</v>
      </c>
      <c r="K1923">
        <v>1744858</v>
      </c>
      <c r="Q1923" t="s">
        <v>7154</v>
      </c>
      <c r="R1923">
        <v>22000000</v>
      </c>
      <c r="S1923">
        <v>51483949</v>
      </c>
      <c r="T1923">
        <f t="shared" si="90"/>
        <v>29483949</v>
      </c>
      <c r="U1923" s="54">
        <f t="shared" ref="U1923:U1986" si="91">IF(T1923&gt;0,T1923,"NA")</f>
        <v>29483949</v>
      </c>
      <c r="V1923" s="24" t="str">
        <f t="shared" ref="V1923:V1986" si="92">IF(T1923&lt;0,T1923,"NA")</f>
        <v>NA</v>
      </c>
      <c r="W1923">
        <v>7</v>
      </c>
    </row>
    <row r="1924" spans="10:23" x14ac:dyDescent="0.3">
      <c r="J1924">
        <v>910000</v>
      </c>
      <c r="K1924">
        <v>9600000</v>
      </c>
      <c r="Q1924" t="s">
        <v>7157</v>
      </c>
      <c r="R1924">
        <v>22000000</v>
      </c>
      <c r="S1924">
        <v>36020063</v>
      </c>
      <c r="T1924">
        <f t="shared" ref="T1924:T1987" si="93">S1924-R1924</f>
        <v>14020063</v>
      </c>
      <c r="U1924" s="54">
        <f t="shared" si="91"/>
        <v>14020063</v>
      </c>
      <c r="V1924" s="24" t="str">
        <f t="shared" si="92"/>
        <v>NA</v>
      </c>
      <c r="W1924">
        <v>6.6</v>
      </c>
    </row>
    <row r="1925" spans="10:23" x14ac:dyDescent="0.3">
      <c r="J1925">
        <v>590000</v>
      </c>
      <c r="K1925">
        <v>1185783</v>
      </c>
      <c r="Q1925" t="s">
        <v>7159</v>
      </c>
      <c r="R1925">
        <v>21000000</v>
      </c>
      <c r="S1925">
        <v>33313582</v>
      </c>
      <c r="T1925">
        <f t="shared" si="93"/>
        <v>12313582</v>
      </c>
      <c r="U1925" s="54">
        <f t="shared" si="91"/>
        <v>12313582</v>
      </c>
      <c r="V1925" s="24" t="str">
        <f t="shared" si="92"/>
        <v>NA</v>
      </c>
      <c r="W1925">
        <v>6.5</v>
      </c>
    </row>
    <row r="1926" spans="10:23" x14ac:dyDescent="0.3">
      <c r="J1926">
        <v>950000</v>
      </c>
      <c r="K1926">
        <v>1007962</v>
      </c>
      <c r="Q1926" t="s">
        <v>7161</v>
      </c>
      <c r="R1926">
        <v>22000000</v>
      </c>
      <c r="S1926">
        <v>25842000</v>
      </c>
      <c r="T1926">
        <f t="shared" si="93"/>
        <v>3842000</v>
      </c>
      <c r="U1926" s="54">
        <f t="shared" si="91"/>
        <v>3842000</v>
      </c>
      <c r="V1926" s="24" t="str">
        <f t="shared" si="92"/>
        <v>NA</v>
      </c>
      <c r="W1926">
        <v>7.4</v>
      </c>
    </row>
    <row r="1927" spans="10:23" x14ac:dyDescent="0.3">
      <c r="J1927">
        <v>900000</v>
      </c>
      <c r="K1927">
        <v>16097842</v>
      </c>
      <c r="Q1927" t="s">
        <v>7164</v>
      </c>
      <c r="R1927">
        <v>22000000</v>
      </c>
      <c r="S1927">
        <v>22264487</v>
      </c>
      <c r="T1927">
        <f t="shared" si="93"/>
        <v>264487</v>
      </c>
      <c r="U1927" s="54">
        <f t="shared" si="91"/>
        <v>264487</v>
      </c>
      <c r="V1927" s="24" t="str">
        <f t="shared" si="92"/>
        <v>NA</v>
      </c>
      <c r="W1927">
        <v>4.5999999999999996</v>
      </c>
    </row>
    <row r="1928" spans="10:23" x14ac:dyDescent="0.3">
      <c r="J1928">
        <v>850000</v>
      </c>
      <c r="K1928">
        <v>1243961</v>
      </c>
      <c r="Q1928" t="s">
        <v>7168</v>
      </c>
      <c r="R1928">
        <v>26000000</v>
      </c>
      <c r="S1928">
        <v>30659817</v>
      </c>
      <c r="T1928">
        <f t="shared" si="93"/>
        <v>4659817</v>
      </c>
      <c r="U1928" s="54">
        <f t="shared" si="91"/>
        <v>4659817</v>
      </c>
      <c r="V1928" s="24" t="str">
        <f t="shared" si="92"/>
        <v>NA</v>
      </c>
      <c r="W1928">
        <v>6.4</v>
      </c>
    </row>
    <row r="1929" spans="10:23" x14ac:dyDescent="0.3">
      <c r="J1929">
        <v>500000</v>
      </c>
      <c r="K1929">
        <v>7098492</v>
      </c>
      <c r="Q1929" t="s">
        <v>7173</v>
      </c>
      <c r="R1929">
        <v>22000000</v>
      </c>
      <c r="S1929">
        <v>19351569</v>
      </c>
      <c r="T1929">
        <f t="shared" si="93"/>
        <v>-2648431</v>
      </c>
      <c r="U1929" s="54" t="str">
        <f t="shared" si="91"/>
        <v>NA</v>
      </c>
      <c r="V1929" s="24">
        <f t="shared" si="92"/>
        <v>-2648431</v>
      </c>
      <c r="W1929">
        <v>5.9</v>
      </c>
    </row>
    <row r="1930" spans="10:23" x14ac:dyDescent="0.3">
      <c r="J1930">
        <v>800000</v>
      </c>
      <c r="K1930">
        <v>4771000</v>
      </c>
      <c r="Q1930" t="s">
        <v>7177</v>
      </c>
      <c r="R1930">
        <v>22000000</v>
      </c>
      <c r="S1930">
        <v>49002815</v>
      </c>
      <c r="T1930">
        <f t="shared" si="93"/>
        <v>27002815</v>
      </c>
      <c r="U1930" s="54">
        <f t="shared" si="91"/>
        <v>27002815</v>
      </c>
      <c r="V1930" s="24" t="str">
        <f t="shared" si="92"/>
        <v>NA</v>
      </c>
      <c r="W1930">
        <v>6.4</v>
      </c>
    </row>
    <row r="1931" spans="10:23" x14ac:dyDescent="0.3">
      <c r="J1931">
        <v>800000</v>
      </c>
      <c r="K1931">
        <v>1001437</v>
      </c>
      <c r="Q1931" t="s">
        <v>7180</v>
      </c>
      <c r="R1931">
        <v>22000000</v>
      </c>
      <c r="S1931">
        <v>19283782</v>
      </c>
      <c r="T1931">
        <f t="shared" si="93"/>
        <v>-2716218</v>
      </c>
      <c r="U1931" s="54" t="str">
        <f t="shared" si="91"/>
        <v>NA</v>
      </c>
      <c r="V1931" s="24">
        <f t="shared" si="92"/>
        <v>-2716218</v>
      </c>
      <c r="W1931">
        <v>6.6</v>
      </c>
    </row>
    <row r="1932" spans="10:23" x14ac:dyDescent="0.3">
      <c r="J1932">
        <v>800000</v>
      </c>
      <c r="K1932">
        <v>2073984</v>
      </c>
      <c r="Q1932" t="s">
        <v>7182</v>
      </c>
      <c r="R1932">
        <v>22000000</v>
      </c>
      <c r="S1932">
        <v>30059386</v>
      </c>
      <c r="T1932">
        <f t="shared" si="93"/>
        <v>8059386</v>
      </c>
      <c r="U1932" s="54">
        <f t="shared" si="91"/>
        <v>8059386</v>
      </c>
      <c r="V1932" s="24" t="str">
        <f t="shared" si="92"/>
        <v>NA</v>
      </c>
      <c r="W1932">
        <v>6.9</v>
      </c>
    </row>
    <row r="1933" spans="10:23" x14ac:dyDescent="0.3">
      <c r="J1933">
        <v>780000</v>
      </c>
      <c r="K1933">
        <v>1310270</v>
      </c>
      <c r="Q1933" t="s">
        <v>7185</v>
      </c>
      <c r="R1933">
        <v>30000000</v>
      </c>
      <c r="S1933">
        <v>17951431</v>
      </c>
      <c r="T1933">
        <f t="shared" si="93"/>
        <v>-12048569</v>
      </c>
      <c r="U1933" s="54" t="str">
        <f t="shared" si="91"/>
        <v>NA</v>
      </c>
      <c r="V1933" s="24">
        <f t="shared" si="92"/>
        <v>-12048569</v>
      </c>
      <c r="W1933">
        <v>5.8</v>
      </c>
    </row>
    <row r="1934" spans="10:23" x14ac:dyDescent="0.3">
      <c r="J1934">
        <v>777000</v>
      </c>
      <c r="K1934">
        <v>115000000</v>
      </c>
      <c r="Q1934" t="s">
        <v>7189</v>
      </c>
      <c r="R1934">
        <v>22000000</v>
      </c>
      <c r="S1934">
        <v>29997095</v>
      </c>
      <c r="T1934">
        <f t="shared" si="93"/>
        <v>7997095</v>
      </c>
      <c r="U1934" s="54">
        <f t="shared" si="91"/>
        <v>7997095</v>
      </c>
      <c r="V1934" s="24" t="str">
        <f t="shared" si="92"/>
        <v>NA</v>
      </c>
      <c r="W1934">
        <v>6.4</v>
      </c>
    </row>
    <row r="1935" spans="10:23" x14ac:dyDescent="0.3">
      <c r="J1935">
        <v>750000</v>
      </c>
      <c r="K1935">
        <v>5518918</v>
      </c>
      <c r="Q1935" t="s">
        <v>7191</v>
      </c>
      <c r="R1935">
        <v>22000000</v>
      </c>
      <c r="S1935">
        <v>14252830</v>
      </c>
      <c r="T1935">
        <f t="shared" si="93"/>
        <v>-7747170</v>
      </c>
      <c r="U1935" s="54" t="str">
        <f t="shared" si="91"/>
        <v>NA</v>
      </c>
      <c r="V1935" s="24">
        <f t="shared" si="92"/>
        <v>-7747170</v>
      </c>
      <c r="W1935">
        <v>5.3</v>
      </c>
    </row>
    <row r="1936" spans="10:23" x14ac:dyDescent="0.3">
      <c r="J1936">
        <v>750000</v>
      </c>
      <c r="K1936">
        <v>4007792</v>
      </c>
      <c r="Q1936" t="s">
        <v>7196</v>
      </c>
      <c r="R1936">
        <v>22000000</v>
      </c>
      <c r="S1936">
        <v>19783777</v>
      </c>
      <c r="T1936">
        <f t="shared" si="93"/>
        <v>-2216223</v>
      </c>
      <c r="U1936" s="54" t="str">
        <f t="shared" si="91"/>
        <v>NA</v>
      </c>
      <c r="V1936" s="24">
        <f t="shared" si="92"/>
        <v>-2216223</v>
      </c>
      <c r="W1936">
        <v>6.5</v>
      </c>
    </row>
    <row r="1937" spans="10:23" x14ac:dyDescent="0.3">
      <c r="J1937">
        <v>700000</v>
      </c>
      <c r="K1937">
        <v>7830611</v>
      </c>
      <c r="Q1937" t="s">
        <v>7198</v>
      </c>
      <c r="R1937">
        <v>22000000</v>
      </c>
      <c r="S1937">
        <v>13555988</v>
      </c>
      <c r="T1937">
        <f t="shared" si="93"/>
        <v>-8444012</v>
      </c>
      <c r="U1937" s="54" t="str">
        <f t="shared" si="91"/>
        <v>NA</v>
      </c>
      <c r="V1937" s="24">
        <f t="shared" si="92"/>
        <v>-8444012</v>
      </c>
      <c r="W1937">
        <v>5.7</v>
      </c>
    </row>
    <row r="1938" spans="10:23" x14ac:dyDescent="0.3">
      <c r="J1938">
        <v>700000</v>
      </c>
      <c r="K1938">
        <v>1141829</v>
      </c>
      <c r="Q1938" t="s">
        <v>7201</v>
      </c>
      <c r="R1938">
        <v>22000000</v>
      </c>
      <c r="S1938">
        <v>12784713</v>
      </c>
      <c r="T1938">
        <f t="shared" si="93"/>
        <v>-9215287</v>
      </c>
      <c r="U1938" s="54" t="str">
        <f t="shared" si="91"/>
        <v>NA</v>
      </c>
      <c r="V1938" s="24">
        <f t="shared" si="92"/>
        <v>-9215287</v>
      </c>
      <c r="W1938">
        <v>6.7</v>
      </c>
    </row>
    <row r="1939" spans="10:23" x14ac:dyDescent="0.3">
      <c r="J1939">
        <v>700000</v>
      </c>
      <c r="K1939">
        <v>2694973</v>
      </c>
      <c r="Q1939" t="s">
        <v>7203</v>
      </c>
      <c r="R1939">
        <v>23500000</v>
      </c>
      <c r="S1939">
        <v>10696210</v>
      </c>
      <c r="T1939">
        <f t="shared" si="93"/>
        <v>-12803790</v>
      </c>
      <c r="U1939" s="54" t="str">
        <f t="shared" si="91"/>
        <v>NA</v>
      </c>
      <c r="V1939" s="24">
        <f t="shared" si="92"/>
        <v>-12803790</v>
      </c>
      <c r="W1939">
        <v>3.9</v>
      </c>
    </row>
    <row r="1940" spans="10:23" x14ac:dyDescent="0.3">
      <c r="J1940">
        <v>650000</v>
      </c>
      <c r="K1940">
        <v>2301777</v>
      </c>
      <c r="Q1940" t="s">
        <v>7206</v>
      </c>
      <c r="R1940">
        <v>22000000</v>
      </c>
      <c r="S1940">
        <v>5974653</v>
      </c>
      <c r="T1940">
        <f t="shared" si="93"/>
        <v>-16025347</v>
      </c>
      <c r="U1940" s="54" t="str">
        <f t="shared" si="91"/>
        <v>NA</v>
      </c>
      <c r="V1940" s="24">
        <f t="shared" si="92"/>
        <v>-16025347</v>
      </c>
      <c r="W1940">
        <v>4.0999999999999996</v>
      </c>
    </row>
    <row r="1941" spans="10:23" x14ac:dyDescent="0.3">
      <c r="J1941">
        <v>609000</v>
      </c>
      <c r="K1941">
        <v>3000000</v>
      </c>
      <c r="Q1941" t="s">
        <v>7209</v>
      </c>
      <c r="R1941">
        <v>25000000</v>
      </c>
      <c r="S1941">
        <v>5000000</v>
      </c>
      <c r="T1941">
        <f t="shared" si="93"/>
        <v>-20000000</v>
      </c>
      <c r="U1941" s="54" t="str">
        <f t="shared" si="91"/>
        <v>NA</v>
      </c>
      <c r="V1941" s="24">
        <f t="shared" si="92"/>
        <v>-20000000</v>
      </c>
      <c r="W1941">
        <v>6.2</v>
      </c>
    </row>
    <row r="1942" spans="10:23" x14ac:dyDescent="0.3">
      <c r="J1942">
        <v>60000</v>
      </c>
      <c r="K1942">
        <v>140530114</v>
      </c>
      <c r="Q1942" t="s">
        <v>7215</v>
      </c>
      <c r="R1942">
        <v>22000000</v>
      </c>
      <c r="S1942">
        <v>9694105</v>
      </c>
      <c r="T1942">
        <f t="shared" si="93"/>
        <v>-12305895</v>
      </c>
      <c r="U1942" s="54" t="str">
        <f t="shared" si="91"/>
        <v>NA</v>
      </c>
      <c r="V1942" s="24">
        <f t="shared" si="92"/>
        <v>-12305895</v>
      </c>
      <c r="W1942">
        <v>3.8</v>
      </c>
    </row>
    <row r="1943" spans="10:23" x14ac:dyDescent="0.3">
      <c r="J1943">
        <v>600000</v>
      </c>
      <c r="K1943">
        <v>13300000</v>
      </c>
      <c r="Q1943" t="s">
        <v>7217</v>
      </c>
      <c r="R1943">
        <v>25000000</v>
      </c>
      <c r="S1943">
        <v>16027866</v>
      </c>
      <c r="T1943">
        <f t="shared" si="93"/>
        <v>-8972134</v>
      </c>
      <c r="U1943" s="54" t="str">
        <f t="shared" si="91"/>
        <v>NA</v>
      </c>
      <c r="V1943" s="24">
        <f t="shared" si="92"/>
        <v>-8972134</v>
      </c>
      <c r="W1943">
        <v>5.0999999999999996</v>
      </c>
    </row>
    <row r="1944" spans="10:23" x14ac:dyDescent="0.3">
      <c r="J1944">
        <v>500000</v>
      </c>
      <c r="K1944">
        <v>33451479</v>
      </c>
      <c r="Q1944" t="s">
        <v>7220</v>
      </c>
      <c r="R1944">
        <v>21000000</v>
      </c>
      <c r="S1944">
        <v>4398392</v>
      </c>
      <c r="T1944">
        <f t="shared" si="93"/>
        <v>-16601608</v>
      </c>
      <c r="U1944" s="54" t="str">
        <f t="shared" si="91"/>
        <v>NA</v>
      </c>
      <c r="V1944" s="24">
        <f t="shared" si="92"/>
        <v>-16601608</v>
      </c>
      <c r="W1944">
        <v>7.8</v>
      </c>
    </row>
    <row r="1945" spans="10:23" x14ac:dyDescent="0.3">
      <c r="J1945">
        <v>500000</v>
      </c>
      <c r="K1945">
        <v>39552600</v>
      </c>
      <c r="Q1945" t="s">
        <v>7225</v>
      </c>
      <c r="R1945">
        <v>22000000</v>
      </c>
      <c r="S1945">
        <v>1050445</v>
      </c>
      <c r="T1945">
        <f t="shared" si="93"/>
        <v>-20949555</v>
      </c>
      <c r="U1945" s="54" t="str">
        <f t="shared" si="91"/>
        <v>NA</v>
      </c>
      <c r="V1945" s="24">
        <f t="shared" si="92"/>
        <v>-20949555</v>
      </c>
      <c r="W1945">
        <v>7.8</v>
      </c>
    </row>
    <row r="1946" spans="10:23" x14ac:dyDescent="0.3">
      <c r="J1946">
        <v>500000</v>
      </c>
      <c r="K1946">
        <v>30500882</v>
      </c>
      <c r="Q1946" t="s">
        <v>7228</v>
      </c>
      <c r="R1946">
        <v>2000000</v>
      </c>
      <c r="S1946">
        <v>13746550</v>
      </c>
      <c r="T1946">
        <f t="shared" si="93"/>
        <v>11746550</v>
      </c>
      <c r="U1946" s="54">
        <f t="shared" si="91"/>
        <v>11746550</v>
      </c>
      <c r="V1946" s="24" t="str">
        <f t="shared" si="92"/>
        <v>NA</v>
      </c>
      <c r="W1946">
        <v>6.1</v>
      </c>
    </row>
    <row r="1947" spans="10:23" x14ac:dyDescent="0.3">
      <c r="J1947">
        <v>500000</v>
      </c>
      <c r="K1947">
        <v>17000000</v>
      </c>
      <c r="Q1947" t="s">
        <v>7231</v>
      </c>
      <c r="R1947">
        <v>22000000</v>
      </c>
      <c r="S1947">
        <v>20668843</v>
      </c>
      <c r="T1947">
        <f t="shared" si="93"/>
        <v>-1331157</v>
      </c>
      <c r="U1947" s="54" t="str">
        <f t="shared" si="91"/>
        <v>NA</v>
      </c>
      <c r="V1947" s="24">
        <f t="shared" si="92"/>
        <v>-1331157</v>
      </c>
      <c r="W1947">
        <v>5.8</v>
      </c>
    </row>
    <row r="1948" spans="10:23" x14ac:dyDescent="0.3">
      <c r="J1948">
        <v>500000</v>
      </c>
      <c r="K1948">
        <v>5739376</v>
      </c>
      <c r="Q1948" t="s">
        <v>7234</v>
      </c>
      <c r="R1948">
        <v>22000000</v>
      </c>
      <c r="S1948">
        <v>2963012</v>
      </c>
      <c r="T1948">
        <f t="shared" si="93"/>
        <v>-19036988</v>
      </c>
      <c r="U1948" s="54" t="str">
        <f t="shared" si="91"/>
        <v>NA</v>
      </c>
      <c r="V1948" s="24">
        <f t="shared" si="92"/>
        <v>-19036988</v>
      </c>
      <c r="W1948">
        <v>6.3</v>
      </c>
    </row>
    <row r="1949" spans="10:23" x14ac:dyDescent="0.3">
      <c r="J1949">
        <v>1000000</v>
      </c>
      <c r="K1949">
        <v>3773863</v>
      </c>
      <c r="Q1949" t="s">
        <v>7239</v>
      </c>
      <c r="R1949">
        <v>22000000</v>
      </c>
      <c r="S1949">
        <v>1796024</v>
      </c>
      <c r="T1949">
        <f t="shared" si="93"/>
        <v>-20203976</v>
      </c>
      <c r="U1949" s="54" t="str">
        <f t="shared" si="91"/>
        <v>NA</v>
      </c>
      <c r="V1949" s="24">
        <f t="shared" si="92"/>
        <v>-20203976</v>
      </c>
      <c r="W1949">
        <v>5.4</v>
      </c>
    </row>
    <row r="1950" spans="10:23" x14ac:dyDescent="0.3">
      <c r="J1950">
        <v>500000</v>
      </c>
      <c r="K1950">
        <v>2047570</v>
      </c>
      <c r="Q1950" t="s">
        <v>7242</v>
      </c>
      <c r="R1950">
        <v>16000000</v>
      </c>
      <c r="S1950">
        <v>634277</v>
      </c>
      <c r="T1950">
        <f t="shared" si="93"/>
        <v>-15365723</v>
      </c>
      <c r="U1950" s="54" t="str">
        <f t="shared" si="91"/>
        <v>NA</v>
      </c>
      <c r="V1950" s="24">
        <f t="shared" si="92"/>
        <v>-15365723</v>
      </c>
      <c r="W1950">
        <v>7.3</v>
      </c>
    </row>
    <row r="1951" spans="10:23" x14ac:dyDescent="0.3">
      <c r="J1951">
        <v>500000</v>
      </c>
      <c r="K1951">
        <v>1250798</v>
      </c>
      <c r="Q1951" t="s">
        <v>7248</v>
      </c>
      <c r="R1951">
        <v>22000000</v>
      </c>
      <c r="S1951">
        <v>11326836</v>
      </c>
      <c r="T1951">
        <f t="shared" si="93"/>
        <v>-10673164</v>
      </c>
      <c r="U1951" s="54" t="str">
        <f t="shared" si="91"/>
        <v>NA</v>
      </c>
      <c r="V1951" s="24">
        <f t="shared" si="92"/>
        <v>-10673164</v>
      </c>
      <c r="W1951">
        <v>6.8</v>
      </c>
    </row>
    <row r="1952" spans="10:23" x14ac:dyDescent="0.3">
      <c r="J1952">
        <v>46000</v>
      </c>
      <c r="K1952">
        <v>1127331</v>
      </c>
      <c r="Q1952" t="s">
        <v>7251</v>
      </c>
      <c r="R1952">
        <v>25000000</v>
      </c>
      <c r="S1952">
        <v>49024969</v>
      </c>
      <c r="T1952">
        <f t="shared" si="93"/>
        <v>24024969</v>
      </c>
      <c r="U1952" s="54">
        <f t="shared" si="91"/>
        <v>24024969</v>
      </c>
      <c r="V1952" s="24" t="str">
        <f t="shared" si="92"/>
        <v>NA</v>
      </c>
      <c r="W1952">
        <v>7.3</v>
      </c>
    </row>
    <row r="1953" spans="10:23" x14ac:dyDescent="0.3">
      <c r="J1953">
        <v>500000</v>
      </c>
      <c r="K1953">
        <v>906666</v>
      </c>
      <c r="Q1953" t="s">
        <v>7253</v>
      </c>
      <c r="R1953">
        <v>21500000</v>
      </c>
      <c r="S1953">
        <v>22294341</v>
      </c>
      <c r="T1953">
        <f t="shared" si="93"/>
        <v>794341</v>
      </c>
      <c r="U1953" s="54">
        <f t="shared" si="91"/>
        <v>794341</v>
      </c>
      <c r="V1953" s="24" t="str">
        <f t="shared" si="92"/>
        <v>NA</v>
      </c>
      <c r="W1953">
        <v>6.5</v>
      </c>
    </row>
    <row r="1954" spans="10:23" x14ac:dyDescent="0.3">
      <c r="J1954">
        <v>500000</v>
      </c>
      <c r="K1954">
        <v>1114943</v>
      </c>
      <c r="Q1954" t="s">
        <v>7255</v>
      </c>
      <c r="R1954">
        <v>21500000</v>
      </c>
      <c r="S1954">
        <v>24362501</v>
      </c>
      <c r="T1954">
        <f t="shared" si="93"/>
        <v>2862501</v>
      </c>
      <c r="U1954" s="54">
        <f t="shared" si="91"/>
        <v>2862501</v>
      </c>
      <c r="V1954" s="24" t="str">
        <f t="shared" si="92"/>
        <v>NA</v>
      </c>
      <c r="W1954">
        <v>7.2</v>
      </c>
    </row>
    <row r="1955" spans="10:23" x14ac:dyDescent="0.3">
      <c r="J1955">
        <v>500000</v>
      </c>
      <c r="K1955">
        <v>1111615</v>
      </c>
      <c r="Q1955" t="s">
        <v>7257</v>
      </c>
      <c r="R1955">
        <v>17000000</v>
      </c>
      <c r="S1955">
        <v>16684352</v>
      </c>
      <c r="T1955">
        <f t="shared" si="93"/>
        <v>-315648</v>
      </c>
      <c r="U1955" s="54" t="str">
        <f t="shared" si="91"/>
        <v>NA</v>
      </c>
      <c r="V1955" s="24">
        <f t="shared" si="92"/>
        <v>-315648</v>
      </c>
      <c r="W1955">
        <v>6.3</v>
      </c>
    </row>
    <row r="1956" spans="10:23" x14ac:dyDescent="0.3">
      <c r="J1956">
        <v>500000</v>
      </c>
      <c r="K1956">
        <v>985341</v>
      </c>
      <c r="Q1956" t="s">
        <v>7261</v>
      </c>
      <c r="R1956">
        <v>21000000</v>
      </c>
      <c r="S1956">
        <v>46700000</v>
      </c>
      <c r="T1956">
        <f t="shared" si="93"/>
        <v>25700000</v>
      </c>
      <c r="U1956" s="54">
        <f t="shared" si="91"/>
        <v>25700000</v>
      </c>
      <c r="V1956" s="24" t="str">
        <f t="shared" si="92"/>
        <v>NA</v>
      </c>
      <c r="W1956">
        <v>5.9</v>
      </c>
    </row>
    <row r="1957" spans="10:23" x14ac:dyDescent="0.3">
      <c r="J1957">
        <v>500000</v>
      </c>
      <c r="K1957">
        <v>603943</v>
      </c>
      <c r="Q1957" t="s">
        <v>7265</v>
      </c>
      <c r="R1957">
        <v>21000000</v>
      </c>
      <c r="S1957">
        <v>52008288</v>
      </c>
      <c r="T1957">
        <f t="shared" si="93"/>
        <v>31008288</v>
      </c>
      <c r="U1957" s="54">
        <f t="shared" si="91"/>
        <v>31008288</v>
      </c>
      <c r="V1957" s="24" t="str">
        <f t="shared" si="92"/>
        <v>NA</v>
      </c>
      <c r="W1957">
        <v>7.8</v>
      </c>
    </row>
    <row r="1958" spans="10:23" x14ac:dyDescent="0.3">
      <c r="J1958">
        <v>450000</v>
      </c>
      <c r="K1958">
        <v>2712293</v>
      </c>
      <c r="Q1958" t="s">
        <v>7268</v>
      </c>
      <c r="R1958">
        <v>9000000</v>
      </c>
      <c r="S1958">
        <v>8579684</v>
      </c>
      <c r="T1958">
        <f t="shared" si="93"/>
        <v>-420316</v>
      </c>
      <c r="U1958" s="54" t="str">
        <f t="shared" si="91"/>
        <v>NA</v>
      </c>
      <c r="V1958" s="24">
        <f t="shared" si="92"/>
        <v>-420316</v>
      </c>
      <c r="W1958">
        <v>7.4</v>
      </c>
    </row>
    <row r="1959" spans="10:23" x14ac:dyDescent="0.3">
      <c r="J1959">
        <v>439000</v>
      </c>
      <c r="K1959">
        <v>2300000</v>
      </c>
      <c r="Q1959" t="s">
        <v>7270</v>
      </c>
      <c r="R1959">
        <v>17000000</v>
      </c>
      <c r="S1959">
        <v>42660000</v>
      </c>
      <c r="T1959">
        <f t="shared" si="93"/>
        <v>25660000</v>
      </c>
      <c r="U1959" s="54">
        <f t="shared" si="91"/>
        <v>25660000</v>
      </c>
      <c r="V1959" s="24" t="str">
        <f t="shared" si="92"/>
        <v>NA</v>
      </c>
      <c r="W1959">
        <v>4.8</v>
      </c>
    </row>
    <row r="1960" spans="10:23" x14ac:dyDescent="0.3">
      <c r="J1960">
        <v>225000</v>
      </c>
      <c r="K1960">
        <v>2938208</v>
      </c>
      <c r="Q1960" t="s">
        <v>7274</v>
      </c>
      <c r="R1960">
        <v>21000000</v>
      </c>
      <c r="S1960">
        <v>40219708</v>
      </c>
      <c r="T1960">
        <f t="shared" si="93"/>
        <v>19219708</v>
      </c>
      <c r="U1960" s="54">
        <f t="shared" si="91"/>
        <v>19219708</v>
      </c>
      <c r="V1960" s="24" t="str">
        <f t="shared" si="92"/>
        <v>NA</v>
      </c>
      <c r="W1960">
        <v>6.3</v>
      </c>
    </row>
    <row r="1961" spans="10:23" x14ac:dyDescent="0.3">
      <c r="J1961">
        <v>400000</v>
      </c>
      <c r="K1961">
        <v>44540956</v>
      </c>
      <c r="Q1961" t="s">
        <v>7277</v>
      </c>
      <c r="R1961">
        <v>21000000</v>
      </c>
      <c r="S1961">
        <v>132088910</v>
      </c>
      <c r="T1961">
        <f t="shared" si="93"/>
        <v>111088910</v>
      </c>
      <c r="U1961" s="54">
        <f t="shared" si="91"/>
        <v>111088910</v>
      </c>
      <c r="V1961" s="24" t="str">
        <f t="shared" si="92"/>
        <v>NA</v>
      </c>
      <c r="W1961">
        <v>7.8</v>
      </c>
    </row>
    <row r="1962" spans="10:23" x14ac:dyDescent="0.3">
      <c r="J1962">
        <v>15000</v>
      </c>
      <c r="K1962">
        <v>107917283</v>
      </c>
      <c r="Q1962" t="s">
        <v>7279</v>
      </c>
      <c r="R1962">
        <v>21000000</v>
      </c>
      <c r="S1962">
        <v>36581633</v>
      </c>
      <c r="T1962">
        <f t="shared" si="93"/>
        <v>15581633</v>
      </c>
      <c r="U1962" s="54">
        <f t="shared" si="91"/>
        <v>15581633</v>
      </c>
      <c r="V1962" s="24" t="str">
        <f t="shared" si="92"/>
        <v>NA</v>
      </c>
      <c r="W1962">
        <v>7.5</v>
      </c>
    </row>
    <row r="1963" spans="10:23" x14ac:dyDescent="0.3">
      <c r="J1963">
        <v>229575</v>
      </c>
      <c r="K1963">
        <v>1229197</v>
      </c>
      <c r="Q1963" t="s">
        <v>7281</v>
      </c>
      <c r="R1963">
        <v>21000000</v>
      </c>
      <c r="S1963">
        <v>25296447</v>
      </c>
      <c r="T1963">
        <f t="shared" si="93"/>
        <v>4296447</v>
      </c>
      <c r="U1963" s="54">
        <f t="shared" si="91"/>
        <v>4296447</v>
      </c>
      <c r="V1963" s="24" t="str">
        <f t="shared" si="92"/>
        <v>NA</v>
      </c>
      <c r="W1963">
        <v>6.8</v>
      </c>
    </row>
    <row r="1964" spans="10:23" x14ac:dyDescent="0.3">
      <c r="J1964">
        <v>400000</v>
      </c>
      <c r="K1964">
        <v>1689999</v>
      </c>
      <c r="Q1964" t="s">
        <v>7285</v>
      </c>
      <c r="R1964">
        <v>20000000</v>
      </c>
      <c r="S1964">
        <v>24848292</v>
      </c>
      <c r="T1964">
        <f t="shared" si="93"/>
        <v>4848292</v>
      </c>
      <c r="U1964" s="54">
        <f t="shared" si="91"/>
        <v>4848292</v>
      </c>
      <c r="V1964" s="24" t="str">
        <f t="shared" si="92"/>
        <v>NA</v>
      </c>
      <c r="W1964">
        <v>6.6</v>
      </c>
    </row>
    <row r="1965" spans="10:23" x14ac:dyDescent="0.3">
      <c r="J1965">
        <v>218</v>
      </c>
      <c r="K1965">
        <v>592014</v>
      </c>
      <c r="Q1965" t="s">
        <v>7288</v>
      </c>
      <c r="R1965">
        <v>21000000</v>
      </c>
      <c r="S1965">
        <v>17757087</v>
      </c>
      <c r="T1965">
        <f t="shared" si="93"/>
        <v>-3242913</v>
      </c>
      <c r="U1965" s="54" t="str">
        <f t="shared" si="91"/>
        <v>NA</v>
      </c>
      <c r="V1965" s="24">
        <f t="shared" si="92"/>
        <v>-3242913</v>
      </c>
      <c r="W1965">
        <v>4.5999999999999996</v>
      </c>
    </row>
    <row r="1966" spans="10:23" x14ac:dyDescent="0.3">
      <c r="J1966">
        <v>400000</v>
      </c>
      <c r="K1966">
        <v>425899</v>
      </c>
      <c r="Q1966" t="s">
        <v>7293</v>
      </c>
      <c r="R1966">
        <v>17000000</v>
      </c>
      <c r="S1966">
        <v>9430988</v>
      </c>
      <c r="T1966">
        <f t="shared" si="93"/>
        <v>-7569012</v>
      </c>
      <c r="U1966" s="54" t="str">
        <f t="shared" si="91"/>
        <v>NA</v>
      </c>
      <c r="V1966" s="24">
        <f t="shared" si="92"/>
        <v>-7569012</v>
      </c>
      <c r="W1966">
        <v>7.1</v>
      </c>
    </row>
    <row r="1967" spans="10:23" x14ac:dyDescent="0.3">
      <c r="J1967">
        <v>35000000</v>
      </c>
      <c r="K1967">
        <v>80276912</v>
      </c>
      <c r="Q1967" t="s">
        <v>7295</v>
      </c>
      <c r="R1967">
        <v>21000000</v>
      </c>
      <c r="S1967">
        <v>16284360</v>
      </c>
      <c r="T1967">
        <f t="shared" si="93"/>
        <v>-4715640</v>
      </c>
      <c r="U1967" s="54" t="str">
        <f t="shared" si="91"/>
        <v>NA</v>
      </c>
      <c r="V1967" s="24">
        <f t="shared" si="92"/>
        <v>-4715640</v>
      </c>
      <c r="W1967">
        <v>6.1</v>
      </c>
    </row>
    <row r="1968" spans="10:23" x14ac:dyDescent="0.3">
      <c r="J1968">
        <v>375000</v>
      </c>
      <c r="K1968">
        <v>617172</v>
      </c>
      <c r="Q1968" t="s">
        <v>7298</v>
      </c>
      <c r="R1968">
        <v>21000000</v>
      </c>
      <c r="S1968">
        <v>6830957</v>
      </c>
      <c r="T1968">
        <f t="shared" si="93"/>
        <v>-14169043</v>
      </c>
      <c r="U1968" s="54" t="str">
        <f t="shared" si="91"/>
        <v>NA</v>
      </c>
      <c r="V1968" s="24">
        <f t="shared" si="92"/>
        <v>-14169043</v>
      </c>
      <c r="W1968">
        <v>6.7</v>
      </c>
    </row>
    <row r="1969" spans="10:23" x14ac:dyDescent="0.3">
      <c r="J1969">
        <v>379000</v>
      </c>
      <c r="K1969">
        <v>2808000</v>
      </c>
      <c r="Q1969" t="s">
        <v>7300</v>
      </c>
      <c r="R1969">
        <v>20000000</v>
      </c>
      <c r="S1969">
        <v>24104113</v>
      </c>
      <c r="T1969">
        <f t="shared" si="93"/>
        <v>4104113</v>
      </c>
      <c r="U1969" s="54">
        <f t="shared" si="91"/>
        <v>4104113</v>
      </c>
      <c r="V1969" s="24" t="str">
        <f t="shared" si="92"/>
        <v>NA</v>
      </c>
      <c r="W1969">
        <v>7.1</v>
      </c>
    </row>
    <row r="1970" spans="10:23" x14ac:dyDescent="0.3">
      <c r="J1970">
        <v>350000</v>
      </c>
      <c r="K1970">
        <v>4000000</v>
      </c>
      <c r="Q1970" t="s">
        <v>7303</v>
      </c>
      <c r="R1970">
        <v>21000000</v>
      </c>
      <c r="S1970">
        <v>15593</v>
      </c>
      <c r="T1970">
        <f t="shared" si="93"/>
        <v>-20984407</v>
      </c>
      <c r="U1970" s="54" t="str">
        <f t="shared" si="91"/>
        <v>NA</v>
      </c>
      <c r="V1970" s="24">
        <f t="shared" si="92"/>
        <v>-20984407</v>
      </c>
      <c r="W1970">
        <v>5.8</v>
      </c>
    </row>
    <row r="1971" spans="10:23" x14ac:dyDescent="0.3">
      <c r="J1971">
        <v>312000</v>
      </c>
      <c r="K1971">
        <v>1281176</v>
      </c>
      <c r="Q1971" t="s">
        <v>7309</v>
      </c>
      <c r="R1971">
        <v>21000000</v>
      </c>
      <c r="S1971">
        <v>958319</v>
      </c>
      <c r="T1971">
        <f t="shared" si="93"/>
        <v>-20041681</v>
      </c>
      <c r="U1971" s="54" t="str">
        <f t="shared" si="91"/>
        <v>NA</v>
      </c>
      <c r="V1971" s="24">
        <f t="shared" si="92"/>
        <v>-20041681</v>
      </c>
      <c r="W1971">
        <v>6.7</v>
      </c>
    </row>
    <row r="1972" spans="10:23" x14ac:dyDescent="0.3">
      <c r="J1972">
        <v>8000000</v>
      </c>
      <c r="K1972">
        <v>16115878</v>
      </c>
      <c r="Q1972" t="s">
        <v>7311</v>
      </c>
      <c r="R1972">
        <v>35000000</v>
      </c>
      <c r="S1972">
        <v>69700000</v>
      </c>
      <c r="T1972">
        <f t="shared" si="93"/>
        <v>34700000</v>
      </c>
      <c r="U1972" s="54">
        <f t="shared" si="91"/>
        <v>34700000</v>
      </c>
      <c r="V1972" s="24" t="str">
        <f t="shared" si="92"/>
        <v>NA</v>
      </c>
      <c r="W1972">
        <v>5.8</v>
      </c>
    </row>
    <row r="1973" spans="10:23" x14ac:dyDescent="0.3">
      <c r="J1973">
        <v>300000</v>
      </c>
      <c r="K1973">
        <v>1652472</v>
      </c>
      <c r="Q1973" t="s">
        <v>7315</v>
      </c>
      <c r="R1973">
        <v>31000000</v>
      </c>
      <c r="S1973">
        <v>2840417</v>
      </c>
      <c r="T1973">
        <f t="shared" si="93"/>
        <v>-28159583</v>
      </c>
      <c r="U1973" s="54" t="str">
        <f t="shared" si="91"/>
        <v>NA</v>
      </c>
      <c r="V1973" s="24">
        <f t="shared" si="92"/>
        <v>-28159583</v>
      </c>
      <c r="W1973">
        <v>6.8</v>
      </c>
    </row>
    <row r="1974" spans="10:23" x14ac:dyDescent="0.3">
      <c r="J1974">
        <v>300000</v>
      </c>
      <c r="K1974">
        <v>2360184</v>
      </c>
      <c r="Q1974" t="s">
        <v>7317</v>
      </c>
      <c r="R1974">
        <v>18000000</v>
      </c>
      <c r="S1974">
        <v>242374454</v>
      </c>
      <c r="T1974">
        <f t="shared" si="93"/>
        <v>224374454</v>
      </c>
      <c r="U1974" s="54">
        <f t="shared" si="91"/>
        <v>224374454</v>
      </c>
      <c r="V1974" s="24" t="str">
        <f t="shared" si="92"/>
        <v>NA</v>
      </c>
      <c r="W1974">
        <v>8.5</v>
      </c>
    </row>
    <row r="1975" spans="10:23" x14ac:dyDescent="0.3">
      <c r="J1975">
        <v>200000</v>
      </c>
      <c r="K1975">
        <v>856942</v>
      </c>
      <c r="Q1975" t="s">
        <v>7319</v>
      </c>
      <c r="R1975">
        <v>18000000</v>
      </c>
      <c r="S1975">
        <v>173585516</v>
      </c>
      <c r="T1975">
        <f t="shared" si="93"/>
        <v>155585516</v>
      </c>
      <c r="U1975" s="54">
        <f t="shared" si="91"/>
        <v>155585516</v>
      </c>
      <c r="V1975" s="24" t="str">
        <f t="shared" si="92"/>
        <v>NA</v>
      </c>
      <c r="W1975">
        <v>6.6</v>
      </c>
    </row>
    <row r="1976" spans="10:23" x14ac:dyDescent="0.3">
      <c r="J1976">
        <v>270000</v>
      </c>
      <c r="K1976">
        <v>318622</v>
      </c>
      <c r="Q1976" t="s">
        <v>7321</v>
      </c>
      <c r="R1976">
        <v>19400870</v>
      </c>
      <c r="S1976">
        <v>128300000</v>
      </c>
      <c r="T1976">
        <f t="shared" si="93"/>
        <v>108899130</v>
      </c>
      <c r="U1976" s="54">
        <f t="shared" si="91"/>
        <v>108899130</v>
      </c>
      <c r="V1976" s="24" t="str">
        <f t="shared" si="92"/>
        <v>NA</v>
      </c>
      <c r="W1976">
        <v>7.7</v>
      </c>
    </row>
    <row r="1977" spans="10:23" x14ac:dyDescent="0.3">
      <c r="J1977">
        <v>250000</v>
      </c>
      <c r="K1977">
        <v>12006514</v>
      </c>
      <c r="Q1977" t="s">
        <v>7324</v>
      </c>
      <c r="R1977">
        <v>20000000</v>
      </c>
      <c r="S1977">
        <v>20259297</v>
      </c>
      <c r="T1977">
        <f t="shared" si="93"/>
        <v>259297</v>
      </c>
      <c r="U1977" s="54">
        <f t="shared" si="91"/>
        <v>259297</v>
      </c>
      <c r="V1977" s="24" t="str">
        <f t="shared" si="92"/>
        <v>NA</v>
      </c>
      <c r="W1977">
        <v>4.7</v>
      </c>
    </row>
    <row r="1978" spans="10:23" x14ac:dyDescent="0.3">
      <c r="J1978">
        <v>250000</v>
      </c>
      <c r="K1978">
        <v>4186931</v>
      </c>
      <c r="Q1978" t="s">
        <v>7328</v>
      </c>
      <c r="R1978">
        <v>28000000</v>
      </c>
      <c r="S1978">
        <v>153665036</v>
      </c>
      <c r="T1978">
        <f t="shared" si="93"/>
        <v>125665036</v>
      </c>
      <c r="U1978" s="54">
        <f t="shared" si="91"/>
        <v>125665036</v>
      </c>
      <c r="V1978" s="24" t="str">
        <f t="shared" si="92"/>
        <v>NA</v>
      </c>
      <c r="W1978">
        <v>6.4</v>
      </c>
    </row>
    <row r="1979" spans="10:23" x14ac:dyDescent="0.3">
      <c r="J1979">
        <v>250000</v>
      </c>
      <c r="K1979">
        <v>3799339</v>
      </c>
      <c r="Q1979" t="s">
        <v>7330</v>
      </c>
      <c r="R1979">
        <v>33000000</v>
      </c>
      <c r="S1979">
        <v>132541238</v>
      </c>
      <c r="T1979">
        <f t="shared" si="93"/>
        <v>99541238</v>
      </c>
      <c r="U1979" s="54">
        <f t="shared" si="91"/>
        <v>99541238</v>
      </c>
      <c r="V1979" s="24" t="str">
        <f t="shared" si="92"/>
        <v>NA</v>
      </c>
      <c r="W1979">
        <v>5.5</v>
      </c>
    </row>
    <row r="1980" spans="10:23" x14ac:dyDescent="0.3">
      <c r="J1980">
        <v>250000</v>
      </c>
      <c r="K1980">
        <v>1977544</v>
      </c>
      <c r="Q1980" t="s">
        <v>7334</v>
      </c>
      <c r="R1980">
        <v>19000000</v>
      </c>
      <c r="S1980">
        <v>130727000</v>
      </c>
      <c r="T1980">
        <f t="shared" si="93"/>
        <v>111727000</v>
      </c>
      <c r="U1980" s="54">
        <f t="shared" si="91"/>
        <v>111727000</v>
      </c>
      <c r="V1980" s="24" t="str">
        <f t="shared" si="92"/>
        <v>NA</v>
      </c>
      <c r="W1980">
        <v>8.6</v>
      </c>
    </row>
    <row r="1981" spans="10:23" x14ac:dyDescent="0.3">
      <c r="J1981">
        <v>250000</v>
      </c>
      <c r="K1981">
        <v>1050600</v>
      </c>
      <c r="Q1981" t="s">
        <v>7336</v>
      </c>
      <c r="R1981">
        <v>20000000</v>
      </c>
      <c r="S1981">
        <v>121697350</v>
      </c>
      <c r="T1981">
        <f t="shared" si="93"/>
        <v>101697350</v>
      </c>
      <c r="U1981" s="54">
        <f t="shared" si="91"/>
        <v>101697350</v>
      </c>
      <c r="V1981" s="24" t="str">
        <f t="shared" si="92"/>
        <v>NA</v>
      </c>
      <c r="W1981">
        <v>7</v>
      </c>
    </row>
    <row r="1982" spans="10:23" x14ac:dyDescent="0.3">
      <c r="J1982">
        <v>250000</v>
      </c>
      <c r="K1982">
        <v>902835</v>
      </c>
      <c r="Q1982" t="s">
        <v>7339</v>
      </c>
      <c r="R1982">
        <v>20000000</v>
      </c>
      <c r="S1982">
        <v>117224271</v>
      </c>
      <c r="T1982">
        <f t="shared" si="93"/>
        <v>97224271</v>
      </c>
      <c r="U1982" s="54">
        <f t="shared" si="91"/>
        <v>97224271</v>
      </c>
      <c r="V1982" s="24" t="str">
        <f t="shared" si="92"/>
        <v>NA</v>
      </c>
      <c r="W1982">
        <v>7.1</v>
      </c>
    </row>
    <row r="1983" spans="10:23" x14ac:dyDescent="0.3">
      <c r="J1983">
        <v>365000</v>
      </c>
      <c r="K1983">
        <v>489220</v>
      </c>
      <c r="Q1983" t="s">
        <v>7345</v>
      </c>
      <c r="R1983">
        <v>20000000</v>
      </c>
      <c r="S1983">
        <v>102922376</v>
      </c>
      <c r="T1983">
        <f t="shared" si="93"/>
        <v>82922376</v>
      </c>
      <c r="U1983" s="54">
        <f t="shared" si="91"/>
        <v>82922376</v>
      </c>
      <c r="V1983" s="24" t="str">
        <f t="shared" si="92"/>
        <v>NA</v>
      </c>
      <c r="W1983">
        <v>5.7</v>
      </c>
    </row>
    <row r="1984" spans="10:23" x14ac:dyDescent="0.3">
      <c r="J1984">
        <v>150000</v>
      </c>
      <c r="K1984">
        <v>191309</v>
      </c>
      <c r="Q1984" t="s">
        <v>7351</v>
      </c>
      <c r="R1984">
        <v>20000000</v>
      </c>
      <c r="S1984">
        <v>94497271</v>
      </c>
      <c r="T1984">
        <f t="shared" si="93"/>
        <v>74497271</v>
      </c>
      <c r="U1984" s="54">
        <f t="shared" si="91"/>
        <v>74497271</v>
      </c>
      <c r="V1984" s="24" t="str">
        <f t="shared" si="92"/>
        <v>NA</v>
      </c>
      <c r="W1984">
        <v>3.7</v>
      </c>
    </row>
    <row r="1985" spans="10:23" x14ac:dyDescent="0.3">
      <c r="J1985">
        <v>250000</v>
      </c>
      <c r="K1985">
        <v>3388210</v>
      </c>
      <c r="Q1985" t="s">
        <v>7354</v>
      </c>
      <c r="R1985">
        <v>20000000</v>
      </c>
      <c r="S1985">
        <v>137387272</v>
      </c>
      <c r="T1985">
        <f t="shared" si="93"/>
        <v>117387272</v>
      </c>
      <c r="U1985" s="54">
        <f t="shared" si="91"/>
        <v>117387272</v>
      </c>
      <c r="V1985" s="24" t="str">
        <f t="shared" si="92"/>
        <v>NA</v>
      </c>
      <c r="W1985">
        <v>7.5</v>
      </c>
    </row>
    <row r="1986" spans="10:23" x14ac:dyDescent="0.3">
      <c r="J1986">
        <v>225000</v>
      </c>
      <c r="K1986">
        <v>1027119</v>
      </c>
      <c r="Q1986" t="s">
        <v>7357</v>
      </c>
      <c r="R1986">
        <v>32000000</v>
      </c>
      <c r="S1986">
        <v>82301521</v>
      </c>
      <c r="T1986">
        <f t="shared" si="93"/>
        <v>50301521</v>
      </c>
      <c r="U1986" s="54">
        <f t="shared" si="91"/>
        <v>50301521</v>
      </c>
      <c r="V1986" s="24" t="str">
        <f t="shared" si="92"/>
        <v>NA</v>
      </c>
      <c r="W1986">
        <v>4.5999999999999996</v>
      </c>
    </row>
    <row r="1987" spans="10:23" x14ac:dyDescent="0.3">
      <c r="J1987">
        <v>210000</v>
      </c>
      <c r="K1987">
        <v>5000000</v>
      </c>
      <c r="Q1987" t="s">
        <v>7359</v>
      </c>
      <c r="R1987">
        <v>20000000</v>
      </c>
      <c r="S1987">
        <v>84518155</v>
      </c>
      <c r="T1987">
        <f t="shared" si="93"/>
        <v>64518155</v>
      </c>
      <c r="U1987" s="54">
        <f t="shared" ref="U1987:U2050" si="94">IF(T1987&gt;0,T1987,"NA")</f>
        <v>64518155</v>
      </c>
      <c r="V1987" s="24" t="str">
        <f t="shared" ref="V1987:V2050" si="95">IF(T1987&lt;0,T1987,"NA")</f>
        <v>NA</v>
      </c>
      <c r="W1987">
        <v>4.9000000000000004</v>
      </c>
    </row>
    <row r="1988" spans="10:23" x14ac:dyDescent="0.3">
      <c r="J1988">
        <v>200000</v>
      </c>
      <c r="K1988">
        <v>4505922</v>
      </c>
      <c r="Q1988" t="s">
        <v>7362</v>
      </c>
      <c r="R1988">
        <v>35000000</v>
      </c>
      <c r="S1988">
        <v>81257845</v>
      </c>
      <c r="T1988">
        <f t="shared" ref="T1988:T2051" si="96">S1988-R1988</f>
        <v>46257845</v>
      </c>
      <c r="U1988" s="54">
        <f t="shared" si="94"/>
        <v>46257845</v>
      </c>
      <c r="V1988" s="24" t="str">
        <f t="shared" si="95"/>
        <v>NA</v>
      </c>
      <c r="W1988">
        <v>7.1</v>
      </c>
    </row>
    <row r="1989" spans="10:23" x14ac:dyDescent="0.3">
      <c r="J1989">
        <v>200000</v>
      </c>
      <c r="K1989">
        <v>3500000</v>
      </c>
      <c r="Q1989" t="s">
        <v>7365</v>
      </c>
      <c r="R1989">
        <v>18000000</v>
      </c>
      <c r="S1989">
        <v>70360285</v>
      </c>
      <c r="T1989">
        <f t="shared" si="96"/>
        <v>52360285</v>
      </c>
      <c r="U1989" s="54">
        <f t="shared" si="94"/>
        <v>52360285</v>
      </c>
      <c r="V1989" s="24" t="str">
        <f t="shared" si="95"/>
        <v>NA</v>
      </c>
      <c r="W1989">
        <v>5.8</v>
      </c>
    </row>
    <row r="1990" spans="10:23" x14ac:dyDescent="0.3">
      <c r="J1990">
        <v>200000</v>
      </c>
      <c r="K1990">
        <v>381225</v>
      </c>
      <c r="Q1990" t="s">
        <v>7367</v>
      </c>
      <c r="R1990">
        <v>37000000</v>
      </c>
      <c r="S1990">
        <v>69148997</v>
      </c>
      <c r="T1990">
        <f t="shared" si="96"/>
        <v>32148997</v>
      </c>
      <c r="U1990" s="54">
        <f t="shared" si="94"/>
        <v>32148997</v>
      </c>
      <c r="V1990" s="24" t="str">
        <f t="shared" si="95"/>
        <v>NA</v>
      </c>
      <c r="W1990">
        <v>5.4</v>
      </c>
    </row>
    <row r="1991" spans="10:23" x14ac:dyDescent="0.3">
      <c r="J1991">
        <v>200000</v>
      </c>
      <c r="K1991">
        <v>2428241</v>
      </c>
      <c r="Q1991" t="s">
        <v>7369</v>
      </c>
      <c r="R1991">
        <v>20000000</v>
      </c>
      <c r="S1991">
        <v>82624961</v>
      </c>
      <c r="T1991">
        <f t="shared" si="96"/>
        <v>62624961</v>
      </c>
      <c r="U1991" s="54">
        <f t="shared" si="94"/>
        <v>62624961</v>
      </c>
      <c r="V1991" s="24" t="str">
        <f t="shared" si="95"/>
        <v>NA</v>
      </c>
      <c r="W1991">
        <v>7.3</v>
      </c>
    </row>
    <row r="1992" spans="10:23" x14ac:dyDescent="0.3">
      <c r="J1992">
        <v>200000</v>
      </c>
      <c r="K1992">
        <v>215185</v>
      </c>
      <c r="Q1992" t="s">
        <v>7373</v>
      </c>
      <c r="R1992">
        <v>20000000</v>
      </c>
      <c r="S1992">
        <v>67325559</v>
      </c>
      <c r="T1992">
        <f t="shared" si="96"/>
        <v>47325559</v>
      </c>
      <c r="U1992" s="54">
        <f t="shared" si="94"/>
        <v>47325559</v>
      </c>
      <c r="V1992" s="24" t="str">
        <f t="shared" si="95"/>
        <v>NA</v>
      </c>
      <c r="W1992">
        <v>7.1</v>
      </c>
    </row>
    <row r="1993" spans="10:23" x14ac:dyDescent="0.3">
      <c r="J1993">
        <v>180000</v>
      </c>
      <c r="K1993">
        <v>925402</v>
      </c>
      <c r="Q1993" t="s">
        <v>7377</v>
      </c>
      <c r="R1993">
        <v>20000000</v>
      </c>
      <c r="S1993">
        <v>62933793</v>
      </c>
      <c r="T1993">
        <f t="shared" si="96"/>
        <v>42933793</v>
      </c>
      <c r="U1993" s="54">
        <f t="shared" si="94"/>
        <v>42933793</v>
      </c>
      <c r="V1993" s="24" t="str">
        <f t="shared" si="95"/>
        <v>NA</v>
      </c>
      <c r="W1993">
        <v>5.8</v>
      </c>
    </row>
    <row r="1994" spans="10:23" x14ac:dyDescent="0.3">
      <c r="J1994">
        <v>120000</v>
      </c>
      <c r="K1994">
        <v>469947</v>
      </c>
      <c r="Q1994" t="s">
        <v>7381</v>
      </c>
      <c r="R1994">
        <v>20000000</v>
      </c>
      <c r="S1994">
        <v>56667870</v>
      </c>
      <c r="T1994">
        <f t="shared" si="96"/>
        <v>36667870</v>
      </c>
      <c r="U1994" s="54">
        <f t="shared" si="94"/>
        <v>36667870</v>
      </c>
      <c r="V1994" s="24" t="str">
        <f t="shared" si="95"/>
        <v>NA</v>
      </c>
      <c r="W1994">
        <v>8.1</v>
      </c>
    </row>
    <row r="1995" spans="10:23" x14ac:dyDescent="0.3">
      <c r="J1995">
        <v>175000</v>
      </c>
      <c r="K1995">
        <v>7137502</v>
      </c>
      <c r="Q1995" t="s">
        <v>7385</v>
      </c>
      <c r="R1995">
        <v>20000000</v>
      </c>
      <c r="S1995">
        <v>56398162</v>
      </c>
      <c r="T1995">
        <f t="shared" si="96"/>
        <v>36398162</v>
      </c>
      <c r="U1995" s="54">
        <f t="shared" si="94"/>
        <v>36398162</v>
      </c>
      <c r="V1995" s="24" t="str">
        <f t="shared" si="95"/>
        <v>NA</v>
      </c>
      <c r="W1995">
        <v>5.7</v>
      </c>
    </row>
    <row r="1996" spans="10:23" x14ac:dyDescent="0.3">
      <c r="J1996">
        <v>100000</v>
      </c>
      <c r="K1996">
        <v>1316074</v>
      </c>
      <c r="Q1996" t="s">
        <v>7388</v>
      </c>
      <c r="R1996">
        <v>20000000</v>
      </c>
      <c r="S1996">
        <v>60072596</v>
      </c>
      <c r="T1996">
        <f t="shared" si="96"/>
        <v>40072596</v>
      </c>
      <c r="U1996" s="54">
        <f t="shared" si="94"/>
        <v>40072596</v>
      </c>
      <c r="V1996" s="24" t="str">
        <f t="shared" si="95"/>
        <v>NA</v>
      </c>
      <c r="W1996">
        <v>4.4000000000000004</v>
      </c>
    </row>
    <row r="1997" spans="10:23" x14ac:dyDescent="0.3">
      <c r="J1997">
        <v>500000</v>
      </c>
      <c r="K1997">
        <v>15180000</v>
      </c>
      <c r="Q1997" t="s">
        <v>7390</v>
      </c>
      <c r="R1997">
        <v>20000000</v>
      </c>
      <c r="S1997">
        <v>56362352</v>
      </c>
      <c r="T1997">
        <f t="shared" si="96"/>
        <v>36362352</v>
      </c>
      <c r="U1997" s="54">
        <f t="shared" si="94"/>
        <v>36362352</v>
      </c>
      <c r="V1997" s="24" t="str">
        <f t="shared" si="95"/>
        <v>NA</v>
      </c>
      <c r="W1997">
        <v>7.9</v>
      </c>
    </row>
    <row r="1998" spans="10:23" x14ac:dyDescent="0.3">
      <c r="J1998">
        <v>150000</v>
      </c>
      <c r="K1998">
        <v>2882062</v>
      </c>
      <c r="Q1998" t="s">
        <v>7392</v>
      </c>
      <c r="R1998">
        <v>20000000</v>
      </c>
      <c r="S1998">
        <v>56154094</v>
      </c>
      <c r="T1998">
        <f t="shared" si="96"/>
        <v>36154094</v>
      </c>
      <c r="U1998" s="54">
        <f t="shared" si="94"/>
        <v>36154094</v>
      </c>
      <c r="V1998" s="24" t="str">
        <f t="shared" si="95"/>
        <v>NA</v>
      </c>
      <c r="W1998">
        <v>7.6</v>
      </c>
    </row>
    <row r="1999" spans="10:23" x14ac:dyDescent="0.3">
      <c r="J1999">
        <v>180000</v>
      </c>
      <c r="K1999">
        <v>9437933</v>
      </c>
      <c r="Q1999" t="s">
        <v>7396</v>
      </c>
      <c r="R1999">
        <v>20000000</v>
      </c>
      <c r="S1999">
        <v>65623128</v>
      </c>
      <c r="T1999">
        <f t="shared" si="96"/>
        <v>45623128</v>
      </c>
      <c r="U1999" s="54">
        <f t="shared" si="94"/>
        <v>45623128</v>
      </c>
      <c r="V1999" s="24" t="str">
        <f t="shared" si="95"/>
        <v>NA</v>
      </c>
      <c r="W1999">
        <v>4.8</v>
      </c>
    </row>
    <row r="2000" spans="10:23" x14ac:dyDescent="0.3">
      <c r="J2000">
        <v>160000</v>
      </c>
      <c r="K2000">
        <v>6706368</v>
      </c>
      <c r="Q2000" t="s">
        <v>7399</v>
      </c>
      <c r="R2000">
        <v>20000000</v>
      </c>
      <c r="S2000">
        <v>55461307</v>
      </c>
      <c r="T2000">
        <f t="shared" si="96"/>
        <v>35461307</v>
      </c>
      <c r="U2000" s="54">
        <f t="shared" si="94"/>
        <v>35461307</v>
      </c>
      <c r="V2000" s="24" t="str">
        <f t="shared" si="95"/>
        <v>NA</v>
      </c>
      <c r="W2000">
        <v>6.7</v>
      </c>
    </row>
    <row r="2001" spans="10:23" x14ac:dyDescent="0.3">
      <c r="J2001">
        <v>125000</v>
      </c>
      <c r="K2001">
        <v>1573712</v>
      </c>
      <c r="Q2001" t="s">
        <v>7402</v>
      </c>
      <c r="R2001">
        <v>20000000</v>
      </c>
      <c r="S2001">
        <v>48546578</v>
      </c>
      <c r="T2001">
        <f t="shared" si="96"/>
        <v>28546578</v>
      </c>
      <c r="U2001" s="54">
        <f t="shared" si="94"/>
        <v>28546578</v>
      </c>
      <c r="V2001" s="24" t="str">
        <f t="shared" si="95"/>
        <v>NA</v>
      </c>
      <c r="W2001">
        <v>2.7</v>
      </c>
    </row>
    <row r="2002" spans="10:23" x14ac:dyDescent="0.3">
      <c r="J2002">
        <v>100000</v>
      </c>
      <c r="K2002">
        <v>10174663</v>
      </c>
      <c r="Q2002" t="s">
        <v>7405</v>
      </c>
      <c r="R2002">
        <v>20000000</v>
      </c>
      <c r="S2002">
        <v>48423368</v>
      </c>
      <c r="T2002">
        <f t="shared" si="96"/>
        <v>28423368</v>
      </c>
      <c r="U2002" s="54">
        <f t="shared" si="94"/>
        <v>28423368</v>
      </c>
      <c r="V2002" s="24" t="str">
        <f t="shared" si="95"/>
        <v>NA</v>
      </c>
      <c r="W2002">
        <v>5.8</v>
      </c>
    </row>
    <row r="2003" spans="10:23" x14ac:dyDescent="0.3">
      <c r="J2003">
        <v>100000</v>
      </c>
      <c r="K2003">
        <v>22757819</v>
      </c>
      <c r="Q2003" t="s">
        <v>7408</v>
      </c>
      <c r="R2003">
        <v>20000000</v>
      </c>
      <c r="S2003">
        <v>52066000</v>
      </c>
      <c r="T2003">
        <f t="shared" si="96"/>
        <v>32066000</v>
      </c>
      <c r="U2003" s="54">
        <f t="shared" si="94"/>
        <v>32066000</v>
      </c>
      <c r="V2003" s="24" t="str">
        <f t="shared" si="95"/>
        <v>NA</v>
      </c>
      <c r="W2003">
        <v>7.5</v>
      </c>
    </row>
    <row r="2004" spans="10:23" x14ac:dyDescent="0.3">
      <c r="J2004">
        <v>100000</v>
      </c>
      <c r="K2004">
        <v>3000000</v>
      </c>
      <c r="Q2004" t="s">
        <v>7411</v>
      </c>
      <c r="R2004">
        <v>20000000</v>
      </c>
      <c r="S2004">
        <v>47887943</v>
      </c>
      <c r="T2004">
        <f t="shared" si="96"/>
        <v>27887943</v>
      </c>
      <c r="U2004" s="54">
        <f t="shared" si="94"/>
        <v>27887943</v>
      </c>
      <c r="V2004" s="24" t="str">
        <f t="shared" si="95"/>
        <v>NA</v>
      </c>
      <c r="W2004">
        <v>5.4</v>
      </c>
    </row>
    <row r="2005" spans="10:23" x14ac:dyDescent="0.3">
      <c r="J2005">
        <v>100000</v>
      </c>
      <c r="K2005">
        <v>5228617</v>
      </c>
      <c r="Q2005" t="s">
        <v>7416</v>
      </c>
      <c r="R2005">
        <v>20000000</v>
      </c>
      <c r="S2005">
        <v>46363118</v>
      </c>
      <c r="T2005">
        <f t="shared" si="96"/>
        <v>26363118</v>
      </c>
      <c r="U2005" s="54">
        <f t="shared" si="94"/>
        <v>26363118</v>
      </c>
      <c r="V2005" s="24" t="str">
        <f t="shared" si="95"/>
        <v>NA</v>
      </c>
      <c r="W2005">
        <v>4.0999999999999996</v>
      </c>
    </row>
    <row r="2006" spans="10:23" x14ac:dyDescent="0.3">
      <c r="J2006">
        <v>40000</v>
      </c>
      <c r="K2006">
        <v>110536</v>
      </c>
      <c r="Q2006" t="s">
        <v>7421</v>
      </c>
      <c r="R2006">
        <v>20000000</v>
      </c>
      <c r="S2006">
        <v>47852604</v>
      </c>
      <c r="T2006">
        <f t="shared" si="96"/>
        <v>27852604</v>
      </c>
      <c r="U2006" s="54">
        <f t="shared" si="94"/>
        <v>27852604</v>
      </c>
      <c r="V2006" s="24" t="str">
        <f t="shared" si="95"/>
        <v>NA</v>
      </c>
      <c r="W2006">
        <v>5.9</v>
      </c>
    </row>
    <row r="2007" spans="10:23" x14ac:dyDescent="0.3">
      <c r="J2007">
        <v>60000</v>
      </c>
      <c r="K2007">
        <v>3216970</v>
      </c>
      <c r="Q2007" t="s">
        <v>7425</v>
      </c>
      <c r="R2007">
        <v>30000000</v>
      </c>
      <c r="S2007">
        <v>45542421</v>
      </c>
      <c r="T2007">
        <f t="shared" si="96"/>
        <v>15542421</v>
      </c>
      <c r="U2007" s="54">
        <f t="shared" si="94"/>
        <v>15542421</v>
      </c>
      <c r="V2007" s="24" t="str">
        <f t="shared" si="95"/>
        <v>NA</v>
      </c>
      <c r="W2007">
        <v>6.3</v>
      </c>
    </row>
    <row r="2008" spans="10:23" x14ac:dyDescent="0.3">
      <c r="J2008">
        <v>60000</v>
      </c>
      <c r="K2008">
        <v>536767</v>
      </c>
      <c r="Q2008" t="s">
        <v>7430</v>
      </c>
      <c r="R2008">
        <v>20000000</v>
      </c>
      <c r="S2008">
        <v>42652003</v>
      </c>
      <c r="T2008">
        <f t="shared" si="96"/>
        <v>22652003</v>
      </c>
      <c r="U2008" s="54">
        <f t="shared" si="94"/>
        <v>22652003</v>
      </c>
      <c r="V2008" s="24" t="str">
        <f t="shared" si="95"/>
        <v>NA</v>
      </c>
      <c r="W2008">
        <v>6.8</v>
      </c>
    </row>
    <row r="2009" spans="10:23" x14ac:dyDescent="0.3">
      <c r="J2009">
        <v>65000</v>
      </c>
      <c r="K2009">
        <v>11529368</v>
      </c>
      <c r="Q2009" t="s">
        <v>7433</v>
      </c>
      <c r="R2009">
        <v>20000000</v>
      </c>
      <c r="S2009">
        <v>39737645</v>
      </c>
      <c r="T2009">
        <f t="shared" si="96"/>
        <v>19737645</v>
      </c>
      <c r="U2009" s="54">
        <f t="shared" si="94"/>
        <v>19737645</v>
      </c>
      <c r="V2009" s="24" t="str">
        <f t="shared" si="95"/>
        <v>NA</v>
      </c>
      <c r="W2009">
        <v>2.2999999999999998</v>
      </c>
    </row>
    <row r="2010" spans="10:23" x14ac:dyDescent="0.3">
      <c r="J2010">
        <v>25000</v>
      </c>
      <c r="K2010">
        <v>10246600</v>
      </c>
      <c r="Q2010" t="s">
        <v>7435</v>
      </c>
      <c r="R2010">
        <v>20000000</v>
      </c>
      <c r="S2010">
        <v>44988180</v>
      </c>
      <c r="T2010">
        <f t="shared" si="96"/>
        <v>24988180</v>
      </c>
      <c r="U2010" s="54">
        <f t="shared" si="94"/>
        <v>24988180</v>
      </c>
      <c r="V2010" s="24" t="str">
        <f t="shared" si="95"/>
        <v>NA</v>
      </c>
      <c r="W2010">
        <v>8.1</v>
      </c>
    </row>
    <row r="2011" spans="10:23" x14ac:dyDescent="0.3">
      <c r="J2011">
        <v>65000</v>
      </c>
      <c r="K2011">
        <v>389804</v>
      </c>
      <c r="Q2011" t="s">
        <v>7439</v>
      </c>
      <c r="R2011">
        <v>22000000</v>
      </c>
      <c r="S2011">
        <v>39263506</v>
      </c>
      <c r="T2011">
        <f t="shared" si="96"/>
        <v>17263506</v>
      </c>
      <c r="U2011" s="54">
        <f t="shared" si="94"/>
        <v>17263506</v>
      </c>
      <c r="V2011" s="24" t="str">
        <f t="shared" si="95"/>
        <v>NA</v>
      </c>
      <c r="W2011">
        <v>6.1</v>
      </c>
    </row>
    <row r="2012" spans="10:23" x14ac:dyDescent="0.3">
      <c r="J2012">
        <v>42000</v>
      </c>
      <c r="K2012">
        <v>241816</v>
      </c>
      <c r="Q2012" t="s">
        <v>7441</v>
      </c>
      <c r="R2012">
        <v>20000000</v>
      </c>
      <c r="S2012">
        <v>39143839</v>
      </c>
      <c r="T2012">
        <f t="shared" si="96"/>
        <v>19143839</v>
      </c>
      <c r="U2012" s="54">
        <f t="shared" si="94"/>
        <v>19143839</v>
      </c>
      <c r="V2012" s="24" t="str">
        <f t="shared" si="95"/>
        <v>NA</v>
      </c>
      <c r="W2012">
        <v>5</v>
      </c>
    </row>
    <row r="2013" spans="10:23" x14ac:dyDescent="0.3">
      <c r="J2013">
        <v>40000</v>
      </c>
      <c r="K2013">
        <v>277233</v>
      </c>
      <c r="Q2013" t="s">
        <v>7445</v>
      </c>
      <c r="R2013">
        <v>20000000</v>
      </c>
      <c r="S2013">
        <v>37672350</v>
      </c>
      <c r="T2013">
        <f t="shared" si="96"/>
        <v>17672350</v>
      </c>
      <c r="U2013" s="54">
        <f t="shared" si="94"/>
        <v>17672350</v>
      </c>
      <c r="V2013" s="24" t="str">
        <f t="shared" si="95"/>
        <v>NA</v>
      </c>
      <c r="W2013">
        <v>5.5</v>
      </c>
    </row>
    <row r="2014" spans="10:23" x14ac:dyDescent="0.3">
      <c r="J2014">
        <v>30000</v>
      </c>
      <c r="K2014">
        <v>243768</v>
      </c>
      <c r="Q2014" t="s">
        <v>7448</v>
      </c>
      <c r="R2014">
        <v>20000000</v>
      </c>
      <c r="S2014">
        <v>38037513</v>
      </c>
      <c r="T2014">
        <f t="shared" si="96"/>
        <v>18037513</v>
      </c>
      <c r="U2014" s="54">
        <f t="shared" si="94"/>
        <v>18037513</v>
      </c>
      <c r="V2014" s="24" t="str">
        <f t="shared" si="95"/>
        <v>NA</v>
      </c>
      <c r="W2014">
        <v>6.2</v>
      </c>
    </row>
    <row r="2015" spans="10:23" x14ac:dyDescent="0.3">
      <c r="J2015">
        <v>230000</v>
      </c>
      <c r="K2015">
        <v>3151130</v>
      </c>
      <c r="Q2015" t="s">
        <v>7451</v>
      </c>
      <c r="R2015">
        <v>20000000</v>
      </c>
      <c r="S2015">
        <v>37442180</v>
      </c>
      <c r="T2015">
        <f t="shared" si="96"/>
        <v>17442180</v>
      </c>
      <c r="U2015" s="54">
        <f t="shared" si="94"/>
        <v>17442180</v>
      </c>
      <c r="V2015" s="24" t="str">
        <f t="shared" si="95"/>
        <v>NA</v>
      </c>
      <c r="W2015">
        <v>6.2</v>
      </c>
    </row>
    <row r="2016" spans="10:23" x14ac:dyDescent="0.3">
      <c r="J2016">
        <v>25000</v>
      </c>
      <c r="K2016">
        <v>2856622</v>
      </c>
      <c r="Q2016" t="s">
        <v>7453</v>
      </c>
      <c r="R2016">
        <v>20000000</v>
      </c>
      <c r="S2016">
        <v>35596227</v>
      </c>
      <c r="T2016">
        <f t="shared" si="96"/>
        <v>15596227</v>
      </c>
      <c r="U2016" s="54">
        <f t="shared" si="94"/>
        <v>15596227</v>
      </c>
      <c r="V2016" s="24" t="str">
        <f t="shared" si="95"/>
        <v>NA</v>
      </c>
      <c r="W2016">
        <v>6.3</v>
      </c>
    </row>
    <row r="2017" spans="10:23" x14ac:dyDescent="0.3">
      <c r="J2017">
        <v>23000</v>
      </c>
      <c r="K2017">
        <v>1227508</v>
      </c>
      <c r="Q2017" t="s">
        <v>7459</v>
      </c>
      <c r="R2017">
        <v>20000000</v>
      </c>
      <c r="S2017">
        <v>35422828</v>
      </c>
      <c r="T2017">
        <f t="shared" si="96"/>
        <v>15422828</v>
      </c>
      <c r="U2017" s="54">
        <f t="shared" si="94"/>
        <v>15422828</v>
      </c>
      <c r="V2017" s="24" t="str">
        <f t="shared" si="95"/>
        <v>NA</v>
      </c>
      <c r="W2017">
        <v>6.7</v>
      </c>
    </row>
    <row r="2018" spans="10:23" x14ac:dyDescent="0.3">
      <c r="J2018">
        <v>15000</v>
      </c>
      <c r="K2018">
        <v>192467</v>
      </c>
      <c r="Q2018" t="s">
        <v>7462</v>
      </c>
      <c r="R2018">
        <v>20000000</v>
      </c>
      <c r="S2018">
        <v>36658108</v>
      </c>
      <c r="T2018">
        <f t="shared" si="96"/>
        <v>16658108</v>
      </c>
      <c r="U2018" s="54">
        <f t="shared" si="94"/>
        <v>16658108</v>
      </c>
      <c r="V2018" s="24" t="str">
        <f t="shared" si="95"/>
        <v>NA</v>
      </c>
      <c r="W2018">
        <v>3.5</v>
      </c>
    </row>
    <row r="2019" spans="10:23" x14ac:dyDescent="0.3">
      <c r="J2019">
        <v>15000</v>
      </c>
      <c r="K2019">
        <v>76382</v>
      </c>
      <c r="Q2019" t="s">
        <v>7466</v>
      </c>
      <c r="R2019">
        <v>25000000</v>
      </c>
      <c r="S2019">
        <v>34300771</v>
      </c>
      <c r="T2019">
        <f t="shared" si="96"/>
        <v>9300771</v>
      </c>
      <c r="U2019" s="54">
        <f t="shared" si="94"/>
        <v>9300771</v>
      </c>
      <c r="V2019" s="24" t="str">
        <f t="shared" si="95"/>
        <v>NA</v>
      </c>
      <c r="W2019">
        <v>7.5</v>
      </c>
    </row>
    <row r="2020" spans="10:23" x14ac:dyDescent="0.3">
      <c r="J2020">
        <v>10000</v>
      </c>
      <c r="K2020">
        <v>180483</v>
      </c>
      <c r="Q2020" t="s">
        <v>7470</v>
      </c>
      <c r="R2020">
        <v>19800000</v>
      </c>
      <c r="S2020">
        <v>34290142</v>
      </c>
      <c r="T2020">
        <f t="shared" si="96"/>
        <v>14490142</v>
      </c>
      <c r="U2020" s="54">
        <f t="shared" si="94"/>
        <v>14490142</v>
      </c>
      <c r="V2020" s="24" t="str">
        <f t="shared" si="95"/>
        <v>NA</v>
      </c>
      <c r="W2020">
        <v>6.6</v>
      </c>
    </row>
    <row r="2021" spans="10:23" x14ac:dyDescent="0.3">
      <c r="J2021">
        <v>4500</v>
      </c>
      <c r="K2021">
        <v>136007</v>
      </c>
      <c r="Q2021" t="s">
        <v>7472</v>
      </c>
      <c r="R2021">
        <v>20000000</v>
      </c>
      <c r="S2021">
        <v>33422556</v>
      </c>
      <c r="T2021">
        <f t="shared" si="96"/>
        <v>13422556</v>
      </c>
      <c r="U2021" s="54">
        <f t="shared" si="94"/>
        <v>13422556</v>
      </c>
      <c r="V2021" s="24" t="str">
        <f t="shared" si="95"/>
        <v>NA</v>
      </c>
      <c r="W2021">
        <v>7.5</v>
      </c>
    </row>
    <row r="2022" spans="10:23" x14ac:dyDescent="0.3">
      <c r="J2022">
        <v>10000</v>
      </c>
      <c r="K2022">
        <v>673780</v>
      </c>
      <c r="Q2022" t="s">
        <v>7475</v>
      </c>
      <c r="R2022">
        <v>30000000</v>
      </c>
      <c r="S2022">
        <v>32774834</v>
      </c>
      <c r="T2022">
        <f t="shared" si="96"/>
        <v>2774834</v>
      </c>
      <c r="U2022" s="54">
        <f t="shared" si="94"/>
        <v>2774834</v>
      </c>
      <c r="V2022" s="24" t="str">
        <f t="shared" si="95"/>
        <v>NA</v>
      </c>
      <c r="W2022">
        <v>7.2</v>
      </c>
    </row>
    <row r="2023" spans="10:23" x14ac:dyDescent="0.3">
      <c r="J2023">
        <v>7000</v>
      </c>
      <c r="K2023">
        <v>424760</v>
      </c>
      <c r="Q2023" t="s">
        <v>7478</v>
      </c>
      <c r="R2023">
        <v>11000000</v>
      </c>
      <c r="S2023">
        <v>34334256</v>
      </c>
      <c r="T2023">
        <f t="shared" si="96"/>
        <v>23334256</v>
      </c>
      <c r="U2023" s="54">
        <f t="shared" si="94"/>
        <v>23334256</v>
      </c>
      <c r="V2023" s="24" t="str">
        <f t="shared" si="95"/>
        <v>NA</v>
      </c>
      <c r="W2023">
        <v>4.8</v>
      </c>
    </row>
    <row r="2024" spans="10:23" x14ac:dyDescent="0.3">
      <c r="J2024">
        <v>7000</v>
      </c>
      <c r="K2024">
        <v>70071</v>
      </c>
      <c r="Q2024" t="s">
        <v>7483</v>
      </c>
      <c r="R2024">
        <v>20000000</v>
      </c>
      <c r="S2024">
        <v>32051917</v>
      </c>
      <c r="T2024">
        <f t="shared" si="96"/>
        <v>12051917</v>
      </c>
      <c r="U2024" s="54">
        <f t="shared" si="94"/>
        <v>12051917</v>
      </c>
      <c r="V2024" s="24" t="str">
        <f t="shared" si="95"/>
        <v>NA</v>
      </c>
      <c r="W2024">
        <v>6.6</v>
      </c>
    </row>
    <row r="2025" spans="10:23" x14ac:dyDescent="0.3">
      <c r="J2025">
        <v>7000</v>
      </c>
      <c r="K2025">
        <v>2040920</v>
      </c>
      <c r="Q2025" t="s">
        <v>7486</v>
      </c>
      <c r="R2025">
        <v>20000000</v>
      </c>
      <c r="S2025">
        <v>32014289</v>
      </c>
      <c r="T2025">
        <f t="shared" si="96"/>
        <v>12014289</v>
      </c>
      <c r="U2025" s="54">
        <f t="shared" si="94"/>
        <v>12014289</v>
      </c>
      <c r="V2025" s="24" t="str">
        <f t="shared" si="95"/>
        <v>NA</v>
      </c>
      <c r="W2025">
        <v>3.5</v>
      </c>
    </row>
    <row r="2026" spans="10:23" x14ac:dyDescent="0.3">
      <c r="J2026">
        <v>1100</v>
      </c>
      <c r="K2026">
        <v>85222</v>
      </c>
      <c r="Q2026" t="s">
        <v>7489</v>
      </c>
      <c r="R2026">
        <v>20000000</v>
      </c>
      <c r="S2026">
        <v>31838002</v>
      </c>
      <c r="T2026">
        <f t="shared" si="96"/>
        <v>11838002</v>
      </c>
      <c r="U2026" s="54">
        <f t="shared" si="94"/>
        <v>11838002</v>
      </c>
      <c r="V2026" s="24" t="str">
        <f t="shared" si="95"/>
        <v>NA</v>
      </c>
      <c r="W2026">
        <v>7.6</v>
      </c>
    </row>
    <row r="2027" spans="10:23" x14ac:dyDescent="0.3">
      <c r="Q2027" t="s">
        <v>7492</v>
      </c>
      <c r="R2027">
        <v>20000000</v>
      </c>
      <c r="S2027">
        <v>36874745</v>
      </c>
      <c r="T2027">
        <f t="shared" si="96"/>
        <v>16874745</v>
      </c>
      <c r="U2027" s="54">
        <f t="shared" si="94"/>
        <v>16874745</v>
      </c>
      <c r="V2027" s="24" t="str">
        <f t="shared" si="95"/>
        <v>NA</v>
      </c>
      <c r="W2027">
        <v>6.3</v>
      </c>
    </row>
    <row r="2028" spans="10:23" x14ac:dyDescent="0.3">
      <c r="Q2028" t="s">
        <v>7497</v>
      </c>
      <c r="R2028">
        <v>35000000</v>
      </c>
      <c r="S2028">
        <v>30079316</v>
      </c>
      <c r="T2028">
        <f t="shared" si="96"/>
        <v>-4920684</v>
      </c>
      <c r="U2028" s="54" t="str">
        <f t="shared" si="94"/>
        <v>NA</v>
      </c>
      <c r="V2028" s="24">
        <f t="shared" si="95"/>
        <v>-4920684</v>
      </c>
      <c r="W2028">
        <v>5.5</v>
      </c>
    </row>
    <row r="2029" spans="10:23" x14ac:dyDescent="0.3">
      <c r="Q2029" t="s">
        <v>7502</v>
      </c>
      <c r="R2029">
        <v>19000000</v>
      </c>
      <c r="S2029">
        <v>35033759</v>
      </c>
      <c r="T2029">
        <f t="shared" si="96"/>
        <v>16033759</v>
      </c>
      <c r="U2029" s="54">
        <f t="shared" si="94"/>
        <v>16033759</v>
      </c>
      <c r="V2029" s="24" t="str">
        <f t="shared" si="95"/>
        <v>NA</v>
      </c>
      <c r="W2029">
        <v>6.3</v>
      </c>
    </row>
    <row r="2030" spans="10:23" x14ac:dyDescent="0.3">
      <c r="Q2030" t="s">
        <v>7505</v>
      </c>
      <c r="R2030">
        <v>20000000</v>
      </c>
      <c r="S2030">
        <v>29753944</v>
      </c>
      <c r="T2030">
        <f t="shared" si="96"/>
        <v>9753944</v>
      </c>
      <c r="U2030" s="54">
        <f t="shared" si="94"/>
        <v>9753944</v>
      </c>
      <c r="V2030" s="24" t="str">
        <f t="shared" si="95"/>
        <v>NA</v>
      </c>
      <c r="W2030">
        <v>6.5</v>
      </c>
    </row>
    <row r="2031" spans="10:23" x14ac:dyDescent="0.3">
      <c r="Q2031" t="s">
        <v>7509</v>
      </c>
      <c r="R2031">
        <v>20000000</v>
      </c>
      <c r="S2031">
        <v>31146570</v>
      </c>
      <c r="T2031">
        <f t="shared" si="96"/>
        <v>11146570</v>
      </c>
      <c r="U2031" s="54">
        <f t="shared" si="94"/>
        <v>11146570</v>
      </c>
      <c r="V2031" s="24" t="str">
        <f t="shared" si="95"/>
        <v>NA</v>
      </c>
      <c r="W2031">
        <v>6.9</v>
      </c>
    </row>
    <row r="2032" spans="10:23" x14ac:dyDescent="0.3">
      <c r="Q2032" t="s">
        <v>7513</v>
      </c>
      <c r="R2032">
        <v>20000000</v>
      </c>
      <c r="S2032">
        <v>27277055</v>
      </c>
      <c r="T2032">
        <f t="shared" si="96"/>
        <v>7277055</v>
      </c>
      <c r="U2032" s="54">
        <f t="shared" si="94"/>
        <v>7277055</v>
      </c>
      <c r="V2032" s="24" t="str">
        <f t="shared" si="95"/>
        <v>NA</v>
      </c>
      <c r="W2032">
        <v>7.6</v>
      </c>
    </row>
    <row r="2033" spans="17:23" x14ac:dyDescent="0.3">
      <c r="Q2033" t="s">
        <v>7515</v>
      </c>
      <c r="R2033">
        <v>27000000</v>
      </c>
      <c r="S2033">
        <v>26876529</v>
      </c>
      <c r="T2033">
        <f t="shared" si="96"/>
        <v>-123471</v>
      </c>
      <c r="U2033" s="54" t="str">
        <f t="shared" si="94"/>
        <v>NA</v>
      </c>
      <c r="V2033" s="24">
        <f t="shared" si="95"/>
        <v>-123471</v>
      </c>
      <c r="W2033">
        <v>3.9</v>
      </c>
    </row>
    <row r="2034" spans="17:23" x14ac:dyDescent="0.3">
      <c r="Q2034" t="s">
        <v>7520</v>
      </c>
      <c r="R2034">
        <v>20000000</v>
      </c>
      <c r="S2034">
        <v>53146000</v>
      </c>
      <c r="T2034">
        <f t="shared" si="96"/>
        <v>33146000</v>
      </c>
      <c r="U2034" s="54">
        <f t="shared" si="94"/>
        <v>33146000</v>
      </c>
      <c r="V2034" s="24" t="str">
        <f t="shared" si="95"/>
        <v>NA</v>
      </c>
      <c r="W2034">
        <v>6.1</v>
      </c>
    </row>
    <row r="2035" spans="17:23" x14ac:dyDescent="0.3">
      <c r="Q2035" t="s">
        <v>7522</v>
      </c>
      <c r="R2035">
        <v>20000000</v>
      </c>
      <c r="S2035">
        <v>30028592</v>
      </c>
      <c r="T2035">
        <f t="shared" si="96"/>
        <v>10028592</v>
      </c>
      <c r="U2035" s="54">
        <f t="shared" si="94"/>
        <v>10028592</v>
      </c>
      <c r="V2035" s="24" t="str">
        <f t="shared" si="95"/>
        <v>NA</v>
      </c>
      <c r="W2035">
        <v>7.3</v>
      </c>
    </row>
    <row r="2036" spans="17:23" x14ac:dyDescent="0.3">
      <c r="Q2036" t="s">
        <v>7524</v>
      </c>
      <c r="R2036">
        <v>20000000</v>
      </c>
      <c r="S2036">
        <v>34126138</v>
      </c>
      <c r="T2036">
        <f t="shared" si="96"/>
        <v>14126138</v>
      </c>
      <c r="U2036" s="54">
        <f t="shared" si="94"/>
        <v>14126138</v>
      </c>
      <c r="V2036" s="24" t="str">
        <f t="shared" si="95"/>
        <v>NA</v>
      </c>
      <c r="W2036">
        <v>8.3000000000000007</v>
      </c>
    </row>
    <row r="2037" spans="17:23" x14ac:dyDescent="0.3">
      <c r="Q2037" t="s">
        <v>7526</v>
      </c>
      <c r="R2037">
        <v>20000000</v>
      </c>
      <c r="S2037">
        <v>25677801</v>
      </c>
      <c r="T2037">
        <f t="shared" si="96"/>
        <v>5677801</v>
      </c>
      <c r="U2037" s="54">
        <f t="shared" si="94"/>
        <v>5677801</v>
      </c>
      <c r="V2037" s="24" t="str">
        <f t="shared" si="95"/>
        <v>NA</v>
      </c>
      <c r="W2037">
        <v>5.8</v>
      </c>
    </row>
    <row r="2038" spans="17:23" x14ac:dyDescent="0.3">
      <c r="Q2038" t="s">
        <v>7530</v>
      </c>
      <c r="R2038">
        <v>20000000</v>
      </c>
      <c r="S2038">
        <v>26415649</v>
      </c>
      <c r="T2038">
        <f t="shared" si="96"/>
        <v>6415649</v>
      </c>
      <c r="U2038" s="54">
        <f t="shared" si="94"/>
        <v>6415649</v>
      </c>
      <c r="V2038" s="24" t="str">
        <f t="shared" si="95"/>
        <v>NA</v>
      </c>
      <c r="W2038">
        <v>6.8</v>
      </c>
    </row>
    <row r="2039" spans="17:23" x14ac:dyDescent="0.3">
      <c r="Q2039" t="s">
        <v>7532</v>
      </c>
      <c r="R2039">
        <v>20000000</v>
      </c>
      <c r="S2039">
        <v>26003149</v>
      </c>
      <c r="T2039">
        <f t="shared" si="96"/>
        <v>6003149</v>
      </c>
      <c r="U2039" s="54">
        <f t="shared" si="94"/>
        <v>6003149</v>
      </c>
      <c r="V2039" s="24" t="str">
        <f t="shared" si="95"/>
        <v>NA</v>
      </c>
      <c r="W2039">
        <v>7</v>
      </c>
    </row>
    <row r="2040" spans="17:23" x14ac:dyDescent="0.3">
      <c r="Q2040" t="s">
        <v>7536</v>
      </c>
      <c r="R2040">
        <v>20000000</v>
      </c>
      <c r="S2040">
        <v>25584685</v>
      </c>
      <c r="T2040">
        <f t="shared" si="96"/>
        <v>5584685</v>
      </c>
      <c r="U2040" s="54">
        <f t="shared" si="94"/>
        <v>5584685</v>
      </c>
      <c r="V2040" s="24" t="str">
        <f t="shared" si="95"/>
        <v>NA</v>
      </c>
      <c r="W2040">
        <v>5.9</v>
      </c>
    </row>
    <row r="2041" spans="17:23" x14ac:dyDescent="0.3">
      <c r="Q2041" t="s">
        <v>7540</v>
      </c>
      <c r="R2041">
        <v>20000000</v>
      </c>
      <c r="S2041">
        <v>29975979</v>
      </c>
      <c r="T2041">
        <f t="shared" si="96"/>
        <v>9975979</v>
      </c>
      <c r="U2041" s="54">
        <f t="shared" si="94"/>
        <v>9975979</v>
      </c>
      <c r="V2041" s="24" t="str">
        <f t="shared" si="95"/>
        <v>NA</v>
      </c>
      <c r="W2041">
        <v>6.5</v>
      </c>
    </row>
    <row r="2042" spans="17:23" x14ac:dyDescent="0.3">
      <c r="Q2042" t="s">
        <v>7546</v>
      </c>
      <c r="R2042">
        <v>20000000</v>
      </c>
      <c r="S2042">
        <v>31584722</v>
      </c>
      <c r="T2042">
        <f t="shared" si="96"/>
        <v>11584722</v>
      </c>
      <c r="U2042" s="54">
        <f t="shared" si="94"/>
        <v>11584722</v>
      </c>
      <c r="V2042" s="24" t="str">
        <f t="shared" si="95"/>
        <v>NA</v>
      </c>
      <c r="W2042">
        <v>6.4</v>
      </c>
    </row>
    <row r="2043" spans="17:23" x14ac:dyDescent="0.3">
      <c r="Q2043" t="s">
        <v>7550</v>
      </c>
      <c r="R2043">
        <v>20000000</v>
      </c>
      <c r="S2043">
        <v>23179303</v>
      </c>
      <c r="T2043">
        <f t="shared" si="96"/>
        <v>3179303</v>
      </c>
      <c r="U2043" s="54">
        <f t="shared" si="94"/>
        <v>3179303</v>
      </c>
      <c r="V2043" s="24" t="str">
        <f t="shared" si="95"/>
        <v>NA</v>
      </c>
      <c r="W2043">
        <v>5.8</v>
      </c>
    </row>
    <row r="2044" spans="17:23" x14ac:dyDescent="0.3">
      <c r="Q2044" t="s">
        <v>7555</v>
      </c>
      <c r="R2044">
        <v>9000000</v>
      </c>
      <c r="S2044">
        <v>23078294</v>
      </c>
      <c r="T2044">
        <f t="shared" si="96"/>
        <v>14078294</v>
      </c>
      <c r="U2044" s="54">
        <f t="shared" si="94"/>
        <v>14078294</v>
      </c>
      <c r="V2044" s="24" t="str">
        <f t="shared" si="95"/>
        <v>NA</v>
      </c>
      <c r="W2044">
        <v>5.0999999999999996</v>
      </c>
    </row>
    <row r="2045" spans="17:23" x14ac:dyDescent="0.3">
      <c r="Q2045" t="s">
        <v>7558</v>
      </c>
      <c r="R2045">
        <v>20000000</v>
      </c>
      <c r="S2045">
        <v>21413105</v>
      </c>
      <c r="T2045">
        <f t="shared" si="96"/>
        <v>1413105</v>
      </c>
      <c r="U2045" s="54">
        <f t="shared" si="94"/>
        <v>1413105</v>
      </c>
      <c r="V2045" s="24" t="str">
        <f t="shared" si="95"/>
        <v>NA</v>
      </c>
      <c r="W2045">
        <v>6.8</v>
      </c>
    </row>
    <row r="2046" spans="17:23" x14ac:dyDescent="0.3">
      <c r="Q2046" t="s">
        <v>7560</v>
      </c>
      <c r="R2046">
        <v>20000000</v>
      </c>
      <c r="S2046">
        <v>25077977</v>
      </c>
      <c r="T2046">
        <f t="shared" si="96"/>
        <v>5077977</v>
      </c>
      <c r="U2046" s="54">
        <f t="shared" si="94"/>
        <v>5077977</v>
      </c>
      <c r="V2046" s="24" t="str">
        <f t="shared" si="95"/>
        <v>NA</v>
      </c>
      <c r="W2046">
        <v>5.3</v>
      </c>
    </row>
    <row r="2047" spans="17:23" x14ac:dyDescent="0.3">
      <c r="Q2047" t="s">
        <v>7563</v>
      </c>
      <c r="R2047">
        <v>20000000</v>
      </c>
      <c r="S2047">
        <v>23292105</v>
      </c>
      <c r="T2047">
        <f t="shared" si="96"/>
        <v>3292105</v>
      </c>
      <c r="U2047" s="54">
        <f t="shared" si="94"/>
        <v>3292105</v>
      </c>
      <c r="V2047" s="24" t="str">
        <f t="shared" si="95"/>
        <v>NA</v>
      </c>
      <c r="W2047">
        <v>5.3</v>
      </c>
    </row>
    <row r="2048" spans="17:23" x14ac:dyDescent="0.3">
      <c r="Q2048" t="s">
        <v>7566</v>
      </c>
      <c r="R2048">
        <v>40000000</v>
      </c>
      <c r="S2048">
        <v>20916309</v>
      </c>
      <c r="T2048">
        <f t="shared" si="96"/>
        <v>-19083691</v>
      </c>
      <c r="U2048" s="54" t="str">
        <f t="shared" si="94"/>
        <v>NA</v>
      </c>
      <c r="V2048" s="24">
        <f t="shared" si="95"/>
        <v>-19083691</v>
      </c>
      <c r="W2048">
        <v>4.9000000000000004</v>
      </c>
    </row>
    <row r="2049" spans="17:23" x14ac:dyDescent="0.3">
      <c r="Q2049" t="s">
        <v>7569</v>
      </c>
      <c r="R2049">
        <v>20000000</v>
      </c>
      <c r="S2049">
        <v>21200000</v>
      </c>
      <c r="T2049">
        <f t="shared" si="96"/>
        <v>1200000</v>
      </c>
      <c r="U2049" s="54">
        <f t="shared" si="94"/>
        <v>1200000</v>
      </c>
      <c r="V2049" s="24" t="str">
        <f t="shared" si="95"/>
        <v>NA</v>
      </c>
      <c r="W2049">
        <v>6.8</v>
      </c>
    </row>
    <row r="2050" spans="17:23" x14ac:dyDescent="0.3">
      <c r="Q2050" t="s">
        <v>7571</v>
      </c>
      <c r="R2050">
        <v>20000000</v>
      </c>
      <c r="S2050">
        <v>28876924</v>
      </c>
      <c r="T2050">
        <f t="shared" si="96"/>
        <v>8876924</v>
      </c>
      <c r="U2050" s="54">
        <f t="shared" si="94"/>
        <v>8876924</v>
      </c>
      <c r="V2050" s="24" t="str">
        <f t="shared" si="95"/>
        <v>NA</v>
      </c>
      <c r="W2050">
        <v>7.1</v>
      </c>
    </row>
    <row r="2051" spans="17:23" x14ac:dyDescent="0.3">
      <c r="Q2051" t="s">
        <v>7575</v>
      </c>
      <c r="R2051">
        <v>20000000</v>
      </c>
      <c r="S2051">
        <v>20241395</v>
      </c>
      <c r="T2051">
        <f t="shared" si="96"/>
        <v>241395</v>
      </c>
      <c r="U2051" s="54">
        <f t="shared" ref="U2051:U2114" si="97">IF(T2051&gt;0,T2051,"NA")</f>
        <v>241395</v>
      </c>
      <c r="V2051" s="24" t="str">
        <f t="shared" ref="V2051:V2114" si="98">IF(T2051&lt;0,T2051,"NA")</f>
        <v>NA</v>
      </c>
      <c r="W2051">
        <v>6.1</v>
      </c>
    </row>
    <row r="2052" spans="17:23" x14ac:dyDescent="0.3">
      <c r="Q2052" t="s">
        <v>7579</v>
      </c>
      <c r="R2052">
        <v>806947</v>
      </c>
      <c r="S2052">
        <v>32000000</v>
      </c>
      <c r="T2052">
        <f t="shared" ref="T2052:T2115" si="99">S2052-R2052</f>
        <v>31193053</v>
      </c>
      <c r="U2052" s="54">
        <f t="shared" si="97"/>
        <v>31193053</v>
      </c>
      <c r="V2052" s="24" t="str">
        <f t="shared" si="98"/>
        <v>NA</v>
      </c>
      <c r="W2052">
        <v>8.5</v>
      </c>
    </row>
    <row r="2053" spans="17:23" x14ac:dyDescent="0.3">
      <c r="Q2053" t="s">
        <v>7585</v>
      </c>
      <c r="R2053">
        <v>40000000</v>
      </c>
      <c r="S2053">
        <v>19151864</v>
      </c>
      <c r="T2053">
        <f t="shared" si="99"/>
        <v>-20848136</v>
      </c>
      <c r="U2053" s="54" t="str">
        <f t="shared" si="97"/>
        <v>NA</v>
      </c>
      <c r="V2053" s="24">
        <f t="shared" si="98"/>
        <v>-20848136</v>
      </c>
      <c r="W2053">
        <v>5.9</v>
      </c>
    </row>
    <row r="2054" spans="17:23" x14ac:dyDescent="0.3">
      <c r="Q2054" t="s">
        <v>7588</v>
      </c>
      <c r="R2054">
        <v>20000000</v>
      </c>
      <c r="S2054">
        <v>23393765</v>
      </c>
      <c r="T2054">
        <f t="shared" si="99"/>
        <v>3393765</v>
      </c>
      <c r="U2054" s="54">
        <f t="shared" si="97"/>
        <v>3393765</v>
      </c>
      <c r="V2054" s="24" t="str">
        <f t="shared" si="98"/>
        <v>NA</v>
      </c>
      <c r="W2054">
        <v>6.3</v>
      </c>
    </row>
    <row r="2055" spans="17:23" x14ac:dyDescent="0.3">
      <c r="Q2055" t="s">
        <v>7591</v>
      </c>
      <c r="R2055">
        <v>20000000</v>
      </c>
      <c r="S2055">
        <v>18882880</v>
      </c>
      <c r="T2055">
        <f t="shared" si="99"/>
        <v>-1117120</v>
      </c>
      <c r="U2055" s="54" t="str">
        <f t="shared" si="97"/>
        <v>NA</v>
      </c>
      <c r="V2055" s="24">
        <f t="shared" si="98"/>
        <v>-1117120</v>
      </c>
      <c r="W2055">
        <v>5.9</v>
      </c>
    </row>
    <row r="2056" spans="17:23" x14ac:dyDescent="0.3">
      <c r="Q2056" t="s">
        <v>7593</v>
      </c>
      <c r="R2056">
        <v>20000000</v>
      </c>
      <c r="S2056">
        <v>8500000</v>
      </c>
      <c r="T2056">
        <f t="shared" si="99"/>
        <v>-11500000</v>
      </c>
      <c r="U2056" s="54" t="str">
        <f t="shared" si="97"/>
        <v>NA</v>
      </c>
      <c r="V2056" s="24">
        <f t="shared" si="98"/>
        <v>-11500000</v>
      </c>
      <c r="W2056">
        <v>5.4</v>
      </c>
    </row>
    <row r="2057" spans="17:23" x14ac:dyDescent="0.3">
      <c r="Q2057" t="s">
        <v>7597</v>
      </c>
      <c r="R2057">
        <v>30000000</v>
      </c>
      <c r="S2057">
        <v>18252684</v>
      </c>
      <c r="T2057">
        <f t="shared" si="99"/>
        <v>-11747316</v>
      </c>
      <c r="U2057" s="54" t="str">
        <f t="shared" si="97"/>
        <v>NA</v>
      </c>
      <c r="V2057" s="24">
        <f t="shared" si="98"/>
        <v>-11747316</v>
      </c>
      <c r="W2057">
        <v>6.9</v>
      </c>
    </row>
    <row r="2058" spans="17:23" x14ac:dyDescent="0.3">
      <c r="Q2058" t="s">
        <v>7600</v>
      </c>
      <c r="R2058">
        <v>20000000</v>
      </c>
      <c r="S2058">
        <v>19661987</v>
      </c>
      <c r="T2058">
        <f t="shared" si="99"/>
        <v>-338013</v>
      </c>
      <c r="U2058" s="54" t="str">
        <f t="shared" si="97"/>
        <v>NA</v>
      </c>
      <c r="V2058" s="24">
        <f t="shared" si="98"/>
        <v>-338013</v>
      </c>
      <c r="W2058">
        <v>7.5</v>
      </c>
    </row>
    <row r="2059" spans="17:23" x14ac:dyDescent="0.3">
      <c r="Q2059" t="s">
        <v>7603</v>
      </c>
      <c r="R2059">
        <v>15000000</v>
      </c>
      <c r="S2059">
        <v>18352454</v>
      </c>
      <c r="T2059">
        <f t="shared" si="99"/>
        <v>3352454</v>
      </c>
      <c r="U2059" s="54">
        <f t="shared" si="97"/>
        <v>3352454</v>
      </c>
      <c r="V2059" s="24" t="str">
        <f t="shared" si="98"/>
        <v>NA</v>
      </c>
      <c r="W2059">
        <v>8.1999999999999993</v>
      </c>
    </row>
    <row r="2060" spans="17:23" x14ac:dyDescent="0.3">
      <c r="Q2060" t="s">
        <v>7605</v>
      </c>
      <c r="R2060">
        <v>20000000</v>
      </c>
      <c r="S2060">
        <v>17803796</v>
      </c>
      <c r="T2060">
        <f t="shared" si="99"/>
        <v>-2196204</v>
      </c>
      <c r="U2060" s="54" t="str">
        <f t="shared" si="97"/>
        <v>NA</v>
      </c>
      <c r="V2060" s="24">
        <f t="shared" si="98"/>
        <v>-2196204</v>
      </c>
      <c r="W2060">
        <v>5.9</v>
      </c>
    </row>
    <row r="2061" spans="17:23" x14ac:dyDescent="0.3">
      <c r="Q2061" t="s">
        <v>7607</v>
      </c>
      <c r="R2061">
        <v>20000000</v>
      </c>
      <c r="S2061">
        <v>17529157</v>
      </c>
      <c r="T2061">
        <f t="shared" si="99"/>
        <v>-2470843</v>
      </c>
      <c r="U2061" s="54" t="str">
        <f t="shared" si="97"/>
        <v>NA</v>
      </c>
      <c r="V2061" s="24">
        <f t="shared" si="98"/>
        <v>-2470843</v>
      </c>
      <c r="W2061">
        <v>5</v>
      </c>
    </row>
    <row r="2062" spans="17:23" x14ac:dyDescent="0.3">
      <c r="Q2062" t="s">
        <v>7610</v>
      </c>
      <c r="R2062">
        <v>19000000</v>
      </c>
      <c r="S2062">
        <v>25753840</v>
      </c>
      <c r="T2062">
        <f t="shared" si="99"/>
        <v>6753840</v>
      </c>
      <c r="U2062" s="54">
        <f t="shared" si="97"/>
        <v>6753840</v>
      </c>
      <c r="V2062" s="24" t="str">
        <f t="shared" si="98"/>
        <v>NA</v>
      </c>
      <c r="W2062">
        <v>7.3</v>
      </c>
    </row>
    <row r="2063" spans="17:23" x14ac:dyDescent="0.3">
      <c r="Q2063" t="s">
        <v>7612</v>
      </c>
      <c r="R2063">
        <v>20000000</v>
      </c>
      <c r="S2063">
        <v>18081626</v>
      </c>
      <c r="T2063">
        <f t="shared" si="99"/>
        <v>-1918374</v>
      </c>
      <c r="U2063" s="54" t="str">
        <f t="shared" si="97"/>
        <v>NA</v>
      </c>
      <c r="V2063" s="24">
        <f t="shared" si="98"/>
        <v>-1918374</v>
      </c>
      <c r="W2063">
        <v>6.4</v>
      </c>
    </row>
    <row r="2064" spans="17:23" x14ac:dyDescent="0.3">
      <c r="Q2064" t="s">
        <v>7615</v>
      </c>
      <c r="R2064">
        <v>20000000</v>
      </c>
      <c r="S2064">
        <v>17518220</v>
      </c>
      <c r="T2064">
        <f t="shared" si="99"/>
        <v>-2481780</v>
      </c>
      <c r="U2064" s="54" t="str">
        <f t="shared" si="97"/>
        <v>NA</v>
      </c>
      <c r="V2064" s="24">
        <f t="shared" si="98"/>
        <v>-2481780</v>
      </c>
      <c r="W2064">
        <v>6.6</v>
      </c>
    </row>
    <row r="2065" spans="17:23" x14ac:dyDescent="0.3">
      <c r="Q2065" t="s">
        <v>7618</v>
      </c>
      <c r="R2065">
        <v>20000000</v>
      </c>
      <c r="S2065">
        <v>17104669</v>
      </c>
      <c r="T2065">
        <f t="shared" si="99"/>
        <v>-2895331</v>
      </c>
      <c r="U2065" s="54" t="str">
        <f t="shared" si="97"/>
        <v>NA</v>
      </c>
      <c r="V2065" s="24">
        <f t="shared" si="98"/>
        <v>-2895331</v>
      </c>
      <c r="W2065">
        <v>7.8</v>
      </c>
    </row>
    <row r="2066" spans="17:23" x14ac:dyDescent="0.3">
      <c r="Q2066" t="s">
        <v>7624</v>
      </c>
      <c r="R2066">
        <v>35000000</v>
      </c>
      <c r="S2066">
        <v>16988996</v>
      </c>
      <c r="T2066">
        <f t="shared" si="99"/>
        <v>-18011004</v>
      </c>
      <c r="U2066" s="54" t="str">
        <f t="shared" si="97"/>
        <v>NA</v>
      </c>
      <c r="V2066" s="24">
        <f t="shared" si="98"/>
        <v>-18011004</v>
      </c>
      <c r="W2066">
        <v>4</v>
      </c>
    </row>
    <row r="2067" spans="17:23" x14ac:dyDescent="0.3">
      <c r="Q2067" t="s">
        <v>7627</v>
      </c>
      <c r="R2067">
        <v>20000000</v>
      </c>
      <c r="S2067">
        <v>15797907</v>
      </c>
      <c r="T2067">
        <f t="shared" si="99"/>
        <v>-4202093</v>
      </c>
      <c r="U2067" s="54" t="str">
        <f t="shared" si="97"/>
        <v>NA</v>
      </c>
      <c r="V2067" s="24">
        <f t="shared" si="98"/>
        <v>-4202093</v>
      </c>
      <c r="W2067">
        <v>7.6</v>
      </c>
    </row>
    <row r="2068" spans="17:23" x14ac:dyDescent="0.3">
      <c r="Q2068" t="s">
        <v>7632</v>
      </c>
      <c r="R2068">
        <v>20000000</v>
      </c>
      <c r="S2068">
        <v>16248701</v>
      </c>
      <c r="T2068">
        <f t="shared" si="99"/>
        <v>-3751299</v>
      </c>
      <c r="U2068" s="54" t="str">
        <f t="shared" si="97"/>
        <v>NA</v>
      </c>
      <c r="V2068" s="24">
        <f t="shared" si="98"/>
        <v>-3751299</v>
      </c>
      <c r="W2068">
        <v>7.7</v>
      </c>
    </row>
    <row r="2069" spans="17:23" x14ac:dyDescent="0.3">
      <c r="Q2069" t="s">
        <v>7634</v>
      </c>
      <c r="R2069">
        <v>20000000</v>
      </c>
      <c r="S2069">
        <v>15712072</v>
      </c>
      <c r="T2069">
        <f t="shared" si="99"/>
        <v>-4287928</v>
      </c>
      <c r="U2069" s="54" t="str">
        <f t="shared" si="97"/>
        <v>NA</v>
      </c>
      <c r="V2069" s="24">
        <f t="shared" si="98"/>
        <v>-4287928</v>
      </c>
      <c r="W2069">
        <v>5.8</v>
      </c>
    </row>
    <row r="2070" spans="17:23" x14ac:dyDescent="0.3">
      <c r="Q2070" t="s">
        <v>7639</v>
      </c>
      <c r="R2070">
        <v>20000000</v>
      </c>
      <c r="S2070">
        <v>15408822</v>
      </c>
      <c r="T2070">
        <f t="shared" si="99"/>
        <v>-4591178</v>
      </c>
      <c r="U2070" s="54" t="str">
        <f t="shared" si="97"/>
        <v>NA</v>
      </c>
      <c r="V2070" s="24">
        <f t="shared" si="98"/>
        <v>-4591178</v>
      </c>
      <c r="W2070">
        <v>5.6</v>
      </c>
    </row>
    <row r="2071" spans="17:23" x14ac:dyDescent="0.3">
      <c r="Q2071" t="s">
        <v>7643</v>
      </c>
      <c r="R2071">
        <v>20000000</v>
      </c>
      <c r="S2071">
        <v>15464026</v>
      </c>
      <c r="T2071">
        <f t="shared" si="99"/>
        <v>-4535974</v>
      </c>
      <c r="U2071" s="54" t="str">
        <f t="shared" si="97"/>
        <v>NA</v>
      </c>
      <c r="V2071" s="24">
        <f t="shared" si="98"/>
        <v>-4535974</v>
      </c>
      <c r="W2071">
        <v>5.3</v>
      </c>
    </row>
    <row r="2072" spans="17:23" x14ac:dyDescent="0.3">
      <c r="Q2072" t="s">
        <v>7648</v>
      </c>
      <c r="R2072">
        <v>20000000</v>
      </c>
      <c r="S2072">
        <v>8000000</v>
      </c>
      <c r="T2072">
        <f t="shared" si="99"/>
        <v>-12000000</v>
      </c>
      <c r="U2072" s="54" t="str">
        <f t="shared" si="97"/>
        <v>NA</v>
      </c>
      <c r="V2072" s="24">
        <f t="shared" si="98"/>
        <v>-12000000</v>
      </c>
      <c r="W2072">
        <v>6.6</v>
      </c>
    </row>
    <row r="2073" spans="17:23" x14ac:dyDescent="0.3">
      <c r="Q2073" t="s">
        <v>7652</v>
      </c>
      <c r="R2073">
        <v>25000000</v>
      </c>
      <c r="S2073">
        <v>14174654</v>
      </c>
      <c r="T2073">
        <f t="shared" si="99"/>
        <v>-10825346</v>
      </c>
      <c r="U2073" s="54" t="str">
        <f t="shared" si="97"/>
        <v>NA</v>
      </c>
      <c r="V2073" s="24">
        <f t="shared" si="98"/>
        <v>-10825346</v>
      </c>
      <c r="W2073">
        <v>1.9</v>
      </c>
    </row>
    <row r="2074" spans="17:23" x14ac:dyDescent="0.3">
      <c r="Q2074" t="s">
        <v>7654</v>
      </c>
      <c r="R2074">
        <v>27000000</v>
      </c>
      <c r="S2074">
        <v>15988876</v>
      </c>
      <c r="T2074">
        <f t="shared" si="99"/>
        <v>-11011124</v>
      </c>
      <c r="U2074" s="54" t="str">
        <f t="shared" si="97"/>
        <v>NA</v>
      </c>
      <c r="V2074" s="24">
        <f t="shared" si="98"/>
        <v>-11011124</v>
      </c>
      <c r="W2074">
        <v>5.7</v>
      </c>
    </row>
    <row r="2075" spans="17:23" x14ac:dyDescent="0.3">
      <c r="Q2075" t="s">
        <v>7657</v>
      </c>
      <c r="R2075">
        <v>20000000</v>
      </c>
      <c r="S2075">
        <v>13801755</v>
      </c>
      <c r="T2075">
        <f t="shared" si="99"/>
        <v>-6198245</v>
      </c>
      <c r="U2075" s="54" t="str">
        <f t="shared" si="97"/>
        <v>NA</v>
      </c>
      <c r="V2075" s="24">
        <f t="shared" si="98"/>
        <v>-6198245</v>
      </c>
      <c r="W2075">
        <v>6.6</v>
      </c>
    </row>
    <row r="2076" spans="17:23" x14ac:dyDescent="0.3">
      <c r="Q2076" t="s">
        <v>7660</v>
      </c>
      <c r="R2076">
        <v>20000000</v>
      </c>
      <c r="S2076">
        <v>13987482</v>
      </c>
      <c r="T2076">
        <f t="shared" si="99"/>
        <v>-6012518</v>
      </c>
      <c r="U2076" s="54" t="str">
        <f t="shared" si="97"/>
        <v>NA</v>
      </c>
      <c r="V2076" s="24">
        <f t="shared" si="98"/>
        <v>-6012518</v>
      </c>
      <c r="W2076">
        <v>6</v>
      </c>
    </row>
    <row r="2077" spans="17:23" x14ac:dyDescent="0.3">
      <c r="Q2077" t="s">
        <v>7664</v>
      </c>
      <c r="R2077">
        <v>20000000</v>
      </c>
      <c r="S2077">
        <v>14291570</v>
      </c>
      <c r="T2077">
        <f t="shared" si="99"/>
        <v>-5708430</v>
      </c>
      <c r="U2077" s="54" t="str">
        <f t="shared" si="97"/>
        <v>NA</v>
      </c>
      <c r="V2077" s="24">
        <f t="shared" si="98"/>
        <v>-5708430</v>
      </c>
      <c r="W2077">
        <v>6.1</v>
      </c>
    </row>
    <row r="2078" spans="17:23" x14ac:dyDescent="0.3">
      <c r="Q2078" t="s">
        <v>7668</v>
      </c>
      <c r="R2078">
        <v>40000000</v>
      </c>
      <c r="S2078">
        <v>12181484</v>
      </c>
      <c r="T2078">
        <f t="shared" si="99"/>
        <v>-27818516</v>
      </c>
      <c r="U2078" s="54" t="str">
        <f t="shared" si="97"/>
        <v>NA</v>
      </c>
      <c r="V2078" s="24">
        <f t="shared" si="98"/>
        <v>-27818516</v>
      </c>
      <c r="W2078">
        <v>4.8</v>
      </c>
    </row>
    <row r="2079" spans="17:23" x14ac:dyDescent="0.3">
      <c r="Q2079" t="s">
        <v>7671</v>
      </c>
      <c r="R2079">
        <v>20000000</v>
      </c>
      <c r="S2079">
        <v>13630226</v>
      </c>
      <c r="T2079">
        <f t="shared" si="99"/>
        <v>-6369774</v>
      </c>
      <c r="U2079" s="54" t="str">
        <f t="shared" si="97"/>
        <v>NA</v>
      </c>
      <c r="V2079" s="24">
        <f t="shared" si="98"/>
        <v>-6369774</v>
      </c>
      <c r="W2079">
        <v>6.2</v>
      </c>
    </row>
    <row r="2080" spans="17:23" x14ac:dyDescent="0.3">
      <c r="Q2080" t="s">
        <v>7673</v>
      </c>
      <c r="R2080">
        <v>20000000</v>
      </c>
      <c r="S2080">
        <v>13383737</v>
      </c>
      <c r="T2080">
        <f t="shared" si="99"/>
        <v>-6616263</v>
      </c>
      <c r="U2080" s="54" t="str">
        <f t="shared" si="97"/>
        <v>NA</v>
      </c>
      <c r="V2080" s="24">
        <f t="shared" si="98"/>
        <v>-6616263</v>
      </c>
      <c r="W2080">
        <v>7.5</v>
      </c>
    </row>
    <row r="2081" spans="17:23" x14ac:dyDescent="0.3">
      <c r="Q2081" t="s">
        <v>7675</v>
      </c>
      <c r="R2081">
        <v>20000000</v>
      </c>
      <c r="S2081">
        <v>13391174</v>
      </c>
      <c r="T2081">
        <f t="shared" si="99"/>
        <v>-6608826</v>
      </c>
      <c r="U2081" s="54" t="str">
        <f t="shared" si="97"/>
        <v>NA</v>
      </c>
      <c r="V2081" s="24">
        <f t="shared" si="98"/>
        <v>-6608826</v>
      </c>
      <c r="W2081">
        <v>6.3</v>
      </c>
    </row>
    <row r="2082" spans="17:23" x14ac:dyDescent="0.3">
      <c r="Q2082" t="s">
        <v>7681</v>
      </c>
      <c r="R2082">
        <v>30000000</v>
      </c>
      <c r="S2082">
        <v>12987647</v>
      </c>
      <c r="T2082">
        <f t="shared" si="99"/>
        <v>-17012353</v>
      </c>
      <c r="U2082" s="54" t="str">
        <f t="shared" si="97"/>
        <v>NA</v>
      </c>
      <c r="V2082" s="24">
        <f t="shared" si="98"/>
        <v>-17012353</v>
      </c>
      <c r="W2082">
        <v>7.1</v>
      </c>
    </row>
    <row r="2083" spans="17:23" x14ac:dyDescent="0.3">
      <c r="Q2083" t="s">
        <v>7683</v>
      </c>
      <c r="R2083">
        <v>22000000</v>
      </c>
      <c r="S2083">
        <v>12469811</v>
      </c>
      <c r="T2083">
        <f t="shared" si="99"/>
        <v>-9530189</v>
      </c>
      <c r="U2083" s="54" t="str">
        <f t="shared" si="97"/>
        <v>NA</v>
      </c>
      <c r="V2083" s="24">
        <f t="shared" si="98"/>
        <v>-9530189</v>
      </c>
      <c r="W2083">
        <v>6.6</v>
      </c>
    </row>
    <row r="2084" spans="17:23" x14ac:dyDescent="0.3">
      <c r="Q2084" t="s">
        <v>7685</v>
      </c>
      <c r="R2084">
        <v>20000000</v>
      </c>
      <c r="S2084">
        <v>12398628</v>
      </c>
      <c r="T2084">
        <f t="shared" si="99"/>
        <v>-7601372</v>
      </c>
      <c r="U2084" s="54" t="str">
        <f t="shared" si="97"/>
        <v>NA</v>
      </c>
      <c r="V2084" s="24">
        <f t="shared" si="98"/>
        <v>-7601372</v>
      </c>
      <c r="W2084">
        <v>6.1</v>
      </c>
    </row>
    <row r="2085" spans="17:23" x14ac:dyDescent="0.3">
      <c r="Q2085" t="s">
        <v>7687</v>
      </c>
      <c r="R2085">
        <v>20000000</v>
      </c>
      <c r="S2085">
        <v>13214030</v>
      </c>
      <c r="T2085">
        <f t="shared" si="99"/>
        <v>-6785970</v>
      </c>
      <c r="U2085" s="54" t="str">
        <f t="shared" si="97"/>
        <v>NA</v>
      </c>
      <c r="V2085" s="24">
        <f t="shared" si="98"/>
        <v>-6785970</v>
      </c>
      <c r="W2085">
        <v>6.7</v>
      </c>
    </row>
    <row r="2086" spans="17:23" x14ac:dyDescent="0.3">
      <c r="Q2086" t="s">
        <v>7691</v>
      </c>
      <c r="R2086">
        <v>22000000</v>
      </c>
      <c r="S2086">
        <v>12232937</v>
      </c>
      <c r="T2086">
        <f t="shared" si="99"/>
        <v>-9767063</v>
      </c>
      <c r="U2086" s="54" t="str">
        <f t="shared" si="97"/>
        <v>NA</v>
      </c>
      <c r="V2086" s="24">
        <f t="shared" si="98"/>
        <v>-9767063</v>
      </c>
      <c r="W2086">
        <v>5.6</v>
      </c>
    </row>
    <row r="2087" spans="17:23" x14ac:dyDescent="0.3">
      <c r="Q2087" t="s">
        <v>7695</v>
      </c>
      <c r="R2087">
        <v>20000000</v>
      </c>
      <c r="S2087">
        <v>12134420</v>
      </c>
      <c r="T2087">
        <f t="shared" si="99"/>
        <v>-7865580</v>
      </c>
      <c r="U2087" s="54" t="str">
        <f t="shared" si="97"/>
        <v>NA</v>
      </c>
      <c r="V2087" s="24">
        <f t="shared" si="98"/>
        <v>-7865580</v>
      </c>
      <c r="W2087">
        <v>7.2</v>
      </c>
    </row>
    <row r="2088" spans="17:23" x14ac:dyDescent="0.3">
      <c r="Q2088" t="s">
        <v>7697</v>
      </c>
      <c r="R2088">
        <v>20000000</v>
      </c>
      <c r="S2088">
        <v>11784000</v>
      </c>
      <c r="T2088">
        <f t="shared" si="99"/>
        <v>-8216000</v>
      </c>
      <c r="U2088" s="54" t="str">
        <f t="shared" si="97"/>
        <v>NA</v>
      </c>
      <c r="V2088" s="24">
        <f t="shared" si="98"/>
        <v>-8216000</v>
      </c>
      <c r="W2088">
        <v>4.3</v>
      </c>
    </row>
    <row r="2089" spans="17:23" x14ac:dyDescent="0.3">
      <c r="Q2089" t="s">
        <v>7702</v>
      </c>
      <c r="R2089">
        <v>20000000</v>
      </c>
      <c r="S2089">
        <v>11169531</v>
      </c>
      <c r="T2089">
        <f t="shared" si="99"/>
        <v>-8830469</v>
      </c>
      <c r="U2089" s="54" t="str">
        <f t="shared" si="97"/>
        <v>NA</v>
      </c>
      <c r="V2089" s="24">
        <f t="shared" si="98"/>
        <v>-8830469</v>
      </c>
      <c r="W2089">
        <v>6.4</v>
      </c>
    </row>
    <row r="2090" spans="17:23" x14ac:dyDescent="0.3">
      <c r="Q2090" t="s">
        <v>7705</v>
      </c>
      <c r="R2090">
        <v>20000000</v>
      </c>
      <c r="S2090">
        <v>11034436</v>
      </c>
      <c r="T2090">
        <f t="shared" si="99"/>
        <v>-8965564</v>
      </c>
      <c r="U2090" s="54" t="str">
        <f t="shared" si="97"/>
        <v>NA</v>
      </c>
      <c r="V2090" s="24">
        <f t="shared" si="98"/>
        <v>-8965564</v>
      </c>
      <c r="W2090">
        <v>7.1</v>
      </c>
    </row>
    <row r="2091" spans="17:23" x14ac:dyDescent="0.3">
      <c r="Q2091" t="s">
        <v>7709</v>
      </c>
      <c r="R2091">
        <v>20000000</v>
      </c>
      <c r="S2091">
        <v>12626905</v>
      </c>
      <c r="T2091">
        <f t="shared" si="99"/>
        <v>-7373095</v>
      </c>
      <c r="U2091" s="54" t="str">
        <f t="shared" si="97"/>
        <v>NA</v>
      </c>
      <c r="V2091" s="24">
        <f t="shared" si="98"/>
        <v>-7373095</v>
      </c>
      <c r="W2091">
        <v>6.3</v>
      </c>
    </row>
    <row r="2092" spans="17:23" x14ac:dyDescent="0.3">
      <c r="Q2092" t="s">
        <v>7711</v>
      </c>
      <c r="R2092">
        <v>20000000</v>
      </c>
      <c r="S2092">
        <v>10569071</v>
      </c>
      <c r="T2092">
        <f t="shared" si="99"/>
        <v>-9430929</v>
      </c>
      <c r="U2092" s="54" t="str">
        <f t="shared" si="97"/>
        <v>NA</v>
      </c>
      <c r="V2092" s="24">
        <f t="shared" si="98"/>
        <v>-9430929</v>
      </c>
      <c r="W2092">
        <v>7.4</v>
      </c>
    </row>
    <row r="2093" spans="17:23" x14ac:dyDescent="0.3">
      <c r="Q2093" t="s">
        <v>7714</v>
      </c>
      <c r="R2093">
        <v>20000000</v>
      </c>
      <c r="S2093">
        <v>10544143</v>
      </c>
      <c r="T2093">
        <f t="shared" si="99"/>
        <v>-9455857</v>
      </c>
      <c r="U2093" s="54" t="str">
        <f t="shared" si="97"/>
        <v>NA</v>
      </c>
      <c r="V2093" s="24">
        <f t="shared" si="98"/>
        <v>-9455857</v>
      </c>
      <c r="W2093">
        <v>6.1</v>
      </c>
    </row>
    <row r="2094" spans="17:23" x14ac:dyDescent="0.3">
      <c r="Q2094" t="s">
        <v>7718</v>
      </c>
      <c r="R2094">
        <v>20000000</v>
      </c>
      <c r="S2094">
        <v>13650738</v>
      </c>
      <c r="T2094">
        <f t="shared" si="99"/>
        <v>-6349262</v>
      </c>
      <c r="U2094" s="54" t="str">
        <f t="shared" si="97"/>
        <v>NA</v>
      </c>
      <c r="V2094" s="24">
        <f t="shared" si="98"/>
        <v>-6349262</v>
      </c>
      <c r="W2094">
        <v>6.6</v>
      </c>
    </row>
    <row r="2095" spans="17:23" x14ac:dyDescent="0.3">
      <c r="Q2095" t="s">
        <v>7721</v>
      </c>
      <c r="R2095">
        <v>20000000</v>
      </c>
      <c r="S2095">
        <v>10555348</v>
      </c>
      <c r="T2095">
        <f t="shared" si="99"/>
        <v>-9444652</v>
      </c>
      <c r="U2095" s="54" t="str">
        <f t="shared" si="97"/>
        <v>NA</v>
      </c>
      <c r="V2095" s="24">
        <f t="shared" si="98"/>
        <v>-9444652</v>
      </c>
      <c r="W2095">
        <v>6</v>
      </c>
    </row>
    <row r="2096" spans="17:23" x14ac:dyDescent="0.3">
      <c r="Q2096" t="s">
        <v>7724</v>
      </c>
      <c r="R2096">
        <v>20000000</v>
      </c>
      <c r="S2096">
        <v>9714482</v>
      </c>
      <c r="T2096">
        <f t="shared" si="99"/>
        <v>-10285518</v>
      </c>
      <c r="U2096" s="54" t="str">
        <f t="shared" si="97"/>
        <v>NA</v>
      </c>
      <c r="V2096" s="24">
        <f t="shared" si="98"/>
        <v>-10285518</v>
      </c>
      <c r="W2096">
        <v>6.8</v>
      </c>
    </row>
    <row r="2097" spans="17:23" x14ac:dyDescent="0.3">
      <c r="Q2097" t="s">
        <v>7727</v>
      </c>
      <c r="R2097">
        <v>20000000</v>
      </c>
      <c r="S2097">
        <v>9525276</v>
      </c>
      <c r="T2097">
        <f t="shared" si="99"/>
        <v>-10474724</v>
      </c>
      <c r="U2097" s="54" t="str">
        <f t="shared" si="97"/>
        <v>NA</v>
      </c>
      <c r="V2097" s="24">
        <f t="shared" si="98"/>
        <v>-10474724</v>
      </c>
      <c r="W2097">
        <v>6.8</v>
      </c>
    </row>
    <row r="2098" spans="17:23" x14ac:dyDescent="0.3">
      <c r="Q2098" t="s">
        <v>7730</v>
      </c>
      <c r="R2098">
        <v>21000000</v>
      </c>
      <c r="S2098">
        <v>8855646</v>
      </c>
      <c r="T2098">
        <f t="shared" si="99"/>
        <v>-12144354</v>
      </c>
      <c r="U2098" s="54" t="str">
        <f t="shared" si="97"/>
        <v>NA</v>
      </c>
      <c r="V2098" s="24">
        <f t="shared" si="98"/>
        <v>-12144354</v>
      </c>
      <c r="W2098">
        <v>7.2</v>
      </c>
    </row>
    <row r="2099" spans="17:23" x14ac:dyDescent="0.3">
      <c r="Q2099" t="s">
        <v>7733</v>
      </c>
      <c r="R2099">
        <v>20000000</v>
      </c>
      <c r="S2099">
        <v>9109322</v>
      </c>
      <c r="T2099">
        <f t="shared" si="99"/>
        <v>-10890678</v>
      </c>
      <c r="U2099" s="54" t="str">
        <f t="shared" si="97"/>
        <v>NA</v>
      </c>
      <c r="V2099" s="24">
        <f t="shared" si="98"/>
        <v>-10890678</v>
      </c>
      <c r="W2099">
        <v>1.9</v>
      </c>
    </row>
    <row r="2100" spans="17:23" x14ac:dyDescent="0.3">
      <c r="Q2100" t="s">
        <v>7739</v>
      </c>
      <c r="R2100">
        <v>33000000</v>
      </c>
      <c r="S2100">
        <v>8326035</v>
      </c>
      <c r="T2100">
        <f t="shared" si="99"/>
        <v>-24673965</v>
      </c>
      <c r="U2100" s="54" t="str">
        <f t="shared" si="97"/>
        <v>NA</v>
      </c>
      <c r="V2100" s="24">
        <f t="shared" si="98"/>
        <v>-24673965</v>
      </c>
      <c r="W2100">
        <v>5.5</v>
      </c>
    </row>
    <row r="2101" spans="17:23" x14ac:dyDescent="0.3">
      <c r="Q2101" t="s">
        <v>7743</v>
      </c>
      <c r="R2101">
        <v>20000000</v>
      </c>
      <c r="S2101">
        <v>8104069</v>
      </c>
      <c r="T2101">
        <f t="shared" si="99"/>
        <v>-11895931</v>
      </c>
      <c r="U2101" s="54" t="str">
        <f t="shared" si="97"/>
        <v>NA</v>
      </c>
      <c r="V2101" s="24">
        <f t="shared" si="98"/>
        <v>-11895931</v>
      </c>
      <c r="W2101">
        <v>4.5</v>
      </c>
    </row>
    <row r="2102" spans="17:23" x14ac:dyDescent="0.3">
      <c r="Q2102" t="s">
        <v>7745</v>
      </c>
      <c r="R2102">
        <v>20000000</v>
      </c>
      <c r="S2102">
        <v>8054280</v>
      </c>
      <c r="T2102">
        <f t="shared" si="99"/>
        <v>-11945720</v>
      </c>
      <c r="U2102" s="54" t="str">
        <f t="shared" si="97"/>
        <v>NA</v>
      </c>
      <c r="V2102" s="24">
        <f t="shared" si="98"/>
        <v>-11945720</v>
      </c>
      <c r="W2102">
        <v>6.3</v>
      </c>
    </row>
    <row r="2103" spans="17:23" x14ac:dyDescent="0.3">
      <c r="Q2103" t="s">
        <v>7748</v>
      </c>
      <c r="R2103">
        <v>20000000</v>
      </c>
      <c r="S2103">
        <v>8093318</v>
      </c>
      <c r="T2103">
        <f t="shared" si="99"/>
        <v>-11906682</v>
      </c>
      <c r="U2103" s="54" t="str">
        <f t="shared" si="97"/>
        <v>NA</v>
      </c>
      <c r="V2103" s="24">
        <f t="shared" si="98"/>
        <v>-11906682</v>
      </c>
      <c r="W2103">
        <v>6.7</v>
      </c>
    </row>
    <row r="2104" spans="17:23" x14ac:dyDescent="0.3">
      <c r="Q2104" t="s">
        <v>7753</v>
      </c>
      <c r="R2104">
        <v>20000000</v>
      </c>
      <c r="S2104">
        <v>7382993</v>
      </c>
      <c r="T2104">
        <f t="shared" si="99"/>
        <v>-12617007</v>
      </c>
      <c r="U2104" s="54" t="str">
        <f t="shared" si="97"/>
        <v>NA</v>
      </c>
      <c r="V2104" s="24">
        <f t="shared" si="98"/>
        <v>-12617007</v>
      </c>
      <c r="W2104">
        <v>2.8</v>
      </c>
    </row>
    <row r="2105" spans="17:23" x14ac:dyDescent="0.3">
      <c r="Q2105" t="s">
        <v>7756</v>
      </c>
      <c r="R2105">
        <v>20000000</v>
      </c>
      <c r="S2105">
        <v>8888355</v>
      </c>
      <c r="T2105">
        <f t="shared" si="99"/>
        <v>-11111645</v>
      </c>
      <c r="U2105" s="54" t="str">
        <f t="shared" si="97"/>
        <v>NA</v>
      </c>
      <c r="V2105" s="24">
        <f t="shared" si="98"/>
        <v>-11111645</v>
      </c>
      <c r="W2105">
        <v>5</v>
      </c>
    </row>
    <row r="2106" spans="17:23" x14ac:dyDescent="0.3">
      <c r="Q2106" t="s">
        <v>7761</v>
      </c>
      <c r="R2106">
        <v>12000000</v>
      </c>
      <c r="S2106">
        <v>7001720</v>
      </c>
      <c r="T2106">
        <f t="shared" si="99"/>
        <v>-4998280</v>
      </c>
      <c r="U2106" s="54" t="str">
        <f t="shared" si="97"/>
        <v>NA</v>
      </c>
      <c r="V2106" s="24">
        <f t="shared" si="98"/>
        <v>-4998280</v>
      </c>
      <c r="W2106">
        <v>4.3</v>
      </c>
    </row>
    <row r="2107" spans="17:23" x14ac:dyDescent="0.3">
      <c r="Q2107" t="s">
        <v>7766</v>
      </c>
      <c r="R2107">
        <v>20000000</v>
      </c>
      <c r="S2107">
        <v>7268659</v>
      </c>
      <c r="T2107">
        <f t="shared" si="99"/>
        <v>-12731341</v>
      </c>
      <c r="U2107" s="54" t="str">
        <f t="shared" si="97"/>
        <v>NA</v>
      </c>
      <c r="V2107" s="24">
        <f t="shared" si="98"/>
        <v>-12731341</v>
      </c>
      <c r="W2107">
        <v>5.6</v>
      </c>
    </row>
    <row r="2108" spans="17:23" x14ac:dyDescent="0.3">
      <c r="Q2108" t="s">
        <v>7770</v>
      </c>
      <c r="R2108">
        <v>22000000</v>
      </c>
      <c r="S2108">
        <v>6852144</v>
      </c>
      <c r="T2108">
        <f t="shared" si="99"/>
        <v>-15147856</v>
      </c>
      <c r="U2108" s="54" t="str">
        <f t="shared" si="97"/>
        <v>NA</v>
      </c>
      <c r="V2108" s="24">
        <f t="shared" si="98"/>
        <v>-15147856</v>
      </c>
      <c r="W2108">
        <v>6.2</v>
      </c>
    </row>
    <row r="2109" spans="17:23" x14ac:dyDescent="0.3">
      <c r="Q2109" t="s">
        <v>7774</v>
      </c>
      <c r="R2109">
        <v>20000000</v>
      </c>
      <c r="S2109">
        <v>6563357</v>
      </c>
      <c r="T2109">
        <f t="shared" si="99"/>
        <v>-13436643</v>
      </c>
      <c r="U2109" s="54" t="str">
        <f t="shared" si="97"/>
        <v>NA</v>
      </c>
      <c r="V2109" s="24">
        <f t="shared" si="98"/>
        <v>-13436643</v>
      </c>
      <c r="W2109">
        <v>5.3</v>
      </c>
    </row>
    <row r="2110" spans="17:23" x14ac:dyDescent="0.3">
      <c r="Q2110" t="s">
        <v>7777</v>
      </c>
      <c r="R2110">
        <v>10000000</v>
      </c>
      <c r="S2110">
        <v>6201757</v>
      </c>
      <c r="T2110">
        <f t="shared" si="99"/>
        <v>-3798243</v>
      </c>
      <c r="U2110" s="54" t="str">
        <f t="shared" si="97"/>
        <v>NA</v>
      </c>
      <c r="V2110" s="24">
        <f t="shared" si="98"/>
        <v>-3798243</v>
      </c>
      <c r="W2110">
        <v>7.4</v>
      </c>
    </row>
    <row r="2111" spans="17:23" x14ac:dyDescent="0.3">
      <c r="Q2111" t="s">
        <v>7781</v>
      </c>
      <c r="R2111">
        <v>20000000</v>
      </c>
      <c r="S2111">
        <v>6420319</v>
      </c>
      <c r="T2111">
        <f t="shared" si="99"/>
        <v>-13579681</v>
      </c>
      <c r="U2111" s="54" t="str">
        <f t="shared" si="97"/>
        <v>NA</v>
      </c>
      <c r="V2111" s="24">
        <f t="shared" si="98"/>
        <v>-13579681</v>
      </c>
      <c r="W2111">
        <v>7.4</v>
      </c>
    </row>
    <row r="2112" spans="17:23" x14ac:dyDescent="0.3">
      <c r="Q2112" t="s">
        <v>7785</v>
      </c>
      <c r="R2112">
        <v>15000000</v>
      </c>
      <c r="S2112">
        <v>5702083</v>
      </c>
      <c r="T2112">
        <f t="shared" si="99"/>
        <v>-9297917</v>
      </c>
      <c r="U2112" s="54" t="str">
        <f t="shared" si="97"/>
        <v>NA</v>
      </c>
      <c r="V2112" s="24">
        <f t="shared" si="98"/>
        <v>-9297917</v>
      </c>
      <c r="W2112">
        <v>6.5</v>
      </c>
    </row>
    <row r="2113" spans="17:23" x14ac:dyDescent="0.3">
      <c r="Q2113" t="s">
        <v>7787</v>
      </c>
      <c r="R2113">
        <v>8700000</v>
      </c>
      <c r="S2113">
        <v>5480996</v>
      </c>
      <c r="T2113">
        <f t="shared" si="99"/>
        <v>-3219004</v>
      </c>
      <c r="U2113" s="54" t="str">
        <f t="shared" si="97"/>
        <v>NA</v>
      </c>
      <c r="V2113" s="24">
        <f t="shared" si="98"/>
        <v>-3219004</v>
      </c>
      <c r="W2113">
        <v>7.1</v>
      </c>
    </row>
    <row r="2114" spans="17:23" x14ac:dyDescent="0.3">
      <c r="Q2114" t="s">
        <v>7789</v>
      </c>
      <c r="R2114">
        <v>20000000</v>
      </c>
      <c r="S2114">
        <v>6002756</v>
      </c>
      <c r="T2114">
        <f t="shared" si="99"/>
        <v>-13997244</v>
      </c>
      <c r="U2114" s="54" t="str">
        <f t="shared" si="97"/>
        <v>NA</v>
      </c>
      <c r="V2114" s="24">
        <f t="shared" si="98"/>
        <v>-13997244</v>
      </c>
      <c r="W2114">
        <v>7.2</v>
      </c>
    </row>
    <row r="2115" spans="17:23" x14ac:dyDescent="0.3">
      <c r="Q2115" t="s">
        <v>7791</v>
      </c>
      <c r="R2115">
        <v>20000000</v>
      </c>
      <c r="S2115">
        <v>5132655</v>
      </c>
      <c r="T2115">
        <f t="shared" si="99"/>
        <v>-14867345</v>
      </c>
      <c r="U2115" s="54" t="str">
        <f t="shared" ref="U2115:U2178" si="100">IF(T2115&gt;0,T2115,"NA")</f>
        <v>NA</v>
      </c>
      <c r="V2115" s="24">
        <f t="shared" ref="V2115:V2178" si="101">IF(T2115&lt;0,T2115,"NA")</f>
        <v>-14867345</v>
      </c>
      <c r="W2115">
        <v>2.2999999999999998</v>
      </c>
    </row>
    <row r="2116" spans="17:23" x14ac:dyDescent="0.3">
      <c r="Q2116" t="s">
        <v>7796</v>
      </c>
      <c r="R2116">
        <v>20000000</v>
      </c>
      <c r="S2116">
        <v>5205343</v>
      </c>
      <c r="T2116">
        <f t="shared" ref="T2116:T2179" si="102">S2116-R2116</f>
        <v>-14794657</v>
      </c>
      <c r="U2116" s="54" t="str">
        <f t="shared" si="100"/>
        <v>NA</v>
      </c>
      <c r="V2116" s="24">
        <f t="shared" si="101"/>
        <v>-14794657</v>
      </c>
      <c r="W2116">
        <v>6.4</v>
      </c>
    </row>
    <row r="2117" spans="17:23" x14ac:dyDescent="0.3">
      <c r="Q2117" t="s">
        <v>7800</v>
      </c>
      <c r="R2117">
        <v>20000000</v>
      </c>
      <c r="S2117">
        <v>5005883</v>
      </c>
      <c r="T2117">
        <f t="shared" si="102"/>
        <v>-14994117</v>
      </c>
      <c r="U2117" s="54" t="str">
        <f t="shared" si="100"/>
        <v>NA</v>
      </c>
      <c r="V2117" s="24">
        <f t="shared" si="101"/>
        <v>-14994117</v>
      </c>
      <c r="W2117">
        <v>6.1</v>
      </c>
    </row>
    <row r="2118" spans="17:23" x14ac:dyDescent="0.3">
      <c r="Q2118" t="s">
        <v>7803</v>
      </c>
      <c r="R2118">
        <v>20000000</v>
      </c>
      <c r="S2118">
        <v>5749134</v>
      </c>
      <c r="T2118">
        <f t="shared" si="102"/>
        <v>-14250866</v>
      </c>
      <c r="U2118" s="54" t="str">
        <f t="shared" si="100"/>
        <v>NA</v>
      </c>
      <c r="V2118" s="24">
        <f t="shared" si="101"/>
        <v>-14250866</v>
      </c>
      <c r="W2118">
        <v>7</v>
      </c>
    </row>
    <row r="2119" spans="17:23" x14ac:dyDescent="0.3">
      <c r="Q2119" t="s">
        <v>7806</v>
      </c>
      <c r="R2119">
        <v>20000000</v>
      </c>
      <c r="S2119">
        <v>4234040</v>
      </c>
      <c r="T2119">
        <f t="shared" si="102"/>
        <v>-15765960</v>
      </c>
      <c r="U2119" s="54" t="str">
        <f t="shared" si="100"/>
        <v>NA</v>
      </c>
      <c r="V2119" s="24">
        <f t="shared" si="101"/>
        <v>-15765960</v>
      </c>
      <c r="W2119">
        <v>7</v>
      </c>
    </row>
    <row r="2120" spans="17:23" x14ac:dyDescent="0.3">
      <c r="Q2120" t="s">
        <v>7812</v>
      </c>
      <c r="R2120">
        <v>20000000</v>
      </c>
      <c r="S2120">
        <v>4001121</v>
      </c>
      <c r="T2120">
        <f t="shared" si="102"/>
        <v>-15998879</v>
      </c>
      <c r="U2120" s="54" t="str">
        <f t="shared" si="100"/>
        <v>NA</v>
      </c>
      <c r="V2120" s="24">
        <f t="shared" si="101"/>
        <v>-15998879</v>
      </c>
      <c r="W2120">
        <v>7</v>
      </c>
    </row>
    <row r="2121" spans="17:23" x14ac:dyDescent="0.3">
      <c r="Q2121" t="s">
        <v>7816</v>
      </c>
      <c r="R2121">
        <v>20000000</v>
      </c>
      <c r="S2121">
        <v>3749061</v>
      </c>
      <c r="T2121">
        <f t="shared" si="102"/>
        <v>-16250939</v>
      </c>
      <c r="U2121" s="54" t="str">
        <f t="shared" si="100"/>
        <v>NA</v>
      </c>
      <c r="V2121" s="24">
        <f t="shared" si="101"/>
        <v>-16250939</v>
      </c>
      <c r="W2121">
        <v>4.9000000000000004</v>
      </c>
    </row>
    <row r="2122" spans="17:23" x14ac:dyDescent="0.3">
      <c r="Q2122" t="s">
        <v>7819</v>
      </c>
      <c r="R2122">
        <v>20000000</v>
      </c>
      <c r="S2122">
        <v>3519627</v>
      </c>
      <c r="T2122">
        <f t="shared" si="102"/>
        <v>-16480373</v>
      </c>
      <c r="U2122" s="54" t="str">
        <f t="shared" si="100"/>
        <v>NA</v>
      </c>
      <c r="V2122" s="24">
        <f t="shared" si="101"/>
        <v>-16480373</v>
      </c>
      <c r="W2122">
        <v>6.9</v>
      </c>
    </row>
    <row r="2123" spans="17:23" x14ac:dyDescent="0.3">
      <c r="Q2123" t="s">
        <v>7822</v>
      </c>
      <c r="R2123">
        <v>21000000</v>
      </c>
      <c r="S2123">
        <v>3081925</v>
      </c>
      <c r="T2123">
        <f t="shared" si="102"/>
        <v>-17918075</v>
      </c>
      <c r="U2123" s="54" t="str">
        <f t="shared" si="100"/>
        <v>NA</v>
      </c>
      <c r="V2123" s="24">
        <f t="shared" si="101"/>
        <v>-17918075</v>
      </c>
      <c r="W2123">
        <v>7.5</v>
      </c>
    </row>
    <row r="2124" spans="17:23" x14ac:dyDescent="0.3">
      <c r="Q2124" t="s">
        <v>7825</v>
      </c>
      <c r="R2124">
        <v>2400000000</v>
      </c>
      <c r="S2124">
        <v>2298191</v>
      </c>
      <c r="T2124">
        <f t="shared" si="102"/>
        <v>-2397701809</v>
      </c>
      <c r="U2124" s="54" t="str">
        <f t="shared" si="100"/>
        <v>NA</v>
      </c>
      <c r="V2124" s="24">
        <f t="shared" si="101"/>
        <v>-2397701809</v>
      </c>
      <c r="W2124">
        <v>8.4</v>
      </c>
    </row>
    <row r="2125" spans="17:23" x14ac:dyDescent="0.3">
      <c r="Q2125" t="s">
        <v>7827</v>
      </c>
      <c r="R2125">
        <v>20000000</v>
      </c>
      <c r="S2125">
        <v>2353728</v>
      </c>
      <c r="T2125">
        <f t="shared" si="102"/>
        <v>-17646272</v>
      </c>
      <c r="U2125" s="54" t="str">
        <f t="shared" si="100"/>
        <v>NA</v>
      </c>
      <c r="V2125" s="24">
        <f t="shared" si="101"/>
        <v>-17646272</v>
      </c>
      <c r="W2125">
        <v>6.9</v>
      </c>
    </row>
    <row r="2126" spans="17:23" x14ac:dyDescent="0.3">
      <c r="Q2126" t="s">
        <v>7830</v>
      </c>
      <c r="R2126">
        <v>20000000</v>
      </c>
      <c r="S2126">
        <v>2000000</v>
      </c>
      <c r="T2126">
        <f t="shared" si="102"/>
        <v>-18000000</v>
      </c>
      <c r="U2126" s="54" t="str">
        <f t="shared" si="100"/>
        <v>NA</v>
      </c>
      <c r="V2126" s="24">
        <f t="shared" si="101"/>
        <v>-18000000</v>
      </c>
      <c r="W2126">
        <v>4.5</v>
      </c>
    </row>
    <row r="2127" spans="17:23" x14ac:dyDescent="0.3">
      <c r="Q2127" t="s">
        <v>7835</v>
      </c>
      <c r="R2127">
        <v>2000000</v>
      </c>
      <c r="S2127">
        <v>1900725</v>
      </c>
      <c r="T2127">
        <f t="shared" si="102"/>
        <v>-99275</v>
      </c>
      <c r="U2127" s="54" t="str">
        <f t="shared" si="100"/>
        <v>NA</v>
      </c>
      <c r="V2127" s="24">
        <f t="shared" si="101"/>
        <v>-99275</v>
      </c>
      <c r="W2127">
        <v>7.4</v>
      </c>
    </row>
    <row r="2128" spans="17:23" x14ac:dyDescent="0.3">
      <c r="Q2128" t="s">
        <v>7837</v>
      </c>
      <c r="R2128">
        <v>20000000</v>
      </c>
      <c r="S2128">
        <v>2246000</v>
      </c>
      <c r="T2128">
        <f t="shared" si="102"/>
        <v>-17754000</v>
      </c>
      <c r="U2128" s="54" t="str">
        <f t="shared" si="100"/>
        <v>NA</v>
      </c>
      <c r="V2128" s="24">
        <f t="shared" si="101"/>
        <v>-17754000</v>
      </c>
      <c r="W2128">
        <v>7</v>
      </c>
    </row>
    <row r="2129" spans="17:23" x14ac:dyDescent="0.3">
      <c r="Q2129" t="s">
        <v>7842</v>
      </c>
      <c r="R2129">
        <v>20000000</v>
      </c>
      <c r="S2129">
        <v>1646664</v>
      </c>
      <c r="T2129">
        <f t="shared" si="102"/>
        <v>-18353336</v>
      </c>
      <c r="U2129" s="54" t="str">
        <f t="shared" si="100"/>
        <v>NA</v>
      </c>
      <c r="V2129" s="24">
        <f t="shared" si="101"/>
        <v>-18353336</v>
      </c>
      <c r="W2129">
        <v>2.8</v>
      </c>
    </row>
    <row r="2130" spans="17:23" x14ac:dyDescent="0.3">
      <c r="Q2130" t="s">
        <v>7845</v>
      </c>
      <c r="R2130">
        <v>20000000</v>
      </c>
      <c r="S2130">
        <v>1190018</v>
      </c>
      <c r="T2130">
        <f t="shared" si="102"/>
        <v>-18809982</v>
      </c>
      <c r="U2130" s="54" t="str">
        <f t="shared" si="100"/>
        <v>NA</v>
      </c>
      <c r="V2130" s="24">
        <f t="shared" si="101"/>
        <v>-18809982</v>
      </c>
      <c r="W2130">
        <v>7.5</v>
      </c>
    </row>
    <row r="2131" spans="17:23" x14ac:dyDescent="0.3">
      <c r="Q2131" t="s">
        <v>7847</v>
      </c>
      <c r="R2131">
        <v>40000000</v>
      </c>
      <c r="S2131">
        <v>1027749</v>
      </c>
      <c r="T2131">
        <f t="shared" si="102"/>
        <v>-38972251</v>
      </c>
      <c r="U2131" s="54" t="str">
        <f t="shared" si="100"/>
        <v>NA</v>
      </c>
      <c r="V2131" s="24">
        <f t="shared" si="101"/>
        <v>-38972251</v>
      </c>
      <c r="W2131">
        <v>7.1</v>
      </c>
    </row>
    <row r="2132" spans="17:23" x14ac:dyDescent="0.3">
      <c r="Q2132" t="s">
        <v>7851</v>
      </c>
      <c r="R2132">
        <v>24000000</v>
      </c>
      <c r="S2132">
        <v>882710</v>
      </c>
      <c r="T2132">
        <f t="shared" si="102"/>
        <v>-23117290</v>
      </c>
      <c r="U2132" s="54" t="str">
        <f t="shared" si="100"/>
        <v>NA</v>
      </c>
      <c r="V2132" s="24">
        <f t="shared" si="101"/>
        <v>-23117290</v>
      </c>
      <c r="W2132">
        <v>6.4</v>
      </c>
    </row>
    <row r="2133" spans="17:23" x14ac:dyDescent="0.3">
      <c r="Q2133" t="s">
        <v>7853</v>
      </c>
      <c r="R2133">
        <v>20000000</v>
      </c>
      <c r="S2133">
        <v>1064277</v>
      </c>
      <c r="T2133">
        <f t="shared" si="102"/>
        <v>-18935723</v>
      </c>
      <c r="U2133" s="54" t="str">
        <f t="shared" si="100"/>
        <v>NA</v>
      </c>
      <c r="V2133" s="24">
        <f t="shared" si="101"/>
        <v>-18935723</v>
      </c>
      <c r="W2133">
        <v>6.7</v>
      </c>
    </row>
    <row r="2134" spans="17:23" x14ac:dyDescent="0.3">
      <c r="Q2134" t="s">
        <v>7858</v>
      </c>
      <c r="R2134">
        <v>10000000</v>
      </c>
      <c r="S2134">
        <v>531009</v>
      </c>
      <c r="T2134">
        <f t="shared" si="102"/>
        <v>-9468991</v>
      </c>
      <c r="U2134" s="54" t="str">
        <f t="shared" si="100"/>
        <v>NA</v>
      </c>
      <c r="V2134" s="24">
        <f t="shared" si="101"/>
        <v>-9468991</v>
      </c>
      <c r="W2134">
        <v>5.3</v>
      </c>
    </row>
    <row r="2135" spans="17:23" x14ac:dyDescent="0.3">
      <c r="Q2135" t="s">
        <v>7861</v>
      </c>
      <c r="R2135">
        <v>2127519898</v>
      </c>
      <c r="S2135">
        <v>410388</v>
      </c>
      <c r="T2135">
        <f t="shared" si="102"/>
        <v>-2127109510</v>
      </c>
      <c r="U2135" s="54" t="str">
        <f t="shared" si="100"/>
        <v>NA</v>
      </c>
      <c r="V2135" s="24">
        <f t="shared" si="101"/>
        <v>-2127109510</v>
      </c>
      <c r="W2135">
        <v>6.9</v>
      </c>
    </row>
    <row r="2136" spans="17:23" x14ac:dyDescent="0.3">
      <c r="Q2136" t="s">
        <v>7865</v>
      </c>
      <c r="R2136">
        <v>20000000</v>
      </c>
      <c r="S2136">
        <v>375474</v>
      </c>
      <c r="T2136">
        <f t="shared" si="102"/>
        <v>-19624526</v>
      </c>
      <c r="U2136" s="54" t="str">
        <f t="shared" si="100"/>
        <v>NA</v>
      </c>
      <c r="V2136" s="24">
        <f t="shared" si="101"/>
        <v>-19624526</v>
      </c>
      <c r="W2136">
        <v>6.2</v>
      </c>
    </row>
    <row r="2137" spans="17:23" x14ac:dyDescent="0.3">
      <c r="Q2137" t="s">
        <v>7869</v>
      </c>
      <c r="R2137">
        <v>20000000</v>
      </c>
      <c r="S2137">
        <v>305070</v>
      </c>
      <c r="T2137">
        <f t="shared" si="102"/>
        <v>-19694930</v>
      </c>
      <c r="U2137" s="54" t="str">
        <f t="shared" si="100"/>
        <v>NA</v>
      </c>
      <c r="V2137" s="24">
        <f t="shared" si="101"/>
        <v>-19694930</v>
      </c>
      <c r="W2137">
        <v>6.4</v>
      </c>
    </row>
    <row r="2138" spans="17:23" x14ac:dyDescent="0.3">
      <c r="Q2138" t="s">
        <v>7872</v>
      </c>
      <c r="R2138">
        <v>140000000</v>
      </c>
      <c r="S2138">
        <v>146072</v>
      </c>
      <c r="T2138">
        <f t="shared" si="102"/>
        <v>-139853928</v>
      </c>
      <c r="U2138" s="54" t="str">
        <f t="shared" si="100"/>
        <v>NA</v>
      </c>
      <c r="V2138" s="24">
        <f t="shared" si="101"/>
        <v>-139853928</v>
      </c>
      <c r="W2138">
        <v>6</v>
      </c>
    </row>
    <row r="2139" spans="17:23" x14ac:dyDescent="0.3">
      <c r="Q2139" t="s">
        <v>7877</v>
      </c>
      <c r="R2139">
        <v>20000000</v>
      </c>
      <c r="S2139">
        <v>1183354</v>
      </c>
      <c r="T2139">
        <f t="shared" si="102"/>
        <v>-18816646</v>
      </c>
      <c r="U2139" s="54" t="str">
        <f t="shared" si="100"/>
        <v>NA</v>
      </c>
      <c r="V2139" s="24">
        <f t="shared" si="101"/>
        <v>-18816646</v>
      </c>
      <c r="W2139">
        <v>5.0999999999999996</v>
      </c>
    </row>
    <row r="2140" spans="17:23" x14ac:dyDescent="0.3">
      <c r="Q2140" t="s">
        <v>7880</v>
      </c>
      <c r="R2140">
        <v>22000000</v>
      </c>
      <c r="S2140">
        <v>121972</v>
      </c>
      <c r="T2140">
        <f t="shared" si="102"/>
        <v>-21878028</v>
      </c>
      <c r="U2140" s="54" t="str">
        <f t="shared" si="100"/>
        <v>NA</v>
      </c>
      <c r="V2140" s="24">
        <f t="shared" si="101"/>
        <v>-21878028</v>
      </c>
      <c r="W2140">
        <v>5.5</v>
      </c>
    </row>
    <row r="2141" spans="17:23" x14ac:dyDescent="0.3">
      <c r="Q2141" t="s">
        <v>7884</v>
      </c>
      <c r="R2141">
        <v>20000000</v>
      </c>
      <c r="S2141">
        <v>263365</v>
      </c>
      <c r="T2141">
        <f t="shared" si="102"/>
        <v>-19736635</v>
      </c>
      <c r="U2141" s="54" t="str">
        <f t="shared" si="100"/>
        <v>NA</v>
      </c>
      <c r="V2141" s="24">
        <f t="shared" si="101"/>
        <v>-19736635</v>
      </c>
      <c r="W2141">
        <v>5.4</v>
      </c>
    </row>
    <row r="2142" spans="17:23" x14ac:dyDescent="0.3">
      <c r="Q2142" t="s">
        <v>7887</v>
      </c>
      <c r="R2142">
        <v>19400000</v>
      </c>
      <c r="S2142">
        <v>8047690</v>
      </c>
      <c r="T2142">
        <f t="shared" si="102"/>
        <v>-11352310</v>
      </c>
      <c r="U2142" s="54" t="str">
        <f t="shared" si="100"/>
        <v>NA</v>
      </c>
      <c r="V2142" s="24">
        <f t="shared" si="101"/>
        <v>-11352310</v>
      </c>
      <c r="W2142">
        <v>7.5</v>
      </c>
    </row>
    <row r="2143" spans="17:23" x14ac:dyDescent="0.3">
      <c r="Q2143" t="s">
        <v>7890</v>
      </c>
      <c r="R2143">
        <v>20000000</v>
      </c>
      <c r="S2143">
        <v>476270</v>
      </c>
      <c r="T2143">
        <f t="shared" si="102"/>
        <v>-19523730</v>
      </c>
      <c r="U2143" s="54" t="str">
        <f t="shared" si="100"/>
        <v>NA</v>
      </c>
      <c r="V2143" s="24">
        <f t="shared" si="101"/>
        <v>-19523730</v>
      </c>
      <c r="W2143">
        <v>7.4</v>
      </c>
    </row>
    <row r="2144" spans="17:23" x14ac:dyDescent="0.3">
      <c r="Q2144" t="s">
        <v>7894</v>
      </c>
      <c r="R2144">
        <v>22000000</v>
      </c>
      <c r="S2144">
        <v>184208848</v>
      </c>
      <c r="T2144">
        <f t="shared" si="102"/>
        <v>162208848</v>
      </c>
      <c r="U2144" s="54">
        <f t="shared" si="100"/>
        <v>162208848</v>
      </c>
      <c r="V2144" s="24" t="str">
        <f t="shared" si="101"/>
        <v>NA</v>
      </c>
      <c r="W2144">
        <v>8</v>
      </c>
    </row>
    <row r="2145" spans="17:23" x14ac:dyDescent="0.3">
      <c r="Q2145" t="s">
        <v>7897</v>
      </c>
      <c r="R2145">
        <v>20000000</v>
      </c>
      <c r="S2145">
        <v>100292856</v>
      </c>
      <c r="T2145">
        <f t="shared" si="102"/>
        <v>80292856</v>
      </c>
      <c r="U2145" s="54">
        <f t="shared" si="100"/>
        <v>80292856</v>
      </c>
      <c r="V2145" s="24" t="str">
        <f t="shared" si="101"/>
        <v>NA</v>
      </c>
      <c r="W2145">
        <v>5.7</v>
      </c>
    </row>
    <row r="2146" spans="17:23" x14ac:dyDescent="0.3">
      <c r="Q2146" t="s">
        <v>7899</v>
      </c>
      <c r="R2146">
        <v>19000000</v>
      </c>
      <c r="S2146">
        <v>58571513</v>
      </c>
      <c r="T2146">
        <f t="shared" si="102"/>
        <v>39571513</v>
      </c>
      <c r="U2146" s="54">
        <f t="shared" si="100"/>
        <v>39571513</v>
      </c>
      <c r="V2146" s="24" t="str">
        <f t="shared" si="101"/>
        <v>NA</v>
      </c>
      <c r="W2146">
        <v>6.8</v>
      </c>
    </row>
    <row r="2147" spans="17:23" x14ac:dyDescent="0.3">
      <c r="Q2147" t="s">
        <v>7901</v>
      </c>
      <c r="R2147">
        <v>20000000</v>
      </c>
      <c r="S2147">
        <v>51431160</v>
      </c>
      <c r="T2147">
        <f t="shared" si="102"/>
        <v>31431160</v>
      </c>
      <c r="U2147" s="54">
        <f t="shared" si="100"/>
        <v>31431160</v>
      </c>
      <c r="V2147" s="24" t="str">
        <f t="shared" si="101"/>
        <v>NA</v>
      </c>
      <c r="W2147">
        <v>5.9</v>
      </c>
    </row>
    <row r="2148" spans="17:23" x14ac:dyDescent="0.3">
      <c r="Q2148" t="s">
        <v>7905</v>
      </c>
      <c r="R2148">
        <v>15000000</v>
      </c>
      <c r="S2148">
        <v>103001286</v>
      </c>
      <c r="T2148">
        <f t="shared" si="102"/>
        <v>88001286</v>
      </c>
      <c r="U2148" s="54">
        <f t="shared" si="100"/>
        <v>88001286</v>
      </c>
      <c r="V2148" s="24" t="str">
        <f t="shared" si="101"/>
        <v>NA</v>
      </c>
      <c r="W2148">
        <v>7.2</v>
      </c>
    </row>
    <row r="2149" spans="17:23" x14ac:dyDescent="0.3">
      <c r="Q2149" t="s">
        <v>7908</v>
      </c>
      <c r="R2149">
        <v>20000000</v>
      </c>
      <c r="S2149">
        <v>41867960</v>
      </c>
      <c r="T2149">
        <f t="shared" si="102"/>
        <v>21867960</v>
      </c>
      <c r="U2149" s="54">
        <f t="shared" si="100"/>
        <v>21867960</v>
      </c>
      <c r="V2149" s="24" t="str">
        <f t="shared" si="101"/>
        <v>NA</v>
      </c>
      <c r="W2149">
        <v>5.5</v>
      </c>
    </row>
    <row r="2150" spans="17:23" x14ac:dyDescent="0.3">
      <c r="Q2150" t="s">
        <v>7910</v>
      </c>
      <c r="R2150">
        <v>19000000</v>
      </c>
      <c r="S2150">
        <v>210609762</v>
      </c>
      <c r="T2150">
        <f t="shared" si="102"/>
        <v>191609762</v>
      </c>
      <c r="U2150" s="54">
        <f t="shared" si="100"/>
        <v>191609762</v>
      </c>
      <c r="V2150" s="24" t="str">
        <f t="shared" si="101"/>
        <v>NA</v>
      </c>
      <c r="W2150">
        <v>8.5</v>
      </c>
    </row>
    <row r="2151" spans="17:23" x14ac:dyDescent="0.3">
      <c r="Q2151" t="s">
        <v>7913</v>
      </c>
      <c r="R2151">
        <v>19000000</v>
      </c>
      <c r="S2151">
        <v>40846082</v>
      </c>
      <c r="T2151">
        <f t="shared" si="102"/>
        <v>21846082</v>
      </c>
      <c r="U2151" s="54">
        <f t="shared" si="100"/>
        <v>21846082</v>
      </c>
      <c r="V2151" s="24" t="str">
        <f t="shared" si="101"/>
        <v>NA</v>
      </c>
      <c r="W2151">
        <v>5.6</v>
      </c>
    </row>
    <row r="2152" spans="17:23" x14ac:dyDescent="0.3">
      <c r="Q2152" t="s">
        <v>7915</v>
      </c>
      <c r="R2152">
        <v>13000000</v>
      </c>
      <c r="S2152">
        <v>51697449</v>
      </c>
      <c r="T2152">
        <f t="shared" si="102"/>
        <v>38697449</v>
      </c>
      <c r="U2152" s="54">
        <f t="shared" si="100"/>
        <v>38697449</v>
      </c>
      <c r="V2152" s="24" t="str">
        <f t="shared" si="101"/>
        <v>NA</v>
      </c>
      <c r="W2152">
        <v>4.0999999999999996</v>
      </c>
    </row>
    <row r="2153" spans="17:23" x14ac:dyDescent="0.3">
      <c r="Q2153" t="s">
        <v>7920</v>
      </c>
      <c r="R2153">
        <v>19000000</v>
      </c>
      <c r="S2153">
        <v>27758465</v>
      </c>
      <c r="T2153">
        <f t="shared" si="102"/>
        <v>8758465</v>
      </c>
      <c r="U2153" s="54">
        <f t="shared" si="100"/>
        <v>8758465</v>
      </c>
      <c r="V2153" s="24" t="str">
        <f t="shared" si="101"/>
        <v>NA</v>
      </c>
      <c r="W2153">
        <v>6.1</v>
      </c>
    </row>
    <row r="2154" spans="17:23" x14ac:dyDescent="0.3">
      <c r="Q2154" t="s">
        <v>7924</v>
      </c>
      <c r="R2154">
        <v>18000000</v>
      </c>
      <c r="S2154">
        <v>56127162</v>
      </c>
      <c r="T2154">
        <f t="shared" si="102"/>
        <v>38127162</v>
      </c>
      <c r="U2154" s="54">
        <f t="shared" si="100"/>
        <v>38127162</v>
      </c>
      <c r="V2154" s="24" t="str">
        <f t="shared" si="101"/>
        <v>NA</v>
      </c>
      <c r="W2154">
        <v>5.4</v>
      </c>
    </row>
    <row r="2155" spans="17:23" x14ac:dyDescent="0.3">
      <c r="Q2155" t="s">
        <v>7928</v>
      </c>
      <c r="R2155">
        <v>15000000</v>
      </c>
      <c r="S2155">
        <v>1357042</v>
      </c>
      <c r="T2155">
        <f t="shared" si="102"/>
        <v>-13642958</v>
      </c>
      <c r="U2155" s="54" t="str">
        <f t="shared" si="100"/>
        <v>NA</v>
      </c>
      <c r="V2155" s="24">
        <f t="shared" si="101"/>
        <v>-13642958</v>
      </c>
      <c r="W2155">
        <v>7.1</v>
      </c>
    </row>
    <row r="2156" spans="17:23" x14ac:dyDescent="0.3">
      <c r="Q2156" t="s">
        <v>7931</v>
      </c>
      <c r="R2156">
        <v>19000000</v>
      </c>
      <c r="S2156">
        <v>15911333</v>
      </c>
      <c r="T2156">
        <f t="shared" si="102"/>
        <v>-3088667</v>
      </c>
      <c r="U2156" s="54" t="str">
        <f t="shared" si="100"/>
        <v>NA</v>
      </c>
      <c r="V2156" s="24">
        <f t="shared" si="101"/>
        <v>-3088667</v>
      </c>
      <c r="W2156">
        <v>3.6</v>
      </c>
    </row>
    <row r="2157" spans="17:23" x14ac:dyDescent="0.3">
      <c r="Q2157" t="s">
        <v>7934</v>
      </c>
      <c r="R2157">
        <v>20000000</v>
      </c>
      <c r="S2157">
        <v>39103378</v>
      </c>
      <c r="T2157">
        <f t="shared" si="102"/>
        <v>19103378</v>
      </c>
      <c r="U2157" s="54">
        <f t="shared" si="100"/>
        <v>19103378</v>
      </c>
      <c r="V2157" s="24" t="str">
        <f t="shared" si="101"/>
        <v>NA</v>
      </c>
      <c r="W2157">
        <v>6.5</v>
      </c>
    </row>
    <row r="2158" spans="17:23" x14ac:dyDescent="0.3">
      <c r="Q2158" t="s">
        <v>7936</v>
      </c>
      <c r="R2158">
        <v>19000000</v>
      </c>
      <c r="S2158">
        <v>10049886</v>
      </c>
      <c r="T2158">
        <f t="shared" si="102"/>
        <v>-8950114</v>
      </c>
      <c r="U2158" s="54" t="str">
        <f t="shared" si="100"/>
        <v>NA</v>
      </c>
      <c r="V2158" s="24">
        <f t="shared" si="101"/>
        <v>-8950114</v>
      </c>
      <c r="W2158">
        <v>8.6</v>
      </c>
    </row>
    <row r="2159" spans="17:23" x14ac:dyDescent="0.3">
      <c r="Q2159" t="s">
        <v>7941</v>
      </c>
      <c r="R2159">
        <v>25000000</v>
      </c>
      <c r="S2159">
        <v>8600000</v>
      </c>
      <c r="T2159">
        <f t="shared" si="102"/>
        <v>-16400000</v>
      </c>
      <c r="U2159" s="54" t="str">
        <f t="shared" si="100"/>
        <v>NA</v>
      </c>
      <c r="V2159" s="24">
        <f t="shared" si="101"/>
        <v>-16400000</v>
      </c>
      <c r="W2159">
        <v>7</v>
      </c>
    </row>
    <row r="2160" spans="17:23" x14ac:dyDescent="0.3">
      <c r="Q2160" t="s">
        <v>7943</v>
      </c>
      <c r="R2160">
        <v>19000000</v>
      </c>
      <c r="S2160">
        <v>21483154</v>
      </c>
      <c r="T2160">
        <f t="shared" si="102"/>
        <v>2483154</v>
      </c>
      <c r="U2160" s="54">
        <f t="shared" si="100"/>
        <v>2483154</v>
      </c>
      <c r="V2160" s="24" t="str">
        <f t="shared" si="101"/>
        <v>NA</v>
      </c>
      <c r="W2160">
        <v>7.6</v>
      </c>
    </row>
    <row r="2161" spans="17:23" x14ac:dyDescent="0.3">
      <c r="Q2161" t="s">
        <v>7948</v>
      </c>
      <c r="R2161">
        <v>19000000</v>
      </c>
      <c r="S2161">
        <v>8396942</v>
      </c>
      <c r="T2161">
        <f t="shared" si="102"/>
        <v>-10603058</v>
      </c>
      <c r="U2161" s="54" t="str">
        <f t="shared" si="100"/>
        <v>NA</v>
      </c>
      <c r="V2161" s="24">
        <f t="shared" si="101"/>
        <v>-10603058</v>
      </c>
      <c r="W2161">
        <v>6.5</v>
      </c>
    </row>
    <row r="2162" spans="17:23" x14ac:dyDescent="0.3">
      <c r="Q2162" t="s">
        <v>7951</v>
      </c>
      <c r="R2162">
        <v>19000000</v>
      </c>
      <c r="S2162">
        <v>12561</v>
      </c>
      <c r="T2162">
        <f t="shared" si="102"/>
        <v>-18987439</v>
      </c>
      <c r="U2162" s="54" t="str">
        <f t="shared" si="100"/>
        <v>NA</v>
      </c>
      <c r="V2162" s="24">
        <f t="shared" si="101"/>
        <v>-18987439</v>
      </c>
      <c r="W2162">
        <v>6.4</v>
      </c>
    </row>
    <row r="2163" spans="17:23" x14ac:dyDescent="0.3">
      <c r="Q2163" t="s">
        <v>7956</v>
      </c>
      <c r="R2163">
        <v>23000000</v>
      </c>
      <c r="S2163">
        <v>6923891</v>
      </c>
      <c r="T2163">
        <f t="shared" si="102"/>
        <v>-16076109</v>
      </c>
      <c r="U2163" s="54" t="str">
        <f t="shared" si="100"/>
        <v>NA</v>
      </c>
      <c r="V2163" s="24">
        <f t="shared" si="101"/>
        <v>-16076109</v>
      </c>
      <c r="W2163">
        <v>6.3</v>
      </c>
    </row>
    <row r="2164" spans="17:23" x14ac:dyDescent="0.3">
      <c r="Q2164" t="s">
        <v>7959</v>
      </c>
      <c r="R2164">
        <v>19000000</v>
      </c>
      <c r="S2164">
        <v>2119994</v>
      </c>
      <c r="T2164">
        <f t="shared" si="102"/>
        <v>-16880006</v>
      </c>
      <c r="U2164" s="54" t="str">
        <f t="shared" si="100"/>
        <v>NA</v>
      </c>
      <c r="V2164" s="24">
        <f t="shared" si="101"/>
        <v>-16880006</v>
      </c>
      <c r="W2164">
        <v>5.7</v>
      </c>
    </row>
    <row r="2165" spans="17:23" x14ac:dyDescent="0.3">
      <c r="Q2165" t="s">
        <v>7965</v>
      </c>
      <c r="R2165">
        <v>19000000</v>
      </c>
      <c r="S2165">
        <v>1292527</v>
      </c>
      <c r="T2165">
        <f t="shared" si="102"/>
        <v>-17707473</v>
      </c>
      <c r="U2165" s="54" t="str">
        <f t="shared" si="100"/>
        <v>NA</v>
      </c>
      <c r="V2165" s="24">
        <f t="shared" si="101"/>
        <v>-17707473</v>
      </c>
      <c r="W2165">
        <v>6.3</v>
      </c>
    </row>
    <row r="2166" spans="17:23" x14ac:dyDescent="0.3">
      <c r="Q2166" t="s">
        <v>7968</v>
      </c>
      <c r="R2166">
        <v>19000000</v>
      </c>
      <c r="S2166">
        <v>64255243</v>
      </c>
      <c r="T2166">
        <f t="shared" si="102"/>
        <v>45255243</v>
      </c>
      <c r="U2166" s="54">
        <f t="shared" si="100"/>
        <v>45255243</v>
      </c>
      <c r="V2166" s="24" t="str">
        <f t="shared" si="101"/>
        <v>NA</v>
      </c>
      <c r="W2166">
        <v>6</v>
      </c>
    </row>
    <row r="2167" spans="17:23" x14ac:dyDescent="0.3">
      <c r="Q2167" t="s">
        <v>7971</v>
      </c>
      <c r="R2167">
        <v>19000000</v>
      </c>
      <c r="S2167">
        <v>22245861</v>
      </c>
      <c r="T2167">
        <f t="shared" si="102"/>
        <v>3245861</v>
      </c>
      <c r="U2167" s="54">
        <f t="shared" si="100"/>
        <v>3245861</v>
      </c>
      <c r="V2167" s="24" t="str">
        <f t="shared" si="101"/>
        <v>NA</v>
      </c>
      <c r="W2167">
        <v>7.7</v>
      </c>
    </row>
    <row r="2168" spans="17:23" x14ac:dyDescent="0.3">
      <c r="Q2168" t="s">
        <v>7973</v>
      </c>
      <c r="R2168">
        <v>15000000</v>
      </c>
      <c r="S2168">
        <v>20433940</v>
      </c>
      <c r="T2168">
        <f t="shared" si="102"/>
        <v>5433940</v>
      </c>
      <c r="U2168" s="54">
        <f t="shared" si="100"/>
        <v>5433940</v>
      </c>
      <c r="V2168" s="24" t="str">
        <f t="shared" si="101"/>
        <v>NA</v>
      </c>
      <c r="W2168">
        <v>6.2</v>
      </c>
    </row>
    <row r="2169" spans="17:23" x14ac:dyDescent="0.3">
      <c r="Q2169" t="s">
        <v>7977</v>
      </c>
      <c r="R2169">
        <v>18500000</v>
      </c>
      <c r="S2169">
        <v>10562387</v>
      </c>
      <c r="T2169">
        <f t="shared" si="102"/>
        <v>-7937613</v>
      </c>
      <c r="U2169" s="54" t="str">
        <f t="shared" si="100"/>
        <v>NA</v>
      </c>
      <c r="V2169" s="24">
        <f t="shared" si="101"/>
        <v>-7937613</v>
      </c>
      <c r="W2169">
        <v>7.7</v>
      </c>
    </row>
    <row r="2170" spans="17:23" x14ac:dyDescent="0.3">
      <c r="Q2170" t="s">
        <v>7979</v>
      </c>
      <c r="R2170">
        <v>18500000</v>
      </c>
      <c r="S2170">
        <v>18439082</v>
      </c>
      <c r="T2170">
        <f t="shared" si="102"/>
        <v>-60918</v>
      </c>
      <c r="U2170" s="54" t="str">
        <f t="shared" si="100"/>
        <v>NA</v>
      </c>
      <c r="V2170" s="24">
        <f t="shared" si="101"/>
        <v>-60918</v>
      </c>
      <c r="W2170">
        <v>6.4</v>
      </c>
    </row>
    <row r="2171" spans="17:23" x14ac:dyDescent="0.3">
      <c r="Q2171" t="s">
        <v>7982</v>
      </c>
      <c r="R2171">
        <v>18000000</v>
      </c>
      <c r="S2171">
        <v>150056505</v>
      </c>
      <c r="T2171">
        <f t="shared" si="102"/>
        <v>132056505</v>
      </c>
      <c r="U2171" s="54">
        <f t="shared" si="100"/>
        <v>132056505</v>
      </c>
      <c r="V2171" s="24" t="str">
        <f t="shared" si="101"/>
        <v>NA</v>
      </c>
      <c r="W2171">
        <v>6.4</v>
      </c>
    </row>
    <row r="2172" spans="17:23" x14ac:dyDescent="0.3">
      <c r="Q2172" t="s">
        <v>7985</v>
      </c>
      <c r="R2172">
        <v>18000000</v>
      </c>
      <c r="S2172">
        <v>119938730</v>
      </c>
      <c r="T2172">
        <f t="shared" si="102"/>
        <v>101938730</v>
      </c>
      <c r="U2172" s="54">
        <f t="shared" si="100"/>
        <v>101938730</v>
      </c>
      <c r="V2172" s="24" t="str">
        <f t="shared" si="101"/>
        <v>NA</v>
      </c>
      <c r="W2172">
        <v>6.9</v>
      </c>
    </row>
    <row r="2173" spans="17:23" x14ac:dyDescent="0.3">
      <c r="Q2173" t="s">
        <v>7988</v>
      </c>
      <c r="R2173">
        <v>18000000</v>
      </c>
      <c r="S2173">
        <v>114968774</v>
      </c>
      <c r="T2173">
        <f t="shared" si="102"/>
        <v>96968774</v>
      </c>
      <c r="U2173" s="54">
        <f t="shared" si="100"/>
        <v>96968774</v>
      </c>
      <c r="V2173" s="24" t="str">
        <f t="shared" si="101"/>
        <v>NA</v>
      </c>
      <c r="W2173">
        <v>7.3</v>
      </c>
    </row>
    <row r="2174" spans="17:23" x14ac:dyDescent="0.3">
      <c r="Q2174" t="s">
        <v>7990</v>
      </c>
      <c r="R2174">
        <v>18000000</v>
      </c>
      <c r="S2174">
        <v>128505958</v>
      </c>
      <c r="T2174">
        <f t="shared" si="102"/>
        <v>110505958</v>
      </c>
      <c r="U2174" s="54">
        <f t="shared" si="100"/>
        <v>110505958</v>
      </c>
      <c r="V2174" s="24" t="str">
        <f t="shared" si="101"/>
        <v>NA</v>
      </c>
      <c r="W2174">
        <v>7.3</v>
      </c>
    </row>
    <row r="2175" spans="17:23" x14ac:dyDescent="0.3">
      <c r="Q2175" t="s">
        <v>7995</v>
      </c>
      <c r="R2175">
        <v>18000000</v>
      </c>
      <c r="S2175">
        <v>95001351</v>
      </c>
      <c r="T2175">
        <f t="shared" si="102"/>
        <v>77001351</v>
      </c>
      <c r="U2175" s="54">
        <f t="shared" si="100"/>
        <v>77001351</v>
      </c>
      <c r="V2175" s="24" t="str">
        <f t="shared" si="101"/>
        <v>NA</v>
      </c>
      <c r="W2175">
        <v>6.2</v>
      </c>
    </row>
    <row r="2176" spans="17:23" x14ac:dyDescent="0.3">
      <c r="Q2176" t="s">
        <v>7999</v>
      </c>
      <c r="R2176">
        <v>17000000</v>
      </c>
      <c r="S2176">
        <v>76400000</v>
      </c>
      <c r="T2176">
        <f t="shared" si="102"/>
        <v>59400000</v>
      </c>
      <c r="U2176" s="54">
        <f t="shared" si="100"/>
        <v>59400000</v>
      </c>
      <c r="V2176" s="24" t="str">
        <f t="shared" si="101"/>
        <v>NA</v>
      </c>
      <c r="W2176">
        <v>6.6</v>
      </c>
    </row>
    <row r="2177" spans="17:23" x14ac:dyDescent="0.3">
      <c r="Q2177" t="s">
        <v>8001</v>
      </c>
      <c r="R2177">
        <v>20000000</v>
      </c>
      <c r="S2177">
        <v>75072454</v>
      </c>
      <c r="T2177">
        <f t="shared" si="102"/>
        <v>55072454</v>
      </c>
      <c r="U2177" s="54">
        <f t="shared" si="100"/>
        <v>55072454</v>
      </c>
      <c r="V2177" s="24" t="str">
        <f t="shared" si="101"/>
        <v>NA</v>
      </c>
      <c r="W2177">
        <v>6.7</v>
      </c>
    </row>
    <row r="2178" spans="17:23" x14ac:dyDescent="0.3">
      <c r="Q2178" t="s">
        <v>8004</v>
      </c>
      <c r="R2178">
        <v>17000000</v>
      </c>
      <c r="S2178">
        <v>65535067</v>
      </c>
      <c r="T2178">
        <f t="shared" si="102"/>
        <v>48535067</v>
      </c>
      <c r="U2178" s="54">
        <f t="shared" si="100"/>
        <v>48535067</v>
      </c>
      <c r="V2178" s="24" t="str">
        <f t="shared" si="101"/>
        <v>NA</v>
      </c>
      <c r="W2178">
        <v>5.7</v>
      </c>
    </row>
    <row r="2179" spans="17:23" x14ac:dyDescent="0.3">
      <c r="Q2179" t="s">
        <v>8007</v>
      </c>
      <c r="R2179">
        <v>16000000</v>
      </c>
      <c r="S2179">
        <v>13998282</v>
      </c>
      <c r="T2179">
        <f t="shared" si="102"/>
        <v>-2001718</v>
      </c>
      <c r="U2179" s="54" t="str">
        <f t="shared" ref="U2179:U2242" si="103">IF(T2179&gt;0,T2179,"NA")</f>
        <v>NA</v>
      </c>
      <c r="V2179" s="24">
        <f t="shared" ref="V2179:V2242" si="104">IF(T2179&lt;0,T2179,"NA")</f>
        <v>-2001718</v>
      </c>
      <c r="W2179">
        <v>3.1</v>
      </c>
    </row>
    <row r="2180" spans="17:23" x14ac:dyDescent="0.3">
      <c r="Q2180" t="s">
        <v>8010</v>
      </c>
      <c r="R2180">
        <v>17000000</v>
      </c>
      <c r="S2180">
        <v>6061759</v>
      </c>
      <c r="T2180">
        <f t="shared" ref="T2180:T2243" si="105">S2180-R2180</f>
        <v>-10938241</v>
      </c>
      <c r="U2180" s="54" t="str">
        <f t="shared" si="103"/>
        <v>NA</v>
      </c>
      <c r="V2180" s="24">
        <f t="shared" si="104"/>
        <v>-10938241</v>
      </c>
      <c r="W2180">
        <v>6.3</v>
      </c>
    </row>
    <row r="2181" spans="17:23" x14ac:dyDescent="0.3">
      <c r="Q2181" t="s">
        <v>8013</v>
      </c>
      <c r="R2181">
        <v>18000000</v>
      </c>
      <c r="S2181">
        <v>64955956</v>
      </c>
      <c r="T2181">
        <f t="shared" si="105"/>
        <v>46955956</v>
      </c>
      <c r="U2181" s="54">
        <f t="shared" si="103"/>
        <v>46955956</v>
      </c>
      <c r="V2181" s="24" t="str">
        <f t="shared" si="104"/>
        <v>NA</v>
      </c>
      <c r="W2181">
        <v>5.7</v>
      </c>
    </row>
    <row r="2182" spans="17:23" x14ac:dyDescent="0.3">
      <c r="Q2182" t="s">
        <v>8016</v>
      </c>
      <c r="R2182">
        <v>18000000</v>
      </c>
      <c r="S2182">
        <v>60057639</v>
      </c>
      <c r="T2182">
        <f t="shared" si="105"/>
        <v>42057639</v>
      </c>
      <c r="U2182" s="54">
        <f t="shared" si="103"/>
        <v>42057639</v>
      </c>
      <c r="V2182" s="24" t="str">
        <f t="shared" si="104"/>
        <v>NA</v>
      </c>
      <c r="W2182">
        <v>7.1</v>
      </c>
    </row>
    <row r="2183" spans="17:23" x14ac:dyDescent="0.3">
      <c r="Q2183" t="s">
        <v>8019</v>
      </c>
      <c r="R2183">
        <v>17000000</v>
      </c>
      <c r="S2183">
        <v>53868030</v>
      </c>
      <c r="T2183">
        <f t="shared" si="105"/>
        <v>36868030</v>
      </c>
      <c r="U2183" s="54">
        <f t="shared" si="103"/>
        <v>36868030</v>
      </c>
      <c r="V2183" s="24" t="str">
        <f t="shared" si="104"/>
        <v>NA</v>
      </c>
      <c r="W2183">
        <v>7</v>
      </c>
    </row>
    <row r="2184" spans="17:23" x14ac:dyDescent="0.3">
      <c r="Q2184" t="s">
        <v>8021</v>
      </c>
      <c r="R2184">
        <v>18000000</v>
      </c>
      <c r="S2184">
        <v>59573085</v>
      </c>
      <c r="T2184">
        <f t="shared" si="105"/>
        <v>41573085</v>
      </c>
      <c r="U2184" s="54">
        <f t="shared" si="103"/>
        <v>41573085</v>
      </c>
      <c r="V2184" s="24" t="str">
        <f t="shared" si="104"/>
        <v>NA</v>
      </c>
      <c r="W2184">
        <v>6.1</v>
      </c>
    </row>
    <row r="2185" spans="17:23" x14ac:dyDescent="0.3">
      <c r="Q2185" t="s">
        <v>8025</v>
      </c>
      <c r="R2185">
        <v>21000000</v>
      </c>
      <c r="S2185">
        <v>52691009</v>
      </c>
      <c r="T2185">
        <f t="shared" si="105"/>
        <v>31691009</v>
      </c>
      <c r="U2185" s="54">
        <f t="shared" si="103"/>
        <v>31691009</v>
      </c>
      <c r="V2185" s="24" t="str">
        <f t="shared" si="104"/>
        <v>NA</v>
      </c>
      <c r="W2185">
        <v>6.6</v>
      </c>
    </row>
    <row r="2186" spans="17:23" x14ac:dyDescent="0.3">
      <c r="Q2186" t="s">
        <v>8028</v>
      </c>
      <c r="R2186">
        <v>15000000</v>
      </c>
      <c r="S2186">
        <v>59735548</v>
      </c>
      <c r="T2186">
        <f t="shared" si="105"/>
        <v>44735548</v>
      </c>
      <c r="U2186" s="54">
        <f t="shared" si="103"/>
        <v>44735548</v>
      </c>
      <c r="V2186" s="24" t="str">
        <f t="shared" si="104"/>
        <v>NA</v>
      </c>
      <c r="W2186">
        <v>7.8</v>
      </c>
    </row>
    <row r="2187" spans="17:23" x14ac:dyDescent="0.3">
      <c r="Q2187" t="s">
        <v>8031</v>
      </c>
      <c r="R2187">
        <v>18000000</v>
      </c>
      <c r="S2187">
        <v>51600000</v>
      </c>
      <c r="T2187">
        <f t="shared" si="105"/>
        <v>33600000</v>
      </c>
      <c r="U2187" s="54">
        <f t="shared" si="103"/>
        <v>33600000</v>
      </c>
      <c r="V2187" s="24" t="str">
        <f t="shared" si="104"/>
        <v>NA</v>
      </c>
      <c r="W2187">
        <v>8.3000000000000007</v>
      </c>
    </row>
    <row r="2188" spans="17:23" x14ac:dyDescent="0.3">
      <c r="Q2188" t="s">
        <v>8033</v>
      </c>
      <c r="R2188">
        <v>20000000</v>
      </c>
      <c r="S2188">
        <v>43818159</v>
      </c>
      <c r="T2188">
        <f t="shared" si="105"/>
        <v>23818159</v>
      </c>
      <c r="U2188" s="54">
        <f t="shared" si="103"/>
        <v>23818159</v>
      </c>
      <c r="V2188" s="24" t="str">
        <f t="shared" si="104"/>
        <v>NA</v>
      </c>
      <c r="W2188">
        <v>3.9</v>
      </c>
    </row>
    <row r="2189" spans="17:23" x14ac:dyDescent="0.3">
      <c r="Q2189" t="s">
        <v>8037</v>
      </c>
      <c r="R2189">
        <v>17000000</v>
      </c>
      <c r="S2189">
        <v>86049418</v>
      </c>
      <c r="T2189">
        <f t="shared" si="105"/>
        <v>69049418</v>
      </c>
      <c r="U2189" s="54">
        <f t="shared" si="103"/>
        <v>69049418</v>
      </c>
      <c r="V2189" s="24" t="str">
        <f t="shared" si="104"/>
        <v>NA</v>
      </c>
      <c r="W2189">
        <v>7</v>
      </c>
    </row>
    <row r="2190" spans="17:23" x14ac:dyDescent="0.3">
      <c r="Q2190" t="s">
        <v>8039</v>
      </c>
      <c r="R2190">
        <v>18000000</v>
      </c>
      <c r="S2190">
        <v>43601508</v>
      </c>
      <c r="T2190">
        <f t="shared" si="105"/>
        <v>25601508</v>
      </c>
      <c r="U2190" s="54">
        <f t="shared" si="103"/>
        <v>25601508</v>
      </c>
      <c r="V2190" s="24" t="str">
        <f t="shared" si="104"/>
        <v>NA</v>
      </c>
      <c r="W2190">
        <v>6.7</v>
      </c>
    </row>
    <row r="2191" spans="17:23" x14ac:dyDescent="0.3">
      <c r="Q2191" t="s">
        <v>8044</v>
      </c>
      <c r="R2191">
        <v>19800000</v>
      </c>
      <c r="S2191">
        <v>41300105</v>
      </c>
      <c r="T2191">
        <f t="shared" si="105"/>
        <v>21500105</v>
      </c>
      <c r="U2191" s="54">
        <f t="shared" si="103"/>
        <v>21500105</v>
      </c>
      <c r="V2191" s="24" t="str">
        <f t="shared" si="104"/>
        <v>NA</v>
      </c>
      <c r="W2191">
        <v>7.3</v>
      </c>
    </row>
    <row r="2192" spans="17:23" x14ac:dyDescent="0.3">
      <c r="Q2192" t="s">
        <v>8046</v>
      </c>
      <c r="R2192">
        <v>18000000</v>
      </c>
      <c r="S2192">
        <v>41382841</v>
      </c>
      <c r="T2192">
        <f t="shared" si="105"/>
        <v>23382841</v>
      </c>
      <c r="U2192" s="54">
        <f t="shared" si="103"/>
        <v>23382841</v>
      </c>
      <c r="V2192" s="24" t="str">
        <f t="shared" si="104"/>
        <v>NA</v>
      </c>
      <c r="W2192">
        <v>6.3</v>
      </c>
    </row>
    <row r="2193" spans="17:23" x14ac:dyDescent="0.3">
      <c r="Q2193" t="s">
        <v>8048</v>
      </c>
      <c r="R2193">
        <v>18000000</v>
      </c>
      <c r="S2193">
        <v>42335698</v>
      </c>
      <c r="T2193">
        <f t="shared" si="105"/>
        <v>24335698</v>
      </c>
      <c r="U2193" s="54">
        <f t="shared" si="103"/>
        <v>24335698</v>
      </c>
      <c r="V2193" s="24" t="str">
        <f t="shared" si="104"/>
        <v>NA</v>
      </c>
      <c r="W2193">
        <v>7.8</v>
      </c>
    </row>
    <row r="2194" spans="17:23" x14ac:dyDescent="0.3">
      <c r="Q2194" t="s">
        <v>8050</v>
      </c>
      <c r="R2194">
        <v>18000000</v>
      </c>
      <c r="S2194">
        <v>33404871</v>
      </c>
      <c r="T2194">
        <f t="shared" si="105"/>
        <v>15404871</v>
      </c>
      <c r="U2194" s="54">
        <f t="shared" si="103"/>
        <v>15404871</v>
      </c>
      <c r="V2194" s="24" t="str">
        <f t="shared" si="104"/>
        <v>NA</v>
      </c>
      <c r="W2194">
        <v>7.3</v>
      </c>
    </row>
    <row r="2195" spans="17:23" x14ac:dyDescent="0.3">
      <c r="Q2195" t="s">
        <v>8053</v>
      </c>
      <c r="R2195">
        <v>15000000</v>
      </c>
      <c r="S2195">
        <v>31471430</v>
      </c>
      <c r="T2195">
        <f t="shared" si="105"/>
        <v>16471430</v>
      </c>
      <c r="U2195" s="54">
        <f t="shared" si="103"/>
        <v>16471430</v>
      </c>
      <c r="V2195" s="24" t="str">
        <f t="shared" si="104"/>
        <v>NA</v>
      </c>
      <c r="W2195">
        <v>7.6</v>
      </c>
    </row>
    <row r="2196" spans="17:23" x14ac:dyDescent="0.3">
      <c r="Q2196" t="s">
        <v>8058</v>
      </c>
      <c r="R2196">
        <v>25000000</v>
      </c>
      <c r="S2196">
        <v>30222640</v>
      </c>
      <c r="T2196">
        <f t="shared" si="105"/>
        <v>5222640</v>
      </c>
      <c r="U2196" s="54">
        <f t="shared" si="103"/>
        <v>5222640</v>
      </c>
      <c r="V2196" s="24" t="str">
        <f t="shared" si="104"/>
        <v>NA</v>
      </c>
      <c r="W2196">
        <v>5.3</v>
      </c>
    </row>
    <row r="2197" spans="17:23" x14ac:dyDescent="0.3">
      <c r="Q2197" t="s">
        <v>8062</v>
      </c>
      <c r="R2197">
        <v>18000000</v>
      </c>
      <c r="S2197">
        <v>26906039</v>
      </c>
      <c r="T2197">
        <f t="shared" si="105"/>
        <v>8906039</v>
      </c>
      <c r="U2197" s="54">
        <f t="shared" si="103"/>
        <v>8906039</v>
      </c>
      <c r="V2197" s="24" t="str">
        <f t="shared" si="104"/>
        <v>NA</v>
      </c>
      <c r="W2197">
        <v>5.3</v>
      </c>
    </row>
    <row r="2198" spans="17:23" x14ac:dyDescent="0.3">
      <c r="Q2198" t="s">
        <v>8068</v>
      </c>
      <c r="R2198">
        <v>1000000</v>
      </c>
      <c r="S2198">
        <v>21378000</v>
      </c>
      <c r="T2198">
        <f t="shared" si="105"/>
        <v>20378000</v>
      </c>
      <c r="U2198" s="54">
        <f t="shared" si="103"/>
        <v>20378000</v>
      </c>
      <c r="V2198" s="24" t="str">
        <f t="shared" si="104"/>
        <v>NA</v>
      </c>
      <c r="W2198">
        <v>6.8</v>
      </c>
    </row>
    <row r="2199" spans="17:23" x14ac:dyDescent="0.3">
      <c r="Q2199" t="s">
        <v>8070</v>
      </c>
      <c r="R2199">
        <v>18000000</v>
      </c>
      <c r="S2199">
        <v>43853424</v>
      </c>
      <c r="T2199">
        <f t="shared" si="105"/>
        <v>25853424</v>
      </c>
      <c r="U2199" s="54">
        <f t="shared" si="103"/>
        <v>25853424</v>
      </c>
      <c r="V2199" s="24" t="str">
        <f t="shared" si="104"/>
        <v>NA</v>
      </c>
      <c r="W2199">
        <v>7.1</v>
      </c>
    </row>
    <row r="2200" spans="17:23" x14ac:dyDescent="0.3">
      <c r="Q2200" t="s">
        <v>8074</v>
      </c>
      <c r="R2200">
        <v>18000000</v>
      </c>
      <c r="S2200">
        <v>23993605</v>
      </c>
      <c r="T2200">
        <f t="shared" si="105"/>
        <v>5993605</v>
      </c>
      <c r="U2200" s="54">
        <f t="shared" si="103"/>
        <v>5993605</v>
      </c>
      <c r="V2200" s="24" t="str">
        <f t="shared" si="104"/>
        <v>NA</v>
      </c>
      <c r="W2200">
        <v>5.8</v>
      </c>
    </row>
    <row r="2201" spans="17:23" x14ac:dyDescent="0.3">
      <c r="Q2201" t="s">
        <v>8078</v>
      </c>
      <c r="R2201">
        <v>18000000</v>
      </c>
      <c r="S2201">
        <v>26400000</v>
      </c>
      <c r="T2201">
        <f t="shared" si="105"/>
        <v>8400000</v>
      </c>
      <c r="U2201" s="54">
        <f t="shared" si="103"/>
        <v>8400000</v>
      </c>
      <c r="V2201" s="24" t="str">
        <f t="shared" si="104"/>
        <v>NA</v>
      </c>
      <c r="W2201">
        <v>5.8</v>
      </c>
    </row>
    <row r="2202" spans="17:23" x14ac:dyDescent="0.3">
      <c r="Q2202" t="s">
        <v>8082</v>
      </c>
      <c r="R2202">
        <v>18000000</v>
      </c>
      <c r="S2202">
        <v>45250</v>
      </c>
      <c r="T2202">
        <f t="shared" si="105"/>
        <v>-17954750</v>
      </c>
      <c r="U2202" s="54" t="str">
        <f t="shared" si="103"/>
        <v>NA</v>
      </c>
      <c r="V2202" s="24">
        <f t="shared" si="104"/>
        <v>-17954750</v>
      </c>
      <c r="W2202">
        <v>8.3000000000000007</v>
      </c>
    </row>
    <row r="2203" spans="17:23" x14ac:dyDescent="0.3">
      <c r="Q2203" t="s">
        <v>8085</v>
      </c>
      <c r="R2203">
        <v>18000000</v>
      </c>
      <c r="S2203">
        <v>22927390</v>
      </c>
      <c r="T2203">
        <f t="shared" si="105"/>
        <v>4927390</v>
      </c>
      <c r="U2203" s="54">
        <f t="shared" si="103"/>
        <v>4927390</v>
      </c>
      <c r="V2203" s="24" t="str">
        <f t="shared" si="104"/>
        <v>NA</v>
      </c>
      <c r="W2203">
        <v>5.6</v>
      </c>
    </row>
    <row r="2204" spans="17:23" x14ac:dyDescent="0.3">
      <c r="Q2204" t="s">
        <v>8089</v>
      </c>
      <c r="R2204">
        <v>18000000</v>
      </c>
      <c r="S2204">
        <v>4250320</v>
      </c>
      <c r="T2204">
        <f t="shared" si="105"/>
        <v>-13749680</v>
      </c>
      <c r="U2204" s="54" t="str">
        <f t="shared" si="103"/>
        <v>NA</v>
      </c>
      <c r="V2204" s="24">
        <f t="shared" si="104"/>
        <v>-13749680</v>
      </c>
      <c r="W2204">
        <v>6.8</v>
      </c>
    </row>
    <row r="2205" spans="17:23" x14ac:dyDescent="0.3">
      <c r="Q2205" t="s">
        <v>8094</v>
      </c>
      <c r="R2205">
        <v>18000000</v>
      </c>
      <c r="S2205">
        <v>22452209</v>
      </c>
      <c r="T2205">
        <f t="shared" si="105"/>
        <v>4452209</v>
      </c>
      <c r="U2205" s="54">
        <f t="shared" si="103"/>
        <v>4452209</v>
      </c>
      <c r="V2205" s="24" t="str">
        <f t="shared" si="104"/>
        <v>NA</v>
      </c>
      <c r="W2205">
        <v>5</v>
      </c>
    </row>
    <row r="2206" spans="17:23" x14ac:dyDescent="0.3">
      <c r="Q2206" t="s">
        <v>8097</v>
      </c>
      <c r="R2206">
        <v>18000000</v>
      </c>
      <c r="S2206">
        <v>18329466</v>
      </c>
      <c r="T2206">
        <f t="shared" si="105"/>
        <v>329466</v>
      </c>
      <c r="U2206" s="54">
        <f t="shared" si="103"/>
        <v>329466</v>
      </c>
      <c r="V2206" s="24" t="str">
        <f t="shared" si="104"/>
        <v>NA</v>
      </c>
      <c r="W2206">
        <v>7.6</v>
      </c>
    </row>
    <row r="2207" spans="17:23" x14ac:dyDescent="0.3">
      <c r="Q2207" t="s">
        <v>8099</v>
      </c>
      <c r="R2207">
        <v>18000000</v>
      </c>
      <c r="S2207">
        <v>17071230</v>
      </c>
      <c r="T2207">
        <f t="shared" si="105"/>
        <v>-928770</v>
      </c>
      <c r="U2207" s="54" t="str">
        <f t="shared" si="103"/>
        <v>NA</v>
      </c>
      <c r="V2207" s="24">
        <f t="shared" si="104"/>
        <v>-928770</v>
      </c>
      <c r="W2207">
        <v>6.7</v>
      </c>
    </row>
    <row r="2208" spans="17:23" x14ac:dyDescent="0.3">
      <c r="Q2208" t="s">
        <v>8101</v>
      </c>
      <c r="R2208">
        <v>18000000</v>
      </c>
      <c r="S2208">
        <v>17174870</v>
      </c>
      <c r="T2208">
        <f t="shared" si="105"/>
        <v>-825130</v>
      </c>
      <c r="U2208" s="54" t="str">
        <f t="shared" si="103"/>
        <v>NA</v>
      </c>
      <c r="V2208" s="24">
        <f t="shared" si="104"/>
        <v>-825130</v>
      </c>
      <c r="W2208">
        <v>6.7</v>
      </c>
    </row>
    <row r="2209" spans="17:23" x14ac:dyDescent="0.3">
      <c r="Q2209" t="s">
        <v>8107</v>
      </c>
      <c r="R2209">
        <v>17000000</v>
      </c>
      <c r="S2209">
        <v>26284475</v>
      </c>
      <c r="T2209">
        <f t="shared" si="105"/>
        <v>9284475</v>
      </c>
      <c r="U2209" s="54">
        <f t="shared" si="103"/>
        <v>9284475</v>
      </c>
      <c r="V2209" s="24" t="str">
        <f t="shared" si="104"/>
        <v>NA</v>
      </c>
      <c r="W2209">
        <v>5.7</v>
      </c>
    </row>
    <row r="2210" spans="17:23" x14ac:dyDescent="0.3">
      <c r="Q2210" t="s">
        <v>8110</v>
      </c>
      <c r="R2210">
        <v>18000000</v>
      </c>
      <c r="S2210">
        <v>16702864</v>
      </c>
      <c r="T2210">
        <f t="shared" si="105"/>
        <v>-1297136</v>
      </c>
      <c r="U2210" s="54" t="str">
        <f t="shared" si="103"/>
        <v>NA</v>
      </c>
      <c r="V2210" s="24">
        <f t="shared" si="104"/>
        <v>-1297136</v>
      </c>
      <c r="W2210">
        <v>5.2</v>
      </c>
    </row>
    <row r="2211" spans="17:23" x14ac:dyDescent="0.3">
      <c r="Q2211" t="s">
        <v>8115</v>
      </c>
      <c r="R2211">
        <v>18000000</v>
      </c>
      <c r="S2211">
        <v>15561627</v>
      </c>
      <c r="T2211">
        <f t="shared" si="105"/>
        <v>-2438373</v>
      </c>
      <c r="U2211" s="54" t="str">
        <f t="shared" si="103"/>
        <v>NA</v>
      </c>
      <c r="V2211" s="24">
        <f t="shared" si="104"/>
        <v>-2438373</v>
      </c>
      <c r="W2211">
        <v>7.5</v>
      </c>
    </row>
    <row r="2212" spans="17:23" x14ac:dyDescent="0.3">
      <c r="Q2212" t="s">
        <v>8117</v>
      </c>
      <c r="R2212">
        <v>30000000</v>
      </c>
      <c r="S2212">
        <v>17750583</v>
      </c>
      <c r="T2212">
        <f t="shared" si="105"/>
        <v>-12249417</v>
      </c>
      <c r="U2212" s="54" t="str">
        <f t="shared" si="103"/>
        <v>NA</v>
      </c>
      <c r="V2212" s="24">
        <f t="shared" si="104"/>
        <v>-12249417</v>
      </c>
      <c r="W2212">
        <v>7.2</v>
      </c>
    </row>
    <row r="2213" spans="17:23" x14ac:dyDescent="0.3">
      <c r="Q2213" t="s">
        <v>8119</v>
      </c>
      <c r="R2213">
        <v>18000000</v>
      </c>
      <c r="S2213">
        <v>14793904</v>
      </c>
      <c r="T2213">
        <f t="shared" si="105"/>
        <v>-3206096</v>
      </c>
      <c r="U2213" s="54" t="str">
        <f t="shared" si="103"/>
        <v>NA</v>
      </c>
      <c r="V2213" s="24">
        <f t="shared" si="104"/>
        <v>-3206096</v>
      </c>
      <c r="W2213">
        <v>5.3</v>
      </c>
    </row>
    <row r="2214" spans="17:23" x14ac:dyDescent="0.3">
      <c r="Q2214" t="s">
        <v>8122</v>
      </c>
      <c r="R2214">
        <v>18000000</v>
      </c>
      <c r="S2214">
        <v>15281286</v>
      </c>
      <c r="T2214">
        <f t="shared" si="105"/>
        <v>-2718714</v>
      </c>
      <c r="U2214" s="54" t="str">
        <f t="shared" si="103"/>
        <v>NA</v>
      </c>
      <c r="V2214" s="24">
        <f t="shared" si="104"/>
        <v>-2718714</v>
      </c>
      <c r="W2214">
        <v>6.5</v>
      </c>
    </row>
    <row r="2215" spans="17:23" x14ac:dyDescent="0.3">
      <c r="Q2215" t="s">
        <v>8124</v>
      </c>
      <c r="R2215">
        <v>18000000</v>
      </c>
      <c r="S2215">
        <v>8000000</v>
      </c>
      <c r="T2215">
        <f t="shared" si="105"/>
        <v>-10000000</v>
      </c>
      <c r="U2215" s="54" t="str">
        <f t="shared" si="103"/>
        <v>NA</v>
      </c>
      <c r="V2215" s="24">
        <f t="shared" si="104"/>
        <v>-10000000</v>
      </c>
      <c r="W2215">
        <v>5</v>
      </c>
    </row>
    <row r="2216" spans="17:23" x14ac:dyDescent="0.3">
      <c r="Q2216" t="s">
        <v>8129</v>
      </c>
      <c r="R2216">
        <v>18000000</v>
      </c>
      <c r="S2216">
        <v>13491653</v>
      </c>
      <c r="T2216">
        <f t="shared" si="105"/>
        <v>-4508347</v>
      </c>
      <c r="U2216" s="54" t="str">
        <f t="shared" si="103"/>
        <v>NA</v>
      </c>
      <c r="V2216" s="24">
        <f t="shared" si="104"/>
        <v>-4508347</v>
      </c>
      <c r="W2216">
        <v>6.1</v>
      </c>
    </row>
    <row r="2217" spans="17:23" x14ac:dyDescent="0.3">
      <c r="Q2217" t="s">
        <v>8132</v>
      </c>
      <c r="R2217">
        <v>18000000</v>
      </c>
      <c r="S2217">
        <v>10494494</v>
      </c>
      <c r="T2217">
        <f t="shared" si="105"/>
        <v>-7505506</v>
      </c>
      <c r="U2217" s="54" t="str">
        <f t="shared" si="103"/>
        <v>NA</v>
      </c>
      <c r="V2217" s="24">
        <f t="shared" si="104"/>
        <v>-7505506</v>
      </c>
      <c r="W2217">
        <v>4.4000000000000004</v>
      </c>
    </row>
    <row r="2218" spans="17:23" x14ac:dyDescent="0.3">
      <c r="Q2218" t="s">
        <v>8138</v>
      </c>
      <c r="R2218">
        <v>18000000</v>
      </c>
      <c r="S2218">
        <v>7837632</v>
      </c>
      <c r="T2218">
        <f t="shared" si="105"/>
        <v>-10162368</v>
      </c>
      <c r="U2218" s="54" t="str">
        <f t="shared" si="103"/>
        <v>NA</v>
      </c>
      <c r="V2218" s="24">
        <f t="shared" si="104"/>
        <v>-10162368</v>
      </c>
      <c r="W2218">
        <v>7.5</v>
      </c>
    </row>
    <row r="2219" spans="17:23" x14ac:dyDescent="0.3">
      <c r="Q2219" t="s">
        <v>8140</v>
      </c>
      <c r="R2219">
        <v>18000000</v>
      </c>
      <c r="S2219">
        <v>15155772</v>
      </c>
      <c r="T2219">
        <f t="shared" si="105"/>
        <v>-2844228</v>
      </c>
      <c r="U2219" s="54" t="str">
        <f t="shared" si="103"/>
        <v>NA</v>
      </c>
      <c r="V2219" s="24">
        <f t="shared" si="104"/>
        <v>-2844228</v>
      </c>
      <c r="W2219">
        <v>5.7</v>
      </c>
    </row>
    <row r="2220" spans="17:23" x14ac:dyDescent="0.3">
      <c r="Q2220" t="s">
        <v>8143</v>
      </c>
      <c r="R2220">
        <v>18000000</v>
      </c>
      <c r="S2220">
        <v>8508843</v>
      </c>
      <c r="T2220">
        <f t="shared" si="105"/>
        <v>-9491157</v>
      </c>
      <c r="U2220" s="54" t="str">
        <f t="shared" si="103"/>
        <v>NA</v>
      </c>
      <c r="V2220" s="24">
        <f t="shared" si="104"/>
        <v>-9491157</v>
      </c>
      <c r="W2220">
        <v>5.5</v>
      </c>
    </row>
    <row r="2221" spans="17:23" x14ac:dyDescent="0.3">
      <c r="Q2221" t="s">
        <v>8148</v>
      </c>
      <c r="R2221">
        <v>18000000</v>
      </c>
      <c r="S2221">
        <v>7739049</v>
      </c>
      <c r="T2221">
        <f t="shared" si="105"/>
        <v>-10260951</v>
      </c>
      <c r="U2221" s="54" t="str">
        <f t="shared" si="103"/>
        <v>NA</v>
      </c>
      <c r="V2221" s="24">
        <f t="shared" si="104"/>
        <v>-10260951</v>
      </c>
      <c r="W2221">
        <v>7.1</v>
      </c>
    </row>
    <row r="2222" spans="17:23" x14ac:dyDescent="0.3">
      <c r="Q2222" t="s">
        <v>8153</v>
      </c>
      <c r="R2222">
        <v>17000000</v>
      </c>
      <c r="S2222">
        <v>6734844</v>
      </c>
      <c r="T2222">
        <f t="shared" si="105"/>
        <v>-10265156</v>
      </c>
      <c r="U2222" s="54" t="str">
        <f t="shared" si="103"/>
        <v>NA</v>
      </c>
      <c r="V2222" s="24">
        <f t="shared" si="104"/>
        <v>-10265156</v>
      </c>
      <c r="W2222">
        <v>5.9</v>
      </c>
    </row>
    <row r="2223" spans="17:23" x14ac:dyDescent="0.3">
      <c r="Q2223" t="s">
        <v>8158</v>
      </c>
      <c r="R2223">
        <v>18000000</v>
      </c>
      <c r="S2223">
        <v>6000000</v>
      </c>
      <c r="T2223">
        <f t="shared" si="105"/>
        <v>-12000000</v>
      </c>
      <c r="U2223" s="54" t="str">
        <f t="shared" si="103"/>
        <v>NA</v>
      </c>
      <c r="V2223" s="24">
        <f t="shared" si="104"/>
        <v>-12000000</v>
      </c>
      <c r="W2223">
        <v>6.7</v>
      </c>
    </row>
    <row r="2224" spans="17:23" x14ac:dyDescent="0.3">
      <c r="Q2224" t="s">
        <v>8163</v>
      </c>
      <c r="R2224">
        <v>13000000</v>
      </c>
      <c r="S2224">
        <v>6615578</v>
      </c>
      <c r="T2224">
        <f t="shared" si="105"/>
        <v>-6384422</v>
      </c>
      <c r="U2224" s="54" t="str">
        <f t="shared" si="103"/>
        <v>NA</v>
      </c>
      <c r="V2224" s="24">
        <f t="shared" si="104"/>
        <v>-6384422</v>
      </c>
      <c r="W2224">
        <v>7</v>
      </c>
    </row>
    <row r="2225" spans="17:23" x14ac:dyDescent="0.3">
      <c r="Q2225" t="s">
        <v>8167</v>
      </c>
      <c r="R2225">
        <v>18000000</v>
      </c>
      <c r="S2225">
        <v>5887457</v>
      </c>
      <c r="T2225">
        <f t="shared" si="105"/>
        <v>-12112543</v>
      </c>
      <c r="U2225" s="54" t="str">
        <f t="shared" si="103"/>
        <v>NA</v>
      </c>
      <c r="V2225" s="24">
        <f t="shared" si="104"/>
        <v>-12112543</v>
      </c>
      <c r="W2225">
        <v>7.9</v>
      </c>
    </row>
    <row r="2226" spans="17:23" x14ac:dyDescent="0.3">
      <c r="Q2226" t="s">
        <v>8169</v>
      </c>
      <c r="R2226">
        <v>18000000</v>
      </c>
      <c r="S2226">
        <v>13362308</v>
      </c>
      <c r="T2226">
        <f t="shared" si="105"/>
        <v>-4637692</v>
      </c>
      <c r="U2226" s="54" t="str">
        <f t="shared" si="103"/>
        <v>NA</v>
      </c>
      <c r="V2226" s="24">
        <f t="shared" si="104"/>
        <v>-4637692</v>
      </c>
      <c r="W2226">
        <v>6.9</v>
      </c>
    </row>
    <row r="2227" spans="17:23" x14ac:dyDescent="0.3">
      <c r="Q2227" t="s">
        <v>8171</v>
      </c>
      <c r="R2227">
        <v>20000000</v>
      </c>
      <c r="S2227">
        <v>5701643</v>
      </c>
      <c r="T2227">
        <f t="shared" si="105"/>
        <v>-14298357</v>
      </c>
      <c r="U2227" s="54" t="str">
        <f t="shared" si="103"/>
        <v>NA</v>
      </c>
      <c r="V2227" s="24">
        <f t="shared" si="104"/>
        <v>-14298357</v>
      </c>
      <c r="W2227">
        <v>7.3</v>
      </c>
    </row>
    <row r="2228" spans="17:23" x14ac:dyDescent="0.3">
      <c r="Q2228" t="s">
        <v>8176</v>
      </c>
      <c r="R2228">
        <v>18000000</v>
      </c>
      <c r="S2228">
        <v>5694401</v>
      </c>
      <c r="T2228">
        <f t="shared" si="105"/>
        <v>-12305599</v>
      </c>
      <c r="U2228" s="54" t="str">
        <f t="shared" si="103"/>
        <v>NA</v>
      </c>
      <c r="V2228" s="24">
        <f t="shared" si="104"/>
        <v>-12305599</v>
      </c>
      <c r="W2228">
        <v>7.3</v>
      </c>
    </row>
    <row r="2229" spans="17:23" x14ac:dyDescent="0.3">
      <c r="Q2229" t="s">
        <v>8178</v>
      </c>
      <c r="R2229">
        <v>20000000</v>
      </c>
      <c r="S2229">
        <v>5333658</v>
      </c>
      <c r="T2229">
        <f t="shared" si="105"/>
        <v>-14666342</v>
      </c>
      <c r="U2229" s="54" t="str">
        <f t="shared" si="103"/>
        <v>NA</v>
      </c>
      <c r="V2229" s="24">
        <f t="shared" si="104"/>
        <v>-14666342</v>
      </c>
      <c r="W2229">
        <v>3.5</v>
      </c>
    </row>
    <row r="2230" spans="17:23" x14ac:dyDescent="0.3">
      <c r="Q2230" t="s">
        <v>8183</v>
      </c>
      <c r="R2230">
        <v>18000000</v>
      </c>
      <c r="S2230">
        <v>4414535</v>
      </c>
      <c r="T2230">
        <f t="shared" si="105"/>
        <v>-13585465</v>
      </c>
      <c r="U2230" s="54" t="str">
        <f t="shared" si="103"/>
        <v>NA</v>
      </c>
      <c r="V2230" s="24">
        <f t="shared" si="104"/>
        <v>-13585465</v>
      </c>
      <c r="W2230">
        <v>7.8</v>
      </c>
    </row>
    <row r="2231" spans="17:23" x14ac:dyDescent="0.3">
      <c r="Q2231" t="s">
        <v>8186</v>
      </c>
      <c r="R2231">
        <v>18000000</v>
      </c>
      <c r="S2231">
        <v>3707794</v>
      </c>
      <c r="T2231">
        <f t="shared" si="105"/>
        <v>-14292206</v>
      </c>
      <c r="U2231" s="54" t="str">
        <f t="shared" si="103"/>
        <v>NA</v>
      </c>
      <c r="V2231" s="24">
        <f t="shared" si="104"/>
        <v>-14292206</v>
      </c>
      <c r="W2231">
        <v>6.7</v>
      </c>
    </row>
    <row r="2232" spans="17:23" x14ac:dyDescent="0.3">
      <c r="Q2232" t="s">
        <v>8191</v>
      </c>
      <c r="R2232">
        <v>18000000</v>
      </c>
      <c r="S2232">
        <v>3203044</v>
      </c>
      <c r="T2232">
        <f t="shared" si="105"/>
        <v>-14796956</v>
      </c>
      <c r="U2232" s="54" t="str">
        <f t="shared" si="103"/>
        <v>NA</v>
      </c>
      <c r="V2232" s="24">
        <f t="shared" si="104"/>
        <v>-14796956</v>
      </c>
      <c r="W2232">
        <v>6.4</v>
      </c>
    </row>
    <row r="2233" spans="17:23" x14ac:dyDescent="0.3">
      <c r="Q2233" t="s">
        <v>8193</v>
      </c>
      <c r="R2233">
        <v>18000000</v>
      </c>
      <c r="S2233">
        <v>4435083</v>
      </c>
      <c r="T2233">
        <f t="shared" si="105"/>
        <v>-13564917</v>
      </c>
      <c r="U2233" s="54" t="str">
        <f t="shared" si="103"/>
        <v>NA</v>
      </c>
      <c r="V2233" s="24">
        <f t="shared" si="104"/>
        <v>-13564917</v>
      </c>
      <c r="W2233">
        <v>7.1</v>
      </c>
    </row>
    <row r="2234" spans="17:23" x14ac:dyDescent="0.3">
      <c r="Q2234" t="s">
        <v>8197</v>
      </c>
      <c r="R2234">
        <v>12000000</v>
      </c>
      <c r="S2234">
        <v>2222647</v>
      </c>
      <c r="T2234">
        <f t="shared" si="105"/>
        <v>-9777353</v>
      </c>
      <c r="U2234" s="54" t="str">
        <f t="shared" si="103"/>
        <v>NA</v>
      </c>
      <c r="V2234" s="24">
        <f t="shared" si="104"/>
        <v>-9777353</v>
      </c>
      <c r="W2234">
        <v>7.8</v>
      </c>
    </row>
    <row r="2235" spans="17:23" x14ac:dyDescent="0.3">
      <c r="Q2235" t="s">
        <v>8203</v>
      </c>
      <c r="R2235">
        <v>2700000</v>
      </c>
      <c r="S2235">
        <v>3500000</v>
      </c>
      <c r="T2235">
        <f t="shared" si="105"/>
        <v>800000</v>
      </c>
      <c r="U2235" s="54">
        <f t="shared" si="103"/>
        <v>800000</v>
      </c>
      <c r="V2235" s="24" t="str">
        <f t="shared" si="104"/>
        <v>NA</v>
      </c>
      <c r="W2235">
        <v>5.9</v>
      </c>
    </row>
    <row r="2236" spans="17:23" x14ac:dyDescent="0.3">
      <c r="Q2236" t="s">
        <v>8206</v>
      </c>
      <c r="R2236">
        <v>18000000</v>
      </c>
      <c r="S2236">
        <v>676698</v>
      </c>
      <c r="T2236">
        <f t="shared" si="105"/>
        <v>-17323302</v>
      </c>
      <c r="U2236" s="54" t="str">
        <f t="shared" si="103"/>
        <v>NA</v>
      </c>
      <c r="V2236" s="24">
        <f t="shared" si="104"/>
        <v>-17323302</v>
      </c>
      <c r="W2236">
        <v>7.2</v>
      </c>
    </row>
    <row r="2237" spans="17:23" x14ac:dyDescent="0.3">
      <c r="Q2237" t="s">
        <v>8208</v>
      </c>
      <c r="R2237">
        <v>11350000</v>
      </c>
      <c r="S2237">
        <v>229311</v>
      </c>
      <c r="T2237">
        <f t="shared" si="105"/>
        <v>-11120689</v>
      </c>
      <c r="U2237" s="54" t="str">
        <f t="shared" si="103"/>
        <v>NA</v>
      </c>
      <c r="V2237" s="24">
        <f t="shared" si="104"/>
        <v>-11120689</v>
      </c>
      <c r="W2237">
        <v>6.2</v>
      </c>
    </row>
    <row r="2238" spans="17:23" x14ac:dyDescent="0.3">
      <c r="Q2238" t="s">
        <v>8212</v>
      </c>
      <c r="R2238">
        <v>14000000</v>
      </c>
      <c r="S2238">
        <v>63260</v>
      </c>
      <c r="T2238">
        <f t="shared" si="105"/>
        <v>-13936740</v>
      </c>
      <c r="U2238" s="54" t="str">
        <f t="shared" si="103"/>
        <v>NA</v>
      </c>
      <c r="V2238" s="24">
        <f t="shared" si="104"/>
        <v>-13936740</v>
      </c>
      <c r="W2238">
        <v>6.7</v>
      </c>
    </row>
    <row r="2239" spans="17:23" x14ac:dyDescent="0.3">
      <c r="Q2239" t="s">
        <v>8216</v>
      </c>
      <c r="R2239">
        <v>20000000</v>
      </c>
      <c r="S2239">
        <v>121463226</v>
      </c>
      <c r="T2239">
        <f t="shared" si="105"/>
        <v>101463226</v>
      </c>
      <c r="U2239" s="54">
        <f t="shared" si="103"/>
        <v>101463226</v>
      </c>
      <c r="V2239" s="24" t="str">
        <f t="shared" si="104"/>
        <v>NA</v>
      </c>
      <c r="W2239">
        <v>7.6</v>
      </c>
    </row>
    <row r="2240" spans="17:23" x14ac:dyDescent="0.3">
      <c r="Q2240" t="s">
        <v>8218</v>
      </c>
      <c r="R2240">
        <v>23000000</v>
      </c>
      <c r="S2240">
        <v>58006147</v>
      </c>
      <c r="T2240">
        <f t="shared" si="105"/>
        <v>35006147</v>
      </c>
      <c r="U2240" s="54">
        <f t="shared" si="103"/>
        <v>35006147</v>
      </c>
      <c r="V2240" s="24" t="str">
        <f t="shared" si="104"/>
        <v>NA</v>
      </c>
      <c r="W2240">
        <v>6.2</v>
      </c>
    </row>
    <row r="2241" spans="17:23" x14ac:dyDescent="0.3">
      <c r="Q2241" t="s">
        <v>8223</v>
      </c>
      <c r="R2241">
        <v>17500000</v>
      </c>
      <c r="S2241">
        <v>51053787</v>
      </c>
      <c r="T2241">
        <f t="shared" si="105"/>
        <v>33553787</v>
      </c>
      <c r="U2241" s="54">
        <f t="shared" si="103"/>
        <v>33553787</v>
      </c>
      <c r="V2241" s="24" t="str">
        <f t="shared" si="104"/>
        <v>NA</v>
      </c>
      <c r="W2241">
        <v>6.5</v>
      </c>
    </row>
    <row r="2242" spans="17:23" x14ac:dyDescent="0.3">
      <c r="Q2242" t="s">
        <v>8226</v>
      </c>
      <c r="R2242">
        <v>17500000</v>
      </c>
      <c r="S2242">
        <v>23472900</v>
      </c>
      <c r="T2242">
        <f t="shared" si="105"/>
        <v>5972900</v>
      </c>
      <c r="U2242" s="54">
        <f t="shared" si="103"/>
        <v>5972900</v>
      </c>
      <c r="V2242" s="24" t="str">
        <f t="shared" si="104"/>
        <v>NA</v>
      </c>
      <c r="W2242">
        <v>8.1</v>
      </c>
    </row>
    <row r="2243" spans="17:23" x14ac:dyDescent="0.3">
      <c r="Q2243" t="s">
        <v>8230</v>
      </c>
      <c r="R2243">
        <v>24000000</v>
      </c>
      <c r="S2243">
        <v>39687528</v>
      </c>
      <c r="T2243">
        <f t="shared" si="105"/>
        <v>15687528</v>
      </c>
      <c r="U2243" s="54">
        <f t="shared" ref="U2243:U2306" si="106">IF(T2243&gt;0,T2243,"NA")</f>
        <v>15687528</v>
      </c>
      <c r="V2243" s="24" t="str">
        <f t="shared" ref="V2243:V2306" si="107">IF(T2243&lt;0,T2243,"NA")</f>
        <v>NA</v>
      </c>
      <c r="W2243">
        <v>6.3</v>
      </c>
    </row>
    <row r="2244" spans="17:23" x14ac:dyDescent="0.3">
      <c r="Q2244" t="s">
        <v>8234</v>
      </c>
      <c r="R2244">
        <v>17500000</v>
      </c>
      <c r="S2244">
        <v>7017178</v>
      </c>
      <c r="T2244">
        <f t="shared" ref="T2244:T2307" si="108">S2244-R2244</f>
        <v>-10482822</v>
      </c>
      <c r="U2244" s="54" t="str">
        <f t="shared" si="106"/>
        <v>NA</v>
      </c>
      <c r="V2244" s="24">
        <f t="shared" si="107"/>
        <v>-10482822</v>
      </c>
      <c r="W2244">
        <v>4.4000000000000004</v>
      </c>
    </row>
    <row r="2245" spans="17:23" x14ac:dyDescent="0.3">
      <c r="Q2245" t="s">
        <v>8238</v>
      </c>
      <c r="R2245">
        <v>17500000</v>
      </c>
      <c r="S2245">
        <v>325491</v>
      </c>
      <c r="T2245">
        <f t="shared" si="108"/>
        <v>-17174509</v>
      </c>
      <c r="U2245" s="54" t="str">
        <f t="shared" si="106"/>
        <v>NA</v>
      </c>
      <c r="V2245" s="24">
        <f t="shared" si="107"/>
        <v>-17174509</v>
      </c>
      <c r="W2245">
        <v>6</v>
      </c>
    </row>
    <row r="2246" spans="17:23" x14ac:dyDescent="0.3">
      <c r="Q2246" t="s">
        <v>8244</v>
      </c>
      <c r="R2246">
        <v>17000000</v>
      </c>
      <c r="S2246">
        <v>96471845</v>
      </c>
      <c r="T2246">
        <f t="shared" si="108"/>
        <v>79471845</v>
      </c>
      <c r="U2246" s="54">
        <f t="shared" si="106"/>
        <v>79471845</v>
      </c>
      <c r="V2246" s="24" t="str">
        <f t="shared" si="107"/>
        <v>NA</v>
      </c>
      <c r="W2246">
        <v>7.6</v>
      </c>
    </row>
    <row r="2247" spans="17:23" x14ac:dyDescent="0.3">
      <c r="Q2247" t="s">
        <v>8248</v>
      </c>
      <c r="R2247">
        <v>18500000</v>
      </c>
      <c r="S2247">
        <v>85200000</v>
      </c>
      <c r="T2247">
        <f t="shared" si="108"/>
        <v>66700000</v>
      </c>
      <c r="U2247" s="54">
        <f t="shared" si="106"/>
        <v>66700000</v>
      </c>
      <c r="V2247" s="24" t="str">
        <f t="shared" si="107"/>
        <v>NA</v>
      </c>
      <c r="W2247">
        <v>8.4</v>
      </c>
    </row>
    <row r="2248" spans="17:23" x14ac:dyDescent="0.3">
      <c r="Q2248" t="s">
        <v>8251</v>
      </c>
      <c r="R2248">
        <v>17000000</v>
      </c>
      <c r="S2248">
        <v>72000000</v>
      </c>
      <c r="T2248">
        <f t="shared" si="108"/>
        <v>55000000</v>
      </c>
      <c r="U2248" s="54">
        <f t="shared" si="106"/>
        <v>55000000</v>
      </c>
      <c r="V2248" s="24" t="str">
        <f t="shared" si="107"/>
        <v>NA</v>
      </c>
      <c r="W2248">
        <v>7.9</v>
      </c>
    </row>
    <row r="2249" spans="17:23" x14ac:dyDescent="0.3">
      <c r="Q2249" t="s">
        <v>8257</v>
      </c>
      <c r="R2249">
        <v>17000000</v>
      </c>
      <c r="S2249">
        <v>72219395</v>
      </c>
      <c r="T2249">
        <f t="shared" si="108"/>
        <v>55219395</v>
      </c>
      <c r="U2249" s="54">
        <f t="shared" si="106"/>
        <v>55219395</v>
      </c>
      <c r="V2249" s="24" t="str">
        <f t="shared" si="107"/>
        <v>NA</v>
      </c>
      <c r="W2249">
        <v>5.6</v>
      </c>
    </row>
    <row r="2250" spans="17:23" x14ac:dyDescent="0.3">
      <c r="Q2250" t="s">
        <v>8260</v>
      </c>
      <c r="R2250">
        <v>17000000</v>
      </c>
      <c r="S2250">
        <v>82389560</v>
      </c>
      <c r="T2250">
        <f t="shared" si="108"/>
        <v>65389560</v>
      </c>
      <c r="U2250" s="54">
        <f t="shared" si="106"/>
        <v>65389560</v>
      </c>
      <c r="V2250" s="24" t="str">
        <f t="shared" si="107"/>
        <v>NA</v>
      </c>
      <c r="W2250">
        <v>6.5</v>
      </c>
    </row>
    <row r="2251" spans="17:23" x14ac:dyDescent="0.3">
      <c r="Q2251" t="s">
        <v>8262</v>
      </c>
      <c r="R2251">
        <v>12000000</v>
      </c>
      <c r="S2251">
        <v>71502303</v>
      </c>
      <c r="T2251">
        <f t="shared" si="108"/>
        <v>59502303</v>
      </c>
      <c r="U2251" s="54">
        <f t="shared" si="106"/>
        <v>59502303</v>
      </c>
      <c r="V2251" s="24" t="str">
        <f t="shared" si="107"/>
        <v>NA</v>
      </c>
      <c r="W2251">
        <v>7.5</v>
      </c>
    </row>
    <row r="2252" spans="17:23" x14ac:dyDescent="0.3">
      <c r="Q2252" t="s">
        <v>8265</v>
      </c>
      <c r="R2252">
        <v>17500000</v>
      </c>
      <c r="S2252">
        <v>19179969</v>
      </c>
      <c r="T2252">
        <f t="shared" si="108"/>
        <v>1679969</v>
      </c>
      <c r="U2252" s="54">
        <f t="shared" si="106"/>
        <v>1679969</v>
      </c>
      <c r="V2252" s="24" t="str">
        <f t="shared" si="107"/>
        <v>NA</v>
      </c>
      <c r="W2252">
        <v>6.3</v>
      </c>
    </row>
    <row r="2253" spans="17:23" x14ac:dyDescent="0.3">
      <c r="Q2253" t="s">
        <v>8269</v>
      </c>
      <c r="R2253">
        <v>300000</v>
      </c>
      <c r="S2253">
        <v>47000000</v>
      </c>
      <c r="T2253">
        <f t="shared" si="108"/>
        <v>46700000</v>
      </c>
      <c r="U2253" s="54">
        <f t="shared" si="106"/>
        <v>46700000</v>
      </c>
      <c r="V2253" s="24" t="str">
        <f t="shared" si="107"/>
        <v>NA</v>
      </c>
      <c r="W2253">
        <v>7.9</v>
      </c>
    </row>
    <row r="2254" spans="17:23" x14ac:dyDescent="0.3">
      <c r="Q2254" t="s">
        <v>8272</v>
      </c>
      <c r="R2254">
        <v>17000000</v>
      </c>
      <c r="S2254">
        <v>37566230</v>
      </c>
      <c r="T2254">
        <f t="shared" si="108"/>
        <v>20566230</v>
      </c>
      <c r="U2254" s="54">
        <f t="shared" si="106"/>
        <v>20566230</v>
      </c>
      <c r="V2254" s="24" t="str">
        <f t="shared" si="107"/>
        <v>NA</v>
      </c>
      <c r="W2254">
        <v>5.0999999999999996</v>
      </c>
    </row>
    <row r="2255" spans="17:23" x14ac:dyDescent="0.3">
      <c r="Q2255" t="s">
        <v>8275</v>
      </c>
      <c r="R2255">
        <v>17000000</v>
      </c>
      <c r="S2255">
        <v>70492685</v>
      </c>
      <c r="T2255">
        <f t="shared" si="108"/>
        <v>53492685</v>
      </c>
      <c r="U2255" s="54">
        <f t="shared" si="106"/>
        <v>53492685</v>
      </c>
      <c r="V2255" s="24" t="str">
        <f t="shared" si="107"/>
        <v>NA</v>
      </c>
      <c r="W2255">
        <v>6.7</v>
      </c>
    </row>
    <row r="2256" spans="17:23" x14ac:dyDescent="0.3">
      <c r="Q2256" t="s">
        <v>8277</v>
      </c>
      <c r="R2256">
        <v>17000000</v>
      </c>
      <c r="S2256">
        <v>35635046</v>
      </c>
      <c r="T2256">
        <f t="shared" si="108"/>
        <v>18635046</v>
      </c>
      <c r="U2256" s="54">
        <f t="shared" si="106"/>
        <v>18635046</v>
      </c>
      <c r="V2256" s="24" t="str">
        <f t="shared" si="107"/>
        <v>NA</v>
      </c>
      <c r="W2256">
        <v>6.7</v>
      </c>
    </row>
    <row r="2257" spans="17:23" x14ac:dyDescent="0.3">
      <c r="Q2257" t="s">
        <v>8279</v>
      </c>
      <c r="R2257">
        <v>20000000</v>
      </c>
      <c r="S2257">
        <v>45670855</v>
      </c>
      <c r="T2257">
        <f t="shared" si="108"/>
        <v>25670855</v>
      </c>
      <c r="U2257" s="54">
        <f t="shared" si="106"/>
        <v>25670855</v>
      </c>
      <c r="V2257" s="24" t="str">
        <f t="shared" si="107"/>
        <v>NA</v>
      </c>
      <c r="W2257">
        <v>5.6</v>
      </c>
    </row>
    <row r="2258" spans="17:23" x14ac:dyDescent="0.3">
      <c r="Q2258" t="s">
        <v>8283</v>
      </c>
      <c r="R2258">
        <v>17000000</v>
      </c>
      <c r="S2258">
        <v>37939782</v>
      </c>
      <c r="T2258">
        <f t="shared" si="108"/>
        <v>20939782</v>
      </c>
      <c r="U2258" s="54">
        <f t="shared" si="106"/>
        <v>20939782</v>
      </c>
      <c r="V2258" s="24" t="str">
        <f t="shared" si="107"/>
        <v>NA</v>
      </c>
      <c r="W2258">
        <v>5.6</v>
      </c>
    </row>
    <row r="2259" spans="17:23" x14ac:dyDescent="0.3">
      <c r="Q2259" t="s">
        <v>8285</v>
      </c>
      <c r="R2259">
        <v>17000000</v>
      </c>
      <c r="S2259">
        <v>30324946</v>
      </c>
      <c r="T2259">
        <f t="shared" si="108"/>
        <v>13324946</v>
      </c>
      <c r="U2259" s="54">
        <f t="shared" si="106"/>
        <v>13324946</v>
      </c>
      <c r="V2259" s="24" t="str">
        <f t="shared" si="107"/>
        <v>NA</v>
      </c>
      <c r="W2259">
        <v>6.2</v>
      </c>
    </row>
    <row r="2260" spans="17:23" x14ac:dyDescent="0.3">
      <c r="Q2260" t="s">
        <v>8289</v>
      </c>
      <c r="R2260">
        <v>17000000</v>
      </c>
      <c r="S2260">
        <v>27854896</v>
      </c>
      <c r="T2260">
        <f t="shared" si="108"/>
        <v>10854896</v>
      </c>
      <c r="U2260" s="54">
        <f t="shared" si="106"/>
        <v>10854896</v>
      </c>
      <c r="V2260" s="24" t="str">
        <f t="shared" si="107"/>
        <v>NA</v>
      </c>
      <c r="W2260">
        <v>5.6</v>
      </c>
    </row>
    <row r="2261" spans="17:23" x14ac:dyDescent="0.3">
      <c r="Q2261" t="s">
        <v>8293</v>
      </c>
      <c r="R2261">
        <v>15000000</v>
      </c>
      <c r="S2261">
        <v>41777564</v>
      </c>
      <c r="T2261">
        <f t="shared" si="108"/>
        <v>26777564</v>
      </c>
      <c r="U2261" s="54">
        <f t="shared" si="106"/>
        <v>26777564</v>
      </c>
      <c r="V2261" s="24" t="str">
        <f t="shared" si="107"/>
        <v>NA</v>
      </c>
      <c r="W2261">
        <v>6.4</v>
      </c>
    </row>
    <row r="2262" spans="17:23" x14ac:dyDescent="0.3">
      <c r="Q2262" t="s">
        <v>8296</v>
      </c>
      <c r="R2262">
        <v>17000000</v>
      </c>
      <c r="S2262">
        <v>22734486</v>
      </c>
      <c r="T2262">
        <f t="shared" si="108"/>
        <v>5734486</v>
      </c>
      <c r="U2262" s="54">
        <f t="shared" si="106"/>
        <v>5734486</v>
      </c>
      <c r="V2262" s="24" t="str">
        <f t="shared" si="107"/>
        <v>NA</v>
      </c>
      <c r="W2262">
        <v>5.6</v>
      </c>
    </row>
    <row r="2263" spans="17:23" x14ac:dyDescent="0.3">
      <c r="Q2263" t="s">
        <v>8298</v>
      </c>
      <c r="R2263">
        <v>17000000</v>
      </c>
      <c r="S2263">
        <v>44469602</v>
      </c>
      <c r="T2263">
        <f t="shared" si="108"/>
        <v>27469602</v>
      </c>
      <c r="U2263" s="54">
        <f t="shared" si="106"/>
        <v>27469602</v>
      </c>
      <c r="V2263" s="24" t="str">
        <f t="shared" si="107"/>
        <v>NA</v>
      </c>
      <c r="W2263">
        <v>7.4</v>
      </c>
    </row>
    <row r="2264" spans="17:23" x14ac:dyDescent="0.3">
      <c r="Q2264" t="s">
        <v>8303</v>
      </c>
      <c r="R2264">
        <v>17000000</v>
      </c>
      <c r="S2264">
        <v>64998368</v>
      </c>
      <c r="T2264">
        <f t="shared" si="108"/>
        <v>47998368</v>
      </c>
      <c r="U2264" s="54">
        <f t="shared" si="106"/>
        <v>47998368</v>
      </c>
      <c r="V2264" s="24" t="str">
        <f t="shared" si="107"/>
        <v>NA</v>
      </c>
      <c r="W2264">
        <v>7.2</v>
      </c>
    </row>
    <row r="2265" spans="17:23" x14ac:dyDescent="0.3">
      <c r="Q2265" t="s">
        <v>8307</v>
      </c>
      <c r="R2265">
        <v>34000000</v>
      </c>
      <c r="S2265">
        <v>19693891</v>
      </c>
      <c r="T2265">
        <f t="shared" si="108"/>
        <v>-14306109</v>
      </c>
      <c r="U2265" s="54" t="str">
        <f t="shared" si="106"/>
        <v>NA</v>
      </c>
      <c r="V2265" s="24">
        <f t="shared" si="107"/>
        <v>-14306109</v>
      </c>
      <c r="W2265">
        <v>4.9000000000000004</v>
      </c>
    </row>
    <row r="2266" spans="17:23" x14ac:dyDescent="0.3">
      <c r="Q2266" t="s">
        <v>8309</v>
      </c>
      <c r="R2266">
        <v>17000000</v>
      </c>
      <c r="S2266">
        <v>16311763</v>
      </c>
      <c r="T2266">
        <f t="shared" si="108"/>
        <v>-688237</v>
      </c>
      <c r="U2266" s="54" t="str">
        <f t="shared" si="106"/>
        <v>NA</v>
      </c>
      <c r="V2266" s="24">
        <f t="shared" si="107"/>
        <v>-688237</v>
      </c>
      <c r="W2266">
        <v>7.5</v>
      </c>
    </row>
    <row r="2267" spans="17:23" x14ac:dyDescent="0.3">
      <c r="Q2267" t="s">
        <v>8311</v>
      </c>
      <c r="R2267">
        <v>17000000</v>
      </c>
      <c r="S2267">
        <v>12693621</v>
      </c>
      <c r="T2267">
        <f t="shared" si="108"/>
        <v>-4306379</v>
      </c>
      <c r="U2267" s="54" t="str">
        <f t="shared" si="106"/>
        <v>NA</v>
      </c>
      <c r="V2267" s="24">
        <f t="shared" si="107"/>
        <v>-4306379</v>
      </c>
      <c r="W2267">
        <v>4.8</v>
      </c>
    </row>
    <row r="2268" spans="17:23" x14ac:dyDescent="0.3">
      <c r="Q2268" t="s">
        <v>8314</v>
      </c>
      <c r="R2268">
        <v>4000000</v>
      </c>
      <c r="S2268">
        <v>15655665</v>
      </c>
      <c r="T2268">
        <f t="shared" si="108"/>
        <v>11655665</v>
      </c>
      <c r="U2268" s="54">
        <f t="shared" si="106"/>
        <v>11655665</v>
      </c>
      <c r="V2268" s="24" t="str">
        <f t="shared" si="107"/>
        <v>NA</v>
      </c>
      <c r="W2268">
        <v>3.1</v>
      </c>
    </row>
    <row r="2269" spans="17:23" x14ac:dyDescent="0.3">
      <c r="Q2269" t="s">
        <v>8318</v>
      </c>
      <c r="R2269">
        <v>17000000</v>
      </c>
      <c r="S2269">
        <v>11634458</v>
      </c>
      <c r="T2269">
        <f t="shared" si="108"/>
        <v>-5365542</v>
      </c>
      <c r="U2269" s="54" t="str">
        <f t="shared" si="106"/>
        <v>NA</v>
      </c>
      <c r="V2269" s="24">
        <f t="shared" si="107"/>
        <v>-5365542</v>
      </c>
      <c r="W2269">
        <v>5.8</v>
      </c>
    </row>
    <row r="2270" spans="17:23" x14ac:dyDescent="0.3">
      <c r="Q2270" t="s">
        <v>8323</v>
      </c>
      <c r="R2270">
        <v>17000000</v>
      </c>
      <c r="S2270">
        <v>27154426</v>
      </c>
      <c r="T2270">
        <f t="shared" si="108"/>
        <v>10154426</v>
      </c>
      <c r="U2270" s="54">
        <f t="shared" si="106"/>
        <v>10154426</v>
      </c>
      <c r="V2270" s="24" t="str">
        <f t="shared" si="107"/>
        <v>NA</v>
      </c>
      <c r="W2270">
        <v>6.7</v>
      </c>
    </row>
    <row r="2271" spans="17:23" x14ac:dyDescent="0.3">
      <c r="Q2271" t="s">
        <v>8325</v>
      </c>
      <c r="R2271">
        <v>17000000</v>
      </c>
      <c r="S2271">
        <v>54239856</v>
      </c>
      <c r="T2271">
        <f t="shared" si="108"/>
        <v>37239856</v>
      </c>
      <c r="U2271" s="54">
        <f t="shared" si="106"/>
        <v>37239856</v>
      </c>
      <c r="V2271" s="24" t="str">
        <f t="shared" si="107"/>
        <v>NA</v>
      </c>
      <c r="W2271">
        <v>6.5</v>
      </c>
    </row>
    <row r="2272" spans="17:23" x14ac:dyDescent="0.3">
      <c r="Q2272" t="s">
        <v>8331</v>
      </c>
      <c r="R2272">
        <v>17000000</v>
      </c>
      <c r="S2272">
        <v>8662318</v>
      </c>
      <c r="T2272">
        <f t="shared" si="108"/>
        <v>-8337682</v>
      </c>
      <c r="U2272" s="54" t="str">
        <f t="shared" si="106"/>
        <v>NA</v>
      </c>
      <c r="V2272" s="24">
        <f t="shared" si="107"/>
        <v>-8337682</v>
      </c>
      <c r="W2272">
        <v>5.9</v>
      </c>
    </row>
    <row r="2273" spans="17:23" x14ac:dyDescent="0.3">
      <c r="Q2273" t="s">
        <v>8335</v>
      </c>
      <c r="R2273">
        <v>19000000</v>
      </c>
      <c r="S2273">
        <v>7156725</v>
      </c>
      <c r="T2273">
        <f t="shared" si="108"/>
        <v>-11843275</v>
      </c>
      <c r="U2273" s="54" t="str">
        <f t="shared" si="106"/>
        <v>NA</v>
      </c>
      <c r="V2273" s="24">
        <f t="shared" si="107"/>
        <v>-11843275</v>
      </c>
      <c r="W2273">
        <v>5.5</v>
      </c>
    </row>
    <row r="2274" spans="17:23" x14ac:dyDescent="0.3">
      <c r="Q2274" t="s">
        <v>8337</v>
      </c>
      <c r="R2274">
        <v>17000000</v>
      </c>
      <c r="S2274">
        <v>15681020</v>
      </c>
      <c r="T2274">
        <f t="shared" si="108"/>
        <v>-1318980</v>
      </c>
      <c r="U2274" s="54" t="str">
        <f t="shared" si="106"/>
        <v>NA</v>
      </c>
      <c r="V2274" s="24">
        <f t="shared" si="107"/>
        <v>-1318980</v>
      </c>
      <c r="W2274">
        <v>3.6</v>
      </c>
    </row>
    <row r="2275" spans="17:23" x14ac:dyDescent="0.3">
      <c r="Q2275" t="s">
        <v>8340</v>
      </c>
      <c r="R2275">
        <v>17000000</v>
      </c>
      <c r="S2275">
        <v>6855137</v>
      </c>
      <c r="T2275">
        <f t="shared" si="108"/>
        <v>-10144863</v>
      </c>
      <c r="U2275" s="54" t="str">
        <f t="shared" si="106"/>
        <v>NA</v>
      </c>
      <c r="V2275" s="24">
        <f t="shared" si="107"/>
        <v>-10144863</v>
      </c>
      <c r="W2275">
        <v>7.4</v>
      </c>
    </row>
    <row r="2276" spans="17:23" x14ac:dyDescent="0.3">
      <c r="Q2276" t="s">
        <v>8343</v>
      </c>
      <c r="R2276">
        <v>17000000</v>
      </c>
      <c r="S2276">
        <v>2315683</v>
      </c>
      <c r="T2276">
        <f t="shared" si="108"/>
        <v>-14684317</v>
      </c>
      <c r="U2276" s="54" t="str">
        <f t="shared" si="106"/>
        <v>NA</v>
      </c>
      <c r="V2276" s="24">
        <f t="shared" si="107"/>
        <v>-14684317</v>
      </c>
      <c r="W2276">
        <v>3</v>
      </c>
    </row>
    <row r="2277" spans="17:23" x14ac:dyDescent="0.3">
      <c r="Q2277" t="s">
        <v>8347</v>
      </c>
      <c r="R2277">
        <v>16000000</v>
      </c>
      <c r="S2277">
        <v>39825798</v>
      </c>
      <c r="T2277">
        <f t="shared" si="108"/>
        <v>23825798</v>
      </c>
      <c r="U2277" s="54">
        <f t="shared" si="106"/>
        <v>23825798</v>
      </c>
      <c r="V2277" s="24" t="str">
        <f t="shared" si="107"/>
        <v>NA</v>
      </c>
      <c r="W2277">
        <v>7.6</v>
      </c>
    </row>
    <row r="2278" spans="17:23" x14ac:dyDescent="0.3">
      <c r="Q2278" t="s">
        <v>8350</v>
      </c>
      <c r="R2278">
        <v>17000000</v>
      </c>
      <c r="S2278">
        <v>2000000</v>
      </c>
      <c r="T2278">
        <f t="shared" si="108"/>
        <v>-15000000</v>
      </c>
      <c r="U2278" s="54" t="str">
        <f t="shared" si="106"/>
        <v>NA</v>
      </c>
      <c r="V2278" s="24">
        <f t="shared" si="107"/>
        <v>-15000000</v>
      </c>
      <c r="W2278">
        <v>6.4</v>
      </c>
    </row>
    <row r="2279" spans="17:23" x14ac:dyDescent="0.3">
      <c r="Q2279" t="s">
        <v>8354</v>
      </c>
      <c r="R2279">
        <v>17000000</v>
      </c>
      <c r="S2279">
        <v>1569918</v>
      </c>
      <c r="T2279">
        <f t="shared" si="108"/>
        <v>-15430082</v>
      </c>
      <c r="U2279" s="54" t="str">
        <f t="shared" si="106"/>
        <v>NA</v>
      </c>
      <c r="V2279" s="24">
        <f t="shared" si="107"/>
        <v>-15430082</v>
      </c>
      <c r="W2279">
        <v>6.9</v>
      </c>
    </row>
    <row r="2280" spans="17:23" x14ac:dyDescent="0.3">
      <c r="Q2280" t="s">
        <v>8359</v>
      </c>
      <c r="R2280">
        <v>17000000</v>
      </c>
      <c r="S2280">
        <v>106869</v>
      </c>
      <c r="T2280">
        <f t="shared" si="108"/>
        <v>-16893131</v>
      </c>
      <c r="U2280" s="54" t="str">
        <f t="shared" si="106"/>
        <v>NA</v>
      </c>
      <c r="V2280" s="24">
        <f t="shared" si="107"/>
        <v>-16893131</v>
      </c>
      <c r="W2280">
        <v>6.6</v>
      </c>
    </row>
    <row r="2281" spans="17:23" x14ac:dyDescent="0.3">
      <c r="Q2281" t="s">
        <v>8362</v>
      </c>
      <c r="R2281">
        <v>17000000</v>
      </c>
      <c r="S2281">
        <v>273420</v>
      </c>
      <c r="T2281">
        <f t="shared" si="108"/>
        <v>-16726580</v>
      </c>
      <c r="U2281" s="54" t="str">
        <f t="shared" si="106"/>
        <v>NA</v>
      </c>
      <c r="V2281" s="24">
        <f t="shared" si="107"/>
        <v>-16726580</v>
      </c>
      <c r="W2281">
        <v>5.5</v>
      </c>
    </row>
    <row r="2282" spans="17:23" x14ac:dyDescent="0.3">
      <c r="Q2282" t="s">
        <v>8365</v>
      </c>
      <c r="R2282">
        <v>17000000</v>
      </c>
      <c r="S2282">
        <v>4930798</v>
      </c>
      <c r="T2282">
        <f t="shared" si="108"/>
        <v>-12069202</v>
      </c>
      <c r="U2282" s="54" t="str">
        <f t="shared" si="106"/>
        <v>NA</v>
      </c>
      <c r="V2282" s="24">
        <f t="shared" si="107"/>
        <v>-12069202</v>
      </c>
      <c r="W2282">
        <v>4.0999999999999996</v>
      </c>
    </row>
    <row r="2283" spans="17:23" x14ac:dyDescent="0.3">
      <c r="Q2283" t="s">
        <v>8371</v>
      </c>
      <c r="R2283">
        <v>16500000</v>
      </c>
      <c r="S2283">
        <v>59847242</v>
      </c>
      <c r="T2283">
        <f t="shared" si="108"/>
        <v>43347242</v>
      </c>
      <c r="U2283" s="54">
        <f t="shared" si="106"/>
        <v>43347242</v>
      </c>
      <c r="V2283" s="24" t="str">
        <f t="shared" si="107"/>
        <v>NA</v>
      </c>
      <c r="W2283">
        <v>6.8</v>
      </c>
    </row>
    <row r="2284" spans="17:23" x14ac:dyDescent="0.3">
      <c r="Q2284" t="s">
        <v>8374</v>
      </c>
      <c r="R2284">
        <v>16800000</v>
      </c>
      <c r="S2284">
        <v>220914</v>
      </c>
      <c r="T2284">
        <f t="shared" si="108"/>
        <v>-16579086</v>
      </c>
      <c r="U2284" s="54" t="str">
        <f t="shared" si="106"/>
        <v>NA</v>
      </c>
      <c r="V2284" s="24">
        <f t="shared" si="107"/>
        <v>-16579086</v>
      </c>
      <c r="W2284">
        <v>6.5</v>
      </c>
    </row>
    <row r="2285" spans="17:23" x14ac:dyDescent="0.3">
      <c r="Q2285" t="s">
        <v>8378</v>
      </c>
      <c r="R2285">
        <v>15000000</v>
      </c>
      <c r="S2285">
        <v>43848100</v>
      </c>
      <c r="T2285">
        <f t="shared" si="108"/>
        <v>28848100</v>
      </c>
      <c r="U2285" s="54">
        <f t="shared" si="106"/>
        <v>28848100</v>
      </c>
      <c r="V2285" s="24" t="str">
        <f t="shared" si="107"/>
        <v>NA</v>
      </c>
      <c r="W2285">
        <v>7.4</v>
      </c>
    </row>
    <row r="2286" spans="17:23" x14ac:dyDescent="0.3">
      <c r="Q2286" t="s">
        <v>8381</v>
      </c>
      <c r="R2286">
        <v>16500000</v>
      </c>
      <c r="S2286">
        <v>42700000</v>
      </c>
      <c r="T2286">
        <f t="shared" si="108"/>
        <v>26200000</v>
      </c>
      <c r="U2286" s="54">
        <f t="shared" si="106"/>
        <v>26200000</v>
      </c>
      <c r="V2286" s="24" t="str">
        <f t="shared" si="107"/>
        <v>NA</v>
      </c>
      <c r="W2286">
        <v>7.7</v>
      </c>
    </row>
    <row r="2287" spans="17:23" x14ac:dyDescent="0.3">
      <c r="Q2287" t="s">
        <v>8383</v>
      </c>
      <c r="R2287">
        <v>16500000</v>
      </c>
      <c r="S2287">
        <v>18663911</v>
      </c>
      <c r="T2287">
        <f t="shared" si="108"/>
        <v>2163911</v>
      </c>
      <c r="U2287" s="54">
        <f t="shared" si="106"/>
        <v>2163911</v>
      </c>
      <c r="V2287" s="24" t="str">
        <f t="shared" si="107"/>
        <v>NA</v>
      </c>
      <c r="W2287">
        <v>7.1</v>
      </c>
    </row>
    <row r="2288" spans="17:23" x14ac:dyDescent="0.3">
      <c r="Q2288" t="s">
        <v>8387</v>
      </c>
      <c r="R2288">
        <v>16500000</v>
      </c>
      <c r="S2288">
        <v>11702090</v>
      </c>
      <c r="T2288">
        <f t="shared" si="108"/>
        <v>-4797910</v>
      </c>
      <c r="U2288" s="54" t="str">
        <f t="shared" si="106"/>
        <v>NA</v>
      </c>
      <c r="V2288" s="24">
        <f t="shared" si="107"/>
        <v>-4797910</v>
      </c>
      <c r="W2288">
        <v>6.3</v>
      </c>
    </row>
    <row r="2289" spans="17:23" x14ac:dyDescent="0.3">
      <c r="Q2289" t="s">
        <v>8392</v>
      </c>
      <c r="R2289">
        <v>15000000</v>
      </c>
      <c r="S2289">
        <v>13005485</v>
      </c>
      <c r="T2289">
        <f t="shared" si="108"/>
        <v>-1994515</v>
      </c>
      <c r="U2289" s="54" t="str">
        <f t="shared" si="106"/>
        <v>NA</v>
      </c>
      <c r="V2289" s="24">
        <f t="shared" si="107"/>
        <v>-1994515</v>
      </c>
      <c r="W2289">
        <v>7.6</v>
      </c>
    </row>
    <row r="2290" spans="17:23" x14ac:dyDescent="0.3">
      <c r="Q2290" t="s">
        <v>8395</v>
      </c>
      <c r="R2290">
        <v>16400000</v>
      </c>
      <c r="S2290">
        <v>95860116</v>
      </c>
      <c r="T2290">
        <f t="shared" si="108"/>
        <v>79460116</v>
      </c>
      <c r="U2290" s="54">
        <f t="shared" si="106"/>
        <v>79460116</v>
      </c>
      <c r="V2290" s="24" t="str">
        <f t="shared" si="107"/>
        <v>NA</v>
      </c>
      <c r="W2290">
        <v>8</v>
      </c>
    </row>
    <row r="2291" spans="17:23" x14ac:dyDescent="0.3">
      <c r="Q2291" t="s">
        <v>8397</v>
      </c>
      <c r="R2291">
        <v>16000000</v>
      </c>
      <c r="S2291">
        <v>127175354</v>
      </c>
      <c r="T2291">
        <f t="shared" si="108"/>
        <v>111175354</v>
      </c>
      <c r="U2291" s="54">
        <f t="shared" si="106"/>
        <v>111175354</v>
      </c>
      <c r="V2291" s="24" t="str">
        <f t="shared" si="107"/>
        <v>NA</v>
      </c>
      <c r="W2291">
        <v>7.3</v>
      </c>
    </row>
    <row r="2292" spans="17:23" x14ac:dyDescent="0.3">
      <c r="Q2292" t="s">
        <v>8400</v>
      </c>
      <c r="R2292">
        <v>16000000</v>
      </c>
      <c r="S2292">
        <v>92823600</v>
      </c>
      <c r="T2292">
        <f t="shared" si="108"/>
        <v>76823600</v>
      </c>
      <c r="U2292" s="54">
        <f t="shared" si="106"/>
        <v>76823600</v>
      </c>
      <c r="V2292" s="24" t="str">
        <f t="shared" si="107"/>
        <v>NA</v>
      </c>
      <c r="W2292">
        <v>7.6</v>
      </c>
    </row>
    <row r="2293" spans="17:23" x14ac:dyDescent="0.3">
      <c r="Q2293" t="s">
        <v>8405</v>
      </c>
      <c r="R2293">
        <v>16000000</v>
      </c>
      <c r="S2293">
        <v>54000000</v>
      </c>
      <c r="T2293">
        <f t="shared" si="108"/>
        <v>38000000</v>
      </c>
      <c r="U2293" s="54">
        <f t="shared" si="106"/>
        <v>38000000</v>
      </c>
      <c r="V2293" s="24" t="str">
        <f t="shared" si="107"/>
        <v>NA</v>
      </c>
      <c r="W2293">
        <v>7.8</v>
      </c>
    </row>
    <row r="2294" spans="17:23" x14ac:dyDescent="0.3">
      <c r="Q2294" t="s">
        <v>8409</v>
      </c>
      <c r="R2294">
        <v>15600000</v>
      </c>
      <c r="S2294">
        <v>68525609</v>
      </c>
      <c r="T2294">
        <f t="shared" si="108"/>
        <v>52925609</v>
      </c>
      <c r="U2294" s="54">
        <f t="shared" si="106"/>
        <v>52925609</v>
      </c>
      <c r="V2294" s="24" t="str">
        <f t="shared" si="107"/>
        <v>NA</v>
      </c>
      <c r="W2294">
        <v>6.5</v>
      </c>
    </row>
    <row r="2295" spans="17:23" x14ac:dyDescent="0.3">
      <c r="Q2295" t="s">
        <v>8411</v>
      </c>
      <c r="R2295">
        <v>16000000</v>
      </c>
      <c r="S2295">
        <v>52885587</v>
      </c>
      <c r="T2295">
        <f t="shared" si="108"/>
        <v>36885587</v>
      </c>
      <c r="U2295" s="54">
        <f t="shared" si="106"/>
        <v>36885587</v>
      </c>
      <c r="V2295" s="24" t="str">
        <f t="shared" si="107"/>
        <v>NA</v>
      </c>
      <c r="W2295">
        <v>6.4</v>
      </c>
    </row>
    <row r="2296" spans="17:23" x14ac:dyDescent="0.3">
      <c r="Q2296" t="s">
        <v>8415</v>
      </c>
      <c r="R2296">
        <v>15000000</v>
      </c>
      <c r="S2296">
        <v>44667095</v>
      </c>
      <c r="T2296">
        <f t="shared" si="108"/>
        <v>29667095</v>
      </c>
      <c r="U2296" s="54">
        <f t="shared" si="106"/>
        <v>29667095</v>
      </c>
      <c r="V2296" s="24" t="str">
        <f t="shared" si="107"/>
        <v>NA</v>
      </c>
      <c r="W2296">
        <v>8</v>
      </c>
    </row>
    <row r="2297" spans="17:23" x14ac:dyDescent="0.3">
      <c r="Q2297" t="s">
        <v>8418</v>
      </c>
      <c r="R2297">
        <v>16000000</v>
      </c>
      <c r="S2297">
        <v>42638165</v>
      </c>
      <c r="T2297">
        <f t="shared" si="108"/>
        <v>26638165</v>
      </c>
      <c r="U2297" s="54">
        <f t="shared" si="106"/>
        <v>26638165</v>
      </c>
      <c r="V2297" s="24" t="str">
        <f t="shared" si="107"/>
        <v>NA</v>
      </c>
      <c r="W2297">
        <v>4.8</v>
      </c>
    </row>
    <row r="2298" spans="17:23" x14ac:dyDescent="0.3">
      <c r="Q2298" t="s">
        <v>8421</v>
      </c>
      <c r="R2298">
        <v>16000000</v>
      </c>
      <c r="S2298">
        <v>45507053</v>
      </c>
      <c r="T2298">
        <f t="shared" si="108"/>
        <v>29507053</v>
      </c>
      <c r="U2298" s="54">
        <f t="shared" si="106"/>
        <v>29507053</v>
      </c>
      <c r="V2298" s="24" t="str">
        <f t="shared" si="107"/>
        <v>NA</v>
      </c>
      <c r="W2298">
        <v>7.8</v>
      </c>
    </row>
    <row r="2299" spans="17:23" x14ac:dyDescent="0.3">
      <c r="Q2299" t="s">
        <v>8423</v>
      </c>
      <c r="R2299">
        <v>16000000</v>
      </c>
      <c r="S2299">
        <v>39511038</v>
      </c>
      <c r="T2299">
        <f t="shared" si="108"/>
        <v>23511038</v>
      </c>
      <c r="U2299" s="54">
        <f t="shared" si="106"/>
        <v>23511038</v>
      </c>
      <c r="V2299" s="24" t="str">
        <f t="shared" si="107"/>
        <v>NA</v>
      </c>
      <c r="W2299">
        <v>5.9</v>
      </c>
    </row>
    <row r="2300" spans="17:23" x14ac:dyDescent="0.3">
      <c r="Q2300" t="s">
        <v>8425</v>
      </c>
      <c r="R2300">
        <v>18500000</v>
      </c>
      <c r="S2300">
        <v>6462576</v>
      </c>
      <c r="T2300">
        <f t="shared" si="108"/>
        <v>-12037424</v>
      </c>
      <c r="U2300" s="54" t="str">
        <f t="shared" si="106"/>
        <v>NA</v>
      </c>
      <c r="V2300" s="24">
        <f t="shared" si="107"/>
        <v>-12037424</v>
      </c>
      <c r="W2300">
        <v>5.4</v>
      </c>
    </row>
    <row r="2301" spans="17:23" x14ac:dyDescent="0.3">
      <c r="Q2301" t="s">
        <v>8431</v>
      </c>
      <c r="R2301">
        <v>16000000</v>
      </c>
      <c r="S2301">
        <v>40363530</v>
      </c>
      <c r="T2301">
        <f t="shared" si="108"/>
        <v>24363530</v>
      </c>
      <c r="U2301" s="54">
        <f t="shared" si="106"/>
        <v>24363530</v>
      </c>
      <c r="V2301" s="24" t="str">
        <f t="shared" si="107"/>
        <v>NA</v>
      </c>
      <c r="W2301">
        <v>3.3</v>
      </c>
    </row>
    <row r="2302" spans="17:23" x14ac:dyDescent="0.3">
      <c r="Q2302" t="s">
        <v>8434</v>
      </c>
      <c r="R2302">
        <v>13500000</v>
      </c>
      <c r="S2302">
        <v>37623143</v>
      </c>
      <c r="T2302">
        <f t="shared" si="108"/>
        <v>24123143</v>
      </c>
      <c r="U2302" s="54">
        <f t="shared" si="106"/>
        <v>24123143</v>
      </c>
      <c r="V2302" s="24" t="str">
        <f t="shared" si="107"/>
        <v>NA</v>
      </c>
      <c r="W2302">
        <v>8.1999999999999993</v>
      </c>
    </row>
    <row r="2303" spans="17:23" x14ac:dyDescent="0.3">
      <c r="Q2303" t="s">
        <v>8439</v>
      </c>
      <c r="R2303">
        <v>35000000</v>
      </c>
      <c r="S2303">
        <v>33357476</v>
      </c>
      <c r="T2303">
        <f t="shared" si="108"/>
        <v>-1642524</v>
      </c>
      <c r="U2303" s="54" t="str">
        <f t="shared" si="106"/>
        <v>NA</v>
      </c>
      <c r="V2303" s="24">
        <f t="shared" si="107"/>
        <v>-1642524</v>
      </c>
      <c r="W2303">
        <v>5.4</v>
      </c>
    </row>
    <row r="2304" spans="17:23" x14ac:dyDescent="0.3">
      <c r="Q2304" t="s">
        <v>8441</v>
      </c>
      <c r="R2304">
        <v>16000000</v>
      </c>
      <c r="S2304">
        <v>28734552</v>
      </c>
      <c r="T2304">
        <f t="shared" si="108"/>
        <v>12734552</v>
      </c>
      <c r="U2304" s="54">
        <f t="shared" si="106"/>
        <v>12734552</v>
      </c>
      <c r="V2304" s="24" t="str">
        <f t="shared" si="107"/>
        <v>NA</v>
      </c>
      <c r="W2304">
        <v>6.4</v>
      </c>
    </row>
    <row r="2305" spans="17:23" x14ac:dyDescent="0.3">
      <c r="Q2305" t="s">
        <v>8444</v>
      </c>
      <c r="R2305">
        <v>16000000</v>
      </c>
      <c r="S2305">
        <v>37300107</v>
      </c>
      <c r="T2305">
        <f t="shared" si="108"/>
        <v>21300107</v>
      </c>
      <c r="U2305" s="54">
        <f t="shared" si="106"/>
        <v>21300107</v>
      </c>
      <c r="V2305" s="24" t="str">
        <f t="shared" si="107"/>
        <v>NA</v>
      </c>
      <c r="W2305">
        <v>4.8</v>
      </c>
    </row>
    <row r="2306" spans="17:23" x14ac:dyDescent="0.3">
      <c r="Q2306" t="s">
        <v>8447</v>
      </c>
      <c r="R2306">
        <v>17700000</v>
      </c>
      <c r="S2306">
        <v>27087695</v>
      </c>
      <c r="T2306">
        <f t="shared" si="108"/>
        <v>9387695</v>
      </c>
      <c r="U2306" s="54">
        <f t="shared" si="106"/>
        <v>9387695</v>
      </c>
      <c r="V2306" s="24" t="str">
        <f t="shared" si="107"/>
        <v>NA</v>
      </c>
      <c r="W2306">
        <v>5.9</v>
      </c>
    </row>
    <row r="2307" spans="17:23" x14ac:dyDescent="0.3">
      <c r="Q2307" t="s">
        <v>8449</v>
      </c>
      <c r="R2307">
        <v>15000000</v>
      </c>
      <c r="S2307">
        <v>30102717</v>
      </c>
      <c r="T2307">
        <f t="shared" si="108"/>
        <v>15102717</v>
      </c>
      <c r="U2307" s="54">
        <f t="shared" ref="U2307:U2370" si="109">IF(T2307&gt;0,T2307,"NA")</f>
        <v>15102717</v>
      </c>
      <c r="V2307" s="24" t="str">
        <f t="shared" ref="V2307:V2370" si="110">IF(T2307&lt;0,T2307,"NA")</f>
        <v>NA</v>
      </c>
      <c r="W2307">
        <v>5.5</v>
      </c>
    </row>
    <row r="2308" spans="17:23" x14ac:dyDescent="0.3">
      <c r="Q2308" t="s">
        <v>8455</v>
      </c>
      <c r="R2308">
        <v>8000000</v>
      </c>
      <c r="S2308">
        <v>23618786</v>
      </c>
      <c r="T2308">
        <f t="shared" ref="T2308:T2371" si="111">S2308-R2308</f>
        <v>15618786</v>
      </c>
      <c r="U2308" s="54">
        <f t="shared" si="109"/>
        <v>15618786</v>
      </c>
      <c r="V2308" s="24" t="str">
        <f t="shared" si="110"/>
        <v>NA</v>
      </c>
      <c r="W2308">
        <v>7.9</v>
      </c>
    </row>
    <row r="2309" spans="17:23" x14ac:dyDescent="0.3">
      <c r="Q2309" t="s">
        <v>8459</v>
      </c>
      <c r="R2309">
        <v>16500000</v>
      </c>
      <c r="S2309">
        <v>26896744</v>
      </c>
      <c r="T2309">
        <f t="shared" si="111"/>
        <v>10396744</v>
      </c>
      <c r="U2309" s="54">
        <f t="shared" si="109"/>
        <v>10396744</v>
      </c>
      <c r="V2309" s="24" t="str">
        <f t="shared" si="110"/>
        <v>NA</v>
      </c>
      <c r="W2309">
        <v>4.9000000000000004</v>
      </c>
    </row>
    <row r="2310" spans="17:23" x14ac:dyDescent="0.3">
      <c r="Q2310" t="s">
        <v>8462</v>
      </c>
      <c r="R2310">
        <v>15500000</v>
      </c>
      <c r="S2310">
        <v>23213577</v>
      </c>
      <c r="T2310">
        <f t="shared" si="111"/>
        <v>7713577</v>
      </c>
      <c r="U2310" s="54">
        <f t="shared" si="109"/>
        <v>7713577</v>
      </c>
      <c r="V2310" s="24" t="str">
        <f t="shared" si="110"/>
        <v>NA</v>
      </c>
      <c r="W2310">
        <v>7.2</v>
      </c>
    </row>
    <row r="2311" spans="17:23" x14ac:dyDescent="0.3">
      <c r="Q2311" t="s">
        <v>8464</v>
      </c>
      <c r="R2311">
        <v>16000000</v>
      </c>
      <c r="S2311">
        <v>20627372</v>
      </c>
      <c r="T2311">
        <f t="shared" si="111"/>
        <v>4627372</v>
      </c>
      <c r="U2311" s="54">
        <f t="shared" si="109"/>
        <v>4627372</v>
      </c>
      <c r="V2311" s="24" t="str">
        <f t="shared" si="110"/>
        <v>NA</v>
      </c>
      <c r="W2311">
        <v>5.3</v>
      </c>
    </row>
    <row r="2312" spans="17:23" x14ac:dyDescent="0.3">
      <c r="Q2312" t="s">
        <v>8468</v>
      </c>
      <c r="R2312">
        <v>16000000</v>
      </c>
      <c r="S2312">
        <v>16346122</v>
      </c>
      <c r="T2312">
        <f t="shared" si="111"/>
        <v>346122</v>
      </c>
      <c r="U2312" s="54">
        <f t="shared" si="109"/>
        <v>346122</v>
      </c>
      <c r="V2312" s="24" t="str">
        <f t="shared" si="110"/>
        <v>NA</v>
      </c>
      <c r="W2312">
        <v>7.2</v>
      </c>
    </row>
    <row r="2313" spans="17:23" x14ac:dyDescent="0.3">
      <c r="Q2313" t="s">
        <v>8472</v>
      </c>
      <c r="R2313">
        <v>16000000</v>
      </c>
      <c r="S2313">
        <v>16204793</v>
      </c>
      <c r="T2313">
        <f t="shared" si="111"/>
        <v>204793</v>
      </c>
      <c r="U2313" s="54">
        <f t="shared" si="109"/>
        <v>204793</v>
      </c>
      <c r="V2313" s="24" t="str">
        <f t="shared" si="110"/>
        <v>NA</v>
      </c>
      <c r="W2313">
        <v>5.0999999999999996</v>
      </c>
    </row>
    <row r="2314" spans="17:23" x14ac:dyDescent="0.3">
      <c r="Q2314" t="s">
        <v>8475</v>
      </c>
      <c r="R2314">
        <v>16000000</v>
      </c>
      <c r="S2314">
        <v>15427192</v>
      </c>
      <c r="T2314">
        <f t="shared" si="111"/>
        <v>-572808</v>
      </c>
      <c r="U2314" s="54" t="str">
        <f t="shared" si="109"/>
        <v>NA</v>
      </c>
      <c r="V2314" s="24">
        <f t="shared" si="110"/>
        <v>-572808</v>
      </c>
      <c r="W2314">
        <v>5.6</v>
      </c>
    </row>
    <row r="2315" spans="17:23" x14ac:dyDescent="0.3">
      <c r="Q2315" t="s">
        <v>8478</v>
      </c>
      <c r="R2315">
        <v>16000000</v>
      </c>
      <c r="S2315">
        <v>14792779</v>
      </c>
      <c r="T2315">
        <f t="shared" si="111"/>
        <v>-1207221</v>
      </c>
      <c r="U2315" s="54" t="str">
        <f t="shared" si="109"/>
        <v>NA</v>
      </c>
      <c r="V2315" s="24">
        <f t="shared" si="110"/>
        <v>-1207221</v>
      </c>
      <c r="W2315">
        <v>7.6</v>
      </c>
    </row>
    <row r="2316" spans="17:23" x14ac:dyDescent="0.3">
      <c r="Q2316" t="s">
        <v>8481</v>
      </c>
      <c r="R2316">
        <v>16000000</v>
      </c>
      <c r="S2316">
        <v>19057024</v>
      </c>
      <c r="T2316">
        <f t="shared" si="111"/>
        <v>3057024</v>
      </c>
      <c r="U2316" s="54">
        <f t="shared" si="109"/>
        <v>3057024</v>
      </c>
      <c r="V2316" s="24" t="str">
        <f t="shared" si="110"/>
        <v>NA</v>
      </c>
      <c r="W2316">
        <v>7.2</v>
      </c>
    </row>
    <row r="2317" spans="17:23" x14ac:dyDescent="0.3">
      <c r="Q2317" t="s">
        <v>8485</v>
      </c>
      <c r="R2317">
        <v>16000000</v>
      </c>
      <c r="S2317">
        <v>14108518</v>
      </c>
      <c r="T2317">
        <f t="shared" si="111"/>
        <v>-1891482</v>
      </c>
      <c r="U2317" s="54" t="str">
        <f t="shared" si="109"/>
        <v>NA</v>
      </c>
      <c r="V2317" s="24">
        <f t="shared" si="110"/>
        <v>-1891482</v>
      </c>
      <c r="W2317">
        <v>5.7</v>
      </c>
    </row>
    <row r="2318" spans="17:23" x14ac:dyDescent="0.3">
      <c r="Q2318" t="s">
        <v>8490</v>
      </c>
      <c r="R2318">
        <v>20000000</v>
      </c>
      <c r="S2318">
        <v>13854000</v>
      </c>
      <c r="T2318">
        <f t="shared" si="111"/>
        <v>-6146000</v>
      </c>
      <c r="U2318" s="54" t="str">
        <f t="shared" si="109"/>
        <v>NA</v>
      </c>
      <c r="V2318" s="24">
        <f t="shared" si="110"/>
        <v>-6146000</v>
      </c>
      <c r="W2318">
        <v>5.2</v>
      </c>
    </row>
    <row r="2319" spans="17:23" x14ac:dyDescent="0.3">
      <c r="Q2319" t="s">
        <v>8492</v>
      </c>
      <c r="R2319">
        <v>26000000</v>
      </c>
      <c r="S2319">
        <v>77324422</v>
      </c>
      <c r="T2319">
        <f t="shared" si="111"/>
        <v>51324422</v>
      </c>
      <c r="U2319" s="54">
        <f t="shared" si="109"/>
        <v>51324422</v>
      </c>
      <c r="V2319" s="24" t="str">
        <f t="shared" si="110"/>
        <v>NA</v>
      </c>
      <c r="W2319">
        <v>7.7</v>
      </c>
    </row>
    <row r="2320" spans="17:23" x14ac:dyDescent="0.3">
      <c r="Q2320" t="s">
        <v>8494</v>
      </c>
      <c r="R2320">
        <v>16000000</v>
      </c>
      <c r="S2320">
        <v>15500000</v>
      </c>
      <c r="T2320">
        <f t="shared" si="111"/>
        <v>-500000</v>
      </c>
      <c r="U2320" s="54" t="str">
        <f t="shared" si="109"/>
        <v>NA</v>
      </c>
      <c r="V2320" s="24">
        <f t="shared" si="110"/>
        <v>-500000</v>
      </c>
      <c r="W2320">
        <v>7</v>
      </c>
    </row>
    <row r="2321" spans="17:23" x14ac:dyDescent="0.3">
      <c r="Q2321" t="s">
        <v>8498</v>
      </c>
      <c r="R2321">
        <v>15000000</v>
      </c>
      <c r="S2321">
        <v>4734235</v>
      </c>
      <c r="T2321">
        <f t="shared" si="111"/>
        <v>-10265765</v>
      </c>
      <c r="U2321" s="54" t="str">
        <f t="shared" si="109"/>
        <v>NA</v>
      </c>
      <c r="V2321" s="24">
        <f t="shared" si="110"/>
        <v>-10265765</v>
      </c>
      <c r="W2321">
        <v>6</v>
      </c>
    </row>
    <row r="2322" spans="17:23" x14ac:dyDescent="0.3">
      <c r="Q2322" t="s">
        <v>8501</v>
      </c>
      <c r="R2322">
        <v>16000000</v>
      </c>
      <c r="S2322">
        <v>4839383</v>
      </c>
      <c r="T2322">
        <f t="shared" si="111"/>
        <v>-11160617</v>
      </c>
      <c r="U2322" s="54" t="str">
        <f t="shared" si="109"/>
        <v>NA</v>
      </c>
      <c r="V2322" s="24">
        <f t="shared" si="110"/>
        <v>-11160617</v>
      </c>
      <c r="W2322">
        <v>6.6</v>
      </c>
    </row>
    <row r="2323" spans="17:23" x14ac:dyDescent="0.3">
      <c r="Q2323" t="s">
        <v>8503</v>
      </c>
      <c r="R2323">
        <v>15000000</v>
      </c>
      <c r="S2323">
        <v>4193025</v>
      </c>
      <c r="T2323">
        <f t="shared" si="111"/>
        <v>-10806975</v>
      </c>
      <c r="U2323" s="54" t="str">
        <f t="shared" si="109"/>
        <v>NA</v>
      </c>
      <c r="V2323" s="24">
        <f t="shared" si="110"/>
        <v>-10806975</v>
      </c>
      <c r="W2323">
        <v>6.8</v>
      </c>
    </row>
    <row r="2324" spans="17:23" x14ac:dyDescent="0.3">
      <c r="Q2324" t="s">
        <v>8507</v>
      </c>
      <c r="R2324">
        <v>16000000</v>
      </c>
      <c r="S2324">
        <v>5900000</v>
      </c>
      <c r="T2324">
        <f t="shared" si="111"/>
        <v>-10100000</v>
      </c>
      <c r="U2324" s="54" t="str">
        <f t="shared" si="109"/>
        <v>NA</v>
      </c>
      <c r="V2324" s="24">
        <f t="shared" si="110"/>
        <v>-10100000</v>
      </c>
      <c r="W2324">
        <v>7.2</v>
      </c>
    </row>
    <row r="2325" spans="17:23" x14ac:dyDescent="0.3">
      <c r="Q2325" t="s">
        <v>8510</v>
      </c>
      <c r="R2325">
        <v>16000000</v>
      </c>
      <c r="S2325">
        <v>2849142</v>
      </c>
      <c r="T2325">
        <f t="shared" si="111"/>
        <v>-13150858</v>
      </c>
      <c r="U2325" s="54" t="str">
        <f t="shared" si="109"/>
        <v>NA</v>
      </c>
      <c r="V2325" s="24">
        <f t="shared" si="110"/>
        <v>-13150858</v>
      </c>
      <c r="W2325">
        <v>7.2</v>
      </c>
    </row>
    <row r="2326" spans="17:23" x14ac:dyDescent="0.3">
      <c r="Q2326" t="s">
        <v>8514</v>
      </c>
      <c r="R2326">
        <v>16000000</v>
      </c>
      <c r="S2326">
        <v>1686429</v>
      </c>
      <c r="T2326">
        <f t="shared" si="111"/>
        <v>-14313571</v>
      </c>
      <c r="U2326" s="54" t="str">
        <f t="shared" si="109"/>
        <v>NA</v>
      </c>
      <c r="V2326" s="24">
        <f t="shared" si="110"/>
        <v>-14313571</v>
      </c>
      <c r="W2326">
        <v>2.8</v>
      </c>
    </row>
    <row r="2327" spans="17:23" x14ac:dyDescent="0.3">
      <c r="Q2327" t="s">
        <v>8517</v>
      </c>
      <c r="R2327">
        <v>16000000</v>
      </c>
      <c r="S2327">
        <v>1984743</v>
      </c>
      <c r="T2327">
        <f t="shared" si="111"/>
        <v>-14015257</v>
      </c>
      <c r="U2327" s="54" t="str">
        <f t="shared" si="109"/>
        <v>NA</v>
      </c>
      <c r="V2327" s="24">
        <f t="shared" si="110"/>
        <v>-14015257</v>
      </c>
      <c r="W2327">
        <v>6.6</v>
      </c>
    </row>
    <row r="2328" spans="17:23" x14ac:dyDescent="0.3">
      <c r="Q2328" t="s">
        <v>8520</v>
      </c>
      <c r="R2328">
        <v>16000000</v>
      </c>
      <c r="S2328">
        <v>1666262</v>
      </c>
      <c r="T2328">
        <f t="shared" si="111"/>
        <v>-14333738</v>
      </c>
      <c r="U2328" s="54" t="str">
        <f t="shared" si="109"/>
        <v>NA</v>
      </c>
      <c r="V2328" s="24">
        <f t="shared" si="110"/>
        <v>-14333738</v>
      </c>
      <c r="W2328">
        <v>6.7</v>
      </c>
    </row>
    <row r="2329" spans="17:23" x14ac:dyDescent="0.3">
      <c r="Q2329" t="s">
        <v>8524</v>
      </c>
      <c r="R2329">
        <v>20000000</v>
      </c>
      <c r="S2329">
        <v>2319187</v>
      </c>
      <c r="T2329">
        <f t="shared" si="111"/>
        <v>-17680813</v>
      </c>
      <c r="U2329" s="54" t="str">
        <f t="shared" si="109"/>
        <v>NA</v>
      </c>
      <c r="V2329" s="24">
        <f t="shared" si="110"/>
        <v>-17680813</v>
      </c>
      <c r="W2329">
        <v>7</v>
      </c>
    </row>
    <row r="2330" spans="17:23" x14ac:dyDescent="0.3">
      <c r="Q2330" t="s">
        <v>8527</v>
      </c>
      <c r="R2330">
        <v>16000000</v>
      </c>
      <c r="S2330">
        <v>13922211</v>
      </c>
      <c r="T2330">
        <f t="shared" si="111"/>
        <v>-2077789</v>
      </c>
      <c r="U2330" s="54" t="str">
        <f t="shared" si="109"/>
        <v>NA</v>
      </c>
      <c r="V2330" s="24">
        <f t="shared" si="110"/>
        <v>-2077789</v>
      </c>
      <c r="W2330">
        <v>4.4000000000000004</v>
      </c>
    </row>
    <row r="2331" spans="17:23" x14ac:dyDescent="0.3">
      <c r="Q2331" t="s">
        <v>8530</v>
      </c>
      <c r="R2331">
        <v>15000000</v>
      </c>
      <c r="S2331">
        <v>23091</v>
      </c>
      <c r="T2331">
        <f t="shared" si="111"/>
        <v>-14976909</v>
      </c>
      <c r="U2331" s="54" t="str">
        <f t="shared" si="109"/>
        <v>NA</v>
      </c>
      <c r="V2331" s="24">
        <f t="shared" si="110"/>
        <v>-14976909</v>
      </c>
      <c r="W2331">
        <v>6.2</v>
      </c>
    </row>
    <row r="2332" spans="17:23" x14ac:dyDescent="0.3">
      <c r="Q2332" t="s">
        <v>8534</v>
      </c>
      <c r="R2332">
        <v>13000000</v>
      </c>
      <c r="S2332">
        <v>336467</v>
      </c>
      <c r="T2332">
        <f t="shared" si="111"/>
        <v>-12663533</v>
      </c>
      <c r="U2332" s="54" t="str">
        <f t="shared" si="109"/>
        <v>NA</v>
      </c>
      <c r="V2332" s="24">
        <f t="shared" si="110"/>
        <v>-12663533</v>
      </c>
      <c r="W2332">
        <v>7.3</v>
      </c>
    </row>
    <row r="2333" spans="17:23" x14ac:dyDescent="0.3">
      <c r="Q2333" t="s">
        <v>8539</v>
      </c>
      <c r="R2333">
        <v>16000000</v>
      </c>
      <c r="S2333">
        <v>2964</v>
      </c>
      <c r="T2333">
        <f t="shared" si="111"/>
        <v>-15997036</v>
      </c>
      <c r="U2333" s="54" t="str">
        <f t="shared" si="109"/>
        <v>NA</v>
      </c>
      <c r="V2333" s="24">
        <f t="shared" si="110"/>
        <v>-15997036</v>
      </c>
      <c r="W2333">
        <v>5.0999999999999996</v>
      </c>
    </row>
    <row r="2334" spans="17:23" x14ac:dyDescent="0.3">
      <c r="Q2334" t="s">
        <v>8543</v>
      </c>
      <c r="R2334">
        <v>16000000</v>
      </c>
      <c r="S2334">
        <v>2428883</v>
      </c>
      <c r="T2334">
        <f t="shared" si="111"/>
        <v>-13571117</v>
      </c>
      <c r="U2334" s="54" t="str">
        <f t="shared" si="109"/>
        <v>NA</v>
      </c>
      <c r="V2334" s="24">
        <f t="shared" si="110"/>
        <v>-13571117</v>
      </c>
      <c r="W2334">
        <v>6.6</v>
      </c>
    </row>
    <row r="2335" spans="17:23" x14ac:dyDescent="0.3">
      <c r="Q2335" t="s">
        <v>8546</v>
      </c>
      <c r="R2335">
        <v>15600000</v>
      </c>
      <c r="S2335">
        <v>13571817</v>
      </c>
      <c r="T2335">
        <f t="shared" si="111"/>
        <v>-2028183</v>
      </c>
      <c r="U2335" s="54" t="str">
        <f t="shared" si="109"/>
        <v>NA</v>
      </c>
      <c r="V2335" s="24">
        <f t="shared" si="110"/>
        <v>-2028183</v>
      </c>
      <c r="W2335">
        <v>4.5</v>
      </c>
    </row>
    <row r="2336" spans="17:23" x14ac:dyDescent="0.3">
      <c r="Q2336" t="s">
        <v>8549</v>
      </c>
      <c r="R2336">
        <v>15500000</v>
      </c>
      <c r="S2336">
        <v>1181197</v>
      </c>
      <c r="T2336">
        <f t="shared" si="111"/>
        <v>-14318803</v>
      </c>
      <c r="U2336" s="54" t="str">
        <f t="shared" si="109"/>
        <v>NA</v>
      </c>
      <c r="V2336" s="24">
        <f t="shared" si="110"/>
        <v>-14318803</v>
      </c>
      <c r="W2336">
        <v>5.9</v>
      </c>
    </row>
    <row r="2337" spans="17:23" x14ac:dyDescent="0.3">
      <c r="Q2337" t="s">
        <v>8552</v>
      </c>
      <c r="R2337">
        <v>15300000</v>
      </c>
      <c r="S2337">
        <v>81525</v>
      </c>
      <c r="T2337">
        <f t="shared" si="111"/>
        <v>-15218475</v>
      </c>
      <c r="U2337" s="54" t="str">
        <f t="shared" si="109"/>
        <v>NA</v>
      </c>
      <c r="V2337" s="24">
        <f t="shared" si="110"/>
        <v>-15218475</v>
      </c>
      <c r="W2337">
        <v>6.6</v>
      </c>
    </row>
    <row r="2338" spans="17:23" x14ac:dyDescent="0.3">
      <c r="Q2338" t="s">
        <v>8558</v>
      </c>
      <c r="R2338">
        <v>15500000</v>
      </c>
      <c r="S2338">
        <v>7774730</v>
      </c>
      <c r="T2338">
        <f t="shared" si="111"/>
        <v>-7725270</v>
      </c>
      <c r="U2338" s="54" t="str">
        <f t="shared" si="109"/>
        <v>NA</v>
      </c>
      <c r="V2338" s="24">
        <f t="shared" si="110"/>
        <v>-7725270</v>
      </c>
      <c r="W2338">
        <v>6.5</v>
      </c>
    </row>
    <row r="2339" spans="17:23" x14ac:dyDescent="0.3">
      <c r="Q2339" t="s">
        <v>8561</v>
      </c>
      <c r="R2339">
        <v>14000000</v>
      </c>
      <c r="S2339">
        <v>234760500</v>
      </c>
      <c r="T2339">
        <f t="shared" si="111"/>
        <v>220760500</v>
      </c>
      <c r="U2339" s="54">
        <f t="shared" si="109"/>
        <v>220760500</v>
      </c>
      <c r="V2339" s="24" t="str">
        <f t="shared" si="110"/>
        <v>NA</v>
      </c>
      <c r="W2339">
        <v>7.3</v>
      </c>
    </row>
    <row r="2340" spans="17:23" x14ac:dyDescent="0.3">
      <c r="Q2340" t="s">
        <v>8563</v>
      </c>
      <c r="R2340">
        <v>18000000</v>
      </c>
      <c r="S2340">
        <v>285761243</v>
      </c>
      <c r="T2340">
        <f t="shared" si="111"/>
        <v>267761243</v>
      </c>
      <c r="U2340" s="54">
        <f t="shared" si="109"/>
        <v>267761243</v>
      </c>
      <c r="V2340" s="24" t="str">
        <f t="shared" si="110"/>
        <v>NA</v>
      </c>
      <c r="W2340">
        <v>7.5</v>
      </c>
    </row>
    <row r="2341" spans="17:23" x14ac:dyDescent="0.3">
      <c r="Q2341" t="s">
        <v>8565</v>
      </c>
      <c r="R2341">
        <v>11000000</v>
      </c>
      <c r="S2341">
        <v>167780960</v>
      </c>
      <c r="T2341">
        <f t="shared" si="111"/>
        <v>156780960</v>
      </c>
      <c r="U2341" s="54">
        <f t="shared" si="109"/>
        <v>156780960</v>
      </c>
      <c r="V2341" s="24" t="str">
        <f t="shared" si="110"/>
        <v>NA</v>
      </c>
      <c r="W2341">
        <v>5.9</v>
      </c>
    </row>
    <row r="2342" spans="17:23" x14ac:dyDescent="0.3">
      <c r="Q2342" t="s">
        <v>8567</v>
      </c>
      <c r="R2342">
        <v>22000000</v>
      </c>
      <c r="S2342">
        <v>177200000</v>
      </c>
      <c r="T2342">
        <f t="shared" si="111"/>
        <v>155200000</v>
      </c>
      <c r="U2342" s="54">
        <f t="shared" si="109"/>
        <v>155200000</v>
      </c>
      <c r="V2342" s="24" t="str">
        <f t="shared" si="110"/>
        <v>NA</v>
      </c>
      <c r="W2342">
        <v>7.4</v>
      </c>
    </row>
    <row r="2343" spans="17:23" x14ac:dyDescent="0.3">
      <c r="Q2343" t="s">
        <v>8569</v>
      </c>
      <c r="R2343">
        <v>15000000</v>
      </c>
      <c r="S2343">
        <v>176781728</v>
      </c>
      <c r="T2343">
        <f t="shared" si="111"/>
        <v>161781728</v>
      </c>
      <c r="U2343" s="54">
        <f t="shared" si="109"/>
        <v>161781728</v>
      </c>
      <c r="V2343" s="24" t="str">
        <f t="shared" si="110"/>
        <v>NA</v>
      </c>
      <c r="W2343">
        <v>6.9</v>
      </c>
    </row>
    <row r="2344" spans="17:23" x14ac:dyDescent="0.3">
      <c r="Q2344" t="s">
        <v>8572</v>
      </c>
      <c r="R2344">
        <v>15000000</v>
      </c>
      <c r="S2344">
        <v>128067808</v>
      </c>
      <c r="T2344">
        <f t="shared" si="111"/>
        <v>113067808</v>
      </c>
      <c r="U2344" s="54">
        <f t="shared" si="109"/>
        <v>113067808</v>
      </c>
      <c r="V2344" s="24" t="str">
        <f t="shared" si="110"/>
        <v>NA</v>
      </c>
      <c r="W2344">
        <v>7.9</v>
      </c>
    </row>
    <row r="2345" spans="17:23" x14ac:dyDescent="0.3">
      <c r="Q2345" t="s">
        <v>8578</v>
      </c>
      <c r="R2345">
        <v>15000000</v>
      </c>
      <c r="S2345">
        <v>130058047</v>
      </c>
      <c r="T2345">
        <f t="shared" si="111"/>
        <v>115058047</v>
      </c>
      <c r="U2345" s="54">
        <f t="shared" si="109"/>
        <v>115058047</v>
      </c>
      <c r="V2345" s="24" t="str">
        <f t="shared" si="110"/>
        <v>NA</v>
      </c>
      <c r="W2345">
        <v>8.4</v>
      </c>
    </row>
    <row r="2346" spans="17:23" x14ac:dyDescent="0.3">
      <c r="Q2346" t="s">
        <v>8581</v>
      </c>
      <c r="R2346">
        <v>15000000</v>
      </c>
      <c r="S2346">
        <v>138795342</v>
      </c>
      <c r="T2346">
        <f t="shared" si="111"/>
        <v>123795342</v>
      </c>
      <c r="U2346" s="54">
        <f t="shared" si="109"/>
        <v>123795342</v>
      </c>
      <c r="V2346" s="24" t="str">
        <f t="shared" si="110"/>
        <v>NA</v>
      </c>
      <c r="W2346">
        <v>8</v>
      </c>
    </row>
    <row r="2347" spans="17:23" x14ac:dyDescent="0.3">
      <c r="Q2347" t="s">
        <v>8583</v>
      </c>
      <c r="R2347">
        <v>15000000</v>
      </c>
      <c r="S2347">
        <v>111936400</v>
      </c>
      <c r="T2347">
        <f t="shared" si="111"/>
        <v>96936400</v>
      </c>
      <c r="U2347" s="54">
        <f t="shared" si="109"/>
        <v>96936400</v>
      </c>
      <c r="V2347" s="24" t="str">
        <f t="shared" si="110"/>
        <v>NA</v>
      </c>
      <c r="W2347">
        <v>6</v>
      </c>
    </row>
    <row r="2348" spans="17:23" x14ac:dyDescent="0.3">
      <c r="Q2348" t="s">
        <v>8586</v>
      </c>
      <c r="R2348">
        <v>15500000</v>
      </c>
      <c r="S2348">
        <v>317040</v>
      </c>
      <c r="T2348">
        <f t="shared" si="111"/>
        <v>-15182960</v>
      </c>
      <c r="U2348" s="54" t="str">
        <f t="shared" si="109"/>
        <v>NA</v>
      </c>
      <c r="V2348" s="24">
        <f t="shared" si="110"/>
        <v>-15182960</v>
      </c>
      <c r="W2348">
        <v>6.8</v>
      </c>
    </row>
    <row r="2349" spans="17:23" x14ac:dyDescent="0.3">
      <c r="Q2349" t="s">
        <v>8589</v>
      </c>
      <c r="R2349">
        <v>15000000</v>
      </c>
      <c r="S2349">
        <v>94175854</v>
      </c>
      <c r="T2349">
        <f t="shared" si="111"/>
        <v>79175854</v>
      </c>
      <c r="U2349" s="54">
        <f t="shared" si="109"/>
        <v>79175854</v>
      </c>
      <c r="V2349" s="24" t="str">
        <f t="shared" si="110"/>
        <v>NA</v>
      </c>
      <c r="W2349">
        <v>7.8</v>
      </c>
    </row>
    <row r="2350" spans="17:23" x14ac:dyDescent="0.3">
      <c r="Q2350" t="s">
        <v>8592</v>
      </c>
      <c r="R2350">
        <v>14000000</v>
      </c>
      <c r="S2350">
        <v>91121452</v>
      </c>
      <c r="T2350">
        <f t="shared" si="111"/>
        <v>77121452</v>
      </c>
      <c r="U2350" s="54">
        <f t="shared" si="109"/>
        <v>77121452</v>
      </c>
      <c r="V2350" s="24" t="str">
        <f t="shared" si="110"/>
        <v>NA</v>
      </c>
      <c r="W2350">
        <v>8.1</v>
      </c>
    </row>
    <row r="2351" spans="17:23" x14ac:dyDescent="0.3">
      <c r="Q2351" t="s">
        <v>8596</v>
      </c>
      <c r="R2351">
        <v>10000000</v>
      </c>
      <c r="S2351">
        <v>69800000</v>
      </c>
      <c r="T2351">
        <f t="shared" si="111"/>
        <v>59800000</v>
      </c>
      <c r="U2351" s="54">
        <f t="shared" si="109"/>
        <v>59800000</v>
      </c>
      <c r="V2351" s="24" t="str">
        <f t="shared" si="110"/>
        <v>NA</v>
      </c>
      <c r="W2351">
        <v>6.1</v>
      </c>
    </row>
    <row r="2352" spans="17:23" x14ac:dyDescent="0.3">
      <c r="Q2352" t="s">
        <v>8598</v>
      </c>
      <c r="R2352">
        <v>15000000</v>
      </c>
      <c r="S2352">
        <v>64001297</v>
      </c>
      <c r="T2352">
        <f t="shared" si="111"/>
        <v>49001297</v>
      </c>
      <c r="U2352" s="54">
        <f t="shared" si="109"/>
        <v>49001297</v>
      </c>
      <c r="V2352" s="24" t="str">
        <f t="shared" si="110"/>
        <v>NA</v>
      </c>
      <c r="W2352">
        <v>6.2</v>
      </c>
    </row>
    <row r="2353" spans="17:23" x14ac:dyDescent="0.3">
      <c r="Q2353" t="s">
        <v>8600</v>
      </c>
      <c r="R2353">
        <v>20000000</v>
      </c>
      <c r="S2353">
        <v>71588220</v>
      </c>
      <c r="T2353">
        <f t="shared" si="111"/>
        <v>51588220</v>
      </c>
      <c r="U2353" s="54">
        <f t="shared" si="109"/>
        <v>51588220</v>
      </c>
      <c r="V2353" s="24" t="str">
        <f t="shared" si="110"/>
        <v>NA</v>
      </c>
      <c r="W2353">
        <v>6.2</v>
      </c>
    </row>
    <row r="2354" spans="17:23" x14ac:dyDescent="0.3">
      <c r="Q2354" t="s">
        <v>8605</v>
      </c>
      <c r="R2354">
        <v>15000000</v>
      </c>
      <c r="S2354">
        <v>61400000</v>
      </c>
      <c r="T2354">
        <f t="shared" si="111"/>
        <v>46400000</v>
      </c>
      <c r="U2354" s="54">
        <f t="shared" si="109"/>
        <v>46400000</v>
      </c>
      <c r="V2354" s="24" t="str">
        <f t="shared" si="110"/>
        <v>NA</v>
      </c>
      <c r="W2354">
        <v>7.4</v>
      </c>
    </row>
    <row r="2355" spans="17:23" x14ac:dyDescent="0.3">
      <c r="Q2355" t="s">
        <v>8607</v>
      </c>
      <c r="R2355">
        <v>15000000</v>
      </c>
      <c r="S2355">
        <v>101978840</v>
      </c>
      <c r="T2355">
        <f t="shared" si="111"/>
        <v>86978840</v>
      </c>
      <c r="U2355" s="54">
        <f t="shared" si="109"/>
        <v>86978840</v>
      </c>
      <c r="V2355" s="24" t="str">
        <f t="shared" si="110"/>
        <v>NA</v>
      </c>
      <c r="W2355">
        <v>6.6</v>
      </c>
    </row>
    <row r="2356" spans="17:23" x14ac:dyDescent="0.3">
      <c r="Q2356" t="s">
        <v>8612</v>
      </c>
      <c r="R2356">
        <v>9800000</v>
      </c>
      <c r="S2356">
        <v>56437947</v>
      </c>
      <c r="T2356">
        <f t="shared" si="111"/>
        <v>46637947</v>
      </c>
      <c r="U2356" s="54">
        <f t="shared" si="109"/>
        <v>46637947</v>
      </c>
      <c r="V2356" s="24" t="str">
        <f t="shared" si="110"/>
        <v>NA</v>
      </c>
      <c r="W2356">
        <v>7.3</v>
      </c>
    </row>
    <row r="2357" spans="17:23" x14ac:dyDescent="0.3">
      <c r="Q2357" t="s">
        <v>8615</v>
      </c>
      <c r="R2357">
        <v>15000000</v>
      </c>
      <c r="S2357">
        <v>73326666</v>
      </c>
      <c r="T2357">
        <f t="shared" si="111"/>
        <v>58326666</v>
      </c>
      <c r="U2357" s="54">
        <f t="shared" si="109"/>
        <v>58326666</v>
      </c>
      <c r="V2357" s="24" t="str">
        <f t="shared" si="110"/>
        <v>NA</v>
      </c>
      <c r="W2357">
        <v>7.5</v>
      </c>
    </row>
    <row r="2358" spans="17:23" x14ac:dyDescent="0.3">
      <c r="Q2358" t="s">
        <v>8618</v>
      </c>
      <c r="R2358">
        <v>15000000</v>
      </c>
      <c r="S2358">
        <v>55184721</v>
      </c>
      <c r="T2358">
        <f t="shared" si="111"/>
        <v>40184721</v>
      </c>
      <c r="U2358" s="54">
        <f t="shared" si="109"/>
        <v>40184721</v>
      </c>
      <c r="V2358" s="24" t="str">
        <f t="shared" si="110"/>
        <v>NA</v>
      </c>
      <c r="W2358">
        <v>5.6</v>
      </c>
    </row>
    <row r="2359" spans="17:23" x14ac:dyDescent="0.3">
      <c r="Q2359" t="s">
        <v>8621</v>
      </c>
      <c r="R2359">
        <v>15000000</v>
      </c>
      <c r="S2359">
        <v>50003300</v>
      </c>
      <c r="T2359">
        <f t="shared" si="111"/>
        <v>35003300</v>
      </c>
      <c r="U2359" s="54">
        <f t="shared" si="109"/>
        <v>35003300</v>
      </c>
      <c r="V2359" s="24" t="str">
        <f t="shared" si="110"/>
        <v>NA</v>
      </c>
      <c r="W2359">
        <v>7.3</v>
      </c>
    </row>
    <row r="2360" spans="17:23" x14ac:dyDescent="0.3">
      <c r="Q2360" t="s">
        <v>8624</v>
      </c>
      <c r="R2360">
        <v>17000000</v>
      </c>
      <c r="S2360">
        <v>54322273</v>
      </c>
      <c r="T2360">
        <f t="shared" si="111"/>
        <v>37322273</v>
      </c>
      <c r="U2360" s="54">
        <f t="shared" si="109"/>
        <v>37322273</v>
      </c>
      <c r="V2360" s="24" t="str">
        <f t="shared" si="110"/>
        <v>NA</v>
      </c>
      <c r="W2360">
        <v>6.4</v>
      </c>
    </row>
    <row r="2361" spans="17:23" x14ac:dyDescent="0.3">
      <c r="Q2361" t="s">
        <v>8628</v>
      </c>
      <c r="R2361">
        <v>15000000</v>
      </c>
      <c r="S2361">
        <v>47860214</v>
      </c>
      <c r="T2361">
        <f t="shared" si="111"/>
        <v>32860214</v>
      </c>
      <c r="U2361" s="54">
        <f t="shared" si="109"/>
        <v>32860214</v>
      </c>
      <c r="V2361" s="24" t="str">
        <f t="shared" si="110"/>
        <v>NA</v>
      </c>
      <c r="W2361">
        <v>5</v>
      </c>
    </row>
    <row r="2362" spans="17:23" x14ac:dyDescent="0.3">
      <c r="Q2362" t="s">
        <v>8631</v>
      </c>
      <c r="R2362">
        <v>15000000</v>
      </c>
      <c r="S2362">
        <v>47811275</v>
      </c>
      <c r="T2362">
        <f t="shared" si="111"/>
        <v>32811275</v>
      </c>
      <c r="U2362" s="54">
        <f t="shared" si="109"/>
        <v>32811275</v>
      </c>
      <c r="V2362" s="24" t="str">
        <f t="shared" si="110"/>
        <v>NA</v>
      </c>
      <c r="W2362">
        <v>5.4</v>
      </c>
    </row>
    <row r="2363" spans="17:23" x14ac:dyDescent="0.3">
      <c r="Q2363" t="s">
        <v>8634</v>
      </c>
      <c r="R2363">
        <v>15000000</v>
      </c>
      <c r="S2363">
        <v>43022524</v>
      </c>
      <c r="T2363">
        <f t="shared" si="111"/>
        <v>28022524</v>
      </c>
      <c r="U2363" s="54">
        <f t="shared" si="109"/>
        <v>28022524</v>
      </c>
      <c r="V2363" s="24" t="str">
        <f t="shared" si="110"/>
        <v>NA</v>
      </c>
      <c r="W2363">
        <v>7.1</v>
      </c>
    </row>
    <row r="2364" spans="17:23" x14ac:dyDescent="0.3">
      <c r="Q2364" t="s">
        <v>8636</v>
      </c>
      <c r="R2364">
        <v>17000000</v>
      </c>
      <c r="S2364">
        <v>42672630</v>
      </c>
      <c r="T2364">
        <f t="shared" si="111"/>
        <v>25672630</v>
      </c>
      <c r="U2364" s="54">
        <f t="shared" si="109"/>
        <v>25672630</v>
      </c>
      <c r="V2364" s="24" t="str">
        <f t="shared" si="110"/>
        <v>NA</v>
      </c>
      <c r="W2364">
        <v>5.3</v>
      </c>
    </row>
    <row r="2365" spans="17:23" x14ac:dyDescent="0.3">
      <c r="Q2365" t="s">
        <v>8641</v>
      </c>
      <c r="R2365">
        <v>15000000</v>
      </c>
      <c r="S2365">
        <v>42919096</v>
      </c>
      <c r="T2365">
        <f t="shared" si="111"/>
        <v>27919096</v>
      </c>
      <c r="U2365" s="54">
        <f t="shared" si="109"/>
        <v>27919096</v>
      </c>
      <c r="V2365" s="24" t="str">
        <f t="shared" si="110"/>
        <v>NA</v>
      </c>
      <c r="W2365">
        <v>6.5</v>
      </c>
    </row>
    <row r="2366" spans="17:23" x14ac:dyDescent="0.3">
      <c r="Q2366" t="s">
        <v>8644</v>
      </c>
      <c r="R2366">
        <v>15000000</v>
      </c>
      <c r="S2366">
        <v>42592530</v>
      </c>
      <c r="T2366">
        <f t="shared" si="111"/>
        <v>27592530</v>
      </c>
      <c r="U2366" s="54">
        <f t="shared" si="109"/>
        <v>27592530</v>
      </c>
      <c r="V2366" s="24" t="str">
        <f t="shared" si="110"/>
        <v>NA</v>
      </c>
      <c r="W2366">
        <v>6.2</v>
      </c>
    </row>
    <row r="2367" spans="17:23" x14ac:dyDescent="0.3">
      <c r="Q2367" t="s">
        <v>8648</v>
      </c>
      <c r="R2367">
        <v>15000000</v>
      </c>
      <c r="S2367">
        <v>40064955</v>
      </c>
      <c r="T2367">
        <f t="shared" si="111"/>
        <v>25064955</v>
      </c>
      <c r="U2367" s="54">
        <f t="shared" si="109"/>
        <v>25064955</v>
      </c>
      <c r="V2367" s="24" t="str">
        <f t="shared" si="110"/>
        <v>NA</v>
      </c>
      <c r="W2367">
        <v>6.4</v>
      </c>
    </row>
    <row r="2368" spans="17:23" x14ac:dyDescent="0.3">
      <c r="Q2368" t="s">
        <v>8650</v>
      </c>
      <c r="R2368">
        <v>10000000</v>
      </c>
      <c r="S2368">
        <v>44886089</v>
      </c>
      <c r="T2368">
        <f t="shared" si="111"/>
        <v>34886089</v>
      </c>
      <c r="U2368" s="54">
        <f t="shared" si="109"/>
        <v>34886089</v>
      </c>
      <c r="V2368" s="24" t="str">
        <f t="shared" si="110"/>
        <v>NA</v>
      </c>
      <c r="W2368">
        <v>6.9</v>
      </c>
    </row>
    <row r="2369" spans="17:23" x14ac:dyDescent="0.3">
      <c r="Q2369" t="s">
        <v>8652</v>
      </c>
      <c r="R2369">
        <v>16000000</v>
      </c>
      <c r="S2369">
        <v>37882551</v>
      </c>
      <c r="T2369">
        <f t="shared" si="111"/>
        <v>21882551</v>
      </c>
      <c r="U2369" s="54">
        <f t="shared" si="109"/>
        <v>21882551</v>
      </c>
      <c r="V2369" s="24" t="str">
        <f t="shared" si="110"/>
        <v>NA</v>
      </c>
      <c r="W2369">
        <v>5.7</v>
      </c>
    </row>
    <row r="2370" spans="17:23" x14ac:dyDescent="0.3">
      <c r="Q2370" t="s">
        <v>8656</v>
      </c>
      <c r="R2370">
        <v>7000000</v>
      </c>
      <c r="S2370">
        <v>40983001</v>
      </c>
      <c r="T2370">
        <f t="shared" si="111"/>
        <v>33983001</v>
      </c>
      <c r="U2370" s="54">
        <f t="shared" si="109"/>
        <v>33983001</v>
      </c>
      <c r="V2370" s="24" t="str">
        <f t="shared" si="110"/>
        <v>NA</v>
      </c>
      <c r="W2370">
        <v>7.7</v>
      </c>
    </row>
    <row r="2371" spans="17:23" x14ac:dyDescent="0.3">
      <c r="Q2371" t="s">
        <v>8658</v>
      </c>
      <c r="R2371">
        <v>15000000</v>
      </c>
      <c r="S2371">
        <v>35007180</v>
      </c>
      <c r="T2371">
        <f t="shared" si="111"/>
        <v>20007180</v>
      </c>
      <c r="U2371" s="54">
        <f t="shared" ref="U2371:U2434" si="112">IF(T2371&gt;0,T2371,"NA")</f>
        <v>20007180</v>
      </c>
      <c r="V2371" s="24" t="str">
        <f t="shared" ref="V2371:V2434" si="113">IF(T2371&lt;0,T2371,"NA")</f>
        <v>NA</v>
      </c>
      <c r="W2371">
        <v>5.6</v>
      </c>
    </row>
    <row r="2372" spans="17:23" x14ac:dyDescent="0.3">
      <c r="Q2372" t="s">
        <v>8661</v>
      </c>
      <c r="R2372">
        <v>15000000</v>
      </c>
      <c r="S2372">
        <v>35887263</v>
      </c>
      <c r="T2372">
        <f t="shared" ref="T2372:T2435" si="114">S2372-R2372</f>
        <v>20887263</v>
      </c>
      <c r="U2372" s="54">
        <f t="shared" si="112"/>
        <v>20887263</v>
      </c>
      <c r="V2372" s="24" t="str">
        <f t="shared" si="113"/>
        <v>NA</v>
      </c>
      <c r="W2372">
        <v>7.7</v>
      </c>
    </row>
    <row r="2373" spans="17:23" x14ac:dyDescent="0.3">
      <c r="Q2373" t="s">
        <v>8664</v>
      </c>
      <c r="R2373">
        <v>16000000</v>
      </c>
      <c r="S2373">
        <v>34308901</v>
      </c>
      <c r="T2373">
        <f t="shared" si="114"/>
        <v>18308901</v>
      </c>
      <c r="U2373" s="54">
        <f t="shared" si="112"/>
        <v>18308901</v>
      </c>
      <c r="V2373" s="24" t="str">
        <f t="shared" si="113"/>
        <v>NA</v>
      </c>
      <c r="W2373">
        <v>5.0999999999999996</v>
      </c>
    </row>
    <row r="2374" spans="17:23" x14ac:dyDescent="0.3">
      <c r="Q2374" t="s">
        <v>8666</v>
      </c>
      <c r="R2374">
        <v>15000000</v>
      </c>
      <c r="S2374">
        <v>33771174</v>
      </c>
      <c r="T2374">
        <f t="shared" si="114"/>
        <v>18771174</v>
      </c>
      <c r="U2374" s="54">
        <f t="shared" si="112"/>
        <v>18771174</v>
      </c>
      <c r="V2374" s="24" t="str">
        <f t="shared" si="113"/>
        <v>NA</v>
      </c>
      <c r="W2374">
        <v>6.8</v>
      </c>
    </row>
    <row r="2375" spans="17:23" x14ac:dyDescent="0.3">
      <c r="Q2375" t="s">
        <v>8669</v>
      </c>
      <c r="R2375">
        <v>15000000</v>
      </c>
      <c r="S2375">
        <v>6000000</v>
      </c>
      <c r="T2375">
        <f t="shared" si="114"/>
        <v>-9000000</v>
      </c>
      <c r="U2375" s="54" t="str">
        <f t="shared" si="112"/>
        <v>NA</v>
      </c>
      <c r="V2375" s="24">
        <f t="shared" si="113"/>
        <v>-9000000</v>
      </c>
      <c r="W2375">
        <v>8.4</v>
      </c>
    </row>
    <row r="2376" spans="17:23" x14ac:dyDescent="0.3">
      <c r="Q2376" t="s">
        <v>8673</v>
      </c>
      <c r="R2376">
        <v>15000000</v>
      </c>
      <c r="S2376">
        <v>33386128</v>
      </c>
      <c r="T2376">
        <f t="shared" si="114"/>
        <v>18386128</v>
      </c>
      <c r="U2376" s="54">
        <f t="shared" si="112"/>
        <v>18386128</v>
      </c>
      <c r="V2376" s="24" t="str">
        <f t="shared" si="113"/>
        <v>NA</v>
      </c>
      <c r="W2376">
        <v>4.9000000000000004</v>
      </c>
    </row>
    <row r="2377" spans="17:23" x14ac:dyDescent="0.3">
      <c r="Q2377" t="s">
        <v>8676</v>
      </c>
      <c r="R2377">
        <v>15000000</v>
      </c>
      <c r="S2377">
        <v>37877959</v>
      </c>
      <c r="T2377">
        <f t="shared" si="114"/>
        <v>22877959</v>
      </c>
      <c r="U2377" s="54">
        <f t="shared" si="112"/>
        <v>22877959</v>
      </c>
      <c r="V2377" s="24" t="str">
        <f t="shared" si="113"/>
        <v>NA</v>
      </c>
      <c r="W2377">
        <v>7.1</v>
      </c>
    </row>
    <row r="2378" spans="17:23" x14ac:dyDescent="0.3">
      <c r="Q2378" t="s">
        <v>8678</v>
      </c>
      <c r="R2378">
        <v>15000000</v>
      </c>
      <c r="S2378">
        <v>32721635</v>
      </c>
      <c r="T2378">
        <f t="shared" si="114"/>
        <v>17721635</v>
      </c>
      <c r="U2378" s="54">
        <f t="shared" si="112"/>
        <v>17721635</v>
      </c>
      <c r="V2378" s="24" t="str">
        <f t="shared" si="113"/>
        <v>NA</v>
      </c>
      <c r="W2378">
        <v>6.6</v>
      </c>
    </row>
    <row r="2379" spans="17:23" x14ac:dyDescent="0.3">
      <c r="Q2379" t="s">
        <v>8682</v>
      </c>
      <c r="R2379">
        <v>15000000</v>
      </c>
      <c r="S2379">
        <v>31585300</v>
      </c>
      <c r="T2379">
        <f t="shared" si="114"/>
        <v>16585300</v>
      </c>
      <c r="U2379" s="54">
        <f t="shared" si="112"/>
        <v>16585300</v>
      </c>
      <c r="V2379" s="24" t="str">
        <f t="shared" si="113"/>
        <v>NA</v>
      </c>
      <c r="W2379">
        <v>6.1</v>
      </c>
    </row>
    <row r="2380" spans="17:23" x14ac:dyDescent="0.3">
      <c r="Q2380" t="s">
        <v>8684</v>
      </c>
      <c r="R2380">
        <v>15000000</v>
      </c>
      <c r="S2380">
        <v>30259652</v>
      </c>
      <c r="T2380">
        <f t="shared" si="114"/>
        <v>15259652</v>
      </c>
      <c r="U2380" s="54">
        <f t="shared" si="112"/>
        <v>15259652</v>
      </c>
      <c r="V2380" s="24" t="str">
        <f t="shared" si="113"/>
        <v>NA</v>
      </c>
      <c r="W2380">
        <v>4.0999999999999996</v>
      </c>
    </row>
    <row r="2381" spans="17:23" x14ac:dyDescent="0.3">
      <c r="Q2381" t="s">
        <v>8687</v>
      </c>
      <c r="R2381">
        <v>16000000</v>
      </c>
      <c r="S2381">
        <v>30857814</v>
      </c>
      <c r="T2381">
        <f t="shared" si="114"/>
        <v>14857814</v>
      </c>
      <c r="U2381" s="54">
        <f t="shared" si="112"/>
        <v>14857814</v>
      </c>
      <c r="V2381" s="24" t="str">
        <f t="shared" si="113"/>
        <v>NA</v>
      </c>
      <c r="W2381">
        <v>8.1</v>
      </c>
    </row>
    <row r="2382" spans="17:23" x14ac:dyDescent="0.3">
      <c r="Q2382" t="s">
        <v>8690</v>
      </c>
      <c r="R2382">
        <v>15000000</v>
      </c>
      <c r="S2382">
        <v>30226144</v>
      </c>
      <c r="T2382">
        <f t="shared" si="114"/>
        <v>15226144</v>
      </c>
      <c r="U2382" s="54">
        <f t="shared" si="112"/>
        <v>15226144</v>
      </c>
      <c r="V2382" s="24" t="str">
        <f t="shared" si="113"/>
        <v>NA</v>
      </c>
      <c r="W2382">
        <v>7.6</v>
      </c>
    </row>
    <row r="2383" spans="17:23" x14ac:dyDescent="0.3">
      <c r="Q2383" t="s">
        <v>8692</v>
      </c>
      <c r="R2383">
        <v>15000000</v>
      </c>
      <c r="S2383">
        <v>35054909</v>
      </c>
      <c r="T2383">
        <f t="shared" si="114"/>
        <v>20054909</v>
      </c>
      <c r="U2383" s="54">
        <f t="shared" si="112"/>
        <v>20054909</v>
      </c>
      <c r="V2383" s="24" t="str">
        <f t="shared" si="113"/>
        <v>NA</v>
      </c>
      <c r="W2383">
        <v>7.8</v>
      </c>
    </row>
    <row r="2384" spans="17:23" x14ac:dyDescent="0.3">
      <c r="Q2384" t="s">
        <v>8696</v>
      </c>
      <c r="R2384">
        <v>15000000</v>
      </c>
      <c r="S2384">
        <v>29302097</v>
      </c>
      <c r="T2384">
        <f t="shared" si="114"/>
        <v>14302097</v>
      </c>
      <c r="U2384" s="54">
        <f t="shared" si="112"/>
        <v>14302097</v>
      </c>
      <c r="V2384" s="24" t="str">
        <f t="shared" si="113"/>
        <v>NA</v>
      </c>
      <c r="W2384">
        <v>4.5999999999999996</v>
      </c>
    </row>
    <row r="2385" spans="17:23" x14ac:dyDescent="0.3">
      <c r="Q2385" t="s">
        <v>8699</v>
      </c>
      <c r="R2385">
        <v>15000000</v>
      </c>
      <c r="S2385">
        <v>29106737</v>
      </c>
      <c r="T2385">
        <f t="shared" si="114"/>
        <v>14106737</v>
      </c>
      <c r="U2385" s="54">
        <f t="shared" si="112"/>
        <v>14106737</v>
      </c>
      <c r="V2385" s="24" t="str">
        <f t="shared" si="113"/>
        <v>NA</v>
      </c>
      <c r="W2385">
        <v>6</v>
      </c>
    </row>
    <row r="2386" spans="17:23" x14ac:dyDescent="0.3">
      <c r="Q2386" t="s">
        <v>8702</v>
      </c>
      <c r="R2386">
        <v>15000000</v>
      </c>
      <c r="S2386">
        <v>28637507</v>
      </c>
      <c r="T2386">
        <f t="shared" si="114"/>
        <v>13637507</v>
      </c>
      <c r="U2386" s="54">
        <f t="shared" si="112"/>
        <v>13637507</v>
      </c>
      <c r="V2386" s="24" t="str">
        <f t="shared" si="113"/>
        <v>NA</v>
      </c>
      <c r="W2386">
        <v>7</v>
      </c>
    </row>
    <row r="2387" spans="17:23" x14ac:dyDescent="0.3">
      <c r="Q2387" t="s">
        <v>8705</v>
      </c>
      <c r="R2387">
        <v>15000000</v>
      </c>
      <c r="S2387">
        <v>30127963</v>
      </c>
      <c r="T2387">
        <f t="shared" si="114"/>
        <v>15127963</v>
      </c>
      <c r="U2387" s="54">
        <f t="shared" si="112"/>
        <v>15127963</v>
      </c>
      <c r="V2387" s="24" t="str">
        <f t="shared" si="113"/>
        <v>NA</v>
      </c>
      <c r="W2387">
        <v>6.7</v>
      </c>
    </row>
    <row r="2388" spans="17:23" x14ac:dyDescent="0.3">
      <c r="Q2388" t="s">
        <v>8709</v>
      </c>
      <c r="R2388">
        <v>14000000</v>
      </c>
      <c r="S2388">
        <v>32645546</v>
      </c>
      <c r="T2388">
        <f t="shared" si="114"/>
        <v>18645546</v>
      </c>
      <c r="U2388" s="54">
        <f t="shared" si="112"/>
        <v>18645546</v>
      </c>
      <c r="V2388" s="24" t="str">
        <f t="shared" si="113"/>
        <v>NA</v>
      </c>
      <c r="W2388">
        <v>6.4</v>
      </c>
    </row>
    <row r="2389" spans="17:23" x14ac:dyDescent="0.3">
      <c r="Q2389" t="s">
        <v>8712</v>
      </c>
      <c r="R2389">
        <v>15000000</v>
      </c>
      <c r="S2389">
        <v>27441122</v>
      </c>
      <c r="T2389">
        <f t="shared" si="114"/>
        <v>12441122</v>
      </c>
      <c r="U2389" s="54">
        <f t="shared" si="112"/>
        <v>12441122</v>
      </c>
      <c r="V2389" s="24" t="str">
        <f t="shared" si="113"/>
        <v>NA</v>
      </c>
      <c r="W2389">
        <v>7.2</v>
      </c>
    </row>
    <row r="2390" spans="17:23" x14ac:dyDescent="0.3">
      <c r="Q2390" t="s">
        <v>8715</v>
      </c>
      <c r="R2390">
        <v>15000000</v>
      </c>
      <c r="S2390">
        <v>28014536</v>
      </c>
      <c r="T2390">
        <f t="shared" si="114"/>
        <v>13014536</v>
      </c>
      <c r="U2390" s="54">
        <f t="shared" si="112"/>
        <v>13014536</v>
      </c>
      <c r="V2390" s="24" t="str">
        <f t="shared" si="113"/>
        <v>NA</v>
      </c>
      <c r="W2390">
        <v>7.4</v>
      </c>
    </row>
    <row r="2391" spans="17:23" x14ac:dyDescent="0.3">
      <c r="Q2391" t="s">
        <v>8718</v>
      </c>
      <c r="R2391">
        <v>15000000</v>
      </c>
      <c r="S2391">
        <v>33860010</v>
      </c>
      <c r="T2391">
        <f t="shared" si="114"/>
        <v>18860010</v>
      </c>
      <c r="U2391" s="54">
        <f t="shared" si="112"/>
        <v>18860010</v>
      </c>
      <c r="V2391" s="24" t="str">
        <f t="shared" si="113"/>
        <v>NA</v>
      </c>
      <c r="W2391">
        <v>4.8</v>
      </c>
    </row>
    <row r="2392" spans="17:23" x14ac:dyDescent="0.3">
      <c r="Q2392" t="s">
        <v>8721</v>
      </c>
      <c r="R2392">
        <v>15000000</v>
      </c>
      <c r="S2392">
        <v>26421314</v>
      </c>
      <c r="T2392">
        <f t="shared" si="114"/>
        <v>11421314</v>
      </c>
      <c r="U2392" s="54">
        <f t="shared" si="112"/>
        <v>11421314</v>
      </c>
      <c r="V2392" s="24" t="str">
        <f t="shared" si="113"/>
        <v>NA</v>
      </c>
      <c r="W2392">
        <v>4</v>
      </c>
    </row>
    <row r="2393" spans="17:23" x14ac:dyDescent="0.3">
      <c r="Q2393" t="s">
        <v>8727</v>
      </c>
      <c r="R2393">
        <v>15000000</v>
      </c>
      <c r="S2393">
        <v>24881000</v>
      </c>
      <c r="T2393">
        <f t="shared" si="114"/>
        <v>9881000</v>
      </c>
      <c r="U2393" s="54">
        <f t="shared" si="112"/>
        <v>9881000</v>
      </c>
      <c r="V2393" s="24" t="str">
        <f t="shared" si="113"/>
        <v>NA</v>
      </c>
      <c r="W2393">
        <v>6.2</v>
      </c>
    </row>
    <row r="2394" spans="17:23" x14ac:dyDescent="0.3">
      <c r="Q2394" t="s">
        <v>8731</v>
      </c>
      <c r="R2394">
        <v>15000000</v>
      </c>
      <c r="S2394">
        <v>23089926</v>
      </c>
      <c r="T2394">
        <f t="shared" si="114"/>
        <v>8089926</v>
      </c>
      <c r="U2394" s="54">
        <f t="shared" si="112"/>
        <v>8089926</v>
      </c>
      <c r="V2394" s="24" t="str">
        <f t="shared" si="113"/>
        <v>NA</v>
      </c>
      <c r="W2394">
        <v>7.7</v>
      </c>
    </row>
    <row r="2395" spans="17:23" x14ac:dyDescent="0.3">
      <c r="Q2395" t="s">
        <v>8733</v>
      </c>
      <c r="R2395">
        <v>15000000</v>
      </c>
      <c r="S2395">
        <v>26161406</v>
      </c>
      <c r="T2395">
        <f t="shared" si="114"/>
        <v>11161406</v>
      </c>
      <c r="U2395" s="54">
        <f t="shared" si="112"/>
        <v>11161406</v>
      </c>
      <c r="V2395" s="24" t="str">
        <f t="shared" si="113"/>
        <v>NA</v>
      </c>
      <c r="W2395">
        <v>6.7</v>
      </c>
    </row>
    <row r="2396" spans="17:23" x14ac:dyDescent="0.3">
      <c r="Q2396" t="s">
        <v>8739</v>
      </c>
      <c r="R2396">
        <v>11500000</v>
      </c>
      <c r="S2396">
        <v>22954968</v>
      </c>
      <c r="T2396">
        <f t="shared" si="114"/>
        <v>11454968</v>
      </c>
      <c r="U2396" s="54">
        <f t="shared" si="112"/>
        <v>11454968</v>
      </c>
      <c r="V2396" s="24" t="str">
        <f t="shared" si="113"/>
        <v>NA</v>
      </c>
      <c r="W2396">
        <v>7.9</v>
      </c>
    </row>
    <row r="2397" spans="17:23" x14ac:dyDescent="0.3">
      <c r="Q2397" t="s">
        <v>8742</v>
      </c>
      <c r="R2397">
        <v>15000000</v>
      </c>
      <c r="S2397">
        <v>26384919</v>
      </c>
      <c r="T2397">
        <f t="shared" si="114"/>
        <v>11384919</v>
      </c>
      <c r="U2397" s="54">
        <f t="shared" si="112"/>
        <v>11384919</v>
      </c>
      <c r="V2397" s="24" t="str">
        <f t="shared" si="113"/>
        <v>NA</v>
      </c>
      <c r="W2397">
        <v>7.9</v>
      </c>
    </row>
    <row r="2398" spans="17:23" x14ac:dyDescent="0.3">
      <c r="Q2398" t="s">
        <v>8746</v>
      </c>
      <c r="R2398">
        <v>15000000</v>
      </c>
      <c r="S2398">
        <v>22189039</v>
      </c>
      <c r="T2398">
        <f t="shared" si="114"/>
        <v>7189039</v>
      </c>
      <c r="U2398" s="54">
        <f t="shared" si="112"/>
        <v>7189039</v>
      </c>
      <c r="V2398" s="24" t="str">
        <f t="shared" si="113"/>
        <v>NA</v>
      </c>
      <c r="W2398">
        <v>5.5</v>
      </c>
    </row>
    <row r="2399" spans="17:23" x14ac:dyDescent="0.3">
      <c r="Q2399" t="s">
        <v>8749</v>
      </c>
      <c r="R2399">
        <v>15000000</v>
      </c>
      <c r="S2399">
        <v>20998709</v>
      </c>
      <c r="T2399">
        <f t="shared" si="114"/>
        <v>5998709</v>
      </c>
      <c r="U2399" s="54">
        <f t="shared" si="112"/>
        <v>5998709</v>
      </c>
      <c r="V2399" s="24" t="str">
        <f t="shared" si="113"/>
        <v>NA</v>
      </c>
      <c r="W2399">
        <v>6.2</v>
      </c>
    </row>
    <row r="2400" spans="17:23" x14ac:dyDescent="0.3">
      <c r="Q2400" t="s">
        <v>8753</v>
      </c>
      <c r="R2400">
        <v>15000000</v>
      </c>
      <c r="S2400">
        <v>20801344</v>
      </c>
      <c r="T2400">
        <f t="shared" si="114"/>
        <v>5801344</v>
      </c>
      <c r="U2400" s="54">
        <f t="shared" si="112"/>
        <v>5801344</v>
      </c>
      <c r="V2400" s="24" t="str">
        <f t="shared" si="113"/>
        <v>NA</v>
      </c>
      <c r="W2400">
        <v>5.0999999999999996</v>
      </c>
    </row>
    <row r="2401" spans="17:23" x14ac:dyDescent="0.3">
      <c r="Q2401" t="s">
        <v>8756</v>
      </c>
      <c r="R2401">
        <v>14000000</v>
      </c>
      <c r="S2401">
        <v>21468807</v>
      </c>
      <c r="T2401">
        <f t="shared" si="114"/>
        <v>7468807</v>
      </c>
      <c r="U2401" s="54">
        <f t="shared" si="112"/>
        <v>7468807</v>
      </c>
      <c r="V2401" s="24" t="str">
        <f t="shared" si="113"/>
        <v>NA</v>
      </c>
      <c r="W2401">
        <v>4.0999999999999996</v>
      </c>
    </row>
    <row r="2402" spans="17:23" x14ac:dyDescent="0.3">
      <c r="Q2402" t="s">
        <v>8760</v>
      </c>
      <c r="R2402">
        <v>15000000</v>
      </c>
      <c r="S2402">
        <v>19158074</v>
      </c>
      <c r="T2402">
        <f t="shared" si="114"/>
        <v>4158074</v>
      </c>
      <c r="U2402" s="54">
        <f t="shared" si="112"/>
        <v>4158074</v>
      </c>
      <c r="V2402" s="24" t="str">
        <f t="shared" si="113"/>
        <v>NA</v>
      </c>
      <c r="W2402">
        <v>6.7</v>
      </c>
    </row>
    <row r="2403" spans="17:23" x14ac:dyDescent="0.3">
      <c r="Q2403" t="s">
        <v>8762</v>
      </c>
      <c r="R2403">
        <v>20000000</v>
      </c>
      <c r="S2403">
        <v>18843314</v>
      </c>
      <c r="T2403">
        <f t="shared" si="114"/>
        <v>-1156686</v>
      </c>
      <c r="U2403" s="54" t="str">
        <f t="shared" si="112"/>
        <v>NA</v>
      </c>
      <c r="V2403" s="24">
        <f t="shared" si="113"/>
        <v>-1156686</v>
      </c>
      <c r="W2403">
        <v>4.7</v>
      </c>
    </row>
    <row r="2404" spans="17:23" x14ac:dyDescent="0.3">
      <c r="Q2404" t="s">
        <v>8766</v>
      </c>
      <c r="R2404">
        <v>15000000</v>
      </c>
      <c r="S2404">
        <v>20566327</v>
      </c>
      <c r="T2404">
        <f t="shared" si="114"/>
        <v>5566327</v>
      </c>
      <c r="U2404" s="54">
        <f t="shared" si="112"/>
        <v>5566327</v>
      </c>
      <c r="V2404" s="24" t="str">
        <f t="shared" si="113"/>
        <v>NA</v>
      </c>
      <c r="W2404">
        <v>6.4</v>
      </c>
    </row>
    <row r="2405" spans="17:23" x14ac:dyDescent="0.3">
      <c r="Q2405" t="s">
        <v>8769</v>
      </c>
      <c r="R2405">
        <v>15000000</v>
      </c>
      <c r="S2405">
        <v>20218921</v>
      </c>
      <c r="T2405">
        <f t="shared" si="114"/>
        <v>5218921</v>
      </c>
      <c r="U2405" s="54">
        <f t="shared" si="112"/>
        <v>5218921</v>
      </c>
      <c r="V2405" s="24" t="str">
        <f t="shared" si="113"/>
        <v>NA</v>
      </c>
      <c r="W2405">
        <v>6.3</v>
      </c>
    </row>
    <row r="2406" spans="17:23" x14ac:dyDescent="0.3">
      <c r="Q2406" t="s">
        <v>8772</v>
      </c>
      <c r="R2406">
        <v>15000000</v>
      </c>
      <c r="S2406">
        <v>17411331</v>
      </c>
      <c r="T2406">
        <f t="shared" si="114"/>
        <v>2411331</v>
      </c>
      <c r="U2406" s="54">
        <f t="shared" si="112"/>
        <v>2411331</v>
      </c>
      <c r="V2406" s="24" t="str">
        <f t="shared" si="113"/>
        <v>NA</v>
      </c>
      <c r="W2406">
        <v>5.5</v>
      </c>
    </row>
    <row r="2407" spans="17:23" x14ac:dyDescent="0.3">
      <c r="Q2407" t="s">
        <v>8775</v>
      </c>
      <c r="R2407">
        <v>15000000</v>
      </c>
      <c r="S2407">
        <v>21383298</v>
      </c>
      <c r="T2407">
        <f t="shared" si="114"/>
        <v>6383298</v>
      </c>
      <c r="U2407" s="54">
        <f t="shared" si="112"/>
        <v>6383298</v>
      </c>
      <c r="V2407" s="24" t="str">
        <f t="shared" si="113"/>
        <v>NA</v>
      </c>
      <c r="W2407">
        <v>7.3</v>
      </c>
    </row>
    <row r="2408" spans="17:23" x14ac:dyDescent="0.3">
      <c r="Q2408" t="s">
        <v>8779</v>
      </c>
      <c r="R2408">
        <v>15000000</v>
      </c>
      <c r="S2408">
        <v>24984868</v>
      </c>
      <c r="T2408">
        <f t="shared" si="114"/>
        <v>9984868</v>
      </c>
      <c r="U2408" s="54">
        <f t="shared" si="112"/>
        <v>9984868</v>
      </c>
      <c r="V2408" s="24" t="str">
        <f t="shared" si="113"/>
        <v>NA</v>
      </c>
      <c r="W2408">
        <v>6.3</v>
      </c>
    </row>
    <row r="2409" spans="17:23" x14ac:dyDescent="0.3">
      <c r="Q2409" t="s">
        <v>8782</v>
      </c>
      <c r="R2409">
        <v>15000000</v>
      </c>
      <c r="S2409">
        <v>16459004</v>
      </c>
      <c r="T2409">
        <f t="shared" si="114"/>
        <v>1459004</v>
      </c>
      <c r="U2409" s="54">
        <f t="shared" si="112"/>
        <v>1459004</v>
      </c>
      <c r="V2409" s="24" t="str">
        <f t="shared" si="113"/>
        <v>NA</v>
      </c>
      <c r="W2409">
        <v>4.9000000000000004</v>
      </c>
    </row>
    <row r="2410" spans="17:23" x14ac:dyDescent="0.3">
      <c r="Q2410" t="s">
        <v>8787</v>
      </c>
      <c r="R2410">
        <v>15000000</v>
      </c>
      <c r="S2410">
        <v>15700000</v>
      </c>
      <c r="T2410">
        <f t="shared" si="114"/>
        <v>700000</v>
      </c>
      <c r="U2410" s="54">
        <f t="shared" si="112"/>
        <v>700000</v>
      </c>
      <c r="V2410" s="24" t="str">
        <f t="shared" si="113"/>
        <v>NA</v>
      </c>
      <c r="W2410">
        <v>7.6</v>
      </c>
    </row>
    <row r="2411" spans="17:23" x14ac:dyDescent="0.3">
      <c r="Q2411" t="s">
        <v>8789</v>
      </c>
      <c r="R2411">
        <v>15000000</v>
      </c>
      <c r="S2411">
        <v>15100000</v>
      </c>
      <c r="T2411">
        <f t="shared" si="114"/>
        <v>100000</v>
      </c>
      <c r="U2411" s="54">
        <f t="shared" si="112"/>
        <v>100000</v>
      </c>
      <c r="V2411" s="24" t="str">
        <f t="shared" si="113"/>
        <v>NA</v>
      </c>
      <c r="W2411">
        <v>6</v>
      </c>
    </row>
    <row r="2412" spans="17:23" x14ac:dyDescent="0.3">
      <c r="Q2412" t="s">
        <v>8793</v>
      </c>
      <c r="R2412">
        <v>15000000</v>
      </c>
      <c r="S2412">
        <v>14938570</v>
      </c>
      <c r="T2412">
        <f t="shared" si="114"/>
        <v>-61430</v>
      </c>
      <c r="U2412" s="54" t="str">
        <f t="shared" si="112"/>
        <v>NA</v>
      </c>
      <c r="V2412" s="24">
        <f t="shared" si="113"/>
        <v>-61430</v>
      </c>
      <c r="W2412">
        <v>6.2</v>
      </c>
    </row>
    <row r="2413" spans="17:23" x14ac:dyDescent="0.3">
      <c r="Q2413" t="s">
        <v>8795</v>
      </c>
      <c r="R2413">
        <v>15000000</v>
      </c>
      <c r="S2413">
        <v>17237244</v>
      </c>
      <c r="T2413">
        <f t="shared" si="114"/>
        <v>2237244</v>
      </c>
      <c r="U2413" s="54">
        <f t="shared" si="112"/>
        <v>2237244</v>
      </c>
      <c r="V2413" s="24" t="str">
        <f t="shared" si="113"/>
        <v>NA</v>
      </c>
      <c r="W2413">
        <v>6.8</v>
      </c>
    </row>
    <row r="2414" spans="17:23" x14ac:dyDescent="0.3">
      <c r="Q2414" t="s">
        <v>8799</v>
      </c>
      <c r="R2414">
        <v>15000000</v>
      </c>
      <c r="S2414">
        <v>14249005</v>
      </c>
      <c r="T2414">
        <f t="shared" si="114"/>
        <v>-750995</v>
      </c>
      <c r="U2414" s="54" t="str">
        <f t="shared" si="112"/>
        <v>NA</v>
      </c>
      <c r="V2414" s="24">
        <f t="shared" si="113"/>
        <v>-750995</v>
      </c>
      <c r="W2414">
        <v>4.5</v>
      </c>
    </row>
    <row r="2415" spans="17:23" x14ac:dyDescent="0.3">
      <c r="Q2415" t="s">
        <v>8802</v>
      </c>
      <c r="R2415">
        <v>15000000</v>
      </c>
      <c r="S2415">
        <v>12701880</v>
      </c>
      <c r="T2415">
        <f t="shared" si="114"/>
        <v>-2298120</v>
      </c>
      <c r="U2415" s="54" t="str">
        <f t="shared" si="112"/>
        <v>NA</v>
      </c>
      <c r="V2415" s="24">
        <f t="shared" si="113"/>
        <v>-2298120</v>
      </c>
      <c r="W2415">
        <v>5.7</v>
      </c>
    </row>
    <row r="2416" spans="17:23" x14ac:dyDescent="0.3">
      <c r="Q2416" t="s">
        <v>8808</v>
      </c>
      <c r="R2416">
        <v>15000000</v>
      </c>
      <c r="S2416">
        <v>12801190</v>
      </c>
      <c r="T2416">
        <f t="shared" si="114"/>
        <v>-2198810</v>
      </c>
      <c r="U2416" s="54" t="str">
        <f t="shared" si="112"/>
        <v>NA</v>
      </c>
      <c r="V2416" s="24">
        <f t="shared" si="113"/>
        <v>-2198810</v>
      </c>
      <c r="W2416">
        <v>4.5999999999999996</v>
      </c>
    </row>
    <row r="2417" spans="17:23" x14ac:dyDescent="0.3">
      <c r="Q2417" t="s">
        <v>8813</v>
      </c>
      <c r="R2417">
        <v>15000000</v>
      </c>
      <c r="S2417">
        <v>12549485</v>
      </c>
      <c r="T2417">
        <f t="shared" si="114"/>
        <v>-2450515</v>
      </c>
      <c r="U2417" s="54" t="str">
        <f t="shared" si="112"/>
        <v>NA</v>
      </c>
      <c r="V2417" s="24">
        <f t="shared" si="113"/>
        <v>-2450515</v>
      </c>
      <c r="W2417">
        <v>6.2</v>
      </c>
    </row>
    <row r="2418" spans="17:23" x14ac:dyDescent="0.3">
      <c r="Q2418" t="s">
        <v>8816</v>
      </c>
      <c r="R2418">
        <v>15000000</v>
      </c>
      <c r="S2418">
        <v>13766014</v>
      </c>
      <c r="T2418">
        <f t="shared" si="114"/>
        <v>-1233986</v>
      </c>
      <c r="U2418" s="54" t="str">
        <f t="shared" si="112"/>
        <v>NA</v>
      </c>
      <c r="V2418" s="24">
        <f t="shared" si="113"/>
        <v>-1233986</v>
      </c>
      <c r="W2418">
        <v>7</v>
      </c>
    </row>
    <row r="2419" spans="17:23" x14ac:dyDescent="0.3">
      <c r="Q2419" t="s">
        <v>8819</v>
      </c>
      <c r="R2419">
        <v>15000000</v>
      </c>
      <c r="S2419">
        <v>13034417</v>
      </c>
      <c r="T2419">
        <f t="shared" si="114"/>
        <v>-1965583</v>
      </c>
      <c r="U2419" s="54" t="str">
        <f t="shared" si="112"/>
        <v>NA</v>
      </c>
      <c r="V2419" s="24">
        <f t="shared" si="113"/>
        <v>-1965583</v>
      </c>
      <c r="W2419">
        <v>6.9</v>
      </c>
    </row>
    <row r="2420" spans="17:23" x14ac:dyDescent="0.3">
      <c r="Q2420" t="s">
        <v>8823</v>
      </c>
      <c r="R2420">
        <v>15000000</v>
      </c>
      <c r="S2420">
        <v>12212417</v>
      </c>
      <c r="T2420">
        <f t="shared" si="114"/>
        <v>-2787583</v>
      </c>
      <c r="U2420" s="54" t="str">
        <f t="shared" si="112"/>
        <v>NA</v>
      </c>
      <c r="V2420" s="24">
        <f t="shared" si="113"/>
        <v>-2787583</v>
      </c>
      <c r="W2420">
        <v>6.7</v>
      </c>
    </row>
    <row r="2421" spans="17:23" x14ac:dyDescent="0.3">
      <c r="Q2421" t="s">
        <v>8826</v>
      </c>
      <c r="R2421">
        <v>15000000</v>
      </c>
      <c r="S2421">
        <v>11614236</v>
      </c>
      <c r="T2421">
        <f t="shared" si="114"/>
        <v>-3385764</v>
      </c>
      <c r="U2421" s="54" t="str">
        <f t="shared" si="112"/>
        <v>NA</v>
      </c>
      <c r="V2421" s="24">
        <f t="shared" si="113"/>
        <v>-3385764</v>
      </c>
      <c r="W2421">
        <v>5.6</v>
      </c>
    </row>
    <row r="2422" spans="17:23" x14ac:dyDescent="0.3">
      <c r="Q2422" t="s">
        <v>8828</v>
      </c>
      <c r="R2422">
        <v>20000000</v>
      </c>
      <c r="S2422">
        <v>13337299</v>
      </c>
      <c r="T2422">
        <f t="shared" si="114"/>
        <v>-6662701</v>
      </c>
      <c r="U2422" s="54" t="str">
        <f t="shared" si="112"/>
        <v>NA</v>
      </c>
      <c r="V2422" s="24">
        <f t="shared" si="113"/>
        <v>-6662701</v>
      </c>
      <c r="W2422">
        <v>6.6</v>
      </c>
    </row>
    <row r="2423" spans="17:23" x14ac:dyDescent="0.3">
      <c r="Q2423" t="s">
        <v>8832</v>
      </c>
      <c r="R2423">
        <v>15000000</v>
      </c>
      <c r="S2423">
        <v>10763469</v>
      </c>
      <c r="T2423">
        <f t="shared" si="114"/>
        <v>-4236531</v>
      </c>
      <c r="U2423" s="54" t="str">
        <f t="shared" si="112"/>
        <v>NA</v>
      </c>
      <c r="V2423" s="24">
        <f t="shared" si="113"/>
        <v>-4236531</v>
      </c>
      <c r="W2423">
        <v>6.4</v>
      </c>
    </row>
    <row r="2424" spans="17:23" x14ac:dyDescent="0.3">
      <c r="Q2424" t="s">
        <v>8835</v>
      </c>
      <c r="R2424">
        <v>15000000</v>
      </c>
      <c r="S2424">
        <v>11144518</v>
      </c>
      <c r="T2424">
        <f t="shared" si="114"/>
        <v>-3855482</v>
      </c>
      <c r="U2424" s="54" t="str">
        <f t="shared" si="112"/>
        <v>NA</v>
      </c>
      <c r="V2424" s="24">
        <f t="shared" si="113"/>
        <v>-3855482</v>
      </c>
      <c r="W2424">
        <v>2.8</v>
      </c>
    </row>
    <row r="2425" spans="17:23" x14ac:dyDescent="0.3">
      <c r="Q2425" t="s">
        <v>8840</v>
      </c>
      <c r="R2425">
        <v>15000000</v>
      </c>
      <c r="S2425">
        <v>15608545</v>
      </c>
      <c r="T2425">
        <f t="shared" si="114"/>
        <v>608545</v>
      </c>
      <c r="U2425" s="54">
        <f t="shared" si="112"/>
        <v>608545</v>
      </c>
      <c r="V2425" s="24" t="str">
        <f t="shared" si="113"/>
        <v>NA</v>
      </c>
      <c r="W2425">
        <v>5.4</v>
      </c>
    </row>
    <row r="2426" spans="17:23" x14ac:dyDescent="0.3">
      <c r="Q2426" t="s">
        <v>8843</v>
      </c>
      <c r="R2426">
        <v>15000000</v>
      </c>
      <c r="S2426">
        <v>10443316</v>
      </c>
      <c r="T2426">
        <f t="shared" si="114"/>
        <v>-4556684</v>
      </c>
      <c r="U2426" s="54" t="str">
        <f t="shared" si="112"/>
        <v>NA</v>
      </c>
      <c r="V2426" s="24">
        <f t="shared" si="113"/>
        <v>-4556684</v>
      </c>
      <c r="W2426">
        <v>5</v>
      </c>
    </row>
    <row r="2427" spans="17:23" x14ac:dyDescent="0.3">
      <c r="Q2427" t="s">
        <v>8846</v>
      </c>
      <c r="R2427">
        <v>15000000</v>
      </c>
      <c r="S2427">
        <v>10494147</v>
      </c>
      <c r="T2427">
        <f t="shared" si="114"/>
        <v>-4505853</v>
      </c>
      <c r="U2427" s="54" t="str">
        <f t="shared" si="112"/>
        <v>NA</v>
      </c>
      <c r="V2427" s="24">
        <f t="shared" si="113"/>
        <v>-4505853</v>
      </c>
      <c r="W2427">
        <v>5.0999999999999996</v>
      </c>
    </row>
    <row r="2428" spans="17:23" x14ac:dyDescent="0.3">
      <c r="Q2428" t="s">
        <v>8849</v>
      </c>
      <c r="R2428">
        <v>15000000</v>
      </c>
      <c r="S2428">
        <v>9929000</v>
      </c>
      <c r="T2428">
        <f t="shared" si="114"/>
        <v>-5071000</v>
      </c>
      <c r="U2428" s="54" t="str">
        <f t="shared" si="112"/>
        <v>NA</v>
      </c>
      <c r="V2428" s="24">
        <f t="shared" si="113"/>
        <v>-5071000</v>
      </c>
      <c r="W2428">
        <v>8</v>
      </c>
    </row>
    <row r="2429" spans="17:23" x14ac:dyDescent="0.3">
      <c r="Q2429" t="s">
        <v>8851</v>
      </c>
      <c r="R2429">
        <v>15000000</v>
      </c>
      <c r="S2429">
        <v>10411980</v>
      </c>
      <c r="T2429">
        <f t="shared" si="114"/>
        <v>-4588020</v>
      </c>
      <c r="U2429" s="54" t="str">
        <f t="shared" si="112"/>
        <v>NA</v>
      </c>
      <c r="V2429" s="24">
        <f t="shared" si="113"/>
        <v>-4588020</v>
      </c>
      <c r="W2429">
        <v>5.9</v>
      </c>
    </row>
    <row r="2430" spans="17:23" x14ac:dyDescent="0.3">
      <c r="Q2430" t="s">
        <v>8853</v>
      </c>
      <c r="R2430">
        <v>15000000</v>
      </c>
      <c r="S2430">
        <v>17439163</v>
      </c>
      <c r="T2430">
        <f t="shared" si="114"/>
        <v>2439163</v>
      </c>
      <c r="U2430" s="54">
        <f t="shared" si="112"/>
        <v>2439163</v>
      </c>
      <c r="V2430" s="24" t="str">
        <f t="shared" si="113"/>
        <v>NA</v>
      </c>
      <c r="W2430">
        <v>8.1999999999999993</v>
      </c>
    </row>
    <row r="2431" spans="17:23" x14ac:dyDescent="0.3">
      <c r="Q2431" t="s">
        <v>8855</v>
      </c>
      <c r="R2431">
        <v>15000000</v>
      </c>
      <c r="S2431">
        <v>9396487</v>
      </c>
      <c r="T2431">
        <f t="shared" si="114"/>
        <v>-5603513</v>
      </c>
      <c r="U2431" s="54" t="str">
        <f t="shared" si="112"/>
        <v>NA</v>
      </c>
      <c r="V2431" s="24">
        <f t="shared" si="113"/>
        <v>-5603513</v>
      </c>
      <c r="W2431">
        <v>7</v>
      </c>
    </row>
    <row r="2432" spans="17:23" x14ac:dyDescent="0.3">
      <c r="Q2432" t="s">
        <v>8859</v>
      </c>
      <c r="R2432">
        <v>15000000</v>
      </c>
      <c r="S2432">
        <v>9059588</v>
      </c>
      <c r="T2432">
        <f t="shared" si="114"/>
        <v>-5940412</v>
      </c>
      <c r="U2432" s="54" t="str">
        <f t="shared" si="112"/>
        <v>NA</v>
      </c>
      <c r="V2432" s="24">
        <f t="shared" si="113"/>
        <v>-5940412</v>
      </c>
      <c r="W2432">
        <v>6.6</v>
      </c>
    </row>
    <row r="2433" spans="17:23" x14ac:dyDescent="0.3">
      <c r="Q2433" t="s">
        <v>8863</v>
      </c>
      <c r="R2433">
        <v>16000000</v>
      </c>
      <c r="S2433">
        <v>9172810</v>
      </c>
      <c r="T2433">
        <f t="shared" si="114"/>
        <v>-6827190</v>
      </c>
      <c r="U2433" s="54" t="str">
        <f t="shared" si="112"/>
        <v>NA</v>
      </c>
      <c r="V2433" s="24">
        <f t="shared" si="113"/>
        <v>-6827190</v>
      </c>
      <c r="W2433">
        <v>6.7</v>
      </c>
    </row>
    <row r="2434" spans="17:23" x14ac:dyDescent="0.3">
      <c r="Q2434" t="s">
        <v>8867</v>
      </c>
      <c r="R2434">
        <v>15000000</v>
      </c>
      <c r="S2434">
        <v>8735529</v>
      </c>
      <c r="T2434">
        <f t="shared" si="114"/>
        <v>-6264471</v>
      </c>
      <c r="U2434" s="54" t="str">
        <f t="shared" si="112"/>
        <v>NA</v>
      </c>
      <c r="V2434" s="24">
        <f t="shared" si="113"/>
        <v>-6264471</v>
      </c>
      <c r="W2434">
        <v>5.5</v>
      </c>
    </row>
    <row r="2435" spans="17:23" x14ac:dyDescent="0.3">
      <c r="Q2435" t="s">
        <v>8872</v>
      </c>
      <c r="R2435">
        <v>20000000</v>
      </c>
      <c r="S2435">
        <v>8586376</v>
      </c>
      <c r="T2435">
        <f t="shared" si="114"/>
        <v>-11413624</v>
      </c>
      <c r="U2435" s="54" t="str">
        <f t="shared" ref="U2435:U2498" si="115">IF(T2435&gt;0,T2435,"NA")</f>
        <v>NA</v>
      </c>
      <c r="V2435" s="24">
        <f t="shared" ref="V2435:V2498" si="116">IF(T2435&lt;0,T2435,"NA")</f>
        <v>-11413624</v>
      </c>
      <c r="W2435">
        <v>4.9000000000000004</v>
      </c>
    </row>
    <row r="2436" spans="17:23" x14ac:dyDescent="0.3">
      <c r="Q2436" t="s">
        <v>8875</v>
      </c>
      <c r="R2436">
        <v>15000000</v>
      </c>
      <c r="S2436">
        <v>8378141</v>
      </c>
      <c r="T2436">
        <f t="shared" ref="T2436:T2499" si="117">S2436-R2436</f>
        <v>-6621859</v>
      </c>
      <c r="U2436" s="54" t="str">
        <f t="shared" si="115"/>
        <v>NA</v>
      </c>
      <c r="V2436" s="24">
        <f t="shared" si="116"/>
        <v>-6621859</v>
      </c>
      <c r="W2436">
        <v>6.9</v>
      </c>
    </row>
    <row r="2437" spans="17:23" x14ac:dyDescent="0.3">
      <c r="Q2437" t="s">
        <v>8877</v>
      </c>
      <c r="R2437">
        <v>15000000</v>
      </c>
      <c r="S2437">
        <v>8080116</v>
      </c>
      <c r="T2437">
        <f t="shared" si="117"/>
        <v>-6919884</v>
      </c>
      <c r="U2437" s="54" t="str">
        <f t="shared" si="115"/>
        <v>NA</v>
      </c>
      <c r="V2437" s="24">
        <f t="shared" si="116"/>
        <v>-6919884</v>
      </c>
      <c r="W2437">
        <v>5.6</v>
      </c>
    </row>
    <row r="2438" spans="17:23" x14ac:dyDescent="0.3">
      <c r="Q2438" t="s">
        <v>8880</v>
      </c>
      <c r="R2438">
        <v>15000000</v>
      </c>
      <c r="S2438">
        <v>7757130</v>
      </c>
      <c r="T2438">
        <f t="shared" si="117"/>
        <v>-7242870</v>
      </c>
      <c r="U2438" s="54" t="str">
        <f t="shared" si="115"/>
        <v>NA</v>
      </c>
      <c r="V2438" s="24">
        <f t="shared" si="116"/>
        <v>-7242870</v>
      </c>
      <c r="W2438">
        <v>8</v>
      </c>
    </row>
    <row r="2439" spans="17:23" x14ac:dyDescent="0.3">
      <c r="Q2439" t="s">
        <v>8886</v>
      </c>
      <c r="R2439">
        <v>15000000</v>
      </c>
      <c r="S2439">
        <v>9123834</v>
      </c>
      <c r="T2439">
        <f t="shared" si="117"/>
        <v>-5876166</v>
      </c>
      <c r="U2439" s="54" t="str">
        <f t="shared" si="115"/>
        <v>NA</v>
      </c>
      <c r="V2439" s="24">
        <f t="shared" si="116"/>
        <v>-5876166</v>
      </c>
      <c r="W2439">
        <v>5.3</v>
      </c>
    </row>
    <row r="2440" spans="17:23" x14ac:dyDescent="0.3">
      <c r="Q2440" t="s">
        <v>8891</v>
      </c>
      <c r="R2440">
        <v>15000000</v>
      </c>
      <c r="S2440">
        <v>6409206</v>
      </c>
      <c r="T2440">
        <f t="shared" si="117"/>
        <v>-8590794</v>
      </c>
      <c r="U2440" s="54" t="str">
        <f t="shared" si="115"/>
        <v>NA</v>
      </c>
      <c r="V2440" s="24">
        <f t="shared" si="116"/>
        <v>-8590794</v>
      </c>
      <c r="W2440">
        <v>6.2</v>
      </c>
    </row>
    <row r="2441" spans="17:23" x14ac:dyDescent="0.3">
      <c r="Q2441" t="s">
        <v>8894</v>
      </c>
      <c r="R2441">
        <v>15000000</v>
      </c>
      <c r="S2441">
        <v>6373693</v>
      </c>
      <c r="T2441">
        <f t="shared" si="117"/>
        <v>-8626307</v>
      </c>
      <c r="U2441" s="54" t="str">
        <f t="shared" si="115"/>
        <v>NA</v>
      </c>
      <c r="V2441" s="24">
        <f t="shared" si="116"/>
        <v>-8626307</v>
      </c>
      <c r="W2441">
        <v>5.3</v>
      </c>
    </row>
    <row r="2442" spans="17:23" x14ac:dyDescent="0.3">
      <c r="Q2442" t="s">
        <v>8897</v>
      </c>
      <c r="R2442">
        <v>15000000</v>
      </c>
      <c r="S2442">
        <v>7556708</v>
      </c>
      <c r="T2442">
        <f t="shared" si="117"/>
        <v>-7443292</v>
      </c>
      <c r="U2442" s="54" t="str">
        <f t="shared" si="115"/>
        <v>NA</v>
      </c>
      <c r="V2442" s="24">
        <f t="shared" si="116"/>
        <v>-7443292</v>
      </c>
      <c r="W2442">
        <v>6.6</v>
      </c>
    </row>
    <row r="2443" spans="17:23" x14ac:dyDescent="0.3">
      <c r="Q2443" t="s">
        <v>8899</v>
      </c>
      <c r="R2443">
        <v>15000000</v>
      </c>
      <c r="S2443">
        <v>5306447</v>
      </c>
      <c r="T2443">
        <f t="shared" si="117"/>
        <v>-9693553</v>
      </c>
      <c r="U2443" s="54" t="str">
        <f t="shared" si="115"/>
        <v>NA</v>
      </c>
      <c r="V2443" s="24">
        <f t="shared" si="116"/>
        <v>-9693553</v>
      </c>
      <c r="W2443">
        <v>7.2</v>
      </c>
    </row>
    <row r="2444" spans="17:23" x14ac:dyDescent="0.3">
      <c r="Q2444" t="s">
        <v>8902</v>
      </c>
      <c r="R2444">
        <v>15000000</v>
      </c>
      <c r="S2444">
        <v>5217498</v>
      </c>
      <c r="T2444">
        <f t="shared" si="117"/>
        <v>-9782502</v>
      </c>
      <c r="U2444" s="54" t="str">
        <f t="shared" si="115"/>
        <v>NA</v>
      </c>
      <c r="V2444" s="24">
        <f t="shared" si="116"/>
        <v>-9782502</v>
      </c>
      <c r="W2444">
        <v>4.5999999999999996</v>
      </c>
    </row>
    <row r="2445" spans="17:23" x14ac:dyDescent="0.3">
      <c r="Q2445" t="s">
        <v>8906</v>
      </c>
      <c r="R2445">
        <v>15000000</v>
      </c>
      <c r="S2445">
        <v>5023275</v>
      </c>
      <c r="T2445">
        <f t="shared" si="117"/>
        <v>-9976725</v>
      </c>
      <c r="U2445" s="54" t="str">
        <f t="shared" si="115"/>
        <v>NA</v>
      </c>
      <c r="V2445" s="24">
        <f t="shared" si="116"/>
        <v>-9976725</v>
      </c>
      <c r="W2445">
        <v>7.5</v>
      </c>
    </row>
    <row r="2446" spans="17:23" x14ac:dyDescent="0.3">
      <c r="Q2446" t="s">
        <v>8910</v>
      </c>
      <c r="R2446">
        <v>15000000</v>
      </c>
      <c r="S2446">
        <v>4956401</v>
      </c>
      <c r="T2446">
        <f t="shared" si="117"/>
        <v>-10043599</v>
      </c>
      <c r="U2446" s="54" t="str">
        <f t="shared" si="115"/>
        <v>NA</v>
      </c>
      <c r="V2446" s="24">
        <f t="shared" si="116"/>
        <v>-10043599</v>
      </c>
      <c r="W2446">
        <v>6.5</v>
      </c>
    </row>
    <row r="2447" spans="17:23" x14ac:dyDescent="0.3">
      <c r="Q2447" t="s">
        <v>8913</v>
      </c>
      <c r="R2447">
        <v>15000000</v>
      </c>
      <c r="S2447">
        <v>4235837</v>
      </c>
      <c r="T2447">
        <f t="shared" si="117"/>
        <v>-10764163</v>
      </c>
      <c r="U2447" s="54" t="str">
        <f t="shared" si="115"/>
        <v>NA</v>
      </c>
      <c r="V2447" s="24">
        <f t="shared" si="116"/>
        <v>-10764163</v>
      </c>
      <c r="W2447">
        <v>7.6</v>
      </c>
    </row>
    <row r="2448" spans="17:23" x14ac:dyDescent="0.3">
      <c r="Q2448" t="s">
        <v>8916</v>
      </c>
      <c r="R2448">
        <v>20000000</v>
      </c>
      <c r="S2448">
        <v>4002955</v>
      </c>
      <c r="T2448">
        <f t="shared" si="117"/>
        <v>-15997045</v>
      </c>
      <c r="U2448" s="54" t="str">
        <f t="shared" si="115"/>
        <v>NA</v>
      </c>
      <c r="V2448" s="24">
        <f t="shared" si="116"/>
        <v>-15997045</v>
      </c>
      <c r="W2448">
        <v>6.2</v>
      </c>
    </row>
    <row r="2449" spans="17:23" x14ac:dyDescent="0.3">
      <c r="Q2449" t="s">
        <v>8919</v>
      </c>
      <c r="R2449">
        <v>15000000</v>
      </c>
      <c r="S2449">
        <v>7219578</v>
      </c>
      <c r="T2449">
        <f t="shared" si="117"/>
        <v>-7780422</v>
      </c>
      <c r="U2449" s="54" t="str">
        <f t="shared" si="115"/>
        <v>NA</v>
      </c>
      <c r="V2449" s="24">
        <f t="shared" si="116"/>
        <v>-7780422</v>
      </c>
      <c r="W2449">
        <v>8</v>
      </c>
    </row>
    <row r="2450" spans="17:23" x14ac:dyDescent="0.3">
      <c r="Q2450" t="s">
        <v>8921</v>
      </c>
      <c r="R2450">
        <v>22000000</v>
      </c>
      <c r="S2450">
        <v>3247816</v>
      </c>
      <c r="T2450">
        <f t="shared" si="117"/>
        <v>-18752184</v>
      </c>
      <c r="U2450" s="54" t="str">
        <f t="shared" si="115"/>
        <v>NA</v>
      </c>
      <c r="V2450" s="24">
        <f t="shared" si="116"/>
        <v>-18752184</v>
      </c>
      <c r="W2450">
        <v>6.3</v>
      </c>
    </row>
    <row r="2451" spans="17:23" x14ac:dyDescent="0.3">
      <c r="Q2451" t="s">
        <v>8923</v>
      </c>
      <c r="R2451">
        <v>15000000</v>
      </c>
      <c r="S2451">
        <v>2412045</v>
      </c>
      <c r="T2451">
        <f t="shared" si="117"/>
        <v>-12587955</v>
      </c>
      <c r="U2451" s="54" t="str">
        <f t="shared" si="115"/>
        <v>NA</v>
      </c>
      <c r="V2451" s="24">
        <f t="shared" si="116"/>
        <v>-12587955</v>
      </c>
      <c r="W2451">
        <v>7.2</v>
      </c>
    </row>
    <row r="2452" spans="17:23" x14ac:dyDescent="0.3">
      <c r="Q2452" t="s">
        <v>8926</v>
      </c>
      <c r="R2452">
        <v>15000000</v>
      </c>
      <c r="S2452">
        <v>2203641</v>
      </c>
      <c r="T2452">
        <f t="shared" si="117"/>
        <v>-12796359</v>
      </c>
      <c r="U2452" s="54" t="str">
        <f t="shared" si="115"/>
        <v>NA</v>
      </c>
      <c r="V2452" s="24">
        <f t="shared" si="116"/>
        <v>-12796359</v>
      </c>
      <c r="W2452">
        <v>6.7</v>
      </c>
    </row>
    <row r="2453" spans="17:23" x14ac:dyDescent="0.3">
      <c r="Q2453" t="s">
        <v>8931</v>
      </c>
      <c r="R2453">
        <v>15000000</v>
      </c>
      <c r="S2453">
        <v>1953732</v>
      </c>
      <c r="T2453">
        <f t="shared" si="117"/>
        <v>-13046268</v>
      </c>
      <c r="U2453" s="54" t="str">
        <f t="shared" si="115"/>
        <v>NA</v>
      </c>
      <c r="V2453" s="24">
        <f t="shared" si="116"/>
        <v>-13046268</v>
      </c>
      <c r="W2453">
        <v>5.3</v>
      </c>
    </row>
    <row r="2454" spans="17:23" x14ac:dyDescent="0.3">
      <c r="Q2454" t="s">
        <v>8935</v>
      </c>
      <c r="R2454">
        <v>15000000</v>
      </c>
      <c r="S2454">
        <v>1954202</v>
      </c>
      <c r="T2454">
        <f t="shared" si="117"/>
        <v>-13045798</v>
      </c>
      <c r="U2454" s="54" t="str">
        <f t="shared" si="115"/>
        <v>NA</v>
      </c>
      <c r="V2454" s="24">
        <f t="shared" si="116"/>
        <v>-13045798</v>
      </c>
      <c r="W2454">
        <v>6.3</v>
      </c>
    </row>
    <row r="2455" spans="17:23" x14ac:dyDescent="0.3">
      <c r="Q2455" t="s">
        <v>8938</v>
      </c>
      <c r="R2455">
        <v>15000000</v>
      </c>
      <c r="S2455">
        <v>1294640</v>
      </c>
      <c r="T2455">
        <f t="shared" si="117"/>
        <v>-13705360</v>
      </c>
      <c r="U2455" s="54" t="str">
        <f t="shared" si="115"/>
        <v>NA</v>
      </c>
      <c r="V2455" s="24">
        <f t="shared" si="116"/>
        <v>-13705360</v>
      </c>
      <c r="W2455">
        <v>6.5</v>
      </c>
    </row>
    <row r="2456" spans="17:23" x14ac:dyDescent="0.3">
      <c r="Q2456" t="s">
        <v>8940</v>
      </c>
      <c r="R2456">
        <v>6000000</v>
      </c>
      <c r="S2456">
        <v>26435</v>
      </c>
      <c r="T2456">
        <f t="shared" si="117"/>
        <v>-5973565</v>
      </c>
      <c r="U2456" s="54" t="str">
        <f t="shared" si="115"/>
        <v>NA</v>
      </c>
      <c r="V2456" s="24">
        <f t="shared" si="116"/>
        <v>-5973565</v>
      </c>
      <c r="W2456">
        <v>8.3000000000000007</v>
      </c>
    </row>
    <row r="2457" spans="17:23" x14ac:dyDescent="0.3">
      <c r="Q2457" t="s">
        <v>8946</v>
      </c>
      <c r="R2457">
        <v>12000000</v>
      </c>
      <c r="S2457">
        <v>1197786</v>
      </c>
      <c r="T2457">
        <f t="shared" si="117"/>
        <v>-10802214</v>
      </c>
      <c r="U2457" s="54" t="str">
        <f t="shared" si="115"/>
        <v>NA</v>
      </c>
      <c r="V2457" s="24">
        <f t="shared" si="116"/>
        <v>-10802214</v>
      </c>
      <c r="W2457">
        <v>7.2</v>
      </c>
    </row>
    <row r="2458" spans="17:23" x14ac:dyDescent="0.3">
      <c r="Q2458" t="s">
        <v>8949</v>
      </c>
      <c r="R2458">
        <v>7000000</v>
      </c>
      <c r="S2458">
        <v>529766</v>
      </c>
      <c r="T2458">
        <f t="shared" si="117"/>
        <v>-6470234</v>
      </c>
      <c r="U2458" s="54" t="str">
        <f t="shared" si="115"/>
        <v>NA</v>
      </c>
      <c r="V2458" s="24">
        <f t="shared" si="116"/>
        <v>-6470234</v>
      </c>
      <c r="W2458">
        <v>6.8</v>
      </c>
    </row>
    <row r="2459" spans="17:23" x14ac:dyDescent="0.3">
      <c r="Q2459" t="s">
        <v>8951</v>
      </c>
      <c r="R2459">
        <v>15000000</v>
      </c>
      <c r="S2459">
        <v>613556</v>
      </c>
      <c r="T2459">
        <f t="shared" si="117"/>
        <v>-14386444</v>
      </c>
      <c r="U2459" s="54" t="str">
        <f t="shared" si="115"/>
        <v>NA</v>
      </c>
      <c r="V2459" s="24">
        <f t="shared" si="116"/>
        <v>-14386444</v>
      </c>
      <c r="W2459">
        <v>6.4</v>
      </c>
    </row>
    <row r="2460" spans="17:23" x14ac:dyDescent="0.3">
      <c r="Q2460" t="s">
        <v>8955</v>
      </c>
      <c r="R2460">
        <v>15000000</v>
      </c>
      <c r="S2460">
        <v>353743</v>
      </c>
      <c r="T2460">
        <f t="shared" si="117"/>
        <v>-14646257</v>
      </c>
      <c r="U2460" s="54" t="str">
        <f t="shared" si="115"/>
        <v>NA</v>
      </c>
      <c r="V2460" s="24">
        <f t="shared" si="116"/>
        <v>-14646257</v>
      </c>
      <c r="W2460">
        <v>6.9</v>
      </c>
    </row>
    <row r="2461" spans="17:23" x14ac:dyDescent="0.3">
      <c r="Q2461" t="s">
        <v>8958</v>
      </c>
      <c r="R2461">
        <v>300000000</v>
      </c>
      <c r="S2461">
        <v>102055</v>
      </c>
      <c r="T2461">
        <f t="shared" si="117"/>
        <v>-299897945</v>
      </c>
      <c r="U2461" s="54" t="str">
        <f t="shared" si="115"/>
        <v>NA</v>
      </c>
      <c r="V2461" s="24">
        <f t="shared" si="116"/>
        <v>-299897945</v>
      </c>
      <c r="W2461">
        <v>6.2</v>
      </c>
    </row>
    <row r="2462" spans="17:23" x14ac:dyDescent="0.3">
      <c r="Q2462" t="s">
        <v>8966</v>
      </c>
      <c r="R2462">
        <v>15000000</v>
      </c>
      <c r="S2462">
        <v>73548</v>
      </c>
      <c r="T2462">
        <f t="shared" si="117"/>
        <v>-14926452</v>
      </c>
      <c r="U2462" s="54" t="str">
        <f t="shared" si="115"/>
        <v>NA</v>
      </c>
      <c r="V2462" s="24">
        <f t="shared" si="116"/>
        <v>-14926452</v>
      </c>
      <c r="W2462">
        <v>6.1</v>
      </c>
    </row>
    <row r="2463" spans="17:23" x14ac:dyDescent="0.3">
      <c r="Q2463" t="s">
        <v>8969</v>
      </c>
      <c r="R2463">
        <v>15000000</v>
      </c>
      <c r="S2463">
        <v>28870</v>
      </c>
      <c r="T2463">
        <f t="shared" si="117"/>
        <v>-14971130</v>
      </c>
      <c r="U2463" s="54" t="str">
        <f t="shared" si="115"/>
        <v>NA</v>
      </c>
      <c r="V2463" s="24">
        <f t="shared" si="116"/>
        <v>-14971130</v>
      </c>
      <c r="W2463">
        <v>5.0999999999999996</v>
      </c>
    </row>
    <row r="2464" spans="17:23" x14ac:dyDescent="0.3">
      <c r="Q2464" t="s">
        <v>8972</v>
      </c>
      <c r="R2464">
        <v>25000000</v>
      </c>
      <c r="S2464">
        <v>22723</v>
      </c>
      <c r="T2464">
        <f t="shared" si="117"/>
        <v>-24977277</v>
      </c>
      <c r="U2464" s="54" t="str">
        <f t="shared" si="115"/>
        <v>NA</v>
      </c>
      <c r="V2464" s="24">
        <f t="shared" si="116"/>
        <v>-24977277</v>
      </c>
      <c r="W2464">
        <v>4.5</v>
      </c>
    </row>
    <row r="2465" spans="17:23" x14ac:dyDescent="0.3">
      <c r="Q2465" t="s">
        <v>8976</v>
      </c>
      <c r="R2465">
        <v>15000000</v>
      </c>
      <c r="S2465">
        <v>20380</v>
      </c>
      <c r="T2465">
        <f t="shared" si="117"/>
        <v>-14979620</v>
      </c>
      <c r="U2465" s="54" t="str">
        <f t="shared" si="115"/>
        <v>NA</v>
      </c>
      <c r="V2465" s="24">
        <f t="shared" si="116"/>
        <v>-14979620</v>
      </c>
      <c r="W2465">
        <v>5.9</v>
      </c>
    </row>
    <row r="2466" spans="17:23" x14ac:dyDescent="0.3">
      <c r="Q2466" t="s">
        <v>8980</v>
      </c>
      <c r="R2466">
        <v>14600000</v>
      </c>
      <c r="S2466">
        <v>70906973</v>
      </c>
      <c r="T2466">
        <f t="shared" si="117"/>
        <v>56306973</v>
      </c>
      <c r="U2466" s="54">
        <f t="shared" si="115"/>
        <v>56306973</v>
      </c>
      <c r="V2466" s="24" t="str">
        <f t="shared" si="116"/>
        <v>NA</v>
      </c>
      <c r="W2466">
        <v>8.1</v>
      </c>
    </row>
    <row r="2467" spans="17:23" x14ac:dyDescent="0.3">
      <c r="Q2467" t="s">
        <v>8982</v>
      </c>
      <c r="R2467">
        <v>14800000</v>
      </c>
      <c r="S2467">
        <v>66009973</v>
      </c>
      <c r="T2467">
        <f t="shared" si="117"/>
        <v>51209973</v>
      </c>
      <c r="U2467" s="54">
        <f t="shared" si="115"/>
        <v>51209973</v>
      </c>
      <c r="V2467" s="24" t="str">
        <f t="shared" si="116"/>
        <v>NA</v>
      </c>
      <c r="W2467">
        <v>5.7</v>
      </c>
    </row>
    <row r="2468" spans="17:23" x14ac:dyDescent="0.3">
      <c r="Q2468" t="s">
        <v>8985</v>
      </c>
      <c r="R2468">
        <v>14500000</v>
      </c>
      <c r="S2468">
        <v>46338728</v>
      </c>
      <c r="T2468">
        <f t="shared" si="117"/>
        <v>31838728</v>
      </c>
      <c r="U2468" s="54">
        <f t="shared" si="115"/>
        <v>31838728</v>
      </c>
      <c r="V2468" s="24" t="str">
        <f t="shared" si="116"/>
        <v>NA</v>
      </c>
      <c r="W2468">
        <v>6.8</v>
      </c>
    </row>
    <row r="2469" spans="17:23" x14ac:dyDescent="0.3">
      <c r="Q2469" t="s">
        <v>8987</v>
      </c>
      <c r="R2469">
        <v>10000000</v>
      </c>
      <c r="S2469">
        <v>7691700</v>
      </c>
      <c r="T2469">
        <f t="shared" si="117"/>
        <v>-2308300</v>
      </c>
      <c r="U2469" s="54" t="str">
        <f t="shared" si="115"/>
        <v>NA</v>
      </c>
      <c r="V2469" s="24">
        <f t="shared" si="116"/>
        <v>-2308300</v>
      </c>
      <c r="W2469">
        <v>7.5</v>
      </c>
    </row>
    <row r="2470" spans="17:23" x14ac:dyDescent="0.3">
      <c r="Q2470" t="s">
        <v>8991</v>
      </c>
      <c r="R2470">
        <v>14400000</v>
      </c>
      <c r="S2470">
        <v>101157447</v>
      </c>
      <c r="T2470">
        <f t="shared" si="117"/>
        <v>86757447</v>
      </c>
      <c r="U2470" s="54">
        <f t="shared" si="115"/>
        <v>86757447</v>
      </c>
      <c r="V2470" s="24" t="str">
        <f t="shared" si="116"/>
        <v>NA</v>
      </c>
      <c r="W2470">
        <v>8.3000000000000007</v>
      </c>
    </row>
    <row r="2471" spans="17:23" x14ac:dyDescent="0.3">
      <c r="Q2471" t="s">
        <v>8993</v>
      </c>
      <c r="R2471">
        <v>14200000</v>
      </c>
      <c r="S2471">
        <v>74205</v>
      </c>
      <c r="T2471">
        <f t="shared" si="117"/>
        <v>-14125795</v>
      </c>
      <c r="U2471" s="54" t="str">
        <f t="shared" si="115"/>
        <v>NA</v>
      </c>
      <c r="V2471" s="24">
        <f t="shared" si="116"/>
        <v>-14125795</v>
      </c>
      <c r="W2471">
        <v>7.4</v>
      </c>
    </row>
    <row r="2472" spans="17:23" x14ac:dyDescent="0.3">
      <c r="Q2472" t="s">
        <v>8998</v>
      </c>
      <c r="R2472">
        <v>15000000</v>
      </c>
      <c r="S2472">
        <v>141319195</v>
      </c>
      <c r="T2472">
        <f t="shared" si="117"/>
        <v>126319195</v>
      </c>
      <c r="U2472" s="54">
        <f t="shared" si="115"/>
        <v>126319195</v>
      </c>
      <c r="V2472" s="24" t="str">
        <f t="shared" si="116"/>
        <v>NA</v>
      </c>
      <c r="W2472">
        <v>8</v>
      </c>
    </row>
    <row r="2473" spans="17:23" x14ac:dyDescent="0.3">
      <c r="Q2473" t="s">
        <v>9003</v>
      </c>
      <c r="R2473">
        <v>14000000</v>
      </c>
      <c r="S2473">
        <v>156645693</v>
      </c>
      <c r="T2473">
        <f t="shared" si="117"/>
        <v>142645693</v>
      </c>
      <c r="U2473" s="54">
        <f t="shared" si="115"/>
        <v>142645693</v>
      </c>
      <c r="V2473" s="24" t="str">
        <f t="shared" si="116"/>
        <v>NA</v>
      </c>
      <c r="W2473">
        <v>6.9</v>
      </c>
    </row>
    <row r="2474" spans="17:23" x14ac:dyDescent="0.3">
      <c r="Q2474" t="s">
        <v>9006</v>
      </c>
      <c r="R2474">
        <v>14000000</v>
      </c>
      <c r="S2474">
        <v>178406268</v>
      </c>
      <c r="T2474">
        <f t="shared" si="117"/>
        <v>164406268</v>
      </c>
      <c r="U2474" s="54">
        <f t="shared" si="115"/>
        <v>164406268</v>
      </c>
      <c r="V2474" s="24" t="str">
        <f t="shared" si="116"/>
        <v>NA</v>
      </c>
      <c r="W2474">
        <v>6.9</v>
      </c>
    </row>
    <row r="2475" spans="17:23" x14ac:dyDescent="0.3">
      <c r="Q2475" t="s">
        <v>9008</v>
      </c>
      <c r="R2475">
        <v>15800000</v>
      </c>
      <c r="S2475">
        <v>109306210</v>
      </c>
      <c r="T2475">
        <f t="shared" si="117"/>
        <v>93506210</v>
      </c>
      <c r="U2475" s="54">
        <f t="shared" si="115"/>
        <v>93506210</v>
      </c>
      <c r="V2475" s="24" t="str">
        <f t="shared" si="116"/>
        <v>NA</v>
      </c>
      <c r="W2475">
        <v>5.5</v>
      </c>
    </row>
    <row r="2476" spans="17:23" x14ac:dyDescent="0.3">
      <c r="Q2476" t="s">
        <v>9012</v>
      </c>
      <c r="R2476">
        <v>14000000</v>
      </c>
      <c r="S2476">
        <v>70001698</v>
      </c>
      <c r="T2476">
        <f t="shared" si="117"/>
        <v>56001698</v>
      </c>
      <c r="U2476" s="54">
        <f t="shared" si="115"/>
        <v>56001698</v>
      </c>
      <c r="V2476" s="24" t="str">
        <f t="shared" si="116"/>
        <v>NA</v>
      </c>
      <c r="W2476">
        <v>7.2</v>
      </c>
    </row>
    <row r="2477" spans="17:23" x14ac:dyDescent="0.3">
      <c r="Q2477" t="s">
        <v>9014</v>
      </c>
      <c r="R2477">
        <v>15000000</v>
      </c>
      <c r="S2477">
        <v>68856263</v>
      </c>
      <c r="T2477">
        <f t="shared" si="117"/>
        <v>53856263</v>
      </c>
      <c r="U2477" s="54">
        <f t="shared" si="115"/>
        <v>53856263</v>
      </c>
      <c r="V2477" s="24" t="str">
        <f t="shared" si="116"/>
        <v>NA</v>
      </c>
      <c r="W2477">
        <v>6.9</v>
      </c>
    </row>
    <row r="2478" spans="17:23" x14ac:dyDescent="0.3">
      <c r="Q2478" t="s">
        <v>9017</v>
      </c>
      <c r="R2478">
        <v>15000000</v>
      </c>
      <c r="S2478">
        <v>51527787</v>
      </c>
      <c r="T2478">
        <f t="shared" si="117"/>
        <v>36527787</v>
      </c>
      <c r="U2478" s="54">
        <f t="shared" si="115"/>
        <v>36527787</v>
      </c>
      <c r="V2478" s="24" t="str">
        <f t="shared" si="116"/>
        <v>NA</v>
      </c>
      <c r="W2478">
        <v>5.5</v>
      </c>
    </row>
    <row r="2479" spans="17:23" x14ac:dyDescent="0.3">
      <c r="Q2479" t="s">
        <v>9020</v>
      </c>
      <c r="R2479">
        <v>14000000</v>
      </c>
      <c r="S2479">
        <v>61356221</v>
      </c>
      <c r="T2479">
        <f t="shared" si="117"/>
        <v>47356221</v>
      </c>
      <c r="U2479" s="54">
        <f t="shared" si="115"/>
        <v>47356221</v>
      </c>
      <c r="V2479" s="24" t="str">
        <f t="shared" si="116"/>
        <v>NA</v>
      </c>
      <c r="W2479">
        <v>5.2</v>
      </c>
    </row>
    <row r="2480" spans="17:23" x14ac:dyDescent="0.3">
      <c r="Q2480" t="s">
        <v>9022</v>
      </c>
      <c r="R2480">
        <v>14000000</v>
      </c>
      <c r="S2480">
        <v>46800000</v>
      </c>
      <c r="T2480">
        <f t="shared" si="117"/>
        <v>32800000</v>
      </c>
      <c r="U2480" s="54">
        <f t="shared" si="115"/>
        <v>32800000</v>
      </c>
      <c r="V2480" s="24" t="str">
        <f t="shared" si="116"/>
        <v>NA</v>
      </c>
      <c r="W2480">
        <v>7.1</v>
      </c>
    </row>
    <row r="2481" spans="17:23" x14ac:dyDescent="0.3">
      <c r="Q2481" t="s">
        <v>9026</v>
      </c>
      <c r="R2481">
        <v>14000000</v>
      </c>
      <c r="S2481">
        <v>38048637</v>
      </c>
      <c r="T2481">
        <f t="shared" si="117"/>
        <v>24048637</v>
      </c>
      <c r="U2481" s="54">
        <f t="shared" si="115"/>
        <v>24048637</v>
      </c>
      <c r="V2481" s="24" t="str">
        <f t="shared" si="116"/>
        <v>NA</v>
      </c>
      <c r="W2481">
        <v>5.5</v>
      </c>
    </row>
    <row r="2482" spans="17:23" x14ac:dyDescent="0.3">
      <c r="Q2482" t="s">
        <v>9029</v>
      </c>
      <c r="R2482">
        <v>14000000</v>
      </c>
      <c r="S2482">
        <v>34793160</v>
      </c>
      <c r="T2482">
        <f t="shared" si="117"/>
        <v>20793160</v>
      </c>
      <c r="U2482" s="54">
        <f t="shared" si="115"/>
        <v>20793160</v>
      </c>
      <c r="V2482" s="24" t="str">
        <f t="shared" si="116"/>
        <v>NA</v>
      </c>
      <c r="W2482">
        <v>6.7</v>
      </c>
    </row>
    <row r="2483" spans="17:23" x14ac:dyDescent="0.3">
      <c r="Q2483" t="s">
        <v>9033</v>
      </c>
      <c r="R2483">
        <v>14000000</v>
      </c>
      <c r="S2483">
        <v>30628981</v>
      </c>
      <c r="T2483">
        <f t="shared" si="117"/>
        <v>16628981</v>
      </c>
      <c r="U2483" s="54">
        <f t="shared" si="115"/>
        <v>16628981</v>
      </c>
      <c r="V2483" s="24" t="str">
        <f t="shared" si="116"/>
        <v>NA</v>
      </c>
      <c r="W2483">
        <v>5</v>
      </c>
    </row>
    <row r="2484" spans="17:23" x14ac:dyDescent="0.3">
      <c r="Q2484" t="s">
        <v>9035</v>
      </c>
      <c r="R2484">
        <v>13000000</v>
      </c>
      <c r="S2484">
        <v>29959436</v>
      </c>
      <c r="T2484">
        <f t="shared" si="117"/>
        <v>16959436</v>
      </c>
      <c r="U2484" s="54">
        <f t="shared" si="115"/>
        <v>16959436</v>
      </c>
      <c r="V2484" s="24" t="str">
        <f t="shared" si="116"/>
        <v>NA</v>
      </c>
      <c r="W2484">
        <v>6.4</v>
      </c>
    </row>
    <row r="2485" spans="17:23" x14ac:dyDescent="0.3">
      <c r="Q2485" t="s">
        <v>9038</v>
      </c>
      <c r="R2485">
        <v>14000000</v>
      </c>
      <c r="S2485">
        <v>25571351</v>
      </c>
      <c r="T2485">
        <f t="shared" si="117"/>
        <v>11571351</v>
      </c>
      <c r="U2485" s="54">
        <f t="shared" si="115"/>
        <v>11571351</v>
      </c>
      <c r="V2485" s="24" t="str">
        <f t="shared" si="116"/>
        <v>NA</v>
      </c>
      <c r="W2485">
        <v>6.6</v>
      </c>
    </row>
    <row r="2486" spans="17:23" x14ac:dyDescent="0.3">
      <c r="Q2486" t="s">
        <v>9041</v>
      </c>
      <c r="R2486">
        <v>14000000</v>
      </c>
      <c r="S2486">
        <v>27515786</v>
      </c>
      <c r="T2486">
        <f t="shared" si="117"/>
        <v>13515786</v>
      </c>
      <c r="U2486" s="54">
        <f t="shared" si="115"/>
        <v>13515786</v>
      </c>
      <c r="V2486" s="24" t="str">
        <f t="shared" si="116"/>
        <v>NA</v>
      </c>
      <c r="W2486">
        <v>5.9</v>
      </c>
    </row>
    <row r="2487" spans="17:23" x14ac:dyDescent="0.3">
      <c r="Q2487" t="s">
        <v>9044</v>
      </c>
      <c r="R2487">
        <v>14000000</v>
      </c>
      <c r="S2487">
        <v>25482931</v>
      </c>
      <c r="T2487">
        <f t="shared" si="117"/>
        <v>11482931</v>
      </c>
      <c r="U2487" s="54">
        <f t="shared" si="115"/>
        <v>11482931</v>
      </c>
      <c r="V2487" s="24" t="str">
        <f t="shared" si="116"/>
        <v>NA</v>
      </c>
      <c r="W2487">
        <v>5.7</v>
      </c>
    </row>
    <row r="2488" spans="17:23" x14ac:dyDescent="0.3">
      <c r="Q2488" t="s">
        <v>9048</v>
      </c>
      <c r="R2488">
        <v>20000000</v>
      </c>
      <c r="S2488">
        <v>19900000</v>
      </c>
      <c r="T2488">
        <f t="shared" si="117"/>
        <v>-100000</v>
      </c>
      <c r="U2488" s="54" t="str">
        <f t="shared" si="115"/>
        <v>NA</v>
      </c>
      <c r="V2488" s="24">
        <f t="shared" si="116"/>
        <v>-100000</v>
      </c>
      <c r="W2488">
        <v>4.5</v>
      </c>
    </row>
    <row r="2489" spans="17:23" x14ac:dyDescent="0.3">
      <c r="Q2489" t="s">
        <v>9051</v>
      </c>
      <c r="R2489">
        <v>14000000</v>
      </c>
      <c r="S2489">
        <v>16298046</v>
      </c>
      <c r="T2489">
        <f t="shared" si="117"/>
        <v>2298046</v>
      </c>
      <c r="U2489" s="54">
        <f t="shared" si="115"/>
        <v>2298046</v>
      </c>
      <c r="V2489" s="24" t="str">
        <f t="shared" si="116"/>
        <v>NA</v>
      </c>
      <c r="W2489">
        <v>5</v>
      </c>
    </row>
    <row r="2490" spans="17:23" x14ac:dyDescent="0.3">
      <c r="Q2490" t="s">
        <v>9053</v>
      </c>
      <c r="R2490">
        <v>14000000</v>
      </c>
      <c r="S2490">
        <v>15549702</v>
      </c>
      <c r="T2490">
        <f t="shared" si="117"/>
        <v>1549702</v>
      </c>
      <c r="U2490" s="54">
        <f t="shared" si="115"/>
        <v>1549702</v>
      </c>
      <c r="V2490" s="24" t="str">
        <f t="shared" si="116"/>
        <v>NA</v>
      </c>
      <c r="W2490">
        <v>4.5999999999999996</v>
      </c>
    </row>
    <row r="2491" spans="17:23" x14ac:dyDescent="0.3">
      <c r="Q2491" t="s">
        <v>9055</v>
      </c>
      <c r="R2491">
        <v>14000000</v>
      </c>
      <c r="S2491">
        <v>15483540</v>
      </c>
      <c r="T2491">
        <f t="shared" si="117"/>
        <v>1483540</v>
      </c>
      <c r="U2491" s="54">
        <f t="shared" si="115"/>
        <v>1483540</v>
      </c>
      <c r="V2491" s="24" t="str">
        <f t="shared" si="116"/>
        <v>NA</v>
      </c>
      <c r="W2491">
        <v>6.5</v>
      </c>
    </row>
    <row r="2492" spans="17:23" x14ac:dyDescent="0.3">
      <c r="Q2492" t="s">
        <v>9057</v>
      </c>
      <c r="R2492">
        <v>14000000</v>
      </c>
      <c r="S2492">
        <v>20246959</v>
      </c>
      <c r="T2492">
        <f t="shared" si="117"/>
        <v>6246959</v>
      </c>
      <c r="U2492" s="54">
        <f t="shared" si="115"/>
        <v>6246959</v>
      </c>
      <c r="V2492" s="24" t="str">
        <f t="shared" si="116"/>
        <v>NA</v>
      </c>
      <c r="W2492">
        <v>4.9000000000000004</v>
      </c>
    </row>
    <row r="2493" spans="17:23" x14ac:dyDescent="0.3">
      <c r="Q2493" t="s">
        <v>9061</v>
      </c>
      <c r="R2493">
        <v>14000000</v>
      </c>
      <c r="S2493">
        <v>15062898</v>
      </c>
      <c r="T2493">
        <f t="shared" si="117"/>
        <v>1062898</v>
      </c>
      <c r="U2493" s="54">
        <f t="shared" si="115"/>
        <v>1062898</v>
      </c>
      <c r="V2493" s="24" t="str">
        <f t="shared" si="116"/>
        <v>NA</v>
      </c>
      <c r="W2493">
        <v>6</v>
      </c>
    </row>
    <row r="2494" spans="17:23" x14ac:dyDescent="0.3">
      <c r="Q2494" t="s">
        <v>9065</v>
      </c>
      <c r="R2494">
        <v>12000000</v>
      </c>
      <c r="S2494">
        <v>14348123</v>
      </c>
      <c r="T2494">
        <f t="shared" si="117"/>
        <v>2348123</v>
      </c>
      <c r="U2494" s="54">
        <f t="shared" si="115"/>
        <v>2348123</v>
      </c>
      <c r="V2494" s="24" t="str">
        <f t="shared" si="116"/>
        <v>NA</v>
      </c>
      <c r="W2494">
        <v>6.9</v>
      </c>
    </row>
    <row r="2495" spans="17:23" x14ac:dyDescent="0.3">
      <c r="Q2495" t="s">
        <v>9069</v>
      </c>
      <c r="R2495">
        <v>8500000</v>
      </c>
      <c r="S2495">
        <v>15171475</v>
      </c>
      <c r="T2495">
        <f t="shared" si="117"/>
        <v>6671475</v>
      </c>
      <c r="U2495" s="54">
        <f t="shared" si="115"/>
        <v>6671475</v>
      </c>
      <c r="V2495" s="24" t="str">
        <f t="shared" si="116"/>
        <v>NA</v>
      </c>
      <c r="W2495">
        <v>5.7</v>
      </c>
    </row>
    <row r="2496" spans="17:23" x14ac:dyDescent="0.3">
      <c r="Q2496" t="s">
        <v>9073</v>
      </c>
      <c r="R2496">
        <v>14000000</v>
      </c>
      <c r="S2496">
        <v>13640000</v>
      </c>
      <c r="T2496">
        <f t="shared" si="117"/>
        <v>-360000</v>
      </c>
      <c r="U2496" s="54" t="str">
        <f t="shared" si="115"/>
        <v>NA</v>
      </c>
      <c r="V2496" s="24">
        <f t="shared" si="116"/>
        <v>-360000</v>
      </c>
      <c r="W2496">
        <v>6.9</v>
      </c>
    </row>
    <row r="2497" spans="17:23" x14ac:dyDescent="0.3">
      <c r="Q2497" t="s">
        <v>9075</v>
      </c>
      <c r="R2497">
        <v>11000000</v>
      </c>
      <c r="S2497">
        <v>12610731</v>
      </c>
      <c r="T2497">
        <f t="shared" si="117"/>
        <v>1610731</v>
      </c>
      <c r="U2497" s="54">
        <f t="shared" si="115"/>
        <v>1610731</v>
      </c>
      <c r="V2497" s="24" t="str">
        <f t="shared" si="116"/>
        <v>NA</v>
      </c>
      <c r="W2497">
        <v>4.4000000000000004</v>
      </c>
    </row>
    <row r="2498" spans="17:23" x14ac:dyDescent="0.3">
      <c r="Q2498" t="s">
        <v>9080</v>
      </c>
      <c r="R2498">
        <v>14000000</v>
      </c>
      <c r="S2498">
        <v>11204499</v>
      </c>
      <c r="T2498">
        <f t="shared" si="117"/>
        <v>-2795501</v>
      </c>
      <c r="U2498" s="54" t="str">
        <f t="shared" si="115"/>
        <v>NA</v>
      </c>
      <c r="V2498" s="24">
        <f t="shared" si="116"/>
        <v>-2795501</v>
      </c>
      <c r="W2498">
        <v>7</v>
      </c>
    </row>
    <row r="2499" spans="17:23" x14ac:dyDescent="0.3">
      <c r="Q2499" t="s">
        <v>9083</v>
      </c>
      <c r="R2499">
        <v>14000000</v>
      </c>
      <c r="S2499">
        <v>10397365</v>
      </c>
      <c r="T2499">
        <f t="shared" si="117"/>
        <v>-3602635</v>
      </c>
      <c r="U2499" s="54" t="str">
        <f t="shared" ref="U2499:U2562" si="118">IF(T2499&gt;0,T2499,"NA")</f>
        <v>NA</v>
      </c>
      <c r="V2499" s="24">
        <f t="shared" ref="V2499:V2562" si="119">IF(T2499&lt;0,T2499,"NA")</f>
        <v>-3602635</v>
      </c>
      <c r="W2499">
        <v>5.4</v>
      </c>
    </row>
    <row r="2500" spans="17:23" x14ac:dyDescent="0.3">
      <c r="Q2500" t="s">
        <v>9086</v>
      </c>
      <c r="R2500">
        <v>14000000</v>
      </c>
      <c r="S2500">
        <v>9402410</v>
      </c>
      <c r="T2500">
        <f t="shared" ref="T2500:T2563" si="120">S2500-R2500</f>
        <v>-4597590</v>
      </c>
      <c r="U2500" s="54" t="str">
        <f t="shared" si="118"/>
        <v>NA</v>
      </c>
      <c r="V2500" s="24">
        <f t="shared" si="119"/>
        <v>-4597590</v>
      </c>
      <c r="W2500">
        <v>5.4</v>
      </c>
    </row>
    <row r="2501" spans="17:23" x14ac:dyDescent="0.3">
      <c r="Q2501" t="s">
        <v>9090</v>
      </c>
      <c r="R2501">
        <v>26000000</v>
      </c>
      <c r="S2501">
        <v>5459824</v>
      </c>
      <c r="T2501">
        <f t="shared" si="120"/>
        <v>-20540176</v>
      </c>
      <c r="U2501" s="54" t="str">
        <f t="shared" si="118"/>
        <v>NA</v>
      </c>
      <c r="V2501" s="24">
        <f t="shared" si="119"/>
        <v>-20540176</v>
      </c>
      <c r="W2501">
        <v>7.6</v>
      </c>
    </row>
    <row r="2502" spans="17:23" x14ac:dyDescent="0.3">
      <c r="Q2502" t="s">
        <v>9094</v>
      </c>
      <c r="R2502">
        <v>24000000</v>
      </c>
      <c r="S2502">
        <v>5108820</v>
      </c>
      <c r="T2502">
        <f t="shared" si="120"/>
        <v>-18891180</v>
      </c>
      <c r="U2502" s="54" t="str">
        <f t="shared" si="118"/>
        <v>NA</v>
      </c>
      <c r="V2502" s="24">
        <f t="shared" si="119"/>
        <v>-18891180</v>
      </c>
      <c r="W2502">
        <v>5.9</v>
      </c>
    </row>
    <row r="2503" spans="17:23" x14ac:dyDescent="0.3">
      <c r="Q2503" t="s">
        <v>9099</v>
      </c>
      <c r="R2503">
        <v>14000000</v>
      </c>
      <c r="S2503">
        <v>4741987</v>
      </c>
      <c r="T2503">
        <f t="shared" si="120"/>
        <v>-9258013</v>
      </c>
      <c r="U2503" s="54" t="str">
        <f t="shared" si="118"/>
        <v>NA</v>
      </c>
      <c r="V2503" s="24">
        <f t="shared" si="119"/>
        <v>-9258013</v>
      </c>
      <c r="W2503">
        <v>6.6</v>
      </c>
    </row>
    <row r="2504" spans="17:23" x14ac:dyDescent="0.3">
      <c r="Q2504" t="s">
        <v>9102</v>
      </c>
      <c r="R2504">
        <v>14000000</v>
      </c>
      <c r="S2504">
        <v>4291965</v>
      </c>
      <c r="T2504">
        <f t="shared" si="120"/>
        <v>-9708035</v>
      </c>
      <c r="U2504" s="54" t="str">
        <f t="shared" si="118"/>
        <v>NA</v>
      </c>
      <c r="V2504" s="24">
        <f t="shared" si="119"/>
        <v>-9708035</v>
      </c>
      <c r="W2504">
        <v>6.7</v>
      </c>
    </row>
    <row r="2505" spans="17:23" x14ac:dyDescent="0.3">
      <c r="Q2505" t="s">
        <v>9105</v>
      </c>
      <c r="R2505">
        <v>14000000</v>
      </c>
      <c r="S2505">
        <v>3100650</v>
      </c>
      <c r="T2505">
        <f t="shared" si="120"/>
        <v>-10899350</v>
      </c>
      <c r="U2505" s="54" t="str">
        <f t="shared" si="118"/>
        <v>NA</v>
      </c>
      <c r="V2505" s="24">
        <f t="shared" si="119"/>
        <v>-10899350</v>
      </c>
      <c r="W2505">
        <v>3.9</v>
      </c>
    </row>
    <row r="2506" spans="17:23" x14ac:dyDescent="0.3">
      <c r="Q2506" t="s">
        <v>9111</v>
      </c>
      <c r="R2506">
        <v>14000000</v>
      </c>
      <c r="S2506">
        <v>2474000</v>
      </c>
      <c r="T2506">
        <f t="shared" si="120"/>
        <v>-11526000</v>
      </c>
      <c r="U2506" s="54" t="str">
        <f t="shared" si="118"/>
        <v>NA</v>
      </c>
      <c r="V2506" s="24">
        <f t="shared" si="119"/>
        <v>-11526000</v>
      </c>
      <c r="W2506">
        <v>5.7</v>
      </c>
    </row>
    <row r="2507" spans="17:23" x14ac:dyDescent="0.3">
      <c r="Q2507" t="s">
        <v>9115</v>
      </c>
      <c r="R2507">
        <v>14000000</v>
      </c>
      <c r="S2507">
        <v>1000000</v>
      </c>
      <c r="T2507">
        <f t="shared" si="120"/>
        <v>-13000000</v>
      </c>
      <c r="U2507" s="54" t="str">
        <f t="shared" si="118"/>
        <v>NA</v>
      </c>
      <c r="V2507" s="24">
        <f t="shared" si="119"/>
        <v>-13000000</v>
      </c>
      <c r="W2507">
        <v>6.5</v>
      </c>
    </row>
    <row r="2508" spans="17:23" x14ac:dyDescent="0.3">
      <c r="Q2508" t="s">
        <v>9120</v>
      </c>
      <c r="R2508">
        <v>8200000</v>
      </c>
      <c r="S2508">
        <v>3958500</v>
      </c>
      <c r="T2508">
        <f t="shared" si="120"/>
        <v>-4241500</v>
      </c>
      <c r="U2508" s="54" t="str">
        <f t="shared" si="118"/>
        <v>NA</v>
      </c>
      <c r="V2508" s="24">
        <f t="shared" si="119"/>
        <v>-4241500</v>
      </c>
      <c r="W2508">
        <v>6.8</v>
      </c>
    </row>
    <row r="2509" spans="17:23" x14ac:dyDescent="0.3">
      <c r="Q2509" t="s">
        <v>9124</v>
      </c>
      <c r="R2509">
        <v>103000000</v>
      </c>
      <c r="S2509">
        <v>274299</v>
      </c>
      <c r="T2509">
        <f t="shared" si="120"/>
        <v>-102725701</v>
      </c>
      <c r="U2509" s="54" t="str">
        <f t="shared" si="118"/>
        <v>NA</v>
      </c>
      <c r="V2509" s="24">
        <f t="shared" si="119"/>
        <v>-102725701</v>
      </c>
      <c r="W2509">
        <v>7.3</v>
      </c>
    </row>
    <row r="2510" spans="17:23" x14ac:dyDescent="0.3">
      <c r="Q2510" t="s">
        <v>9128</v>
      </c>
      <c r="R2510">
        <v>15000000</v>
      </c>
      <c r="S2510">
        <v>183088</v>
      </c>
      <c r="T2510">
        <f t="shared" si="120"/>
        <v>-14816912</v>
      </c>
      <c r="U2510" s="54" t="str">
        <f t="shared" si="118"/>
        <v>NA</v>
      </c>
      <c r="V2510" s="24">
        <f t="shared" si="119"/>
        <v>-14816912</v>
      </c>
      <c r="W2510">
        <v>7</v>
      </c>
    </row>
    <row r="2511" spans="17:23" x14ac:dyDescent="0.3">
      <c r="Q2511" t="s">
        <v>9130</v>
      </c>
      <c r="R2511">
        <v>14000000</v>
      </c>
      <c r="S2511">
        <v>46495</v>
      </c>
      <c r="T2511">
        <f t="shared" si="120"/>
        <v>-13953505</v>
      </c>
      <c r="U2511" s="54" t="str">
        <f t="shared" si="118"/>
        <v>NA</v>
      </c>
      <c r="V2511" s="24">
        <f t="shared" si="119"/>
        <v>-13953505</v>
      </c>
      <c r="W2511">
        <v>6.5</v>
      </c>
    </row>
    <row r="2512" spans="17:23" x14ac:dyDescent="0.3">
      <c r="Q2512" t="s">
        <v>9134</v>
      </c>
      <c r="R2512">
        <v>14000000</v>
      </c>
      <c r="S2512">
        <v>1752214</v>
      </c>
      <c r="T2512">
        <f t="shared" si="120"/>
        <v>-12247786</v>
      </c>
      <c r="U2512" s="54" t="str">
        <f t="shared" si="118"/>
        <v>NA</v>
      </c>
      <c r="V2512" s="24">
        <f t="shared" si="119"/>
        <v>-12247786</v>
      </c>
      <c r="W2512">
        <v>7.7</v>
      </c>
    </row>
    <row r="2513" spans="17:23" x14ac:dyDescent="0.3">
      <c r="Q2513" t="s">
        <v>9136</v>
      </c>
      <c r="R2513">
        <v>14000000</v>
      </c>
      <c r="S2513">
        <v>83025853</v>
      </c>
      <c r="T2513">
        <f t="shared" si="120"/>
        <v>69025853</v>
      </c>
      <c r="U2513" s="54">
        <f t="shared" si="118"/>
        <v>69025853</v>
      </c>
      <c r="V2513" s="24" t="str">
        <f t="shared" si="119"/>
        <v>NA</v>
      </c>
      <c r="W2513">
        <v>7.7</v>
      </c>
    </row>
    <row r="2514" spans="17:23" x14ac:dyDescent="0.3">
      <c r="Q2514" t="s">
        <v>9138</v>
      </c>
      <c r="R2514">
        <v>12000000</v>
      </c>
      <c r="S2514">
        <v>56631572</v>
      </c>
      <c r="T2514">
        <f t="shared" si="120"/>
        <v>44631572</v>
      </c>
      <c r="U2514" s="54">
        <f t="shared" si="118"/>
        <v>44631572</v>
      </c>
      <c r="V2514" s="24" t="str">
        <f t="shared" si="119"/>
        <v>NA</v>
      </c>
      <c r="W2514">
        <v>6.8</v>
      </c>
    </row>
    <row r="2515" spans="17:23" x14ac:dyDescent="0.3">
      <c r="Q2515" t="s">
        <v>9141</v>
      </c>
      <c r="R2515">
        <v>13500000</v>
      </c>
      <c r="S2515">
        <v>15854988</v>
      </c>
      <c r="T2515">
        <f t="shared" si="120"/>
        <v>2354988</v>
      </c>
      <c r="U2515" s="54">
        <f t="shared" si="118"/>
        <v>2354988</v>
      </c>
      <c r="V2515" s="24" t="str">
        <f t="shared" si="119"/>
        <v>NA</v>
      </c>
      <c r="W2515">
        <v>7.4</v>
      </c>
    </row>
    <row r="2516" spans="17:23" x14ac:dyDescent="0.3">
      <c r="Q2516" t="s">
        <v>9143</v>
      </c>
      <c r="R2516">
        <v>14000000</v>
      </c>
      <c r="S2516">
        <v>12282677</v>
      </c>
      <c r="T2516">
        <f t="shared" si="120"/>
        <v>-1717323</v>
      </c>
      <c r="U2516" s="54" t="str">
        <f t="shared" si="118"/>
        <v>NA</v>
      </c>
      <c r="V2516" s="24">
        <f t="shared" si="119"/>
        <v>-1717323</v>
      </c>
      <c r="W2516">
        <v>5.0999999999999996</v>
      </c>
    </row>
    <row r="2517" spans="17:23" x14ac:dyDescent="0.3">
      <c r="Q2517" t="s">
        <v>9145</v>
      </c>
      <c r="R2517">
        <v>13500000</v>
      </c>
      <c r="S2517">
        <v>7060876</v>
      </c>
      <c r="T2517">
        <f t="shared" si="120"/>
        <v>-6439124</v>
      </c>
      <c r="U2517" s="54" t="str">
        <f t="shared" si="118"/>
        <v>NA</v>
      </c>
      <c r="V2517" s="24">
        <f t="shared" si="119"/>
        <v>-6439124</v>
      </c>
      <c r="W2517">
        <v>7.4</v>
      </c>
    </row>
    <row r="2518" spans="17:23" x14ac:dyDescent="0.3">
      <c r="Q2518" t="s">
        <v>9149</v>
      </c>
      <c r="R2518">
        <v>15000000</v>
      </c>
      <c r="S2518">
        <v>14989761</v>
      </c>
      <c r="T2518">
        <f t="shared" si="120"/>
        <v>-10239</v>
      </c>
      <c r="U2518" s="54" t="str">
        <f t="shared" si="118"/>
        <v>NA</v>
      </c>
      <c r="V2518" s="24">
        <f t="shared" si="119"/>
        <v>-10239</v>
      </c>
      <c r="W2518">
        <v>7.2</v>
      </c>
    </row>
    <row r="2519" spans="17:23" x14ac:dyDescent="0.3">
      <c r="Q2519" t="s">
        <v>9151</v>
      </c>
      <c r="R2519">
        <v>13500000</v>
      </c>
      <c r="S2519">
        <v>5501940</v>
      </c>
      <c r="T2519">
        <f t="shared" si="120"/>
        <v>-7998060</v>
      </c>
      <c r="U2519" s="54" t="str">
        <f t="shared" si="118"/>
        <v>NA</v>
      </c>
      <c r="V2519" s="24">
        <f t="shared" si="119"/>
        <v>-7998060</v>
      </c>
      <c r="W2519">
        <v>8.3000000000000007</v>
      </c>
    </row>
    <row r="2520" spans="17:23" x14ac:dyDescent="0.3">
      <c r="Q2520" t="s">
        <v>9154</v>
      </c>
      <c r="R2520">
        <v>10000000</v>
      </c>
      <c r="S2520">
        <v>2086345</v>
      </c>
      <c r="T2520">
        <f t="shared" si="120"/>
        <v>-7913655</v>
      </c>
      <c r="U2520" s="54" t="str">
        <f t="shared" si="118"/>
        <v>NA</v>
      </c>
      <c r="V2520" s="24">
        <f t="shared" si="119"/>
        <v>-7913655</v>
      </c>
      <c r="W2520">
        <v>8.1</v>
      </c>
    </row>
    <row r="2521" spans="17:23" x14ac:dyDescent="0.3">
      <c r="Q2521" t="s">
        <v>9159</v>
      </c>
      <c r="R2521">
        <v>13000000</v>
      </c>
      <c r="S2521">
        <v>123922370</v>
      </c>
      <c r="T2521">
        <f t="shared" si="120"/>
        <v>110922370</v>
      </c>
      <c r="U2521" s="54">
        <f t="shared" si="118"/>
        <v>110922370</v>
      </c>
      <c r="V2521" s="24" t="str">
        <f t="shared" si="119"/>
        <v>NA</v>
      </c>
      <c r="W2521">
        <v>7.3</v>
      </c>
    </row>
    <row r="2522" spans="17:23" x14ac:dyDescent="0.3">
      <c r="Q2522" t="s">
        <v>9161</v>
      </c>
      <c r="R2522">
        <v>13400000</v>
      </c>
      <c r="S2522">
        <v>163591</v>
      </c>
      <c r="T2522">
        <f t="shared" si="120"/>
        <v>-13236409</v>
      </c>
      <c r="U2522" s="54" t="str">
        <f t="shared" si="118"/>
        <v>NA</v>
      </c>
      <c r="V2522" s="24">
        <f t="shared" si="119"/>
        <v>-13236409</v>
      </c>
      <c r="W2522">
        <v>3.6</v>
      </c>
    </row>
    <row r="2523" spans="17:23" x14ac:dyDescent="0.3">
      <c r="Q2523" t="s">
        <v>9164</v>
      </c>
      <c r="R2523">
        <v>13000000</v>
      </c>
      <c r="S2523">
        <v>73000942</v>
      </c>
      <c r="T2523">
        <f t="shared" si="120"/>
        <v>60000942</v>
      </c>
      <c r="U2523" s="54">
        <f t="shared" si="118"/>
        <v>60000942</v>
      </c>
      <c r="V2523" s="24" t="str">
        <f t="shared" si="119"/>
        <v>NA</v>
      </c>
      <c r="W2523">
        <v>1.6</v>
      </c>
    </row>
    <row r="2524" spans="17:23" x14ac:dyDescent="0.3">
      <c r="Q2524" t="s">
        <v>9168</v>
      </c>
      <c r="R2524">
        <v>13000000</v>
      </c>
      <c r="S2524">
        <v>106952327</v>
      </c>
      <c r="T2524">
        <f t="shared" si="120"/>
        <v>93952327</v>
      </c>
      <c r="U2524" s="54">
        <f t="shared" si="118"/>
        <v>93952327</v>
      </c>
      <c r="V2524" s="24" t="str">
        <f t="shared" si="119"/>
        <v>NA</v>
      </c>
      <c r="W2524">
        <v>8</v>
      </c>
    </row>
    <row r="2525" spans="17:23" x14ac:dyDescent="0.3">
      <c r="Q2525" t="s">
        <v>9170</v>
      </c>
      <c r="R2525">
        <v>13000000</v>
      </c>
      <c r="S2525">
        <v>57300000</v>
      </c>
      <c r="T2525">
        <f t="shared" si="120"/>
        <v>44300000</v>
      </c>
      <c r="U2525" s="54">
        <f t="shared" si="118"/>
        <v>44300000</v>
      </c>
      <c r="V2525" s="24" t="str">
        <f t="shared" si="119"/>
        <v>NA</v>
      </c>
      <c r="W2525">
        <v>9</v>
      </c>
    </row>
    <row r="2526" spans="17:23" x14ac:dyDescent="0.3">
      <c r="Q2526" t="s">
        <v>9172</v>
      </c>
      <c r="R2526">
        <v>13000000</v>
      </c>
      <c r="S2526">
        <v>91038276</v>
      </c>
      <c r="T2526">
        <f t="shared" si="120"/>
        <v>78038276</v>
      </c>
      <c r="U2526" s="54">
        <f t="shared" si="118"/>
        <v>78038276</v>
      </c>
      <c r="V2526" s="24" t="str">
        <f t="shared" si="119"/>
        <v>NA</v>
      </c>
      <c r="W2526">
        <v>6.1</v>
      </c>
    </row>
    <row r="2527" spans="17:23" x14ac:dyDescent="0.3">
      <c r="Q2527" t="s">
        <v>9175</v>
      </c>
      <c r="R2527">
        <v>7000000</v>
      </c>
      <c r="S2527">
        <v>49369900</v>
      </c>
      <c r="T2527">
        <f t="shared" si="120"/>
        <v>42369900</v>
      </c>
      <c r="U2527" s="54">
        <f t="shared" si="118"/>
        <v>42369900</v>
      </c>
      <c r="V2527" s="24" t="str">
        <f t="shared" si="119"/>
        <v>NA</v>
      </c>
      <c r="W2527">
        <v>5.7</v>
      </c>
    </row>
    <row r="2528" spans="17:23" x14ac:dyDescent="0.3">
      <c r="Q2528" t="s">
        <v>9180</v>
      </c>
      <c r="R2528">
        <v>13000000</v>
      </c>
      <c r="S2528">
        <v>61693523</v>
      </c>
      <c r="T2528">
        <f t="shared" si="120"/>
        <v>48693523</v>
      </c>
      <c r="U2528" s="54">
        <f t="shared" si="118"/>
        <v>48693523</v>
      </c>
      <c r="V2528" s="24" t="str">
        <f t="shared" si="119"/>
        <v>NA</v>
      </c>
      <c r="W2528">
        <v>6.8</v>
      </c>
    </row>
    <row r="2529" spans="17:23" x14ac:dyDescent="0.3">
      <c r="Q2529" t="s">
        <v>9183</v>
      </c>
      <c r="R2529">
        <v>13000000</v>
      </c>
      <c r="S2529">
        <v>46729374</v>
      </c>
      <c r="T2529">
        <f t="shared" si="120"/>
        <v>33729374</v>
      </c>
      <c r="U2529" s="54">
        <f t="shared" si="118"/>
        <v>33729374</v>
      </c>
      <c r="V2529" s="24" t="str">
        <f t="shared" si="119"/>
        <v>NA</v>
      </c>
      <c r="W2529">
        <v>5.5</v>
      </c>
    </row>
    <row r="2530" spans="17:23" x14ac:dyDescent="0.3">
      <c r="Q2530" t="s">
        <v>9186</v>
      </c>
      <c r="R2530">
        <v>13000000</v>
      </c>
      <c r="S2530">
        <v>44726644</v>
      </c>
      <c r="T2530">
        <f t="shared" si="120"/>
        <v>31726644</v>
      </c>
      <c r="U2530" s="54">
        <f t="shared" si="118"/>
        <v>31726644</v>
      </c>
      <c r="V2530" s="24" t="str">
        <f t="shared" si="119"/>
        <v>NA</v>
      </c>
      <c r="W2530">
        <v>6.8</v>
      </c>
    </row>
    <row r="2531" spans="17:23" x14ac:dyDescent="0.3">
      <c r="Q2531" t="s">
        <v>9191</v>
      </c>
      <c r="R2531">
        <v>13000000</v>
      </c>
      <c r="S2531">
        <v>44134898</v>
      </c>
      <c r="T2531">
        <f t="shared" si="120"/>
        <v>31134898</v>
      </c>
      <c r="U2531" s="54">
        <f t="shared" si="118"/>
        <v>31134898</v>
      </c>
      <c r="V2531" s="24" t="str">
        <f t="shared" si="119"/>
        <v>NA</v>
      </c>
      <c r="W2531">
        <v>7.3</v>
      </c>
    </row>
    <row r="2532" spans="17:23" x14ac:dyDescent="0.3">
      <c r="Q2532" t="s">
        <v>9194</v>
      </c>
      <c r="R2532">
        <v>12500000</v>
      </c>
      <c r="S2532">
        <v>48637684</v>
      </c>
      <c r="T2532">
        <f t="shared" si="120"/>
        <v>36137684</v>
      </c>
      <c r="U2532" s="54">
        <f t="shared" si="118"/>
        <v>36137684</v>
      </c>
      <c r="V2532" s="24" t="str">
        <f t="shared" si="119"/>
        <v>NA</v>
      </c>
      <c r="W2532">
        <v>6.1</v>
      </c>
    </row>
    <row r="2533" spans="17:23" x14ac:dyDescent="0.3">
      <c r="Q2533" t="s">
        <v>9196</v>
      </c>
      <c r="R2533">
        <v>16000000</v>
      </c>
      <c r="S2533">
        <v>38176108</v>
      </c>
      <c r="T2533">
        <f t="shared" si="120"/>
        <v>22176108</v>
      </c>
      <c r="U2533" s="54">
        <f t="shared" si="118"/>
        <v>22176108</v>
      </c>
      <c r="V2533" s="24" t="str">
        <f t="shared" si="119"/>
        <v>NA</v>
      </c>
      <c r="W2533">
        <v>7.2</v>
      </c>
    </row>
    <row r="2534" spans="17:23" x14ac:dyDescent="0.3">
      <c r="Q2534" t="s">
        <v>9199</v>
      </c>
      <c r="R2534">
        <v>13000000</v>
      </c>
      <c r="S2534">
        <v>28972187</v>
      </c>
      <c r="T2534">
        <f t="shared" si="120"/>
        <v>15972187</v>
      </c>
      <c r="U2534" s="54">
        <f t="shared" si="118"/>
        <v>15972187</v>
      </c>
      <c r="V2534" s="24" t="str">
        <f t="shared" si="119"/>
        <v>NA</v>
      </c>
      <c r="W2534">
        <v>5.9</v>
      </c>
    </row>
    <row r="2535" spans="17:23" x14ac:dyDescent="0.3">
      <c r="Q2535" t="s">
        <v>9203</v>
      </c>
      <c r="R2535">
        <v>8200000</v>
      </c>
      <c r="S2535">
        <v>27979400</v>
      </c>
      <c r="T2535">
        <f t="shared" si="120"/>
        <v>19779400</v>
      </c>
      <c r="U2535" s="54">
        <f t="shared" si="118"/>
        <v>19779400</v>
      </c>
      <c r="V2535" s="24" t="str">
        <f t="shared" si="119"/>
        <v>NA</v>
      </c>
      <c r="W2535">
        <v>6.1</v>
      </c>
    </row>
    <row r="2536" spans="17:23" x14ac:dyDescent="0.3">
      <c r="Q2536" t="s">
        <v>9206</v>
      </c>
      <c r="R2536">
        <v>17000000</v>
      </c>
      <c r="S2536">
        <v>54257433</v>
      </c>
      <c r="T2536">
        <f t="shared" si="120"/>
        <v>37257433</v>
      </c>
      <c r="U2536" s="54">
        <f t="shared" si="118"/>
        <v>37257433</v>
      </c>
      <c r="V2536" s="24" t="str">
        <f t="shared" si="119"/>
        <v>NA</v>
      </c>
      <c r="W2536">
        <v>6.8</v>
      </c>
    </row>
    <row r="2537" spans="17:23" x14ac:dyDescent="0.3">
      <c r="Q2537" t="s">
        <v>9209</v>
      </c>
      <c r="R2537">
        <v>13000000</v>
      </c>
      <c r="S2537">
        <v>23947</v>
      </c>
      <c r="T2537">
        <f t="shared" si="120"/>
        <v>-12976053</v>
      </c>
      <c r="U2537" s="54" t="str">
        <f t="shared" si="118"/>
        <v>NA</v>
      </c>
      <c r="V2537" s="24">
        <f t="shared" si="119"/>
        <v>-12976053</v>
      </c>
      <c r="W2537">
        <v>7.7</v>
      </c>
    </row>
    <row r="2538" spans="17:23" x14ac:dyDescent="0.3">
      <c r="Q2538" t="s">
        <v>9212</v>
      </c>
      <c r="R2538">
        <v>13000000</v>
      </c>
      <c r="S2538">
        <v>60008303</v>
      </c>
      <c r="T2538">
        <f t="shared" si="120"/>
        <v>47008303</v>
      </c>
      <c r="U2538" s="54">
        <f t="shared" si="118"/>
        <v>47008303</v>
      </c>
      <c r="V2538" s="24" t="str">
        <f t="shared" si="119"/>
        <v>NA</v>
      </c>
      <c r="W2538">
        <v>4.9000000000000004</v>
      </c>
    </row>
    <row r="2539" spans="17:23" x14ac:dyDescent="0.3">
      <c r="Q2539" t="s">
        <v>9214</v>
      </c>
      <c r="R2539">
        <v>13000000</v>
      </c>
      <c r="S2539">
        <v>49121934</v>
      </c>
      <c r="T2539">
        <f t="shared" si="120"/>
        <v>36121934</v>
      </c>
      <c r="U2539" s="54">
        <f t="shared" si="118"/>
        <v>36121934</v>
      </c>
      <c r="V2539" s="24" t="str">
        <f t="shared" si="119"/>
        <v>NA</v>
      </c>
      <c r="W2539">
        <v>6.1</v>
      </c>
    </row>
    <row r="2540" spans="17:23" x14ac:dyDescent="0.3">
      <c r="Q2540" t="s">
        <v>9217</v>
      </c>
      <c r="R2540">
        <v>18000000</v>
      </c>
      <c r="S2540">
        <v>27141959</v>
      </c>
      <c r="T2540">
        <f t="shared" si="120"/>
        <v>9141959</v>
      </c>
      <c r="U2540" s="54">
        <f t="shared" si="118"/>
        <v>9141959</v>
      </c>
      <c r="V2540" s="24" t="str">
        <f t="shared" si="119"/>
        <v>NA</v>
      </c>
      <c r="W2540">
        <v>2.5</v>
      </c>
    </row>
    <row r="2541" spans="17:23" x14ac:dyDescent="0.3">
      <c r="Q2541" t="s">
        <v>9219</v>
      </c>
      <c r="R2541">
        <v>13000000</v>
      </c>
      <c r="S2541">
        <v>27052167</v>
      </c>
      <c r="T2541">
        <f t="shared" si="120"/>
        <v>14052167</v>
      </c>
      <c r="U2541" s="54">
        <f t="shared" si="118"/>
        <v>14052167</v>
      </c>
      <c r="V2541" s="24" t="str">
        <f t="shared" si="119"/>
        <v>NA</v>
      </c>
      <c r="W2541">
        <v>6.1</v>
      </c>
    </row>
    <row r="2542" spans="17:23" x14ac:dyDescent="0.3">
      <c r="Q2542" t="s">
        <v>9223</v>
      </c>
      <c r="R2542">
        <v>13000000</v>
      </c>
      <c r="S2542">
        <v>26539321</v>
      </c>
      <c r="T2542">
        <f t="shared" si="120"/>
        <v>13539321</v>
      </c>
      <c r="U2542" s="54">
        <f t="shared" si="118"/>
        <v>13539321</v>
      </c>
      <c r="V2542" s="24" t="str">
        <f t="shared" si="119"/>
        <v>NA</v>
      </c>
      <c r="W2542">
        <v>5.9</v>
      </c>
    </row>
    <row r="2543" spans="17:23" x14ac:dyDescent="0.3">
      <c r="Q2543" t="s">
        <v>9227</v>
      </c>
      <c r="R2543">
        <v>13000000</v>
      </c>
      <c r="S2543">
        <v>28501605</v>
      </c>
      <c r="T2543">
        <f t="shared" si="120"/>
        <v>15501605</v>
      </c>
      <c r="U2543" s="54">
        <f t="shared" si="118"/>
        <v>15501605</v>
      </c>
      <c r="V2543" s="24" t="str">
        <f t="shared" si="119"/>
        <v>NA</v>
      </c>
      <c r="W2543">
        <v>5.7</v>
      </c>
    </row>
    <row r="2544" spans="17:23" x14ac:dyDescent="0.3">
      <c r="Q2544" t="s">
        <v>9232</v>
      </c>
      <c r="R2544">
        <v>13200000</v>
      </c>
      <c r="S2544">
        <v>52543632</v>
      </c>
      <c r="T2544">
        <f t="shared" si="120"/>
        <v>39343632</v>
      </c>
      <c r="U2544" s="54">
        <f t="shared" si="118"/>
        <v>39343632</v>
      </c>
      <c r="V2544" s="24" t="str">
        <f t="shared" si="119"/>
        <v>NA</v>
      </c>
      <c r="W2544">
        <v>5.6</v>
      </c>
    </row>
    <row r="2545" spans="17:23" x14ac:dyDescent="0.3">
      <c r="Q2545" t="s">
        <v>9237</v>
      </c>
      <c r="R2545">
        <v>18000000</v>
      </c>
      <c r="S2545">
        <v>25592632</v>
      </c>
      <c r="T2545">
        <f t="shared" si="120"/>
        <v>7592632</v>
      </c>
      <c r="U2545" s="54">
        <f t="shared" si="118"/>
        <v>7592632</v>
      </c>
      <c r="V2545" s="24" t="str">
        <f t="shared" si="119"/>
        <v>NA</v>
      </c>
      <c r="W2545">
        <v>7.2</v>
      </c>
    </row>
    <row r="2546" spans="17:23" x14ac:dyDescent="0.3">
      <c r="Q2546" t="s">
        <v>9239</v>
      </c>
      <c r="R2546">
        <v>15000000</v>
      </c>
      <c r="S2546">
        <v>25440971</v>
      </c>
      <c r="T2546">
        <f t="shared" si="120"/>
        <v>10440971</v>
      </c>
      <c r="U2546" s="54">
        <f t="shared" si="118"/>
        <v>10440971</v>
      </c>
      <c r="V2546" s="24" t="str">
        <f t="shared" si="119"/>
        <v>NA</v>
      </c>
      <c r="W2546">
        <v>7.7</v>
      </c>
    </row>
    <row r="2547" spans="17:23" x14ac:dyDescent="0.3">
      <c r="Q2547" t="s">
        <v>9245</v>
      </c>
      <c r="R2547">
        <v>13000000</v>
      </c>
      <c r="S2547">
        <v>22858926</v>
      </c>
      <c r="T2547">
        <f t="shared" si="120"/>
        <v>9858926</v>
      </c>
      <c r="U2547" s="54">
        <f t="shared" si="118"/>
        <v>9858926</v>
      </c>
      <c r="V2547" s="24" t="str">
        <f t="shared" si="119"/>
        <v>NA</v>
      </c>
      <c r="W2547">
        <v>7.8</v>
      </c>
    </row>
    <row r="2548" spans="17:23" x14ac:dyDescent="0.3">
      <c r="Q2548" t="s">
        <v>9248</v>
      </c>
      <c r="R2548">
        <v>6000000</v>
      </c>
      <c r="S2548">
        <v>22235901</v>
      </c>
      <c r="T2548">
        <f t="shared" si="120"/>
        <v>16235901</v>
      </c>
      <c r="U2548" s="54">
        <f t="shared" si="118"/>
        <v>16235901</v>
      </c>
      <c r="V2548" s="24" t="str">
        <f t="shared" si="119"/>
        <v>NA</v>
      </c>
      <c r="W2548">
        <v>6.1</v>
      </c>
    </row>
    <row r="2549" spans="17:23" x14ac:dyDescent="0.3">
      <c r="Q2549" t="s">
        <v>9251</v>
      </c>
      <c r="R2549">
        <v>13000000</v>
      </c>
      <c r="S2549">
        <v>38916903</v>
      </c>
      <c r="T2549">
        <f t="shared" si="120"/>
        <v>25916903</v>
      </c>
      <c r="U2549" s="54">
        <f t="shared" si="118"/>
        <v>25916903</v>
      </c>
      <c r="V2549" s="24" t="str">
        <f t="shared" si="119"/>
        <v>NA</v>
      </c>
      <c r="W2549">
        <v>5.8</v>
      </c>
    </row>
    <row r="2550" spans="17:23" x14ac:dyDescent="0.3">
      <c r="Q2550" t="s">
        <v>9256</v>
      </c>
      <c r="R2550">
        <v>14000000</v>
      </c>
      <c r="S2550">
        <v>16929123</v>
      </c>
      <c r="T2550">
        <f t="shared" si="120"/>
        <v>2929123</v>
      </c>
      <c r="U2550" s="54">
        <f t="shared" si="118"/>
        <v>2929123</v>
      </c>
      <c r="V2550" s="24" t="str">
        <f t="shared" si="119"/>
        <v>NA</v>
      </c>
      <c r="W2550">
        <v>6.5</v>
      </c>
    </row>
    <row r="2551" spans="17:23" x14ac:dyDescent="0.3">
      <c r="Q2551" t="s">
        <v>9259</v>
      </c>
      <c r="R2551">
        <v>19000000</v>
      </c>
      <c r="S2551">
        <v>13753931</v>
      </c>
      <c r="T2551">
        <f t="shared" si="120"/>
        <v>-5246069</v>
      </c>
      <c r="U2551" s="54" t="str">
        <f t="shared" si="118"/>
        <v>NA</v>
      </c>
      <c r="V2551" s="24">
        <f t="shared" si="119"/>
        <v>-5246069</v>
      </c>
      <c r="W2551">
        <v>7.9</v>
      </c>
    </row>
    <row r="2552" spans="17:23" x14ac:dyDescent="0.3">
      <c r="Q2552" t="s">
        <v>9264</v>
      </c>
      <c r="R2552">
        <v>13000000</v>
      </c>
      <c r="S2552">
        <v>10996440</v>
      </c>
      <c r="T2552">
        <f t="shared" si="120"/>
        <v>-2003560</v>
      </c>
      <c r="U2552" s="54" t="str">
        <f t="shared" si="118"/>
        <v>NA</v>
      </c>
      <c r="V2552" s="24">
        <f t="shared" si="119"/>
        <v>-2003560</v>
      </c>
      <c r="W2552">
        <v>6.3</v>
      </c>
    </row>
    <row r="2553" spans="17:23" x14ac:dyDescent="0.3">
      <c r="Q2553" t="s">
        <v>9267</v>
      </c>
      <c r="R2553">
        <v>13000000</v>
      </c>
      <c r="S2553">
        <v>8026971</v>
      </c>
      <c r="T2553">
        <f t="shared" si="120"/>
        <v>-4973029</v>
      </c>
      <c r="U2553" s="54" t="str">
        <f t="shared" si="118"/>
        <v>NA</v>
      </c>
      <c r="V2553" s="24">
        <f t="shared" si="119"/>
        <v>-4973029</v>
      </c>
      <c r="W2553">
        <v>3.8</v>
      </c>
    </row>
    <row r="2554" spans="17:23" x14ac:dyDescent="0.3">
      <c r="Q2554" t="s">
        <v>9270</v>
      </c>
      <c r="R2554">
        <v>13000000</v>
      </c>
      <c r="S2554">
        <v>14677654</v>
      </c>
      <c r="T2554">
        <f t="shared" si="120"/>
        <v>1677654</v>
      </c>
      <c r="U2554" s="54">
        <f t="shared" si="118"/>
        <v>1677654</v>
      </c>
      <c r="V2554" s="24" t="str">
        <f t="shared" si="119"/>
        <v>NA</v>
      </c>
      <c r="W2554">
        <v>8.3000000000000007</v>
      </c>
    </row>
    <row r="2555" spans="17:23" x14ac:dyDescent="0.3">
      <c r="Q2555" t="s">
        <v>9273</v>
      </c>
      <c r="R2555">
        <v>13000000</v>
      </c>
      <c r="S2555">
        <v>9975684</v>
      </c>
      <c r="T2555">
        <f t="shared" si="120"/>
        <v>-3024316</v>
      </c>
      <c r="U2555" s="54" t="str">
        <f t="shared" si="118"/>
        <v>NA</v>
      </c>
      <c r="V2555" s="24">
        <f t="shared" si="119"/>
        <v>-3024316</v>
      </c>
      <c r="W2555">
        <v>6.4</v>
      </c>
    </row>
    <row r="2556" spans="17:23" x14ac:dyDescent="0.3">
      <c r="Q2556" t="s">
        <v>9275</v>
      </c>
      <c r="R2556">
        <v>13000000</v>
      </c>
      <c r="S2556">
        <v>7881335</v>
      </c>
      <c r="T2556">
        <f t="shared" si="120"/>
        <v>-5118665</v>
      </c>
      <c r="U2556" s="54" t="str">
        <f t="shared" si="118"/>
        <v>NA</v>
      </c>
      <c r="V2556" s="24">
        <f t="shared" si="119"/>
        <v>-5118665</v>
      </c>
      <c r="W2556">
        <v>6.7</v>
      </c>
    </row>
    <row r="2557" spans="17:23" x14ac:dyDescent="0.3">
      <c r="Q2557" t="s">
        <v>9278</v>
      </c>
      <c r="R2557">
        <v>13000000</v>
      </c>
      <c r="S2557">
        <v>6241697</v>
      </c>
      <c r="T2557">
        <f t="shared" si="120"/>
        <v>-6758303</v>
      </c>
      <c r="U2557" s="54" t="str">
        <f t="shared" si="118"/>
        <v>NA</v>
      </c>
      <c r="V2557" s="24">
        <f t="shared" si="119"/>
        <v>-6758303</v>
      </c>
      <c r="W2557">
        <v>6.1</v>
      </c>
    </row>
    <row r="2558" spans="17:23" x14ac:dyDescent="0.3">
      <c r="Q2558" t="s">
        <v>9280</v>
      </c>
      <c r="R2558">
        <v>13000000</v>
      </c>
      <c r="S2558">
        <v>5871603</v>
      </c>
      <c r="T2558">
        <f t="shared" si="120"/>
        <v>-7128397</v>
      </c>
      <c r="U2558" s="54" t="str">
        <f t="shared" si="118"/>
        <v>NA</v>
      </c>
      <c r="V2558" s="24">
        <f t="shared" si="119"/>
        <v>-7128397</v>
      </c>
      <c r="W2558">
        <v>6</v>
      </c>
    </row>
    <row r="2559" spans="17:23" x14ac:dyDescent="0.3">
      <c r="Q2559" t="s">
        <v>9283</v>
      </c>
      <c r="R2559">
        <v>13000000</v>
      </c>
      <c r="S2559">
        <v>16574731</v>
      </c>
      <c r="T2559">
        <f t="shared" si="120"/>
        <v>3574731</v>
      </c>
      <c r="U2559" s="54">
        <f t="shared" si="118"/>
        <v>3574731</v>
      </c>
      <c r="V2559" s="24" t="str">
        <f t="shared" si="119"/>
        <v>NA</v>
      </c>
      <c r="W2559">
        <v>5.8</v>
      </c>
    </row>
    <row r="2560" spans="17:23" x14ac:dyDescent="0.3">
      <c r="Q2560" t="s">
        <v>9286</v>
      </c>
      <c r="R2560">
        <v>13000000</v>
      </c>
      <c r="S2560">
        <v>5002310</v>
      </c>
      <c r="T2560">
        <f t="shared" si="120"/>
        <v>-7997690</v>
      </c>
      <c r="U2560" s="54" t="str">
        <f t="shared" si="118"/>
        <v>NA</v>
      </c>
      <c r="V2560" s="24">
        <f t="shared" si="119"/>
        <v>-7997690</v>
      </c>
      <c r="W2560">
        <v>5.6</v>
      </c>
    </row>
    <row r="2561" spans="17:23" x14ac:dyDescent="0.3">
      <c r="Q2561" t="s">
        <v>9289</v>
      </c>
      <c r="R2561">
        <v>13000000</v>
      </c>
      <c r="S2561">
        <v>4919896</v>
      </c>
      <c r="T2561">
        <f t="shared" si="120"/>
        <v>-8080104</v>
      </c>
      <c r="U2561" s="54" t="str">
        <f t="shared" si="118"/>
        <v>NA</v>
      </c>
      <c r="V2561" s="24">
        <f t="shared" si="119"/>
        <v>-8080104</v>
      </c>
      <c r="W2561">
        <v>6.1</v>
      </c>
    </row>
    <row r="2562" spans="17:23" x14ac:dyDescent="0.3">
      <c r="Q2562" t="s">
        <v>9292</v>
      </c>
      <c r="R2562">
        <v>13000000</v>
      </c>
      <c r="S2562">
        <v>25675765</v>
      </c>
      <c r="T2562">
        <f t="shared" si="120"/>
        <v>12675765</v>
      </c>
      <c r="U2562" s="54">
        <f t="shared" si="118"/>
        <v>12675765</v>
      </c>
      <c r="V2562" s="24" t="str">
        <f t="shared" si="119"/>
        <v>NA</v>
      </c>
      <c r="W2562">
        <v>5.9</v>
      </c>
    </row>
    <row r="2563" spans="17:23" x14ac:dyDescent="0.3">
      <c r="Q2563" t="s">
        <v>9297</v>
      </c>
      <c r="R2563">
        <v>13000000</v>
      </c>
      <c r="S2563">
        <v>4857376</v>
      </c>
      <c r="T2563">
        <f t="shared" si="120"/>
        <v>-8142624</v>
      </c>
      <c r="U2563" s="54" t="str">
        <f t="shared" ref="U2563:U2626" si="121">IF(T2563&gt;0,T2563,"NA")</f>
        <v>NA</v>
      </c>
      <c r="V2563" s="24">
        <f t="shared" ref="V2563:V2626" si="122">IF(T2563&lt;0,T2563,"NA")</f>
        <v>-8142624</v>
      </c>
      <c r="W2563">
        <v>7.3</v>
      </c>
    </row>
    <row r="2564" spans="17:23" x14ac:dyDescent="0.3">
      <c r="Q2564" t="s">
        <v>9301</v>
      </c>
      <c r="R2564">
        <v>13000000</v>
      </c>
      <c r="S2564">
        <v>3169424</v>
      </c>
      <c r="T2564">
        <f t="shared" ref="T2564:T2627" si="123">S2564-R2564</f>
        <v>-9830576</v>
      </c>
      <c r="U2564" s="54" t="str">
        <f t="shared" si="121"/>
        <v>NA</v>
      </c>
      <c r="V2564" s="24">
        <f t="shared" si="122"/>
        <v>-9830576</v>
      </c>
      <c r="W2564">
        <v>6.8</v>
      </c>
    </row>
    <row r="2565" spans="17:23" x14ac:dyDescent="0.3">
      <c r="Q2565" t="s">
        <v>9304</v>
      </c>
      <c r="R2565">
        <v>13000000</v>
      </c>
      <c r="S2565">
        <v>18004225</v>
      </c>
      <c r="T2565">
        <f t="shared" si="123"/>
        <v>5004225</v>
      </c>
      <c r="U2565" s="54">
        <f t="shared" si="121"/>
        <v>5004225</v>
      </c>
      <c r="V2565" s="24" t="str">
        <f t="shared" si="122"/>
        <v>NA</v>
      </c>
      <c r="W2565">
        <v>5.7</v>
      </c>
    </row>
    <row r="2566" spans="17:23" x14ac:dyDescent="0.3">
      <c r="Q2566" t="s">
        <v>9307</v>
      </c>
      <c r="R2566">
        <v>100000000</v>
      </c>
      <c r="S2566">
        <v>3058380</v>
      </c>
      <c r="T2566">
        <f t="shared" si="123"/>
        <v>-96941620</v>
      </c>
      <c r="U2566" s="54" t="str">
        <f t="shared" si="121"/>
        <v>NA</v>
      </c>
      <c r="V2566" s="24">
        <f t="shared" si="122"/>
        <v>-96941620</v>
      </c>
      <c r="W2566">
        <v>7.3</v>
      </c>
    </row>
    <row r="2567" spans="17:23" x14ac:dyDescent="0.3">
      <c r="Q2567" t="s">
        <v>9312</v>
      </c>
      <c r="R2567">
        <v>11000000</v>
      </c>
      <c r="S2567">
        <v>3074838</v>
      </c>
      <c r="T2567">
        <f t="shared" si="123"/>
        <v>-7925162</v>
      </c>
      <c r="U2567" s="54" t="str">
        <f t="shared" si="121"/>
        <v>NA</v>
      </c>
      <c r="V2567" s="24">
        <f t="shared" si="122"/>
        <v>-7925162</v>
      </c>
      <c r="W2567">
        <v>6.3</v>
      </c>
    </row>
    <row r="2568" spans="17:23" x14ac:dyDescent="0.3">
      <c r="Q2568" t="s">
        <v>9316</v>
      </c>
      <c r="R2568">
        <v>13000000</v>
      </c>
      <c r="S2568">
        <v>2104000</v>
      </c>
      <c r="T2568">
        <f t="shared" si="123"/>
        <v>-10896000</v>
      </c>
      <c r="U2568" s="54" t="str">
        <f t="shared" si="121"/>
        <v>NA</v>
      </c>
      <c r="V2568" s="24">
        <f t="shared" si="122"/>
        <v>-10896000</v>
      </c>
      <c r="W2568">
        <v>5.9</v>
      </c>
    </row>
    <row r="2569" spans="17:23" x14ac:dyDescent="0.3">
      <c r="Q2569" t="s">
        <v>9319</v>
      </c>
      <c r="R2569">
        <v>13000000</v>
      </c>
      <c r="S2569">
        <v>1172769</v>
      </c>
      <c r="T2569">
        <f t="shared" si="123"/>
        <v>-11827231</v>
      </c>
      <c r="U2569" s="54" t="str">
        <f t="shared" si="121"/>
        <v>NA</v>
      </c>
      <c r="V2569" s="24">
        <f t="shared" si="122"/>
        <v>-11827231</v>
      </c>
      <c r="W2569">
        <v>7.1</v>
      </c>
    </row>
    <row r="2570" spans="17:23" x14ac:dyDescent="0.3">
      <c r="Q2570" t="s">
        <v>9321</v>
      </c>
      <c r="R2570">
        <v>13000000</v>
      </c>
      <c r="S2570">
        <v>17738570</v>
      </c>
      <c r="T2570">
        <f t="shared" si="123"/>
        <v>4738570</v>
      </c>
      <c r="U2570" s="54">
        <f t="shared" si="121"/>
        <v>4738570</v>
      </c>
      <c r="V2570" s="24" t="str">
        <f t="shared" si="122"/>
        <v>NA</v>
      </c>
      <c r="W2570">
        <v>8</v>
      </c>
    </row>
    <row r="2571" spans="17:23" x14ac:dyDescent="0.3">
      <c r="Q2571" t="s">
        <v>9325</v>
      </c>
      <c r="R2571">
        <v>3000000</v>
      </c>
      <c r="S2571">
        <v>1200000</v>
      </c>
      <c r="T2571">
        <f t="shared" si="123"/>
        <v>-1800000</v>
      </c>
      <c r="U2571" s="54" t="str">
        <f t="shared" si="121"/>
        <v>NA</v>
      </c>
      <c r="V2571" s="24">
        <f t="shared" si="122"/>
        <v>-1800000</v>
      </c>
      <c r="W2571">
        <v>5.0999999999999996</v>
      </c>
    </row>
    <row r="2572" spans="17:23" x14ac:dyDescent="0.3">
      <c r="Q2572" t="s">
        <v>9330</v>
      </c>
      <c r="R2572">
        <v>13000000</v>
      </c>
      <c r="S2572">
        <v>1150403</v>
      </c>
      <c r="T2572">
        <f t="shared" si="123"/>
        <v>-11849597</v>
      </c>
      <c r="U2572" s="54" t="str">
        <f t="shared" si="121"/>
        <v>NA</v>
      </c>
      <c r="V2572" s="24">
        <f t="shared" si="122"/>
        <v>-11849597</v>
      </c>
      <c r="W2572">
        <v>7.1</v>
      </c>
    </row>
    <row r="2573" spans="17:23" x14ac:dyDescent="0.3">
      <c r="Q2573" t="s">
        <v>9332</v>
      </c>
      <c r="R2573">
        <v>20000000</v>
      </c>
      <c r="S2573">
        <v>403932</v>
      </c>
      <c r="T2573">
        <f t="shared" si="123"/>
        <v>-19596068</v>
      </c>
      <c r="U2573" s="54" t="str">
        <f t="shared" si="121"/>
        <v>NA</v>
      </c>
      <c r="V2573" s="24">
        <f t="shared" si="122"/>
        <v>-19596068</v>
      </c>
      <c r="W2573">
        <v>6.5</v>
      </c>
    </row>
    <row r="2574" spans="17:23" x14ac:dyDescent="0.3">
      <c r="Q2574" t="s">
        <v>9334</v>
      </c>
      <c r="R2574">
        <v>8495000</v>
      </c>
      <c r="S2574">
        <v>1712111</v>
      </c>
      <c r="T2574">
        <f t="shared" si="123"/>
        <v>-6782889</v>
      </c>
      <c r="U2574" s="54" t="str">
        <f t="shared" si="121"/>
        <v>NA</v>
      </c>
      <c r="V2574" s="24">
        <f t="shared" si="122"/>
        <v>-6782889</v>
      </c>
      <c r="W2574">
        <v>4.5</v>
      </c>
    </row>
    <row r="2575" spans="17:23" x14ac:dyDescent="0.3">
      <c r="Q2575" t="s">
        <v>9336</v>
      </c>
      <c r="R2575">
        <v>13000000</v>
      </c>
      <c r="S2575">
        <v>1024175</v>
      </c>
      <c r="T2575">
        <f t="shared" si="123"/>
        <v>-11975825</v>
      </c>
      <c r="U2575" s="54" t="str">
        <f t="shared" si="121"/>
        <v>NA</v>
      </c>
      <c r="V2575" s="24">
        <f t="shared" si="122"/>
        <v>-11975825</v>
      </c>
      <c r="W2575">
        <v>6.6</v>
      </c>
    </row>
    <row r="2576" spans="17:23" x14ac:dyDescent="0.3">
      <c r="Q2576" t="s">
        <v>9340</v>
      </c>
      <c r="R2576">
        <v>13000000</v>
      </c>
      <c r="S2576">
        <v>301305</v>
      </c>
      <c r="T2576">
        <f t="shared" si="123"/>
        <v>-12698695</v>
      </c>
      <c r="U2576" s="54" t="str">
        <f t="shared" si="121"/>
        <v>NA</v>
      </c>
      <c r="V2576" s="24">
        <f t="shared" si="122"/>
        <v>-12698695</v>
      </c>
      <c r="W2576">
        <v>4.3</v>
      </c>
    </row>
    <row r="2577" spans="17:23" x14ac:dyDescent="0.3">
      <c r="Q2577" t="s">
        <v>9346</v>
      </c>
      <c r="R2577">
        <v>13000000</v>
      </c>
      <c r="S2577">
        <v>51872378</v>
      </c>
      <c r="T2577">
        <f t="shared" si="123"/>
        <v>38872378</v>
      </c>
      <c r="U2577" s="54">
        <f t="shared" si="121"/>
        <v>38872378</v>
      </c>
      <c r="V2577" s="24" t="str">
        <f t="shared" si="122"/>
        <v>NA</v>
      </c>
      <c r="W2577">
        <v>6.7</v>
      </c>
    </row>
    <row r="2578" spans="17:23" x14ac:dyDescent="0.3">
      <c r="Q2578" t="s">
        <v>9349</v>
      </c>
      <c r="R2578">
        <v>12620000</v>
      </c>
      <c r="S2578">
        <v>31662</v>
      </c>
      <c r="T2578">
        <f t="shared" si="123"/>
        <v>-12588338</v>
      </c>
      <c r="U2578" s="54" t="str">
        <f t="shared" si="121"/>
        <v>NA</v>
      </c>
      <c r="V2578" s="24">
        <f t="shared" si="122"/>
        <v>-12588338</v>
      </c>
      <c r="W2578">
        <v>6.8</v>
      </c>
    </row>
    <row r="2579" spans="17:23" x14ac:dyDescent="0.3">
      <c r="Q2579" t="s">
        <v>9354</v>
      </c>
      <c r="R2579">
        <v>13000000</v>
      </c>
      <c r="S2579">
        <v>28399192</v>
      </c>
      <c r="T2579">
        <f t="shared" si="123"/>
        <v>15399192</v>
      </c>
      <c r="U2579" s="54">
        <f t="shared" si="121"/>
        <v>15399192</v>
      </c>
      <c r="V2579" s="24" t="str">
        <f t="shared" si="122"/>
        <v>NA</v>
      </c>
      <c r="W2579">
        <v>5.4</v>
      </c>
    </row>
    <row r="2580" spans="17:23" x14ac:dyDescent="0.3">
      <c r="Q2580" t="s">
        <v>9359</v>
      </c>
      <c r="R2580">
        <v>13000000</v>
      </c>
      <c r="S2580">
        <v>2035566</v>
      </c>
      <c r="T2580">
        <f t="shared" si="123"/>
        <v>-10964434</v>
      </c>
      <c r="U2580" s="54" t="str">
        <f t="shared" si="121"/>
        <v>NA</v>
      </c>
      <c r="V2580" s="24">
        <f t="shared" si="122"/>
        <v>-10964434</v>
      </c>
      <c r="W2580">
        <v>6.6</v>
      </c>
    </row>
    <row r="2581" spans="17:23" x14ac:dyDescent="0.3">
      <c r="Q2581" t="s">
        <v>9364</v>
      </c>
      <c r="R2581">
        <v>12500000</v>
      </c>
      <c r="S2581">
        <v>21078145</v>
      </c>
      <c r="T2581">
        <f t="shared" si="123"/>
        <v>8578145</v>
      </c>
      <c r="U2581" s="54">
        <f t="shared" si="121"/>
        <v>8578145</v>
      </c>
      <c r="V2581" s="24" t="str">
        <f t="shared" si="122"/>
        <v>NA</v>
      </c>
      <c r="W2581">
        <v>7.3</v>
      </c>
    </row>
    <row r="2582" spans="17:23" x14ac:dyDescent="0.3">
      <c r="Q2582" t="s">
        <v>9366</v>
      </c>
      <c r="R2582">
        <v>12500000</v>
      </c>
      <c r="S2582">
        <v>14060950</v>
      </c>
      <c r="T2582">
        <f t="shared" si="123"/>
        <v>1560950</v>
      </c>
      <c r="U2582" s="54">
        <f t="shared" si="121"/>
        <v>1560950</v>
      </c>
      <c r="V2582" s="24" t="str">
        <f t="shared" si="122"/>
        <v>NA</v>
      </c>
      <c r="W2582">
        <v>6.9</v>
      </c>
    </row>
    <row r="2583" spans="17:23" x14ac:dyDescent="0.3">
      <c r="Q2583" t="s">
        <v>9370</v>
      </c>
      <c r="R2583">
        <v>13000000</v>
      </c>
      <c r="S2583">
        <v>12281500</v>
      </c>
      <c r="T2583">
        <f t="shared" si="123"/>
        <v>-718500</v>
      </c>
      <c r="U2583" s="54" t="str">
        <f t="shared" si="121"/>
        <v>NA</v>
      </c>
      <c r="V2583" s="24">
        <f t="shared" si="122"/>
        <v>-718500</v>
      </c>
      <c r="W2583">
        <v>8</v>
      </c>
    </row>
    <row r="2584" spans="17:23" x14ac:dyDescent="0.3">
      <c r="Q2584" t="s">
        <v>9372</v>
      </c>
      <c r="R2584">
        <v>12500000</v>
      </c>
      <c r="S2584">
        <v>10725228</v>
      </c>
      <c r="T2584">
        <f t="shared" si="123"/>
        <v>-1774772</v>
      </c>
      <c r="U2584" s="54" t="str">
        <f t="shared" si="121"/>
        <v>NA</v>
      </c>
      <c r="V2584" s="24">
        <f t="shared" si="122"/>
        <v>-1774772</v>
      </c>
      <c r="W2584">
        <v>7.8</v>
      </c>
    </row>
    <row r="2585" spans="17:23" x14ac:dyDescent="0.3">
      <c r="Q2585" t="s">
        <v>9375</v>
      </c>
      <c r="R2585">
        <v>13000000</v>
      </c>
      <c r="S2585">
        <v>214966</v>
      </c>
      <c r="T2585">
        <f t="shared" si="123"/>
        <v>-12785034</v>
      </c>
      <c r="U2585" s="54" t="str">
        <f t="shared" si="121"/>
        <v>NA</v>
      </c>
      <c r="V2585" s="24">
        <f t="shared" si="122"/>
        <v>-12785034</v>
      </c>
      <c r="W2585">
        <v>6.1</v>
      </c>
    </row>
    <row r="2586" spans="17:23" x14ac:dyDescent="0.3">
      <c r="Q2586" t="s">
        <v>9377</v>
      </c>
      <c r="R2586">
        <v>16000000</v>
      </c>
      <c r="S2586">
        <v>11956207</v>
      </c>
      <c r="T2586">
        <f t="shared" si="123"/>
        <v>-4043793</v>
      </c>
      <c r="U2586" s="54" t="str">
        <f t="shared" si="121"/>
        <v>NA</v>
      </c>
      <c r="V2586" s="24">
        <f t="shared" si="122"/>
        <v>-4043793</v>
      </c>
      <c r="W2586">
        <v>5.0999999999999996</v>
      </c>
    </row>
    <row r="2587" spans="17:23" x14ac:dyDescent="0.3">
      <c r="Q2587" t="s">
        <v>9382</v>
      </c>
      <c r="R2587">
        <v>12000000</v>
      </c>
      <c r="S2587">
        <v>5949693</v>
      </c>
      <c r="T2587">
        <f t="shared" si="123"/>
        <v>-6050307</v>
      </c>
      <c r="U2587" s="54" t="str">
        <f t="shared" si="121"/>
        <v>NA</v>
      </c>
      <c r="V2587" s="24">
        <f t="shared" si="122"/>
        <v>-6050307</v>
      </c>
      <c r="W2587">
        <v>7.4</v>
      </c>
    </row>
    <row r="2588" spans="17:23" x14ac:dyDescent="0.3">
      <c r="Q2588" t="s">
        <v>9384</v>
      </c>
      <c r="R2588">
        <v>12500000</v>
      </c>
      <c r="S2588">
        <v>9030581</v>
      </c>
      <c r="T2588">
        <f t="shared" si="123"/>
        <v>-3469419</v>
      </c>
      <c r="U2588" s="54" t="str">
        <f t="shared" si="121"/>
        <v>NA</v>
      </c>
      <c r="V2588" s="24">
        <f t="shared" si="122"/>
        <v>-3469419</v>
      </c>
      <c r="W2588">
        <v>7.8</v>
      </c>
    </row>
    <row r="2589" spans="17:23" x14ac:dyDescent="0.3">
      <c r="Q2589" t="s">
        <v>9390</v>
      </c>
      <c r="R2589">
        <v>12800000</v>
      </c>
      <c r="S2589">
        <v>4157491</v>
      </c>
      <c r="T2589">
        <f t="shared" si="123"/>
        <v>-8642509</v>
      </c>
      <c r="U2589" s="54" t="str">
        <f t="shared" si="121"/>
        <v>NA</v>
      </c>
      <c r="V2589" s="24">
        <f t="shared" si="122"/>
        <v>-8642509</v>
      </c>
      <c r="W2589">
        <v>8</v>
      </c>
    </row>
    <row r="2590" spans="17:23" x14ac:dyDescent="0.3">
      <c r="Q2590" t="s">
        <v>9393</v>
      </c>
      <c r="R2590">
        <v>16000000</v>
      </c>
      <c r="S2590">
        <v>1508689</v>
      </c>
      <c r="T2590">
        <f t="shared" si="123"/>
        <v>-14491311</v>
      </c>
      <c r="U2590" s="54" t="str">
        <f t="shared" si="121"/>
        <v>NA</v>
      </c>
      <c r="V2590" s="24">
        <f t="shared" si="122"/>
        <v>-14491311</v>
      </c>
      <c r="W2590">
        <v>6.7</v>
      </c>
    </row>
    <row r="2591" spans="17:23" x14ac:dyDescent="0.3">
      <c r="Q2591" t="s">
        <v>9395</v>
      </c>
      <c r="R2591">
        <v>12500000</v>
      </c>
      <c r="S2591">
        <v>1227324</v>
      </c>
      <c r="T2591">
        <f t="shared" si="123"/>
        <v>-11272676</v>
      </c>
      <c r="U2591" s="54" t="str">
        <f t="shared" si="121"/>
        <v>NA</v>
      </c>
      <c r="V2591" s="24">
        <f t="shared" si="122"/>
        <v>-11272676</v>
      </c>
      <c r="W2591">
        <v>6.6</v>
      </c>
    </row>
    <row r="2592" spans="17:23" x14ac:dyDescent="0.3">
      <c r="Q2592" t="s">
        <v>9399</v>
      </c>
      <c r="R2592">
        <v>15000000</v>
      </c>
      <c r="S2592">
        <v>4360548</v>
      </c>
      <c r="T2592">
        <f t="shared" si="123"/>
        <v>-10639452</v>
      </c>
      <c r="U2592" s="54" t="str">
        <f t="shared" si="121"/>
        <v>NA</v>
      </c>
      <c r="V2592" s="24">
        <f t="shared" si="122"/>
        <v>-10639452</v>
      </c>
      <c r="W2592">
        <v>6.4</v>
      </c>
    </row>
    <row r="2593" spans="17:23" x14ac:dyDescent="0.3">
      <c r="Q2593" t="s">
        <v>9402</v>
      </c>
      <c r="R2593">
        <v>10500000</v>
      </c>
      <c r="S2593">
        <v>26589953</v>
      </c>
      <c r="T2593">
        <f t="shared" si="123"/>
        <v>16089953</v>
      </c>
      <c r="U2593" s="54">
        <f t="shared" si="121"/>
        <v>16089953</v>
      </c>
      <c r="V2593" s="24" t="str">
        <f t="shared" si="122"/>
        <v>NA</v>
      </c>
      <c r="W2593">
        <v>6.7</v>
      </c>
    </row>
    <row r="2594" spans="17:23" x14ac:dyDescent="0.3">
      <c r="Q2594" t="s">
        <v>9405</v>
      </c>
      <c r="R2594">
        <v>15000000</v>
      </c>
      <c r="S2594">
        <v>1039869</v>
      </c>
      <c r="T2594">
        <f t="shared" si="123"/>
        <v>-13960131</v>
      </c>
      <c r="U2594" s="54" t="str">
        <f t="shared" si="121"/>
        <v>NA</v>
      </c>
      <c r="V2594" s="24">
        <f t="shared" si="122"/>
        <v>-13960131</v>
      </c>
      <c r="W2594">
        <v>6.2</v>
      </c>
    </row>
    <row r="2595" spans="17:23" x14ac:dyDescent="0.3">
      <c r="Q2595" t="s">
        <v>9409</v>
      </c>
      <c r="R2595">
        <v>12500000</v>
      </c>
      <c r="S2595">
        <v>48092846</v>
      </c>
      <c r="T2595">
        <f t="shared" si="123"/>
        <v>35592846</v>
      </c>
      <c r="U2595" s="54">
        <f t="shared" si="121"/>
        <v>35592846</v>
      </c>
      <c r="V2595" s="24" t="str">
        <f t="shared" si="122"/>
        <v>NA</v>
      </c>
      <c r="W2595">
        <v>7.3</v>
      </c>
    </row>
    <row r="2596" spans="17:23" x14ac:dyDescent="0.3">
      <c r="Q2596" t="s">
        <v>9413</v>
      </c>
      <c r="R2596">
        <v>12800000</v>
      </c>
      <c r="S2596">
        <v>1110186</v>
      </c>
      <c r="T2596">
        <f t="shared" si="123"/>
        <v>-11689814</v>
      </c>
      <c r="U2596" s="54" t="str">
        <f t="shared" si="121"/>
        <v>NA</v>
      </c>
      <c r="V2596" s="24">
        <f t="shared" si="122"/>
        <v>-11689814</v>
      </c>
      <c r="W2596">
        <v>8.1</v>
      </c>
    </row>
    <row r="2597" spans="17:23" x14ac:dyDescent="0.3">
      <c r="Q2597" t="s">
        <v>9419</v>
      </c>
      <c r="R2597">
        <v>12500000</v>
      </c>
      <c r="S2597">
        <v>1089445</v>
      </c>
      <c r="T2597">
        <f t="shared" si="123"/>
        <v>-11410555</v>
      </c>
      <c r="U2597" s="54" t="str">
        <f t="shared" si="121"/>
        <v>NA</v>
      </c>
      <c r="V2597" s="24">
        <f t="shared" si="122"/>
        <v>-11410555</v>
      </c>
      <c r="W2597">
        <v>7</v>
      </c>
    </row>
    <row r="2598" spans="17:23" x14ac:dyDescent="0.3">
      <c r="Q2598" t="s">
        <v>9422</v>
      </c>
      <c r="R2598">
        <v>8000000</v>
      </c>
      <c r="S2598">
        <v>204565000</v>
      </c>
      <c r="T2598">
        <f t="shared" si="123"/>
        <v>196565000</v>
      </c>
      <c r="U2598" s="54">
        <f t="shared" si="121"/>
        <v>196565000</v>
      </c>
      <c r="V2598" s="24" t="str">
        <f t="shared" si="122"/>
        <v>NA</v>
      </c>
      <c r="W2598">
        <v>8</v>
      </c>
    </row>
    <row r="2599" spans="17:23" x14ac:dyDescent="0.3">
      <c r="Q2599" t="s">
        <v>9426</v>
      </c>
      <c r="R2599">
        <v>8000000</v>
      </c>
      <c r="S2599">
        <v>260000000</v>
      </c>
      <c r="T2599">
        <f t="shared" si="123"/>
        <v>252000000</v>
      </c>
      <c r="U2599" s="54">
        <f t="shared" si="121"/>
        <v>252000000</v>
      </c>
      <c r="V2599" s="24" t="str">
        <f t="shared" si="122"/>
        <v>NA</v>
      </c>
      <c r="W2599">
        <v>8</v>
      </c>
    </row>
    <row r="2600" spans="17:23" x14ac:dyDescent="0.3">
      <c r="Q2600" t="s">
        <v>9429</v>
      </c>
      <c r="R2600">
        <v>11000000</v>
      </c>
      <c r="S2600">
        <v>101736215</v>
      </c>
      <c r="T2600">
        <f t="shared" si="123"/>
        <v>90736215</v>
      </c>
      <c r="U2600" s="54">
        <f t="shared" si="121"/>
        <v>90736215</v>
      </c>
      <c r="V2600" s="24" t="str">
        <f t="shared" si="122"/>
        <v>NA</v>
      </c>
      <c r="W2600">
        <v>7</v>
      </c>
    </row>
    <row r="2601" spans="17:23" x14ac:dyDescent="0.3">
      <c r="Q2601" t="s">
        <v>9431</v>
      </c>
      <c r="R2601">
        <v>9600000</v>
      </c>
      <c r="S2601">
        <v>71442</v>
      </c>
      <c r="T2601">
        <f t="shared" si="123"/>
        <v>-9528558</v>
      </c>
      <c r="U2601" s="54" t="str">
        <f t="shared" si="121"/>
        <v>NA</v>
      </c>
      <c r="V2601" s="24">
        <f t="shared" si="122"/>
        <v>-9528558</v>
      </c>
      <c r="W2601">
        <v>7.9</v>
      </c>
    </row>
    <row r="2602" spans="17:23" x14ac:dyDescent="0.3">
      <c r="Q2602" t="s">
        <v>9435</v>
      </c>
      <c r="R2602">
        <v>25000000</v>
      </c>
      <c r="S2602">
        <v>79817937</v>
      </c>
      <c r="T2602">
        <f t="shared" si="123"/>
        <v>54817937</v>
      </c>
      <c r="U2602" s="54">
        <f t="shared" si="121"/>
        <v>54817937</v>
      </c>
      <c r="V2602" s="24" t="str">
        <f t="shared" si="122"/>
        <v>NA</v>
      </c>
      <c r="W2602">
        <v>5.9</v>
      </c>
    </row>
    <row r="2603" spans="17:23" x14ac:dyDescent="0.3">
      <c r="Q2603" t="s">
        <v>9438</v>
      </c>
      <c r="R2603">
        <v>12000000</v>
      </c>
      <c r="S2603">
        <v>91547205</v>
      </c>
      <c r="T2603">
        <f t="shared" si="123"/>
        <v>79547205</v>
      </c>
      <c r="U2603" s="54">
        <f t="shared" si="121"/>
        <v>79547205</v>
      </c>
      <c r="V2603" s="24" t="str">
        <f t="shared" si="122"/>
        <v>NA</v>
      </c>
      <c r="W2603">
        <v>6.6</v>
      </c>
    </row>
    <row r="2604" spans="17:23" x14ac:dyDescent="0.3">
      <c r="Q2604" t="s">
        <v>9440</v>
      </c>
      <c r="R2604">
        <v>12000000</v>
      </c>
      <c r="S2604">
        <v>75074950</v>
      </c>
      <c r="T2604">
        <f t="shared" si="123"/>
        <v>63074950</v>
      </c>
      <c r="U2604" s="54">
        <f t="shared" si="121"/>
        <v>63074950</v>
      </c>
      <c r="V2604" s="24" t="str">
        <f t="shared" si="122"/>
        <v>NA</v>
      </c>
      <c r="W2604">
        <v>6.3</v>
      </c>
    </row>
    <row r="2605" spans="17:23" x14ac:dyDescent="0.3">
      <c r="Q2605" t="s">
        <v>9442</v>
      </c>
      <c r="R2605">
        <v>11000000</v>
      </c>
      <c r="S2605">
        <v>78900000</v>
      </c>
      <c r="T2605">
        <f t="shared" si="123"/>
        <v>67900000</v>
      </c>
      <c r="U2605" s="54">
        <f t="shared" si="121"/>
        <v>67900000</v>
      </c>
      <c r="V2605" s="24" t="str">
        <f t="shared" si="122"/>
        <v>NA</v>
      </c>
      <c r="W2605">
        <v>7.7</v>
      </c>
    </row>
    <row r="2606" spans="17:23" x14ac:dyDescent="0.3">
      <c r="Q2606" t="s">
        <v>9445</v>
      </c>
      <c r="R2606">
        <v>12000000</v>
      </c>
      <c r="S2606">
        <v>72217000</v>
      </c>
      <c r="T2606">
        <f t="shared" si="123"/>
        <v>60217000</v>
      </c>
      <c r="U2606" s="54">
        <f t="shared" si="121"/>
        <v>60217000</v>
      </c>
      <c r="V2606" s="24" t="str">
        <f t="shared" si="122"/>
        <v>NA</v>
      </c>
      <c r="W2606">
        <v>6.9</v>
      </c>
    </row>
    <row r="2607" spans="17:23" x14ac:dyDescent="0.3">
      <c r="Q2607" t="s">
        <v>9447</v>
      </c>
      <c r="R2607">
        <v>12000000</v>
      </c>
      <c r="S2607">
        <v>79568000</v>
      </c>
      <c r="T2607">
        <f t="shared" si="123"/>
        <v>67568000</v>
      </c>
      <c r="U2607" s="54">
        <f t="shared" si="121"/>
        <v>67568000</v>
      </c>
      <c r="V2607" s="24" t="str">
        <f t="shared" si="122"/>
        <v>NA</v>
      </c>
      <c r="W2607">
        <v>7.1</v>
      </c>
    </row>
    <row r="2608" spans="17:23" x14ac:dyDescent="0.3">
      <c r="Q2608" t="s">
        <v>9451</v>
      </c>
      <c r="R2608">
        <v>12000000</v>
      </c>
      <c r="S2608">
        <v>65500000</v>
      </c>
      <c r="T2608">
        <f t="shared" si="123"/>
        <v>53500000</v>
      </c>
      <c r="U2608" s="54">
        <f t="shared" si="121"/>
        <v>53500000</v>
      </c>
      <c r="V2608" s="24" t="str">
        <f t="shared" si="122"/>
        <v>NA</v>
      </c>
      <c r="W2608">
        <v>7.4</v>
      </c>
    </row>
    <row r="2609" spans="17:23" x14ac:dyDescent="0.3">
      <c r="Q2609" t="s">
        <v>9453</v>
      </c>
      <c r="R2609">
        <v>12000000</v>
      </c>
      <c r="S2609">
        <v>70011073</v>
      </c>
      <c r="T2609">
        <f t="shared" si="123"/>
        <v>58011073</v>
      </c>
      <c r="U2609" s="54">
        <f t="shared" si="121"/>
        <v>58011073</v>
      </c>
      <c r="V2609" s="24" t="str">
        <f t="shared" si="122"/>
        <v>NA</v>
      </c>
      <c r="W2609">
        <v>6.5</v>
      </c>
    </row>
    <row r="2610" spans="17:23" x14ac:dyDescent="0.3">
      <c r="Q2610" t="s">
        <v>9459</v>
      </c>
      <c r="R2610">
        <v>12000000</v>
      </c>
      <c r="S2610">
        <v>65269010</v>
      </c>
      <c r="T2610">
        <f t="shared" si="123"/>
        <v>53269010</v>
      </c>
      <c r="U2610" s="54">
        <f t="shared" si="121"/>
        <v>53269010</v>
      </c>
      <c r="V2610" s="24" t="str">
        <f t="shared" si="122"/>
        <v>NA</v>
      </c>
      <c r="W2610">
        <v>6.5</v>
      </c>
    </row>
    <row r="2611" spans="17:23" x14ac:dyDescent="0.3">
      <c r="Q2611" t="s">
        <v>9462</v>
      </c>
      <c r="R2611">
        <v>12000000</v>
      </c>
      <c r="S2611">
        <v>63071133</v>
      </c>
      <c r="T2611">
        <f t="shared" si="123"/>
        <v>51071133</v>
      </c>
      <c r="U2611" s="54">
        <f t="shared" si="121"/>
        <v>51071133</v>
      </c>
      <c r="V2611" s="24" t="str">
        <f t="shared" si="122"/>
        <v>NA</v>
      </c>
      <c r="W2611">
        <v>6.8</v>
      </c>
    </row>
    <row r="2612" spans="17:23" x14ac:dyDescent="0.3">
      <c r="Q2612" t="s">
        <v>9465</v>
      </c>
      <c r="R2612">
        <v>12000000</v>
      </c>
      <c r="S2612">
        <v>39647595</v>
      </c>
      <c r="T2612">
        <f t="shared" si="123"/>
        <v>27647595</v>
      </c>
      <c r="U2612" s="54">
        <f t="shared" si="121"/>
        <v>27647595</v>
      </c>
      <c r="V2612" s="24" t="str">
        <f t="shared" si="122"/>
        <v>NA</v>
      </c>
      <c r="W2612">
        <v>7.5</v>
      </c>
    </row>
    <row r="2613" spans="17:23" x14ac:dyDescent="0.3">
      <c r="Q2613" t="s">
        <v>9468</v>
      </c>
      <c r="R2613">
        <v>12000000</v>
      </c>
      <c r="S2613">
        <v>38087366</v>
      </c>
      <c r="T2613">
        <f t="shared" si="123"/>
        <v>26087366</v>
      </c>
      <c r="U2613" s="54">
        <f t="shared" si="121"/>
        <v>26087366</v>
      </c>
      <c r="V2613" s="24" t="str">
        <f t="shared" si="122"/>
        <v>NA</v>
      </c>
      <c r="W2613">
        <v>6.6</v>
      </c>
    </row>
    <row r="2614" spans="17:23" x14ac:dyDescent="0.3">
      <c r="Q2614" t="s">
        <v>9470</v>
      </c>
      <c r="R2614">
        <v>12000000</v>
      </c>
      <c r="S2614">
        <v>64572496</v>
      </c>
      <c r="T2614">
        <f t="shared" si="123"/>
        <v>52572496</v>
      </c>
      <c r="U2614" s="54">
        <f t="shared" si="121"/>
        <v>52572496</v>
      </c>
      <c r="V2614" s="24" t="str">
        <f t="shared" si="122"/>
        <v>NA</v>
      </c>
      <c r="W2614">
        <v>7.1</v>
      </c>
    </row>
    <row r="2615" spans="17:23" x14ac:dyDescent="0.3">
      <c r="Q2615" t="s">
        <v>9473</v>
      </c>
      <c r="R2615">
        <v>12000000</v>
      </c>
      <c r="S2615">
        <v>30400000</v>
      </c>
      <c r="T2615">
        <f t="shared" si="123"/>
        <v>18400000</v>
      </c>
      <c r="U2615" s="54">
        <f t="shared" si="121"/>
        <v>18400000</v>
      </c>
      <c r="V2615" s="24" t="str">
        <f t="shared" si="122"/>
        <v>NA</v>
      </c>
      <c r="W2615">
        <v>6.6</v>
      </c>
    </row>
    <row r="2616" spans="17:23" x14ac:dyDescent="0.3">
      <c r="Q2616" t="s">
        <v>9477</v>
      </c>
      <c r="R2616">
        <v>5000000</v>
      </c>
      <c r="S2616">
        <v>42365600</v>
      </c>
      <c r="T2616">
        <f t="shared" si="123"/>
        <v>37365600</v>
      </c>
      <c r="U2616" s="54">
        <f t="shared" si="121"/>
        <v>37365600</v>
      </c>
      <c r="V2616" s="24" t="str">
        <f t="shared" si="122"/>
        <v>NA</v>
      </c>
      <c r="W2616">
        <v>7</v>
      </c>
    </row>
    <row r="2617" spans="17:23" x14ac:dyDescent="0.3">
      <c r="Q2617" t="s">
        <v>9479</v>
      </c>
      <c r="R2617">
        <v>12000000</v>
      </c>
      <c r="S2617">
        <v>37188667</v>
      </c>
      <c r="T2617">
        <f t="shared" si="123"/>
        <v>25188667</v>
      </c>
      <c r="U2617" s="54">
        <f t="shared" si="121"/>
        <v>25188667</v>
      </c>
      <c r="V2617" s="24" t="str">
        <f t="shared" si="122"/>
        <v>NA</v>
      </c>
      <c r="W2617">
        <v>3.3</v>
      </c>
    </row>
    <row r="2618" spans="17:23" x14ac:dyDescent="0.3">
      <c r="Q2618" t="s">
        <v>9485</v>
      </c>
      <c r="R2618">
        <v>12000000</v>
      </c>
      <c r="S2618">
        <v>54724272</v>
      </c>
      <c r="T2618">
        <f t="shared" si="123"/>
        <v>42724272</v>
      </c>
      <c r="U2618" s="54">
        <f t="shared" si="121"/>
        <v>42724272</v>
      </c>
      <c r="V2618" s="24" t="str">
        <f t="shared" si="122"/>
        <v>NA</v>
      </c>
      <c r="W2618">
        <v>6.7</v>
      </c>
    </row>
    <row r="2619" spans="17:23" x14ac:dyDescent="0.3">
      <c r="Q2619" t="s">
        <v>9490</v>
      </c>
      <c r="R2619">
        <v>12000000</v>
      </c>
      <c r="S2619">
        <v>31597131</v>
      </c>
      <c r="T2619">
        <f t="shared" si="123"/>
        <v>19597131</v>
      </c>
      <c r="U2619" s="54">
        <f t="shared" si="121"/>
        <v>19597131</v>
      </c>
      <c r="V2619" s="24" t="str">
        <f t="shared" si="122"/>
        <v>NA</v>
      </c>
      <c r="W2619">
        <v>6.8</v>
      </c>
    </row>
    <row r="2620" spans="17:23" x14ac:dyDescent="0.3">
      <c r="Q2620" t="s">
        <v>9492</v>
      </c>
      <c r="R2620">
        <v>12000000</v>
      </c>
      <c r="S2620">
        <v>31691811</v>
      </c>
      <c r="T2620">
        <f t="shared" si="123"/>
        <v>19691811</v>
      </c>
      <c r="U2620" s="54">
        <f t="shared" si="121"/>
        <v>19691811</v>
      </c>
      <c r="V2620" s="24" t="str">
        <f t="shared" si="122"/>
        <v>NA</v>
      </c>
      <c r="W2620">
        <v>6</v>
      </c>
    </row>
    <row r="2621" spans="17:23" x14ac:dyDescent="0.3">
      <c r="Q2621" t="s">
        <v>9495</v>
      </c>
      <c r="R2621">
        <v>12000000</v>
      </c>
      <c r="S2621">
        <v>31397498</v>
      </c>
      <c r="T2621">
        <f t="shared" si="123"/>
        <v>19397498</v>
      </c>
      <c r="U2621" s="54">
        <f t="shared" si="121"/>
        <v>19397498</v>
      </c>
      <c r="V2621" s="24" t="str">
        <f t="shared" si="122"/>
        <v>NA</v>
      </c>
      <c r="W2621">
        <v>5.4</v>
      </c>
    </row>
    <row r="2622" spans="17:23" x14ac:dyDescent="0.3">
      <c r="Q2622" t="s">
        <v>9498</v>
      </c>
      <c r="R2622">
        <v>12000000</v>
      </c>
      <c r="S2622">
        <v>31179516</v>
      </c>
      <c r="T2622">
        <f t="shared" si="123"/>
        <v>19179516</v>
      </c>
      <c r="U2622" s="54">
        <f t="shared" si="121"/>
        <v>19179516</v>
      </c>
      <c r="V2622" s="24" t="str">
        <f t="shared" si="122"/>
        <v>NA</v>
      </c>
      <c r="W2622">
        <v>4.3</v>
      </c>
    </row>
    <row r="2623" spans="17:23" x14ac:dyDescent="0.3">
      <c r="Q2623" t="s">
        <v>9502</v>
      </c>
      <c r="R2623">
        <v>12000000</v>
      </c>
      <c r="S2623">
        <v>31155435</v>
      </c>
      <c r="T2623">
        <f t="shared" si="123"/>
        <v>19155435</v>
      </c>
      <c r="U2623" s="54">
        <f t="shared" si="121"/>
        <v>19155435</v>
      </c>
      <c r="V2623" s="24" t="str">
        <f t="shared" si="122"/>
        <v>NA</v>
      </c>
      <c r="W2623">
        <v>6.2</v>
      </c>
    </row>
    <row r="2624" spans="17:23" x14ac:dyDescent="0.3">
      <c r="Q2624" t="s">
        <v>9504</v>
      </c>
      <c r="R2624">
        <v>12000000</v>
      </c>
      <c r="S2624">
        <v>27281507</v>
      </c>
      <c r="T2624">
        <f t="shared" si="123"/>
        <v>15281507</v>
      </c>
      <c r="U2624" s="54">
        <f t="shared" si="121"/>
        <v>15281507</v>
      </c>
      <c r="V2624" s="24" t="str">
        <f t="shared" si="122"/>
        <v>NA</v>
      </c>
      <c r="W2624">
        <v>7.7</v>
      </c>
    </row>
    <row r="2625" spans="17:23" x14ac:dyDescent="0.3">
      <c r="Q2625" t="s">
        <v>9508</v>
      </c>
      <c r="R2625">
        <v>12000000</v>
      </c>
      <c r="S2625">
        <v>25776062</v>
      </c>
      <c r="T2625">
        <f t="shared" si="123"/>
        <v>13776062</v>
      </c>
      <c r="U2625" s="54">
        <f t="shared" si="121"/>
        <v>13776062</v>
      </c>
      <c r="V2625" s="24" t="str">
        <f t="shared" si="122"/>
        <v>NA</v>
      </c>
      <c r="W2625">
        <v>7.4</v>
      </c>
    </row>
    <row r="2626" spans="17:23" x14ac:dyDescent="0.3">
      <c r="Q2626" t="s">
        <v>9510</v>
      </c>
      <c r="R2626">
        <v>12000000</v>
      </c>
      <c r="S2626">
        <v>25240988</v>
      </c>
      <c r="T2626">
        <f t="shared" si="123"/>
        <v>13240988</v>
      </c>
      <c r="U2626" s="54">
        <f t="shared" si="121"/>
        <v>13240988</v>
      </c>
      <c r="V2626" s="24" t="str">
        <f t="shared" si="122"/>
        <v>NA</v>
      </c>
      <c r="W2626">
        <v>5.9</v>
      </c>
    </row>
    <row r="2627" spans="17:23" x14ac:dyDescent="0.3">
      <c r="Q2627" t="s">
        <v>9516</v>
      </c>
      <c r="R2627">
        <v>12000000</v>
      </c>
      <c r="S2627">
        <v>124868837</v>
      </c>
      <c r="T2627">
        <f t="shared" si="123"/>
        <v>112868837</v>
      </c>
      <c r="U2627" s="54">
        <f t="shared" ref="U2627:U2690" si="124">IF(T2627&gt;0,T2627,"NA")</f>
        <v>112868837</v>
      </c>
      <c r="V2627" s="24" t="str">
        <f t="shared" ref="V2627:V2690" si="125">IF(T2627&lt;0,T2627,"NA")</f>
        <v>NA</v>
      </c>
      <c r="W2627">
        <v>7.8</v>
      </c>
    </row>
    <row r="2628" spans="17:23" x14ac:dyDescent="0.3">
      <c r="Q2628" t="s">
        <v>9520</v>
      </c>
      <c r="R2628">
        <v>12000000</v>
      </c>
      <c r="S2628">
        <v>22905674</v>
      </c>
      <c r="T2628">
        <f t="shared" ref="T2628:T2691" si="126">S2628-R2628</f>
        <v>10905674</v>
      </c>
      <c r="U2628" s="54">
        <f t="shared" si="124"/>
        <v>10905674</v>
      </c>
      <c r="V2628" s="24" t="str">
        <f t="shared" si="125"/>
        <v>NA</v>
      </c>
      <c r="W2628">
        <v>7.4</v>
      </c>
    </row>
    <row r="2629" spans="17:23" x14ac:dyDescent="0.3">
      <c r="Q2629" t="s">
        <v>9522</v>
      </c>
      <c r="R2629">
        <v>12000000</v>
      </c>
      <c r="S2629">
        <v>25277561</v>
      </c>
      <c r="T2629">
        <f t="shared" si="126"/>
        <v>13277561</v>
      </c>
      <c r="U2629" s="54">
        <f t="shared" si="124"/>
        <v>13277561</v>
      </c>
      <c r="V2629" s="24" t="str">
        <f t="shared" si="125"/>
        <v>NA</v>
      </c>
      <c r="W2629">
        <v>6.5</v>
      </c>
    </row>
    <row r="2630" spans="17:23" x14ac:dyDescent="0.3">
      <c r="Q2630" t="s">
        <v>9525</v>
      </c>
      <c r="R2630">
        <v>12000000</v>
      </c>
      <c r="S2630">
        <v>21133087</v>
      </c>
      <c r="T2630">
        <f t="shared" si="126"/>
        <v>9133087</v>
      </c>
      <c r="U2630" s="54">
        <f t="shared" si="124"/>
        <v>9133087</v>
      </c>
      <c r="V2630" s="24" t="str">
        <f t="shared" si="125"/>
        <v>NA</v>
      </c>
      <c r="W2630">
        <v>7</v>
      </c>
    </row>
    <row r="2631" spans="17:23" x14ac:dyDescent="0.3">
      <c r="Q2631" t="s">
        <v>9529</v>
      </c>
      <c r="R2631">
        <v>12000000</v>
      </c>
      <c r="S2631">
        <v>37707719</v>
      </c>
      <c r="T2631">
        <f t="shared" si="126"/>
        <v>25707719</v>
      </c>
      <c r="U2631" s="54">
        <f t="shared" si="124"/>
        <v>25707719</v>
      </c>
      <c r="V2631" s="24" t="str">
        <f t="shared" si="125"/>
        <v>NA</v>
      </c>
      <c r="W2631">
        <v>7.6</v>
      </c>
    </row>
    <row r="2632" spans="17:23" x14ac:dyDescent="0.3">
      <c r="Q2632" t="s">
        <v>9533</v>
      </c>
      <c r="R2632">
        <v>9000000</v>
      </c>
      <c r="S2632">
        <v>18761993</v>
      </c>
      <c r="T2632">
        <f t="shared" si="126"/>
        <v>9761993</v>
      </c>
      <c r="U2632" s="54">
        <f t="shared" si="124"/>
        <v>9761993</v>
      </c>
      <c r="V2632" s="24" t="str">
        <f t="shared" si="125"/>
        <v>NA</v>
      </c>
      <c r="W2632">
        <v>6.9</v>
      </c>
    </row>
    <row r="2633" spans="17:23" x14ac:dyDescent="0.3">
      <c r="Q2633" t="s">
        <v>9535</v>
      </c>
      <c r="R2633">
        <v>12000000</v>
      </c>
      <c r="S2633">
        <v>18595716</v>
      </c>
      <c r="T2633">
        <f t="shared" si="126"/>
        <v>6595716</v>
      </c>
      <c r="U2633" s="54">
        <f t="shared" si="124"/>
        <v>6595716</v>
      </c>
      <c r="V2633" s="24" t="str">
        <f t="shared" si="125"/>
        <v>NA</v>
      </c>
      <c r="W2633">
        <v>5.3</v>
      </c>
    </row>
    <row r="2634" spans="17:23" x14ac:dyDescent="0.3">
      <c r="Q2634" t="s">
        <v>9540</v>
      </c>
      <c r="R2634">
        <v>12000000</v>
      </c>
      <c r="S2634">
        <v>31990064</v>
      </c>
      <c r="T2634">
        <f t="shared" si="126"/>
        <v>19990064</v>
      </c>
      <c r="U2634" s="54">
        <f t="shared" si="124"/>
        <v>19990064</v>
      </c>
      <c r="V2634" s="24" t="str">
        <f t="shared" si="125"/>
        <v>NA</v>
      </c>
      <c r="W2634">
        <v>6.4</v>
      </c>
    </row>
    <row r="2635" spans="17:23" x14ac:dyDescent="0.3">
      <c r="Q2635" t="s">
        <v>9544</v>
      </c>
      <c r="R2635">
        <v>12000000</v>
      </c>
      <c r="S2635">
        <v>17613460</v>
      </c>
      <c r="T2635">
        <f t="shared" si="126"/>
        <v>5613460</v>
      </c>
      <c r="U2635" s="54">
        <f t="shared" si="124"/>
        <v>5613460</v>
      </c>
      <c r="V2635" s="24" t="str">
        <f t="shared" si="125"/>
        <v>NA</v>
      </c>
      <c r="W2635">
        <v>7.8</v>
      </c>
    </row>
    <row r="2636" spans="17:23" x14ac:dyDescent="0.3">
      <c r="Q2636" t="s">
        <v>9546</v>
      </c>
      <c r="R2636">
        <v>13000000</v>
      </c>
      <c r="S2636">
        <v>21088568</v>
      </c>
      <c r="T2636">
        <f t="shared" si="126"/>
        <v>8088568</v>
      </c>
      <c r="U2636" s="54">
        <f t="shared" si="124"/>
        <v>8088568</v>
      </c>
      <c r="V2636" s="24" t="str">
        <f t="shared" si="125"/>
        <v>NA</v>
      </c>
      <c r="W2636">
        <v>6.7</v>
      </c>
    </row>
    <row r="2637" spans="17:23" x14ac:dyDescent="0.3">
      <c r="Q2637" t="s">
        <v>9549</v>
      </c>
      <c r="R2637">
        <v>12000000</v>
      </c>
      <c r="S2637">
        <v>17292381</v>
      </c>
      <c r="T2637">
        <f t="shared" si="126"/>
        <v>5292381</v>
      </c>
      <c r="U2637" s="54">
        <f t="shared" si="124"/>
        <v>5292381</v>
      </c>
      <c r="V2637" s="24" t="str">
        <f t="shared" si="125"/>
        <v>NA</v>
      </c>
      <c r="W2637">
        <v>5.3</v>
      </c>
    </row>
    <row r="2638" spans="17:23" x14ac:dyDescent="0.3">
      <c r="Q2638" t="s">
        <v>9551</v>
      </c>
      <c r="R2638">
        <v>12000000</v>
      </c>
      <c r="S2638">
        <v>16300302</v>
      </c>
      <c r="T2638">
        <f t="shared" si="126"/>
        <v>4300302</v>
      </c>
      <c r="U2638" s="54">
        <f t="shared" si="124"/>
        <v>4300302</v>
      </c>
      <c r="V2638" s="24" t="str">
        <f t="shared" si="125"/>
        <v>NA</v>
      </c>
      <c r="W2638">
        <v>6.3</v>
      </c>
    </row>
    <row r="2639" spans="17:23" x14ac:dyDescent="0.3">
      <c r="Q2639" t="s">
        <v>9553</v>
      </c>
      <c r="R2639">
        <v>12000000</v>
      </c>
      <c r="S2639">
        <v>27829874</v>
      </c>
      <c r="T2639">
        <f t="shared" si="126"/>
        <v>15829874</v>
      </c>
      <c r="U2639" s="54">
        <f t="shared" si="124"/>
        <v>15829874</v>
      </c>
      <c r="V2639" s="24" t="str">
        <f t="shared" si="125"/>
        <v>NA</v>
      </c>
      <c r="W2639">
        <v>7</v>
      </c>
    </row>
    <row r="2640" spans="17:23" x14ac:dyDescent="0.3">
      <c r="Q2640" t="s">
        <v>9555</v>
      </c>
      <c r="R2640">
        <v>12000000</v>
      </c>
      <c r="S2640">
        <v>12902790</v>
      </c>
      <c r="T2640">
        <f t="shared" si="126"/>
        <v>902790</v>
      </c>
      <c r="U2640" s="54">
        <f t="shared" si="124"/>
        <v>902790</v>
      </c>
      <c r="V2640" s="24" t="str">
        <f t="shared" si="125"/>
        <v>NA</v>
      </c>
      <c r="W2640">
        <v>6.6</v>
      </c>
    </row>
    <row r="2641" spans="17:23" x14ac:dyDescent="0.3">
      <c r="Q2641" t="s">
        <v>9557</v>
      </c>
      <c r="R2641">
        <v>14000000</v>
      </c>
      <c r="S2641">
        <v>11433134</v>
      </c>
      <c r="T2641">
        <f t="shared" si="126"/>
        <v>-2566866</v>
      </c>
      <c r="U2641" s="54" t="str">
        <f t="shared" si="124"/>
        <v>NA</v>
      </c>
      <c r="V2641" s="24">
        <f t="shared" si="125"/>
        <v>-2566866</v>
      </c>
      <c r="W2641">
        <v>8.4</v>
      </c>
    </row>
    <row r="2642" spans="17:23" x14ac:dyDescent="0.3">
      <c r="Q2642" t="s">
        <v>9561</v>
      </c>
      <c r="R2642">
        <v>12000000</v>
      </c>
      <c r="S2642">
        <v>10198766</v>
      </c>
      <c r="T2642">
        <f t="shared" si="126"/>
        <v>-1801234</v>
      </c>
      <c r="U2642" s="54" t="str">
        <f t="shared" si="124"/>
        <v>NA</v>
      </c>
      <c r="V2642" s="24">
        <f t="shared" si="125"/>
        <v>-1801234</v>
      </c>
      <c r="W2642">
        <v>5.4</v>
      </c>
    </row>
    <row r="2643" spans="17:23" x14ac:dyDescent="0.3">
      <c r="Q2643" t="s">
        <v>9564</v>
      </c>
      <c r="R2643">
        <v>12000000</v>
      </c>
      <c r="S2643">
        <v>15294553</v>
      </c>
      <c r="T2643">
        <f t="shared" si="126"/>
        <v>3294553</v>
      </c>
      <c r="U2643" s="54">
        <f t="shared" si="124"/>
        <v>3294553</v>
      </c>
      <c r="V2643" s="24" t="str">
        <f t="shared" si="125"/>
        <v>NA</v>
      </c>
      <c r="W2643">
        <v>7.8</v>
      </c>
    </row>
    <row r="2644" spans="17:23" x14ac:dyDescent="0.3">
      <c r="Q2644" t="s">
        <v>9567</v>
      </c>
      <c r="R2644">
        <v>100000000</v>
      </c>
      <c r="S2644">
        <v>11041228</v>
      </c>
      <c r="T2644">
        <f t="shared" si="126"/>
        <v>-88958772</v>
      </c>
      <c r="U2644" s="54" t="str">
        <f t="shared" si="124"/>
        <v>NA</v>
      </c>
      <c r="V2644" s="24">
        <f t="shared" si="125"/>
        <v>-88958772</v>
      </c>
      <c r="W2644">
        <v>7.6</v>
      </c>
    </row>
    <row r="2645" spans="17:23" x14ac:dyDescent="0.3">
      <c r="Q2645" t="s">
        <v>9570</v>
      </c>
      <c r="R2645">
        <v>12000000</v>
      </c>
      <c r="S2645">
        <v>7918283</v>
      </c>
      <c r="T2645">
        <f t="shared" si="126"/>
        <v>-4081717</v>
      </c>
      <c r="U2645" s="54" t="str">
        <f t="shared" si="124"/>
        <v>NA</v>
      </c>
      <c r="V2645" s="24">
        <f t="shared" si="125"/>
        <v>-4081717</v>
      </c>
      <c r="W2645">
        <v>6.6</v>
      </c>
    </row>
    <row r="2646" spans="17:23" x14ac:dyDescent="0.3">
      <c r="Q2646" t="s">
        <v>9573</v>
      </c>
      <c r="R2646">
        <v>12000000</v>
      </c>
      <c r="S2646">
        <v>22331028</v>
      </c>
      <c r="T2646">
        <f t="shared" si="126"/>
        <v>10331028</v>
      </c>
      <c r="U2646" s="54">
        <f t="shared" si="124"/>
        <v>10331028</v>
      </c>
      <c r="V2646" s="24" t="str">
        <f t="shared" si="125"/>
        <v>NA</v>
      </c>
      <c r="W2646">
        <v>6.4</v>
      </c>
    </row>
    <row r="2647" spans="17:23" x14ac:dyDescent="0.3">
      <c r="Q2647" t="s">
        <v>9579</v>
      </c>
      <c r="R2647">
        <v>12000000</v>
      </c>
      <c r="S2647">
        <v>8134217</v>
      </c>
      <c r="T2647">
        <f t="shared" si="126"/>
        <v>-3865783</v>
      </c>
      <c r="U2647" s="54" t="str">
        <f t="shared" si="124"/>
        <v>NA</v>
      </c>
      <c r="V2647" s="24">
        <f t="shared" si="125"/>
        <v>-3865783</v>
      </c>
      <c r="W2647">
        <v>7</v>
      </c>
    </row>
    <row r="2648" spans="17:23" x14ac:dyDescent="0.3">
      <c r="Q2648" t="s">
        <v>9584</v>
      </c>
      <c r="R2648">
        <v>10000000</v>
      </c>
      <c r="S2648">
        <v>6982680</v>
      </c>
      <c r="T2648">
        <f t="shared" si="126"/>
        <v>-3017320</v>
      </c>
      <c r="U2648" s="54" t="str">
        <f t="shared" si="124"/>
        <v>NA</v>
      </c>
      <c r="V2648" s="24">
        <f t="shared" si="125"/>
        <v>-3017320</v>
      </c>
      <c r="W2648">
        <v>5.7</v>
      </c>
    </row>
    <row r="2649" spans="17:23" x14ac:dyDescent="0.3">
      <c r="Q2649" t="s">
        <v>9588</v>
      </c>
      <c r="R2649">
        <v>8000000</v>
      </c>
      <c r="S2649">
        <v>6739141</v>
      </c>
      <c r="T2649">
        <f t="shared" si="126"/>
        <v>-1260859</v>
      </c>
      <c r="U2649" s="54" t="str">
        <f t="shared" si="124"/>
        <v>NA</v>
      </c>
      <c r="V2649" s="24">
        <f t="shared" si="125"/>
        <v>-1260859</v>
      </c>
      <c r="W2649">
        <v>5.9</v>
      </c>
    </row>
    <row r="2650" spans="17:23" x14ac:dyDescent="0.3">
      <c r="Q2650" t="s">
        <v>9591</v>
      </c>
      <c r="R2650">
        <v>12000000</v>
      </c>
      <c r="S2650">
        <v>5542025</v>
      </c>
      <c r="T2650">
        <f t="shared" si="126"/>
        <v>-6457975</v>
      </c>
      <c r="U2650" s="54" t="str">
        <f t="shared" si="124"/>
        <v>NA</v>
      </c>
      <c r="V2650" s="24">
        <f t="shared" si="125"/>
        <v>-6457975</v>
      </c>
      <c r="W2650">
        <v>6.3</v>
      </c>
    </row>
    <row r="2651" spans="17:23" x14ac:dyDescent="0.3">
      <c r="Q2651" t="s">
        <v>9593</v>
      </c>
      <c r="R2651">
        <v>12000000</v>
      </c>
      <c r="S2651">
        <v>5032496</v>
      </c>
      <c r="T2651">
        <f t="shared" si="126"/>
        <v>-6967504</v>
      </c>
      <c r="U2651" s="54" t="str">
        <f t="shared" si="124"/>
        <v>NA</v>
      </c>
      <c r="V2651" s="24">
        <f t="shared" si="125"/>
        <v>-6967504</v>
      </c>
      <c r="W2651">
        <v>6.3</v>
      </c>
    </row>
    <row r="2652" spans="17:23" x14ac:dyDescent="0.3">
      <c r="Q2652" t="s">
        <v>9596</v>
      </c>
      <c r="R2652">
        <v>12000000</v>
      </c>
      <c r="S2652">
        <v>6754898</v>
      </c>
      <c r="T2652">
        <f t="shared" si="126"/>
        <v>-5245102</v>
      </c>
      <c r="U2652" s="54" t="str">
        <f t="shared" si="124"/>
        <v>NA</v>
      </c>
      <c r="V2652" s="24">
        <f t="shared" si="125"/>
        <v>-5245102</v>
      </c>
      <c r="W2652">
        <v>6.2</v>
      </c>
    </row>
    <row r="2653" spans="17:23" x14ac:dyDescent="0.3">
      <c r="Q2653" t="s">
        <v>9599</v>
      </c>
      <c r="R2653">
        <v>12000000</v>
      </c>
      <c r="S2653">
        <v>4922166</v>
      </c>
      <c r="T2653">
        <f t="shared" si="126"/>
        <v>-7077834</v>
      </c>
      <c r="U2653" s="54" t="str">
        <f t="shared" si="124"/>
        <v>NA</v>
      </c>
      <c r="V2653" s="24">
        <f t="shared" si="125"/>
        <v>-7077834</v>
      </c>
      <c r="W2653">
        <v>2.1</v>
      </c>
    </row>
    <row r="2654" spans="17:23" x14ac:dyDescent="0.3">
      <c r="Q2654" t="s">
        <v>9603</v>
      </c>
      <c r="R2654">
        <v>12000000</v>
      </c>
      <c r="S2654">
        <v>4903000</v>
      </c>
      <c r="T2654">
        <f t="shared" si="126"/>
        <v>-7097000</v>
      </c>
      <c r="U2654" s="54" t="str">
        <f t="shared" si="124"/>
        <v>NA</v>
      </c>
      <c r="V2654" s="24">
        <f t="shared" si="125"/>
        <v>-7097000</v>
      </c>
      <c r="W2654">
        <v>5</v>
      </c>
    </row>
    <row r="2655" spans="17:23" x14ac:dyDescent="0.3">
      <c r="Q2655" t="s">
        <v>9605</v>
      </c>
      <c r="R2655">
        <v>12000000</v>
      </c>
      <c r="S2655">
        <v>4717455</v>
      </c>
      <c r="T2655">
        <f t="shared" si="126"/>
        <v>-7282545</v>
      </c>
      <c r="U2655" s="54" t="str">
        <f t="shared" si="124"/>
        <v>NA</v>
      </c>
      <c r="V2655" s="24">
        <f t="shared" si="125"/>
        <v>-7282545</v>
      </c>
      <c r="W2655">
        <v>5.3</v>
      </c>
    </row>
    <row r="2656" spans="17:23" x14ac:dyDescent="0.3">
      <c r="Q2656" t="s">
        <v>9610</v>
      </c>
      <c r="R2656">
        <v>12000000</v>
      </c>
      <c r="S2656">
        <v>3148482</v>
      </c>
      <c r="T2656">
        <f t="shared" si="126"/>
        <v>-8851518</v>
      </c>
      <c r="U2656" s="54" t="str">
        <f t="shared" si="124"/>
        <v>NA</v>
      </c>
      <c r="V2656" s="24">
        <f t="shared" si="125"/>
        <v>-8851518</v>
      </c>
      <c r="W2656">
        <v>7.1</v>
      </c>
    </row>
    <row r="2657" spans="17:23" x14ac:dyDescent="0.3">
      <c r="Q2657" t="s">
        <v>9613</v>
      </c>
      <c r="R2657">
        <v>12000000</v>
      </c>
      <c r="S2657">
        <v>2326407</v>
      </c>
      <c r="T2657">
        <f t="shared" si="126"/>
        <v>-9673593</v>
      </c>
      <c r="U2657" s="54" t="str">
        <f t="shared" si="124"/>
        <v>NA</v>
      </c>
      <c r="V2657" s="24">
        <f t="shared" si="125"/>
        <v>-9673593</v>
      </c>
      <c r="W2657">
        <v>7</v>
      </c>
    </row>
    <row r="2658" spans="17:23" x14ac:dyDescent="0.3">
      <c r="Q2658" t="s">
        <v>3773</v>
      </c>
      <c r="R2658">
        <v>12215500000</v>
      </c>
      <c r="S2658">
        <v>2201412</v>
      </c>
      <c r="T2658">
        <f t="shared" si="126"/>
        <v>-12213298588</v>
      </c>
      <c r="U2658" s="54" t="str">
        <f t="shared" si="124"/>
        <v>NA</v>
      </c>
      <c r="V2658" s="24">
        <f t="shared" si="125"/>
        <v>-12213298588</v>
      </c>
      <c r="W2658">
        <v>7</v>
      </c>
    </row>
    <row r="2659" spans="17:23" x14ac:dyDescent="0.3">
      <c r="Q2659" t="s">
        <v>9620</v>
      </c>
      <c r="R2659">
        <v>12000000</v>
      </c>
      <c r="S2659">
        <v>2060953</v>
      </c>
      <c r="T2659">
        <f t="shared" si="126"/>
        <v>-9939047</v>
      </c>
      <c r="U2659" s="54" t="str">
        <f t="shared" si="124"/>
        <v>NA</v>
      </c>
      <c r="V2659" s="24">
        <f t="shared" si="125"/>
        <v>-9939047</v>
      </c>
      <c r="W2659">
        <v>7.1</v>
      </c>
    </row>
    <row r="2660" spans="17:23" x14ac:dyDescent="0.3">
      <c r="Q2660" t="s">
        <v>9623</v>
      </c>
      <c r="R2660">
        <v>12000000</v>
      </c>
      <c r="S2660">
        <v>3950294</v>
      </c>
      <c r="T2660">
        <f t="shared" si="126"/>
        <v>-8049706</v>
      </c>
      <c r="U2660" s="54" t="str">
        <f t="shared" si="124"/>
        <v>NA</v>
      </c>
      <c r="V2660" s="24">
        <f t="shared" si="125"/>
        <v>-8049706</v>
      </c>
      <c r="W2660">
        <v>7</v>
      </c>
    </row>
    <row r="2661" spans="17:23" x14ac:dyDescent="0.3">
      <c r="Q2661" t="s">
        <v>9626</v>
      </c>
      <c r="R2661">
        <v>9200000</v>
      </c>
      <c r="S2661">
        <v>2835886</v>
      </c>
      <c r="T2661">
        <f t="shared" si="126"/>
        <v>-6364114</v>
      </c>
      <c r="U2661" s="54" t="str">
        <f t="shared" si="124"/>
        <v>NA</v>
      </c>
      <c r="V2661" s="24">
        <f t="shared" si="125"/>
        <v>-6364114</v>
      </c>
      <c r="W2661">
        <v>7.7</v>
      </c>
    </row>
    <row r="2662" spans="17:23" x14ac:dyDescent="0.3">
      <c r="Q2662" t="s">
        <v>9632</v>
      </c>
      <c r="R2662">
        <v>12000000</v>
      </c>
      <c r="S2662">
        <v>1779284</v>
      </c>
      <c r="T2662">
        <f t="shared" si="126"/>
        <v>-10220716</v>
      </c>
      <c r="U2662" s="54" t="str">
        <f t="shared" si="124"/>
        <v>NA</v>
      </c>
      <c r="V2662" s="24">
        <f t="shared" si="125"/>
        <v>-10220716</v>
      </c>
      <c r="W2662">
        <v>7.1</v>
      </c>
    </row>
    <row r="2663" spans="17:23" x14ac:dyDescent="0.3">
      <c r="Q2663" t="s">
        <v>9637</v>
      </c>
      <c r="R2663">
        <v>12000000</v>
      </c>
      <c r="S2663">
        <v>1702277</v>
      </c>
      <c r="T2663">
        <f t="shared" si="126"/>
        <v>-10297723</v>
      </c>
      <c r="U2663" s="54" t="str">
        <f t="shared" si="124"/>
        <v>NA</v>
      </c>
      <c r="V2663" s="24">
        <f t="shared" si="125"/>
        <v>-10297723</v>
      </c>
      <c r="W2663">
        <v>6.8</v>
      </c>
    </row>
    <row r="2664" spans="17:23" x14ac:dyDescent="0.3">
      <c r="Q2664" t="s">
        <v>9642</v>
      </c>
      <c r="R2664">
        <v>12000000</v>
      </c>
      <c r="S2664">
        <v>261481</v>
      </c>
      <c r="T2664">
        <f t="shared" si="126"/>
        <v>-11738519</v>
      </c>
      <c r="U2664" s="54" t="str">
        <f t="shared" si="124"/>
        <v>NA</v>
      </c>
      <c r="V2664" s="24">
        <f t="shared" si="125"/>
        <v>-11738519</v>
      </c>
      <c r="W2664">
        <v>7.5</v>
      </c>
    </row>
    <row r="2665" spans="17:23" x14ac:dyDescent="0.3">
      <c r="Q2665" t="s">
        <v>9644</v>
      </c>
      <c r="R2665">
        <v>12000000</v>
      </c>
      <c r="S2665">
        <v>1506998</v>
      </c>
      <c r="T2665">
        <f t="shared" si="126"/>
        <v>-10493002</v>
      </c>
      <c r="U2665" s="54" t="str">
        <f t="shared" si="124"/>
        <v>NA</v>
      </c>
      <c r="V2665" s="24">
        <f t="shared" si="125"/>
        <v>-10493002</v>
      </c>
      <c r="W2665">
        <v>6.3</v>
      </c>
    </row>
    <row r="2666" spans="17:23" x14ac:dyDescent="0.3">
      <c r="Q2666" t="s">
        <v>9650</v>
      </c>
      <c r="R2666">
        <v>12000000</v>
      </c>
      <c r="S2666">
        <v>860002</v>
      </c>
      <c r="T2666">
        <f t="shared" si="126"/>
        <v>-11139998</v>
      </c>
      <c r="U2666" s="54" t="str">
        <f t="shared" si="124"/>
        <v>NA</v>
      </c>
      <c r="V2666" s="24">
        <f t="shared" si="125"/>
        <v>-11139998</v>
      </c>
      <c r="W2666">
        <v>7.3</v>
      </c>
    </row>
    <row r="2667" spans="17:23" x14ac:dyDescent="0.3">
      <c r="Q2667" t="s">
        <v>9654</v>
      </c>
      <c r="R2667">
        <v>12000000</v>
      </c>
      <c r="S2667">
        <v>548934</v>
      </c>
      <c r="T2667">
        <f t="shared" si="126"/>
        <v>-11451066</v>
      </c>
      <c r="U2667" s="54" t="str">
        <f t="shared" si="124"/>
        <v>NA</v>
      </c>
      <c r="V2667" s="24">
        <f t="shared" si="125"/>
        <v>-11451066</v>
      </c>
      <c r="W2667">
        <v>6.8</v>
      </c>
    </row>
    <row r="2668" spans="17:23" x14ac:dyDescent="0.3">
      <c r="Q2668" t="s">
        <v>9657</v>
      </c>
      <c r="R2668">
        <v>10000000</v>
      </c>
      <c r="S2668">
        <v>447750</v>
      </c>
      <c r="T2668">
        <f t="shared" si="126"/>
        <v>-9552250</v>
      </c>
      <c r="U2668" s="54" t="str">
        <f t="shared" si="124"/>
        <v>NA</v>
      </c>
      <c r="V2668" s="24">
        <f t="shared" si="125"/>
        <v>-9552250</v>
      </c>
      <c r="W2668">
        <v>7.2</v>
      </c>
    </row>
    <row r="2669" spans="17:23" x14ac:dyDescent="0.3">
      <c r="Q2669" t="s">
        <v>9661</v>
      </c>
      <c r="R2669">
        <v>12000000</v>
      </c>
      <c r="S2669">
        <v>333976</v>
      </c>
      <c r="T2669">
        <f t="shared" si="126"/>
        <v>-11666024</v>
      </c>
      <c r="U2669" s="54" t="str">
        <f t="shared" si="124"/>
        <v>NA</v>
      </c>
      <c r="V2669" s="24">
        <f t="shared" si="125"/>
        <v>-11666024</v>
      </c>
      <c r="W2669">
        <v>6.4</v>
      </c>
    </row>
    <row r="2670" spans="17:23" x14ac:dyDescent="0.3">
      <c r="Q2670" t="s">
        <v>9664</v>
      </c>
      <c r="R2670">
        <v>12000000</v>
      </c>
      <c r="S2670">
        <v>141853</v>
      </c>
      <c r="T2670">
        <f t="shared" si="126"/>
        <v>-11858147</v>
      </c>
      <c r="U2670" s="54" t="str">
        <f t="shared" si="124"/>
        <v>NA</v>
      </c>
      <c r="V2670" s="24">
        <f t="shared" si="125"/>
        <v>-11858147</v>
      </c>
      <c r="W2670">
        <v>6</v>
      </c>
    </row>
    <row r="2671" spans="17:23" x14ac:dyDescent="0.3">
      <c r="Q2671" t="s">
        <v>9666</v>
      </c>
      <c r="R2671">
        <v>8000000</v>
      </c>
      <c r="S2671">
        <v>303439</v>
      </c>
      <c r="T2671">
        <f t="shared" si="126"/>
        <v>-7696561</v>
      </c>
      <c r="U2671" s="54" t="str">
        <f t="shared" si="124"/>
        <v>NA</v>
      </c>
      <c r="V2671" s="24">
        <f t="shared" si="125"/>
        <v>-7696561</v>
      </c>
      <c r="W2671">
        <v>6.4</v>
      </c>
    </row>
    <row r="2672" spans="17:23" x14ac:dyDescent="0.3">
      <c r="Q2672" t="s">
        <v>9668</v>
      </c>
      <c r="R2672">
        <v>12000000</v>
      </c>
      <c r="S2672">
        <v>214202</v>
      </c>
      <c r="T2672">
        <f t="shared" si="126"/>
        <v>-11785798</v>
      </c>
      <c r="U2672" s="54" t="str">
        <f t="shared" si="124"/>
        <v>NA</v>
      </c>
      <c r="V2672" s="24">
        <f t="shared" si="125"/>
        <v>-11785798</v>
      </c>
      <c r="W2672">
        <v>7.5</v>
      </c>
    </row>
    <row r="2673" spans="17:23" x14ac:dyDescent="0.3">
      <c r="Q2673" t="s">
        <v>9671</v>
      </c>
      <c r="R2673">
        <v>2500000000</v>
      </c>
      <c r="S2673">
        <v>195888</v>
      </c>
      <c r="T2673">
        <f t="shared" si="126"/>
        <v>-2499804112</v>
      </c>
      <c r="U2673" s="54" t="str">
        <f t="shared" si="124"/>
        <v>NA</v>
      </c>
      <c r="V2673" s="24">
        <f t="shared" si="125"/>
        <v>-2499804112</v>
      </c>
      <c r="W2673">
        <v>7.1</v>
      </c>
    </row>
    <row r="2674" spans="17:23" x14ac:dyDescent="0.3">
      <c r="Q2674" t="s">
        <v>9678</v>
      </c>
      <c r="R2674">
        <v>12000000</v>
      </c>
      <c r="S2674">
        <v>175370</v>
      </c>
      <c r="T2674">
        <f t="shared" si="126"/>
        <v>-11824630</v>
      </c>
      <c r="U2674" s="54" t="str">
        <f t="shared" si="124"/>
        <v>NA</v>
      </c>
      <c r="V2674" s="24">
        <f t="shared" si="125"/>
        <v>-11824630</v>
      </c>
      <c r="W2674">
        <v>4.5999999999999996</v>
      </c>
    </row>
    <row r="2675" spans="17:23" x14ac:dyDescent="0.3">
      <c r="Q2675" t="s">
        <v>9681</v>
      </c>
      <c r="R2675">
        <v>12000000</v>
      </c>
      <c r="S2675">
        <v>119922</v>
      </c>
      <c r="T2675">
        <f t="shared" si="126"/>
        <v>-11880078</v>
      </c>
      <c r="U2675" s="54" t="str">
        <f t="shared" si="124"/>
        <v>NA</v>
      </c>
      <c r="V2675" s="24">
        <f t="shared" si="125"/>
        <v>-11880078</v>
      </c>
      <c r="W2675">
        <v>7.7</v>
      </c>
    </row>
    <row r="2676" spans="17:23" x14ac:dyDescent="0.3">
      <c r="Q2676" t="s">
        <v>9686</v>
      </c>
      <c r="R2676">
        <v>20000000</v>
      </c>
      <c r="S2676">
        <v>17149</v>
      </c>
      <c r="T2676">
        <f t="shared" si="126"/>
        <v>-19982851</v>
      </c>
      <c r="U2676" s="54" t="str">
        <f t="shared" si="124"/>
        <v>NA</v>
      </c>
      <c r="V2676" s="24">
        <f t="shared" si="125"/>
        <v>-19982851</v>
      </c>
      <c r="W2676">
        <v>5.6</v>
      </c>
    </row>
    <row r="2677" spans="17:23" x14ac:dyDescent="0.3">
      <c r="Q2677" t="s">
        <v>9691</v>
      </c>
      <c r="R2677">
        <v>12000000</v>
      </c>
      <c r="S2677">
        <v>14616</v>
      </c>
      <c r="T2677">
        <f t="shared" si="126"/>
        <v>-11985384</v>
      </c>
      <c r="U2677" s="54" t="str">
        <f t="shared" si="124"/>
        <v>NA</v>
      </c>
      <c r="V2677" s="24">
        <f t="shared" si="125"/>
        <v>-11985384</v>
      </c>
      <c r="W2677">
        <v>7.5</v>
      </c>
    </row>
    <row r="2678" spans="17:23" x14ac:dyDescent="0.3">
      <c r="Q2678" t="s">
        <v>9696</v>
      </c>
      <c r="R2678">
        <v>12000000</v>
      </c>
      <c r="S2678">
        <v>91443253</v>
      </c>
      <c r="T2678">
        <f t="shared" si="126"/>
        <v>79443253</v>
      </c>
      <c r="U2678" s="54">
        <f t="shared" si="124"/>
        <v>79443253</v>
      </c>
      <c r="V2678" s="24" t="str">
        <f t="shared" si="125"/>
        <v>NA</v>
      </c>
      <c r="W2678">
        <v>5.8</v>
      </c>
    </row>
    <row r="2679" spans="17:23" x14ac:dyDescent="0.3">
      <c r="Q2679" t="s">
        <v>9699</v>
      </c>
      <c r="R2679">
        <v>6000000</v>
      </c>
      <c r="S2679">
        <v>30093107</v>
      </c>
      <c r="T2679">
        <f t="shared" si="126"/>
        <v>24093107</v>
      </c>
      <c r="U2679" s="54">
        <f t="shared" si="124"/>
        <v>24093107</v>
      </c>
      <c r="V2679" s="24" t="str">
        <f t="shared" si="125"/>
        <v>NA</v>
      </c>
      <c r="W2679">
        <v>8.3000000000000007</v>
      </c>
    </row>
    <row r="2680" spans="17:23" x14ac:dyDescent="0.3">
      <c r="Q2680" t="s">
        <v>9701</v>
      </c>
      <c r="R2680">
        <v>11500000</v>
      </c>
      <c r="S2680">
        <v>57469179</v>
      </c>
      <c r="T2680">
        <f t="shared" si="126"/>
        <v>45969179</v>
      </c>
      <c r="U2680" s="54">
        <f t="shared" si="124"/>
        <v>45969179</v>
      </c>
      <c r="V2680" s="24" t="str">
        <f t="shared" si="125"/>
        <v>NA</v>
      </c>
      <c r="W2680">
        <v>6.6</v>
      </c>
    </row>
    <row r="2681" spans="17:23" x14ac:dyDescent="0.3">
      <c r="Q2681" t="s">
        <v>9704</v>
      </c>
      <c r="R2681">
        <v>11900000</v>
      </c>
      <c r="S2681">
        <v>48856</v>
      </c>
      <c r="T2681">
        <f t="shared" si="126"/>
        <v>-11851144</v>
      </c>
      <c r="U2681" s="54" t="str">
        <f t="shared" si="124"/>
        <v>NA</v>
      </c>
      <c r="V2681" s="24">
        <f t="shared" si="125"/>
        <v>-11851144</v>
      </c>
      <c r="W2681">
        <v>7.5</v>
      </c>
    </row>
    <row r="2682" spans="17:23" x14ac:dyDescent="0.3">
      <c r="Q2682" t="s">
        <v>9710</v>
      </c>
      <c r="R2682">
        <v>11000000</v>
      </c>
      <c r="S2682">
        <v>148170000</v>
      </c>
      <c r="T2682">
        <f t="shared" si="126"/>
        <v>137170000</v>
      </c>
      <c r="U2682" s="54">
        <f t="shared" si="124"/>
        <v>137170000</v>
      </c>
      <c r="V2682" s="24" t="str">
        <f t="shared" si="125"/>
        <v>NA</v>
      </c>
      <c r="W2682">
        <v>7.2</v>
      </c>
    </row>
    <row r="2683" spans="17:23" x14ac:dyDescent="0.3">
      <c r="Q2683" t="s">
        <v>9714</v>
      </c>
      <c r="R2683">
        <v>11000000</v>
      </c>
      <c r="S2683">
        <v>460935665</v>
      </c>
      <c r="T2683">
        <f t="shared" si="126"/>
        <v>449935665</v>
      </c>
      <c r="U2683" s="54">
        <f t="shared" si="124"/>
        <v>449935665</v>
      </c>
      <c r="V2683" s="24" t="str">
        <f t="shared" si="125"/>
        <v>NA</v>
      </c>
      <c r="W2683">
        <v>8.6999999999999993</v>
      </c>
    </row>
    <row r="2684" spans="17:23" x14ac:dyDescent="0.3">
      <c r="Q2684" t="s">
        <v>9717</v>
      </c>
      <c r="R2684">
        <v>11500000</v>
      </c>
      <c r="S2684">
        <v>35537564</v>
      </c>
      <c r="T2684">
        <f t="shared" si="126"/>
        <v>24037564</v>
      </c>
      <c r="U2684" s="54">
        <f t="shared" si="124"/>
        <v>24037564</v>
      </c>
      <c r="V2684" s="24" t="str">
        <f t="shared" si="125"/>
        <v>NA</v>
      </c>
      <c r="W2684">
        <v>6</v>
      </c>
    </row>
    <row r="2685" spans="17:23" x14ac:dyDescent="0.3">
      <c r="Q2685" t="s">
        <v>9721</v>
      </c>
      <c r="R2685">
        <v>11000000</v>
      </c>
      <c r="S2685">
        <v>111722000</v>
      </c>
      <c r="T2685">
        <f t="shared" si="126"/>
        <v>100722000</v>
      </c>
      <c r="U2685" s="54">
        <f t="shared" si="124"/>
        <v>100722000</v>
      </c>
      <c r="V2685" s="24" t="str">
        <f t="shared" si="125"/>
        <v>NA</v>
      </c>
      <c r="W2685">
        <v>8</v>
      </c>
    </row>
    <row r="2686" spans="17:23" x14ac:dyDescent="0.3">
      <c r="Q2686" t="s">
        <v>9724</v>
      </c>
      <c r="R2686">
        <v>11000000</v>
      </c>
      <c r="S2686">
        <v>90556401</v>
      </c>
      <c r="T2686">
        <f t="shared" si="126"/>
        <v>79556401</v>
      </c>
      <c r="U2686" s="54">
        <f t="shared" si="124"/>
        <v>79556401</v>
      </c>
      <c r="V2686" s="24" t="str">
        <f t="shared" si="125"/>
        <v>NA</v>
      </c>
      <c r="W2686">
        <v>4.5</v>
      </c>
    </row>
    <row r="2687" spans="17:23" x14ac:dyDescent="0.3">
      <c r="Q2687" t="s">
        <v>9726</v>
      </c>
      <c r="R2687">
        <v>25000000</v>
      </c>
      <c r="S2687">
        <v>93571803</v>
      </c>
      <c r="T2687">
        <f t="shared" si="126"/>
        <v>68571803</v>
      </c>
      <c r="U2687" s="54">
        <f t="shared" si="124"/>
        <v>68571803</v>
      </c>
      <c r="V2687" s="24" t="str">
        <f t="shared" si="125"/>
        <v>NA</v>
      </c>
      <c r="W2687">
        <v>7.9</v>
      </c>
    </row>
    <row r="2688" spans="17:23" x14ac:dyDescent="0.3">
      <c r="Q2688" t="s">
        <v>9729</v>
      </c>
      <c r="R2688">
        <v>11000000</v>
      </c>
      <c r="S2688">
        <v>52929168</v>
      </c>
      <c r="T2688">
        <f t="shared" si="126"/>
        <v>41929168</v>
      </c>
      <c r="U2688" s="54">
        <f t="shared" si="124"/>
        <v>41929168</v>
      </c>
      <c r="V2688" s="24" t="str">
        <f t="shared" si="125"/>
        <v>NA</v>
      </c>
      <c r="W2688">
        <v>7.5</v>
      </c>
    </row>
    <row r="2689" spans="17:23" x14ac:dyDescent="0.3">
      <c r="Q2689" t="s">
        <v>9732</v>
      </c>
      <c r="R2689">
        <v>11000000</v>
      </c>
      <c r="S2689">
        <v>50461335</v>
      </c>
      <c r="T2689">
        <f t="shared" si="126"/>
        <v>39461335</v>
      </c>
      <c r="U2689" s="54">
        <f t="shared" si="124"/>
        <v>39461335</v>
      </c>
      <c r="V2689" s="24" t="str">
        <f t="shared" si="125"/>
        <v>NA</v>
      </c>
      <c r="W2689">
        <v>6.8</v>
      </c>
    </row>
    <row r="2690" spans="17:23" x14ac:dyDescent="0.3">
      <c r="Q2690" t="s">
        <v>9735</v>
      </c>
      <c r="R2690">
        <v>11000000</v>
      </c>
      <c r="S2690">
        <v>49797148</v>
      </c>
      <c r="T2690">
        <f t="shared" si="126"/>
        <v>38797148</v>
      </c>
      <c r="U2690" s="54">
        <f t="shared" si="124"/>
        <v>38797148</v>
      </c>
      <c r="V2690" s="24" t="str">
        <f t="shared" si="125"/>
        <v>NA</v>
      </c>
      <c r="W2690">
        <v>7.2</v>
      </c>
    </row>
    <row r="2691" spans="17:23" x14ac:dyDescent="0.3">
      <c r="Q2691" t="s">
        <v>9738</v>
      </c>
      <c r="R2691">
        <v>13000000</v>
      </c>
      <c r="S2691">
        <v>46563158</v>
      </c>
      <c r="T2691">
        <f t="shared" si="126"/>
        <v>33563158</v>
      </c>
      <c r="U2691" s="54">
        <f t="shared" ref="U2691:U2754" si="127">IF(T2691&gt;0,T2691,"NA")</f>
        <v>33563158</v>
      </c>
      <c r="V2691" s="24" t="str">
        <f t="shared" ref="V2691:V2754" si="128">IF(T2691&lt;0,T2691,"NA")</f>
        <v>NA</v>
      </c>
      <c r="W2691">
        <v>7.1</v>
      </c>
    </row>
    <row r="2692" spans="17:23" x14ac:dyDescent="0.3">
      <c r="Q2692" t="s">
        <v>9741</v>
      </c>
      <c r="R2692">
        <v>11000000</v>
      </c>
      <c r="S2692">
        <v>41227069</v>
      </c>
      <c r="T2692">
        <f t="shared" ref="T2692:T2755" si="129">S2692-R2692</f>
        <v>30227069</v>
      </c>
      <c r="U2692" s="54">
        <f t="shared" si="127"/>
        <v>30227069</v>
      </c>
      <c r="V2692" s="24" t="str">
        <f t="shared" si="128"/>
        <v>NA</v>
      </c>
      <c r="W2692">
        <v>7.4</v>
      </c>
    </row>
    <row r="2693" spans="17:23" x14ac:dyDescent="0.3">
      <c r="Q2693" t="s">
        <v>9744</v>
      </c>
      <c r="R2693">
        <v>11000000</v>
      </c>
      <c r="S2693">
        <v>39025000</v>
      </c>
      <c r="T2693">
        <f t="shared" si="129"/>
        <v>28025000</v>
      </c>
      <c r="U2693" s="54">
        <f t="shared" si="127"/>
        <v>28025000</v>
      </c>
      <c r="V2693" s="24" t="str">
        <f t="shared" si="128"/>
        <v>NA</v>
      </c>
      <c r="W2693">
        <v>7.6</v>
      </c>
    </row>
    <row r="2694" spans="17:23" x14ac:dyDescent="0.3">
      <c r="Q2694" t="s">
        <v>9747</v>
      </c>
      <c r="R2694">
        <v>10500000</v>
      </c>
      <c r="S2694">
        <v>38201895</v>
      </c>
      <c r="T2694">
        <f t="shared" si="129"/>
        <v>27701895</v>
      </c>
      <c r="U2694" s="54">
        <f t="shared" si="127"/>
        <v>27701895</v>
      </c>
      <c r="V2694" s="24" t="str">
        <f t="shared" si="128"/>
        <v>NA</v>
      </c>
      <c r="W2694">
        <v>6.9</v>
      </c>
    </row>
    <row r="2695" spans="17:23" x14ac:dyDescent="0.3">
      <c r="Q2695" t="s">
        <v>9750</v>
      </c>
      <c r="R2695">
        <v>11000000</v>
      </c>
      <c r="S2695">
        <v>27669413</v>
      </c>
      <c r="T2695">
        <f t="shared" si="129"/>
        <v>16669413</v>
      </c>
      <c r="U2695" s="54">
        <f t="shared" si="127"/>
        <v>16669413</v>
      </c>
      <c r="V2695" s="24" t="str">
        <f t="shared" si="128"/>
        <v>NA</v>
      </c>
      <c r="W2695">
        <v>6</v>
      </c>
    </row>
    <row r="2696" spans="17:23" x14ac:dyDescent="0.3">
      <c r="Q2696" t="s">
        <v>9754</v>
      </c>
      <c r="R2696">
        <v>11000000</v>
      </c>
      <c r="S2696">
        <v>37766350</v>
      </c>
      <c r="T2696">
        <f t="shared" si="129"/>
        <v>26766350</v>
      </c>
      <c r="U2696" s="54">
        <f t="shared" si="127"/>
        <v>26766350</v>
      </c>
      <c r="V2696" s="24" t="str">
        <f t="shared" si="128"/>
        <v>NA</v>
      </c>
      <c r="W2696">
        <v>7.3</v>
      </c>
    </row>
    <row r="2697" spans="17:23" x14ac:dyDescent="0.3">
      <c r="Q2697" t="s">
        <v>9757</v>
      </c>
      <c r="R2697">
        <v>11000000</v>
      </c>
      <c r="S2697">
        <v>23978402</v>
      </c>
      <c r="T2697">
        <f t="shared" si="129"/>
        <v>12978402</v>
      </c>
      <c r="U2697" s="54">
        <f t="shared" si="127"/>
        <v>12978402</v>
      </c>
      <c r="V2697" s="24" t="str">
        <f t="shared" si="128"/>
        <v>NA</v>
      </c>
      <c r="W2697">
        <v>4.5999999999999996</v>
      </c>
    </row>
    <row r="2698" spans="17:23" x14ac:dyDescent="0.3">
      <c r="Q2698" t="s">
        <v>9760</v>
      </c>
      <c r="R2698">
        <v>12000000</v>
      </c>
      <c r="S2698">
        <v>21370057</v>
      </c>
      <c r="T2698">
        <f t="shared" si="129"/>
        <v>9370057</v>
      </c>
      <c r="U2698" s="54">
        <f t="shared" si="127"/>
        <v>9370057</v>
      </c>
      <c r="V2698" s="24" t="str">
        <f t="shared" si="128"/>
        <v>NA</v>
      </c>
      <c r="W2698">
        <v>6</v>
      </c>
    </row>
    <row r="2699" spans="17:23" x14ac:dyDescent="0.3">
      <c r="Q2699" t="s">
        <v>9764</v>
      </c>
      <c r="R2699">
        <v>12000000</v>
      </c>
      <c r="S2699">
        <v>4884663</v>
      </c>
      <c r="T2699">
        <f t="shared" si="129"/>
        <v>-7115337</v>
      </c>
      <c r="U2699" s="54" t="str">
        <f t="shared" si="127"/>
        <v>NA</v>
      </c>
      <c r="V2699" s="24">
        <f t="shared" si="128"/>
        <v>-7115337</v>
      </c>
      <c r="W2699">
        <v>5.5</v>
      </c>
    </row>
    <row r="2700" spans="17:23" x14ac:dyDescent="0.3">
      <c r="Q2700" t="s">
        <v>9768</v>
      </c>
      <c r="R2700">
        <v>11000000</v>
      </c>
      <c r="S2700">
        <v>38317535</v>
      </c>
      <c r="T2700">
        <f t="shared" si="129"/>
        <v>27317535</v>
      </c>
      <c r="U2700" s="54">
        <f t="shared" si="127"/>
        <v>27317535</v>
      </c>
      <c r="V2700" s="24" t="str">
        <f t="shared" si="128"/>
        <v>NA</v>
      </c>
      <c r="W2700">
        <v>7.5</v>
      </c>
    </row>
    <row r="2701" spans="17:23" x14ac:dyDescent="0.3">
      <c r="Q2701" t="s">
        <v>9773</v>
      </c>
      <c r="R2701">
        <v>11000000</v>
      </c>
      <c r="S2701">
        <v>13903262</v>
      </c>
      <c r="T2701">
        <f t="shared" si="129"/>
        <v>2903262</v>
      </c>
      <c r="U2701" s="54">
        <f t="shared" si="127"/>
        <v>2903262</v>
      </c>
      <c r="V2701" s="24" t="str">
        <f t="shared" si="128"/>
        <v>NA</v>
      </c>
      <c r="W2701">
        <v>6.3</v>
      </c>
    </row>
    <row r="2702" spans="17:23" x14ac:dyDescent="0.3">
      <c r="Q2702" t="s">
        <v>9776</v>
      </c>
      <c r="R2702">
        <v>11000000</v>
      </c>
      <c r="S2702">
        <v>13592872</v>
      </c>
      <c r="T2702">
        <f t="shared" si="129"/>
        <v>2592872</v>
      </c>
      <c r="U2702" s="54">
        <f t="shared" si="127"/>
        <v>2592872</v>
      </c>
      <c r="V2702" s="24" t="str">
        <f t="shared" si="128"/>
        <v>NA</v>
      </c>
      <c r="W2702">
        <v>5.0999999999999996</v>
      </c>
    </row>
    <row r="2703" spans="17:23" x14ac:dyDescent="0.3">
      <c r="Q2703" t="s">
        <v>9778</v>
      </c>
      <c r="R2703">
        <v>11000000</v>
      </c>
      <c r="S2703">
        <v>18381787</v>
      </c>
      <c r="T2703">
        <f t="shared" si="129"/>
        <v>7381787</v>
      </c>
      <c r="U2703" s="54">
        <f t="shared" si="127"/>
        <v>7381787</v>
      </c>
      <c r="V2703" s="24" t="str">
        <f t="shared" si="128"/>
        <v>NA</v>
      </c>
      <c r="W2703">
        <v>6.8</v>
      </c>
    </row>
    <row r="2704" spans="17:23" x14ac:dyDescent="0.3">
      <c r="Q2704" t="s">
        <v>9783</v>
      </c>
      <c r="R2704">
        <v>11000000</v>
      </c>
      <c r="S2704">
        <v>13558739</v>
      </c>
      <c r="T2704">
        <f t="shared" si="129"/>
        <v>2558739</v>
      </c>
      <c r="U2704" s="54">
        <f t="shared" si="127"/>
        <v>2558739</v>
      </c>
      <c r="V2704" s="24" t="str">
        <f t="shared" si="128"/>
        <v>NA</v>
      </c>
      <c r="W2704">
        <v>5.3</v>
      </c>
    </row>
    <row r="2705" spans="17:23" x14ac:dyDescent="0.3">
      <c r="Q2705" t="s">
        <v>9786</v>
      </c>
      <c r="R2705">
        <v>11000000</v>
      </c>
      <c r="S2705">
        <v>13103828</v>
      </c>
      <c r="T2705">
        <f t="shared" si="129"/>
        <v>2103828</v>
      </c>
      <c r="U2705" s="54">
        <f t="shared" si="127"/>
        <v>2103828</v>
      </c>
      <c r="V2705" s="24" t="str">
        <f t="shared" si="128"/>
        <v>NA</v>
      </c>
      <c r="W2705">
        <v>7.3</v>
      </c>
    </row>
    <row r="2706" spans="17:23" x14ac:dyDescent="0.3">
      <c r="Q2706" t="s">
        <v>9789</v>
      </c>
      <c r="R2706">
        <v>11000000</v>
      </c>
      <c r="S2706">
        <v>33305037</v>
      </c>
      <c r="T2706">
        <f t="shared" si="129"/>
        <v>22305037</v>
      </c>
      <c r="U2706" s="54">
        <f t="shared" si="127"/>
        <v>22305037</v>
      </c>
      <c r="V2706" s="24" t="str">
        <f t="shared" si="128"/>
        <v>NA</v>
      </c>
      <c r="W2706">
        <v>7.3</v>
      </c>
    </row>
    <row r="2707" spans="17:23" x14ac:dyDescent="0.3">
      <c r="Q2707" t="s">
        <v>9792</v>
      </c>
      <c r="R2707">
        <v>11000000</v>
      </c>
      <c r="S2707">
        <v>10214647</v>
      </c>
      <c r="T2707">
        <f t="shared" si="129"/>
        <v>-785353</v>
      </c>
      <c r="U2707" s="54" t="str">
        <f t="shared" si="127"/>
        <v>NA</v>
      </c>
      <c r="V2707" s="24">
        <f t="shared" si="128"/>
        <v>-785353</v>
      </c>
      <c r="W2707">
        <v>7.1</v>
      </c>
    </row>
    <row r="2708" spans="17:23" x14ac:dyDescent="0.3">
      <c r="Q2708" t="s">
        <v>9794</v>
      </c>
      <c r="R2708">
        <v>13000000</v>
      </c>
      <c r="S2708">
        <v>11501093</v>
      </c>
      <c r="T2708">
        <f t="shared" si="129"/>
        <v>-1498907</v>
      </c>
      <c r="U2708" s="54" t="str">
        <f t="shared" si="127"/>
        <v>NA</v>
      </c>
      <c r="V2708" s="24">
        <f t="shared" si="128"/>
        <v>-1498907</v>
      </c>
      <c r="W2708">
        <v>7.6</v>
      </c>
    </row>
    <row r="2709" spans="17:23" x14ac:dyDescent="0.3">
      <c r="Q2709" t="s">
        <v>9797</v>
      </c>
      <c r="R2709">
        <v>11000000</v>
      </c>
      <c r="S2709">
        <v>4814244</v>
      </c>
      <c r="T2709">
        <f t="shared" si="129"/>
        <v>-6185756</v>
      </c>
      <c r="U2709" s="54" t="str">
        <f t="shared" si="127"/>
        <v>NA</v>
      </c>
      <c r="V2709" s="24">
        <f t="shared" si="128"/>
        <v>-6185756</v>
      </c>
      <c r="W2709">
        <v>5.3</v>
      </c>
    </row>
    <row r="2710" spans="17:23" x14ac:dyDescent="0.3">
      <c r="Q2710" t="s">
        <v>9801</v>
      </c>
      <c r="R2710">
        <v>11000000</v>
      </c>
      <c r="S2710">
        <v>9170214</v>
      </c>
      <c r="T2710">
        <f t="shared" si="129"/>
        <v>-1829786</v>
      </c>
      <c r="U2710" s="54" t="str">
        <f t="shared" si="127"/>
        <v>NA</v>
      </c>
      <c r="V2710" s="24">
        <f t="shared" si="128"/>
        <v>-1829786</v>
      </c>
      <c r="W2710">
        <v>7.8</v>
      </c>
    </row>
    <row r="2711" spans="17:23" x14ac:dyDescent="0.3">
      <c r="Q2711" t="s">
        <v>9804</v>
      </c>
      <c r="R2711">
        <v>17000000</v>
      </c>
      <c r="S2711">
        <v>4068087</v>
      </c>
      <c r="T2711">
        <f t="shared" si="129"/>
        <v>-12931913</v>
      </c>
      <c r="U2711" s="54" t="str">
        <f t="shared" si="127"/>
        <v>NA</v>
      </c>
      <c r="V2711" s="24">
        <f t="shared" si="128"/>
        <v>-12931913</v>
      </c>
      <c r="W2711">
        <v>7.7</v>
      </c>
    </row>
    <row r="2712" spans="17:23" x14ac:dyDescent="0.3">
      <c r="Q2712" t="s">
        <v>9809</v>
      </c>
      <c r="R2712">
        <v>11000000</v>
      </c>
      <c r="S2712">
        <v>3753806</v>
      </c>
      <c r="T2712">
        <f t="shared" si="129"/>
        <v>-7246194</v>
      </c>
      <c r="U2712" s="54" t="str">
        <f t="shared" si="127"/>
        <v>NA</v>
      </c>
      <c r="V2712" s="24">
        <f t="shared" si="128"/>
        <v>-7246194</v>
      </c>
      <c r="W2712">
        <v>7.7</v>
      </c>
    </row>
    <row r="2713" spans="17:23" x14ac:dyDescent="0.3">
      <c r="Q2713" t="s">
        <v>9811</v>
      </c>
      <c r="R2713">
        <v>11000000</v>
      </c>
      <c r="S2713">
        <v>3034181</v>
      </c>
      <c r="T2713">
        <f t="shared" si="129"/>
        <v>-7965819</v>
      </c>
      <c r="U2713" s="54" t="str">
        <f t="shared" si="127"/>
        <v>NA</v>
      </c>
      <c r="V2713" s="24">
        <f t="shared" si="128"/>
        <v>-7965819</v>
      </c>
      <c r="W2713">
        <v>5.4</v>
      </c>
    </row>
    <row r="2714" spans="17:23" x14ac:dyDescent="0.3">
      <c r="Q2714" t="s">
        <v>9814</v>
      </c>
      <c r="R2714">
        <v>11000000</v>
      </c>
      <c r="S2714">
        <v>2832826</v>
      </c>
      <c r="T2714">
        <f t="shared" si="129"/>
        <v>-8167174</v>
      </c>
      <c r="U2714" s="54" t="str">
        <f t="shared" si="127"/>
        <v>NA</v>
      </c>
      <c r="V2714" s="24">
        <f t="shared" si="128"/>
        <v>-8167174</v>
      </c>
      <c r="W2714">
        <v>6.2</v>
      </c>
    </row>
    <row r="2715" spans="17:23" x14ac:dyDescent="0.3">
      <c r="Q2715" t="s">
        <v>9816</v>
      </c>
      <c r="R2715">
        <v>11000000</v>
      </c>
      <c r="S2715">
        <v>13214255</v>
      </c>
      <c r="T2715">
        <f t="shared" si="129"/>
        <v>2214255</v>
      </c>
      <c r="U2715" s="54">
        <f t="shared" si="127"/>
        <v>2214255</v>
      </c>
      <c r="V2715" s="24" t="str">
        <f t="shared" si="128"/>
        <v>NA</v>
      </c>
      <c r="W2715">
        <v>7.4</v>
      </c>
    </row>
    <row r="2716" spans="17:23" x14ac:dyDescent="0.3">
      <c r="Q2716" t="s">
        <v>9819</v>
      </c>
      <c r="R2716">
        <v>5000000</v>
      </c>
      <c r="S2716">
        <v>16017403</v>
      </c>
      <c r="T2716">
        <f t="shared" si="129"/>
        <v>11017403</v>
      </c>
      <c r="U2716" s="54">
        <f t="shared" si="127"/>
        <v>11017403</v>
      </c>
      <c r="V2716" s="24" t="str">
        <f t="shared" si="128"/>
        <v>NA</v>
      </c>
      <c r="W2716">
        <v>6.2</v>
      </c>
    </row>
    <row r="2717" spans="17:23" x14ac:dyDescent="0.3">
      <c r="Q2717" t="s">
        <v>9821</v>
      </c>
      <c r="R2717">
        <v>11000000</v>
      </c>
      <c r="S2717">
        <v>2807854</v>
      </c>
      <c r="T2717">
        <f t="shared" si="129"/>
        <v>-8192146</v>
      </c>
      <c r="U2717" s="54" t="str">
        <f t="shared" si="127"/>
        <v>NA</v>
      </c>
      <c r="V2717" s="24">
        <f t="shared" si="128"/>
        <v>-8192146</v>
      </c>
      <c r="W2717">
        <v>5.0999999999999996</v>
      </c>
    </row>
    <row r="2718" spans="17:23" x14ac:dyDescent="0.3">
      <c r="Q2718" t="s">
        <v>9826</v>
      </c>
      <c r="R2718">
        <v>11000000</v>
      </c>
      <c r="S2718">
        <v>352786</v>
      </c>
      <c r="T2718">
        <f t="shared" si="129"/>
        <v>-10647214</v>
      </c>
      <c r="U2718" s="54" t="str">
        <f t="shared" si="127"/>
        <v>NA</v>
      </c>
      <c r="V2718" s="24">
        <f t="shared" si="128"/>
        <v>-10647214</v>
      </c>
      <c r="W2718">
        <v>6.8</v>
      </c>
    </row>
    <row r="2719" spans="17:23" x14ac:dyDescent="0.3">
      <c r="Q2719" t="s">
        <v>9832</v>
      </c>
      <c r="R2719">
        <v>10800000</v>
      </c>
      <c r="S2719">
        <v>56729973</v>
      </c>
      <c r="T2719">
        <f t="shared" si="129"/>
        <v>45929973</v>
      </c>
      <c r="U2719" s="54">
        <f t="shared" si="127"/>
        <v>45929973</v>
      </c>
      <c r="V2719" s="24" t="str">
        <f t="shared" si="128"/>
        <v>NA</v>
      </c>
      <c r="W2719">
        <v>5.8</v>
      </c>
    </row>
    <row r="2720" spans="17:23" x14ac:dyDescent="0.3">
      <c r="Q2720" t="s">
        <v>9836</v>
      </c>
      <c r="R2720">
        <v>15000000</v>
      </c>
      <c r="S2720">
        <v>399879</v>
      </c>
      <c r="T2720">
        <f t="shared" si="129"/>
        <v>-14600121</v>
      </c>
      <c r="U2720" s="54" t="str">
        <f t="shared" si="127"/>
        <v>NA</v>
      </c>
      <c r="V2720" s="24">
        <f t="shared" si="128"/>
        <v>-14600121</v>
      </c>
      <c r="W2720">
        <v>6.4</v>
      </c>
    </row>
    <row r="2721" spans="17:23" x14ac:dyDescent="0.3">
      <c r="Q2721" t="s">
        <v>9842</v>
      </c>
      <c r="R2721">
        <v>700000000</v>
      </c>
      <c r="S2721">
        <v>3275443</v>
      </c>
      <c r="T2721">
        <f t="shared" si="129"/>
        <v>-696724557</v>
      </c>
      <c r="U2721" s="54" t="str">
        <f t="shared" si="127"/>
        <v>NA</v>
      </c>
      <c r="V2721" s="24">
        <f t="shared" si="128"/>
        <v>-696724557</v>
      </c>
      <c r="W2721">
        <v>6</v>
      </c>
    </row>
    <row r="2722" spans="17:23" x14ac:dyDescent="0.3">
      <c r="Q2722" t="s">
        <v>9849</v>
      </c>
      <c r="R2722">
        <v>14000000</v>
      </c>
      <c r="S2722">
        <v>18535191</v>
      </c>
      <c r="T2722">
        <f t="shared" si="129"/>
        <v>4535191</v>
      </c>
      <c r="U2722" s="54">
        <f t="shared" si="127"/>
        <v>4535191</v>
      </c>
      <c r="V2722" s="24" t="str">
        <f t="shared" si="128"/>
        <v>NA</v>
      </c>
      <c r="W2722">
        <v>6.9</v>
      </c>
    </row>
    <row r="2723" spans="17:23" x14ac:dyDescent="0.3">
      <c r="Q2723" t="s">
        <v>9851</v>
      </c>
      <c r="R2723">
        <v>7000000</v>
      </c>
      <c r="S2723">
        <v>23838</v>
      </c>
      <c r="T2723">
        <f t="shared" si="129"/>
        <v>-6976162</v>
      </c>
      <c r="U2723" s="54" t="str">
        <f t="shared" si="127"/>
        <v>NA</v>
      </c>
      <c r="V2723" s="24">
        <f t="shared" si="128"/>
        <v>-6976162</v>
      </c>
      <c r="W2723">
        <v>5.5</v>
      </c>
    </row>
    <row r="2724" spans="17:23" x14ac:dyDescent="0.3">
      <c r="Q2724" t="s">
        <v>9855</v>
      </c>
      <c r="R2724">
        <v>10600000</v>
      </c>
      <c r="S2724">
        <v>22160085</v>
      </c>
      <c r="T2724">
        <f t="shared" si="129"/>
        <v>11560085</v>
      </c>
      <c r="U2724" s="54">
        <f t="shared" si="127"/>
        <v>11560085</v>
      </c>
      <c r="V2724" s="24" t="str">
        <f t="shared" si="128"/>
        <v>NA</v>
      </c>
      <c r="W2724">
        <v>5.4</v>
      </c>
    </row>
    <row r="2725" spans="17:23" x14ac:dyDescent="0.3">
      <c r="Q2725" t="s">
        <v>9859</v>
      </c>
      <c r="R2725">
        <v>12000000</v>
      </c>
      <c r="S2725">
        <v>56715371</v>
      </c>
      <c r="T2725">
        <f t="shared" si="129"/>
        <v>44715371</v>
      </c>
      <c r="U2725" s="54">
        <f t="shared" si="127"/>
        <v>44715371</v>
      </c>
      <c r="V2725" s="24" t="str">
        <f t="shared" si="128"/>
        <v>NA</v>
      </c>
      <c r="W2725">
        <v>8.3000000000000007</v>
      </c>
    </row>
    <row r="2726" spans="17:23" x14ac:dyDescent="0.3">
      <c r="Q2726" t="s">
        <v>9864</v>
      </c>
      <c r="R2726">
        <v>10500000</v>
      </c>
      <c r="S2726">
        <v>434949459</v>
      </c>
      <c r="T2726">
        <f t="shared" si="129"/>
        <v>424449459</v>
      </c>
      <c r="U2726" s="54">
        <f t="shared" si="127"/>
        <v>424449459</v>
      </c>
      <c r="V2726" s="24" t="str">
        <f t="shared" si="128"/>
        <v>NA</v>
      </c>
      <c r="W2726">
        <v>7.9</v>
      </c>
    </row>
    <row r="2727" spans="17:23" x14ac:dyDescent="0.3">
      <c r="Q2727" t="s">
        <v>9867</v>
      </c>
      <c r="R2727">
        <v>10000000</v>
      </c>
      <c r="S2727">
        <v>11043445</v>
      </c>
      <c r="T2727">
        <f t="shared" si="129"/>
        <v>1043445</v>
      </c>
      <c r="U2727" s="54">
        <f t="shared" si="127"/>
        <v>1043445</v>
      </c>
      <c r="V2727" s="24" t="str">
        <f t="shared" si="128"/>
        <v>NA</v>
      </c>
      <c r="W2727">
        <v>6.5</v>
      </c>
    </row>
    <row r="2728" spans="17:23" x14ac:dyDescent="0.3">
      <c r="Q2728" t="s">
        <v>9871</v>
      </c>
      <c r="R2728">
        <v>10500000</v>
      </c>
      <c r="S2728">
        <v>125169</v>
      </c>
      <c r="T2728">
        <f t="shared" si="129"/>
        <v>-10374831</v>
      </c>
      <c r="U2728" s="54" t="str">
        <f t="shared" si="127"/>
        <v>NA</v>
      </c>
      <c r="V2728" s="24">
        <f t="shared" si="128"/>
        <v>-10374831</v>
      </c>
      <c r="W2728">
        <v>6.4</v>
      </c>
    </row>
    <row r="2729" spans="17:23" x14ac:dyDescent="0.3">
      <c r="Q2729" t="s">
        <v>9875</v>
      </c>
      <c r="R2729">
        <v>11000000</v>
      </c>
      <c r="S2729">
        <v>1066555</v>
      </c>
      <c r="T2729">
        <f t="shared" si="129"/>
        <v>-9933445</v>
      </c>
      <c r="U2729" s="54" t="str">
        <f t="shared" si="127"/>
        <v>NA</v>
      </c>
      <c r="V2729" s="24">
        <f t="shared" si="128"/>
        <v>-9933445</v>
      </c>
      <c r="W2729">
        <v>5.8</v>
      </c>
    </row>
    <row r="2730" spans="17:23" x14ac:dyDescent="0.3">
      <c r="Q2730" t="s">
        <v>9878</v>
      </c>
      <c r="R2730">
        <v>10818775</v>
      </c>
      <c r="S2730">
        <v>5669081</v>
      </c>
      <c r="T2730">
        <f t="shared" si="129"/>
        <v>-5149694</v>
      </c>
      <c r="U2730" s="54" t="str">
        <f t="shared" si="127"/>
        <v>NA</v>
      </c>
      <c r="V2730" s="24">
        <f t="shared" si="128"/>
        <v>-5149694</v>
      </c>
      <c r="W2730">
        <v>6.6</v>
      </c>
    </row>
    <row r="2731" spans="17:23" x14ac:dyDescent="0.3">
      <c r="Q2731" t="s">
        <v>9882</v>
      </c>
      <c r="R2731">
        <v>10000000</v>
      </c>
      <c r="S2731">
        <v>138339411</v>
      </c>
      <c r="T2731">
        <f t="shared" si="129"/>
        <v>128339411</v>
      </c>
      <c r="U2731" s="54">
        <f t="shared" si="127"/>
        <v>128339411</v>
      </c>
      <c r="V2731" s="24" t="str">
        <f t="shared" si="128"/>
        <v>NA</v>
      </c>
      <c r="W2731">
        <v>8.3000000000000007</v>
      </c>
    </row>
    <row r="2732" spans="17:23" x14ac:dyDescent="0.3">
      <c r="Q2732" t="s">
        <v>9884</v>
      </c>
      <c r="R2732">
        <v>10000000</v>
      </c>
      <c r="S2732">
        <v>80150343</v>
      </c>
      <c r="T2732">
        <f t="shared" si="129"/>
        <v>70150343</v>
      </c>
      <c r="U2732" s="54">
        <f t="shared" si="127"/>
        <v>70150343</v>
      </c>
      <c r="V2732" s="24" t="str">
        <f t="shared" si="128"/>
        <v>NA</v>
      </c>
      <c r="W2732">
        <v>6.2</v>
      </c>
    </row>
    <row r="2733" spans="17:23" x14ac:dyDescent="0.3">
      <c r="Q2733" t="s">
        <v>9888</v>
      </c>
      <c r="R2733">
        <v>10000000</v>
      </c>
      <c r="S2733">
        <v>85300000</v>
      </c>
      <c r="T2733">
        <f t="shared" si="129"/>
        <v>75300000</v>
      </c>
      <c r="U2733" s="54">
        <f t="shared" si="127"/>
        <v>75300000</v>
      </c>
      <c r="V2733" s="24" t="str">
        <f t="shared" si="128"/>
        <v>NA</v>
      </c>
      <c r="W2733">
        <v>6.9</v>
      </c>
    </row>
    <row r="2734" spans="17:23" x14ac:dyDescent="0.3">
      <c r="Q2734" t="s">
        <v>9890</v>
      </c>
      <c r="R2734">
        <v>10000000</v>
      </c>
      <c r="S2734">
        <v>68353550</v>
      </c>
      <c r="T2734">
        <f t="shared" si="129"/>
        <v>58353550</v>
      </c>
      <c r="U2734" s="54">
        <f t="shared" si="127"/>
        <v>58353550</v>
      </c>
      <c r="V2734" s="24" t="str">
        <f t="shared" si="128"/>
        <v>NA</v>
      </c>
      <c r="W2734">
        <v>5.9</v>
      </c>
    </row>
    <row r="2735" spans="17:23" x14ac:dyDescent="0.3">
      <c r="Q2735" t="s">
        <v>9893</v>
      </c>
      <c r="R2735">
        <v>10000000</v>
      </c>
      <c r="S2735">
        <v>78845130</v>
      </c>
      <c r="T2735">
        <f t="shared" si="129"/>
        <v>68845130</v>
      </c>
      <c r="U2735" s="54">
        <f t="shared" si="127"/>
        <v>68845130</v>
      </c>
      <c r="V2735" s="24" t="str">
        <f t="shared" si="128"/>
        <v>NA</v>
      </c>
      <c r="W2735">
        <v>6.1</v>
      </c>
    </row>
    <row r="2736" spans="17:23" x14ac:dyDescent="0.3">
      <c r="Q2736" t="s">
        <v>9896</v>
      </c>
      <c r="R2736">
        <v>10000000</v>
      </c>
      <c r="S2736">
        <v>63319509</v>
      </c>
      <c r="T2736">
        <f t="shared" si="129"/>
        <v>53319509</v>
      </c>
      <c r="U2736" s="54">
        <f t="shared" si="127"/>
        <v>53319509</v>
      </c>
      <c r="V2736" s="24" t="str">
        <f t="shared" si="128"/>
        <v>NA</v>
      </c>
      <c r="W2736">
        <v>5.8</v>
      </c>
    </row>
    <row r="2737" spans="17:23" x14ac:dyDescent="0.3">
      <c r="Q2737" t="s">
        <v>9898</v>
      </c>
      <c r="R2737">
        <v>10000000</v>
      </c>
      <c r="S2737">
        <v>63270259</v>
      </c>
      <c r="T2737">
        <f t="shared" si="129"/>
        <v>53270259</v>
      </c>
      <c r="U2737" s="54">
        <f t="shared" si="127"/>
        <v>53270259</v>
      </c>
      <c r="V2737" s="24" t="str">
        <f t="shared" si="128"/>
        <v>NA</v>
      </c>
      <c r="W2737">
        <v>5.9</v>
      </c>
    </row>
    <row r="2738" spans="17:23" x14ac:dyDescent="0.3">
      <c r="Q2738" t="s">
        <v>9900</v>
      </c>
      <c r="R2738">
        <v>10000000</v>
      </c>
      <c r="S2738">
        <v>55865715</v>
      </c>
      <c r="T2738">
        <f t="shared" si="129"/>
        <v>45865715</v>
      </c>
      <c r="U2738" s="54">
        <f t="shared" si="127"/>
        <v>45865715</v>
      </c>
      <c r="V2738" s="24" t="str">
        <f t="shared" si="128"/>
        <v>NA</v>
      </c>
      <c r="W2738">
        <v>5.5</v>
      </c>
    </row>
    <row r="2739" spans="17:23" x14ac:dyDescent="0.3">
      <c r="Q2739" t="s">
        <v>9902</v>
      </c>
      <c r="R2739">
        <v>6000000</v>
      </c>
      <c r="S2739">
        <v>63231524</v>
      </c>
      <c r="T2739">
        <f t="shared" si="129"/>
        <v>57231524</v>
      </c>
      <c r="U2739" s="54">
        <f t="shared" si="127"/>
        <v>57231524</v>
      </c>
      <c r="V2739" s="24" t="str">
        <f t="shared" si="128"/>
        <v>NA</v>
      </c>
      <c r="W2739">
        <v>5</v>
      </c>
    </row>
    <row r="2740" spans="17:23" x14ac:dyDescent="0.3">
      <c r="Q2740" t="s">
        <v>9904</v>
      </c>
      <c r="R2740">
        <v>13800000</v>
      </c>
      <c r="S2740">
        <v>52293982</v>
      </c>
      <c r="T2740">
        <f t="shared" si="129"/>
        <v>38493982</v>
      </c>
      <c r="U2740" s="54">
        <f t="shared" si="127"/>
        <v>38493982</v>
      </c>
      <c r="V2740" s="24" t="str">
        <f t="shared" si="128"/>
        <v>NA</v>
      </c>
      <c r="W2740">
        <v>7</v>
      </c>
    </row>
    <row r="2741" spans="17:23" x14ac:dyDescent="0.3">
      <c r="Q2741" t="s">
        <v>9906</v>
      </c>
      <c r="R2741">
        <v>10000000</v>
      </c>
      <c r="S2741">
        <v>50752337</v>
      </c>
      <c r="T2741">
        <f t="shared" si="129"/>
        <v>40752337</v>
      </c>
      <c r="U2741" s="54">
        <f t="shared" si="127"/>
        <v>40752337</v>
      </c>
      <c r="V2741" s="24" t="str">
        <f t="shared" si="128"/>
        <v>NA</v>
      </c>
      <c r="W2741">
        <v>6.4</v>
      </c>
    </row>
    <row r="2742" spans="17:23" x14ac:dyDescent="0.3">
      <c r="Q2742" t="s">
        <v>9908</v>
      </c>
      <c r="R2742">
        <v>10000000</v>
      </c>
      <c r="S2742">
        <v>110175871</v>
      </c>
      <c r="T2742">
        <f t="shared" si="129"/>
        <v>100175871</v>
      </c>
      <c r="U2742" s="54">
        <f t="shared" si="127"/>
        <v>100175871</v>
      </c>
      <c r="V2742" s="24" t="str">
        <f t="shared" si="128"/>
        <v>NA</v>
      </c>
      <c r="W2742">
        <v>5.9</v>
      </c>
    </row>
    <row r="2743" spans="17:23" x14ac:dyDescent="0.3">
      <c r="Q2743" t="s">
        <v>9911</v>
      </c>
      <c r="R2743">
        <v>12000000</v>
      </c>
      <c r="S2743">
        <v>38624000</v>
      </c>
      <c r="T2743">
        <f t="shared" si="129"/>
        <v>26624000</v>
      </c>
      <c r="U2743" s="54">
        <f t="shared" si="127"/>
        <v>26624000</v>
      </c>
      <c r="V2743" s="24" t="str">
        <f t="shared" si="128"/>
        <v>NA</v>
      </c>
      <c r="W2743">
        <v>7</v>
      </c>
    </row>
    <row r="2744" spans="17:23" x14ac:dyDescent="0.3">
      <c r="Q2744" t="s">
        <v>9914</v>
      </c>
      <c r="R2744">
        <v>10000000</v>
      </c>
      <c r="S2744">
        <v>37470017</v>
      </c>
      <c r="T2744">
        <f t="shared" si="129"/>
        <v>27470017</v>
      </c>
      <c r="U2744" s="54">
        <f t="shared" si="127"/>
        <v>27470017</v>
      </c>
      <c r="V2744" s="24" t="str">
        <f t="shared" si="128"/>
        <v>NA</v>
      </c>
      <c r="W2744">
        <v>6.1</v>
      </c>
    </row>
    <row r="2745" spans="17:23" x14ac:dyDescent="0.3">
      <c r="Q2745" t="s">
        <v>9917</v>
      </c>
      <c r="R2745">
        <v>10000000</v>
      </c>
      <c r="S2745">
        <v>40485039</v>
      </c>
      <c r="T2745">
        <f t="shared" si="129"/>
        <v>30485039</v>
      </c>
      <c r="U2745" s="54">
        <f t="shared" si="127"/>
        <v>30485039</v>
      </c>
      <c r="V2745" s="24" t="str">
        <f t="shared" si="128"/>
        <v>NA</v>
      </c>
      <c r="W2745">
        <v>6.9</v>
      </c>
    </row>
    <row r="2746" spans="17:23" x14ac:dyDescent="0.3">
      <c r="Q2746" t="s">
        <v>9920</v>
      </c>
      <c r="R2746">
        <v>10000000</v>
      </c>
      <c r="S2746">
        <v>16800000</v>
      </c>
      <c r="T2746">
        <f t="shared" si="129"/>
        <v>6800000</v>
      </c>
      <c r="U2746" s="54">
        <f t="shared" si="127"/>
        <v>6800000</v>
      </c>
      <c r="V2746" s="24" t="str">
        <f t="shared" si="128"/>
        <v>NA</v>
      </c>
      <c r="W2746">
        <v>7.5</v>
      </c>
    </row>
    <row r="2747" spans="17:23" x14ac:dyDescent="0.3">
      <c r="Q2747" t="s">
        <v>9925</v>
      </c>
      <c r="R2747">
        <v>10000000</v>
      </c>
      <c r="S2747">
        <v>46377022</v>
      </c>
      <c r="T2747">
        <f t="shared" si="129"/>
        <v>36377022</v>
      </c>
      <c r="U2747" s="54">
        <f t="shared" si="127"/>
        <v>36377022</v>
      </c>
      <c r="V2747" s="24" t="str">
        <f t="shared" si="128"/>
        <v>NA</v>
      </c>
      <c r="W2747">
        <v>7.3</v>
      </c>
    </row>
    <row r="2748" spans="17:23" x14ac:dyDescent="0.3">
      <c r="Q2748" t="s">
        <v>9927</v>
      </c>
      <c r="R2748">
        <v>23000000</v>
      </c>
      <c r="S2748">
        <v>36696761</v>
      </c>
      <c r="T2748">
        <f t="shared" si="129"/>
        <v>13696761</v>
      </c>
      <c r="U2748" s="54">
        <f t="shared" si="127"/>
        <v>13696761</v>
      </c>
      <c r="V2748" s="24" t="str">
        <f t="shared" si="128"/>
        <v>NA</v>
      </c>
      <c r="W2748">
        <v>6.5</v>
      </c>
    </row>
    <row r="2749" spans="17:23" x14ac:dyDescent="0.3">
      <c r="Q2749" t="s">
        <v>9932</v>
      </c>
      <c r="R2749">
        <v>12305523</v>
      </c>
      <c r="S2749">
        <v>36200000</v>
      </c>
      <c r="T2749">
        <f t="shared" si="129"/>
        <v>23894477</v>
      </c>
      <c r="U2749" s="54">
        <f t="shared" si="127"/>
        <v>23894477</v>
      </c>
      <c r="V2749" s="24" t="str">
        <f t="shared" si="128"/>
        <v>NA</v>
      </c>
      <c r="W2749">
        <v>6.2</v>
      </c>
    </row>
    <row r="2750" spans="17:23" x14ac:dyDescent="0.3">
      <c r="Q2750" t="s">
        <v>9936</v>
      </c>
      <c r="R2750">
        <v>10000000</v>
      </c>
      <c r="S2750">
        <v>35794166</v>
      </c>
      <c r="T2750">
        <f t="shared" si="129"/>
        <v>25794166</v>
      </c>
      <c r="U2750" s="54">
        <f t="shared" si="127"/>
        <v>25794166</v>
      </c>
      <c r="V2750" s="24" t="str">
        <f t="shared" si="128"/>
        <v>NA</v>
      </c>
      <c r="W2750">
        <v>6</v>
      </c>
    </row>
    <row r="2751" spans="17:23" x14ac:dyDescent="0.3">
      <c r="Q2751" t="s">
        <v>9939</v>
      </c>
      <c r="R2751">
        <v>10000000</v>
      </c>
      <c r="S2751">
        <v>33583175</v>
      </c>
      <c r="T2751">
        <f t="shared" si="129"/>
        <v>23583175</v>
      </c>
      <c r="U2751" s="54">
        <f t="shared" si="127"/>
        <v>23583175</v>
      </c>
      <c r="V2751" s="24" t="str">
        <f t="shared" si="128"/>
        <v>NA</v>
      </c>
      <c r="W2751">
        <v>6.3</v>
      </c>
    </row>
    <row r="2752" spans="17:23" x14ac:dyDescent="0.3">
      <c r="Q2752" t="s">
        <v>9941</v>
      </c>
      <c r="R2752">
        <v>20000000</v>
      </c>
      <c r="S2752">
        <v>32983713</v>
      </c>
      <c r="T2752">
        <f t="shared" si="129"/>
        <v>12983713</v>
      </c>
      <c r="U2752" s="54">
        <f t="shared" si="127"/>
        <v>12983713</v>
      </c>
      <c r="V2752" s="24" t="str">
        <f t="shared" si="128"/>
        <v>NA</v>
      </c>
      <c r="W2752">
        <v>5.8</v>
      </c>
    </row>
    <row r="2753" spans="17:23" x14ac:dyDescent="0.3">
      <c r="Q2753" t="s">
        <v>9944</v>
      </c>
      <c r="R2753">
        <v>10000000</v>
      </c>
      <c r="S2753">
        <v>52200504</v>
      </c>
      <c r="T2753">
        <f t="shared" si="129"/>
        <v>42200504</v>
      </c>
      <c r="U2753" s="54">
        <f t="shared" si="127"/>
        <v>42200504</v>
      </c>
      <c r="V2753" s="24" t="str">
        <f t="shared" si="128"/>
        <v>NA</v>
      </c>
      <c r="W2753">
        <v>6.1</v>
      </c>
    </row>
    <row r="2754" spans="17:23" x14ac:dyDescent="0.3">
      <c r="Q2754" t="s">
        <v>9947</v>
      </c>
      <c r="R2754">
        <v>10000000</v>
      </c>
      <c r="S2754">
        <v>33000000</v>
      </c>
      <c r="T2754">
        <f t="shared" si="129"/>
        <v>23000000</v>
      </c>
      <c r="U2754" s="54">
        <f t="shared" si="127"/>
        <v>23000000</v>
      </c>
      <c r="V2754" s="24" t="str">
        <f t="shared" si="128"/>
        <v>NA</v>
      </c>
      <c r="W2754">
        <v>6.9</v>
      </c>
    </row>
    <row r="2755" spans="17:23" x14ac:dyDescent="0.3">
      <c r="Q2755" t="s">
        <v>9952</v>
      </c>
      <c r="R2755">
        <v>10000000</v>
      </c>
      <c r="S2755">
        <v>32101000</v>
      </c>
      <c r="T2755">
        <f t="shared" si="129"/>
        <v>22101000</v>
      </c>
      <c r="U2755" s="54">
        <f t="shared" ref="U2755:U2818" si="130">IF(T2755&gt;0,T2755,"NA")</f>
        <v>22101000</v>
      </c>
      <c r="V2755" s="24" t="str">
        <f t="shared" ref="V2755:V2818" si="131">IF(T2755&lt;0,T2755,"NA")</f>
        <v>NA</v>
      </c>
      <c r="W2755">
        <v>5.4</v>
      </c>
    </row>
    <row r="2756" spans="17:23" x14ac:dyDescent="0.3">
      <c r="Q2756" t="s">
        <v>9956</v>
      </c>
      <c r="R2756">
        <v>9000000</v>
      </c>
      <c r="S2756">
        <v>31487293</v>
      </c>
      <c r="T2756">
        <f t="shared" ref="T2756:T2819" si="132">S2756-R2756</f>
        <v>22487293</v>
      </c>
      <c r="U2756" s="54">
        <f t="shared" si="130"/>
        <v>22487293</v>
      </c>
      <c r="V2756" s="24" t="str">
        <f t="shared" si="131"/>
        <v>NA</v>
      </c>
      <c r="W2756">
        <v>6.7</v>
      </c>
    </row>
    <row r="2757" spans="17:23" x14ac:dyDescent="0.3">
      <c r="Q2757" t="s">
        <v>9959</v>
      </c>
      <c r="R2757">
        <v>10000000</v>
      </c>
      <c r="S2757">
        <v>30651422</v>
      </c>
      <c r="T2757">
        <f t="shared" si="132"/>
        <v>20651422</v>
      </c>
      <c r="U2757" s="54">
        <f t="shared" si="130"/>
        <v>20651422</v>
      </c>
      <c r="V2757" s="24" t="str">
        <f t="shared" si="131"/>
        <v>NA</v>
      </c>
      <c r="W2757">
        <v>7.4</v>
      </c>
    </row>
    <row r="2758" spans="17:23" x14ac:dyDescent="0.3">
      <c r="Q2758" t="s">
        <v>9961</v>
      </c>
      <c r="R2758">
        <v>10000000</v>
      </c>
      <c r="S2758">
        <v>30306281</v>
      </c>
      <c r="T2758">
        <f t="shared" si="132"/>
        <v>20306281</v>
      </c>
      <c r="U2758" s="54">
        <f t="shared" si="130"/>
        <v>20306281</v>
      </c>
      <c r="V2758" s="24" t="str">
        <f t="shared" si="131"/>
        <v>NA</v>
      </c>
      <c r="W2758">
        <v>5.6</v>
      </c>
    </row>
    <row r="2759" spans="17:23" x14ac:dyDescent="0.3">
      <c r="Q2759" t="s">
        <v>9965</v>
      </c>
      <c r="R2759">
        <v>10000000</v>
      </c>
      <c r="S2759">
        <v>29500000</v>
      </c>
      <c r="T2759">
        <f t="shared" si="132"/>
        <v>19500000</v>
      </c>
      <c r="U2759" s="54">
        <f t="shared" si="130"/>
        <v>19500000</v>
      </c>
      <c r="V2759" s="24" t="str">
        <f t="shared" si="131"/>
        <v>NA</v>
      </c>
      <c r="W2759">
        <v>6.5</v>
      </c>
    </row>
    <row r="2760" spans="17:23" x14ac:dyDescent="0.3">
      <c r="Q2760" t="s">
        <v>9968</v>
      </c>
      <c r="R2760">
        <v>17000000</v>
      </c>
      <c r="S2760">
        <v>30050028</v>
      </c>
      <c r="T2760">
        <f t="shared" si="132"/>
        <v>13050028</v>
      </c>
      <c r="U2760" s="54">
        <f t="shared" si="130"/>
        <v>13050028</v>
      </c>
      <c r="V2760" s="24" t="str">
        <f t="shared" si="131"/>
        <v>NA</v>
      </c>
      <c r="W2760">
        <v>6.5</v>
      </c>
    </row>
    <row r="2761" spans="17:23" x14ac:dyDescent="0.3">
      <c r="Q2761" t="s">
        <v>9971</v>
      </c>
      <c r="R2761">
        <v>10000000</v>
      </c>
      <c r="S2761">
        <v>29392418</v>
      </c>
      <c r="T2761">
        <f t="shared" si="132"/>
        <v>19392418</v>
      </c>
      <c r="U2761" s="54">
        <f t="shared" si="130"/>
        <v>19392418</v>
      </c>
      <c r="V2761" s="24" t="str">
        <f t="shared" si="131"/>
        <v>NA</v>
      </c>
      <c r="W2761">
        <v>5.8</v>
      </c>
    </row>
    <row r="2762" spans="17:23" x14ac:dyDescent="0.3">
      <c r="Q2762" t="s">
        <v>9973</v>
      </c>
      <c r="R2762">
        <v>8500000</v>
      </c>
      <c r="S2762">
        <v>28563926</v>
      </c>
      <c r="T2762">
        <f t="shared" si="132"/>
        <v>20063926</v>
      </c>
      <c r="U2762" s="54">
        <f t="shared" si="130"/>
        <v>20063926</v>
      </c>
      <c r="V2762" s="24" t="str">
        <f t="shared" si="131"/>
        <v>NA</v>
      </c>
      <c r="W2762">
        <v>5</v>
      </c>
    </row>
    <row r="2763" spans="17:23" x14ac:dyDescent="0.3">
      <c r="Q2763" t="s">
        <v>9976</v>
      </c>
      <c r="R2763">
        <v>12000000</v>
      </c>
      <c r="S2763">
        <v>28435406</v>
      </c>
      <c r="T2763">
        <f t="shared" si="132"/>
        <v>16435406</v>
      </c>
      <c r="U2763" s="54">
        <f t="shared" si="130"/>
        <v>16435406</v>
      </c>
      <c r="V2763" s="24" t="str">
        <f t="shared" si="131"/>
        <v>NA</v>
      </c>
      <c r="W2763">
        <v>5.5</v>
      </c>
    </row>
    <row r="2764" spans="17:23" x14ac:dyDescent="0.3">
      <c r="Q2764" t="s">
        <v>9979</v>
      </c>
      <c r="R2764">
        <v>10000000</v>
      </c>
      <c r="S2764">
        <v>25339117</v>
      </c>
      <c r="T2764">
        <f t="shared" si="132"/>
        <v>15339117</v>
      </c>
      <c r="U2764" s="54">
        <f t="shared" si="130"/>
        <v>15339117</v>
      </c>
      <c r="V2764" s="24" t="str">
        <f t="shared" si="131"/>
        <v>NA</v>
      </c>
      <c r="W2764">
        <v>6.5</v>
      </c>
    </row>
    <row r="2765" spans="17:23" x14ac:dyDescent="0.3">
      <c r="Q2765" t="s">
        <v>9981</v>
      </c>
      <c r="R2765">
        <v>10000000</v>
      </c>
      <c r="S2765">
        <v>25600000</v>
      </c>
      <c r="T2765">
        <f t="shared" si="132"/>
        <v>15600000</v>
      </c>
      <c r="U2765" s="54">
        <f t="shared" si="130"/>
        <v>15600000</v>
      </c>
      <c r="V2765" s="24" t="str">
        <f t="shared" si="131"/>
        <v>NA</v>
      </c>
      <c r="W2765">
        <v>7.2</v>
      </c>
    </row>
    <row r="2766" spans="17:23" x14ac:dyDescent="0.3">
      <c r="Q2766" t="s">
        <v>9984</v>
      </c>
      <c r="R2766">
        <v>10000000</v>
      </c>
      <c r="S2766">
        <v>27736779</v>
      </c>
      <c r="T2766">
        <f t="shared" si="132"/>
        <v>17736779</v>
      </c>
      <c r="U2766" s="54">
        <f t="shared" si="130"/>
        <v>17736779</v>
      </c>
      <c r="V2766" s="24" t="str">
        <f t="shared" si="131"/>
        <v>NA</v>
      </c>
      <c r="W2766">
        <v>5.2</v>
      </c>
    </row>
    <row r="2767" spans="17:23" x14ac:dyDescent="0.3">
      <c r="Q2767" t="s">
        <v>9989</v>
      </c>
      <c r="R2767">
        <v>17000000</v>
      </c>
      <c r="S2767">
        <v>24397469</v>
      </c>
      <c r="T2767">
        <f t="shared" si="132"/>
        <v>7397469</v>
      </c>
      <c r="U2767" s="54">
        <f t="shared" si="130"/>
        <v>7397469</v>
      </c>
      <c r="V2767" s="24" t="str">
        <f t="shared" si="131"/>
        <v>NA</v>
      </c>
      <c r="W2767">
        <v>5.7</v>
      </c>
    </row>
    <row r="2768" spans="17:23" x14ac:dyDescent="0.3">
      <c r="Q2768" t="s">
        <v>9992</v>
      </c>
      <c r="R2768">
        <v>10000000</v>
      </c>
      <c r="S2768">
        <v>20384136</v>
      </c>
      <c r="T2768">
        <f t="shared" si="132"/>
        <v>10384136</v>
      </c>
      <c r="U2768" s="54">
        <f t="shared" si="130"/>
        <v>10384136</v>
      </c>
      <c r="V2768" s="24" t="str">
        <f t="shared" si="131"/>
        <v>NA</v>
      </c>
      <c r="W2768">
        <v>4.7</v>
      </c>
    </row>
    <row r="2769" spans="17:23" x14ac:dyDescent="0.3">
      <c r="Q2769" t="s">
        <v>9995</v>
      </c>
      <c r="R2769">
        <v>10000000</v>
      </c>
      <c r="S2769">
        <v>25464480</v>
      </c>
      <c r="T2769">
        <f t="shared" si="132"/>
        <v>15464480</v>
      </c>
      <c r="U2769" s="54">
        <f t="shared" si="130"/>
        <v>15464480</v>
      </c>
      <c r="V2769" s="24" t="str">
        <f t="shared" si="131"/>
        <v>NA</v>
      </c>
      <c r="W2769">
        <v>5.9</v>
      </c>
    </row>
    <row r="2770" spans="17:23" x14ac:dyDescent="0.3">
      <c r="Q2770" t="s">
        <v>9998</v>
      </c>
      <c r="R2770">
        <v>10000000</v>
      </c>
      <c r="S2770">
        <v>20338609</v>
      </c>
      <c r="T2770">
        <f t="shared" si="132"/>
        <v>10338609</v>
      </c>
      <c r="U2770" s="54">
        <f t="shared" si="130"/>
        <v>10338609</v>
      </c>
      <c r="V2770" s="24" t="str">
        <f t="shared" si="131"/>
        <v>NA</v>
      </c>
      <c r="W2770">
        <v>6.8</v>
      </c>
    </row>
    <row r="2771" spans="17:23" x14ac:dyDescent="0.3">
      <c r="Q2771" t="s">
        <v>10000</v>
      </c>
      <c r="R2771">
        <v>10000000</v>
      </c>
      <c r="S2771">
        <v>18272447</v>
      </c>
      <c r="T2771">
        <f t="shared" si="132"/>
        <v>8272447</v>
      </c>
      <c r="U2771" s="54">
        <f t="shared" si="130"/>
        <v>8272447</v>
      </c>
      <c r="V2771" s="24" t="str">
        <f t="shared" si="131"/>
        <v>NA</v>
      </c>
      <c r="W2771">
        <v>5.9</v>
      </c>
    </row>
    <row r="2772" spans="17:23" x14ac:dyDescent="0.3">
      <c r="Q2772" t="s">
        <v>10003</v>
      </c>
      <c r="R2772">
        <v>9000000</v>
      </c>
      <c r="S2772">
        <v>17096053</v>
      </c>
      <c r="T2772">
        <f t="shared" si="132"/>
        <v>8096053</v>
      </c>
      <c r="U2772" s="54">
        <f t="shared" si="130"/>
        <v>8096053</v>
      </c>
      <c r="V2772" s="24" t="str">
        <f t="shared" si="131"/>
        <v>NA</v>
      </c>
      <c r="W2772">
        <v>7.7</v>
      </c>
    </row>
    <row r="2773" spans="17:23" x14ac:dyDescent="0.3">
      <c r="Q2773" t="s">
        <v>10005</v>
      </c>
      <c r="R2773">
        <v>10000000</v>
      </c>
      <c r="S2773">
        <v>21371425</v>
      </c>
      <c r="T2773">
        <f t="shared" si="132"/>
        <v>11371425</v>
      </c>
      <c r="U2773" s="54">
        <f t="shared" si="130"/>
        <v>11371425</v>
      </c>
      <c r="V2773" s="24" t="str">
        <f t="shared" si="131"/>
        <v>NA</v>
      </c>
      <c r="W2773">
        <v>4.4000000000000004</v>
      </c>
    </row>
    <row r="2774" spans="17:23" x14ac:dyDescent="0.3">
      <c r="Q2774" t="s">
        <v>10007</v>
      </c>
      <c r="R2774">
        <v>10000000</v>
      </c>
      <c r="S2774">
        <v>33071558</v>
      </c>
      <c r="T2774">
        <f t="shared" si="132"/>
        <v>23071558</v>
      </c>
      <c r="U2774" s="54">
        <f t="shared" si="130"/>
        <v>23071558</v>
      </c>
      <c r="V2774" s="24" t="str">
        <f t="shared" si="131"/>
        <v>NA</v>
      </c>
      <c r="W2774">
        <v>6.6</v>
      </c>
    </row>
    <row r="2775" spans="17:23" x14ac:dyDescent="0.3">
      <c r="Q2775" t="s">
        <v>10012</v>
      </c>
      <c r="R2775">
        <v>10000000</v>
      </c>
      <c r="S2775">
        <v>17655201</v>
      </c>
      <c r="T2775">
        <f t="shared" si="132"/>
        <v>7655201</v>
      </c>
      <c r="U2775" s="54">
        <f t="shared" si="130"/>
        <v>7655201</v>
      </c>
      <c r="V2775" s="24" t="str">
        <f t="shared" si="131"/>
        <v>NA</v>
      </c>
      <c r="W2775">
        <v>6.7</v>
      </c>
    </row>
    <row r="2776" spans="17:23" x14ac:dyDescent="0.3">
      <c r="Q2776" t="s">
        <v>10015</v>
      </c>
      <c r="R2776">
        <v>25000000</v>
      </c>
      <c r="S2776">
        <v>16247775</v>
      </c>
      <c r="T2776">
        <f t="shared" si="132"/>
        <v>-8752225</v>
      </c>
      <c r="U2776" s="54" t="str">
        <f t="shared" si="130"/>
        <v>NA</v>
      </c>
      <c r="V2776" s="24">
        <f t="shared" si="131"/>
        <v>-8752225</v>
      </c>
      <c r="W2776">
        <v>5.5</v>
      </c>
    </row>
    <row r="2777" spans="17:23" x14ac:dyDescent="0.3">
      <c r="Q2777" t="s">
        <v>10018</v>
      </c>
      <c r="R2777">
        <v>10000000</v>
      </c>
      <c r="S2777">
        <v>16153600</v>
      </c>
      <c r="T2777">
        <f t="shared" si="132"/>
        <v>6153600</v>
      </c>
      <c r="U2777" s="54">
        <f t="shared" si="130"/>
        <v>6153600</v>
      </c>
      <c r="V2777" s="24" t="str">
        <f t="shared" si="131"/>
        <v>NA</v>
      </c>
      <c r="W2777">
        <v>6.5</v>
      </c>
    </row>
    <row r="2778" spans="17:23" x14ac:dyDescent="0.3">
      <c r="Q2778" t="s">
        <v>10021</v>
      </c>
      <c r="R2778">
        <v>10000000</v>
      </c>
      <c r="S2778">
        <v>16033556</v>
      </c>
      <c r="T2778">
        <f t="shared" si="132"/>
        <v>6033556</v>
      </c>
      <c r="U2778" s="54">
        <f t="shared" si="130"/>
        <v>6033556</v>
      </c>
      <c r="V2778" s="24" t="str">
        <f t="shared" si="131"/>
        <v>NA</v>
      </c>
      <c r="W2778">
        <v>6.2</v>
      </c>
    </row>
    <row r="2779" spans="17:23" x14ac:dyDescent="0.3">
      <c r="Q2779" t="s">
        <v>10025</v>
      </c>
      <c r="R2779">
        <v>11000000</v>
      </c>
      <c r="S2779">
        <v>16667084</v>
      </c>
      <c r="T2779">
        <f t="shared" si="132"/>
        <v>5667084</v>
      </c>
      <c r="U2779" s="54">
        <f t="shared" si="130"/>
        <v>5667084</v>
      </c>
      <c r="V2779" s="24" t="str">
        <f t="shared" si="131"/>
        <v>NA</v>
      </c>
      <c r="W2779">
        <v>7.1</v>
      </c>
    </row>
    <row r="2780" spans="17:23" x14ac:dyDescent="0.3">
      <c r="Q2780" t="s">
        <v>10029</v>
      </c>
      <c r="R2780">
        <v>12600000</v>
      </c>
      <c r="S2780">
        <v>15417771</v>
      </c>
      <c r="T2780">
        <f t="shared" si="132"/>
        <v>2817771</v>
      </c>
      <c r="U2780" s="54">
        <f t="shared" si="130"/>
        <v>2817771</v>
      </c>
      <c r="V2780" s="24" t="str">
        <f t="shared" si="131"/>
        <v>NA</v>
      </c>
      <c r="W2780">
        <v>6.1</v>
      </c>
    </row>
    <row r="2781" spans="17:23" x14ac:dyDescent="0.3">
      <c r="Q2781" t="s">
        <v>10033</v>
      </c>
      <c r="R2781">
        <v>30000000</v>
      </c>
      <c r="S2781">
        <v>15156200</v>
      </c>
      <c r="T2781">
        <f t="shared" si="132"/>
        <v>-14843800</v>
      </c>
      <c r="U2781" s="54" t="str">
        <f t="shared" si="130"/>
        <v>NA</v>
      </c>
      <c r="V2781" s="24">
        <f t="shared" si="131"/>
        <v>-14843800</v>
      </c>
      <c r="W2781">
        <v>6</v>
      </c>
    </row>
    <row r="2782" spans="17:23" x14ac:dyDescent="0.3">
      <c r="Q2782" t="s">
        <v>10036</v>
      </c>
      <c r="R2782">
        <v>10000000</v>
      </c>
      <c r="S2782">
        <v>21589307</v>
      </c>
      <c r="T2782">
        <f t="shared" si="132"/>
        <v>11589307</v>
      </c>
      <c r="U2782" s="54">
        <f t="shared" si="130"/>
        <v>11589307</v>
      </c>
      <c r="V2782" s="24" t="str">
        <f t="shared" si="131"/>
        <v>NA</v>
      </c>
      <c r="W2782">
        <v>7.4</v>
      </c>
    </row>
    <row r="2783" spans="17:23" x14ac:dyDescent="0.3">
      <c r="Q2783" t="s">
        <v>10038</v>
      </c>
      <c r="R2783">
        <v>10000000</v>
      </c>
      <c r="S2783">
        <v>20339754</v>
      </c>
      <c r="T2783">
        <f t="shared" si="132"/>
        <v>10339754</v>
      </c>
      <c r="U2783" s="54">
        <f t="shared" si="130"/>
        <v>10339754</v>
      </c>
      <c r="V2783" s="24" t="str">
        <f t="shared" si="131"/>
        <v>NA</v>
      </c>
      <c r="W2783">
        <v>5.9</v>
      </c>
    </row>
    <row r="2784" spans="17:23" x14ac:dyDescent="0.3">
      <c r="Q2784" t="s">
        <v>10042</v>
      </c>
      <c r="R2784">
        <v>10000000</v>
      </c>
      <c r="S2784">
        <v>28873374</v>
      </c>
      <c r="T2784">
        <f t="shared" si="132"/>
        <v>18873374</v>
      </c>
      <c r="U2784" s="54">
        <f t="shared" si="130"/>
        <v>18873374</v>
      </c>
      <c r="V2784" s="24" t="str">
        <f t="shared" si="131"/>
        <v>NA</v>
      </c>
      <c r="W2784">
        <v>4.0999999999999996</v>
      </c>
    </row>
    <row r="2785" spans="17:23" x14ac:dyDescent="0.3">
      <c r="Q2785" t="s">
        <v>10048</v>
      </c>
      <c r="R2785">
        <v>3000000</v>
      </c>
      <c r="S2785">
        <v>13684949</v>
      </c>
      <c r="T2785">
        <f t="shared" si="132"/>
        <v>10684949</v>
      </c>
      <c r="U2785" s="54">
        <f t="shared" si="130"/>
        <v>10684949</v>
      </c>
      <c r="V2785" s="24" t="str">
        <f t="shared" si="131"/>
        <v>NA</v>
      </c>
      <c r="W2785">
        <v>5.9</v>
      </c>
    </row>
    <row r="2786" spans="17:23" x14ac:dyDescent="0.3">
      <c r="Q2786" t="s">
        <v>10051</v>
      </c>
      <c r="R2786">
        <v>6400000</v>
      </c>
      <c r="S2786">
        <v>14597405</v>
      </c>
      <c r="T2786">
        <f t="shared" si="132"/>
        <v>8197405</v>
      </c>
      <c r="U2786" s="54">
        <f t="shared" si="130"/>
        <v>8197405</v>
      </c>
      <c r="V2786" s="24" t="str">
        <f t="shared" si="131"/>
        <v>NA</v>
      </c>
      <c r="W2786">
        <v>7</v>
      </c>
    </row>
    <row r="2787" spans="17:23" x14ac:dyDescent="0.3">
      <c r="Q2787" t="s">
        <v>10053</v>
      </c>
      <c r="R2787">
        <v>10000000</v>
      </c>
      <c r="S2787">
        <v>12570442</v>
      </c>
      <c r="T2787">
        <f t="shared" si="132"/>
        <v>2570442</v>
      </c>
      <c r="U2787" s="54">
        <f t="shared" si="130"/>
        <v>2570442</v>
      </c>
      <c r="V2787" s="24" t="str">
        <f t="shared" si="131"/>
        <v>NA</v>
      </c>
      <c r="W2787">
        <v>6.8</v>
      </c>
    </row>
    <row r="2788" spans="17:23" x14ac:dyDescent="0.3">
      <c r="Q2788" t="s">
        <v>10055</v>
      </c>
      <c r="R2788">
        <v>10000000</v>
      </c>
      <c r="S2788">
        <v>12514138</v>
      </c>
      <c r="T2788">
        <f t="shared" si="132"/>
        <v>2514138</v>
      </c>
      <c r="U2788" s="54">
        <f t="shared" si="130"/>
        <v>2514138</v>
      </c>
      <c r="V2788" s="24" t="str">
        <f t="shared" si="131"/>
        <v>NA</v>
      </c>
      <c r="W2788">
        <v>7.4</v>
      </c>
    </row>
    <row r="2789" spans="17:23" x14ac:dyDescent="0.3">
      <c r="Q2789" t="s">
        <v>10058</v>
      </c>
      <c r="R2789">
        <v>5000000</v>
      </c>
      <c r="S2789">
        <v>43771291</v>
      </c>
      <c r="T2789">
        <f t="shared" si="132"/>
        <v>38771291</v>
      </c>
      <c r="U2789" s="54">
        <f t="shared" si="130"/>
        <v>38771291</v>
      </c>
      <c r="V2789" s="24" t="str">
        <f t="shared" si="131"/>
        <v>NA</v>
      </c>
      <c r="W2789">
        <v>7.1</v>
      </c>
    </row>
    <row r="2790" spans="17:23" x14ac:dyDescent="0.3">
      <c r="Q2790" t="s">
        <v>10061</v>
      </c>
      <c r="R2790">
        <v>10000000</v>
      </c>
      <c r="S2790">
        <v>11703287</v>
      </c>
      <c r="T2790">
        <f t="shared" si="132"/>
        <v>1703287</v>
      </c>
      <c r="U2790" s="54">
        <f t="shared" si="130"/>
        <v>1703287</v>
      </c>
      <c r="V2790" s="24" t="str">
        <f t="shared" si="131"/>
        <v>NA</v>
      </c>
      <c r="W2790">
        <v>7</v>
      </c>
    </row>
    <row r="2791" spans="17:23" x14ac:dyDescent="0.3">
      <c r="Q2791" t="s">
        <v>10067</v>
      </c>
      <c r="R2791">
        <v>22000000</v>
      </c>
      <c r="S2791">
        <v>11560259</v>
      </c>
      <c r="T2791">
        <f t="shared" si="132"/>
        <v>-10439741</v>
      </c>
      <c r="U2791" s="54" t="str">
        <f t="shared" si="130"/>
        <v>NA</v>
      </c>
      <c r="V2791" s="24">
        <f t="shared" si="131"/>
        <v>-10439741</v>
      </c>
      <c r="W2791">
        <v>5.8</v>
      </c>
    </row>
    <row r="2792" spans="17:23" x14ac:dyDescent="0.3">
      <c r="Q2792" t="s">
        <v>10069</v>
      </c>
      <c r="R2792">
        <v>10000000</v>
      </c>
      <c r="S2792">
        <v>10824921</v>
      </c>
      <c r="T2792">
        <f t="shared" si="132"/>
        <v>824921</v>
      </c>
      <c r="U2792" s="54">
        <f t="shared" si="130"/>
        <v>824921</v>
      </c>
      <c r="V2792" s="24" t="str">
        <f t="shared" si="131"/>
        <v>NA</v>
      </c>
      <c r="W2792">
        <v>7.8</v>
      </c>
    </row>
    <row r="2793" spans="17:23" x14ac:dyDescent="0.3">
      <c r="Q2793" t="s">
        <v>10071</v>
      </c>
      <c r="R2793">
        <v>10000000</v>
      </c>
      <c r="S2793">
        <v>10561238</v>
      </c>
      <c r="T2793">
        <f t="shared" si="132"/>
        <v>561238</v>
      </c>
      <c r="U2793" s="54">
        <f t="shared" si="130"/>
        <v>561238</v>
      </c>
      <c r="V2793" s="24" t="str">
        <f t="shared" si="131"/>
        <v>NA</v>
      </c>
      <c r="W2793">
        <v>6.5</v>
      </c>
    </row>
    <row r="2794" spans="17:23" x14ac:dyDescent="0.3">
      <c r="Q2794" t="s">
        <v>10074</v>
      </c>
      <c r="R2794">
        <v>10000000</v>
      </c>
      <c r="S2794">
        <v>14479776</v>
      </c>
      <c r="T2794">
        <f t="shared" si="132"/>
        <v>4479776</v>
      </c>
      <c r="U2794" s="54">
        <f t="shared" si="130"/>
        <v>4479776</v>
      </c>
      <c r="V2794" s="24" t="str">
        <f t="shared" si="131"/>
        <v>NA</v>
      </c>
      <c r="W2794">
        <v>7</v>
      </c>
    </row>
    <row r="2795" spans="17:23" x14ac:dyDescent="0.3">
      <c r="Q2795" t="s">
        <v>10076</v>
      </c>
      <c r="R2795">
        <v>10000000</v>
      </c>
      <c r="S2795">
        <v>9801782</v>
      </c>
      <c r="T2795">
        <f t="shared" si="132"/>
        <v>-198218</v>
      </c>
      <c r="U2795" s="54" t="str">
        <f t="shared" si="130"/>
        <v>NA</v>
      </c>
      <c r="V2795" s="24">
        <f t="shared" si="131"/>
        <v>-198218</v>
      </c>
      <c r="W2795">
        <v>6.3</v>
      </c>
    </row>
    <row r="2796" spans="17:23" x14ac:dyDescent="0.3">
      <c r="Q2796" t="s">
        <v>10078</v>
      </c>
      <c r="R2796">
        <v>10000000</v>
      </c>
      <c r="S2796">
        <v>8070311</v>
      </c>
      <c r="T2796">
        <f t="shared" si="132"/>
        <v>-1929689</v>
      </c>
      <c r="U2796" s="54" t="str">
        <f t="shared" si="130"/>
        <v>NA</v>
      </c>
      <c r="V2796" s="24">
        <f t="shared" si="131"/>
        <v>-1929689</v>
      </c>
      <c r="W2796">
        <v>5.3</v>
      </c>
    </row>
    <row r="2797" spans="17:23" x14ac:dyDescent="0.3">
      <c r="Q2797" t="s">
        <v>10080</v>
      </c>
      <c r="R2797">
        <v>10000000</v>
      </c>
      <c r="S2797">
        <v>8460995</v>
      </c>
      <c r="T2797">
        <f t="shared" si="132"/>
        <v>-1539005</v>
      </c>
      <c r="U2797" s="54" t="str">
        <f t="shared" si="130"/>
        <v>NA</v>
      </c>
      <c r="V2797" s="24">
        <f t="shared" si="131"/>
        <v>-1539005</v>
      </c>
      <c r="W2797">
        <v>5.5</v>
      </c>
    </row>
    <row r="2798" spans="17:23" x14ac:dyDescent="0.3">
      <c r="Q2798" t="s">
        <v>10084</v>
      </c>
      <c r="R2798">
        <v>10000000</v>
      </c>
      <c r="S2798">
        <v>8111360</v>
      </c>
      <c r="T2798">
        <f t="shared" si="132"/>
        <v>-1888640</v>
      </c>
      <c r="U2798" s="54" t="str">
        <f t="shared" si="130"/>
        <v>NA</v>
      </c>
      <c r="V2798" s="24">
        <f t="shared" si="131"/>
        <v>-1888640</v>
      </c>
      <c r="W2798">
        <v>7.4</v>
      </c>
    </row>
    <row r="2799" spans="17:23" x14ac:dyDescent="0.3">
      <c r="Q2799" t="s">
        <v>10086</v>
      </c>
      <c r="R2799">
        <v>6000000</v>
      </c>
      <c r="S2799">
        <v>8828771</v>
      </c>
      <c r="T2799">
        <f t="shared" si="132"/>
        <v>2828771</v>
      </c>
      <c r="U2799" s="54">
        <f t="shared" si="130"/>
        <v>2828771</v>
      </c>
      <c r="V2799" s="24" t="str">
        <f t="shared" si="131"/>
        <v>NA</v>
      </c>
      <c r="W2799">
        <v>4.3</v>
      </c>
    </row>
    <row r="2800" spans="17:23" x14ac:dyDescent="0.3">
      <c r="Q2800" t="s">
        <v>10088</v>
      </c>
      <c r="R2800">
        <v>10000000</v>
      </c>
      <c r="S2800">
        <v>7563670</v>
      </c>
      <c r="T2800">
        <f t="shared" si="132"/>
        <v>-2436330</v>
      </c>
      <c r="U2800" s="54" t="str">
        <f t="shared" si="130"/>
        <v>NA</v>
      </c>
      <c r="V2800" s="24">
        <f t="shared" si="131"/>
        <v>-2436330</v>
      </c>
      <c r="W2800">
        <v>5.2</v>
      </c>
    </row>
    <row r="2801" spans="17:23" x14ac:dyDescent="0.3">
      <c r="Q2801" t="s">
        <v>10091</v>
      </c>
      <c r="R2801">
        <v>10000000</v>
      </c>
      <c r="S2801">
        <v>6619173</v>
      </c>
      <c r="T2801">
        <f t="shared" si="132"/>
        <v>-3380827</v>
      </c>
      <c r="U2801" s="54" t="str">
        <f t="shared" si="130"/>
        <v>NA</v>
      </c>
      <c r="V2801" s="24">
        <f t="shared" si="131"/>
        <v>-3380827</v>
      </c>
      <c r="W2801">
        <v>6.7</v>
      </c>
    </row>
    <row r="2802" spans="17:23" x14ac:dyDescent="0.3">
      <c r="Q2802" t="s">
        <v>10095</v>
      </c>
      <c r="R2802">
        <v>7500000</v>
      </c>
      <c r="S2802">
        <v>6712241</v>
      </c>
      <c r="T2802">
        <f t="shared" si="132"/>
        <v>-787759</v>
      </c>
      <c r="U2802" s="54" t="str">
        <f t="shared" si="130"/>
        <v>NA</v>
      </c>
      <c r="V2802" s="24">
        <f t="shared" si="131"/>
        <v>-787759</v>
      </c>
      <c r="W2802">
        <v>8.6</v>
      </c>
    </row>
    <row r="2803" spans="17:23" x14ac:dyDescent="0.3">
      <c r="Q2803" t="s">
        <v>10098</v>
      </c>
      <c r="R2803">
        <v>10000000</v>
      </c>
      <c r="S2803">
        <v>6842058</v>
      </c>
      <c r="T2803">
        <f t="shared" si="132"/>
        <v>-3157942</v>
      </c>
      <c r="U2803" s="54" t="str">
        <f t="shared" si="130"/>
        <v>NA</v>
      </c>
      <c r="V2803" s="24">
        <f t="shared" si="131"/>
        <v>-3157942</v>
      </c>
      <c r="W2803">
        <v>6.1</v>
      </c>
    </row>
    <row r="2804" spans="17:23" x14ac:dyDescent="0.3">
      <c r="Q2804" t="s">
        <v>10103</v>
      </c>
      <c r="R2804">
        <v>10000000</v>
      </c>
      <c r="S2804">
        <v>6491350</v>
      </c>
      <c r="T2804">
        <f t="shared" si="132"/>
        <v>-3508650</v>
      </c>
      <c r="U2804" s="54" t="str">
        <f t="shared" si="130"/>
        <v>NA</v>
      </c>
      <c r="V2804" s="24">
        <f t="shared" si="131"/>
        <v>-3508650</v>
      </c>
      <c r="W2804">
        <v>5.8</v>
      </c>
    </row>
    <row r="2805" spans="17:23" x14ac:dyDescent="0.3">
      <c r="Q2805" t="s">
        <v>10106</v>
      </c>
      <c r="R2805">
        <v>10000000</v>
      </c>
      <c r="S2805">
        <v>9473382</v>
      </c>
      <c r="T2805">
        <f t="shared" si="132"/>
        <v>-526618</v>
      </c>
      <c r="U2805" s="54" t="str">
        <f t="shared" si="130"/>
        <v>NA</v>
      </c>
      <c r="V2805" s="24">
        <f t="shared" si="131"/>
        <v>-526618</v>
      </c>
      <c r="W2805">
        <v>7.7</v>
      </c>
    </row>
    <row r="2806" spans="17:23" x14ac:dyDescent="0.3">
      <c r="Q2806" t="s">
        <v>10112</v>
      </c>
      <c r="R2806">
        <v>10000000</v>
      </c>
      <c r="S2806">
        <v>6197866</v>
      </c>
      <c r="T2806">
        <f t="shared" si="132"/>
        <v>-3802134</v>
      </c>
      <c r="U2806" s="54" t="str">
        <f t="shared" si="130"/>
        <v>NA</v>
      </c>
      <c r="V2806" s="24">
        <f t="shared" si="131"/>
        <v>-3802134</v>
      </c>
      <c r="W2806">
        <v>8</v>
      </c>
    </row>
    <row r="2807" spans="17:23" x14ac:dyDescent="0.3">
      <c r="Q2807" t="s">
        <v>10115</v>
      </c>
      <c r="R2807">
        <v>10000000</v>
      </c>
      <c r="S2807">
        <v>6044618</v>
      </c>
      <c r="T2807">
        <f t="shared" si="132"/>
        <v>-3955382</v>
      </c>
      <c r="U2807" s="54" t="str">
        <f t="shared" si="130"/>
        <v>NA</v>
      </c>
      <c r="V2807" s="24">
        <f t="shared" si="131"/>
        <v>-3955382</v>
      </c>
      <c r="W2807">
        <v>5.6</v>
      </c>
    </row>
    <row r="2808" spans="17:23" x14ac:dyDescent="0.3">
      <c r="Q2808" t="s">
        <v>10118</v>
      </c>
      <c r="R2808">
        <v>10000000</v>
      </c>
      <c r="S2808">
        <v>7764027</v>
      </c>
      <c r="T2808">
        <f t="shared" si="132"/>
        <v>-2235973</v>
      </c>
      <c r="U2808" s="54" t="str">
        <f t="shared" si="130"/>
        <v>NA</v>
      </c>
      <c r="V2808" s="24">
        <f t="shared" si="131"/>
        <v>-2235973</v>
      </c>
      <c r="W2808">
        <v>6.7</v>
      </c>
    </row>
    <row r="2809" spans="17:23" x14ac:dyDescent="0.3">
      <c r="Q2809" t="s">
        <v>10121</v>
      </c>
      <c r="R2809">
        <v>9000000</v>
      </c>
      <c r="S2809">
        <v>21569041</v>
      </c>
      <c r="T2809">
        <f t="shared" si="132"/>
        <v>12569041</v>
      </c>
      <c r="U2809" s="54">
        <f t="shared" si="130"/>
        <v>12569041</v>
      </c>
      <c r="V2809" s="24" t="str">
        <f t="shared" si="131"/>
        <v>NA</v>
      </c>
      <c r="W2809">
        <v>6.6</v>
      </c>
    </row>
    <row r="2810" spans="17:23" x14ac:dyDescent="0.3">
      <c r="Q2810" t="s">
        <v>10125</v>
      </c>
      <c r="R2810">
        <v>16000000</v>
      </c>
      <c r="S2810">
        <v>4356743</v>
      </c>
      <c r="T2810">
        <f t="shared" si="132"/>
        <v>-11643257</v>
      </c>
      <c r="U2810" s="54" t="str">
        <f t="shared" si="130"/>
        <v>NA</v>
      </c>
      <c r="V2810" s="24">
        <f t="shared" si="131"/>
        <v>-11643257</v>
      </c>
      <c r="W2810">
        <v>4.0999999999999996</v>
      </c>
    </row>
    <row r="2811" spans="17:23" x14ac:dyDescent="0.3">
      <c r="Q2811" t="s">
        <v>10128</v>
      </c>
      <c r="R2811">
        <v>10000000</v>
      </c>
      <c r="S2811">
        <v>5484375</v>
      </c>
      <c r="T2811">
        <f t="shared" si="132"/>
        <v>-4515625</v>
      </c>
      <c r="U2811" s="54" t="str">
        <f t="shared" si="130"/>
        <v>NA</v>
      </c>
      <c r="V2811" s="24">
        <f t="shared" si="131"/>
        <v>-4515625</v>
      </c>
      <c r="W2811">
        <v>7.3</v>
      </c>
    </row>
    <row r="2812" spans="17:23" x14ac:dyDescent="0.3">
      <c r="Q2812" t="s">
        <v>10132</v>
      </c>
      <c r="R2812">
        <v>10000000</v>
      </c>
      <c r="S2812">
        <v>5348317</v>
      </c>
      <c r="T2812">
        <f t="shared" si="132"/>
        <v>-4651683</v>
      </c>
      <c r="U2812" s="54" t="str">
        <f t="shared" si="130"/>
        <v>NA</v>
      </c>
      <c r="V2812" s="24">
        <f t="shared" si="131"/>
        <v>-4651683</v>
      </c>
      <c r="W2812">
        <v>7.1</v>
      </c>
    </row>
    <row r="2813" spans="17:23" x14ac:dyDescent="0.3">
      <c r="Q2813" t="s">
        <v>10135</v>
      </c>
      <c r="R2813">
        <v>10000000</v>
      </c>
      <c r="S2813">
        <v>4244155</v>
      </c>
      <c r="T2813">
        <f t="shared" si="132"/>
        <v>-5755845</v>
      </c>
      <c r="U2813" s="54" t="str">
        <f t="shared" si="130"/>
        <v>NA</v>
      </c>
      <c r="V2813" s="24">
        <f t="shared" si="131"/>
        <v>-5755845</v>
      </c>
      <c r="W2813">
        <v>6.5</v>
      </c>
    </row>
    <row r="2814" spans="17:23" x14ac:dyDescent="0.3">
      <c r="Q2814" t="s">
        <v>10139</v>
      </c>
      <c r="R2814">
        <v>10000000</v>
      </c>
      <c r="S2814">
        <v>5004648</v>
      </c>
      <c r="T2814">
        <f t="shared" si="132"/>
        <v>-4995352</v>
      </c>
      <c r="U2814" s="54" t="str">
        <f t="shared" si="130"/>
        <v>NA</v>
      </c>
      <c r="V2814" s="24">
        <f t="shared" si="131"/>
        <v>-4995352</v>
      </c>
      <c r="W2814">
        <v>7</v>
      </c>
    </row>
    <row r="2815" spans="17:23" x14ac:dyDescent="0.3">
      <c r="Q2815" t="s">
        <v>10145</v>
      </c>
      <c r="R2815">
        <v>10000000</v>
      </c>
      <c r="S2815">
        <v>3333823</v>
      </c>
      <c r="T2815">
        <f t="shared" si="132"/>
        <v>-6666177</v>
      </c>
      <c r="U2815" s="54" t="str">
        <f t="shared" si="130"/>
        <v>NA</v>
      </c>
      <c r="V2815" s="24">
        <f t="shared" si="131"/>
        <v>-6666177</v>
      </c>
      <c r="W2815">
        <v>5.5</v>
      </c>
    </row>
    <row r="2816" spans="17:23" x14ac:dyDescent="0.3">
      <c r="Q2816" t="s">
        <v>10148</v>
      </c>
      <c r="R2816">
        <v>11500000</v>
      </c>
      <c r="S2816">
        <v>3275585</v>
      </c>
      <c r="T2816">
        <f t="shared" si="132"/>
        <v>-8224415</v>
      </c>
      <c r="U2816" s="54" t="str">
        <f t="shared" si="130"/>
        <v>NA</v>
      </c>
      <c r="V2816" s="24">
        <f t="shared" si="131"/>
        <v>-8224415</v>
      </c>
      <c r="W2816">
        <v>6.6</v>
      </c>
    </row>
    <row r="2817" spans="17:23" x14ac:dyDescent="0.3">
      <c r="Q2817" t="s">
        <v>10151</v>
      </c>
      <c r="R2817">
        <v>9000000</v>
      </c>
      <c r="S2817">
        <v>3193102</v>
      </c>
      <c r="T2817">
        <f t="shared" si="132"/>
        <v>-5806898</v>
      </c>
      <c r="U2817" s="54" t="str">
        <f t="shared" si="130"/>
        <v>NA</v>
      </c>
      <c r="V2817" s="24">
        <f t="shared" si="131"/>
        <v>-5806898</v>
      </c>
      <c r="W2817">
        <v>7.1</v>
      </c>
    </row>
    <row r="2818" spans="17:23" x14ac:dyDescent="0.3">
      <c r="Q2818" t="s">
        <v>10154</v>
      </c>
      <c r="R2818">
        <v>6500000</v>
      </c>
      <c r="S2818">
        <v>54557348</v>
      </c>
      <c r="T2818">
        <f t="shared" si="132"/>
        <v>48057348</v>
      </c>
      <c r="U2818" s="54">
        <f t="shared" si="130"/>
        <v>48057348</v>
      </c>
      <c r="V2818" s="24" t="str">
        <f t="shared" si="131"/>
        <v>NA</v>
      </c>
      <c r="W2818">
        <v>7.9</v>
      </c>
    </row>
    <row r="2819" spans="17:23" x14ac:dyDescent="0.3">
      <c r="Q2819" t="s">
        <v>10156</v>
      </c>
      <c r="R2819">
        <v>10000000</v>
      </c>
      <c r="S2819">
        <v>3041803</v>
      </c>
      <c r="T2819">
        <f t="shared" si="132"/>
        <v>-6958197</v>
      </c>
      <c r="U2819" s="54" t="str">
        <f t="shared" ref="U2819:U2882" si="133">IF(T2819&gt;0,T2819,"NA")</f>
        <v>NA</v>
      </c>
      <c r="V2819" s="24">
        <f t="shared" ref="V2819:V2882" si="134">IF(T2819&lt;0,T2819,"NA")</f>
        <v>-6958197</v>
      </c>
      <c r="W2819">
        <v>7.1</v>
      </c>
    </row>
    <row r="2820" spans="17:23" x14ac:dyDescent="0.3">
      <c r="Q2820" t="s">
        <v>10159</v>
      </c>
      <c r="R2820">
        <v>10000000</v>
      </c>
      <c r="S2820">
        <v>3060858</v>
      </c>
      <c r="T2820">
        <f t="shared" ref="T2820:T2883" si="135">S2820-R2820</f>
        <v>-6939142</v>
      </c>
      <c r="U2820" s="54" t="str">
        <f t="shared" si="133"/>
        <v>NA</v>
      </c>
      <c r="V2820" s="24">
        <f t="shared" si="134"/>
        <v>-6939142</v>
      </c>
      <c r="W2820">
        <v>5.6</v>
      </c>
    </row>
    <row r="2821" spans="17:23" x14ac:dyDescent="0.3">
      <c r="Q2821" t="s">
        <v>10163</v>
      </c>
      <c r="R2821">
        <v>10000000</v>
      </c>
      <c r="S2821">
        <v>1055654</v>
      </c>
      <c r="T2821">
        <f t="shared" si="135"/>
        <v>-8944346</v>
      </c>
      <c r="U2821" s="54" t="str">
        <f t="shared" si="133"/>
        <v>NA</v>
      </c>
      <c r="V2821" s="24">
        <f t="shared" si="134"/>
        <v>-8944346</v>
      </c>
      <c r="W2821">
        <v>7.3</v>
      </c>
    </row>
    <row r="2822" spans="17:23" x14ac:dyDescent="0.3">
      <c r="Q2822" t="s">
        <v>10166</v>
      </c>
      <c r="R2822">
        <v>10000000</v>
      </c>
      <c r="S2822">
        <v>2331318</v>
      </c>
      <c r="T2822">
        <f t="shared" si="135"/>
        <v>-7668682</v>
      </c>
      <c r="U2822" s="54" t="str">
        <f t="shared" si="133"/>
        <v>NA</v>
      </c>
      <c r="V2822" s="24">
        <f t="shared" si="134"/>
        <v>-7668682</v>
      </c>
      <c r="W2822">
        <v>3.3</v>
      </c>
    </row>
    <row r="2823" spans="17:23" x14ac:dyDescent="0.3">
      <c r="Q2823" t="s">
        <v>10169</v>
      </c>
      <c r="R2823">
        <v>10000000</v>
      </c>
      <c r="S2823">
        <v>2185266</v>
      </c>
      <c r="T2823">
        <f t="shared" si="135"/>
        <v>-7814734</v>
      </c>
      <c r="U2823" s="54" t="str">
        <f t="shared" si="133"/>
        <v>NA</v>
      </c>
      <c r="V2823" s="24">
        <f t="shared" si="134"/>
        <v>-7814734</v>
      </c>
      <c r="W2823">
        <v>6.5</v>
      </c>
    </row>
    <row r="2824" spans="17:23" x14ac:dyDescent="0.3">
      <c r="Q2824" t="s">
        <v>10172</v>
      </c>
      <c r="R2824">
        <v>10000000</v>
      </c>
      <c r="S2824">
        <v>26583369</v>
      </c>
      <c r="T2824">
        <f t="shared" si="135"/>
        <v>16583369</v>
      </c>
      <c r="U2824" s="54">
        <f t="shared" si="133"/>
        <v>16583369</v>
      </c>
      <c r="V2824" s="24" t="str">
        <f t="shared" si="134"/>
        <v>NA</v>
      </c>
      <c r="W2824">
        <v>4.8</v>
      </c>
    </row>
    <row r="2825" spans="17:23" x14ac:dyDescent="0.3">
      <c r="Q2825" t="s">
        <v>10178</v>
      </c>
      <c r="R2825">
        <v>14000000</v>
      </c>
      <c r="S2825">
        <v>800000</v>
      </c>
      <c r="T2825">
        <f t="shared" si="135"/>
        <v>-13200000</v>
      </c>
      <c r="U2825" s="54" t="str">
        <f t="shared" si="133"/>
        <v>NA</v>
      </c>
      <c r="V2825" s="24">
        <f t="shared" si="134"/>
        <v>-13200000</v>
      </c>
      <c r="W2825">
        <v>5.2</v>
      </c>
    </row>
    <row r="2826" spans="17:23" x14ac:dyDescent="0.3">
      <c r="Q2826" t="s">
        <v>10181</v>
      </c>
      <c r="R2826">
        <v>10000000</v>
      </c>
      <c r="S2826">
        <v>7574066</v>
      </c>
      <c r="T2826">
        <f t="shared" si="135"/>
        <v>-2425934</v>
      </c>
      <c r="U2826" s="54" t="str">
        <f t="shared" si="133"/>
        <v>NA</v>
      </c>
      <c r="V2826" s="24">
        <f t="shared" si="134"/>
        <v>-2425934</v>
      </c>
      <c r="W2826">
        <v>6.3</v>
      </c>
    </row>
    <row r="2827" spans="17:23" x14ac:dyDescent="0.3">
      <c r="Q2827" t="s">
        <v>10186</v>
      </c>
      <c r="R2827">
        <v>10000000</v>
      </c>
      <c r="S2827">
        <v>1754319</v>
      </c>
      <c r="T2827">
        <f t="shared" si="135"/>
        <v>-8245681</v>
      </c>
      <c r="U2827" s="54" t="str">
        <f t="shared" si="133"/>
        <v>NA</v>
      </c>
      <c r="V2827" s="24">
        <f t="shared" si="134"/>
        <v>-8245681</v>
      </c>
      <c r="W2827">
        <v>7.2</v>
      </c>
    </row>
    <row r="2828" spans="17:23" x14ac:dyDescent="0.3">
      <c r="Q2828" t="s">
        <v>10190</v>
      </c>
      <c r="R2828">
        <v>8000000</v>
      </c>
      <c r="S2828">
        <v>1641788</v>
      </c>
      <c r="T2828">
        <f t="shared" si="135"/>
        <v>-6358212</v>
      </c>
      <c r="U2828" s="54" t="str">
        <f t="shared" si="133"/>
        <v>NA</v>
      </c>
      <c r="V2828" s="24">
        <f t="shared" si="134"/>
        <v>-6358212</v>
      </c>
      <c r="W2828">
        <v>6.8</v>
      </c>
    </row>
    <row r="2829" spans="17:23" x14ac:dyDescent="0.3">
      <c r="Q2829" t="s">
        <v>10192</v>
      </c>
      <c r="R2829">
        <v>10000000</v>
      </c>
      <c r="S2829">
        <v>1631839</v>
      </c>
      <c r="T2829">
        <f t="shared" si="135"/>
        <v>-8368161</v>
      </c>
      <c r="U2829" s="54" t="str">
        <f t="shared" si="133"/>
        <v>NA</v>
      </c>
      <c r="V2829" s="24">
        <f t="shared" si="134"/>
        <v>-8368161</v>
      </c>
      <c r="W2829">
        <v>5.7</v>
      </c>
    </row>
    <row r="2830" spans="17:23" x14ac:dyDescent="0.3">
      <c r="Q2830" t="s">
        <v>10195</v>
      </c>
      <c r="R2830">
        <v>10000000</v>
      </c>
      <c r="S2830">
        <v>1309849</v>
      </c>
      <c r="T2830">
        <f t="shared" si="135"/>
        <v>-8690151</v>
      </c>
      <c r="U2830" s="54" t="str">
        <f t="shared" si="133"/>
        <v>NA</v>
      </c>
      <c r="V2830" s="24">
        <f t="shared" si="134"/>
        <v>-8690151</v>
      </c>
      <c r="W2830">
        <v>7.2</v>
      </c>
    </row>
    <row r="2831" spans="17:23" x14ac:dyDescent="0.3">
      <c r="Q2831" t="s">
        <v>10197</v>
      </c>
      <c r="R2831">
        <v>10000000</v>
      </c>
      <c r="S2831">
        <v>1939441</v>
      </c>
      <c r="T2831">
        <f t="shared" si="135"/>
        <v>-8060559</v>
      </c>
      <c r="U2831" s="54" t="str">
        <f t="shared" si="133"/>
        <v>NA</v>
      </c>
      <c r="V2831" s="24">
        <f t="shared" si="134"/>
        <v>-8060559</v>
      </c>
      <c r="W2831">
        <v>6.9</v>
      </c>
    </row>
    <row r="2832" spans="17:23" x14ac:dyDescent="0.3">
      <c r="Q2832" t="s">
        <v>10199</v>
      </c>
      <c r="R2832">
        <v>10000000</v>
      </c>
      <c r="S2832">
        <v>1276984</v>
      </c>
      <c r="T2832">
        <f t="shared" si="135"/>
        <v>-8723016</v>
      </c>
      <c r="U2832" s="54" t="str">
        <f t="shared" si="133"/>
        <v>NA</v>
      </c>
      <c r="V2832" s="24">
        <f t="shared" si="134"/>
        <v>-8723016</v>
      </c>
      <c r="W2832">
        <v>6.2</v>
      </c>
    </row>
    <row r="2833" spans="17:23" x14ac:dyDescent="0.3">
      <c r="Q2833" t="s">
        <v>10201</v>
      </c>
      <c r="R2833">
        <v>11000000</v>
      </c>
      <c r="S2833">
        <v>1987762</v>
      </c>
      <c r="T2833">
        <f t="shared" si="135"/>
        <v>-9012238</v>
      </c>
      <c r="U2833" s="54" t="str">
        <f t="shared" si="133"/>
        <v>NA</v>
      </c>
      <c r="V2833" s="24">
        <f t="shared" si="134"/>
        <v>-9012238</v>
      </c>
      <c r="W2833">
        <v>6.7</v>
      </c>
    </row>
    <row r="2834" spans="17:23" x14ac:dyDescent="0.3">
      <c r="Q2834" t="s">
        <v>10205</v>
      </c>
      <c r="R2834">
        <v>5000000</v>
      </c>
      <c r="S2834">
        <v>1474508</v>
      </c>
      <c r="T2834">
        <f t="shared" si="135"/>
        <v>-3525492</v>
      </c>
      <c r="U2834" s="54" t="str">
        <f t="shared" si="133"/>
        <v>NA</v>
      </c>
      <c r="V2834" s="24">
        <f t="shared" si="134"/>
        <v>-3525492</v>
      </c>
      <c r="W2834">
        <v>6.5</v>
      </c>
    </row>
    <row r="2835" spans="17:23" x14ac:dyDescent="0.3">
      <c r="Q2835" t="s">
        <v>10209</v>
      </c>
      <c r="R2835">
        <v>10000000</v>
      </c>
      <c r="S2835">
        <v>1011054</v>
      </c>
      <c r="T2835">
        <f t="shared" si="135"/>
        <v>-8988946</v>
      </c>
      <c r="U2835" s="54" t="str">
        <f t="shared" si="133"/>
        <v>NA</v>
      </c>
      <c r="V2835" s="24">
        <f t="shared" si="134"/>
        <v>-8988946</v>
      </c>
      <c r="W2835">
        <v>7.2</v>
      </c>
    </row>
    <row r="2836" spans="17:23" x14ac:dyDescent="0.3">
      <c r="Q2836" t="s">
        <v>10212</v>
      </c>
      <c r="R2836">
        <v>10000000</v>
      </c>
      <c r="S2836">
        <v>900926</v>
      </c>
      <c r="T2836">
        <f t="shared" si="135"/>
        <v>-9099074</v>
      </c>
      <c r="U2836" s="54" t="str">
        <f t="shared" si="133"/>
        <v>NA</v>
      </c>
      <c r="V2836" s="24">
        <f t="shared" si="134"/>
        <v>-9099074</v>
      </c>
      <c r="W2836">
        <v>5.3</v>
      </c>
    </row>
    <row r="2837" spans="17:23" x14ac:dyDescent="0.3">
      <c r="Q2837" t="s">
        <v>10215</v>
      </c>
      <c r="R2837">
        <v>10000000</v>
      </c>
      <c r="S2837">
        <v>866778</v>
      </c>
      <c r="T2837">
        <f t="shared" si="135"/>
        <v>-9133222</v>
      </c>
      <c r="U2837" s="54" t="str">
        <f t="shared" si="133"/>
        <v>NA</v>
      </c>
      <c r="V2837" s="24">
        <f t="shared" si="134"/>
        <v>-9133222</v>
      </c>
      <c r="W2837">
        <v>6.7</v>
      </c>
    </row>
    <row r="2838" spans="17:23" x14ac:dyDescent="0.3">
      <c r="Q2838" t="s">
        <v>10219</v>
      </c>
      <c r="R2838">
        <v>10000000</v>
      </c>
      <c r="S2838">
        <v>598645</v>
      </c>
      <c r="T2838">
        <f t="shared" si="135"/>
        <v>-9401355</v>
      </c>
      <c r="U2838" s="54" t="str">
        <f t="shared" si="133"/>
        <v>NA</v>
      </c>
      <c r="V2838" s="24">
        <f t="shared" si="134"/>
        <v>-9401355</v>
      </c>
      <c r="W2838">
        <v>3.6</v>
      </c>
    </row>
    <row r="2839" spans="17:23" x14ac:dyDescent="0.3">
      <c r="Q2839" t="s">
        <v>10221</v>
      </c>
      <c r="R2839">
        <v>10000000</v>
      </c>
      <c r="S2839">
        <v>578527</v>
      </c>
      <c r="T2839">
        <f t="shared" si="135"/>
        <v>-9421473</v>
      </c>
      <c r="U2839" s="54" t="str">
        <f t="shared" si="133"/>
        <v>NA</v>
      </c>
      <c r="V2839" s="24">
        <f t="shared" si="134"/>
        <v>-9421473</v>
      </c>
      <c r="W2839">
        <v>5.7</v>
      </c>
    </row>
    <row r="2840" spans="17:23" x14ac:dyDescent="0.3">
      <c r="Q2840" t="s">
        <v>10225</v>
      </c>
      <c r="R2840">
        <v>10000000</v>
      </c>
      <c r="S2840">
        <v>488872</v>
      </c>
      <c r="T2840">
        <f t="shared" si="135"/>
        <v>-9511128</v>
      </c>
      <c r="U2840" s="54" t="str">
        <f t="shared" si="133"/>
        <v>NA</v>
      </c>
      <c r="V2840" s="24">
        <f t="shared" si="134"/>
        <v>-9511128</v>
      </c>
      <c r="W2840">
        <v>7.3</v>
      </c>
    </row>
    <row r="2841" spans="17:23" x14ac:dyDescent="0.3">
      <c r="Q2841" t="s">
        <v>10228</v>
      </c>
      <c r="R2841">
        <v>10000000</v>
      </c>
      <c r="S2841">
        <v>365734</v>
      </c>
      <c r="T2841">
        <f t="shared" si="135"/>
        <v>-9634266</v>
      </c>
      <c r="U2841" s="54" t="str">
        <f t="shared" si="133"/>
        <v>NA</v>
      </c>
      <c r="V2841" s="24">
        <f t="shared" si="134"/>
        <v>-9634266</v>
      </c>
      <c r="W2841">
        <v>5</v>
      </c>
    </row>
    <row r="2842" spans="17:23" x14ac:dyDescent="0.3">
      <c r="Q2842" t="s">
        <v>10232</v>
      </c>
      <c r="R2842">
        <v>60000000</v>
      </c>
      <c r="S2842">
        <v>231417</v>
      </c>
      <c r="T2842">
        <f t="shared" si="135"/>
        <v>-59768583</v>
      </c>
      <c r="U2842" s="54" t="str">
        <f t="shared" si="133"/>
        <v>NA</v>
      </c>
      <c r="V2842" s="24">
        <f t="shared" si="134"/>
        <v>-59768583</v>
      </c>
      <c r="W2842">
        <v>6.6</v>
      </c>
    </row>
    <row r="2843" spans="17:23" x14ac:dyDescent="0.3">
      <c r="Q2843" t="s">
        <v>10236</v>
      </c>
      <c r="R2843">
        <v>5000000</v>
      </c>
      <c r="S2843">
        <v>3093491</v>
      </c>
      <c r="T2843">
        <f t="shared" si="135"/>
        <v>-1906509</v>
      </c>
      <c r="U2843" s="54" t="str">
        <f t="shared" si="133"/>
        <v>NA</v>
      </c>
      <c r="V2843" s="24">
        <f t="shared" si="134"/>
        <v>-1906509</v>
      </c>
      <c r="W2843">
        <v>6.6</v>
      </c>
    </row>
    <row r="2844" spans="17:23" x14ac:dyDescent="0.3">
      <c r="Q2844" t="s">
        <v>10241</v>
      </c>
      <c r="R2844">
        <v>4000000</v>
      </c>
      <c r="S2844">
        <v>228524</v>
      </c>
      <c r="T2844">
        <f t="shared" si="135"/>
        <v>-3771476</v>
      </c>
      <c r="U2844" s="54" t="str">
        <f t="shared" si="133"/>
        <v>NA</v>
      </c>
      <c r="V2844" s="24">
        <f t="shared" si="134"/>
        <v>-3771476</v>
      </c>
      <c r="W2844">
        <v>7.3</v>
      </c>
    </row>
    <row r="2845" spans="17:23" x14ac:dyDescent="0.3">
      <c r="Q2845" t="s">
        <v>10246</v>
      </c>
      <c r="R2845">
        <v>10000000</v>
      </c>
      <c r="S2845">
        <v>226792</v>
      </c>
      <c r="T2845">
        <f t="shared" si="135"/>
        <v>-9773208</v>
      </c>
      <c r="U2845" s="54" t="str">
        <f t="shared" si="133"/>
        <v>NA</v>
      </c>
      <c r="V2845" s="24">
        <f t="shared" si="134"/>
        <v>-9773208</v>
      </c>
      <c r="W2845">
        <v>6.2</v>
      </c>
    </row>
    <row r="2846" spans="17:23" x14ac:dyDescent="0.3">
      <c r="Q2846" t="s">
        <v>10250</v>
      </c>
      <c r="R2846">
        <v>5000000</v>
      </c>
      <c r="S2846">
        <v>136432</v>
      </c>
      <c r="T2846">
        <f t="shared" si="135"/>
        <v>-4863568</v>
      </c>
      <c r="U2846" s="54" t="str">
        <f t="shared" si="133"/>
        <v>NA</v>
      </c>
      <c r="V2846" s="24">
        <f t="shared" si="134"/>
        <v>-4863568</v>
      </c>
      <c r="W2846">
        <v>6.6</v>
      </c>
    </row>
    <row r="2847" spans="17:23" x14ac:dyDescent="0.3">
      <c r="Q2847" t="s">
        <v>10254</v>
      </c>
      <c r="R2847">
        <v>10000000</v>
      </c>
      <c r="S2847">
        <v>131617</v>
      </c>
      <c r="T2847">
        <f t="shared" si="135"/>
        <v>-9868383</v>
      </c>
      <c r="U2847" s="54" t="str">
        <f t="shared" si="133"/>
        <v>NA</v>
      </c>
      <c r="V2847" s="24">
        <f t="shared" si="134"/>
        <v>-9868383</v>
      </c>
      <c r="W2847">
        <v>6.3</v>
      </c>
    </row>
    <row r="2848" spans="17:23" x14ac:dyDescent="0.3">
      <c r="Q2848" t="s">
        <v>10257</v>
      </c>
      <c r="R2848">
        <v>6200000</v>
      </c>
      <c r="S2848">
        <v>126247</v>
      </c>
      <c r="T2848">
        <f t="shared" si="135"/>
        <v>-6073753</v>
      </c>
      <c r="U2848" s="54" t="str">
        <f t="shared" si="133"/>
        <v>NA</v>
      </c>
      <c r="V2848" s="24">
        <f t="shared" si="134"/>
        <v>-6073753</v>
      </c>
      <c r="W2848">
        <v>3.3</v>
      </c>
    </row>
    <row r="2849" spans="17:23" x14ac:dyDescent="0.3">
      <c r="Q2849" t="s">
        <v>10260</v>
      </c>
      <c r="R2849">
        <v>10000000</v>
      </c>
      <c r="S2849">
        <v>169379</v>
      </c>
      <c r="T2849">
        <f t="shared" si="135"/>
        <v>-9830621</v>
      </c>
      <c r="U2849" s="54" t="str">
        <f t="shared" si="133"/>
        <v>NA</v>
      </c>
      <c r="V2849" s="24">
        <f t="shared" si="134"/>
        <v>-9830621</v>
      </c>
      <c r="W2849">
        <v>6.2</v>
      </c>
    </row>
    <row r="2850" spans="17:23" x14ac:dyDescent="0.3">
      <c r="Q2850" t="s">
        <v>10266</v>
      </c>
      <c r="R2850">
        <v>10000000</v>
      </c>
      <c r="S2850">
        <v>15447</v>
      </c>
      <c r="T2850">
        <f t="shared" si="135"/>
        <v>-9984553</v>
      </c>
      <c r="U2850" s="54" t="str">
        <f t="shared" si="133"/>
        <v>NA</v>
      </c>
      <c r="V2850" s="24">
        <f t="shared" si="134"/>
        <v>-9984553</v>
      </c>
      <c r="W2850">
        <v>3.5</v>
      </c>
    </row>
    <row r="2851" spans="17:23" x14ac:dyDescent="0.3">
      <c r="Q2851" t="s">
        <v>10270</v>
      </c>
      <c r="R2851">
        <v>10000000</v>
      </c>
      <c r="S2851">
        <v>19348</v>
      </c>
      <c r="T2851">
        <f t="shared" si="135"/>
        <v>-9980652</v>
      </c>
      <c r="U2851" s="54" t="str">
        <f t="shared" si="133"/>
        <v>NA</v>
      </c>
      <c r="V2851" s="24">
        <f t="shared" si="134"/>
        <v>-9980652</v>
      </c>
      <c r="W2851">
        <v>5.5</v>
      </c>
    </row>
    <row r="2852" spans="17:23" x14ac:dyDescent="0.3">
      <c r="Q2852" t="s">
        <v>10273</v>
      </c>
      <c r="R2852">
        <v>8000000</v>
      </c>
      <c r="S2852">
        <v>100503</v>
      </c>
      <c r="T2852">
        <f t="shared" si="135"/>
        <v>-7899497</v>
      </c>
      <c r="U2852" s="54" t="str">
        <f t="shared" si="133"/>
        <v>NA</v>
      </c>
      <c r="V2852" s="24">
        <f t="shared" si="134"/>
        <v>-7899497</v>
      </c>
      <c r="W2852">
        <v>5.9</v>
      </c>
    </row>
    <row r="2853" spans="17:23" x14ac:dyDescent="0.3">
      <c r="Q2853" t="s">
        <v>10276</v>
      </c>
      <c r="R2853">
        <v>5000000</v>
      </c>
      <c r="S2853">
        <v>92900</v>
      </c>
      <c r="T2853">
        <f t="shared" si="135"/>
        <v>-4907100</v>
      </c>
      <c r="U2853" s="54" t="str">
        <f t="shared" si="133"/>
        <v>NA</v>
      </c>
      <c r="V2853" s="24">
        <f t="shared" si="134"/>
        <v>-4907100</v>
      </c>
      <c r="W2853">
        <v>4.7</v>
      </c>
    </row>
    <row r="2854" spans="17:23" x14ac:dyDescent="0.3">
      <c r="Q2854" t="s">
        <v>10279</v>
      </c>
      <c r="R2854">
        <v>10000000</v>
      </c>
      <c r="S2854">
        <v>5561</v>
      </c>
      <c r="T2854">
        <f t="shared" si="135"/>
        <v>-9994439</v>
      </c>
      <c r="U2854" s="54" t="str">
        <f t="shared" si="133"/>
        <v>NA</v>
      </c>
      <c r="V2854" s="24">
        <f t="shared" si="134"/>
        <v>-9994439</v>
      </c>
      <c r="W2854">
        <v>3.9</v>
      </c>
    </row>
    <row r="2855" spans="17:23" x14ac:dyDescent="0.3">
      <c r="Q2855" t="s">
        <v>10284</v>
      </c>
      <c r="R2855">
        <v>10000000</v>
      </c>
      <c r="S2855">
        <v>3607</v>
      </c>
      <c r="T2855">
        <f t="shared" si="135"/>
        <v>-9996393</v>
      </c>
      <c r="U2855" s="54" t="str">
        <f t="shared" si="133"/>
        <v>NA</v>
      </c>
      <c r="V2855" s="24">
        <f t="shared" si="134"/>
        <v>-9996393</v>
      </c>
      <c r="W2855">
        <v>6.1</v>
      </c>
    </row>
    <row r="2856" spans="17:23" x14ac:dyDescent="0.3">
      <c r="Q2856" t="s">
        <v>10289</v>
      </c>
      <c r="R2856">
        <v>6500000</v>
      </c>
      <c r="S2856">
        <v>70527</v>
      </c>
      <c r="T2856">
        <f t="shared" si="135"/>
        <v>-6429473</v>
      </c>
      <c r="U2856" s="54" t="str">
        <f t="shared" si="133"/>
        <v>NA</v>
      </c>
      <c r="V2856" s="24">
        <f t="shared" si="134"/>
        <v>-6429473</v>
      </c>
      <c r="W2856">
        <v>6.7</v>
      </c>
    </row>
    <row r="2857" spans="17:23" x14ac:dyDescent="0.3">
      <c r="Q2857" t="s">
        <v>10292</v>
      </c>
      <c r="R2857">
        <v>10000000</v>
      </c>
      <c r="S2857">
        <v>11835</v>
      </c>
      <c r="T2857">
        <f t="shared" si="135"/>
        <v>-9988165</v>
      </c>
      <c r="U2857" s="54" t="str">
        <f t="shared" si="133"/>
        <v>NA</v>
      </c>
      <c r="V2857" s="24">
        <f t="shared" si="134"/>
        <v>-9988165</v>
      </c>
      <c r="W2857">
        <v>6.9</v>
      </c>
    </row>
    <row r="2858" spans="17:23" x14ac:dyDescent="0.3">
      <c r="Q2858" t="s">
        <v>10300</v>
      </c>
      <c r="R2858">
        <v>10000000</v>
      </c>
      <c r="S2858">
        <v>128486</v>
      </c>
      <c r="T2858">
        <f t="shared" si="135"/>
        <v>-9871514</v>
      </c>
      <c r="U2858" s="54" t="str">
        <f t="shared" si="133"/>
        <v>NA</v>
      </c>
      <c r="V2858" s="24">
        <f t="shared" si="134"/>
        <v>-9871514</v>
      </c>
      <c r="W2858">
        <v>7.3</v>
      </c>
    </row>
    <row r="2859" spans="17:23" x14ac:dyDescent="0.3">
      <c r="Q2859" t="s">
        <v>10304</v>
      </c>
      <c r="R2859">
        <v>9600000</v>
      </c>
      <c r="S2859">
        <v>2483955</v>
      </c>
      <c r="T2859">
        <f t="shared" si="135"/>
        <v>-7116045</v>
      </c>
      <c r="U2859" s="54" t="str">
        <f t="shared" si="133"/>
        <v>NA</v>
      </c>
      <c r="V2859" s="24">
        <f t="shared" si="134"/>
        <v>-7116045</v>
      </c>
      <c r="W2859">
        <v>6.7</v>
      </c>
    </row>
    <row r="2860" spans="17:23" x14ac:dyDescent="0.3">
      <c r="Q2860" t="s">
        <v>10309</v>
      </c>
      <c r="R2860">
        <v>9500000</v>
      </c>
      <c r="S2860">
        <v>57176582</v>
      </c>
      <c r="T2860">
        <f t="shared" si="135"/>
        <v>47676582</v>
      </c>
      <c r="U2860" s="54">
        <f t="shared" si="133"/>
        <v>47676582</v>
      </c>
      <c r="V2860" s="24" t="str">
        <f t="shared" si="134"/>
        <v>NA</v>
      </c>
      <c r="W2860">
        <v>6.1</v>
      </c>
    </row>
    <row r="2861" spans="17:23" x14ac:dyDescent="0.3">
      <c r="Q2861" t="s">
        <v>10311</v>
      </c>
      <c r="R2861">
        <v>9500000</v>
      </c>
      <c r="S2861">
        <v>43100000</v>
      </c>
      <c r="T2861">
        <f t="shared" si="135"/>
        <v>33600000</v>
      </c>
      <c r="U2861" s="54">
        <f t="shared" si="133"/>
        <v>33600000</v>
      </c>
      <c r="V2861" s="24" t="str">
        <f t="shared" si="134"/>
        <v>NA</v>
      </c>
      <c r="W2861">
        <v>6.9</v>
      </c>
    </row>
    <row r="2862" spans="17:23" x14ac:dyDescent="0.3">
      <c r="Q2862" t="s">
        <v>10314</v>
      </c>
      <c r="R2862">
        <v>8900000</v>
      </c>
      <c r="S2862">
        <v>225377</v>
      </c>
      <c r="T2862">
        <f t="shared" si="135"/>
        <v>-8674623</v>
      </c>
      <c r="U2862" s="54" t="str">
        <f t="shared" si="133"/>
        <v>NA</v>
      </c>
      <c r="V2862" s="24">
        <f t="shared" si="134"/>
        <v>-8674623</v>
      </c>
      <c r="W2862">
        <v>7.9</v>
      </c>
    </row>
    <row r="2863" spans="17:23" x14ac:dyDescent="0.3">
      <c r="Q2863" t="s">
        <v>10318</v>
      </c>
      <c r="R2863">
        <v>10500000</v>
      </c>
      <c r="S2863">
        <v>14114488</v>
      </c>
      <c r="T2863">
        <f t="shared" si="135"/>
        <v>3614488</v>
      </c>
      <c r="U2863" s="54">
        <f t="shared" si="133"/>
        <v>3614488</v>
      </c>
      <c r="V2863" s="24" t="str">
        <f t="shared" si="134"/>
        <v>NA</v>
      </c>
      <c r="W2863">
        <v>4.5</v>
      </c>
    </row>
    <row r="2864" spans="17:23" x14ac:dyDescent="0.3">
      <c r="Q2864" t="s">
        <v>10321</v>
      </c>
      <c r="R2864">
        <v>9400000</v>
      </c>
      <c r="S2864">
        <v>46300000</v>
      </c>
      <c r="T2864">
        <f t="shared" si="135"/>
        <v>36900000</v>
      </c>
      <c r="U2864" s="54">
        <f t="shared" si="133"/>
        <v>36900000</v>
      </c>
      <c r="V2864" s="24" t="str">
        <f t="shared" si="134"/>
        <v>NA</v>
      </c>
      <c r="W2864">
        <v>7.6</v>
      </c>
    </row>
    <row r="2865" spans="17:23" x14ac:dyDescent="0.3">
      <c r="Q2865" t="s">
        <v>10326</v>
      </c>
      <c r="R2865">
        <v>6000000</v>
      </c>
      <c r="S2865">
        <v>2600000</v>
      </c>
      <c r="T2865">
        <f t="shared" si="135"/>
        <v>-3400000</v>
      </c>
      <c r="U2865" s="54" t="str">
        <f t="shared" si="133"/>
        <v>NA</v>
      </c>
      <c r="V2865" s="24">
        <f t="shared" si="134"/>
        <v>-3400000</v>
      </c>
      <c r="W2865">
        <v>7.5</v>
      </c>
    </row>
    <row r="2866" spans="17:23" x14ac:dyDescent="0.3">
      <c r="Q2866" t="s">
        <v>10328</v>
      </c>
      <c r="R2866">
        <v>600000000</v>
      </c>
      <c r="S2866">
        <v>1602466</v>
      </c>
      <c r="T2866">
        <f t="shared" si="135"/>
        <v>-598397534</v>
      </c>
      <c r="U2866" s="54" t="str">
        <f t="shared" si="133"/>
        <v>NA</v>
      </c>
      <c r="V2866" s="24">
        <f t="shared" si="134"/>
        <v>-598397534</v>
      </c>
      <c r="W2866">
        <v>6</v>
      </c>
    </row>
    <row r="2867" spans="17:23" x14ac:dyDescent="0.3">
      <c r="Q2867" t="s">
        <v>10333</v>
      </c>
      <c r="R2867">
        <v>7400000</v>
      </c>
      <c r="S2867">
        <v>3029870</v>
      </c>
      <c r="T2867">
        <f t="shared" si="135"/>
        <v>-4370130</v>
      </c>
      <c r="U2867" s="54" t="str">
        <f t="shared" si="133"/>
        <v>NA</v>
      </c>
      <c r="V2867" s="24">
        <f t="shared" si="134"/>
        <v>-4370130</v>
      </c>
      <c r="W2867">
        <v>7.1</v>
      </c>
    </row>
    <row r="2868" spans="17:23" x14ac:dyDescent="0.3">
      <c r="Q2868" t="s">
        <v>10335</v>
      </c>
      <c r="R2868">
        <v>7217600</v>
      </c>
      <c r="S2868">
        <v>3047539</v>
      </c>
      <c r="T2868">
        <f t="shared" si="135"/>
        <v>-4170061</v>
      </c>
      <c r="U2868" s="54" t="str">
        <f t="shared" si="133"/>
        <v>NA</v>
      </c>
      <c r="V2868" s="24">
        <f t="shared" si="134"/>
        <v>-4170061</v>
      </c>
      <c r="W2868">
        <v>6.9</v>
      </c>
    </row>
    <row r="2869" spans="17:23" x14ac:dyDescent="0.3">
      <c r="Q2869" t="s">
        <v>10340</v>
      </c>
      <c r="R2869">
        <v>11000000</v>
      </c>
      <c r="S2869">
        <v>78900000</v>
      </c>
      <c r="T2869">
        <f t="shared" si="135"/>
        <v>67900000</v>
      </c>
      <c r="U2869" s="54">
        <f t="shared" si="133"/>
        <v>67900000</v>
      </c>
      <c r="V2869" s="24" t="str">
        <f t="shared" si="134"/>
        <v>NA</v>
      </c>
      <c r="W2869">
        <v>8.5</v>
      </c>
    </row>
    <row r="2870" spans="17:23" x14ac:dyDescent="0.3">
      <c r="Q2870" t="s">
        <v>10343</v>
      </c>
      <c r="R2870">
        <v>83532</v>
      </c>
      <c r="S2870">
        <v>30859000</v>
      </c>
      <c r="T2870">
        <f t="shared" si="135"/>
        <v>30775468</v>
      </c>
      <c r="U2870" s="54">
        <f t="shared" si="133"/>
        <v>30775468</v>
      </c>
      <c r="V2870" s="24" t="str">
        <f t="shared" si="134"/>
        <v>NA</v>
      </c>
      <c r="W2870">
        <v>7.5</v>
      </c>
    </row>
    <row r="2871" spans="17:23" x14ac:dyDescent="0.3">
      <c r="Q2871" t="s">
        <v>10347</v>
      </c>
      <c r="R2871">
        <v>10000000</v>
      </c>
      <c r="S2871">
        <v>3571735</v>
      </c>
      <c r="T2871">
        <f t="shared" si="135"/>
        <v>-6428265</v>
      </c>
      <c r="U2871" s="54" t="str">
        <f t="shared" si="133"/>
        <v>NA</v>
      </c>
      <c r="V2871" s="24">
        <f t="shared" si="134"/>
        <v>-6428265</v>
      </c>
      <c r="W2871">
        <v>6.6</v>
      </c>
    </row>
    <row r="2872" spans="17:23" x14ac:dyDescent="0.3">
      <c r="Q2872" t="s">
        <v>10350</v>
      </c>
      <c r="R2872">
        <v>9000000</v>
      </c>
      <c r="S2872">
        <v>50000000</v>
      </c>
      <c r="T2872">
        <f t="shared" si="135"/>
        <v>41000000</v>
      </c>
      <c r="U2872" s="54">
        <f t="shared" si="133"/>
        <v>41000000</v>
      </c>
      <c r="V2872" s="24" t="str">
        <f t="shared" si="134"/>
        <v>NA</v>
      </c>
      <c r="W2872">
        <v>8</v>
      </c>
    </row>
    <row r="2873" spans="17:23" x14ac:dyDescent="0.3">
      <c r="Q2873" t="s">
        <v>10353</v>
      </c>
      <c r="R2873">
        <v>9000000</v>
      </c>
      <c r="S2873">
        <v>63600000</v>
      </c>
      <c r="T2873">
        <f t="shared" si="135"/>
        <v>54600000</v>
      </c>
      <c r="U2873" s="54">
        <f t="shared" si="133"/>
        <v>54600000</v>
      </c>
      <c r="V2873" s="24" t="str">
        <f t="shared" si="134"/>
        <v>NA</v>
      </c>
      <c r="W2873">
        <v>7</v>
      </c>
    </row>
    <row r="2874" spans="17:23" x14ac:dyDescent="0.3">
      <c r="Q2874" t="s">
        <v>10357</v>
      </c>
      <c r="R2874">
        <v>9000000</v>
      </c>
      <c r="S2874">
        <v>36049108</v>
      </c>
      <c r="T2874">
        <f t="shared" si="135"/>
        <v>27049108</v>
      </c>
      <c r="U2874" s="54">
        <f t="shared" si="133"/>
        <v>27049108</v>
      </c>
      <c r="V2874" s="24" t="str">
        <f t="shared" si="134"/>
        <v>NA</v>
      </c>
      <c r="W2874">
        <v>6.8</v>
      </c>
    </row>
    <row r="2875" spans="17:23" x14ac:dyDescent="0.3">
      <c r="Q2875" t="s">
        <v>10359</v>
      </c>
      <c r="R2875">
        <v>9000000</v>
      </c>
      <c r="S2875">
        <v>34074895</v>
      </c>
      <c r="T2875">
        <f t="shared" si="135"/>
        <v>25074895</v>
      </c>
      <c r="U2875" s="54">
        <f t="shared" si="133"/>
        <v>25074895</v>
      </c>
      <c r="V2875" s="24" t="str">
        <f t="shared" si="134"/>
        <v>NA</v>
      </c>
      <c r="W2875">
        <v>6.7</v>
      </c>
    </row>
    <row r="2876" spans="17:23" x14ac:dyDescent="0.3">
      <c r="Q2876" t="s">
        <v>10362</v>
      </c>
      <c r="R2876">
        <v>9000000</v>
      </c>
      <c r="S2876">
        <v>33244684</v>
      </c>
      <c r="T2876">
        <f t="shared" si="135"/>
        <v>24244684</v>
      </c>
      <c r="U2876" s="54">
        <f t="shared" si="133"/>
        <v>24244684</v>
      </c>
      <c r="V2876" s="24" t="str">
        <f t="shared" si="134"/>
        <v>NA</v>
      </c>
      <c r="W2876">
        <v>6.5</v>
      </c>
    </row>
    <row r="2877" spans="17:23" x14ac:dyDescent="0.3">
      <c r="Q2877" t="s">
        <v>10367</v>
      </c>
      <c r="R2877">
        <v>9000000</v>
      </c>
      <c r="S2877">
        <v>24530513</v>
      </c>
      <c r="T2877">
        <f t="shared" si="135"/>
        <v>15530513</v>
      </c>
      <c r="U2877" s="54">
        <f t="shared" si="133"/>
        <v>15530513</v>
      </c>
      <c r="V2877" s="24" t="str">
        <f t="shared" si="134"/>
        <v>NA</v>
      </c>
      <c r="W2877">
        <v>8</v>
      </c>
    </row>
    <row r="2878" spans="17:23" x14ac:dyDescent="0.3">
      <c r="Q2878" t="s">
        <v>10371</v>
      </c>
      <c r="R2878">
        <v>9000000</v>
      </c>
      <c r="S2878">
        <v>71519230</v>
      </c>
      <c r="T2878">
        <f t="shared" si="135"/>
        <v>62519230</v>
      </c>
      <c r="U2878" s="54">
        <f t="shared" si="133"/>
        <v>62519230</v>
      </c>
      <c r="V2878" s="24" t="str">
        <f t="shared" si="134"/>
        <v>NA</v>
      </c>
      <c r="W2878">
        <v>6.5</v>
      </c>
    </row>
    <row r="2879" spans="17:23" x14ac:dyDescent="0.3">
      <c r="Q2879" t="s">
        <v>10374</v>
      </c>
      <c r="R2879">
        <v>9000000</v>
      </c>
      <c r="S2879">
        <v>20035310</v>
      </c>
      <c r="T2879">
        <f t="shared" si="135"/>
        <v>11035310</v>
      </c>
      <c r="U2879" s="54">
        <f t="shared" si="133"/>
        <v>11035310</v>
      </c>
      <c r="V2879" s="24" t="str">
        <f t="shared" si="134"/>
        <v>NA</v>
      </c>
      <c r="W2879">
        <v>4.9000000000000004</v>
      </c>
    </row>
    <row r="2880" spans="17:23" x14ac:dyDescent="0.3">
      <c r="Q2880" t="s">
        <v>10377</v>
      </c>
      <c r="R2880">
        <v>9000000</v>
      </c>
      <c r="S2880">
        <v>18225165</v>
      </c>
      <c r="T2880">
        <f t="shared" si="135"/>
        <v>9225165</v>
      </c>
      <c r="U2880" s="54">
        <f t="shared" si="133"/>
        <v>9225165</v>
      </c>
      <c r="V2880" s="24" t="str">
        <f t="shared" si="134"/>
        <v>NA</v>
      </c>
      <c r="W2880">
        <v>7.1</v>
      </c>
    </row>
    <row r="2881" spans="17:23" x14ac:dyDescent="0.3">
      <c r="Q2881" t="s">
        <v>10379</v>
      </c>
      <c r="R2881">
        <v>20000000</v>
      </c>
      <c r="S2881">
        <v>17804273</v>
      </c>
      <c r="T2881">
        <f t="shared" si="135"/>
        <v>-2195727</v>
      </c>
      <c r="U2881" s="54" t="str">
        <f t="shared" si="133"/>
        <v>NA</v>
      </c>
      <c r="V2881" s="24">
        <f t="shared" si="134"/>
        <v>-2195727</v>
      </c>
      <c r="W2881">
        <v>7</v>
      </c>
    </row>
    <row r="2882" spans="17:23" x14ac:dyDescent="0.3">
      <c r="Q2882" t="s">
        <v>10381</v>
      </c>
      <c r="R2882">
        <v>8000000</v>
      </c>
      <c r="S2882">
        <v>16938179</v>
      </c>
      <c r="T2882">
        <f t="shared" si="135"/>
        <v>8938179</v>
      </c>
      <c r="U2882" s="54">
        <f t="shared" si="133"/>
        <v>8938179</v>
      </c>
      <c r="V2882" s="24" t="str">
        <f t="shared" si="134"/>
        <v>NA</v>
      </c>
      <c r="W2882">
        <v>7</v>
      </c>
    </row>
    <row r="2883" spans="17:23" x14ac:dyDescent="0.3">
      <c r="Q2883" t="s">
        <v>10384</v>
      </c>
      <c r="R2883">
        <v>9000000</v>
      </c>
      <c r="S2883">
        <v>16235293</v>
      </c>
      <c r="T2883">
        <f t="shared" si="135"/>
        <v>7235293</v>
      </c>
      <c r="U2883" s="54">
        <f t="shared" ref="U2883:U2946" si="136">IF(T2883&gt;0,T2883,"NA")</f>
        <v>7235293</v>
      </c>
      <c r="V2883" s="24" t="str">
        <f t="shared" ref="V2883:V2946" si="137">IF(T2883&lt;0,T2883,"NA")</f>
        <v>NA</v>
      </c>
      <c r="W2883">
        <v>4.5</v>
      </c>
    </row>
    <row r="2884" spans="17:23" x14ac:dyDescent="0.3">
      <c r="Q2884" t="s">
        <v>10386</v>
      </c>
      <c r="R2884">
        <v>9000000</v>
      </c>
      <c r="S2884">
        <v>10161099</v>
      </c>
      <c r="T2884">
        <f t="shared" ref="T2884:T2947" si="138">S2884-R2884</f>
        <v>1161099</v>
      </c>
      <c r="U2884" s="54">
        <f t="shared" si="136"/>
        <v>1161099</v>
      </c>
      <c r="V2884" s="24" t="str">
        <f t="shared" si="137"/>
        <v>NA</v>
      </c>
      <c r="W2884">
        <v>7.7</v>
      </c>
    </row>
    <row r="2885" spans="17:23" x14ac:dyDescent="0.3">
      <c r="Q2885" t="s">
        <v>10389</v>
      </c>
      <c r="R2885">
        <v>8500000</v>
      </c>
      <c r="S2885">
        <v>6047856</v>
      </c>
      <c r="T2885">
        <f t="shared" si="138"/>
        <v>-2452144</v>
      </c>
      <c r="U2885" s="54" t="str">
        <f t="shared" si="136"/>
        <v>NA</v>
      </c>
      <c r="V2885" s="24">
        <f t="shared" si="137"/>
        <v>-2452144</v>
      </c>
      <c r="W2885">
        <v>6.7</v>
      </c>
    </row>
    <row r="2886" spans="17:23" x14ac:dyDescent="0.3">
      <c r="Q2886" t="s">
        <v>10394</v>
      </c>
      <c r="R2886">
        <v>9000000</v>
      </c>
      <c r="S2886">
        <v>4681503</v>
      </c>
      <c r="T2886">
        <f t="shared" si="138"/>
        <v>-4318497</v>
      </c>
      <c r="U2886" s="54" t="str">
        <f t="shared" si="136"/>
        <v>NA</v>
      </c>
      <c r="V2886" s="24">
        <f t="shared" si="137"/>
        <v>-4318497</v>
      </c>
      <c r="W2886">
        <v>7</v>
      </c>
    </row>
    <row r="2887" spans="17:23" x14ac:dyDescent="0.3">
      <c r="Q2887" t="s">
        <v>10397</v>
      </c>
      <c r="R2887">
        <v>8000000</v>
      </c>
      <c r="S2887">
        <v>4350774</v>
      </c>
      <c r="T2887">
        <f t="shared" si="138"/>
        <v>-3649226</v>
      </c>
      <c r="U2887" s="54" t="str">
        <f t="shared" si="136"/>
        <v>NA</v>
      </c>
      <c r="V2887" s="24">
        <f t="shared" si="137"/>
        <v>-3649226</v>
      </c>
      <c r="W2887">
        <v>6.5</v>
      </c>
    </row>
    <row r="2888" spans="17:23" x14ac:dyDescent="0.3">
      <c r="Q2888" t="s">
        <v>10401</v>
      </c>
      <c r="R2888">
        <v>9000000</v>
      </c>
      <c r="S2888">
        <v>2955039</v>
      </c>
      <c r="T2888">
        <f t="shared" si="138"/>
        <v>-6044961</v>
      </c>
      <c r="U2888" s="54" t="str">
        <f t="shared" si="136"/>
        <v>NA</v>
      </c>
      <c r="V2888" s="24">
        <f t="shared" si="137"/>
        <v>-6044961</v>
      </c>
      <c r="W2888">
        <v>6.2</v>
      </c>
    </row>
    <row r="2889" spans="17:23" x14ac:dyDescent="0.3">
      <c r="Q2889" t="s">
        <v>10404</v>
      </c>
      <c r="R2889">
        <v>9000000</v>
      </c>
      <c r="S2889">
        <v>1530535</v>
      </c>
      <c r="T2889">
        <f t="shared" si="138"/>
        <v>-7469465</v>
      </c>
      <c r="U2889" s="54" t="str">
        <f t="shared" si="136"/>
        <v>NA</v>
      </c>
      <c r="V2889" s="24">
        <f t="shared" si="137"/>
        <v>-7469465</v>
      </c>
      <c r="W2889">
        <v>5.7</v>
      </c>
    </row>
    <row r="2890" spans="17:23" x14ac:dyDescent="0.3">
      <c r="Q2890" t="s">
        <v>10406</v>
      </c>
      <c r="R2890">
        <v>9000000</v>
      </c>
      <c r="S2890">
        <v>4881867</v>
      </c>
      <c r="T2890">
        <f t="shared" si="138"/>
        <v>-4118133</v>
      </c>
      <c r="U2890" s="54" t="str">
        <f t="shared" si="136"/>
        <v>NA</v>
      </c>
      <c r="V2890" s="24">
        <f t="shared" si="137"/>
        <v>-4118133</v>
      </c>
      <c r="W2890">
        <v>6.4</v>
      </c>
    </row>
    <row r="2891" spans="17:23" x14ac:dyDescent="0.3">
      <c r="Q2891" t="s">
        <v>10408</v>
      </c>
      <c r="R2891">
        <v>9000000</v>
      </c>
      <c r="S2891">
        <v>11860839</v>
      </c>
      <c r="T2891">
        <f t="shared" si="138"/>
        <v>2860839</v>
      </c>
      <c r="U2891" s="54">
        <f t="shared" si="136"/>
        <v>2860839</v>
      </c>
      <c r="V2891" s="24" t="str">
        <f t="shared" si="137"/>
        <v>NA</v>
      </c>
      <c r="W2891">
        <v>5.4</v>
      </c>
    </row>
    <row r="2892" spans="17:23" x14ac:dyDescent="0.3">
      <c r="Q2892" t="s">
        <v>10412</v>
      </c>
      <c r="R2892">
        <v>400000000</v>
      </c>
      <c r="S2892">
        <v>454255</v>
      </c>
      <c r="T2892">
        <f t="shared" si="138"/>
        <v>-399545745</v>
      </c>
      <c r="U2892" s="54" t="str">
        <f t="shared" si="136"/>
        <v>NA</v>
      </c>
      <c r="V2892" s="24">
        <f t="shared" si="137"/>
        <v>-399545745</v>
      </c>
      <c r="W2892">
        <v>6.6</v>
      </c>
    </row>
    <row r="2893" spans="17:23" x14ac:dyDescent="0.3">
      <c r="Q2893" t="s">
        <v>10417</v>
      </c>
      <c r="R2893">
        <v>9000000</v>
      </c>
      <c r="S2893">
        <v>349618</v>
      </c>
      <c r="T2893">
        <f t="shared" si="138"/>
        <v>-8650382</v>
      </c>
      <c r="U2893" s="54" t="str">
        <f t="shared" si="136"/>
        <v>NA</v>
      </c>
      <c r="V2893" s="24">
        <f t="shared" si="137"/>
        <v>-8650382</v>
      </c>
      <c r="W2893">
        <v>6.1</v>
      </c>
    </row>
    <row r="2894" spans="17:23" x14ac:dyDescent="0.3">
      <c r="Q2894" t="s">
        <v>10421</v>
      </c>
      <c r="R2894">
        <v>9000000</v>
      </c>
      <c r="S2894">
        <v>112935</v>
      </c>
      <c r="T2894">
        <f t="shared" si="138"/>
        <v>-8887065</v>
      </c>
      <c r="U2894" s="54" t="str">
        <f t="shared" si="136"/>
        <v>NA</v>
      </c>
      <c r="V2894" s="24">
        <f t="shared" si="137"/>
        <v>-8887065</v>
      </c>
      <c r="W2894">
        <v>7.6</v>
      </c>
    </row>
    <row r="2895" spans="17:23" x14ac:dyDescent="0.3">
      <c r="Q2895" t="s">
        <v>10424</v>
      </c>
      <c r="R2895">
        <v>9000000</v>
      </c>
      <c r="S2895">
        <v>883887</v>
      </c>
      <c r="T2895">
        <f t="shared" si="138"/>
        <v>-8116113</v>
      </c>
      <c r="U2895" s="54" t="str">
        <f t="shared" si="136"/>
        <v>NA</v>
      </c>
      <c r="V2895" s="24">
        <f t="shared" si="137"/>
        <v>-8116113</v>
      </c>
      <c r="W2895">
        <v>6.2</v>
      </c>
    </row>
    <row r="2896" spans="17:23" x14ac:dyDescent="0.3">
      <c r="Q2896" t="s">
        <v>10428</v>
      </c>
      <c r="R2896">
        <v>11400000</v>
      </c>
      <c r="S2896">
        <v>13751</v>
      </c>
      <c r="T2896">
        <f t="shared" si="138"/>
        <v>-11386249</v>
      </c>
      <c r="U2896" s="54" t="str">
        <f t="shared" si="136"/>
        <v>NA</v>
      </c>
      <c r="V2896" s="24">
        <f t="shared" si="137"/>
        <v>-11386249</v>
      </c>
      <c r="W2896">
        <v>6.6</v>
      </c>
    </row>
    <row r="2897" spans="17:23" x14ac:dyDescent="0.3">
      <c r="Q2897" t="s">
        <v>10433</v>
      </c>
      <c r="R2897">
        <v>45000000</v>
      </c>
      <c r="S2897">
        <v>145109</v>
      </c>
      <c r="T2897">
        <f t="shared" si="138"/>
        <v>-44854891</v>
      </c>
      <c r="U2897" s="54" t="str">
        <f t="shared" si="136"/>
        <v>NA</v>
      </c>
      <c r="V2897" s="24">
        <f t="shared" si="137"/>
        <v>-44854891</v>
      </c>
      <c r="W2897">
        <v>7.3</v>
      </c>
    </row>
    <row r="2898" spans="17:23" x14ac:dyDescent="0.3">
      <c r="Q2898" t="s">
        <v>10439</v>
      </c>
      <c r="R2898">
        <v>9000000</v>
      </c>
      <c r="S2898">
        <v>1046166</v>
      </c>
      <c r="T2898">
        <f t="shared" si="138"/>
        <v>-7953834</v>
      </c>
      <c r="U2898" s="54" t="str">
        <f t="shared" si="136"/>
        <v>NA</v>
      </c>
      <c r="V2898" s="24">
        <f t="shared" si="137"/>
        <v>-7953834</v>
      </c>
      <c r="W2898">
        <v>4.2</v>
      </c>
    </row>
    <row r="2899" spans="17:23" x14ac:dyDescent="0.3">
      <c r="Q2899" t="s">
        <v>10443</v>
      </c>
      <c r="R2899">
        <v>8800000</v>
      </c>
      <c r="S2899">
        <v>174635000</v>
      </c>
      <c r="T2899">
        <f t="shared" si="138"/>
        <v>165835000</v>
      </c>
      <c r="U2899" s="54">
        <f t="shared" si="136"/>
        <v>165835000</v>
      </c>
      <c r="V2899" s="24" t="str">
        <f t="shared" si="137"/>
        <v>NA</v>
      </c>
      <c r="W2899">
        <v>6.5</v>
      </c>
    </row>
    <row r="2900" spans="17:23" x14ac:dyDescent="0.3">
      <c r="Q2900" t="s">
        <v>10447</v>
      </c>
      <c r="R2900">
        <v>8600000</v>
      </c>
      <c r="S2900">
        <v>14373825</v>
      </c>
      <c r="T2900">
        <f t="shared" si="138"/>
        <v>5773825</v>
      </c>
      <c r="U2900" s="54">
        <f t="shared" si="136"/>
        <v>5773825</v>
      </c>
      <c r="V2900" s="24" t="str">
        <f t="shared" si="137"/>
        <v>NA</v>
      </c>
      <c r="W2900">
        <v>6.5</v>
      </c>
    </row>
    <row r="2901" spans="17:23" x14ac:dyDescent="0.3">
      <c r="Q2901" t="s">
        <v>10450</v>
      </c>
      <c r="R2901">
        <v>9000000</v>
      </c>
      <c r="S2901">
        <v>162</v>
      </c>
      <c r="T2901">
        <f t="shared" si="138"/>
        <v>-8999838</v>
      </c>
      <c r="U2901" s="54" t="str">
        <f t="shared" si="136"/>
        <v>NA</v>
      </c>
      <c r="V2901" s="24">
        <f t="shared" si="137"/>
        <v>-8999838</v>
      </c>
      <c r="W2901">
        <v>5.7</v>
      </c>
    </row>
    <row r="2902" spans="17:23" x14ac:dyDescent="0.3">
      <c r="Q2902" t="s">
        <v>10454</v>
      </c>
      <c r="R2902">
        <v>7000000</v>
      </c>
      <c r="S2902">
        <v>39462438</v>
      </c>
      <c r="T2902">
        <f t="shared" si="138"/>
        <v>32462438</v>
      </c>
      <c r="U2902" s="54">
        <f t="shared" si="136"/>
        <v>32462438</v>
      </c>
      <c r="V2902" s="24" t="str">
        <f t="shared" si="137"/>
        <v>NA</v>
      </c>
      <c r="W2902">
        <v>7.3</v>
      </c>
    </row>
    <row r="2903" spans="17:23" x14ac:dyDescent="0.3">
      <c r="Q2903" t="s">
        <v>10457</v>
      </c>
      <c r="R2903">
        <v>8500000</v>
      </c>
      <c r="S2903">
        <v>29200000</v>
      </c>
      <c r="T2903">
        <f t="shared" si="138"/>
        <v>20700000</v>
      </c>
      <c r="U2903" s="54">
        <f t="shared" si="136"/>
        <v>20700000</v>
      </c>
      <c r="V2903" s="24" t="str">
        <f t="shared" si="137"/>
        <v>NA</v>
      </c>
      <c r="W2903">
        <v>6.9</v>
      </c>
    </row>
    <row r="2904" spans="17:23" x14ac:dyDescent="0.3">
      <c r="Q2904" t="s">
        <v>10462</v>
      </c>
      <c r="R2904">
        <v>8500000</v>
      </c>
      <c r="S2904">
        <v>21564616</v>
      </c>
      <c r="T2904">
        <f t="shared" si="138"/>
        <v>13064616</v>
      </c>
      <c r="U2904" s="54">
        <f t="shared" si="136"/>
        <v>13064616</v>
      </c>
      <c r="V2904" s="24" t="str">
        <f t="shared" si="137"/>
        <v>NA</v>
      </c>
      <c r="W2904">
        <v>5</v>
      </c>
    </row>
    <row r="2905" spans="17:23" x14ac:dyDescent="0.3">
      <c r="Q2905" t="s">
        <v>10466</v>
      </c>
      <c r="R2905">
        <v>8000000</v>
      </c>
      <c r="S2905">
        <v>14879556</v>
      </c>
      <c r="T2905">
        <f t="shared" si="138"/>
        <v>6879556</v>
      </c>
      <c r="U2905" s="54">
        <f t="shared" si="136"/>
        <v>6879556</v>
      </c>
      <c r="V2905" s="24" t="str">
        <f t="shared" si="137"/>
        <v>NA</v>
      </c>
      <c r="W2905">
        <v>7.3</v>
      </c>
    </row>
    <row r="2906" spans="17:23" x14ac:dyDescent="0.3">
      <c r="Q2906" t="s">
        <v>10469</v>
      </c>
      <c r="R2906">
        <v>8500000</v>
      </c>
      <c r="S2906">
        <v>34017854</v>
      </c>
      <c r="T2906">
        <f t="shared" si="138"/>
        <v>25517854</v>
      </c>
      <c r="U2906" s="54">
        <f t="shared" si="136"/>
        <v>25517854</v>
      </c>
      <c r="V2906" s="24" t="str">
        <f t="shared" si="137"/>
        <v>NA</v>
      </c>
      <c r="W2906">
        <v>6.5</v>
      </c>
    </row>
    <row r="2907" spans="17:23" x14ac:dyDescent="0.3">
      <c r="Q2907" t="s">
        <v>10473</v>
      </c>
      <c r="R2907">
        <v>22000000</v>
      </c>
      <c r="S2907">
        <v>4273372</v>
      </c>
      <c r="T2907">
        <f t="shared" si="138"/>
        <v>-17726628</v>
      </c>
      <c r="U2907" s="54" t="str">
        <f t="shared" si="136"/>
        <v>NA</v>
      </c>
      <c r="V2907" s="24">
        <f t="shared" si="137"/>
        <v>-17726628</v>
      </c>
      <c r="W2907">
        <v>2.1</v>
      </c>
    </row>
    <row r="2908" spans="17:23" x14ac:dyDescent="0.3">
      <c r="Q2908" t="s">
        <v>10477</v>
      </c>
      <c r="R2908">
        <v>8500000</v>
      </c>
      <c r="S2908">
        <v>4440055</v>
      </c>
      <c r="T2908">
        <f t="shared" si="138"/>
        <v>-4059945</v>
      </c>
      <c r="U2908" s="54" t="str">
        <f t="shared" si="136"/>
        <v>NA</v>
      </c>
      <c r="V2908" s="24">
        <f t="shared" si="137"/>
        <v>-4059945</v>
      </c>
      <c r="W2908">
        <v>7</v>
      </c>
    </row>
    <row r="2909" spans="17:23" x14ac:dyDescent="0.3">
      <c r="Q2909" t="s">
        <v>10480</v>
      </c>
      <c r="R2909">
        <v>12000000</v>
      </c>
      <c r="S2909">
        <v>4018695</v>
      </c>
      <c r="T2909">
        <f t="shared" si="138"/>
        <v>-7981305</v>
      </c>
      <c r="U2909" s="54" t="str">
        <f t="shared" si="136"/>
        <v>NA</v>
      </c>
      <c r="V2909" s="24">
        <f t="shared" si="137"/>
        <v>-7981305</v>
      </c>
      <c r="W2909">
        <v>8</v>
      </c>
    </row>
    <row r="2910" spans="17:23" x14ac:dyDescent="0.3">
      <c r="Q2910" t="s">
        <v>10484</v>
      </c>
      <c r="R2910">
        <v>9000000</v>
      </c>
      <c r="S2910">
        <v>6262942</v>
      </c>
      <c r="T2910">
        <f t="shared" si="138"/>
        <v>-2737058</v>
      </c>
      <c r="U2910" s="54" t="str">
        <f t="shared" si="136"/>
        <v>NA</v>
      </c>
      <c r="V2910" s="24">
        <f t="shared" si="137"/>
        <v>-2737058</v>
      </c>
      <c r="W2910">
        <v>6.9</v>
      </c>
    </row>
    <row r="2911" spans="17:23" x14ac:dyDescent="0.3">
      <c r="Q2911" t="s">
        <v>10486</v>
      </c>
      <c r="R2911">
        <v>8000000</v>
      </c>
      <c r="S2911">
        <v>1997807</v>
      </c>
      <c r="T2911">
        <f t="shared" si="138"/>
        <v>-6002193</v>
      </c>
      <c r="U2911" s="54" t="str">
        <f t="shared" si="136"/>
        <v>NA</v>
      </c>
      <c r="V2911" s="24">
        <f t="shared" si="137"/>
        <v>-6002193</v>
      </c>
      <c r="W2911">
        <v>7.1</v>
      </c>
    </row>
    <row r="2912" spans="17:23" x14ac:dyDescent="0.3">
      <c r="Q2912" t="s">
        <v>10491</v>
      </c>
      <c r="R2912">
        <v>8500000</v>
      </c>
      <c r="S2912">
        <v>140244</v>
      </c>
      <c r="T2912">
        <f t="shared" si="138"/>
        <v>-8359756</v>
      </c>
      <c r="U2912" s="54" t="str">
        <f t="shared" si="136"/>
        <v>NA</v>
      </c>
      <c r="V2912" s="24">
        <f t="shared" si="137"/>
        <v>-8359756</v>
      </c>
      <c r="W2912">
        <v>6.7</v>
      </c>
    </row>
    <row r="2913" spans="17:23" x14ac:dyDescent="0.3">
      <c r="Q2913" t="s">
        <v>10493</v>
      </c>
      <c r="R2913">
        <v>8000000</v>
      </c>
      <c r="S2913">
        <v>107930000</v>
      </c>
      <c r="T2913">
        <f t="shared" si="138"/>
        <v>99930000</v>
      </c>
      <c r="U2913" s="54">
        <f t="shared" si="136"/>
        <v>99930000</v>
      </c>
      <c r="V2913" s="24" t="str">
        <f t="shared" si="137"/>
        <v>NA</v>
      </c>
      <c r="W2913">
        <v>8.9</v>
      </c>
    </row>
    <row r="2914" spans="17:23" x14ac:dyDescent="0.3">
      <c r="Q2914" t="s">
        <v>10495</v>
      </c>
      <c r="R2914">
        <v>8500000</v>
      </c>
      <c r="S2914">
        <v>32279955</v>
      </c>
      <c r="T2914">
        <f t="shared" si="138"/>
        <v>23779955</v>
      </c>
      <c r="U2914" s="54">
        <f t="shared" si="136"/>
        <v>23779955</v>
      </c>
      <c r="V2914" s="24" t="str">
        <f t="shared" si="137"/>
        <v>NA</v>
      </c>
      <c r="W2914">
        <v>7.9</v>
      </c>
    </row>
    <row r="2915" spans="17:23" x14ac:dyDescent="0.3">
      <c r="Q2915" t="s">
        <v>10499</v>
      </c>
      <c r="R2915">
        <v>8550000</v>
      </c>
      <c r="S2915">
        <v>4992159</v>
      </c>
      <c r="T2915">
        <f t="shared" si="138"/>
        <v>-3557841</v>
      </c>
      <c r="U2915" s="54" t="str">
        <f t="shared" si="136"/>
        <v>NA</v>
      </c>
      <c r="V2915" s="24">
        <f t="shared" si="137"/>
        <v>-3557841</v>
      </c>
      <c r="W2915">
        <v>5.6</v>
      </c>
    </row>
    <row r="2916" spans="17:23" x14ac:dyDescent="0.3">
      <c r="Q2916" t="s">
        <v>10502</v>
      </c>
      <c r="R2916">
        <v>8200000</v>
      </c>
      <c r="S2916">
        <v>163214286</v>
      </c>
      <c r="T2916">
        <f t="shared" si="138"/>
        <v>155014286</v>
      </c>
      <c r="U2916" s="54">
        <f t="shared" si="136"/>
        <v>155014286</v>
      </c>
      <c r="V2916" s="24" t="str">
        <f t="shared" si="137"/>
        <v>NA</v>
      </c>
      <c r="W2916">
        <v>8</v>
      </c>
    </row>
    <row r="2917" spans="17:23" x14ac:dyDescent="0.3">
      <c r="Q2917" t="s">
        <v>10507</v>
      </c>
      <c r="R2917">
        <v>8000000</v>
      </c>
      <c r="S2917">
        <v>69800000</v>
      </c>
      <c r="T2917">
        <f t="shared" si="138"/>
        <v>61800000</v>
      </c>
      <c r="U2917" s="54">
        <f t="shared" si="136"/>
        <v>61800000</v>
      </c>
      <c r="V2917" s="24" t="str">
        <f t="shared" si="137"/>
        <v>NA</v>
      </c>
      <c r="W2917">
        <v>6.2</v>
      </c>
    </row>
    <row r="2918" spans="17:23" x14ac:dyDescent="0.3">
      <c r="Q2918" t="s">
        <v>10511</v>
      </c>
      <c r="R2918">
        <v>8000000</v>
      </c>
      <c r="S2918">
        <v>59889948</v>
      </c>
      <c r="T2918">
        <f t="shared" si="138"/>
        <v>51889948</v>
      </c>
      <c r="U2918" s="54">
        <f t="shared" si="136"/>
        <v>51889948</v>
      </c>
      <c r="V2918" s="24" t="str">
        <f t="shared" si="137"/>
        <v>NA</v>
      </c>
      <c r="W2918">
        <v>7.9</v>
      </c>
    </row>
    <row r="2919" spans="17:23" x14ac:dyDescent="0.3">
      <c r="Q2919" t="s">
        <v>10516</v>
      </c>
      <c r="R2919">
        <v>8000000</v>
      </c>
      <c r="S2919">
        <v>52287414</v>
      </c>
      <c r="T2919">
        <f t="shared" si="138"/>
        <v>44287414</v>
      </c>
      <c r="U2919" s="54">
        <f t="shared" si="136"/>
        <v>44287414</v>
      </c>
      <c r="V2919" s="24" t="str">
        <f t="shared" si="137"/>
        <v>NA</v>
      </c>
      <c r="W2919">
        <v>8.1</v>
      </c>
    </row>
    <row r="2920" spans="17:23" x14ac:dyDescent="0.3">
      <c r="Q2920" t="s">
        <v>10519</v>
      </c>
      <c r="R2920">
        <v>8000000</v>
      </c>
      <c r="S2920">
        <v>45063889</v>
      </c>
      <c r="T2920">
        <f t="shared" si="138"/>
        <v>37063889</v>
      </c>
      <c r="U2920" s="54">
        <f t="shared" si="136"/>
        <v>37063889</v>
      </c>
      <c r="V2920" s="24" t="str">
        <f t="shared" si="137"/>
        <v>NA</v>
      </c>
      <c r="W2920">
        <v>7.6</v>
      </c>
    </row>
    <row r="2921" spans="17:23" x14ac:dyDescent="0.3">
      <c r="Q2921" t="s">
        <v>10524</v>
      </c>
      <c r="R2921">
        <v>8000000</v>
      </c>
      <c r="S2921">
        <v>40066497</v>
      </c>
      <c r="T2921">
        <f t="shared" si="138"/>
        <v>32066497</v>
      </c>
      <c r="U2921" s="54">
        <f t="shared" si="136"/>
        <v>32066497</v>
      </c>
      <c r="V2921" s="24" t="str">
        <f t="shared" si="137"/>
        <v>NA</v>
      </c>
      <c r="W2921">
        <v>3.5</v>
      </c>
    </row>
    <row r="2922" spans="17:23" x14ac:dyDescent="0.3">
      <c r="Q2922" t="s">
        <v>10530</v>
      </c>
      <c r="R2922">
        <v>8000000</v>
      </c>
      <c r="S2922">
        <v>36500000</v>
      </c>
      <c r="T2922">
        <f t="shared" si="138"/>
        <v>28500000</v>
      </c>
      <c r="U2922" s="54">
        <f t="shared" si="136"/>
        <v>28500000</v>
      </c>
      <c r="V2922" s="24" t="str">
        <f t="shared" si="137"/>
        <v>NA</v>
      </c>
      <c r="W2922">
        <v>7.6</v>
      </c>
    </row>
    <row r="2923" spans="17:23" x14ac:dyDescent="0.3">
      <c r="Q2923" t="s">
        <v>10533</v>
      </c>
      <c r="R2923">
        <v>8000000</v>
      </c>
      <c r="S2923">
        <v>27362712</v>
      </c>
      <c r="T2923">
        <f t="shared" si="138"/>
        <v>19362712</v>
      </c>
      <c r="U2923" s="54">
        <f t="shared" si="136"/>
        <v>19362712</v>
      </c>
      <c r="V2923" s="24" t="str">
        <f t="shared" si="137"/>
        <v>NA</v>
      </c>
      <c r="W2923">
        <v>6.5</v>
      </c>
    </row>
    <row r="2924" spans="17:23" x14ac:dyDescent="0.3">
      <c r="Q2924" t="s">
        <v>10535</v>
      </c>
      <c r="R2924">
        <v>8000000</v>
      </c>
      <c r="S2924">
        <v>34746109</v>
      </c>
      <c r="T2924">
        <f t="shared" si="138"/>
        <v>26746109</v>
      </c>
      <c r="U2924" s="54">
        <f t="shared" si="136"/>
        <v>26746109</v>
      </c>
      <c r="V2924" s="24" t="str">
        <f t="shared" si="137"/>
        <v>NA</v>
      </c>
      <c r="W2924">
        <v>5.6</v>
      </c>
    </row>
    <row r="2925" spans="17:23" x14ac:dyDescent="0.3">
      <c r="Q2925" t="s">
        <v>10538</v>
      </c>
      <c r="R2925">
        <v>8000000</v>
      </c>
      <c r="S2925">
        <v>34963967</v>
      </c>
      <c r="T2925">
        <f t="shared" si="138"/>
        <v>26963967</v>
      </c>
      <c r="U2925" s="54">
        <f t="shared" si="136"/>
        <v>26963967</v>
      </c>
      <c r="V2925" s="24" t="str">
        <f t="shared" si="137"/>
        <v>NA</v>
      </c>
      <c r="W2925">
        <v>7.7</v>
      </c>
    </row>
    <row r="2926" spans="17:23" x14ac:dyDescent="0.3">
      <c r="Q2926" t="s">
        <v>10540</v>
      </c>
      <c r="R2926">
        <v>8000000</v>
      </c>
      <c r="S2926">
        <v>25926543</v>
      </c>
      <c r="T2926">
        <f t="shared" si="138"/>
        <v>17926543</v>
      </c>
      <c r="U2926" s="54">
        <f t="shared" si="136"/>
        <v>17926543</v>
      </c>
      <c r="V2926" s="24" t="str">
        <f t="shared" si="137"/>
        <v>NA</v>
      </c>
      <c r="W2926">
        <v>5.2</v>
      </c>
    </row>
    <row r="2927" spans="17:23" x14ac:dyDescent="0.3">
      <c r="Q2927" t="s">
        <v>10546</v>
      </c>
      <c r="R2927">
        <v>8000000</v>
      </c>
      <c r="S2927">
        <v>26049082</v>
      </c>
      <c r="T2927">
        <f t="shared" si="138"/>
        <v>18049082</v>
      </c>
      <c r="U2927" s="54">
        <f t="shared" si="136"/>
        <v>18049082</v>
      </c>
      <c r="V2927" s="24" t="str">
        <f t="shared" si="137"/>
        <v>NA</v>
      </c>
      <c r="W2927">
        <v>6.1</v>
      </c>
    </row>
    <row r="2928" spans="17:23" x14ac:dyDescent="0.3">
      <c r="Q2928" t="s">
        <v>10552</v>
      </c>
      <c r="R2928">
        <v>8000000</v>
      </c>
      <c r="S2928">
        <v>22551000</v>
      </c>
      <c r="T2928">
        <f t="shared" si="138"/>
        <v>14551000</v>
      </c>
      <c r="U2928" s="54">
        <f t="shared" si="136"/>
        <v>14551000</v>
      </c>
      <c r="V2928" s="24" t="str">
        <f t="shared" si="137"/>
        <v>NA</v>
      </c>
      <c r="W2928">
        <v>7.4</v>
      </c>
    </row>
    <row r="2929" spans="17:23" x14ac:dyDescent="0.3">
      <c r="Q2929" t="s">
        <v>10554</v>
      </c>
      <c r="R2929">
        <v>7000000</v>
      </c>
      <c r="S2929">
        <v>22800000</v>
      </c>
      <c r="T2929">
        <f t="shared" si="138"/>
        <v>15800000</v>
      </c>
      <c r="U2929" s="54">
        <f t="shared" si="136"/>
        <v>15800000</v>
      </c>
      <c r="V2929" s="24" t="str">
        <f t="shared" si="137"/>
        <v>NA</v>
      </c>
      <c r="W2929">
        <v>6.8</v>
      </c>
    </row>
    <row r="2930" spans="17:23" x14ac:dyDescent="0.3">
      <c r="Q2930" t="s">
        <v>10560</v>
      </c>
      <c r="R2930">
        <v>8000000</v>
      </c>
      <c r="S2930">
        <v>18090181</v>
      </c>
      <c r="T2930">
        <f t="shared" si="138"/>
        <v>10090181</v>
      </c>
      <c r="U2930" s="54">
        <f t="shared" si="136"/>
        <v>10090181</v>
      </c>
      <c r="V2930" s="24" t="str">
        <f t="shared" si="137"/>
        <v>NA</v>
      </c>
      <c r="W2930">
        <v>6.4</v>
      </c>
    </row>
    <row r="2931" spans="17:23" x14ac:dyDescent="0.3">
      <c r="Q2931" t="s">
        <v>10564</v>
      </c>
      <c r="R2931">
        <v>8000000</v>
      </c>
      <c r="S2931">
        <v>17843379</v>
      </c>
      <c r="T2931">
        <f t="shared" si="138"/>
        <v>9843379</v>
      </c>
      <c r="U2931" s="54">
        <f t="shared" si="136"/>
        <v>9843379</v>
      </c>
      <c r="V2931" s="24" t="str">
        <f t="shared" si="137"/>
        <v>NA</v>
      </c>
      <c r="W2931">
        <v>5.7</v>
      </c>
    </row>
    <row r="2932" spans="17:23" x14ac:dyDescent="0.3">
      <c r="Q2932" t="s">
        <v>10567</v>
      </c>
      <c r="R2932">
        <v>8000000</v>
      </c>
      <c r="S2932">
        <v>17278980</v>
      </c>
      <c r="T2932">
        <f t="shared" si="138"/>
        <v>9278980</v>
      </c>
      <c r="U2932" s="54">
        <f t="shared" si="136"/>
        <v>9278980</v>
      </c>
      <c r="V2932" s="24" t="str">
        <f t="shared" si="137"/>
        <v>NA</v>
      </c>
      <c r="W2932">
        <v>6.7</v>
      </c>
    </row>
    <row r="2933" spans="17:23" x14ac:dyDescent="0.3">
      <c r="Q2933" t="s">
        <v>10569</v>
      </c>
      <c r="R2933">
        <v>8000000</v>
      </c>
      <c r="S2933">
        <v>16699684</v>
      </c>
      <c r="T2933">
        <f t="shared" si="138"/>
        <v>8699684</v>
      </c>
      <c r="U2933" s="54">
        <f t="shared" si="136"/>
        <v>8699684</v>
      </c>
      <c r="V2933" s="24" t="str">
        <f t="shared" si="137"/>
        <v>NA</v>
      </c>
      <c r="W2933">
        <v>5.6</v>
      </c>
    </row>
    <row r="2934" spans="17:23" x14ac:dyDescent="0.3">
      <c r="Q2934" t="s">
        <v>10572</v>
      </c>
      <c r="R2934">
        <v>7000000</v>
      </c>
      <c r="S2934">
        <v>15047419</v>
      </c>
      <c r="T2934">
        <f t="shared" si="138"/>
        <v>8047419</v>
      </c>
      <c r="U2934" s="54">
        <f t="shared" si="136"/>
        <v>8047419</v>
      </c>
      <c r="V2934" s="24" t="str">
        <f t="shared" si="137"/>
        <v>NA</v>
      </c>
      <c r="W2934">
        <v>7.6</v>
      </c>
    </row>
    <row r="2935" spans="17:23" x14ac:dyDescent="0.3">
      <c r="Q2935" t="s">
        <v>10575</v>
      </c>
      <c r="R2935">
        <v>5000000</v>
      </c>
      <c r="S2935">
        <v>14015786</v>
      </c>
      <c r="T2935">
        <f t="shared" si="138"/>
        <v>9015786</v>
      </c>
      <c r="U2935" s="54">
        <f t="shared" si="136"/>
        <v>9015786</v>
      </c>
      <c r="V2935" s="24" t="str">
        <f t="shared" si="137"/>
        <v>NA</v>
      </c>
      <c r="W2935">
        <v>6.5</v>
      </c>
    </row>
    <row r="2936" spans="17:23" x14ac:dyDescent="0.3">
      <c r="Q2936" t="s">
        <v>10577</v>
      </c>
      <c r="R2936">
        <v>8000000</v>
      </c>
      <c r="S2936">
        <v>10269307</v>
      </c>
      <c r="T2936">
        <f t="shared" si="138"/>
        <v>2269307</v>
      </c>
      <c r="U2936" s="54">
        <f t="shared" si="136"/>
        <v>2269307</v>
      </c>
      <c r="V2936" s="24" t="str">
        <f t="shared" si="137"/>
        <v>NA</v>
      </c>
      <c r="W2936">
        <v>6.3</v>
      </c>
    </row>
    <row r="2937" spans="17:23" x14ac:dyDescent="0.3">
      <c r="Q2937" t="s">
        <v>10580</v>
      </c>
      <c r="R2937">
        <v>8000000</v>
      </c>
      <c r="S2937">
        <v>17536788</v>
      </c>
      <c r="T2937">
        <f t="shared" si="138"/>
        <v>9536788</v>
      </c>
      <c r="U2937" s="54">
        <f t="shared" si="136"/>
        <v>9536788</v>
      </c>
      <c r="V2937" s="24" t="str">
        <f t="shared" si="137"/>
        <v>NA</v>
      </c>
      <c r="W2937">
        <v>7.1</v>
      </c>
    </row>
    <row r="2938" spans="17:23" x14ac:dyDescent="0.3">
      <c r="Q2938" t="s">
        <v>10585</v>
      </c>
      <c r="R2938">
        <v>8000000</v>
      </c>
      <c r="S2938">
        <v>58401464</v>
      </c>
      <c r="T2938">
        <f t="shared" si="138"/>
        <v>50401464</v>
      </c>
      <c r="U2938" s="54">
        <f t="shared" si="136"/>
        <v>50401464</v>
      </c>
      <c r="V2938" s="24" t="str">
        <f t="shared" si="137"/>
        <v>NA</v>
      </c>
      <c r="W2938">
        <v>7.1</v>
      </c>
    </row>
    <row r="2939" spans="17:23" x14ac:dyDescent="0.3">
      <c r="Q2939" t="s">
        <v>10588</v>
      </c>
      <c r="R2939">
        <v>8000000</v>
      </c>
      <c r="S2939">
        <v>8279017</v>
      </c>
      <c r="T2939">
        <f t="shared" si="138"/>
        <v>279017</v>
      </c>
      <c r="U2939" s="54">
        <f t="shared" si="136"/>
        <v>279017</v>
      </c>
      <c r="V2939" s="24" t="str">
        <f t="shared" si="137"/>
        <v>NA</v>
      </c>
      <c r="W2939">
        <v>6.9</v>
      </c>
    </row>
    <row r="2940" spans="17:23" x14ac:dyDescent="0.3">
      <c r="Q2940" t="s">
        <v>10590</v>
      </c>
      <c r="R2940">
        <v>8000000</v>
      </c>
      <c r="S2940">
        <v>10106233</v>
      </c>
      <c r="T2940">
        <f t="shared" si="138"/>
        <v>2106233</v>
      </c>
      <c r="U2940" s="54">
        <f t="shared" si="136"/>
        <v>2106233</v>
      </c>
      <c r="V2940" s="24" t="str">
        <f t="shared" si="137"/>
        <v>NA</v>
      </c>
      <c r="W2940">
        <v>5.4</v>
      </c>
    </row>
    <row r="2941" spans="17:23" x14ac:dyDescent="0.3">
      <c r="Q2941" t="s">
        <v>10592</v>
      </c>
      <c r="R2941">
        <v>8000000</v>
      </c>
      <c r="S2941">
        <v>4692814</v>
      </c>
      <c r="T2941">
        <f t="shared" si="138"/>
        <v>-3307186</v>
      </c>
      <c r="U2941" s="54" t="str">
        <f t="shared" si="136"/>
        <v>NA</v>
      </c>
      <c r="V2941" s="24">
        <f t="shared" si="137"/>
        <v>-3307186</v>
      </c>
      <c r="W2941">
        <v>5.0999999999999996</v>
      </c>
    </row>
    <row r="2942" spans="17:23" x14ac:dyDescent="0.3">
      <c r="Q2942" t="s">
        <v>10594</v>
      </c>
      <c r="R2942">
        <v>8000000</v>
      </c>
      <c r="S2942">
        <v>5018450</v>
      </c>
      <c r="T2942">
        <f t="shared" si="138"/>
        <v>-2981550</v>
      </c>
      <c r="U2942" s="54" t="str">
        <f t="shared" si="136"/>
        <v>NA</v>
      </c>
      <c r="V2942" s="24">
        <f t="shared" si="137"/>
        <v>-2981550</v>
      </c>
      <c r="W2942">
        <v>5.3</v>
      </c>
    </row>
    <row r="2943" spans="17:23" x14ac:dyDescent="0.3">
      <c r="Q2943" t="s">
        <v>10598</v>
      </c>
      <c r="R2943">
        <v>8000000</v>
      </c>
      <c r="S2943">
        <v>3442820</v>
      </c>
      <c r="T2943">
        <f t="shared" si="138"/>
        <v>-4557180</v>
      </c>
      <c r="U2943" s="54" t="str">
        <f t="shared" si="136"/>
        <v>NA</v>
      </c>
      <c r="V2943" s="24">
        <f t="shared" si="137"/>
        <v>-4557180</v>
      </c>
      <c r="W2943">
        <v>7.3</v>
      </c>
    </row>
    <row r="2944" spans="17:23" x14ac:dyDescent="0.3">
      <c r="Q2944" t="s">
        <v>10602</v>
      </c>
      <c r="R2944">
        <v>10000000</v>
      </c>
      <c r="S2944">
        <v>3205244</v>
      </c>
      <c r="T2944">
        <f t="shared" si="138"/>
        <v>-6794756</v>
      </c>
      <c r="U2944" s="54" t="str">
        <f t="shared" si="136"/>
        <v>NA</v>
      </c>
      <c r="V2944" s="24">
        <f t="shared" si="137"/>
        <v>-6794756</v>
      </c>
      <c r="W2944">
        <v>7.3</v>
      </c>
    </row>
    <row r="2945" spans="17:23" x14ac:dyDescent="0.3">
      <c r="Q2945" t="s">
        <v>10604</v>
      </c>
      <c r="R2945">
        <v>8000000</v>
      </c>
      <c r="S2945">
        <v>3076425</v>
      </c>
      <c r="T2945">
        <f t="shared" si="138"/>
        <v>-4923575</v>
      </c>
      <c r="U2945" s="54" t="str">
        <f t="shared" si="136"/>
        <v>NA</v>
      </c>
      <c r="V2945" s="24">
        <f t="shared" si="137"/>
        <v>-4923575</v>
      </c>
      <c r="W2945">
        <v>7.1</v>
      </c>
    </row>
    <row r="2946" spans="17:23" x14ac:dyDescent="0.3">
      <c r="Q2946" t="s">
        <v>10608</v>
      </c>
      <c r="R2946">
        <v>8000000</v>
      </c>
      <c r="S2946">
        <v>2275557</v>
      </c>
      <c r="T2946">
        <f t="shared" si="138"/>
        <v>-5724443</v>
      </c>
      <c r="U2946" s="54" t="str">
        <f t="shared" si="136"/>
        <v>NA</v>
      </c>
      <c r="V2946" s="24">
        <f t="shared" si="137"/>
        <v>-5724443</v>
      </c>
      <c r="W2946">
        <v>6</v>
      </c>
    </row>
    <row r="2947" spans="17:23" x14ac:dyDescent="0.3">
      <c r="Q2947" t="s">
        <v>10611</v>
      </c>
      <c r="R2947">
        <v>8000000</v>
      </c>
      <c r="S2947">
        <v>1789892</v>
      </c>
      <c r="T2947">
        <f t="shared" si="138"/>
        <v>-6210108</v>
      </c>
      <c r="U2947" s="54" t="str">
        <f t="shared" ref="U2947:U3010" si="139">IF(T2947&gt;0,T2947,"NA")</f>
        <v>NA</v>
      </c>
      <c r="V2947" s="24">
        <f t="shared" ref="V2947:V3010" si="140">IF(T2947&lt;0,T2947,"NA")</f>
        <v>-6210108</v>
      </c>
      <c r="W2947">
        <v>6.6</v>
      </c>
    </row>
    <row r="2948" spans="17:23" x14ac:dyDescent="0.3">
      <c r="Q2948" t="s">
        <v>10614</v>
      </c>
      <c r="R2948">
        <v>8000000</v>
      </c>
      <c r="S2948">
        <v>6350058</v>
      </c>
      <c r="T2948">
        <f t="shared" ref="T2948:T3011" si="141">S2948-R2948</f>
        <v>-1649942</v>
      </c>
      <c r="U2948" s="54" t="str">
        <f t="shared" si="139"/>
        <v>NA</v>
      </c>
      <c r="V2948" s="24">
        <f t="shared" si="140"/>
        <v>-1649942</v>
      </c>
      <c r="W2948">
        <v>7.2</v>
      </c>
    </row>
    <row r="2949" spans="17:23" x14ac:dyDescent="0.3">
      <c r="Q2949" t="s">
        <v>10617</v>
      </c>
      <c r="R2949">
        <v>7200000</v>
      </c>
      <c r="S2949">
        <v>1094798</v>
      </c>
      <c r="T2949">
        <f t="shared" si="141"/>
        <v>-6105202</v>
      </c>
      <c r="U2949" s="54" t="str">
        <f t="shared" si="139"/>
        <v>NA</v>
      </c>
      <c r="V2949" s="24">
        <f t="shared" si="140"/>
        <v>-6105202</v>
      </c>
      <c r="W2949">
        <v>7.2</v>
      </c>
    </row>
    <row r="2950" spans="17:23" x14ac:dyDescent="0.3">
      <c r="Q2950" t="s">
        <v>10620</v>
      </c>
      <c r="R2950">
        <v>8000000</v>
      </c>
      <c r="S2950">
        <v>1071240</v>
      </c>
      <c r="T2950">
        <f t="shared" si="141"/>
        <v>-6928760</v>
      </c>
      <c r="U2950" s="54" t="str">
        <f t="shared" si="139"/>
        <v>NA</v>
      </c>
      <c r="V2950" s="24">
        <f t="shared" si="140"/>
        <v>-6928760</v>
      </c>
      <c r="W2950">
        <v>6.9</v>
      </c>
    </row>
    <row r="2951" spans="17:23" x14ac:dyDescent="0.3">
      <c r="Q2951" t="s">
        <v>10623</v>
      </c>
      <c r="R2951">
        <v>8000000</v>
      </c>
      <c r="S2951">
        <v>532190</v>
      </c>
      <c r="T2951">
        <f t="shared" si="141"/>
        <v>-7467810</v>
      </c>
      <c r="U2951" s="54" t="str">
        <f t="shared" si="139"/>
        <v>NA</v>
      </c>
      <c r="V2951" s="24">
        <f t="shared" si="140"/>
        <v>-7467810</v>
      </c>
      <c r="W2951">
        <v>6.8</v>
      </c>
    </row>
    <row r="2952" spans="17:23" x14ac:dyDescent="0.3">
      <c r="Q2952" t="s">
        <v>10628</v>
      </c>
      <c r="R2952">
        <v>6500000</v>
      </c>
      <c r="S2952">
        <v>686383</v>
      </c>
      <c r="T2952">
        <f t="shared" si="141"/>
        <v>-5813617</v>
      </c>
      <c r="U2952" s="54" t="str">
        <f t="shared" si="139"/>
        <v>NA</v>
      </c>
      <c r="V2952" s="24">
        <f t="shared" si="140"/>
        <v>-5813617</v>
      </c>
      <c r="W2952">
        <v>7.7</v>
      </c>
    </row>
    <row r="2953" spans="17:23" x14ac:dyDescent="0.3">
      <c r="Q2953" t="s">
        <v>10634</v>
      </c>
      <c r="R2953">
        <v>8000000</v>
      </c>
      <c r="S2953">
        <v>16168741</v>
      </c>
      <c r="T2953">
        <f t="shared" si="141"/>
        <v>8168741</v>
      </c>
      <c r="U2953" s="54">
        <f t="shared" si="139"/>
        <v>8168741</v>
      </c>
      <c r="V2953" s="24" t="str">
        <f t="shared" si="140"/>
        <v>NA</v>
      </c>
      <c r="W2953">
        <v>7.4</v>
      </c>
    </row>
    <row r="2954" spans="17:23" x14ac:dyDescent="0.3">
      <c r="Q2954" t="s">
        <v>10639</v>
      </c>
      <c r="R2954">
        <v>8000000</v>
      </c>
      <c r="S2954">
        <v>568695</v>
      </c>
      <c r="T2954">
        <f t="shared" si="141"/>
        <v>-7431305</v>
      </c>
      <c r="U2954" s="54" t="str">
        <f t="shared" si="139"/>
        <v>NA</v>
      </c>
      <c r="V2954" s="24">
        <f t="shared" si="140"/>
        <v>-7431305</v>
      </c>
      <c r="W2954">
        <v>6.5</v>
      </c>
    </row>
    <row r="2955" spans="17:23" x14ac:dyDescent="0.3">
      <c r="Q2955" t="s">
        <v>10642</v>
      </c>
      <c r="R2955">
        <v>8000000</v>
      </c>
      <c r="S2955">
        <v>398420</v>
      </c>
      <c r="T2955">
        <f t="shared" si="141"/>
        <v>-7601580</v>
      </c>
      <c r="U2955" s="54" t="str">
        <f t="shared" si="139"/>
        <v>NA</v>
      </c>
      <c r="V2955" s="24">
        <f t="shared" si="140"/>
        <v>-7601580</v>
      </c>
      <c r="W2955">
        <v>6.4</v>
      </c>
    </row>
    <row r="2956" spans="17:23" x14ac:dyDescent="0.3">
      <c r="Q2956" t="s">
        <v>10647</v>
      </c>
      <c r="R2956">
        <v>8000000</v>
      </c>
      <c r="S2956">
        <v>336456</v>
      </c>
      <c r="T2956">
        <f t="shared" si="141"/>
        <v>-7663544</v>
      </c>
      <c r="U2956" s="54" t="str">
        <f t="shared" si="139"/>
        <v>NA</v>
      </c>
      <c r="V2956" s="24">
        <f t="shared" si="140"/>
        <v>-7663544</v>
      </c>
      <c r="W2956">
        <v>5.6</v>
      </c>
    </row>
    <row r="2957" spans="17:23" x14ac:dyDescent="0.3">
      <c r="Q2957" t="s">
        <v>10650</v>
      </c>
      <c r="R2957">
        <v>8000000</v>
      </c>
      <c r="S2957">
        <v>298110</v>
      </c>
      <c r="T2957">
        <f t="shared" si="141"/>
        <v>-7701890</v>
      </c>
      <c r="U2957" s="54" t="str">
        <f t="shared" si="139"/>
        <v>NA</v>
      </c>
      <c r="V2957" s="24">
        <f t="shared" si="140"/>
        <v>-7701890</v>
      </c>
      <c r="W2957">
        <v>6.8</v>
      </c>
    </row>
    <row r="2958" spans="17:23" x14ac:dyDescent="0.3">
      <c r="Q2958" t="s">
        <v>10655</v>
      </c>
      <c r="R2958">
        <v>8000000</v>
      </c>
      <c r="S2958">
        <v>127144</v>
      </c>
      <c r="T2958">
        <f t="shared" si="141"/>
        <v>-7872856</v>
      </c>
      <c r="U2958" s="54" t="str">
        <f t="shared" si="139"/>
        <v>NA</v>
      </c>
      <c r="V2958" s="24">
        <f t="shared" si="140"/>
        <v>-7872856</v>
      </c>
      <c r="W2958">
        <v>5.5</v>
      </c>
    </row>
    <row r="2959" spans="17:23" x14ac:dyDescent="0.3">
      <c r="Q2959" t="s">
        <v>10657</v>
      </c>
      <c r="R2959">
        <v>8000000</v>
      </c>
      <c r="S2959">
        <v>117190</v>
      </c>
      <c r="T2959">
        <f t="shared" si="141"/>
        <v>-7882810</v>
      </c>
      <c r="U2959" s="54" t="str">
        <f t="shared" si="139"/>
        <v>NA</v>
      </c>
      <c r="V2959" s="24">
        <f t="shared" si="140"/>
        <v>-7882810</v>
      </c>
      <c r="W2959">
        <v>6.9</v>
      </c>
    </row>
    <row r="2960" spans="17:23" x14ac:dyDescent="0.3">
      <c r="Q2960" t="s">
        <v>10660</v>
      </c>
      <c r="R2960">
        <v>8000000</v>
      </c>
      <c r="S2960">
        <v>108662</v>
      </c>
      <c r="T2960">
        <f t="shared" si="141"/>
        <v>-7891338</v>
      </c>
      <c r="U2960" s="54" t="str">
        <f t="shared" si="139"/>
        <v>NA</v>
      </c>
      <c r="V2960" s="24">
        <f t="shared" si="140"/>
        <v>-7891338</v>
      </c>
      <c r="W2960">
        <v>6</v>
      </c>
    </row>
    <row r="2961" spans="17:23" x14ac:dyDescent="0.3">
      <c r="Q2961" t="s">
        <v>10664</v>
      </c>
      <c r="R2961">
        <v>8000000</v>
      </c>
      <c r="S2961">
        <v>53481</v>
      </c>
      <c r="T2961">
        <f t="shared" si="141"/>
        <v>-7946519</v>
      </c>
      <c r="U2961" s="54" t="str">
        <f t="shared" si="139"/>
        <v>NA</v>
      </c>
      <c r="V2961" s="24">
        <f t="shared" si="140"/>
        <v>-7946519</v>
      </c>
      <c r="W2961">
        <v>6.4</v>
      </c>
    </row>
    <row r="2962" spans="17:23" x14ac:dyDescent="0.3">
      <c r="Q2962" t="s">
        <v>10667</v>
      </c>
      <c r="R2962">
        <v>50000000</v>
      </c>
      <c r="S2962">
        <v>23106</v>
      </c>
      <c r="T2962">
        <f t="shared" si="141"/>
        <v>-49976894</v>
      </c>
      <c r="U2962" s="54" t="str">
        <f t="shared" si="139"/>
        <v>NA</v>
      </c>
      <c r="V2962" s="24">
        <f t="shared" si="140"/>
        <v>-49976894</v>
      </c>
      <c r="W2962">
        <v>6.6</v>
      </c>
    </row>
    <row r="2963" spans="17:23" x14ac:dyDescent="0.3">
      <c r="Q2963" t="s">
        <v>10671</v>
      </c>
      <c r="R2963">
        <v>8000000</v>
      </c>
      <c r="S2963">
        <v>52961</v>
      </c>
      <c r="T2963">
        <f t="shared" si="141"/>
        <v>-7947039</v>
      </c>
      <c r="U2963" s="54" t="str">
        <f t="shared" si="139"/>
        <v>NA</v>
      </c>
      <c r="V2963" s="24">
        <f t="shared" si="140"/>
        <v>-7947039</v>
      </c>
      <c r="W2963">
        <v>5.3</v>
      </c>
    </row>
    <row r="2964" spans="17:23" x14ac:dyDescent="0.3">
      <c r="Q2964" t="s">
        <v>10677</v>
      </c>
      <c r="R2964">
        <v>1100000000</v>
      </c>
      <c r="S2964">
        <v>439162</v>
      </c>
      <c r="T2964">
        <f t="shared" si="141"/>
        <v>-1099560838</v>
      </c>
      <c r="U2964" s="54" t="str">
        <f t="shared" si="139"/>
        <v>NA</v>
      </c>
      <c r="V2964" s="24">
        <f t="shared" si="140"/>
        <v>-1099560838</v>
      </c>
      <c r="W2964">
        <v>8.1</v>
      </c>
    </row>
    <row r="2965" spans="17:23" x14ac:dyDescent="0.3">
      <c r="Q2965" t="s">
        <v>10682</v>
      </c>
      <c r="R2965">
        <v>7900000</v>
      </c>
      <c r="S2965">
        <v>671240</v>
      </c>
      <c r="T2965">
        <f t="shared" si="141"/>
        <v>-7228760</v>
      </c>
      <c r="U2965" s="54" t="str">
        <f t="shared" si="139"/>
        <v>NA</v>
      </c>
      <c r="V2965" s="24">
        <f t="shared" si="140"/>
        <v>-7228760</v>
      </c>
      <c r="W2965">
        <v>6.9</v>
      </c>
    </row>
    <row r="2966" spans="17:23" x14ac:dyDescent="0.3">
      <c r="Q2966" t="s">
        <v>10686</v>
      </c>
      <c r="R2966">
        <v>10000000</v>
      </c>
      <c r="S2966">
        <v>882290</v>
      </c>
      <c r="T2966">
        <f t="shared" si="141"/>
        <v>-9117710</v>
      </c>
      <c r="U2966" s="54" t="str">
        <f t="shared" si="139"/>
        <v>NA</v>
      </c>
      <c r="V2966" s="24">
        <f t="shared" si="140"/>
        <v>-9117710</v>
      </c>
      <c r="W2966">
        <v>6.5</v>
      </c>
    </row>
    <row r="2967" spans="17:23" x14ac:dyDescent="0.3">
      <c r="Q2967" t="s">
        <v>10690</v>
      </c>
      <c r="R2967">
        <v>7500000</v>
      </c>
      <c r="S2967">
        <v>106593296</v>
      </c>
      <c r="T2967">
        <f t="shared" si="141"/>
        <v>99093296</v>
      </c>
      <c r="U2967" s="54">
        <f t="shared" si="139"/>
        <v>99093296</v>
      </c>
      <c r="V2967" s="24" t="str">
        <f t="shared" si="140"/>
        <v>NA</v>
      </c>
      <c r="W2967">
        <v>7.4</v>
      </c>
    </row>
    <row r="2968" spans="17:23" x14ac:dyDescent="0.3">
      <c r="Q2968" t="s">
        <v>10694</v>
      </c>
      <c r="R2968">
        <v>7500000</v>
      </c>
      <c r="S2968">
        <v>43490057</v>
      </c>
      <c r="T2968">
        <f t="shared" si="141"/>
        <v>35990057</v>
      </c>
      <c r="U2968" s="54">
        <f t="shared" si="139"/>
        <v>35990057</v>
      </c>
      <c r="V2968" s="24" t="str">
        <f t="shared" si="140"/>
        <v>NA</v>
      </c>
      <c r="W2968">
        <v>6.9</v>
      </c>
    </row>
    <row r="2969" spans="17:23" x14ac:dyDescent="0.3">
      <c r="Q2969" t="s">
        <v>10696</v>
      </c>
      <c r="R2969">
        <v>7500000</v>
      </c>
      <c r="S2969">
        <v>32333860</v>
      </c>
      <c r="T2969">
        <f t="shared" si="141"/>
        <v>24833860</v>
      </c>
      <c r="U2969" s="54">
        <f t="shared" si="139"/>
        <v>24833860</v>
      </c>
      <c r="V2969" s="24" t="str">
        <f t="shared" si="140"/>
        <v>NA</v>
      </c>
      <c r="W2969">
        <v>6.7</v>
      </c>
    </row>
    <row r="2970" spans="17:23" x14ac:dyDescent="0.3">
      <c r="Q2970" t="s">
        <v>10702</v>
      </c>
      <c r="R2970">
        <v>6500000</v>
      </c>
      <c r="S2970">
        <v>24792061</v>
      </c>
      <c r="T2970">
        <f t="shared" si="141"/>
        <v>18292061</v>
      </c>
      <c r="U2970" s="54">
        <f t="shared" si="139"/>
        <v>18292061</v>
      </c>
      <c r="V2970" s="24" t="str">
        <f t="shared" si="140"/>
        <v>NA</v>
      </c>
      <c r="W2970">
        <v>7.6</v>
      </c>
    </row>
    <row r="2971" spans="17:23" x14ac:dyDescent="0.3">
      <c r="Q2971" t="s">
        <v>10705</v>
      </c>
      <c r="R2971">
        <v>10000000</v>
      </c>
      <c r="S2971">
        <v>17544812</v>
      </c>
      <c r="T2971">
        <f t="shared" si="141"/>
        <v>7544812</v>
      </c>
      <c r="U2971" s="54">
        <f t="shared" si="139"/>
        <v>7544812</v>
      </c>
      <c r="V2971" s="24" t="str">
        <f t="shared" si="140"/>
        <v>NA</v>
      </c>
      <c r="W2971">
        <v>5.4</v>
      </c>
    </row>
    <row r="2972" spans="17:23" x14ac:dyDescent="0.3">
      <c r="Q2972" t="s">
        <v>10709</v>
      </c>
      <c r="R2972">
        <v>4500000</v>
      </c>
      <c r="S2972">
        <v>12574715</v>
      </c>
      <c r="T2972">
        <f t="shared" si="141"/>
        <v>8074715</v>
      </c>
      <c r="U2972" s="54">
        <f t="shared" si="139"/>
        <v>8074715</v>
      </c>
      <c r="V2972" s="24" t="str">
        <f t="shared" si="140"/>
        <v>NA</v>
      </c>
      <c r="W2972">
        <v>7.3</v>
      </c>
    </row>
    <row r="2973" spans="17:23" x14ac:dyDescent="0.3">
      <c r="Q2973" t="s">
        <v>10712</v>
      </c>
      <c r="R2973">
        <v>7500000</v>
      </c>
      <c r="S2973">
        <v>5100000</v>
      </c>
      <c r="T2973">
        <f t="shared" si="141"/>
        <v>-2400000</v>
      </c>
      <c r="U2973" s="54" t="str">
        <f t="shared" si="139"/>
        <v>NA</v>
      </c>
      <c r="V2973" s="24">
        <f t="shared" si="140"/>
        <v>-2400000</v>
      </c>
      <c r="W2973">
        <v>6</v>
      </c>
    </row>
    <row r="2974" spans="17:23" x14ac:dyDescent="0.3">
      <c r="Q2974" t="s">
        <v>10716</v>
      </c>
      <c r="R2974">
        <v>7500000</v>
      </c>
      <c r="S2974">
        <v>10460089</v>
      </c>
      <c r="T2974">
        <f t="shared" si="141"/>
        <v>2960089</v>
      </c>
      <c r="U2974" s="54">
        <f t="shared" si="139"/>
        <v>2960089</v>
      </c>
      <c r="V2974" s="24" t="str">
        <f t="shared" si="140"/>
        <v>NA</v>
      </c>
      <c r="W2974">
        <v>7.2</v>
      </c>
    </row>
    <row r="2975" spans="17:23" x14ac:dyDescent="0.3">
      <c r="Q2975" t="s">
        <v>10718</v>
      </c>
      <c r="R2975">
        <v>7500000</v>
      </c>
      <c r="S2975">
        <v>4239767</v>
      </c>
      <c r="T2975">
        <f t="shared" si="141"/>
        <v>-3260233</v>
      </c>
      <c r="U2975" s="54" t="str">
        <f t="shared" si="139"/>
        <v>NA</v>
      </c>
      <c r="V2975" s="24">
        <f t="shared" si="140"/>
        <v>-3260233</v>
      </c>
      <c r="W2975">
        <v>6</v>
      </c>
    </row>
    <row r="2976" spans="17:23" x14ac:dyDescent="0.3">
      <c r="Q2976" t="s">
        <v>10722</v>
      </c>
      <c r="R2976">
        <v>7500000</v>
      </c>
      <c r="S2976">
        <v>4131640</v>
      </c>
      <c r="T2976">
        <f t="shared" si="141"/>
        <v>-3368360</v>
      </c>
      <c r="U2976" s="54" t="str">
        <f t="shared" si="139"/>
        <v>NA</v>
      </c>
      <c r="V2976" s="24">
        <f t="shared" si="140"/>
        <v>-3368360</v>
      </c>
      <c r="W2976">
        <v>3.1</v>
      </c>
    </row>
    <row r="2977" spans="17:23" x14ac:dyDescent="0.3">
      <c r="Q2977" t="s">
        <v>10726</v>
      </c>
      <c r="R2977">
        <v>7500000</v>
      </c>
      <c r="S2977">
        <v>3347439</v>
      </c>
      <c r="T2977">
        <f t="shared" si="141"/>
        <v>-4152561</v>
      </c>
      <c r="U2977" s="54" t="str">
        <f t="shared" si="139"/>
        <v>NA</v>
      </c>
      <c r="V2977" s="24">
        <f t="shared" si="140"/>
        <v>-4152561</v>
      </c>
      <c r="W2977">
        <v>6.9</v>
      </c>
    </row>
    <row r="2978" spans="17:23" x14ac:dyDescent="0.3">
      <c r="Q2978" t="s">
        <v>10730</v>
      </c>
      <c r="R2978">
        <v>8000000</v>
      </c>
      <c r="S2978">
        <v>10814185</v>
      </c>
      <c r="T2978">
        <f t="shared" si="141"/>
        <v>2814185</v>
      </c>
      <c r="U2978" s="54">
        <f t="shared" si="139"/>
        <v>2814185</v>
      </c>
      <c r="V2978" s="24" t="str">
        <f t="shared" si="140"/>
        <v>NA</v>
      </c>
      <c r="W2978">
        <v>6.2</v>
      </c>
    </row>
    <row r="2979" spans="17:23" x14ac:dyDescent="0.3">
      <c r="Q2979" t="s">
        <v>10732</v>
      </c>
      <c r="R2979">
        <v>50000000</v>
      </c>
      <c r="S2979">
        <v>206400</v>
      </c>
      <c r="T2979">
        <f t="shared" si="141"/>
        <v>-49793600</v>
      </c>
      <c r="U2979" s="54" t="str">
        <f t="shared" si="139"/>
        <v>NA</v>
      </c>
      <c r="V2979" s="24">
        <f t="shared" si="140"/>
        <v>-49793600</v>
      </c>
      <c r="W2979">
        <v>6.9</v>
      </c>
    </row>
    <row r="2980" spans="17:23" x14ac:dyDescent="0.3">
      <c r="Q2980" t="s">
        <v>10738</v>
      </c>
      <c r="R2980">
        <v>7500000</v>
      </c>
      <c r="S2980">
        <v>197148</v>
      </c>
      <c r="T2980">
        <f t="shared" si="141"/>
        <v>-7302852</v>
      </c>
      <c r="U2980" s="54" t="str">
        <f t="shared" si="139"/>
        <v>NA</v>
      </c>
      <c r="V2980" s="24">
        <f t="shared" si="140"/>
        <v>-7302852</v>
      </c>
      <c r="W2980">
        <v>6.3</v>
      </c>
    </row>
    <row r="2981" spans="17:23" x14ac:dyDescent="0.3">
      <c r="Q2981" t="s">
        <v>10741</v>
      </c>
      <c r="R2981">
        <v>8000000</v>
      </c>
      <c r="S2981">
        <v>3014541</v>
      </c>
      <c r="T2981">
        <f t="shared" si="141"/>
        <v>-4985459</v>
      </c>
      <c r="U2981" s="54" t="str">
        <f t="shared" si="139"/>
        <v>NA</v>
      </c>
      <c r="V2981" s="24">
        <f t="shared" si="140"/>
        <v>-4985459</v>
      </c>
      <c r="W2981">
        <v>6.7</v>
      </c>
    </row>
    <row r="2982" spans="17:23" x14ac:dyDescent="0.3">
      <c r="Q2982" t="s">
        <v>10745</v>
      </c>
      <c r="R2982">
        <v>6000000</v>
      </c>
      <c r="S2982">
        <v>872643</v>
      </c>
      <c r="T2982">
        <f t="shared" si="141"/>
        <v>-5127357</v>
      </c>
      <c r="U2982" s="54" t="str">
        <f t="shared" si="139"/>
        <v>NA</v>
      </c>
      <c r="V2982" s="24">
        <f t="shared" si="140"/>
        <v>-5127357</v>
      </c>
      <c r="W2982">
        <v>5.4</v>
      </c>
    </row>
    <row r="2983" spans="17:23" x14ac:dyDescent="0.3">
      <c r="Q2983" t="s">
        <v>10751</v>
      </c>
      <c r="R2983">
        <v>7300000</v>
      </c>
      <c r="S2983">
        <v>4443403</v>
      </c>
      <c r="T2983">
        <f t="shared" si="141"/>
        <v>-2856597</v>
      </c>
      <c r="U2983" s="54" t="str">
        <f t="shared" si="139"/>
        <v>NA</v>
      </c>
      <c r="V2983" s="24">
        <f t="shared" si="140"/>
        <v>-2856597</v>
      </c>
      <c r="W2983">
        <v>8</v>
      </c>
    </row>
    <row r="2984" spans="17:23" x14ac:dyDescent="0.3">
      <c r="Q2984" t="s">
        <v>10755</v>
      </c>
      <c r="R2984">
        <v>7000000</v>
      </c>
      <c r="S2984">
        <v>1330827</v>
      </c>
      <c r="T2984">
        <f t="shared" si="141"/>
        <v>-5669173</v>
      </c>
      <c r="U2984" s="54" t="str">
        <f t="shared" si="139"/>
        <v>NA</v>
      </c>
      <c r="V2984" s="24">
        <f t="shared" si="140"/>
        <v>-5669173</v>
      </c>
      <c r="W2984">
        <v>7</v>
      </c>
    </row>
    <row r="2985" spans="17:23" x14ac:dyDescent="0.3">
      <c r="Q2985" t="s">
        <v>10758</v>
      </c>
      <c r="R2985">
        <v>7300000</v>
      </c>
      <c r="S2985">
        <v>1818681</v>
      </c>
      <c r="T2985">
        <f t="shared" si="141"/>
        <v>-5481319</v>
      </c>
      <c r="U2985" s="54" t="str">
        <f t="shared" si="139"/>
        <v>NA</v>
      </c>
      <c r="V2985" s="24">
        <f t="shared" si="140"/>
        <v>-5481319</v>
      </c>
      <c r="W2985">
        <v>7.2</v>
      </c>
    </row>
    <row r="2986" spans="17:23" x14ac:dyDescent="0.3">
      <c r="Q2986" t="s">
        <v>10761</v>
      </c>
      <c r="R2986">
        <v>7500000</v>
      </c>
      <c r="S2986">
        <v>12610552</v>
      </c>
      <c r="T2986">
        <f t="shared" si="141"/>
        <v>5110552</v>
      </c>
      <c r="U2986" s="54">
        <f t="shared" si="139"/>
        <v>5110552</v>
      </c>
      <c r="V2986" s="24" t="str">
        <f t="shared" si="140"/>
        <v>NA</v>
      </c>
      <c r="W2986">
        <v>3.5</v>
      </c>
    </row>
    <row r="2987" spans="17:23" x14ac:dyDescent="0.3">
      <c r="Q2987" t="s">
        <v>10766</v>
      </c>
      <c r="R2987">
        <v>7500000</v>
      </c>
      <c r="S2987">
        <v>143492840</v>
      </c>
      <c r="T2987">
        <f t="shared" si="141"/>
        <v>135992840</v>
      </c>
      <c r="U2987" s="54">
        <f t="shared" si="139"/>
        <v>135992840</v>
      </c>
      <c r="V2987" s="24" t="str">
        <f t="shared" si="140"/>
        <v>NA</v>
      </c>
      <c r="W2987">
        <v>7.5</v>
      </c>
    </row>
    <row r="2988" spans="17:23" x14ac:dyDescent="0.3">
      <c r="Q2988" t="s">
        <v>10768</v>
      </c>
      <c r="R2988">
        <v>7200000</v>
      </c>
      <c r="S2988">
        <v>43800000</v>
      </c>
      <c r="T2988">
        <f t="shared" si="141"/>
        <v>36600000</v>
      </c>
      <c r="U2988" s="54">
        <f t="shared" si="139"/>
        <v>36600000</v>
      </c>
      <c r="V2988" s="24" t="str">
        <f t="shared" si="140"/>
        <v>NA</v>
      </c>
      <c r="W2988">
        <v>6.7</v>
      </c>
    </row>
    <row r="2989" spans="17:23" x14ac:dyDescent="0.3">
      <c r="Q2989" t="s">
        <v>10773</v>
      </c>
      <c r="R2989">
        <v>6000000</v>
      </c>
      <c r="S2989">
        <v>134821952</v>
      </c>
      <c r="T2989">
        <f t="shared" si="141"/>
        <v>128821952</v>
      </c>
      <c r="U2989" s="54">
        <f t="shared" si="139"/>
        <v>128821952</v>
      </c>
      <c r="V2989" s="24" t="str">
        <f t="shared" si="140"/>
        <v>NA</v>
      </c>
      <c r="W2989">
        <v>9.1999999999999993</v>
      </c>
    </row>
    <row r="2990" spans="17:23" x14ac:dyDescent="0.3">
      <c r="Q2990" t="s">
        <v>10775</v>
      </c>
      <c r="R2990">
        <v>4000000</v>
      </c>
      <c r="S2990">
        <v>94900000</v>
      </c>
      <c r="T2990">
        <f t="shared" si="141"/>
        <v>90900000</v>
      </c>
      <c r="U2990" s="54">
        <f t="shared" si="139"/>
        <v>90900000</v>
      </c>
      <c r="V2990" s="24" t="str">
        <f t="shared" si="140"/>
        <v>NA</v>
      </c>
      <c r="W2990">
        <v>6.1</v>
      </c>
    </row>
    <row r="2991" spans="17:23" x14ac:dyDescent="0.3">
      <c r="Q2991" t="s">
        <v>10779</v>
      </c>
      <c r="R2991">
        <v>7500000</v>
      </c>
      <c r="S2991">
        <v>32391374</v>
      </c>
      <c r="T2991">
        <f t="shared" si="141"/>
        <v>24891374</v>
      </c>
      <c r="U2991" s="54">
        <f t="shared" si="139"/>
        <v>24891374</v>
      </c>
      <c r="V2991" s="24" t="str">
        <f t="shared" si="140"/>
        <v>NA</v>
      </c>
      <c r="W2991">
        <v>7.7</v>
      </c>
    </row>
    <row r="2992" spans="17:23" x14ac:dyDescent="0.3">
      <c r="Q2992" t="s">
        <v>10781</v>
      </c>
      <c r="R2992">
        <v>7000000</v>
      </c>
      <c r="S2992">
        <v>40158000</v>
      </c>
      <c r="T2992">
        <f t="shared" si="141"/>
        <v>33158000</v>
      </c>
      <c r="U2992" s="54">
        <f t="shared" si="139"/>
        <v>33158000</v>
      </c>
      <c r="V2992" s="24" t="str">
        <f t="shared" si="140"/>
        <v>NA</v>
      </c>
      <c r="W2992">
        <v>7.6</v>
      </c>
    </row>
    <row r="2993" spans="17:23" x14ac:dyDescent="0.3">
      <c r="Q2993" t="s">
        <v>10785</v>
      </c>
      <c r="R2993">
        <v>7000000</v>
      </c>
      <c r="S2993">
        <v>113709992</v>
      </c>
      <c r="T2993">
        <f t="shared" si="141"/>
        <v>106709992</v>
      </c>
      <c r="U2993" s="54">
        <f t="shared" si="139"/>
        <v>106709992</v>
      </c>
      <c r="V2993" s="24" t="str">
        <f t="shared" si="140"/>
        <v>NA</v>
      </c>
      <c r="W2993">
        <v>6.1</v>
      </c>
    </row>
    <row r="2994" spans="17:23" x14ac:dyDescent="0.3">
      <c r="Q2994" t="s">
        <v>10787</v>
      </c>
      <c r="R2994">
        <v>11000000</v>
      </c>
      <c r="S2994">
        <v>32131483</v>
      </c>
      <c r="T2994">
        <f t="shared" si="141"/>
        <v>21131483</v>
      </c>
      <c r="U2994" s="54">
        <f t="shared" si="139"/>
        <v>21131483</v>
      </c>
      <c r="V2994" s="24" t="str">
        <f t="shared" si="140"/>
        <v>NA</v>
      </c>
      <c r="W2994">
        <v>4.9000000000000004</v>
      </c>
    </row>
    <row r="2995" spans="17:23" x14ac:dyDescent="0.3">
      <c r="Q2995" t="s">
        <v>10791</v>
      </c>
      <c r="R2995">
        <v>7000000</v>
      </c>
      <c r="S2995">
        <v>35400000</v>
      </c>
      <c r="T2995">
        <f t="shared" si="141"/>
        <v>28400000</v>
      </c>
      <c r="U2995" s="54">
        <f t="shared" si="139"/>
        <v>28400000</v>
      </c>
      <c r="V2995" s="24" t="str">
        <f t="shared" si="140"/>
        <v>NA</v>
      </c>
      <c r="W2995">
        <v>6.8</v>
      </c>
    </row>
    <row r="2996" spans="17:23" x14ac:dyDescent="0.3">
      <c r="Q2996" t="s">
        <v>10794</v>
      </c>
      <c r="R2996">
        <v>5000000</v>
      </c>
      <c r="S2996">
        <v>34099640</v>
      </c>
      <c r="T2996">
        <f t="shared" si="141"/>
        <v>29099640</v>
      </c>
      <c r="U2996" s="54">
        <f t="shared" si="139"/>
        <v>29099640</v>
      </c>
      <c r="V2996" s="24" t="str">
        <f t="shared" si="140"/>
        <v>NA</v>
      </c>
      <c r="W2996">
        <v>7</v>
      </c>
    </row>
    <row r="2997" spans="17:23" x14ac:dyDescent="0.3">
      <c r="Q2997" t="s">
        <v>10797</v>
      </c>
      <c r="R2997">
        <v>6600000</v>
      </c>
      <c r="S2997">
        <v>37295394</v>
      </c>
      <c r="T2997">
        <f t="shared" si="141"/>
        <v>30695394</v>
      </c>
      <c r="U2997" s="54">
        <f t="shared" si="139"/>
        <v>30695394</v>
      </c>
      <c r="V2997" s="24" t="str">
        <f t="shared" si="140"/>
        <v>NA</v>
      </c>
      <c r="W2997">
        <v>5.7</v>
      </c>
    </row>
    <row r="2998" spans="17:23" x14ac:dyDescent="0.3">
      <c r="Q2998" t="s">
        <v>10799</v>
      </c>
      <c r="R2998">
        <v>7500000</v>
      </c>
      <c r="S2998">
        <v>31501218</v>
      </c>
      <c r="T2998">
        <f t="shared" si="141"/>
        <v>24001218</v>
      </c>
      <c r="U2998" s="54">
        <f t="shared" si="139"/>
        <v>24001218</v>
      </c>
      <c r="V2998" s="24" t="str">
        <f t="shared" si="140"/>
        <v>NA</v>
      </c>
      <c r="W2998">
        <v>7.5</v>
      </c>
    </row>
    <row r="2999" spans="17:23" x14ac:dyDescent="0.3">
      <c r="Q2999" t="s">
        <v>10801</v>
      </c>
      <c r="R2999">
        <v>7000000</v>
      </c>
      <c r="S2999">
        <v>28747570</v>
      </c>
      <c r="T2999">
        <f t="shared" si="141"/>
        <v>21747570</v>
      </c>
      <c r="U2999" s="54">
        <f t="shared" si="139"/>
        <v>21747570</v>
      </c>
      <c r="V2999" s="24" t="str">
        <f t="shared" si="140"/>
        <v>NA</v>
      </c>
      <c r="W2999">
        <v>7.4</v>
      </c>
    </row>
    <row r="3000" spans="17:23" x14ac:dyDescent="0.3">
      <c r="Q3000" t="s">
        <v>10805</v>
      </c>
      <c r="R3000">
        <v>7000000</v>
      </c>
      <c r="S3000">
        <v>25625110</v>
      </c>
      <c r="T3000">
        <f t="shared" si="141"/>
        <v>18625110</v>
      </c>
      <c r="U3000" s="54">
        <f t="shared" si="139"/>
        <v>18625110</v>
      </c>
      <c r="V3000" s="24" t="str">
        <f t="shared" si="140"/>
        <v>NA</v>
      </c>
      <c r="W3000">
        <v>7.2</v>
      </c>
    </row>
    <row r="3001" spans="17:23" x14ac:dyDescent="0.3">
      <c r="Q3001" t="s">
        <v>10807</v>
      </c>
      <c r="R3001">
        <v>9000000</v>
      </c>
      <c r="S3001">
        <v>25000000</v>
      </c>
      <c r="T3001">
        <f t="shared" si="141"/>
        <v>16000000</v>
      </c>
      <c r="U3001" s="54">
        <f t="shared" si="139"/>
        <v>16000000</v>
      </c>
      <c r="V3001" s="24" t="str">
        <f t="shared" si="140"/>
        <v>NA</v>
      </c>
      <c r="W3001">
        <v>6.8</v>
      </c>
    </row>
    <row r="3002" spans="17:23" x14ac:dyDescent="0.3">
      <c r="Q3002" t="s">
        <v>10812</v>
      </c>
      <c r="R3002">
        <v>13000000</v>
      </c>
      <c r="S3002">
        <v>21000000</v>
      </c>
      <c r="T3002">
        <f t="shared" si="141"/>
        <v>8000000</v>
      </c>
      <c r="U3002" s="54">
        <f t="shared" si="139"/>
        <v>8000000</v>
      </c>
      <c r="V3002" s="24" t="str">
        <f t="shared" si="140"/>
        <v>NA</v>
      </c>
      <c r="W3002">
        <v>6.8</v>
      </c>
    </row>
    <row r="3003" spans="17:23" x14ac:dyDescent="0.3">
      <c r="Q3003" t="s">
        <v>10815</v>
      </c>
      <c r="R3003">
        <v>7000000</v>
      </c>
      <c r="S3003">
        <v>20257000</v>
      </c>
      <c r="T3003">
        <f t="shared" si="141"/>
        <v>13257000</v>
      </c>
      <c r="U3003" s="54">
        <f t="shared" si="139"/>
        <v>13257000</v>
      </c>
      <c r="V3003" s="24" t="str">
        <f t="shared" si="140"/>
        <v>NA</v>
      </c>
      <c r="W3003">
        <v>5.2</v>
      </c>
    </row>
    <row r="3004" spans="17:23" x14ac:dyDescent="0.3">
      <c r="Q3004" t="s">
        <v>10817</v>
      </c>
      <c r="R3004">
        <v>3500000</v>
      </c>
      <c r="S3004">
        <v>26005908</v>
      </c>
      <c r="T3004">
        <f t="shared" si="141"/>
        <v>22505908</v>
      </c>
      <c r="U3004" s="54">
        <f t="shared" si="139"/>
        <v>22505908</v>
      </c>
      <c r="V3004" s="24" t="str">
        <f t="shared" si="140"/>
        <v>NA</v>
      </c>
      <c r="W3004">
        <v>7.2</v>
      </c>
    </row>
    <row r="3005" spans="17:23" x14ac:dyDescent="0.3">
      <c r="Q3005" t="s">
        <v>10822</v>
      </c>
      <c r="R3005">
        <v>7000000</v>
      </c>
      <c r="S3005">
        <v>15818967</v>
      </c>
      <c r="T3005">
        <f t="shared" si="141"/>
        <v>8818967</v>
      </c>
      <c r="U3005" s="54">
        <f t="shared" si="139"/>
        <v>8818967</v>
      </c>
      <c r="V3005" s="24" t="str">
        <f t="shared" si="140"/>
        <v>NA</v>
      </c>
      <c r="W3005">
        <v>4</v>
      </c>
    </row>
    <row r="3006" spans="17:23" x14ac:dyDescent="0.3">
      <c r="Q3006" t="s">
        <v>10827</v>
      </c>
      <c r="R3006">
        <v>7000000</v>
      </c>
      <c r="S3006">
        <v>14891000</v>
      </c>
      <c r="T3006">
        <f t="shared" si="141"/>
        <v>7891000</v>
      </c>
      <c r="U3006" s="54">
        <f t="shared" si="139"/>
        <v>7891000</v>
      </c>
      <c r="V3006" s="24" t="str">
        <f t="shared" si="140"/>
        <v>NA</v>
      </c>
      <c r="W3006">
        <v>6.8</v>
      </c>
    </row>
    <row r="3007" spans="17:23" x14ac:dyDescent="0.3">
      <c r="Q3007" t="s">
        <v>10830</v>
      </c>
      <c r="R3007">
        <v>7000000</v>
      </c>
      <c r="S3007">
        <v>16901126</v>
      </c>
      <c r="T3007">
        <f t="shared" si="141"/>
        <v>9901126</v>
      </c>
      <c r="U3007" s="54">
        <f t="shared" si="139"/>
        <v>9901126</v>
      </c>
      <c r="V3007" s="24" t="str">
        <f t="shared" si="140"/>
        <v>NA</v>
      </c>
      <c r="W3007">
        <v>6.9</v>
      </c>
    </row>
    <row r="3008" spans="17:23" x14ac:dyDescent="0.3">
      <c r="Q3008" t="s">
        <v>10833</v>
      </c>
      <c r="R3008">
        <v>7000000</v>
      </c>
      <c r="S3008">
        <v>17474107</v>
      </c>
      <c r="T3008">
        <f t="shared" si="141"/>
        <v>10474107</v>
      </c>
      <c r="U3008" s="54">
        <f t="shared" si="139"/>
        <v>10474107</v>
      </c>
      <c r="V3008" s="24" t="str">
        <f t="shared" si="140"/>
        <v>NA</v>
      </c>
      <c r="W3008">
        <v>7.3</v>
      </c>
    </row>
    <row r="3009" spans="17:23" x14ac:dyDescent="0.3">
      <c r="Q3009" t="s">
        <v>10836</v>
      </c>
      <c r="R3009">
        <v>7000000</v>
      </c>
      <c r="S3009">
        <v>14003141</v>
      </c>
      <c r="T3009">
        <f t="shared" si="141"/>
        <v>7003141</v>
      </c>
      <c r="U3009" s="54">
        <f t="shared" si="139"/>
        <v>7003141</v>
      </c>
      <c r="V3009" s="24" t="str">
        <f t="shared" si="140"/>
        <v>NA</v>
      </c>
      <c r="W3009">
        <v>6.1</v>
      </c>
    </row>
    <row r="3010" spans="17:23" x14ac:dyDescent="0.3">
      <c r="Q3010" t="s">
        <v>10838</v>
      </c>
      <c r="R3010">
        <v>7000000</v>
      </c>
      <c r="S3010">
        <v>12583510</v>
      </c>
      <c r="T3010">
        <f t="shared" si="141"/>
        <v>5583510</v>
      </c>
      <c r="U3010" s="54">
        <f t="shared" si="139"/>
        <v>5583510</v>
      </c>
      <c r="V3010" s="24" t="str">
        <f t="shared" si="140"/>
        <v>NA</v>
      </c>
      <c r="W3010">
        <v>6</v>
      </c>
    </row>
    <row r="3011" spans="17:23" x14ac:dyDescent="0.3">
      <c r="Q3011" t="s">
        <v>10842</v>
      </c>
      <c r="R3011">
        <v>7000000</v>
      </c>
      <c r="S3011">
        <v>9190525</v>
      </c>
      <c r="T3011">
        <f t="shared" si="141"/>
        <v>2190525</v>
      </c>
      <c r="U3011" s="54">
        <f t="shared" ref="U3011:U3074" si="142">IF(T3011&gt;0,T3011,"NA")</f>
        <v>2190525</v>
      </c>
      <c r="V3011" s="24" t="str">
        <f t="shared" ref="V3011:V3074" si="143">IF(T3011&lt;0,T3011,"NA")</f>
        <v>NA</v>
      </c>
      <c r="W3011">
        <v>7</v>
      </c>
    </row>
    <row r="3012" spans="17:23" x14ac:dyDescent="0.3">
      <c r="Q3012" t="s">
        <v>10846</v>
      </c>
      <c r="R3012">
        <v>7500000</v>
      </c>
      <c r="S3012">
        <v>9176553</v>
      </c>
      <c r="T3012">
        <f t="shared" ref="T3012:T3075" si="144">S3012-R3012</f>
        <v>1676553</v>
      </c>
      <c r="U3012" s="54">
        <f t="shared" si="142"/>
        <v>1676553</v>
      </c>
      <c r="V3012" s="24" t="str">
        <f t="shared" si="143"/>
        <v>NA</v>
      </c>
      <c r="W3012">
        <v>7.1</v>
      </c>
    </row>
    <row r="3013" spans="17:23" x14ac:dyDescent="0.3">
      <c r="Q3013" t="s">
        <v>10849</v>
      </c>
      <c r="R3013">
        <v>7000000</v>
      </c>
      <c r="S3013">
        <v>9094451</v>
      </c>
      <c r="T3013">
        <f t="shared" si="144"/>
        <v>2094451</v>
      </c>
      <c r="U3013" s="54">
        <f t="shared" si="142"/>
        <v>2094451</v>
      </c>
      <c r="V3013" s="24" t="str">
        <f t="shared" si="143"/>
        <v>NA</v>
      </c>
      <c r="W3013">
        <v>6.2</v>
      </c>
    </row>
    <row r="3014" spans="17:23" x14ac:dyDescent="0.3">
      <c r="Q3014" t="s">
        <v>10851</v>
      </c>
      <c r="R3014">
        <v>7000000</v>
      </c>
      <c r="S3014">
        <v>14612840</v>
      </c>
      <c r="T3014">
        <f t="shared" si="144"/>
        <v>7612840</v>
      </c>
      <c r="U3014" s="54">
        <f t="shared" si="142"/>
        <v>7612840</v>
      </c>
      <c r="V3014" s="24" t="str">
        <f t="shared" si="143"/>
        <v>NA</v>
      </c>
      <c r="W3014">
        <v>6.9</v>
      </c>
    </row>
    <row r="3015" spans="17:23" x14ac:dyDescent="0.3">
      <c r="Q3015" t="s">
        <v>10854</v>
      </c>
      <c r="R3015">
        <v>7000000</v>
      </c>
      <c r="S3015">
        <v>9166863</v>
      </c>
      <c r="T3015">
        <f t="shared" si="144"/>
        <v>2166863</v>
      </c>
      <c r="U3015" s="54">
        <f t="shared" si="142"/>
        <v>2166863</v>
      </c>
      <c r="V3015" s="24" t="str">
        <f t="shared" si="143"/>
        <v>NA</v>
      </c>
      <c r="W3015">
        <v>7.6</v>
      </c>
    </row>
    <row r="3016" spans="17:23" x14ac:dyDescent="0.3">
      <c r="Q3016" t="s">
        <v>10858</v>
      </c>
      <c r="R3016">
        <v>7000000</v>
      </c>
      <c r="S3016">
        <v>8373585</v>
      </c>
      <c r="T3016">
        <f t="shared" si="144"/>
        <v>1373585</v>
      </c>
      <c r="U3016" s="54">
        <f t="shared" si="142"/>
        <v>1373585</v>
      </c>
      <c r="V3016" s="24" t="str">
        <f t="shared" si="143"/>
        <v>NA</v>
      </c>
      <c r="W3016">
        <v>7.6</v>
      </c>
    </row>
    <row r="3017" spans="17:23" x14ac:dyDescent="0.3">
      <c r="Q3017" t="s">
        <v>10861</v>
      </c>
      <c r="R3017">
        <v>7000000</v>
      </c>
      <c r="S3017">
        <v>7292175</v>
      </c>
      <c r="T3017">
        <f t="shared" si="144"/>
        <v>292175</v>
      </c>
      <c r="U3017" s="54">
        <f t="shared" si="142"/>
        <v>292175</v>
      </c>
      <c r="V3017" s="24" t="str">
        <f t="shared" si="143"/>
        <v>NA</v>
      </c>
      <c r="W3017">
        <v>6.4</v>
      </c>
    </row>
    <row r="3018" spans="17:23" x14ac:dyDescent="0.3">
      <c r="Q3018" t="s">
        <v>10865</v>
      </c>
      <c r="R3018">
        <v>7000000</v>
      </c>
      <c r="S3018">
        <v>6601079</v>
      </c>
      <c r="T3018">
        <f t="shared" si="144"/>
        <v>-398921</v>
      </c>
      <c r="U3018" s="54" t="str">
        <f t="shared" si="142"/>
        <v>NA</v>
      </c>
      <c r="V3018" s="24">
        <f t="shared" si="143"/>
        <v>-398921</v>
      </c>
      <c r="W3018">
        <v>6.2</v>
      </c>
    </row>
    <row r="3019" spans="17:23" x14ac:dyDescent="0.3">
      <c r="Q3019" t="s">
        <v>10869</v>
      </c>
      <c r="R3019">
        <v>6000000</v>
      </c>
      <c r="S3019">
        <v>6165429</v>
      </c>
      <c r="T3019">
        <f t="shared" si="144"/>
        <v>165429</v>
      </c>
      <c r="U3019" s="54">
        <f t="shared" si="142"/>
        <v>165429</v>
      </c>
      <c r="V3019" s="24" t="str">
        <f t="shared" si="143"/>
        <v>NA</v>
      </c>
      <c r="W3019">
        <v>7.5</v>
      </c>
    </row>
    <row r="3020" spans="17:23" x14ac:dyDescent="0.3">
      <c r="Q3020" t="s">
        <v>10873</v>
      </c>
      <c r="R3020">
        <v>7000000</v>
      </c>
      <c r="S3020">
        <v>5694308</v>
      </c>
      <c r="T3020">
        <f t="shared" si="144"/>
        <v>-1305692</v>
      </c>
      <c r="U3020" s="54" t="str">
        <f t="shared" si="142"/>
        <v>NA</v>
      </c>
      <c r="V3020" s="24">
        <f t="shared" si="143"/>
        <v>-1305692</v>
      </c>
      <c r="W3020">
        <v>2</v>
      </c>
    </row>
    <row r="3021" spans="17:23" x14ac:dyDescent="0.3">
      <c r="Q3021" t="s">
        <v>10876</v>
      </c>
      <c r="R3021">
        <v>7000000</v>
      </c>
      <c r="S3021">
        <v>5430822</v>
      </c>
      <c r="T3021">
        <f t="shared" si="144"/>
        <v>-1569178</v>
      </c>
      <c r="U3021" s="54" t="str">
        <f t="shared" si="142"/>
        <v>NA</v>
      </c>
      <c r="V3021" s="24">
        <f t="shared" si="143"/>
        <v>-1569178</v>
      </c>
      <c r="W3021">
        <v>6.2</v>
      </c>
    </row>
    <row r="3022" spans="17:23" x14ac:dyDescent="0.3">
      <c r="Q3022" t="s">
        <v>10881</v>
      </c>
      <c r="R3022">
        <v>7000000</v>
      </c>
      <c r="S3022">
        <v>4720371</v>
      </c>
      <c r="T3022">
        <f t="shared" si="144"/>
        <v>-2279629</v>
      </c>
      <c r="U3022" s="54" t="str">
        <f t="shared" si="142"/>
        <v>NA</v>
      </c>
      <c r="V3022" s="24">
        <f t="shared" si="143"/>
        <v>-2279629</v>
      </c>
      <c r="W3022">
        <v>6.5</v>
      </c>
    </row>
    <row r="3023" spans="17:23" x14ac:dyDescent="0.3">
      <c r="Q3023" t="s">
        <v>10886</v>
      </c>
      <c r="R3023">
        <v>7000000</v>
      </c>
      <c r="S3023">
        <v>2921738</v>
      </c>
      <c r="T3023">
        <f t="shared" si="144"/>
        <v>-4078262</v>
      </c>
      <c r="U3023" s="54" t="str">
        <f t="shared" si="142"/>
        <v>NA</v>
      </c>
      <c r="V3023" s="24">
        <f t="shared" si="143"/>
        <v>-4078262</v>
      </c>
      <c r="W3023">
        <v>7.9</v>
      </c>
    </row>
    <row r="3024" spans="17:23" x14ac:dyDescent="0.3">
      <c r="Q3024" t="s">
        <v>10888</v>
      </c>
      <c r="R3024">
        <v>7000000</v>
      </c>
      <c r="S3024">
        <v>2344847</v>
      </c>
      <c r="T3024">
        <f t="shared" si="144"/>
        <v>-4655153</v>
      </c>
      <c r="U3024" s="54" t="str">
        <f t="shared" si="142"/>
        <v>NA</v>
      </c>
      <c r="V3024" s="24">
        <f t="shared" si="143"/>
        <v>-4655153</v>
      </c>
      <c r="W3024">
        <v>6.8</v>
      </c>
    </row>
    <row r="3025" spans="17:23" x14ac:dyDescent="0.3">
      <c r="Q3025" t="s">
        <v>10891</v>
      </c>
      <c r="R3025">
        <v>7000000</v>
      </c>
      <c r="S3025">
        <v>7455447</v>
      </c>
      <c r="T3025">
        <f t="shared" si="144"/>
        <v>455447</v>
      </c>
      <c r="U3025" s="54">
        <f t="shared" si="142"/>
        <v>455447</v>
      </c>
      <c r="V3025" s="24" t="str">
        <f t="shared" si="143"/>
        <v>NA</v>
      </c>
      <c r="W3025">
        <v>6.3</v>
      </c>
    </row>
    <row r="3026" spans="17:23" x14ac:dyDescent="0.3">
      <c r="Q3026" t="s">
        <v>10894</v>
      </c>
      <c r="R3026">
        <v>7000000</v>
      </c>
      <c r="S3026">
        <v>2148212</v>
      </c>
      <c r="T3026">
        <f t="shared" si="144"/>
        <v>-4851788</v>
      </c>
      <c r="U3026" s="54" t="str">
        <f t="shared" si="142"/>
        <v>NA</v>
      </c>
      <c r="V3026" s="24">
        <f t="shared" si="143"/>
        <v>-4851788</v>
      </c>
      <c r="W3026">
        <v>6.3</v>
      </c>
    </row>
    <row r="3027" spans="17:23" x14ac:dyDescent="0.3">
      <c r="Q3027" t="s">
        <v>10898</v>
      </c>
      <c r="R3027">
        <v>7000000</v>
      </c>
      <c r="S3027">
        <v>2062066</v>
      </c>
      <c r="T3027">
        <f t="shared" si="144"/>
        <v>-4937934</v>
      </c>
      <c r="U3027" s="54" t="str">
        <f t="shared" si="142"/>
        <v>NA</v>
      </c>
      <c r="V3027" s="24">
        <f t="shared" si="143"/>
        <v>-4937934</v>
      </c>
      <c r="W3027">
        <v>6.6</v>
      </c>
    </row>
    <row r="3028" spans="17:23" x14ac:dyDescent="0.3">
      <c r="Q3028" t="s">
        <v>10901</v>
      </c>
      <c r="R3028">
        <v>7000000</v>
      </c>
      <c r="S3028">
        <v>1654367</v>
      </c>
      <c r="T3028">
        <f t="shared" si="144"/>
        <v>-5345633</v>
      </c>
      <c r="U3028" s="54" t="str">
        <f t="shared" si="142"/>
        <v>NA</v>
      </c>
      <c r="V3028" s="24">
        <f t="shared" si="143"/>
        <v>-5345633</v>
      </c>
      <c r="W3028">
        <v>6.4</v>
      </c>
    </row>
    <row r="3029" spans="17:23" x14ac:dyDescent="0.3">
      <c r="Q3029" t="s">
        <v>10903</v>
      </c>
      <c r="R3029">
        <v>7000000</v>
      </c>
      <c r="S3029">
        <v>1738692</v>
      </c>
      <c r="T3029">
        <f t="shared" si="144"/>
        <v>-5261308</v>
      </c>
      <c r="U3029" s="54" t="str">
        <f t="shared" si="142"/>
        <v>NA</v>
      </c>
      <c r="V3029" s="24">
        <f t="shared" si="143"/>
        <v>-5261308</v>
      </c>
      <c r="W3029">
        <v>7.5</v>
      </c>
    </row>
    <row r="3030" spans="17:23" x14ac:dyDescent="0.3">
      <c r="Q3030" t="s">
        <v>10907</v>
      </c>
      <c r="R3030">
        <v>7000000</v>
      </c>
      <c r="S3030">
        <v>1889522</v>
      </c>
      <c r="T3030">
        <f t="shared" si="144"/>
        <v>-5110478</v>
      </c>
      <c r="U3030" s="54" t="str">
        <f t="shared" si="142"/>
        <v>NA</v>
      </c>
      <c r="V3030" s="24">
        <f t="shared" si="143"/>
        <v>-5110478</v>
      </c>
      <c r="W3030">
        <v>6.5</v>
      </c>
    </row>
    <row r="3031" spans="17:23" x14ac:dyDescent="0.3">
      <c r="Q3031" t="s">
        <v>10911</v>
      </c>
      <c r="R3031">
        <v>4825000</v>
      </c>
      <c r="S3031">
        <v>1110286</v>
      </c>
      <c r="T3031">
        <f t="shared" si="144"/>
        <v>-3714714</v>
      </c>
      <c r="U3031" s="54" t="str">
        <f t="shared" si="142"/>
        <v>NA</v>
      </c>
      <c r="V3031" s="24">
        <f t="shared" si="143"/>
        <v>-3714714</v>
      </c>
      <c r="W3031">
        <v>7.2</v>
      </c>
    </row>
    <row r="3032" spans="17:23" x14ac:dyDescent="0.3">
      <c r="Q3032" t="s">
        <v>10913</v>
      </c>
      <c r="R3032">
        <v>9000000</v>
      </c>
      <c r="S3032">
        <v>1000000</v>
      </c>
      <c r="T3032">
        <f t="shared" si="144"/>
        <v>-8000000</v>
      </c>
      <c r="U3032" s="54" t="str">
        <f t="shared" si="142"/>
        <v>NA</v>
      </c>
      <c r="V3032" s="24">
        <f t="shared" si="143"/>
        <v>-8000000</v>
      </c>
      <c r="W3032">
        <v>6.3</v>
      </c>
    </row>
    <row r="3033" spans="17:23" x14ac:dyDescent="0.3">
      <c r="Q3033" t="s">
        <v>10918</v>
      </c>
      <c r="R3033">
        <v>50000000</v>
      </c>
      <c r="S3033">
        <v>700000</v>
      </c>
      <c r="T3033">
        <f t="shared" si="144"/>
        <v>-49300000</v>
      </c>
      <c r="U3033" s="54" t="str">
        <f t="shared" si="142"/>
        <v>NA</v>
      </c>
      <c r="V3033" s="24">
        <f t="shared" si="143"/>
        <v>-49300000</v>
      </c>
      <c r="W3033">
        <v>7</v>
      </c>
    </row>
    <row r="3034" spans="17:23" x14ac:dyDescent="0.3">
      <c r="Q3034" t="s">
        <v>10921</v>
      </c>
      <c r="R3034">
        <v>7000000</v>
      </c>
      <c r="S3034">
        <v>1768416</v>
      </c>
      <c r="T3034">
        <f t="shared" si="144"/>
        <v>-5231584</v>
      </c>
      <c r="U3034" s="54" t="str">
        <f t="shared" si="142"/>
        <v>NA</v>
      </c>
      <c r="V3034" s="24">
        <f t="shared" si="143"/>
        <v>-5231584</v>
      </c>
      <c r="W3034">
        <v>6.3</v>
      </c>
    </row>
    <row r="3035" spans="17:23" x14ac:dyDescent="0.3">
      <c r="Q3035" t="s">
        <v>10925</v>
      </c>
      <c r="R3035">
        <v>10000000</v>
      </c>
      <c r="S3035">
        <v>306715</v>
      </c>
      <c r="T3035">
        <f t="shared" si="144"/>
        <v>-9693285</v>
      </c>
      <c r="U3035" s="54" t="str">
        <f t="shared" si="142"/>
        <v>NA</v>
      </c>
      <c r="V3035" s="24">
        <f t="shared" si="143"/>
        <v>-9693285</v>
      </c>
      <c r="W3035">
        <v>2.2999999999999998</v>
      </c>
    </row>
    <row r="3036" spans="17:23" x14ac:dyDescent="0.3">
      <c r="Q3036" t="s">
        <v>10928</v>
      </c>
      <c r="R3036">
        <v>7000000</v>
      </c>
      <c r="S3036">
        <v>382946</v>
      </c>
      <c r="T3036">
        <f t="shared" si="144"/>
        <v>-6617054</v>
      </c>
      <c r="U3036" s="54" t="str">
        <f t="shared" si="142"/>
        <v>NA</v>
      </c>
      <c r="V3036" s="24">
        <f t="shared" si="143"/>
        <v>-6617054</v>
      </c>
      <c r="W3036">
        <v>7.1</v>
      </c>
    </row>
    <row r="3037" spans="17:23" x14ac:dyDescent="0.3">
      <c r="Q3037" t="s">
        <v>10931</v>
      </c>
      <c r="R3037">
        <v>3500000</v>
      </c>
      <c r="S3037">
        <v>236266</v>
      </c>
      <c r="T3037">
        <f t="shared" si="144"/>
        <v>-3263734</v>
      </c>
      <c r="U3037" s="54" t="str">
        <f t="shared" si="142"/>
        <v>NA</v>
      </c>
      <c r="V3037" s="24">
        <f t="shared" si="143"/>
        <v>-3263734</v>
      </c>
      <c r="W3037">
        <v>6.2</v>
      </c>
    </row>
    <row r="3038" spans="17:23" x14ac:dyDescent="0.3">
      <c r="Q3038" t="s">
        <v>10934</v>
      </c>
      <c r="R3038">
        <v>7000000</v>
      </c>
      <c r="S3038">
        <v>196067</v>
      </c>
      <c r="T3038">
        <f t="shared" si="144"/>
        <v>-6803933</v>
      </c>
      <c r="U3038" s="54" t="str">
        <f t="shared" si="142"/>
        <v>NA</v>
      </c>
      <c r="V3038" s="24">
        <f t="shared" si="143"/>
        <v>-6803933</v>
      </c>
      <c r="W3038">
        <v>6.7</v>
      </c>
    </row>
    <row r="3039" spans="17:23" x14ac:dyDescent="0.3">
      <c r="Q3039" t="s">
        <v>10938</v>
      </c>
      <c r="R3039">
        <v>7000000</v>
      </c>
      <c r="S3039">
        <v>532988</v>
      </c>
      <c r="T3039">
        <f t="shared" si="144"/>
        <v>-6467012</v>
      </c>
      <c r="U3039" s="54" t="str">
        <f t="shared" si="142"/>
        <v>NA</v>
      </c>
      <c r="V3039" s="24">
        <f t="shared" si="143"/>
        <v>-6467012</v>
      </c>
      <c r="W3039">
        <v>6.5</v>
      </c>
    </row>
    <row r="3040" spans="17:23" x14ac:dyDescent="0.3">
      <c r="Q3040" t="s">
        <v>10940</v>
      </c>
      <c r="R3040">
        <v>7000000</v>
      </c>
      <c r="S3040">
        <v>453079</v>
      </c>
      <c r="T3040">
        <f t="shared" si="144"/>
        <v>-6546921</v>
      </c>
      <c r="U3040" s="54" t="str">
        <f t="shared" si="142"/>
        <v>NA</v>
      </c>
      <c r="V3040" s="24">
        <f t="shared" si="143"/>
        <v>-6546921</v>
      </c>
      <c r="W3040">
        <v>5.9</v>
      </c>
    </row>
    <row r="3041" spans="17:23" x14ac:dyDescent="0.3">
      <c r="Q3041" t="s">
        <v>10943</v>
      </c>
      <c r="R3041">
        <v>7000000</v>
      </c>
      <c r="S3041">
        <v>46451</v>
      </c>
      <c r="T3041">
        <f t="shared" si="144"/>
        <v>-6953549</v>
      </c>
      <c r="U3041" s="54" t="str">
        <f t="shared" si="142"/>
        <v>NA</v>
      </c>
      <c r="V3041" s="24">
        <f t="shared" si="143"/>
        <v>-6953549</v>
      </c>
      <c r="W3041">
        <v>6</v>
      </c>
    </row>
    <row r="3042" spans="17:23" x14ac:dyDescent="0.3">
      <c r="Q3042" t="s">
        <v>10946</v>
      </c>
      <c r="R3042">
        <v>7000000</v>
      </c>
      <c r="S3042">
        <v>233103</v>
      </c>
      <c r="T3042">
        <f t="shared" si="144"/>
        <v>-6766897</v>
      </c>
      <c r="U3042" s="54" t="str">
        <f t="shared" si="142"/>
        <v>NA</v>
      </c>
      <c r="V3042" s="24">
        <f t="shared" si="143"/>
        <v>-6766897</v>
      </c>
      <c r="W3042">
        <v>6.9</v>
      </c>
    </row>
    <row r="3043" spans="17:23" x14ac:dyDescent="0.3">
      <c r="Q3043" t="s">
        <v>10948</v>
      </c>
      <c r="R3043">
        <v>6900000</v>
      </c>
      <c r="S3043">
        <v>41400000</v>
      </c>
      <c r="T3043">
        <f t="shared" si="144"/>
        <v>34500000</v>
      </c>
      <c r="U3043" s="54">
        <f t="shared" si="142"/>
        <v>34500000</v>
      </c>
      <c r="V3043" s="24" t="str">
        <f t="shared" si="143"/>
        <v>NA</v>
      </c>
      <c r="W3043">
        <v>7.3</v>
      </c>
    </row>
    <row r="3044" spans="17:23" x14ac:dyDescent="0.3">
      <c r="Q3044" t="s">
        <v>10952</v>
      </c>
      <c r="R3044">
        <v>6900000</v>
      </c>
      <c r="S3044">
        <v>7993039</v>
      </c>
      <c r="T3044">
        <f t="shared" si="144"/>
        <v>1093039</v>
      </c>
      <c r="U3044" s="54">
        <f t="shared" si="142"/>
        <v>1093039</v>
      </c>
      <c r="V3044" s="24" t="str">
        <f t="shared" si="143"/>
        <v>NA</v>
      </c>
      <c r="W3044">
        <v>7.7</v>
      </c>
    </row>
    <row r="3045" spans="17:23" x14ac:dyDescent="0.3">
      <c r="Q3045" t="s">
        <v>10954</v>
      </c>
      <c r="R3045">
        <v>15000000</v>
      </c>
      <c r="S3045">
        <v>927107</v>
      </c>
      <c r="T3045">
        <f t="shared" si="144"/>
        <v>-14072893</v>
      </c>
      <c r="U3045" s="54" t="str">
        <f t="shared" si="142"/>
        <v>NA</v>
      </c>
      <c r="V3045" s="24">
        <f t="shared" si="143"/>
        <v>-14072893</v>
      </c>
      <c r="W3045">
        <v>7.3</v>
      </c>
    </row>
    <row r="3046" spans="17:23" x14ac:dyDescent="0.3">
      <c r="Q3046" t="s">
        <v>10960</v>
      </c>
      <c r="R3046">
        <v>6800000</v>
      </c>
      <c r="S3046">
        <v>49526</v>
      </c>
      <c r="T3046">
        <f t="shared" si="144"/>
        <v>-6750474</v>
      </c>
      <c r="U3046" s="54" t="str">
        <f t="shared" si="142"/>
        <v>NA</v>
      </c>
      <c r="V3046" s="24">
        <f t="shared" si="143"/>
        <v>-6750474</v>
      </c>
      <c r="W3046">
        <v>7</v>
      </c>
    </row>
    <row r="3047" spans="17:23" x14ac:dyDescent="0.3">
      <c r="Q3047" t="s">
        <v>10963</v>
      </c>
      <c r="R3047">
        <v>6800000</v>
      </c>
      <c r="S3047">
        <v>10696</v>
      </c>
      <c r="T3047">
        <f t="shared" si="144"/>
        <v>-6789304</v>
      </c>
      <c r="U3047" s="54" t="str">
        <f t="shared" si="142"/>
        <v>NA</v>
      </c>
      <c r="V3047" s="24">
        <f t="shared" si="143"/>
        <v>-6789304</v>
      </c>
      <c r="W3047">
        <v>6.4</v>
      </c>
    </row>
    <row r="3048" spans="17:23" x14ac:dyDescent="0.3">
      <c r="Q3048" t="s">
        <v>10969</v>
      </c>
      <c r="R3048">
        <v>6900000</v>
      </c>
      <c r="S3048">
        <v>31607598</v>
      </c>
      <c r="T3048">
        <f t="shared" si="144"/>
        <v>24707598</v>
      </c>
      <c r="U3048" s="54">
        <f t="shared" si="142"/>
        <v>24707598</v>
      </c>
      <c r="V3048" s="24" t="str">
        <f t="shared" si="143"/>
        <v>NA</v>
      </c>
      <c r="W3048">
        <v>5.6</v>
      </c>
    </row>
    <row r="3049" spans="17:23" x14ac:dyDescent="0.3">
      <c r="Q3049" t="s">
        <v>10973</v>
      </c>
      <c r="R3049">
        <v>6800000</v>
      </c>
      <c r="S3049">
        <v>6857096</v>
      </c>
      <c r="T3049">
        <f t="shared" si="144"/>
        <v>57096</v>
      </c>
      <c r="U3049" s="54">
        <f t="shared" si="142"/>
        <v>57096</v>
      </c>
      <c r="V3049" s="24" t="str">
        <f t="shared" si="143"/>
        <v>NA</v>
      </c>
      <c r="W3049">
        <v>8.1999999999999993</v>
      </c>
    </row>
    <row r="3050" spans="17:23" x14ac:dyDescent="0.3">
      <c r="Q3050" t="s">
        <v>10978</v>
      </c>
      <c r="R3050">
        <v>5000000</v>
      </c>
      <c r="S3050">
        <v>223878</v>
      </c>
      <c r="T3050">
        <f t="shared" si="144"/>
        <v>-4776122</v>
      </c>
      <c r="U3050" s="54" t="str">
        <f t="shared" si="142"/>
        <v>NA</v>
      </c>
      <c r="V3050" s="24">
        <f t="shared" si="143"/>
        <v>-4776122</v>
      </c>
      <c r="W3050">
        <v>6.5</v>
      </c>
    </row>
    <row r="3051" spans="17:23" x14ac:dyDescent="0.3">
      <c r="Q3051" t="s">
        <v>10983</v>
      </c>
      <c r="R3051">
        <v>4000000</v>
      </c>
      <c r="S3051">
        <v>8060</v>
      </c>
      <c r="T3051">
        <f t="shared" si="144"/>
        <v>-3991940</v>
      </c>
      <c r="U3051" s="54" t="str">
        <f t="shared" si="142"/>
        <v>NA</v>
      </c>
      <c r="V3051" s="24">
        <f t="shared" si="143"/>
        <v>-3991940</v>
      </c>
      <c r="W3051">
        <v>8.1</v>
      </c>
    </row>
    <row r="3052" spans="17:23" x14ac:dyDescent="0.3">
      <c r="Q3052" t="s">
        <v>10989</v>
      </c>
      <c r="R3052">
        <v>6500000</v>
      </c>
      <c r="S3052">
        <v>84263837</v>
      </c>
      <c r="T3052">
        <f t="shared" si="144"/>
        <v>77763837</v>
      </c>
      <c r="U3052" s="54">
        <f t="shared" si="142"/>
        <v>77763837</v>
      </c>
      <c r="V3052" s="24" t="str">
        <f t="shared" si="143"/>
        <v>NA</v>
      </c>
      <c r="W3052">
        <v>5.4</v>
      </c>
    </row>
    <row r="3053" spans="17:23" x14ac:dyDescent="0.3">
      <c r="Q3053" t="s">
        <v>10993</v>
      </c>
      <c r="R3053">
        <v>6500000</v>
      </c>
      <c r="S3053">
        <v>110029</v>
      </c>
      <c r="T3053">
        <f t="shared" si="144"/>
        <v>-6389971</v>
      </c>
      <c r="U3053" s="54" t="str">
        <f t="shared" si="142"/>
        <v>NA</v>
      </c>
      <c r="V3053" s="24">
        <f t="shared" si="143"/>
        <v>-6389971</v>
      </c>
      <c r="W3053">
        <v>6.3</v>
      </c>
    </row>
    <row r="3054" spans="17:23" x14ac:dyDescent="0.3">
      <c r="Q3054" t="s">
        <v>10998</v>
      </c>
      <c r="R3054">
        <v>6000000</v>
      </c>
      <c r="S3054">
        <v>57504069</v>
      </c>
      <c r="T3054">
        <f t="shared" si="144"/>
        <v>51504069</v>
      </c>
      <c r="U3054" s="54">
        <f t="shared" si="142"/>
        <v>51504069</v>
      </c>
      <c r="V3054" s="24" t="str">
        <f t="shared" si="143"/>
        <v>NA</v>
      </c>
      <c r="W3054">
        <v>7.8</v>
      </c>
    </row>
    <row r="3055" spans="17:23" x14ac:dyDescent="0.3">
      <c r="Q3055" t="s">
        <v>11003</v>
      </c>
      <c r="R3055">
        <v>6500000</v>
      </c>
      <c r="S3055">
        <v>54215416</v>
      </c>
      <c r="T3055">
        <f t="shared" si="144"/>
        <v>47715416</v>
      </c>
      <c r="U3055" s="54">
        <f t="shared" si="142"/>
        <v>47715416</v>
      </c>
      <c r="V3055" s="24" t="str">
        <f t="shared" si="143"/>
        <v>NA</v>
      </c>
      <c r="W3055">
        <v>6.8</v>
      </c>
    </row>
    <row r="3056" spans="17:23" x14ac:dyDescent="0.3">
      <c r="Q3056" t="s">
        <v>11008</v>
      </c>
      <c r="R3056">
        <v>6500000</v>
      </c>
      <c r="S3056">
        <v>31899000</v>
      </c>
      <c r="T3056">
        <f t="shared" si="144"/>
        <v>25399000</v>
      </c>
      <c r="U3056" s="54">
        <f t="shared" si="142"/>
        <v>25399000</v>
      </c>
      <c r="V3056" s="24" t="str">
        <f t="shared" si="143"/>
        <v>NA</v>
      </c>
      <c r="W3056">
        <v>7.1</v>
      </c>
    </row>
    <row r="3057" spans="17:23" x14ac:dyDescent="0.3">
      <c r="Q3057" t="s">
        <v>11011</v>
      </c>
      <c r="R3057">
        <v>6500000</v>
      </c>
      <c r="S3057">
        <v>24103594</v>
      </c>
      <c r="T3057">
        <f t="shared" si="144"/>
        <v>17603594</v>
      </c>
      <c r="U3057" s="54">
        <f t="shared" si="142"/>
        <v>17603594</v>
      </c>
      <c r="V3057" s="24" t="str">
        <f t="shared" si="143"/>
        <v>NA</v>
      </c>
      <c r="W3057">
        <v>6.2</v>
      </c>
    </row>
    <row r="3058" spans="17:23" x14ac:dyDescent="0.3">
      <c r="Q3058" t="s">
        <v>11013</v>
      </c>
      <c r="R3058">
        <v>6500000</v>
      </c>
      <c r="S3058">
        <v>16842303</v>
      </c>
      <c r="T3058">
        <f t="shared" si="144"/>
        <v>10342303</v>
      </c>
      <c r="U3058" s="54">
        <f t="shared" si="142"/>
        <v>10342303</v>
      </c>
      <c r="V3058" s="24" t="str">
        <f t="shared" si="143"/>
        <v>NA</v>
      </c>
      <c r="W3058">
        <v>7.3</v>
      </c>
    </row>
    <row r="3059" spans="17:23" x14ac:dyDescent="0.3">
      <c r="Q3059" t="s">
        <v>11016</v>
      </c>
      <c r="R3059">
        <v>6500000</v>
      </c>
      <c r="S3059">
        <v>13367101</v>
      </c>
      <c r="T3059">
        <f t="shared" si="144"/>
        <v>6867101</v>
      </c>
      <c r="U3059" s="54">
        <f t="shared" si="142"/>
        <v>6867101</v>
      </c>
      <c r="V3059" s="24" t="str">
        <f t="shared" si="143"/>
        <v>NA</v>
      </c>
      <c r="W3059">
        <v>5.9</v>
      </c>
    </row>
    <row r="3060" spans="17:23" x14ac:dyDescent="0.3">
      <c r="Q3060" t="s">
        <v>11020</v>
      </c>
      <c r="R3060">
        <v>6500000</v>
      </c>
      <c r="S3060">
        <v>10149779</v>
      </c>
      <c r="T3060">
        <f t="shared" si="144"/>
        <v>3649779</v>
      </c>
      <c r="U3060" s="54">
        <f t="shared" si="142"/>
        <v>3649779</v>
      </c>
      <c r="V3060" s="24" t="str">
        <f t="shared" si="143"/>
        <v>NA</v>
      </c>
      <c r="W3060">
        <v>3.6</v>
      </c>
    </row>
    <row r="3061" spans="17:23" x14ac:dyDescent="0.3">
      <c r="Q3061" t="s">
        <v>11023</v>
      </c>
      <c r="R3061">
        <v>7000000</v>
      </c>
      <c r="S3061">
        <v>6173485</v>
      </c>
      <c r="T3061">
        <f t="shared" si="144"/>
        <v>-826515</v>
      </c>
      <c r="U3061" s="54" t="str">
        <f t="shared" si="142"/>
        <v>NA</v>
      </c>
      <c r="V3061" s="24">
        <f t="shared" si="143"/>
        <v>-826515</v>
      </c>
      <c r="W3061">
        <v>7.7</v>
      </c>
    </row>
    <row r="3062" spans="17:23" x14ac:dyDescent="0.3">
      <c r="Q3062" t="s">
        <v>11029</v>
      </c>
      <c r="R3062">
        <v>6500000</v>
      </c>
      <c r="S3062">
        <v>4000304</v>
      </c>
      <c r="T3062">
        <f t="shared" si="144"/>
        <v>-2499696</v>
      </c>
      <c r="U3062" s="54" t="str">
        <f t="shared" si="142"/>
        <v>NA</v>
      </c>
      <c r="V3062" s="24">
        <f t="shared" si="143"/>
        <v>-2499696</v>
      </c>
      <c r="W3062">
        <v>7.3</v>
      </c>
    </row>
    <row r="3063" spans="17:23" x14ac:dyDescent="0.3">
      <c r="Q3063" t="s">
        <v>11031</v>
      </c>
      <c r="R3063">
        <v>4000000</v>
      </c>
      <c r="S3063">
        <v>2338695</v>
      </c>
      <c r="T3063">
        <f t="shared" si="144"/>
        <v>-1661305</v>
      </c>
      <c r="U3063" s="54" t="str">
        <f t="shared" si="142"/>
        <v>NA</v>
      </c>
      <c r="V3063" s="24">
        <f t="shared" si="143"/>
        <v>-1661305</v>
      </c>
      <c r="W3063">
        <v>7.4</v>
      </c>
    </row>
    <row r="3064" spans="17:23" x14ac:dyDescent="0.3">
      <c r="Q3064" t="s">
        <v>11033</v>
      </c>
      <c r="R3064">
        <v>6500000</v>
      </c>
      <c r="S3064">
        <v>2024854</v>
      </c>
      <c r="T3064">
        <f t="shared" si="144"/>
        <v>-4475146</v>
      </c>
      <c r="U3064" s="54" t="str">
        <f t="shared" si="142"/>
        <v>NA</v>
      </c>
      <c r="V3064" s="24">
        <f t="shared" si="143"/>
        <v>-4475146</v>
      </c>
      <c r="W3064">
        <v>6.6</v>
      </c>
    </row>
    <row r="3065" spans="17:23" x14ac:dyDescent="0.3">
      <c r="Q3065" t="s">
        <v>11037</v>
      </c>
      <c r="R3065">
        <v>6500000</v>
      </c>
      <c r="S3065">
        <v>2268296</v>
      </c>
      <c r="T3065">
        <f t="shared" si="144"/>
        <v>-4231704</v>
      </c>
      <c r="U3065" s="54" t="str">
        <f t="shared" si="142"/>
        <v>NA</v>
      </c>
      <c r="V3065" s="24">
        <f t="shared" si="143"/>
        <v>-4231704</v>
      </c>
      <c r="W3065">
        <v>6.9</v>
      </c>
    </row>
    <row r="3066" spans="17:23" x14ac:dyDescent="0.3">
      <c r="Q3066" t="s">
        <v>11040</v>
      </c>
      <c r="R3066">
        <v>6500000</v>
      </c>
      <c r="S3066">
        <v>1029017</v>
      </c>
      <c r="T3066">
        <f t="shared" si="144"/>
        <v>-5470983</v>
      </c>
      <c r="U3066" s="54" t="str">
        <f t="shared" si="142"/>
        <v>NA</v>
      </c>
      <c r="V3066" s="24">
        <f t="shared" si="143"/>
        <v>-5470983</v>
      </c>
      <c r="W3066">
        <v>6.8</v>
      </c>
    </row>
    <row r="3067" spans="17:23" x14ac:dyDescent="0.3">
      <c r="Q3067" t="s">
        <v>11042</v>
      </c>
      <c r="R3067">
        <v>6500000</v>
      </c>
      <c r="S3067">
        <v>64148</v>
      </c>
      <c r="T3067">
        <f t="shared" si="144"/>
        <v>-6435852</v>
      </c>
      <c r="U3067" s="54" t="str">
        <f t="shared" si="142"/>
        <v>NA</v>
      </c>
      <c r="V3067" s="24">
        <f t="shared" si="143"/>
        <v>-6435852</v>
      </c>
      <c r="W3067">
        <v>7.3</v>
      </c>
    </row>
    <row r="3068" spans="17:23" x14ac:dyDescent="0.3">
      <c r="Q3068" t="s">
        <v>11047</v>
      </c>
      <c r="R3068">
        <v>6500000</v>
      </c>
      <c r="S3068">
        <v>66637</v>
      </c>
      <c r="T3068">
        <f t="shared" si="144"/>
        <v>-6433363</v>
      </c>
      <c r="U3068" s="54" t="str">
        <f t="shared" si="142"/>
        <v>NA</v>
      </c>
      <c r="V3068" s="24">
        <f t="shared" si="143"/>
        <v>-6433363</v>
      </c>
      <c r="W3068">
        <v>7.2</v>
      </c>
    </row>
    <row r="3069" spans="17:23" x14ac:dyDescent="0.3">
      <c r="Q3069" t="s">
        <v>11050</v>
      </c>
      <c r="R3069">
        <v>4500000</v>
      </c>
      <c r="S3069">
        <v>871577</v>
      </c>
      <c r="T3069">
        <f t="shared" si="144"/>
        <v>-3628423</v>
      </c>
      <c r="U3069" s="54" t="str">
        <f t="shared" si="142"/>
        <v>NA</v>
      </c>
      <c r="V3069" s="24">
        <f t="shared" si="143"/>
        <v>-3628423</v>
      </c>
      <c r="W3069">
        <v>7.7</v>
      </c>
    </row>
    <row r="3070" spans="17:23" x14ac:dyDescent="0.3">
      <c r="Q3070" t="s">
        <v>11052</v>
      </c>
      <c r="R3070">
        <v>6500000</v>
      </c>
      <c r="S3070">
        <v>38400000</v>
      </c>
      <c r="T3070">
        <f t="shared" si="144"/>
        <v>31900000</v>
      </c>
      <c r="U3070" s="54">
        <f t="shared" si="142"/>
        <v>31900000</v>
      </c>
      <c r="V3070" s="24" t="str">
        <f t="shared" si="143"/>
        <v>NA</v>
      </c>
      <c r="W3070">
        <v>8.1</v>
      </c>
    </row>
    <row r="3071" spans="17:23" x14ac:dyDescent="0.3">
      <c r="Q3071" t="s">
        <v>11055</v>
      </c>
      <c r="R3071">
        <v>4800000</v>
      </c>
      <c r="S3071">
        <v>4063859</v>
      </c>
      <c r="T3071">
        <f t="shared" si="144"/>
        <v>-736141</v>
      </c>
      <c r="U3071" s="54" t="str">
        <f t="shared" si="142"/>
        <v>NA</v>
      </c>
      <c r="V3071" s="24">
        <f t="shared" si="143"/>
        <v>-736141</v>
      </c>
      <c r="W3071">
        <v>7.7</v>
      </c>
    </row>
    <row r="3072" spans="17:23" x14ac:dyDescent="0.3">
      <c r="Q3072" t="s">
        <v>11060</v>
      </c>
      <c r="R3072">
        <v>10000000</v>
      </c>
      <c r="S3072">
        <v>449558</v>
      </c>
      <c r="T3072">
        <f t="shared" si="144"/>
        <v>-9550442</v>
      </c>
      <c r="U3072" s="54" t="str">
        <f t="shared" si="142"/>
        <v>NA</v>
      </c>
      <c r="V3072" s="24">
        <f t="shared" si="143"/>
        <v>-9550442</v>
      </c>
      <c r="W3072">
        <v>7.6</v>
      </c>
    </row>
    <row r="3073" spans="17:23" x14ac:dyDescent="0.3">
      <c r="Q3073" t="s">
        <v>11064</v>
      </c>
      <c r="R3073">
        <v>6000000</v>
      </c>
      <c r="S3073">
        <v>2122561</v>
      </c>
      <c r="T3073">
        <f t="shared" si="144"/>
        <v>-3877439</v>
      </c>
      <c r="U3073" s="54" t="str">
        <f t="shared" si="142"/>
        <v>NA</v>
      </c>
      <c r="V3073" s="24">
        <f t="shared" si="143"/>
        <v>-3877439</v>
      </c>
      <c r="W3073">
        <v>7.2</v>
      </c>
    </row>
    <row r="3074" spans="17:23" x14ac:dyDescent="0.3">
      <c r="Q3074" t="s">
        <v>11066</v>
      </c>
      <c r="R3074">
        <v>6000000</v>
      </c>
      <c r="S3074">
        <v>181360000</v>
      </c>
      <c r="T3074">
        <f t="shared" si="144"/>
        <v>175360000</v>
      </c>
      <c r="U3074" s="54">
        <f t="shared" si="142"/>
        <v>175360000</v>
      </c>
      <c r="V3074" s="24" t="str">
        <f t="shared" si="143"/>
        <v>NA</v>
      </c>
      <c r="W3074">
        <v>7.2</v>
      </c>
    </row>
    <row r="3075" spans="17:23" x14ac:dyDescent="0.3">
      <c r="Q3075" t="s">
        <v>11069</v>
      </c>
      <c r="R3075">
        <v>6000000</v>
      </c>
      <c r="S3075">
        <v>137963328</v>
      </c>
      <c r="T3075">
        <f t="shared" si="144"/>
        <v>131963328</v>
      </c>
      <c r="U3075" s="54">
        <f t="shared" ref="U3075:U3138" si="145">IF(T3075&gt;0,T3075,"NA")</f>
        <v>131963328</v>
      </c>
      <c r="V3075" s="24" t="str">
        <f t="shared" ref="V3075:V3138" si="146">IF(T3075&lt;0,T3075,"NA")</f>
        <v>NA</v>
      </c>
      <c r="W3075">
        <v>8.1</v>
      </c>
    </row>
    <row r="3076" spans="17:23" x14ac:dyDescent="0.3">
      <c r="Q3076" t="s">
        <v>11071</v>
      </c>
      <c r="R3076">
        <v>6000000</v>
      </c>
      <c r="S3076">
        <v>119078393</v>
      </c>
      <c r="T3076">
        <f t="shared" ref="T3076:T3139" si="147">S3076-R3076</f>
        <v>113078393</v>
      </c>
      <c r="U3076" s="54">
        <f t="shared" si="145"/>
        <v>113078393</v>
      </c>
      <c r="V3076" s="24" t="str">
        <f t="shared" si="146"/>
        <v>NA</v>
      </c>
      <c r="W3076">
        <v>7.5</v>
      </c>
    </row>
    <row r="3077" spans="17:23" x14ac:dyDescent="0.3">
      <c r="Q3077" t="s">
        <v>11076</v>
      </c>
      <c r="R3077">
        <v>6000000</v>
      </c>
      <c r="S3077">
        <v>102308900</v>
      </c>
      <c r="T3077">
        <f t="shared" si="147"/>
        <v>96308900</v>
      </c>
      <c r="U3077" s="54">
        <f t="shared" si="145"/>
        <v>96308900</v>
      </c>
      <c r="V3077" s="24" t="str">
        <f t="shared" si="146"/>
        <v>NA</v>
      </c>
      <c r="W3077">
        <v>8.1</v>
      </c>
    </row>
    <row r="3078" spans="17:23" x14ac:dyDescent="0.3">
      <c r="Q3078" t="s">
        <v>11082</v>
      </c>
      <c r="R3078">
        <v>6000000</v>
      </c>
      <c r="S3078">
        <v>102300000</v>
      </c>
      <c r="T3078">
        <f t="shared" si="147"/>
        <v>96300000</v>
      </c>
      <c r="U3078" s="54">
        <f t="shared" si="145"/>
        <v>96300000</v>
      </c>
      <c r="V3078" s="24" t="str">
        <f t="shared" si="146"/>
        <v>NA</v>
      </c>
      <c r="W3078">
        <v>7.8</v>
      </c>
    </row>
    <row r="3079" spans="17:23" x14ac:dyDescent="0.3">
      <c r="Q3079" t="s">
        <v>11088</v>
      </c>
      <c r="R3079">
        <v>6000000</v>
      </c>
      <c r="S3079">
        <v>54800000</v>
      </c>
      <c r="T3079">
        <f t="shared" si="147"/>
        <v>48800000</v>
      </c>
      <c r="U3079" s="54">
        <f t="shared" si="145"/>
        <v>48800000</v>
      </c>
      <c r="V3079" s="24" t="str">
        <f t="shared" si="146"/>
        <v>NA</v>
      </c>
      <c r="W3079">
        <v>7.8</v>
      </c>
    </row>
    <row r="3080" spans="17:23" x14ac:dyDescent="0.3">
      <c r="Q3080" t="s">
        <v>11090</v>
      </c>
      <c r="R3080">
        <v>6000000</v>
      </c>
      <c r="S3080">
        <v>43650000</v>
      </c>
      <c r="T3080">
        <f t="shared" si="147"/>
        <v>37650000</v>
      </c>
      <c r="U3080" s="54">
        <f t="shared" si="145"/>
        <v>37650000</v>
      </c>
      <c r="V3080" s="24" t="str">
        <f t="shared" si="146"/>
        <v>NA</v>
      </c>
      <c r="W3080">
        <v>7.6</v>
      </c>
    </row>
    <row r="3081" spans="17:23" x14ac:dyDescent="0.3">
      <c r="Q3081" t="s">
        <v>11096</v>
      </c>
      <c r="R3081">
        <v>6000000</v>
      </c>
      <c r="S3081">
        <v>39800000</v>
      </c>
      <c r="T3081">
        <f t="shared" si="147"/>
        <v>33800000</v>
      </c>
      <c r="U3081" s="54">
        <f t="shared" si="145"/>
        <v>33800000</v>
      </c>
      <c r="V3081" s="24" t="str">
        <f t="shared" si="146"/>
        <v>NA</v>
      </c>
      <c r="W3081">
        <v>7.4</v>
      </c>
    </row>
    <row r="3082" spans="17:23" x14ac:dyDescent="0.3">
      <c r="Q3082" t="s">
        <v>11099</v>
      </c>
      <c r="R3082">
        <v>6000000</v>
      </c>
      <c r="S3082">
        <v>27457409</v>
      </c>
      <c r="T3082">
        <f t="shared" si="147"/>
        <v>21457409</v>
      </c>
      <c r="U3082" s="54">
        <f t="shared" si="145"/>
        <v>21457409</v>
      </c>
      <c r="V3082" s="24" t="str">
        <f t="shared" si="146"/>
        <v>NA</v>
      </c>
      <c r="W3082">
        <v>6.3</v>
      </c>
    </row>
    <row r="3083" spans="17:23" x14ac:dyDescent="0.3">
      <c r="Q3083" t="s">
        <v>11102</v>
      </c>
      <c r="R3083">
        <v>6000000</v>
      </c>
      <c r="S3083">
        <v>25047631</v>
      </c>
      <c r="T3083">
        <f t="shared" si="147"/>
        <v>19047631</v>
      </c>
      <c r="U3083" s="54">
        <f t="shared" si="145"/>
        <v>19047631</v>
      </c>
      <c r="V3083" s="24" t="str">
        <f t="shared" si="146"/>
        <v>NA</v>
      </c>
      <c r="W3083">
        <v>6.9</v>
      </c>
    </row>
    <row r="3084" spans="17:23" x14ac:dyDescent="0.3">
      <c r="Q3084" t="s">
        <v>11104</v>
      </c>
      <c r="R3084">
        <v>6000000</v>
      </c>
      <c r="S3084">
        <v>23272306</v>
      </c>
      <c r="T3084">
        <f t="shared" si="147"/>
        <v>17272306</v>
      </c>
      <c r="U3084" s="54">
        <f t="shared" si="145"/>
        <v>17272306</v>
      </c>
      <c r="V3084" s="24" t="str">
        <f t="shared" si="146"/>
        <v>NA</v>
      </c>
      <c r="W3084">
        <v>8.6</v>
      </c>
    </row>
    <row r="3085" spans="17:23" x14ac:dyDescent="0.3">
      <c r="Q3085" t="s">
        <v>11106</v>
      </c>
      <c r="R3085">
        <v>8000000</v>
      </c>
      <c r="S3085">
        <v>22168359</v>
      </c>
      <c r="T3085">
        <f t="shared" si="147"/>
        <v>14168359</v>
      </c>
      <c r="U3085" s="54">
        <f t="shared" si="145"/>
        <v>14168359</v>
      </c>
      <c r="V3085" s="24" t="str">
        <f t="shared" si="146"/>
        <v>NA</v>
      </c>
      <c r="W3085">
        <v>5.0999999999999996</v>
      </c>
    </row>
    <row r="3086" spans="17:23" x14ac:dyDescent="0.3">
      <c r="Q3086" t="s">
        <v>11111</v>
      </c>
      <c r="R3086">
        <v>6000000</v>
      </c>
      <c r="S3086">
        <v>21005329</v>
      </c>
      <c r="T3086">
        <f t="shared" si="147"/>
        <v>15005329</v>
      </c>
      <c r="U3086" s="54">
        <f t="shared" si="145"/>
        <v>15005329</v>
      </c>
      <c r="V3086" s="24" t="str">
        <f t="shared" si="146"/>
        <v>NA</v>
      </c>
      <c r="W3086">
        <v>6.4</v>
      </c>
    </row>
    <row r="3087" spans="17:23" x14ac:dyDescent="0.3">
      <c r="Q3087" t="s">
        <v>11114</v>
      </c>
      <c r="R3087">
        <v>6000000</v>
      </c>
      <c r="S3087">
        <v>26236603</v>
      </c>
      <c r="T3087">
        <f t="shared" si="147"/>
        <v>20236603</v>
      </c>
      <c r="U3087" s="54">
        <f t="shared" si="145"/>
        <v>20236603</v>
      </c>
      <c r="V3087" s="24" t="str">
        <f t="shared" si="146"/>
        <v>NA</v>
      </c>
      <c r="W3087">
        <v>7.9</v>
      </c>
    </row>
    <row r="3088" spans="17:23" x14ac:dyDescent="0.3">
      <c r="Q3088" t="s">
        <v>11118</v>
      </c>
      <c r="R3088">
        <v>8000000</v>
      </c>
      <c r="S3088">
        <v>20400000</v>
      </c>
      <c r="T3088">
        <f t="shared" si="147"/>
        <v>12400000</v>
      </c>
      <c r="U3088" s="54">
        <f t="shared" si="145"/>
        <v>12400000</v>
      </c>
      <c r="V3088" s="24" t="str">
        <f t="shared" si="146"/>
        <v>NA</v>
      </c>
      <c r="W3088">
        <v>6.9</v>
      </c>
    </row>
    <row r="3089" spans="17:23" x14ac:dyDescent="0.3">
      <c r="Q3089" t="s">
        <v>11123</v>
      </c>
      <c r="R3089">
        <v>6000000</v>
      </c>
      <c r="S3089">
        <v>18621249</v>
      </c>
      <c r="T3089">
        <f t="shared" si="147"/>
        <v>12621249</v>
      </c>
      <c r="U3089" s="54">
        <f t="shared" si="145"/>
        <v>12621249</v>
      </c>
      <c r="V3089" s="24" t="str">
        <f t="shared" si="146"/>
        <v>NA</v>
      </c>
      <c r="W3089">
        <v>7.5</v>
      </c>
    </row>
    <row r="3090" spans="17:23" x14ac:dyDescent="0.3">
      <c r="Q3090" t="s">
        <v>11125</v>
      </c>
      <c r="R3090">
        <v>6000000</v>
      </c>
      <c r="S3090">
        <v>25244700</v>
      </c>
      <c r="T3090">
        <f t="shared" si="147"/>
        <v>19244700</v>
      </c>
      <c r="U3090" s="54">
        <f t="shared" si="145"/>
        <v>19244700</v>
      </c>
      <c r="V3090" s="24" t="str">
        <f t="shared" si="146"/>
        <v>NA</v>
      </c>
      <c r="W3090">
        <v>7.2</v>
      </c>
    </row>
    <row r="3091" spans="17:23" x14ac:dyDescent="0.3">
      <c r="Q3091" t="s">
        <v>11128</v>
      </c>
      <c r="R3091">
        <v>6500000</v>
      </c>
      <c r="S3091">
        <v>14545844</v>
      </c>
      <c r="T3091">
        <f t="shared" si="147"/>
        <v>8045844</v>
      </c>
      <c r="U3091" s="54">
        <f t="shared" si="145"/>
        <v>8045844</v>
      </c>
      <c r="V3091" s="24" t="str">
        <f t="shared" si="146"/>
        <v>NA</v>
      </c>
      <c r="W3091">
        <v>5.8</v>
      </c>
    </row>
    <row r="3092" spans="17:23" x14ac:dyDescent="0.3">
      <c r="Q3092" t="s">
        <v>11131</v>
      </c>
      <c r="R3092">
        <v>6000000</v>
      </c>
      <c r="S3092">
        <v>13235267</v>
      </c>
      <c r="T3092">
        <f t="shared" si="147"/>
        <v>7235267</v>
      </c>
      <c r="U3092" s="54">
        <f t="shared" si="145"/>
        <v>7235267</v>
      </c>
      <c r="V3092" s="24" t="str">
        <f t="shared" si="146"/>
        <v>NA</v>
      </c>
      <c r="W3092">
        <v>2.9</v>
      </c>
    </row>
    <row r="3093" spans="17:23" x14ac:dyDescent="0.3">
      <c r="Q3093" t="s">
        <v>11134</v>
      </c>
      <c r="R3093">
        <v>6000000</v>
      </c>
      <c r="S3093">
        <v>12793213</v>
      </c>
      <c r="T3093">
        <f t="shared" si="147"/>
        <v>6793213</v>
      </c>
      <c r="U3093" s="54">
        <f t="shared" si="145"/>
        <v>6793213</v>
      </c>
      <c r="V3093" s="24" t="str">
        <f t="shared" si="146"/>
        <v>NA</v>
      </c>
      <c r="W3093">
        <v>6.2</v>
      </c>
    </row>
    <row r="3094" spans="17:23" x14ac:dyDescent="0.3">
      <c r="Q3094" t="s">
        <v>11136</v>
      </c>
      <c r="R3094">
        <v>9000000</v>
      </c>
      <c r="S3094">
        <v>11883495</v>
      </c>
      <c r="T3094">
        <f t="shared" si="147"/>
        <v>2883495</v>
      </c>
      <c r="U3094" s="54">
        <f t="shared" si="145"/>
        <v>2883495</v>
      </c>
      <c r="V3094" s="24" t="str">
        <f t="shared" si="146"/>
        <v>NA</v>
      </c>
      <c r="W3094">
        <v>6.8</v>
      </c>
    </row>
    <row r="3095" spans="17:23" x14ac:dyDescent="0.3">
      <c r="Q3095" t="s">
        <v>11139</v>
      </c>
      <c r="R3095">
        <v>6000000</v>
      </c>
      <c r="S3095">
        <v>11797927</v>
      </c>
      <c r="T3095">
        <f t="shared" si="147"/>
        <v>5797927</v>
      </c>
      <c r="U3095" s="54">
        <f t="shared" si="145"/>
        <v>5797927</v>
      </c>
      <c r="V3095" s="24" t="str">
        <f t="shared" si="146"/>
        <v>NA</v>
      </c>
      <c r="W3095">
        <v>6.1</v>
      </c>
    </row>
    <row r="3096" spans="17:23" x14ac:dyDescent="0.3">
      <c r="Q3096" t="s">
        <v>11143</v>
      </c>
      <c r="R3096">
        <v>6000000</v>
      </c>
      <c r="S3096">
        <v>17605861</v>
      </c>
      <c r="T3096">
        <f t="shared" si="147"/>
        <v>11605861</v>
      </c>
      <c r="U3096" s="54">
        <f t="shared" si="145"/>
        <v>11605861</v>
      </c>
      <c r="V3096" s="24" t="str">
        <f t="shared" si="146"/>
        <v>NA</v>
      </c>
      <c r="W3096">
        <v>7.7</v>
      </c>
    </row>
    <row r="3097" spans="17:23" x14ac:dyDescent="0.3">
      <c r="Q3097" t="s">
        <v>11147</v>
      </c>
      <c r="R3097">
        <v>3000000</v>
      </c>
      <c r="S3097">
        <v>11642254</v>
      </c>
      <c r="T3097">
        <f t="shared" si="147"/>
        <v>8642254</v>
      </c>
      <c r="U3097" s="54">
        <f t="shared" si="145"/>
        <v>8642254</v>
      </c>
      <c r="V3097" s="24" t="str">
        <f t="shared" si="146"/>
        <v>NA</v>
      </c>
      <c r="W3097">
        <v>5.2</v>
      </c>
    </row>
    <row r="3098" spans="17:23" x14ac:dyDescent="0.3">
      <c r="Q3098" t="s">
        <v>11151</v>
      </c>
      <c r="R3098">
        <v>5000000</v>
      </c>
      <c r="S3098">
        <v>9203192</v>
      </c>
      <c r="T3098">
        <f t="shared" si="147"/>
        <v>4203192</v>
      </c>
      <c r="U3098" s="54">
        <f t="shared" si="145"/>
        <v>4203192</v>
      </c>
      <c r="V3098" s="24" t="str">
        <f t="shared" si="146"/>
        <v>NA</v>
      </c>
      <c r="W3098">
        <v>6.8</v>
      </c>
    </row>
    <row r="3099" spans="17:23" x14ac:dyDescent="0.3">
      <c r="Q3099" t="s">
        <v>11155</v>
      </c>
      <c r="R3099">
        <v>6000000</v>
      </c>
      <c r="S3099">
        <v>7518876</v>
      </c>
      <c r="T3099">
        <f t="shared" si="147"/>
        <v>1518876</v>
      </c>
      <c r="U3099" s="54">
        <f t="shared" si="145"/>
        <v>1518876</v>
      </c>
      <c r="V3099" s="24" t="str">
        <f t="shared" si="146"/>
        <v>NA</v>
      </c>
      <c r="W3099">
        <v>6.5</v>
      </c>
    </row>
    <row r="3100" spans="17:23" x14ac:dyDescent="0.3">
      <c r="Q3100" t="s">
        <v>11159</v>
      </c>
      <c r="R3100">
        <v>6000000</v>
      </c>
      <c r="S3100">
        <v>8596914</v>
      </c>
      <c r="T3100">
        <f t="shared" si="147"/>
        <v>2596914</v>
      </c>
      <c r="U3100" s="54">
        <f t="shared" si="145"/>
        <v>2596914</v>
      </c>
      <c r="V3100" s="24" t="str">
        <f t="shared" si="146"/>
        <v>NA</v>
      </c>
      <c r="W3100">
        <v>7</v>
      </c>
    </row>
    <row r="3101" spans="17:23" x14ac:dyDescent="0.3">
      <c r="Q3101" t="s">
        <v>11163</v>
      </c>
      <c r="R3101">
        <v>6000000</v>
      </c>
      <c r="S3101">
        <v>6851636</v>
      </c>
      <c r="T3101">
        <f t="shared" si="147"/>
        <v>851636</v>
      </c>
      <c r="U3101" s="54">
        <f t="shared" si="145"/>
        <v>851636</v>
      </c>
      <c r="V3101" s="24" t="str">
        <f t="shared" si="146"/>
        <v>NA</v>
      </c>
      <c r="W3101">
        <v>5.9</v>
      </c>
    </row>
    <row r="3102" spans="17:23" x14ac:dyDescent="0.3">
      <c r="Q3102" t="s">
        <v>11166</v>
      </c>
      <c r="R3102">
        <v>6000000</v>
      </c>
      <c r="S3102">
        <v>11434867</v>
      </c>
      <c r="T3102">
        <f t="shared" si="147"/>
        <v>5434867</v>
      </c>
      <c r="U3102" s="54">
        <f t="shared" si="145"/>
        <v>5434867</v>
      </c>
      <c r="V3102" s="24" t="str">
        <f t="shared" si="146"/>
        <v>NA</v>
      </c>
      <c r="W3102">
        <v>7.1</v>
      </c>
    </row>
    <row r="3103" spans="17:23" x14ac:dyDescent="0.3">
      <c r="Q3103" t="s">
        <v>11169</v>
      </c>
      <c r="R3103">
        <v>6000000</v>
      </c>
      <c r="S3103">
        <v>5895238</v>
      </c>
      <c r="T3103">
        <f t="shared" si="147"/>
        <v>-104762</v>
      </c>
      <c r="U3103" s="54" t="str">
        <f t="shared" si="145"/>
        <v>NA</v>
      </c>
      <c r="V3103" s="24">
        <f t="shared" si="146"/>
        <v>-104762</v>
      </c>
      <c r="W3103">
        <v>5.5</v>
      </c>
    </row>
    <row r="3104" spans="17:23" x14ac:dyDescent="0.3">
      <c r="Q3104" t="s">
        <v>11173</v>
      </c>
      <c r="R3104">
        <v>6000000</v>
      </c>
      <c r="S3104">
        <v>6670712</v>
      </c>
      <c r="T3104">
        <f t="shared" si="147"/>
        <v>670712</v>
      </c>
      <c r="U3104" s="54">
        <f t="shared" si="145"/>
        <v>670712</v>
      </c>
      <c r="V3104" s="24" t="str">
        <f t="shared" si="146"/>
        <v>NA</v>
      </c>
      <c r="W3104">
        <v>7.4</v>
      </c>
    </row>
    <row r="3105" spans="17:23" x14ac:dyDescent="0.3">
      <c r="Q3105" t="s">
        <v>11177</v>
      </c>
      <c r="R3105">
        <v>6000000</v>
      </c>
      <c r="S3105">
        <v>5359774</v>
      </c>
      <c r="T3105">
        <f t="shared" si="147"/>
        <v>-640226</v>
      </c>
      <c r="U3105" s="54" t="str">
        <f t="shared" si="145"/>
        <v>NA</v>
      </c>
      <c r="V3105" s="24">
        <f t="shared" si="146"/>
        <v>-640226</v>
      </c>
      <c r="W3105">
        <v>7.3</v>
      </c>
    </row>
    <row r="3106" spans="17:23" x14ac:dyDescent="0.3">
      <c r="Q3106" t="s">
        <v>11181</v>
      </c>
      <c r="R3106">
        <v>6500000</v>
      </c>
      <c r="S3106">
        <v>4693919</v>
      </c>
      <c r="T3106">
        <f t="shared" si="147"/>
        <v>-1806081</v>
      </c>
      <c r="U3106" s="54" t="str">
        <f t="shared" si="145"/>
        <v>NA</v>
      </c>
      <c r="V3106" s="24">
        <f t="shared" si="146"/>
        <v>-1806081</v>
      </c>
      <c r="W3106">
        <v>4.5999999999999996</v>
      </c>
    </row>
    <row r="3107" spans="17:23" x14ac:dyDescent="0.3">
      <c r="Q3107" t="s">
        <v>11184</v>
      </c>
      <c r="R3107">
        <v>6000000</v>
      </c>
      <c r="S3107">
        <v>4859475</v>
      </c>
      <c r="T3107">
        <f t="shared" si="147"/>
        <v>-1140525</v>
      </c>
      <c r="U3107" s="54" t="str">
        <f t="shared" si="145"/>
        <v>NA</v>
      </c>
      <c r="V3107" s="24">
        <f t="shared" si="146"/>
        <v>-1140525</v>
      </c>
      <c r="W3107">
        <v>7.2</v>
      </c>
    </row>
    <row r="3108" spans="17:23" x14ac:dyDescent="0.3">
      <c r="Q3108" t="s">
        <v>11186</v>
      </c>
      <c r="R3108">
        <v>6000000</v>
      </c>
      <c r="S3108">
        <v>4542775</v>
      </c>
      <c r="T3108">
        <f t="shared" si="147"/>
        <v>-1457225</v>
      </c>
      <c r="U3108" s="54" t="str">
        <f t="shared" si="145"/>
        <v>NA</v>
      </c>
      <c r="V3108" s="24">
        <f t="shared" si="146"/>
        <v>-1457225</v>
      </c>
      <c r="W3108">
        <v>5.0999999999999996</v>
      </c>
    </row>
    <row r="3109" spans="17:23" x14ac:dyDescent="0.3">
      <c r="Q3109" t="s">
        <v>11192</v>
      </c>
      <c r="R3109">
        <v>6000000</v>
      </c>
      <c r="S3109">
        <v>3588432</v>
      </c>
      <c r="T3109">
        <f t="shared" si="147"/>
        <v>-2411568</v>
      </c>
      <c r="U3109" s="54" t="str">
        <f t="shared" si="145"/>
        <v>NA</v>
      </c>
      <c r="V3109" s="24">
        <f t="shared" si="146"/>
        <v>-2411568</v>
      </c>
      <c r="W3109">
        <v>6.7</v>
      </c>
    </row>
    <row r="3110" spans="17:23" x14ac:dyDescent="0.3">
      <c r="Q3110" t="s">
        <v>11195</v>
      </c>
      <c r="R3110">
        <v>6000000</v>
      </c>
      <c r="S3110">
        <v>4394936</v>
      </c>
      <c r="T3110">
        <f t="shared" si="147"/>
        <v>-1605064</v>
      </c>
      <c r="U3110" s="54" t="str">
        <f t="shared" si="145"/>
        <v>NA</v>
      </c>
      <c r="V3110" s="24">
        <f t="shared" si="146"/>
        <v>-1605064</v>
      </c>
      <c r="W3110">
        <v>5.3</v>
      </c>
    </row>
    <row r="3111" spans="17:23" x14ac:dyDescent="0.3">
      <c r="Q3111" t="s">
        <v>11199</v>
      </c>
      <c r="R3111">
        <v>6000000</v>
      </c>
      <c r="S3111">
        <v>3029081</v>
      </c>
      <c r="T3111">
        <f t="shared" si="147"/>
        <v>-2970919</v>
      </c>
      <c r="U3111" s="54" t="str">
        <f t="shared" si="145"/>
        <v>NA</v>
      </c>
      <c r="V3111" s="24">
        <f t="shared" si="146"/>
        <v>-2970919</v>
      </c>
      <c r="W3111">
        <v>7.8</v>
      </c>
    </row>
    <row r="3112" spans="17:23" x14ac:dyDescent="0.3">
      <c r="Q3112" t="s">
        <v>11203</v>
      </c>
      <c r="R3112">
        <v>6000000</v>
      </c>
      <c r="S3112">
        <v>3273588</v>
      </c>
      <c r="T3112">
        <f t="shared" si="147"/>
        <v>-2726412</v>
      </c>
      <c r="U3112" s="54" t="str">
        <f t="shared" si="145"/>
        <v>NA</v>
      </c>
      <c r="V3112" s="24">
        <f t="shared" si="146"/>
        <v>-2726412</v>
      </c>
      <c r="W3112">
        <v>6.7</v>
      </c>
    </row>
    <row r="3113" spans="17:23" x14ac:dyDescent="0.3">
      <c r="Q3113" t="s">
        <v>11207</v>
      </c>
      <c r="R3113">
        <v>6000000</v>
      </c>
      <c r="S3113">
        <v>2207975</v>
      </c>
      <c r="T3113">
        <f t="shared" si="147"/>
        <v>-3792025</v>
      </c>
      <c r="U3113" s="54" t="str">
        <f t="shared" si="145"/>
        <v>NA</v>
      </c>
      <c r="V3113" s="24">
        <f t="shared" si="146"/>
        <v>-3792025</v>
      </c>
      <c r="W3113">
        <v>7.2</v>
      </c>
    </row>
    <row r="3114" spans="17:23" x14ac:dyDescent="0.3">
      <c r="Q3114" t="s">
        <v>11210</v>
      </c>
      <c r="R3114">
        <v>6000000</v>
      </c>
      <c r="S3114">
        <v>2025238</v>
      </c>
      <c r="T3114">
        <f t="shared" si="147"/>
        <v>-3974762</v>
      </c>
      <c r="U3114" s="54" t="str">
        <f t="shared" si="145"/>
        <v>NA</v>
      </c>
      <c r="V3114" s="24">
        <f t="shared" si="146"/>
        <v>-3974762</v>
      </c>
      <c r="W3114">
        <v>5.8</v>
      </c>
    </row>
    <row r="3115" spans="17:23" x14ac:dyDescent="0.3">
      <c r="Q3115" t="s">
        <v>11215</v>
      </c>
      <c r="R3115">
        <v>6000000</v>
      </c>
      <c r="S3115">
        <v>2077046</v>
      </c>
      <c r="T3115">
        <f t="shared" si="147"/>
        <v>-3922954</v>
      </c>
      <c r="U3115" s="54" t="str">
        <f t="shared" si="145"/>
        <v>NA</v>
      </c>
      <c r="V3115" s="24">
        <f t="shared" si="146"/>
        <v>-3922954</v>
      </c>
      <c r="W3115">
        <v>7</v>
      </c>
    </row>
    <row r="3116" spans="17:23" x14ac:dyDescent="0.3">
      <c r="Q3116" t="s">
        <v>11217</v>
      </c>
      <c r="R3116">
        <v>6000000</v>
      </c>
      <c r="S3116">
        <v>869325</v>
      </c>
      <c r="T3116">
        <f t="shared" si="147"/>
        <v>-5130675</v>
      </c>
      <c r="U3116" s="54" t="str">
        <f t="shared" si="145"/>
        <v>NA</v>
      </c>
      <c r="V3116" s="24">
        <f t="shared" si="146"/>
        <v>-5130675</v>
      </c>
      <c r="W3116">
        <v>3.8</v>
      </c>
    </row>
    <row r="3117" spans="17:23" x14ac:dyDescent="0.3">
      <c r="Q3117" t="s">
        <v>11222</v>
      </c>
      <c r="R3117">
        <v>6000000</v>
      </c>
      <c r="S3117">
        <v>399611</v>
      </c>
      <c r="T3117">
        <f t="shared" si="147"/>
        <v>-5600389</v>
      </c>
      <c r="U3117" s="54" t="str">
        <f t="shared" si="145"/>
        <v>NA</v>
      </c>
      <c r="V3117" s="24">
        <f t="shared" si="146"/>
        <v>-5600389</v>
      </c>
      <c r="W3117">
        <v>5.7</v>
      </c>
    </row>
    <row r="3118" spans="17:23" x14ac:dyDescent="0.3">
      <c r="Q3118" t="s">
        <v>11227</v>
      </c>
      <c r="R3118">
        <v>6000000</v>
      </c>
      <c r="S3118">
        <v>115862</v>
      </c>
      <c r="T3118">
        <f t="shared" si="147"/>
        <v>-5884138</v>
      </c>
      <c r="U3118" s="54" t="str">
        <f t="shared" si="145"/>
        <v>NA</v>
      </c>
      <c r="V3118" s="24">
        <f t="shared" si="146"/>
        <v>-5884138</v>
      </c>
      <c r="W3118">
        <v>6.7</v>
      </c>
    </row>
    <row r="3119" spans="17:23" x14ac:dyDescent="0.3">
      <c r="Q3119" t="s">
        <v>11230</v>
      </c>
      <c r="R3119">
        <v>6000000</v>
      </c>
      <c r="S3119">
        <v>1346503</v>
      </c>
      <c r="T3119">
        <f t="shared" si="147"/>
        <v>-4653497</v>
      </c>
      <c r="U3119" s="54" t="str">
        <f t="shared" si="145"/>
        <v>NA</v>
      </c>
      <c r="V3119" s="24">
        <f t="shared" si="146"/>
        <v>-4653497</v>
      </c>
      <c r="W3119">
        <v>6.1</v>
      </c>
    </row>
    <row r="3120" spans="17:23" x14ac:dyDescent="0.3">
      <c r="Q3120" t="s">
        <v>11233</v>
      </c>
      <c r="R3120">
        <v>6000000</v>
      </c>
      <c r="S3120">
        <v>117560</v>
      </c>
      <c r="T3120">
        <f t="shared" si="147"/>
        <v>-5882440</v>
      </c>
      <c r="U3120" s="54" t="str">
        <f t="shared" si="145"/>
        <v>NA</v>
      </c>
      <c r="V3120" s="24">
        <f t="shared" si="146"/>
        <v>-5882440</v>
      </c>
      <c r="W3120">
        <v>6.2</v>
      </c>
    </row>
    <row r="3121" spans="17:23" x14ac:dyDescent="0.3">
      <c r="Q3121" t="s">
        <v>11237</v>
      </c>
      <c r="R3121">
        <v>6000000</v>
      </c>
      <c r="S3121">
        <v>54606</v>
      </c>
      <c r="T3121">
        <f t="shared" si="147"/>
        <v>-5945394</v>
      </c>
      <c r="U3121" s="54" t="str">
        <f t="shared" si="145"/>
        <v>NA</v>
      </c>
      <c r="V3121" s="24">
        <f t="shared" si="146"/>
        <v>-5945394</v>
      </c>
      <c r="W3121">
        <v>6.2</v>
      </c>
    </row>
    <row r="3122" spans="17:23" x14ac:dyDescent="0.3">
      <c r="Q3122" t="s">
        <v>11240</v>
      </c>
      <c r="R3122">
        <v>6000000</v>
      </c>
      <c r="S3122">
        <v>36497</v>
      </c>
      <c r="T3122">
        <f t="shared" si="147"/>
        <v>-5963503</v>
      </c>
      <c r="U3122" s="54" t="str">
        <f t="shared" si="145"/>
        <v>NA</v>
      </c>
      <c r="V3122" s="24">
        <f t="shared" si="146"/>
        <v>-5963503</v>
      </c>
      <c r="W3122">
        <v>4.7</v>
      </c>
    </row>
    <row r="3123" spans="17:23" x14ac:dyDescent="0.3">
      <c r="Q3123" t="s">
        <v>11243</v>
      </c>
      <c r="R3123">
        <v>12000000</v>
      </c>
      <c r="S3123">
        <v>65804</v>
      </c>
      <c r="T3123">
        <f t="shared" si="147"/>
        <v>-11934196</v>
      </c>
      <c r="U3123" s="54" t="str">
        <f t="shared" si="145"/>
        <v>NA</v>
      </c>
      <c r="V3123" s="24">
        <f t="shared" si="146"/>
        <v>-11934196</v>
      </c>
      <c r="W3123">
        <v>6.3</v>
      </c>
    </row>
    <row r="3124" spans="17:23" x14ac:dyDescent="0.3">
      <c r="Q3124" t="s">
        <v>11245</v>
      </c>
      <c r="R3124">
        <v>5300000</v>
      </c>
      <c r="S3124">
        <v>3895664</v>
      </c>
      <c r="T3124">
        <f t="shared" si="147"/>
        <v>-1404336</v>
      </c>
      <c r="U3124" s="54" t="str">
        <f t="shared" si="145"/>
        <v>NA</v>
      </c>
      <c r="V3124" s="24">
        <f t="shared" si="146"/>
        <v>-1404336</v>
      </c>
      <c r="W3124">
        <v>7.3</v>
      </c>
    </row>
    <row r="3125" spans="17:23" x14ac:dyDescent="0.3">
      <c r="Q3125" t="s">
        <v>11249</v>
      </c>
      <c r="R3125">
        <v>6000000</v>
      </c>
      <c r="S3125">
        <v>20200</v>
      </c>
      <c r="T3125">
        <f t="shared" si="147"/>
        <v>-5979800</v>
      </c>
      <c r="U3125" s="54" t="str">
        <f t="shared" si="145"/>
        <v>NA</v>
      </c>
      <c r="V3125" s="24">
        <f t="shared" si="146"/>
        <v>-5979800</v>
      </c>
      <c r="W3125">
        <v>5.8</v>
      </c>
    </row>
    <row r="3126" spans="17:23" x14ac:dyDescent="0.3">
      <c r="Q3126" t="s">
        <v>11254</v>
      </c>
      <c r="R3126">
        <v>4000000</v>
      </c>
      <c r="S3126">
        <v>542860</v>
      </c>
      <c r="T3126">
        <f t="shared" si="147"/>
        <v>-3457140</v>
      </c>
      <c r="U3126" s="54" t="str">
        <f t="shared" si="145"/>
        <v>NA</v>
      </c>
      <c r="V3126" s="24">
        <f t="shared" si="146"/>
        <v>-3457140</v>
      </c>
      <c r="W3126">
        <v>7.1</v>
      </c>
    </row>
    <row r="3127" spans="17:23" x14ac:dyDescent="0.3">
      <c r="Q3127" t="s">
        <v>11260</v>
      </c>
      <c r="R3127">
        <v>200000000</v>
      </c>
      <c r="S3127">
        <v>11905519</v>
      </c>
      <c r="T3127">
        <f t="shared" si="147"/>
        <v>-188094481</v>
      </c>
      <c r="U3127" s="54" t="str">
        <f t="shared" si="145"/>
        <v>NA</v>
      </c>
      <c r="V3127" s="24">
        <f t="shared" si="146"/>
        <v>-188094481</v>
      </c>
      <c r="W3127">
        <v>7.1</v>
      </c>
    </row>
    <row r="3128" spans="17:23" x14ac:dyDescent="0.3">
      <c r="Q3128" t="s">
        <v>11266</v>
      </c>
      <c r="R3128">
        <v>3500159</v>
      </c>
      <c r="S3128">
        <v>32541719</v>
      </c>
      <c r="T3128">
        <f t="shared" si="147"/>
        <v>29041560</v>
      </c>
      <c r="U3128" s="54">
        <f t="shared" si="145"/>
        <v>29041560</v>
      </c>
      <c r="V3128" s="24" t="str">
        <f t="shared" si="146"/>
        <v>NA</v>
      </c>
      <c r="W3128">
        <v>6.7</v>
      </c>
    </row>
    <row r="3129" spans="17:23" x14ac:dyDescent="0.3">
      <c r="Q3129" t="s">
        <v>11269</v>
      </c>
      <c r="R3129">
        <v>5600000</v>
      </c>
      <c r="S3129">
        <v>3064356</v>
      </c>
      <c r="T3129">
        <f t="shared" si="147"/>
        <v>-2535644</v>
      </c>
      <c r="U3129" s="54" t="str">
        <f t="shared" si="145"/>
        <v>NA</v>
      </c>
      <c r="V3129" s="24">
        <f t="shared" si="146"/>
        <v>-2535644</v>
      </c>
      <c r="W3129">
        <v>6.9</v>
      </c>
    </row>
    <row r="3130" spans="17:23" x14ac:dyDescent="0.3">
      <c r="Q3130" t="s">
        <v>11272</v>
      </c>
      <c r="R3130">
        <v>5600000</v>
      </c>
      <c r="S3130">
        <v>7009668</v>
      </c>
      <c r="T3130">
        <f t="shared" si="147"/>
        <v>1409668</v>
      </c>
      <c r="U3130" s="54">
        <f t="shared" si="145"/>
        <v>1409668</v>
      </c>
      <c r="V3130" s="24" t="str">
        <f t="shared" si="146"/>
        <v>NA</v>
      </c>
      <c r="W3130">
        <v>2.1</v>
      </c>
    </row>
    <row r="3131" spans="17:23" x14ac:dyDescent="0.3">
      <c r="Q3131" t="s">
        <v>11277</v>
      </c>
      <c r="R3131">
        <v>5600000</v>
      </c>
      <c r="S3131">
        <v>27024</v>
      </c>
      <c r="T3131">
        <f t="shared" si="147"/>
        <v>-5572976</v>
      </c>
      <c r="U3131" s="54" t="str">
        <f t="shared" si="145"/>
        <v>NA</v>
      </c>
      <c r="V3131" s="24">
        <f t="shared" si="146"/>
        <v>-5572976</v>
      </c>
      <c r="W3131">
        <v>6.6</v>
      </c>
    </row>
    <row r="3132" spans="17:23" x14ac:dyDescent="0.3">
      <c r="Q3132" t="s">
        <v>11282</v>
      </c>
      <c r="R3132">
        <v>5500000</v>
      </c>
      <c r="S3132">
        <v>159600000</v>
      </c>
      <c r="T3132">
        <f t="shared" si="147"/>
        <v>154100000</v>
      </c>
      <c r="U3132" s="54">
        <f t="shared" si="145"/>
        <v>154100000</v>
      </c>
      <c r="V3132" s="24" t="str">
        <f t="shared" si="146"/>
        <v>NA</v>
      </c>
      <c r="W3132">
        <v>8.3000000000000007</v>
      </c>
    </row>
    <row r="3133" spans="17:23" x14ac:dyDescent="0.3">
      <c r="Q3133" t="s">
        <v>11284</v>
      </c>
      <c r="R3133">
        <v>5500000</v>
      </c>
      <c r="S3133">
        <v>58800000</v>
      </c>
      <c r="T3133">
        <f t="shared" si="147"/>
        <v>53300000</v>
      </c>
      <c r="U3133" s="54">
        <f t="shared" si="145"/>
        <v>53300000</v>
      </c>
      <c r="V3133" s="24" t="str">
        <f t="shared" si="146"/>
        <v>NA</v>
      </c>
      <c r="W3133">
        <v>7.2</v>
      </c>
    </row>
    <row r="3134" spans="17:23" x14ac:dyDescent="0.3">
      <c r="Q3134" t="s">
        <v>11286</v>
      </c>
      <c r="R3134">
        <v>5500000</v>
      </c>
      <c r="S3134">
        <v>50382128</v>
      </c>
      <c r="T3134">
        <f t="shared" si="147"/>
        <v>44882128</v>
      </c>
      <c r="U3134" s="54">
        <f t="shared" si="145"/>
        <v>44882128</v>
      </c>
      <c r="V3134" s="24" t="str">
        <f t="shared" si="146"/>
        <v>NA</v>
      </c>
      <c r="W3134">
        <v>5.6</v>
      </c>
    </row>
    <row r="3135" spans="17:23" x14ac:dyDescent="0.3">
      <c r="Q3135" t="s">
        <v>11290</v>
      </c>
      <c r="R3135">
        <v>5500000</v>
      </c>
      <c r="S3135">
        <v>35811509</v>
      </c>
      <c r="T3135">
        <f t="shared" si="147"/>
        <v>30311509</v>
      </c>
      <c r="U3135" s="54">
        <f t="shared" si="145"/>
        <v>30311509</v>
      </c>
      <c r="V3135" s="24" t="str">
        <f t="shared" si="146"/>
        <v>NA</v>
      </c>
      <c r="W3135">
        <v>7.7</v>
      </c>
    </row>
    <row r="3136" spans="17:23" x14ac:dyDescent="0.3">
      <c r="Q3136" t="s">
        <v>11293</v>
      </c>
      <c r="R3136">
        <v>3000000</v>
      </c>
      <c r="S3136">
        <v>24475193</v>
      </c>
      <c r="T3136">
        <f t="shared" si="147"/>
        <v>21475193</v>
      </c>
      <c r="U3136" s="54">
        <f t="shared" si="145"/>
        <v>21475193</v>
      </c>
      <c r="V3136" s="24" t="str">
        <f t="shared" si="146"/>
        <v>NA</v>
      </c>
      <c r="W3136">
        <v>6.6</v>
      </c>
    </row>
    <row r="3137" spans="17:23" x14ac:dyDescent="0.3">
      <c r="Q3137" t="s">
        <v>11296</v>
      </c>
      <c r="R3137">
        <v>7000000</v>
      </c>
      <c r="S3137">
        <v>6200756</v>
      </c>
      <c r="T3137">
        <f t="shared" si="147"/>
        <v>-799244</v>
      </c>
      <c r="U3137" s="54" t="str">
        <f t="shared" si="145"/>
        <v>NA</v>
      </c>
      <c r="V3137" s="24">
        <f t="shared" si="146"/>
        <v>-799244</v>
      </c>
      <c r="W3137">
        <v>7.4</v>
      </c>
    </row>
    <row r="3138" spans="17:23" x14ac:dyDescent="0.3">
      <c r="Q3138" t="s">
        <v>11298</v>
      </c>
      <c r="R3138">
        <v>5500000</v>
      </c>
      <c r="S3138">
        <v>1292119</v>
      </c>
      <c r="T3138">
        <f t="shared" si="147"/>
        <v>-4207881</v>
      </c>
      <c r="U3138" s="54" t="str">
        <f t="shared" si="145"/>
        <v>NA</v>
      </c>
      <c r="V3138" s="24">
        <f t="shared" si="146"/>
        <v>-4207881</v>
      </c>
      <c r="W3138">
        <v>7.1</v>
      </c>
    </row>
    <row r="3139" spans="17:23" x14ac:dyDescent="0.3">
      <c r="Q3139" t="s">
        <v>11300</v>
      </c>
      <c r="R3139">
        <v>5500000</v>
      </c>
      <c r="S3139">
        <v>3629758</v>
      </c>
      <c r="T3139">
        <f t="shared" si="147"/>
        <v>-1870242</v>
      </c>
      <c r="U3139" s="54" t="str">
        <f t="shared" ref="U3139:U3202" si="148">IF(T3139&gt;0,T3139,"NA")</f>
        <v>NA</v>
      </c>
      <c r="V3139" s="24">
        <f t="shared" ref="V3139:V3202" si="149">IF(T3139&lt;0,T3139,"NA")</f>
        <v>-1870242</v>
      </c>
      <c r="W3139">
        <v>7.9</v>
      </c>
    </row>
    <row r="3140" spans="17:23" x14ac:dyDescent="0.3">
      <c r="Q3140" t="s">
        <v>11306</v>
      </c>
      <c r="R3140">
        <v>5000000</v>
      </c>
      <c r="S3140">
        <v>6239558</v>
      </c>
      <c r="T3140">
        <f t="shared" ref="T3140:T3203" si="150">S3140-R3140</f>
        <v>1239558</v>
      </c>
      <c r="U3140" s="54">
        <f t="shared" si="148"/>
        <v>1239558</v>
      </c>
      <c r="V3140" s="24" t="str">
        <f t="shared" si="149"/>
        <v>NA</v>
      </c>
      <c r="W3140">
        <v>6.7</v>
      </c>
    </row>
    <row r="3141" spans="17:23" x14ac:dyDescent="0.3">
      <c r="Q3141" t="s">
        <v>11311</v>
      </c>
      <c r="R3141">
        <v>5000000</v>
      </c>
      <c r="S3141">
        <v>1056102</v>
      </c>
      <c r="T3141">
        <f t="shared" si="150"/>
        <v>-3943898</v>
      </c>
      <c r="U3141" s="54" t="str">
        <f t="shared" si="148"/>
        <v>NA</v>
      </c>
      <c r="V3141" s="24">
        <f t="shared" si="149"/>
        <v>-3943898</v>
      </c>
      <c r="W3141">
        <v>6.6</v>
      </c>
    </row>
    <row r="3142" spans="17:23" x14ac:dyDescent="0.3">
      <c r="Q3142" t="s">
        <v>11315</v>
      </c>
      <c r="R3142">
        <v>6500000</v>
      </c>
      <c r="S3142">
        <v>27545445</v>
      </c>
      <c r="T3142">
        <f t="shared" si="150"/>
        <v>21045445</v>
      </c>
      <c r="U3142" s="54">
        <f t="shared" si="148"/>
        <v>21045445</v>
      </c>
      <c r="V3142" s="24" t="str">
        <f t="shared" si="149"/>
        <v>NA</v>
      </c>
      <c r="W3142">
        <v>7.9</v>
      </c>
    </row>
    <row r="3143" spans="17:23" x14ac:dyDescent="0.3">
      <c r="Q3143" t="s">
        <v>11318</v>
      </c>
      <c r="R3143">
        <v>5500000</v>
      </c>
      <c r="S3143">
        <v>56007</v>
      </c>
      <c r="T3143">
        <f t="shared" si="150"/>
        <v>-5443993</v>
      </c>
      <c r="U3143" s="54" t="str">
        <f t="shared" si="148"/>
        <v>NA</v>
      </c>
      <c r="V3143" s="24">
        <f t="shared" si="149"/>
        <v>-5443993</v>
      </c>
      <c r="W3143">
        <v>4.9000000000000004</v>
      </c>
    </row>
    <row r="3144" spans="17:23" x14ac:dyDescent="0.3">
      <c r="Q3144" t="s">
        <v>11321</v>
      </c>
      <c r="R3144">
        <v>3850000</v>
      </c>
      <c r="S3144">
        <v>611709</v>
      </c>
      <c r="T3144">
        <f t="shared" si="150"/>
        <v>-3238291</v>
      </c>
      <c r="U3144" s="54" t="str">
        <f t="shared" si="148"/>
        <v>NA</v>
      </c>
      <c r="V3144" s="24">
        <f t="shared" si="149"/>
        <v>-3238291</v>
      </c>
      <c r="W3144">
        <v>7.2</v>
      </c>
    </row>
    <row r="3145" spans="17:23" x14ac:dyDescent="0.3">
      <c r="Q3145" t="s">
        <v>11328</v>
      </c>
      <c r="R3145">
        <v>5500000</v>
      </c>
      <c r="S3145">
        <v>22770</v>
      </c>
      <c r="T3145">
        <f t="shared" si="150"/>
        <v>-5477230</v>
      </c>
      <c r="U3145" s="54" t="str">
        <f t="shared" si="148"/>
        <v>NA</v>
      </c>
      <c r="V3145" s="24">
        <f t="shared" si="149"/>
        <v>-5477230</v>
      </c>
      <c r="W3145">
        <v>6.1</v>
      </c>
    </row>
    <row r="3146" spans="17:23" x14ac:dyDescent="0.3">
      <c r="Q3146" t="s">
        <v>11333</v>
      </c>
      <c r="R3146">
        <v>9000000</v>
      </c>
      <c r="S3146">
        <v>27445</v>
      </c>
      <c r="T3146">
        <f t="shared" si="150"/>
        <v>-8972555</v>
      </c>
      <c r="U3146" s="54" t="str">
        <f t="shared" si="148"/>
        <v>NA</v>
      </c>
      <c r="V3146" s="24">
        <f t="shared" si="149"/>
        <v>-8972555</v>
      </c>
      <c r="W3146">
        <v>5.3</v>
      </c>
    </row>
    <row r="3147" spans="17:23" x14ac:dyDescent="0.3">
      <c r="Q3147" t="s">
        <v>11338</v>
      </c>
      <c r="R3147">
        <v>5250000</v>
      </c>
      <c r="S3147">
        <v>766487</v>
      </c>
      <c r="T3147">
        <f t="shared" si="150"/>
        <v>-4483513</v>
      </c>
      <c r="U3147" s="54" t="str">
        <f t="shared" si="148"/>
        <v>NA</v>
      </c>
      <c r="V3147" s="24">
        <f t="shared" si="149"/>
        <v>-4483513</v>
      </c>
      <c r="W3147">
        <v>5</v>
      </c>
    </row>
    <row r="3148" spans="17:23" x14ac:dyDescent="0.3">
      <c r="Q3148" t="s">
        <v>11341</v>
      </c>
      <c r="R3148">
        <v>30300000</v>
      </c>
      <c r="S3148">
        <v>1196752</v>
      </c>
      <c r="T3148">
        <f t="shared" si="150"/>
        <v>-29103248</v>
      </c>
      <c r="U3148" s="54" t="str">
        <f t="shared" si="148"/>
        <v>NA</v>
      </c>
      <c r="V3148" s="24">
        <f t="shared" si="149"/>
        <v>-29103248</v>
      </c>
      <c r="W3148">
        <v>7.6</v>
      </c>
    </row>
    <row r="3149" spans="17:23" x14ac:dyDescent="0.3">
      <c r="Q3149" t="s">
        <v>11348</v>
      </c>
      <c r="R3149">
        <v>6000000</v>
      </c>
      <c r="S3149">
        <v>795126</v>
      </c>
      <c r="T3149">
        <f t="shared" si="150"/>
        <v>-5204874</v>
      </c>
      <c r="U3149" s="54" t="str">
        <f t="shared" si="148"/>
        <v>NA</v>
      </c>
      <c r="V3149" s="24">
        <f t="shared" si="149"/>
        <v>-5204874</v>
      </c>
      <c r="W3149">
        <v>7.6</v>
      </c>
    </row>
    <row r="3150" spans="17:23" x14ac:dyDescent="0.3">
      <c r="Q3150" t="s">
        <v>11353</v>
      </c>
      <c r="R3150">
        <v>5000000</v>
      </c>
      <c r="S3150">
        <v>83574831</v>
      </c>
      <c r="T3150">
        <f t="shared" si="150"/>
        <v>78574831</v>
      </c>
      <c r="U3150" s="54">
        <f t="shared" si="148"/>
        <v>78574831</v>
      </c>
      <c r="V3150" s="24" t="str">
        <f t="shared" si="149"/>
        <v>NA</v>
      </c>
      <c r="W3150">
        <v>6.6</v>
      </c>
    </row>
    <row r="3151" spans="17:23" x14ac:dyDescent="0.3">
      <c r="Q3151" t="s">
        <v>11355</v>
      </c>
      <c r="R3151">
        <v>4000000</v>
      </c>
      <c r="S3151">
        <v>87025093</v>
      </c>
      <c r="T3151">
        <f t="shared" si="150"/>
        <v>83025093</v>
      </c>
      <c r="U3151" s="54">
        <f t="shared" si="148"/>
        <v>83025093</v>
      </c>
      <c r="V3151" s="24" t="str">
        <f t="shared" si="149"/>
        <v>NA</v>
      </c>
      <c r="W3151">
        <v>6.6</v>
      </c>
    </row>
    <row r="3152" spans="17:23" x14ac:dyDescent="0.3">
      <c r="Q3152" t="s">
        <v>11357</v>
      </c>
      <c r="R3152">
        <v>15000000</v>
      </c>
      <c r="S3152">
        <v>71897215</v>
      </c>
      <c r="T3152">
        <f t="shared" si="150"/>
        <v>56897215</v>
      </c>
      <c r="U3152" s="54">
        <f t="shared" si="148"/>
        <v>56897215</v>
      </c>
      <c r="V3152" s="24" t="str">
        <f t="shared" si="149"/>
        <v>NA</v>
      </c>
      <c r="W3152">
        <v>7.3</v>
      </c>
    </row>
    <row r="3153" spans="17:23" x14ac:dyDescent="0.3">
      <c r="Q3153" t="s">
        <v>11361</v>
      </c>
      <c r="R3153">
        <v>5000000</v>
      </c>
      <c r="S3153">
        <v>64267897</v>
      </c>
      <c r="T3153">
        <f t="shared" si="150"/>
        <v>59267897</v>
      </c>
      <c r="U3153" s="54">
        <f t="shared" si="148"/>
        <v>59267897</v>
      </c>
      <c r="V3153" s="24" t="str">
        <f t="shared" si="149"/>
        <v>NA</v>
      </c>
      <c r="W3153">
        <v>6.6</v>
      </c>
    </row>
    <row r="3154" spans="17:23" x14ac:dyDescent="0.3">
      <c r="Q3154" t="s">
        <v>11363</v>
      </c>
      <c r="R3154">
        <v>4900000</v>
      </c>
      <c r="S3154">
        <v>56536016</v>
      </c>
      <c r="T3154">
        <f t="shared" si="150"/>
        <v>51636016</v>
      </c>
      <c r="U3154" s="54">
        <f t="shared" si="148"/>
        <v>51636016</v>
      </c>
      <c r="V3154" s="24" t="str">
        <f t="shared" si="149"/>
        <v>NA</v>
      </c>
      <c r="W3154">
        <v>6.9</v>
      </c>
    </row>
    <row r="3155" spans="17:23" x14ac:dyDescent="0.3">
      <c r="Q3155" t="s">
        <v>11367</v>
      </c>
      <c r="R3155">
        <v>5000000</v>
      </c>
      <c r="S3155">
        <v>104007828</v>
      </c>
      <c r="T3155">
        <f t="shared" si="150"/>
        <v>99007828</v>
      </c>
      <c r="U3155" s="54">
        <f t="shared" si="148"/>
        <v>99007828</v>
      </c>
      <c r="V3155" s="24" t="str">
        <f t="shared" si="149"/>
        <v>NA</v>
      </c>
      <c r="W3155">
        <v>5.8</v>
      </c>
    </row>
    <row r="3156" spans="17:23" x14ac:dyDescent="0.3">
      <c r="Q3156" t="s">
        <v>11370</v>
      </c>
      <c r="R3156">
        <v>5000000</v>
      </c>
      <c r="S3156">
        <v>50820940</v>
      </c>
      <c r="T3156">
        <f t="shared" si="150"/>
        <v>45820940</v>
      </c>
      <c r="U3156" s="54">
        <f t="shared" si="148"/>
        <v>45820940</v>
      </c>
      <c r="V3156" s="24" t="str">
        <f t="shared" si="149"/>
        <v>NA</v>
      </c>
      <c r="W3156">
        <v>4.4000000000000004</v>
      </c>
    </row>
    <row r="3157" spans="17:23" x14ac:dyDescent="0.3">
      <c r="Q3157" t="s">
        <v>11375</v>
      </c>
      <c r="R3157">
        <v>4500000</v>
      </c>
      <c r="S3157">
        <v>44793200</v>
      </c>
      <c r="T3157">
        <f t="shared" si="150"/>
        <v>40293200</v>
      </c>
      <c r="U3157" s="54">
        <f t="shared" si="148"/>
        <v>40293200</v>
      </c>
      <c r="V3157" s="24" t="str">
        <f t="shared" si="149"/>
        <v>NA</v>
      </c>
      <c r="W3157">
        <v>6.6</v>
      </c>
    </row>
    <row r="3158" spans="17:23" x14ac:dyDescent="0.3">
      <c r="Q3158" t="s">
        <v>11379</v>
      </c>
      <c r="R3158">
        <v>5000000</v>
      </c>
      <c r="S3158">
        <v>44456509</v>
      </c>
      <c r="T3158">
        <f t="shared" si="150"/>
        <v>39456509</v>
      </c>
      <c r="U3158" s="54">
        <f t="shared" si="148"/>
        <v>39456509</v>
      </c>
      <c r="V3158" s="24" t="str">
        <f t="shared" si="149"/>
        <v>NA</v>
      </c>
      <c r="W3158">
        <v>7.6</v>
      </c>
    </row>
    <row r="3159" spans="17:23" x14ac:dyDescent="0.3">
      <c r="Q3159" t="s">
        <v>11385</v>
      </c>
      <c r="R3159">
        <v>5000000</v>
      </c>
      <c r="S3159">
        <v>53884821</v>
      </c>
      <c r="T3159">
        <f t="shared" si="150"/>
        <v>48884821</v>
      </c>
      <c r="U3159" s="54">
        <f t="shared" si="148"/>
        <v>48884821</v>
      </c>
      <c r="V3159" s="24" t="str">
        <f t="shared" si="149"/>
        <v>NA</v>
      </c>
      <c r="W3159">
        <v>4.5999999999999996</v>
      </c>
    </row>
    <row r="3160" spans="17:23" x14ac:dyDescent="0.3">
      <c r="Q3160" t="s">
        <v>11390</v>
      </c>
      <c r="R3160">
        <v>5000000</v>
      </c>
      <c r="S3160">
        <v>36000000</v>
      </c>
      <c r="T3160">
        <f t="shared" si="150"/>
        <v>31000000</v>
      </c>
      <c r="U3160" s="54">
        <f t="shared" si="148"/>
        <v>31000000</v>
      </c>
      <c r="V3160" s="24" t="str">
        <f t="shared" si="149"/>
        <v>NA</v>
      </c>
      <c r="W3160">
        <v>6.8</v>
      </c>
    </row>
    <row r="3161" spans="17:23" x14ac:dyDescent="0.3">
      <c r="Q3161" t="s">
        <v>11394</v>
      </c>
      <c r="R3161">
        <v>8500000</v>
      </c>
      <c r="S3161">
        <v>34872293</v>
      </c>
      <c r="T3161">
        <f t="shared" si="150"/>
        <v>26372293</v>
      </c>
      <c r="U3161" s="54">
        <f t="shared" si="148"/>
        <v>26372293</v>
      </c>
      <c r="V3161" s="24" t="str">
        <f t="shared" si="149"/>
        <v>NA</v>
      </c>
      <c r="W3161">
        <v>4.9000000000000004</v>
      </c>
    </row>
    <row r="3162" spans="17:23" x14ac:dyDescent="0.3">
      <c r="Q3162" t="s">
        <v>11396</v>
      </c>
      <c r="R3162">
        <v>4500000</v>
      </c>
      <c r="S3162">
        <v>34468224</v>
      </c>
      <c r="T3162">
        <f t="shared" si="150"/>
        <v>29968224</v>
      </c>
      <c r="U3162" s="54">
        <f t="shared" si="148"/>
        <v>29968224</v>
      </c>
      <c r="V3162" s="24" t="str">
        <f t="shared" si="149"/>
        <v>NA</v>
      </c>
      <c r="W3162">
        <v>7.3</v>
      </c>
    </row>
    <row r="3163" spans="17:23" x14ac:dyDescent="0.3">
      <c r="Q3163" t="s">
        <v>11399</v>
      </c>
      <c r="R3163">
        <v>5000000</v>
      </c>
      <c r="S3163">
        <v>32453345</v>
      </c>
      <c r="T3163">
        <f t="shared" si="150"/>
        <v>27453345</v>
      </c>
      <c r="U3163" s="54">
        <f t="shared" si="148"/>
        <v>27453345</v>
      </c>
      <c r="V3163" s="24" t="str">
        <f t="shared" si="149"/>
        <v>NA</v>
      </c>
      <c r="W3163">
        <v>5</v>
      </c>
    </row>
    <row r="3164" spans="17:23" x14ac:dyDescent="0.3">
      <c r="Q3164" t="s">
        <v>11405</v>
      </c>
      <c r="R3164">
        <v>5000000</v>
      </c>
      <c r="S3164">
        <v>27296514</v>
      </c>
      <c r="T3164">
        <f t="shared" si="150"/>
        <v>22296514</v>
      </c>
      <c r="U3164" s="54">
        <f t="shared" si="148"/>
        <v>22296514</v>
      </c>
      <c r="V3164" s="24" t="str">
        <f t="shared" si="149"/>
        <v>NA</v>
      </c>
      <c r="W3164">
        <v>8</v>
      </c>
    </row>
    <row r="3165" spans="17:23" x14ac:dyDescent="0.3">
      <c r="Q3165" t="s">
        <v>11407</v>
      </c>
      <c r="R3165">
        <v>3300000</v>
      </c>
      <c r="S3165">
        <v>25799043</v>
      </c>
      <c r="T3165">
        <f t="shared" si="150"/>
        <v>22499043</v>
      </c>
      <c r="U3165" s="54">
        <f t="shared" si="148"/>
        <v>22499043</v>
      </c>
      <c r="V3165" s="24" t="str">
        <f t="shared" si="149"/>
        <v>NA</v>
      </c>
      <c r="W3165">
        <v>5.2</v>
      </c>
    </row>
    <row r="3166" spans="17:23" x14ac:dyDescent="0.3">
      <c r="Q3166" t="s">
        <v>11410</v>
      </c>
      <c r="R3166">
        <v>9000000</v>
      </c>
      <c r="S3166">
        <v>25530884</v>
      </c>
      <c r="T3166">
        <f t="shared" si="150"/>
        <v>16530884</v>
      </c>
      <c r="U3166" s="54">
        <f t="shared" si="148"/>
        <v>16530884</v>
      </c>
      <c r="V3166" s="24" t="str">
        <f t="shared" si="149"/>
        <v>NA</v>
      </c>
      <c r="W3166">
        <v>8.5</v>
      </c>
    </row>
    <row r="3167" spans="17:23" x14ac:dyDescent="0.3">
      <c r="Q3167" t="s">
        <v>11413</v>
      </c>
      <c r="R3167">
        <v>5000000</v>
      </c>
      <c r="S3167">
        <v>27689474</v>
      </c>
      <c r="T3167">
        <f t="shared" si="150"/>
        <v>22689474</v>
      </c>
      <c r="U3167" s="54">
        <f t="shared" si="148"/>
        <v>22689474</v>
      </c>
      <c r="V3167" s="24" t="str">
        <f t="shared" si="149"/>
        <v>NA</v>
      </c>
      <c r="W3167">
        <v>6.5</v>
      </c>
    </row>
    <row r="3168" spans="17:23" x14ac:dyDescent="0.3">
      <c r="Q3168" t="s">
        <v>11418</v>
      </c>
      <c r="R3168">
        <v>5000000</v>
      </c>
      <c r="S3168">
        <v>24138847</v>
      </c>
      <c r="T3168">
        <f t="shared" si="150"/>
        <v>19138847</v>
      </c>
      <c r="U3168" s="54">
        <f t="shared" si="148"/>
        <v>19138847</v>
      </c>
      <c r="V3168" s="24" t="str">
        <f t="shared" si="149"/>
        <v>NA</v>
      </c>
      <c r="W3168">
        <v>7.4</v>
      </c>
    </row>
    <row r="3169" spans="17:23" x14ac:dyDescent="0.3">
      <c r="Q3169" t="s">
        <v>11421</v>
      </c>
      <c r="R3169">
        <v>5000000</v>
      </c>
      <c r="S3169">
        <v>21994911</v>
      </c>
      <c r="T3169">
        <f t="shared" si="150"/>
        <v>16994911</v>
      </c>
      <c r="U3169" s="54">
        <f t="shared" si="148"/>
        <v>16994911</v>
      </c>
      <c r="V3169" s="24" t="str">
        <f t="shared" si="149"/>
        <v>NA</v>
      </c>
      <c r="W3169">
        <v>7.7</v>
      </c>
    </row>
    <row r="3170" spans="17:23" x14ac:dyDescent="0.3">
      <c r="Q3170" t="s">
        <v>11424</v>
      </c>
      <c r="R3170">
        <v>5000000</v>
      </c>
      <c r="S3170">
        <v>21501098</v>
      </c>
      <c r="T3170">
        <f t="shared" si="150"/>
        <v>16501098</v>
      </c>
      <c r="U3170" s="54">
        <f t="shared" si="148"/>
        <v>16501098</v>
      </c>
      <c r="V3170" s="24" t="str">
        <f t="shared" si="149"/>
        <v>NA</v>
      </c>
      <c r="W3170">
        <v>7.4</v>
      </c>
    </row>
    <row r="3171" spans="17:23" x14ac:dyDescent="0.3">
      <c r="Q3171" t="s">
        <v>11426</v>
      </c>
      <c r="R3171">
        <v>5000000</v>
      </c>
      <c r="S3171">
        <v>19281235</v>
      </c>
      <c r="T3171">
        <f t="shared" si="150"/>
        <v>14281235</v>
      </c>
      <c r="U3171" s="54">
        <f t="shared" si="148"/>
        <v>14281235</v>
      </c>
      <c r="V3171" s="24" t="str">
        <f t="shared" si="149"/>
        <v>NA</v>
      </c>
      <c r="W3171">
        <v>5.0999999999999996</v>
      </c>
    </row>
    <row r="3172" spans="17:23" x14ac:dyDescent="0.3">
      <c r="Q3172" t="s">
        <v>11431</v>
      </c>
      <c r="R3172">
        <v>5000000</v>
      </c>
      <c r="S3172">
        <v>19421271</v>
      </c>
      <c r="T3172">
        <f t="shared" si="150"/>
        <v>14421271</v>
      </c>
      <c r="U3172" s="54">
        <f t="shared" si="148"/>
        <v>14421271</v>
      </c>
      <c r="V3172" s="24" t="str">
        <f t="shared" si="149"/>
        <v>NA</v>
      </c>
      <c r="W3172">
        <v>5</v>
      </c>
    </row>
    <row r="3173" spans="17:23" x14ac:dyDescent="0.3">
      <c r="Q3173" t="s">
        <v>11436</v>
      </c>
      <c r="R3173">
        <v>5000000</v>
      </c>
      <c r="S3173">
        <v>20733485</v>
      </c>
      <c r="T3173">
        <f t="shared" si="150"/>
        <v>15733485</v>
      </c>
      <c r="U3173" s="54">
        <f t="shared" si="148"/>
        <v>15733485</v>
      </c>
      <c r="V3173" s="24" t="str">
        <f t="shared" si="149"/>
        <v>NA</v>
      </c>
      <c r="W3173">
        <v>7.2</v>
      </c>
    </row>
    <row r="3174" spans="17:23" x14ac:dyDescent="0.3">
      <c r="Q3174" t="s">
        <v>11440</v>
      </c>
      <c r="R3174">
        <v>5000000</v>
      </c>
      <c r="S3174">
        <v>24809547</v>
      </c>
      <c r="T3174">
        <f t="shared" si="150"/>
        <v>19809547</v>
      </c>
      <c r="U3174" s="54">
        <f t="shared" si="148"/>
        <v>19809547</v>
      </c>
      <c r="V3174" s="24" t="str">
        <f t="shared" si="149"/>
        <v>NA</v>
      </c>
      <c r="W3174">
        <v>6.4</v>
      </c>
    </row>
    <row r="3175" spans="17:23" x14ac:dyDescent="0.3">
      <c r="Q3175" t="s">
        <v>11443</v>
      </c>
      <c r="R3175">
        <v>4500000</v>
      </c>
      <c r="S3175">
        <v>23031390</v>
      </c>
      <c r="T3175">
        <f t="shared" si="150"/>
        <v>18531390</v>
      </c>
      <c r="U3175" s="54">
        <f t="shared" si="148"/>
        <v>18531390</v>
      </c>
      <c r="V3175" s="24" t="str">
        <f t="shared" si="149"/>
        <v>NA</v>
      </c>
      <c r="W3175">
        <v>5.6</v>
      </c>
    </row>
    <row r="3176" spans="17:23" x14ac:dyDescent="0.3">
      <c r="Q3176" t="s">
        <v>11448</v>
      </c>
      <c r="R3176">
        <v>5000000</v>
      </c>
      <c r="S3176">
        <v>21197315</v>
      </c>
      <c r="T3176">
        <f t="shared" si="150"/>
        <v>16197315</v>
      </c>
      <c r="U3176" s="54">
        <f t="shared" si="148"/>
        <v>16197315</v>
      </c>
      <c r="V3176" s="24" t="str">
        <f t="shared" si="149"/>
        <v>NA</v>
      </c>
      <c r="W3176">
        <v>6.1</v>
      </c>
    </row>
    <row r="3177" spans="17:23" x14ac:dyDescent="0.3">
      <c r="Q3177" t="s">
        <v>11452</v>
      </c>
      <c r="R3177">
        <v>5000000</v>
      </c>
      <c r="S3177">
        <v>17382982</v>
      </c>
      <c r="T3177">
        <f t="shared" si="150"/>
        <v>12382982</v>
      </c>
      <c r="U3177" s="54">
        <f t="shared" si="148"/>
        <v>12382982</v>
      </c>
      <c r="V3177" s="24" t="str">
        <f t="shared" si="149"/>
        <v>NA</v>
      </c>
      <c r="W3177">
        <v>5.2</v>
      </c>
    </row>
    <row r="3178" spans="17:23" x14ac:dyDescent="0.3">
      <c r="Q3178" t="s">
        <v>11456</v>
      </c>
      <c r="R3178">
        <v>6000000</v>
      </c>
      <c r="S3178">
        <v>14821531</v>
      </c>
      <c r="T3178">
        <f t="shared" si="150"/>
        <v>8821531</v>
      </c>
      <c r="U3178" s="54">
        <f t="shared" si="148"/>
        <v>8821531</v>
      </c>
      <c r="V3178" s="24" t="str">
        <f t="shared" si="149"/>
        <v>NA</v>
      </c>
      <c r="W3178">
        <v>7.3</v>
      </c>
    </row>
    <row r="3179" spans="17:23" x14ac:dyDescent="0.3">
      <c r="Q3179" t="s">
        <v>11458</v>
      </c>
      <c r="R3179">
        <v>5000000</v>
      </c>
      <c r="S3179">
        <v>18656400</v>
      </c>
      <c r="T3179">
        <f t="shared" si="150"/>
        <v>13656400</v>
      </c>
      <c r="U3179" s="54">
        <f t="shared" si="148"/>
        <v>13656400</v>
      </c>
      <c r="V3179" s="24" t="str">
        <f t="shared" si="149"/>
        <v>NA</v>
      </c>
      <c r="W3179">
        <v>7.5</v>
      </c>
    </row>
    <row r="3180" spans="17:23" x14ac:dyDescent="0.3">
      <c r="Q3180" t="s">
        <v>11461</v>
      </c>
      <c r="R3180">
        <v>5000000</v>
      </c>
      <c r="S3180">
        <v>14343976</v>
      </c>
      <c r="T3180">
        <f t="shared" si="150"/>
        <v>9343976</v>
      </c>
      <c r="U3180" s="54">
        <f t="shared" si="148"/>
        <v>9343976</v>
      </c>
      <c r="V3180" s="24" t="str">
        <f t="shared" si="149"/>
        <v>NA</v>
      </c>
      <c r="W3180">
        <v>4.5</v>
      </c>
    </row>
    <row r="3181" spans="17:23" x14ac:dyDescent="0.3">
      <c r="Q3181" t="s">
        <v>11466</v>
      </c>
      <c r="R3181">
        <v>5000000</v>
      </c>
      <c r="S3181">
        <v>241437427</v>
      </c>
      <c r="T3181">
        <f t="shared" si="150"/>
        <v>236437427</v>
      </c>
      <c r="U3181" s="54">
        <f t="shared" si="148"/>
        <v>236437427</v>
      </c>
      <c r="V3181" s="24" t="str">
        <f t="shared" si="149"/>
        <v>NA</v>
      </c>
      <c r="W3181">
        <v>6.6</v>
      </c>
    </row>
    <row r="3182" spans="17:23" x14ac:dyDescent="0.3">
      <c r="Q3182" t="s">
        <v>11468</v>
      </c>
      <c r="R3182">
        <v>5000000</v>
      </c>
      <c r="S3182">
        <v>14123773</v>
      </c>
      <c r="T3182">
        <f t="shared" si="150"/>
        <v>9123773</v>
      </c>
      <c r="U3182" s="54">
        <f t="shared" si="148"/>
        <v>9123773</v>
      </c>
      <c r="V3182" s="24" t="str">
        <f t="shared" si="149"/>
        <v>NA</v>
      </c>
      <c r="W3182">
        <v>5.3</v>
      </c>
    </row>
    <row r="3183" spans="17:23" x14ac:dyDescent="0.3">
      <c r="Q3183" t="s">
        <v>11471</v>
      </c>
      <c r="R3183">
        <v>5000000</v>
      </c>
      <c r="S3183">
        <v>15126948</v>
      </c>
      <c r="T3183">
        <f t="shared" si="150"/>
        <v>10126948</v>
      </c>
      <c r="U3183" s="54">
        <f t="shared" si="148"/>
        <v>10126948</v>
      </c>
      <c r="V3183" s="24" t="str">
        <f t="shared" si="149"/>
        <v>NA</v>
      </c>
      <c r="W3183">
        <v>4.9000000000000004</v>
      </c>
    </row>
    <row r="3184" spans="17:23" x14ac:dyDescent="0.3">
      <c r="Q3184" t="s">
        <v>11475</v>
      </c>
      <c r="R3184">
        <v>2000000</v>
      </c>
      <c r="S3184">
        <v>13622333</v>
      </c>
      <c r="T3184">
        <f t="shared" si="150"/>
        <v>11622333</v>
      </c>
      <c r="U3184" s="54">
        <f t="shared" si="148"/>
        <v>11622333</v>
      </c>
      <c r="V3184" s="24" t="str">
        <f t="shared" si="149"/>
        <v>NA</v>
      </c>
      <c r="W3184">
        <v>7.7</v>
      </c>
    </row>
    <row r="3185" spans="17:23" x14ac:dyDescent="0.3">
      <c r="Q3185" t="s">
        <v>11479</v>
      </c>
      <c r="R3185">
        <v>4000000</v>
      </c>
      <c r="S3185">
        <v>13464388</v>
      </c>
      <c r="T3185">
        <f t="shared" si="150"/>
        <v>9464388</v>
      </c>
      <c r="U3185" s="54">
        <f t="shared" si="148"/>
        <v>9464388</v>
      </c>
      <c r="V3185" s="24" t="str">
        <f t="shared" si="149"/>
        <v>NA</v>
      </c>
      <c r="W3185">
        <v>8</v>
      </c>
    </row>
    <row r="3186" spans="17:23" x14ac:dyDescent="0.3">
      <c r="Q3186" t="s">
        <v>11482</v>
      </c>
      <c r="R3186">
        <v>5000000</v>
      </c>
      <c r="S3186">
        <v>13350177</v>
      </c>
      <c r="T3186">
        <f t="shared" si="150"/>
        <v>8350177</v>
      </c>
      <c r="U3186" s="54">
        <f t="shared" si="148"/>
        <v>8350177</v>
      </c>
      <c r="V3186" s="24" t="str">
        <f t="shared" si="149"/>
        <v>NA</v>
      </c>
      <c r="W3186">
        <v>3.8</v>
      </c>
    </row>
    <row r="3187" spans="17:23" x14ac:dyDescent="0.3">
      <c r="Q3187" t="s">
        <v>11487</v>
      </c>
      <c r="R3187">
        <v>5000000</v>
      </c>
      <c r="S3187">
        <v>13269963</v>
      </c>
      <c r="T3187">
        <f t="shared" si="150"/>
        <v>8269963</v>
      </c>
      <c r="U3187" s="54">
        <f t="shared" si="148"/>
        <v>8269963</v>
      </c>
      <c r="V3187" s="24" t="str">
        <f t="shared" si="149"/>
        <v>NA</v>
      </c>
      <c r="W3187">
        <v>7.6</v>
      </c>
    </row>
    <row r="3188" spans="17:23" x14ac:dyDescent="0.3">
      <c r="Q3188" t="s">
        <v>11490</v>
      </c>
      <c r="R3188">
        <v>5000000</v>
      </c>
      <c r="S3188">
        <v>17768000</v>
      </c>
      <c r="T3188">
        <f t="shared" si="150"/>
        <v>12768000</v>
      </c>
      <c r="U3188" s="54">
        <f t="shared" si="148"/>
        <v>12768000</v>
      </c>
      <c r="V3188" s="24" t="str">
        <f t="shared" si="149"/>
        <v>NA</v>
      </c>
      <c r="W3188">
        <v>5.9</v>
      </c>
    </row>
    <row r="3189" spans="17:23" x14ac:dyDescent="0.3">
      <c r="Q3189" t="s">
        <v>11494</v>
      </c>
      <c r="R3189">
        <v>5000000</v>
      </c>
      <c r="S3189">
        <v>12947763</v>
      </c>
      <c r="T3189">
        <f t="shared" si="150"/>
        <v>7947763</v>
      </c>
      <c r="U3189" s="54">
        <f t="shared" si="148"/>
        <v>7947763</v>
      </c>
      <c r="V3189" s="24" t="str">
        <f t="shared" si="149"/>
        <v>NA</v>
      </c>
      <c r="W3189">
        <v>6.2</v>
      </c>
    </row>
    <row r="3190" spans="17:23" x14ac:dyDescent="0.3">
      <c r="Q3190" t="s">
        <v>11499</v>
      </c>
      <c r="R3190">
        <v>5000000</v>
      </c>
      <c r="S3190">
        <v>14100000</v>
      </c>
      <c r="T3190">
        <f t="shared" si="150"/>
        <v>9100000</v>
      </c>
      <c r="U3190" s="54">
        <f t="shared" si="148"/>
        <v>9100000</v>
      </c>
      <c r="V3190" s="24" t="str">
        <f t="shared" si="149"/>
        <v>NA</v>
      </c>
      <c r="W3190">
        <v>7.2</v>
      </c>
    </row>
    <row r="3191" spans="17:23" x14ac:dyDescent="0.3">
      <c r="Q3191" t="s">
        <v>11501</v>
      </c>
      <c r="R3191">
        <v>5000000</v>
      </c>
      <c r="S3191">
        <v>12200000</v>
      </c>
      <c r="T3191">
        <f t="shared" si="150"/>
        <v>7200000</v>
      </c>
      <c r="U3191" s="54">
        <f t="shared" si="148"/>
        <v>7200000</v>
      </c>
      <c r="V3191" s="24" t="str">
        <f t="shared" si="149"/>
        <v>NA</v>
      </c>
      <c r="W3191">
        <v>6.3</v>
      </c>
    </row>
    <row r="3192" spans="17:23" x14ac:dyDescent="0.3">
      <c r="Q3192" t="s">
        <v>11506</v>
      </c>
      <c r="R3192">
        <v>5000000</v>
      </c>
      <c r="S3192">
        <v>17683670</v>
      </c>
      <c r="T3192">
        <f t="shared" si="150"/>
        <v>12683670</v>
      </c>
      <c r="U3192" s="54">
        <f t="shared" si="148"/>
        <v>12683670</v>
      </c>
      <c r="V3192" s="24" t="str">
        <f t="shared" si="149"/>
        <v>NA</v>
      </c>
      <c r="W3192">
        <v>5.2</v>
      </c>
    </row>
    <row r="3193" spans="17:23" x14ac:dyDescent="0.3">
      <c r="Q3193" t="s">
        <v>11511</v>
      </c>
      <c r="R3193">
        <v>8000000</v>
      </c>
      <c r="S3193">
        <v>12055108</v>
      </c>
      <c r="T3193">
        <f t="shared" si="150"/>
        <v>4055108</v>
      </c>
      <c r="U3193" s="54">
        <f t="shared" si="148"/>
        <v>4055108</v>
      </c>
      <c r="V3193" s="24" t="str">
        <f t="shared" si="149"/>
        <v>NA</v>
      </c>
      <c r="W3193">
        <v>6.9</v>
      </c>
    </row>
    <row r="3194" spans="17:23" x14ac:dyDescent="0.3">
      <c r="Q3194" t="s">
        <v>11514</v>
      </c>
      <c r="R3194">
        <v>5000000</v>
      </c>
      <c r="S3194">
        <v>27285953</v>
      </c>
      <c r="T3194">
        <f t="shared" si="150"/>
        <v>22285953</v>
      </c>
      <c r="U3194" s="54">
        <f t="shared" si="148"/>
        <v>22285953</v>
      </c>
      <c r="V3194" s="24" t="str">
        <f t="shared" si="149"/>
        <v>NA</v>
      </c>
      <c r="W3194">
        <v>6.8</v>
      </c>
    </row>
    <row r="3195" spans="17:23" x14ac:dyDescent="0.3">
      <c r="Q3195" t="s">
        <v>11519</v>
      </c>
      <c r="R3195">
        <v>5000000</v>
      </c>
      <c r="S3195">
        <v>11675178</v>
      </c>
      <c r="T3195">
        <f t="shared" si="150"/>
        <v>6675178</v>
      </c>
      <c r="U3195" s="54">
        <f t="shared" si="148"/>
        <v>6675178</v>
      </c>
      <c r="V3195" s="24" t="str">
        <f t="shared" si="149"/>
        <v>NA</v>
      </c>
      <c r="W3195">
        <v>3.5</v>
      </c>
    </row>
    <row r="3196" spans="17:23" x14ac:dyDescent="0.3">
      <c r="Q3196" t="s">
        <v>11522</v>
      </c>
      <c r="R3196">
        <v>8000000</v>
      </c>
      <c r="S3196">
        <v>10572742</v>
      </c>
      <c r="T3196">
        <f t="shared" si="150"/>
        <v>2572742</v>
      </c>
      <c r="U3196" s="54">
        <f t="shared" si="148"/>
        <v>2572742</v>
      </c>
      <c r="V3196" s="24" t="str">
        <f t="shared" si="149"/>
        <v>NA</v>
      </c>
      <c r="W3196">
        <v>6.1</v>
      </c>
    </row>
    <row r="3197" spans="17:23" x14ac:dyDescent="0.3">
      <c r="Q3197" t="s">
        <v>11524</v>
      </c>
      <c r="R3197">
        <v>5000000</v>
      </c>
      <c r="S3197">
        <v>9658370</v>
      </c>
      <c r="T3197">
        <f t="shared" si="150"/>
        <v>4658370</v>
      </c>
      <c r="U3197" s="54">
        <f t="shared" si="148"/>
        <v>4658370</v>
      </c>
      <c r="V3197" s="24" t="str">
        <f t="shared" si="149"/>
        <v>NA</v>
      </c>
      <c r="W3197">
        <v>4.5</v>
      </c>
    </row>
    <row r="3198" spans="17:23" x14ac:dyDescent="0.3">
      <c r="Q3198" t="s">
        <v>11527</v>
      </c>
      <c r="R3198">
        <v>5000000</v>
      </c>
      <c r="S3198">
        <v>9628751</v>
      </c>
      <c r="T3198">
        <f t="shared" si="150"/>
        <v>4628751</v>
      </c>
      <c r="U3198" s="54">
        <f t="shared" si="148"/>
        <v>4628751</v>
      </c>
      <c r="V3198" s="24" t="str">
        <f t="shared" si="149"/>
        <v>NA</v>
      </c>
      <c r="W3198">
        <v>5.9</v>
      </c>
    </row>
    <row r="3199" spans="17:23" x14ac:dyDescent="0.3">
      <c r="Q3199" t="s">
        <v>11533</v>
      </c>
      <c r="R3199">
        <v>5000000</v>
      </c>
      <c r="S3199">
        <v>8786715</v>
      </c>
      <c r="T3199">
        <f t="shared" si="150"/>
        <v>3786715</v>
      </c>
      <c r="U3199" s="54">
        <f t="shared" si="148"/>
        <v>3786715</v>
      </c>
      <c r="V3199" s="24" t="str">
        <f t="shared" si="149"/>
        <v>NA</v>
      </c>
      <c r="W3199">
        <v>6.9</v>
      </c>
    </row>
    <row r="3200" spans="17:23" x14ac:dyDescent="0.3">
      <c r="Q3200" t="s">
        <v>11536</v>
      </c>
      <c r="R3200">
        <v>6000000</v>
      </c>
      <c r="S3200">
        <v>3432342</v>
      </c>
      <c r="T3200">
        <f t="shared" si="150"/>
        <v>-2567658</v>
      </c>
      <c r="U3200" s="54" t="str">
        <f t="shared" si="148"/>
        <v>NA</v>
      </c>
      <c r="V3200" s="24">
        <f t="shared" si="149"/>
        <v>-2567658</v>
      </c>
      <c r="W3200">
        <v>7.7</v>
      </c>
    </row>
    <row r="3201" spans="17:23" x14ac:dyDescent="0.3">
      <c r="Q3201" t="s">
        <v>11542</v>
      </c>
      <c r="R3201">
        <v>5000000</v>
      </c>
      <c r="S3201">
        <v>6755271</v>
      </c>
      <c r="T3201">
        <f t="shared" si="150"/>
        <v>1755271</v>
      </c>
      <c r="U3201" s="54">
        <f t="shared" si="148"/>
        <v>1755271</v>
      </c>
      <c r="V3201" s="24" t="str">
        <f t="shared" si="149"/>
        <v>NA</v>
      </c>
      <c r="W3201">
        <v>5.3</v>
      </c>
    </row>
    <row r="3202" spans="17:23" x14ac:dyDescent="0.3">
      <c r="Q3202" t="s">
        <v>11545</v>
      </c>
      <c r="R3202">
        <v>5000000</v>
      </c>
      <c r="S3202">
        <v>6157157</v>
      </c>
      <c r="T3202">
        <f t="shared" si="150"/>
        <v>1157157</v>
      </c>
      <c r="U3202" s="54">
        <f t="shared" si="148"/>
        <v>1157157</v>
      </c>
      <c r="V3202" s="24" t="str">
        <f t="shared" si="149"/>
        <v>NA</v>
      </c>
      <c r="W3202">
        <v>7</v>
      </c>
    </row>
    <row r="3203" spans="17:23" x14ac:dyDescent="0.3">
      <c r="Q3203" t="s">
        <v>11549</v>
      </c>
      <c r="R3203">
        <v>5000000</v>
      </c>
      <c r="S3203">
        <v>5480318</v>
      </c>
      <c r="T3203">
        <f t="shared" si="150"/>
        <v>480318</v>
      </c>
      <c r="U3203" s="54">
        <f t="shared" ref="U3203:U3266" si="151">IF(T3203&gt;0,T3203,"NA")</f>
        <v>480318</v>
      </c>
      <c r="V3203" s="24" t="str">
        <f t="shared" ref="V3203:V3266" si="152">IF(T3203&lt;0,T3203,"NA")</f>
        <v>NA</v>
      </c>
      <c r="W3203">
        <v>6.6</v>
      </c>
    </row>
    <row r="3204" spans="17:23" x14ac:dyDescent="0.3">
      <c r="Q3204" t="s">
        <v>11553</v>
      </c>
      <c r="R3204">
        <v>5000000</v>
      </c>
      <c r="S3204">
        <v>5308707</v>
      </c>
      <c r="T3204">
        <f t="shared" ref="T3204:T3267" si="153">S3204-R3204</f>
        <v>308707</v>
      </c>
      <c r="U3204" s="54">
        <f t="shared" si="151"/>
        <v>308707</v>
      </c>
      <c r="V3204" s="24" t="str">
        <f t="shared" si="152"/>
        <v>NA</v>
      </c>
      <c r="W3204">
        <v>6.4</v>
      </c>
    </row>
    <row r="3205" spans="17:23" x14ac:dyDescent="0.3">
      <c r="Q3205" t="s">
        <v>11556</v>
      </c>
      <c r="R3205">
        <v>5000000</v>
      </c>
      <c r="S3205">
        <v>5009677</v>
      </c>
      <c r="T3205">
        <f t="shared" si="153"/>
        <v>9677</v>
      </c>
      <c r="U3205" s="54">
        <f t="shared" si="151"/>
        <v>9677</v>
      </c>
      <c r="V3205" s="24" t="str">
        <f t="shared" si="152"/>
        <v>NA</v>
      </c>
      <c r="W3205">
        <v>7.9</v>
      </c>
    </row>
    <row r="3206" spans="17:23" x14ac:dyDescent="0.3">
      <c r="Q3206" t="s">
        <v>11559</v>
      </c>
      <c r="R3206">
        <v>5000000</v>
      </c>
      <c r="S3206">
        <v>4074023</v>
      </c>
      <c r="T3206">
        <f t="shared" si="153"/>
        <v>-925977</v>
      </c>
      <c r="U3206" s="54" t="str">
        <f t="shared" si="151"/>
        <v>NA</v>
      </c>
      <c r="V3206" s="24">
        <f t="shared" si="152"/>
        <v>-925977</v>
      </c>
      <c r="W3206">
        <v>6.9</v>
      </c>
    </row>
    <row r="3207" spans="17:23" x14ac:dyDescent="0.3">
      <c r="Q3207" t="s">
        <v>11565</v>
      </c>
      <c r="R3207">
        <v>5000000</v>
      </c>
      <c r="S3207">
        <v>4306697</v>
      </c>
      <c r="T3207">
        <f t="shared" si="153"/>
        <v>-693303</v>
      </c>
      <c r="U3207" s="54" t="str">
        <f t="shared" si="151"/>
        <v>NA</v>
      </c>
      <c r="V3207" s="24">
        <f t="shared" si="152"/>
        <v>-693303</v>
      </c>
      <c r="W3207">
        <v>7.7</v>
      </c>
    </row>
    <row r="3208" spans="17:23" x14ac:dyDescent="0.3">
      <c r="Q3208" t="s">
        <v>11568</v>
      </c>
      <c r="R3208">
        <v>4000000</v>
      </c>
      <c r="S3208">
        <v>3950029</v>
      </c>
      <c r="T3208">
        <f t="shared" si="153"/>
        <v>-49971</v>
      </c>
      <c r="U3208" s="54" t="str">
        <f t="shared" si="151"/>
        <v>NA</v>
      </c>
      <c r="V3208" s="24">
        <f t="shared" si="152"/>
        <v>-49971</v>
      </c>
      <c r="W3208">
        <v>7.2</v>
      </c>
    </row>
    <row r="3209" spans="17:23" x14ac:dyDescent="0.3">
      <c r="Q3209" t="s">
        <v>11572</v>
      </c>
      <c r="R3209">
        <v>5000000</v>
      </c>
      <c r="S3209">
        <v>4040588</v>
      </c>
      <c r="T3209">
        <f t="shared" si="153"/>
        <v>-959412</v>
      </c>
      <c r="U3209" s="54" t="str">
        <f t="shared" si="151"/>
        <v>NA</v>
      </c>
      <c r="V3209" s="24">
        <f t="shared" si="152"/>
        <v>-959412</v>
      </c>
      <c r="W3209">
        <v>6.8</v>
      </c>
    </row>
    <row r="3210" spans="17:23" x14ac:dyDescent="0.3">
      <c r="Q3210" t="s">
        <v>11575</v>
      </c>
      <c r="R3210">
        <v>5000000</v>
      </c>
      <c r="S3210">
        <v>3049135</v>
      </c>
      <c r="T3210">
        <f t="shared" si="153"/>
        <v>-1950865</v>
      </c>
      <c r="U3210" s="54" t="str">
        <f t="shared" si="151"/>
        <v>NA</v>
      </c>
      <c r="V3210" s="24">
        <f t="shared" si="152"/>
        <v>-1950865</v>
      </c>
      <c r="W3210">
        <v>7.4</v>
      </c>
    </row>
    <row r="3211" spans="17:23" x14ac:dyDescent="0.3">
      <c r="Q3211" t="s">
        <v>11578</v>
      </c>
      <c r="R3211">
        <v>5000000</v>
      </c>
      <c r="S3211">
        <v>4700361</v>
      </c>
      <c r="T3211">
        <f t="shared" si="153"/>
        <v>-299639</v>
      </c>
      <c r="U3211" s="54" t="str">
        <f t="shared" si="151"/>
        <v>NA</v>
      </c>
      <c r="V3211" s="24">
        <f t="shared" si="152"/>
        <v>-299639</v>
      </c>
      <c r="W3211">
        <v>4.5999999999999996</v>
      </c>
    </row>
    <row r="3212" spans="17:23" x14ac:dyDescent="0.3">
      <c r="Q3212" t="s">
        <v>11582</v>
      </c>
      <c r="R3212">
        <v>5000000</v>
      </c>
      <c r="S3212">
        <v>2711210</v>
      </c>
      <c r="T3212">
        <f t="shared" si="153"/>
        <v>-2288790</v>
      </c>
      <c r="U3212" s="54" t="str">
        <f t="shared" si="151"/>
        <v>NA</v>
      </c>
      <c r="V3212" s="24">
        <f t="shared" si="152"/>
        <v>-2288790</v>
      </c>
      <c r="W3212">
        <v>6.4</v>
      </c>
    </row>
    <row r="3213" spans="17:23" x14ac:dyDescent="0.3">
      <c r="Q3213" t="s">
        <v>11586</v>
      </c>
      <c r="R3213">
        <v>5000000</v>
      </c>
      <c r="S3213">
        <v>1980338</v>
      </c>
      <c r="T3213">
        <f t="shared" si="153"/>
        <v>-3019662</v>
      </c>
      <c r="U3213" s="54" t="str">
        <f t="shared" si="151"/>
        <v>NA</v>
      </c>
      <c r="V3213" s="24">
        <f t="shared" si="152"/>
        <v>-3019662</v>
      </c>
      <c r="W3213">
        <v>7</v>
      </c>
    </row>
    <row r="3214" spans="17:23" x14ac:dyDescent="0.3">
      <c r="Q3214" t="s">
        <v>11588</v>
      </c>
      <c r="R3214">
        <v>5000000</v>
      </c>
      <c r="S3214">
        <v>1082044</v>
      </c>
      <c r="T3214">
        <f t="shared" si="153"/>
        <v>-3917956</v>
      </c>
      <c r="U3214" s="54" t="str">
        <f t="shared" si="151"/>
        <v>NA</v>
      </c>
      <c r="V3214" s="24">
        <f t="shared" si="152"/>
        <v>-3917956</v>
      </c>
      <c r="W3214">
        <v>7.7</v>
      </c>
    </row>
    <row r="3215" spans="17:23" x14ac:dyDescent="0.3">
      <c r="Q3215" t="s">
        <v>11590</v>
      </c>
      <c r="R3215">
        <v>5000000</v>
      </c>
      <c r="S3215">
        <v>1100000</v>
      </c>
      <c r="T3215">
        <f t="shared" si="153"/>
        <v>-3900000</v>
      </c>
      <c r="U3215" s="54" t="str">
        <f t="shared" si="151"/>
        <v>NA</v>
      </c>
      <c r="V3215" s="24">
        <f t="shared" si="152"/>
        <v>-3900000</v>
      </c>
      <c r="W3215">
        <v>6.8</v>
      </c>
    </row>
    <row r="3216" spans="17:23" x14ac:dyDescent="0.3">
      <c r="Q3216" t="s">
        <v>11592</v>
      </c>
      <c r="R3216">
        <v>5000000</v>
      </c>
      <c r="S3216">
        <v>2445646</v>
      </c>
      <c r="T3216">
        <f t="shared" si="153"/>
        <v>-2554354</v>
      </c>
      <c r="U3216" s="54" t="str">
        <f t="shared" si="151"/>
        <v>NA</v>
      </c>
      <c r="V3216" s="24">
        <f t="shared" si="152"/>
        <v>-2554354</v>
      </c>
      <c r="W3216">
        <v>7</v>
      </c>
    </row>
    <row r="3217" spans="17:23" x14ac:dyDescent="0.3">
      <c r="Q3217" t="s">
        <v>11595</v>
      </c>
      <c r="R3217">
        <v>5000000</v>
      </c>
      <c r="S3217">
        <v>2221809</v>
      </c>
      <c r="T3217">
        <f t="shared" si="153"/>
        <v>-2778191</v>
      </c>
      <c r="U3217" s="54" t="str">
        <f t="shared" si="151"/>
        <v>NA</v>
      </c>
      <c r="V3217" s="24">
        <f t="shared" si="152"/>
        <v>-2778191</v>
      </c>
      <c r="W3217">
        <v>7</v>
      </c>
    </row>
    <row r="3218" spans="17:23" x14ac:dyDescent="0.3">
      <c r="Q3218" t="s">
        <v>11597</v>
      </c>
      <c r="R3218">
        <v>5000000</v>
      </c>
      <c r="S3218">
        <v>296665</v>
      </c>
      <c r="T3218">
        <f t="shared" si="153"/>
        <v>-4703335</v>
      </c>
      <c r="U3218" s="54" t="str">
        <f t="shared" si="151"/>
        <v>NA</v>
      </c>
      <c r="V3218" s="24">
        <f t="shared" si="152"/>
        <v>-4703335</v>
      </c>
      <c r="W3218">
        <v>6.3</v>
      </c>
    </row>
    <row r="3219" spans="17:23" x14ac:dyDescent="0.3">
      <c r="Q3219" t="s">
        <v>11601</v>
      </c>
      <c r="R3219">
        <v>5000000</v>
      </c>
      <c r="S3219">
        <v>3219029</v>
      </c>
      <c r="T3219">
        <f t="shared" si="153"/>
        <v>-1780971</v>
      </c>
      <c r="U3219" s="54" t="str">
        <f t="shared" si="151"/>
        <v>NA</v>
      </c>
      <c r="V3219" s="24">
        <f t="shared" si="152"/>
        <v>-1780971</v>
      </c>
      <c r="W3219">
        <v>7.1</v>
      </c>
    </row>
    <row r="3220" spans="17:23" x14ac:dyDescent="0.3">
      <c r="Q3220" t="s">
        <v>11605</v>
      </c>
      <c r="R3220">
        <v>5000000</v>
      </c>
      <c r="S3220">
        <v>830210</v>
      </c>
      <c r="T3220">
        <f t="shared" si="153"/>
        <v>-4169790</v>
      </c>
      <c r="U3220" s="54" t="str">
        <f t="shared" si="151"/>
        <v>NA</v>
      </c>
      <c r="V3220" s="24">
        <f t="shared" si="152"/>
        <v>-4169790</v>
      </c>
      <c r="W3220">
        <v>4.4000000000000004</v>
      </c>
    </row>
    <row r="3221" spans="17:23" x14ac:dyDescent="0.3">
      <c r="Q3221" t="s">
        <v>11609</v>
      </c>
      <c r="R3221">
        <v>7000000</v>
      </c>
      <c r="S3221">
        <v>1040879</v>
      </c>
      <c r="T3221">
        <f t="shared" si="153"/>
        <v>-5959121</v>
      </c>
      <c r="U3221" s="54" t="str">
        <f t="shared" si="151"/>
        <v>NA</v>
      </c>
      <c r="V3221" s="24">
        <f t="shared" si="152"/>
        <v>-5959121</v>
      </c>
      <c r="W3221">
        <v>7.1</v>
      </c>
    </row>
    <row r="3222" spans="17:23" x14ac:dyDescent="0.3">
      <c r="Q3222" t="s">
        <v>11613</v>
      </c>
      <c r="R3222">
        <v>5000000</v>
      </c>
      <c r="S3222">
        <v>326308</v>
      </c>
      <c r="T3222">
        <f t="shared" si="153"/>
        <v>-4673692</v>
      </c>
      <c r="U3222" s="54" t="str">
        <f t="shared" si="151"/>
        <v>NA</v>
      </c>
      <c r="V3222" s="24">
        <f t="shared" si="152"/>
        <v>-4673692</v>
      </c>
      <c r="W3222">
        <v>6.1</v>
      </c>
    </row>
    <row r="3223" spans="17:23" x14ac:dyDescent="0.3">
      <c r="Q3223" t="s">
        <v>11615</v>
      </c>
      <c r="R3223">
        <v>5000000</v>
      </c>
      <c r="S3223">
        <v>124720</v>
      </c>
      <c r="T3223">
        <f t="shared" si="153"/>
        <v>-4875280</v>
      </c>
      <c r="U3223" s="54" t="str">
        <f t="shared" si="151"/>
        <v>NA</v>
      </c>
      <c r="V3223" s="24">
        <f t="shared" si="152"/>
        <v>-4875280</v>
      </c>
      <c r="W3223">
        <v>7.3</v>
      </c>
    </row>
    <row r="3224" spans="17:23" x14ac:dyDescent="0.3">
      <c r="Q3224" t="s">
        <v>11618</v>
      </c>
      <c r="R3224">
        <v>2000000</v>
      </c>
      <c r="S3224">
        <v>99147</v>
      </c>
      <c r="T3224">
        <f t="shared" si="153"/>
        <v>-1900853</v>
      </c>
      <c r="U3224" s="54" t="str">
        <f t="shared" si="151"/>
        <v>NA</v>
      </c>
      <c r="V3224" s="24">
        <f t="shared" si="152"/>
        <v>-1900853</v>
      </c>
      <c r="W3224">
        <v>6.2</v>
      </c>
    </row>
    <row r="3225" spans="17:23" x14ac:dyDescent="0.3">
      <c r="Q3225" t="s">
        <v>11622</v>
      </c>
      <c r="R3225">
        <v>5000000</v>
      </c>
      <c r="S3225">
        <v>65069140</v>
      </c>
      <c r="T3225">
        <f t="shared" si="153"/>
        <v>60069140</v>
      </c>
      <c r="U3225" s="54">
        <f t="shared" si="151"/>
        <v>60069140</v>
      </c>
      <c r="V3225" s="24" t="str">
        <f t="shared" si="152"/>
        <v>NA</v>
      </c>
      <c r="W3225">
        <v>6.2</v>
      </c>
    </row>
    <row r="3226" spans="17:23" x14ac:dyDescent="0.3">
      <c r="Q3226" t="s">
        <v>11627</v>
      </c>
      <c r="R3226">
        <v>5000000</v>
      </c>
      <c r="S3226">
        <v>65087</v>
      </c>
      <c r="T3226">
        <f t="shared" si="153"/>
        <v>-4934913</v>
      </c>
      <c r="U3226" s="54" t="str">
        <f t="shared" si="151"/>
        <v>NA</v>
      </c>
      <c r="V3226" s="24">
        <f t="shared" si="152"/>
        <v>-4934913</v>
      </c>
      <c r="W3226">
        <v>6.2</v>
      </c>
    </row>
    <row r="3227" spans="17:23" x14ac:dyDescent="0.3">
      <c r="Q3227" t="s">
        <v>11632</v>
      </c>
      <c r="R3227">
        <v>5000000</v>
      </c>
      <c r="S3227">
        <v>16066</v>
      </c>
      <c r="T3227">
        <f t="shared" si="153"/>
        <v>-4983934</v>
      </c>
      <c r="U3227" s="54" t="str">
        <f t="shared" si="151"/>
        <v>NA</v>
      </c>
      <c r="V3227" s="24">
        <f t="shared" si="152"/>
        <v>-4983934</v>
      </c>
      <c r="W3227">
        <v>3.3</v>
      </c>
    </row>
    <row r="3228" spans="17:23" x14ac:dyDescent="0.3">
      <c r="Q3228" t="s">
        <v>11637</v>
      </c>
      <c r="R3228">
        <v>5000000</v>
      </c>
      <c r="S3228">
        <v>37440</v>
      </c>
      <c r="T3228">
        <f t="shared" si="153"/>
        <v>-4962560</v>
      </c>
      <c r="U3228" s="54" t="str">
        <f t="shared" si="151"/>
        <v>NA</v>
      </c>
      <c r="V3228" s="24">
        <f t="shared" si="152"/>
        <v>-4962560</v>
      </c>
      <c r="W3228">
        <v>7.5</v>
      </c>
    </row>
    <row r="3229" spans="17:23" x14ac:dyDescent="0.3">
      <c r="Q3229" t="s">
        <v>11641</v>
      </c>
      <c r="R3229">
        <v>84450000</v>
      </c>
      <c r="S3229">
        <v>617228</v>
      </c>
      <c r="T3229">
        <f t="shared" si="153"/>
        <v>-83832772</v>
      </c>
      <c r="U3229" s="54" t="str">
        <f t="shared" si="151"/>
        <v>NA</v>
      </c>
      <c r="V3229" s="24">
        <f t="shared" si="152"/>
        <v>-83832772</v>
      </c>
      <c r="W3229">
        <v>7.4</v>
      </c>
    </row>
    <row r="3230" spans="17:23" x14ac:dyDescent="0.3">
      <c r="Q3230" t="s">
        <v>11648</v>
      </c>
      <c r="R3230">
        <v>4000000</v>
      </c>
      <c r="S3230">
        <v>274385</v>
      </c>
      <c r="T3230">
        <f t="shared" si="153"/>
        <v>-3725615</v>
      </c>
      <c r="U3230" s="54" t="str">
        <f t="shared" si="151"/>
        <v>NA</v>
      </c>
      <c r="V3230" s="24">
        <f t="shared" si="152"/>
        <v>-3725615</v>
      </c>
      <c r="W3230">
        <v>7.3</v>
      </c>
    </row>
    <row r="3231" spans="17:23" x14ac:dyDescent="0.3">
      <c r="Q3231" t="s">
        <v>11652</v>
      </c>
      <c r="R3231">
        <v>890000</v>
      </c>
      <c r="S3231">
        <v>24475416</v>
      </c>
      <c r="T3231">
        <f t="shared" si="153"/>
        <v>23585416</v>
      </c>
      <c r="U3231" s="54">
        <f t="shared" si="151"/>
        <v>23585416</v>
      </c>
      <c r="V3231" s="24" t="str">
        <f t="shared" si="152"/>
        <v>NA</v>
      </c>
      <c r="W3231">
        <v>8</v>
      </c>
    </row>
    <row r="3232" spans="17:23" x14ac:dyDescent="0.3">
      <c r="Q3232" t="s">
        <v>11654</v>
      </c>
      <c r="R3232">
        <v>4800000</v>
      </c>
      <c r="S3232">
        <v>47277326</v>
      </c>
      <c r="T3232">
        <f t="shared" si="153"/>
        <v>42477326</v>
      </c>
      <c r="U3232" s="54">
        <f t="shared" si="151"/>
        <v>42477326</v>
      </c>
      <c r="V3232" s="24" t="str">
        <f t="shared" si="152"/>
        <v>NA</v>
      </c>
      <c r="W3232">
        <v>5.9</v>
      </c>
    </row>
    <row r="3233" spans="17:23" x14ac:dyDescent="0.3">
      <c r="Q3233" t="s">
        <v>11657</v>
      </c>
      <c r="R3233">
        <v>2800000</v>
      </c>
      <c r="S3233">
        <v>1247453</v>
      </c>
      <c r="T3233">
        <f t="shared" si="153"/>
        <v>-1552547</v>
      </c>
      <c r="U3233" s="54" t="str">
        <f t="shared" si="151"/>
        <v>NA</v>
      </c>
      <c r="V3233" s="24">
        <f t="shared" si="152"/>
        <v>-1552547</v>
      </c>
      <c r="W3233">
        <v>6.8</v>
      </c>
    </row>
    <row r="3234" spans="17:23" x14ac:dyDescent="0.3">
      <c r="Q3234" t="s">
        <v>11659</v>
      </c>
      <c r="R3234">
        <v>5000000</v>
      </c>
      <c r="S3234">
        <v>1729969</v>
      </c>
      <c r="T3234">
        <f t="shared" si="153"/>
        <v>-3270031</v>
      </c>
      <c r="U3234" s="54" t="str">
        <f t="shared" si="151"/>
        <v>NA</v>
      </c>
      <c r="V3234" s="24">
        <f t="shared" si="152"/>
        <v>-3270031</v>
      </c>
      <c r="W3234">
        <v>7.4</v>
      </c>
    </row>
    <row r="3235" spans="17:23" x14ac:dyDescent="0.3">
      <c r="Q3235" t="s">
        <v>11662</v>
      </c>
      <c r="R3235">
        <v>4700000</v>
      </c>
      <c r="S3235">
        <v>1705139</v>
      </c>
      <c r="T3235">
        <f t="shared" si="153"/>
        <v>-2994861</v>
      </c>
      <c r="U3235" s="54" t="str">
        <f t="shared" si="151"/>
        <v>NA</v>
      </c>
      <c r="V3235" s="24">
        <f t="shared" si="152"/>
        <v>-2994861</v>
      </c>
      <c r="W3235">
        <v>6.7</v>
      </c>
    </row>
    <row r="3236" spans="17:23" x14ac:dyDescent="0.3">
      <c r="Q3236" t="s">
        <v>11666</v>
      </c>
      <c r="R3236">
        <v>4700000</v>
      </c>
      <c r="S3236">
        <v>8025872</v>
      </c>
      <c r="T3236">
        <f t="shared" si="153"/>
        <v>3325872</v>
      </c>
      <c r="U3236" s="54">
        <f t="shared" si="151"/>
        <v>3325872</v>
      </c>
      <c r="V3236" s="24" t="str">
        <f t="shared" si="152"/>
        <v>NA</v>
      </c>
      <c r="W3236">
        <v>5.5</v>
      </c>
    </row>
    <row r="3237" spans="17:23" x14ac:dyDescent="0.3">
      <c r="Q3237" t="s">
        <v>11671</v>
      </c>
      <c r="R3237">
        <v>4800000</v>
      </c>
      <c r="S3237">
        <v>778565</v>
      </c>
      <c r="T3237">
        <f t="shared" si="153"/>
        <v>-4021435</v>
      </c>
      <c r="U3237" s="54" t="str">
        <f t="shared" si="151"/>
        <v>NA</v>
      </c>
      <c r="V3237" s="24">
        <f t="shared" si="152"/>
        <v>-4021435</v>
      </c>
      <c r="W3237">
        <v>5.7</v>
      </c>
    </row>
    <row r="3238" spans="17:23" x14ac:dyDescent="0.3">
      <c r="Q3238" t="s">
        <v>11674</v>
      </c>
      <c r="R3238">
        <v>4600000</v>
      </c>
      <c r="S3238">
        <v>513836</v>
      </c>
      <c r="T3238">
        <f t="shared" si="153"/>
        <v>-4086164</v>
      </c>
      <c r="U3238" s="54" t="str">
        <f t="shared" si="151"/>
        <v>NA</v>
      </c>
      <c r="V3238" s="24">
        <f t="shared" si="152"/>
        <v>-4086164</v>
      </c>
      <c r="W3238">
        <v>7.2</v>
      </c>
    </row>
    <row r="3239" spans="17:23" x14ac:dyDescent="0.3">
      <c r="Q3239" t="s">
        <v>11680</v>
      </c>
      <c r="R3239">
        <v>4600000</v>
      </c>
      <c r="S3239">
        <v>434417</v>
      </c>
      <c r="T3239">
        <f t="shared" si="153"/>
        <v>-4165583</v>
      </c>
      <c r="U3239" s="54" t="str">
        <f t="shared" si="151"/>
        <v>NA</v>
      </c>
      <c r="V3239" s="24">
        <f t="shared" si="152"/>
        <v>-4165583</v>
      </c>
      <c r="W3239">
        <v>5.9</v>
      </c>
    </row>
    <row r="3240" spans="17:23" x14ac:dyDescent="0.3">
      <c r="Q3240" t="s">
        <v>11683</v>
      </c>
      <c r="R3240">
        <v>4500000</v>
      </c>
      <c r="S3240">
        <v>81200000</v>
      </c>
      <c r="T3240">
        <f t="shared" si="153"/>
        <v>76700000</v>
      </c>
      <c r="U3240" s="54">
        <f t="shared" si="151"/>
        <v>76700000</v>
      </c>
      <c r="V3240" s="24" t="str">
        <f t="shared" si="152"/>
        <v>NA</v>
      </c>
      <c r="W3240">
        <v>6.7</v>
      </c>
    </row>
    <row r="3241" spans="17:23" x14ac:dyDescent="0.3">
      <c r="Q3241" t="s">
        <v>11686</v>
      </c>
      <c r="R3241">
        <v>4500000</v>
      </c>
      <c r="S3241">
        <v>52700832</v>
      </c>
      <c r="T3241">
        <f t="shared" si="153"/>
        <v>48200832</v>
      </c>
      <c r="U3241" s="54">
        <f t="shared" si="151"/>
        <v>48200832</v>
      </c>
      <c r="V3241" s="24" t="str">
        <f t="shared" si="152"/>
        <v>NA</v>
      </c>
      <c r="W3241">
        <v>7.1</v>
      </c>
    </row>
    <row r="3242" spans="17:23" x14ac:dyDescent="0.3">
      <c r="Q3242" t="s">
        <v>11689</v>
      </c>
      <c r="R3242">
        <v>15000000</v>
      </c>
      <c r="S3242">
        <v>13060843</v>
      </c>
      <c r="T3242">
        <f t="shared" si="153"/>
        <v>-1939157</v>
      </c>
      <c r="U3242" s="54" t="str">
        <f t="shared" si="151"/>
        <v>NA</v>
      </c>
      <c r="V3242" s="24">
        <f t="shared" si="152"/>
        <v>-1939157</v>
      </c>
      <c r="W3242">
        <v>7.7</v>
      </c>
    </row>
    <row r="3243" spans="17:23" x14ac:dyDescent="0.3">
      <c r="Q3243" t="s">
        <v>11691</v>
      </c>
      <c r="R3243">
        <v>4500000</v>
      </c>
      <c r="S3243">
        <v>3798532</v>
      </c>
      <c r="T3243">
        <f t="shared" si="153"/>
        <v>-701468</v>
      </c>
      <c r="U3243" s="54" t="str">
        <f t="shared" si="151"/>
        <v>NA</v>
      </c>
      <c r="V3243" s="24">
        <f t="shared" si="152"/>
        <v>-701468</v>
      </c>
      <c r="W3243">
        <v>7.4</v>
      </c>
    </row>
    <row r="3244" spans="17:23" x14ac:dyDescent="0.3">
      <c r="Q3244" t="s">
        <v>11695</v>
      </c>
      <c r="R3244">
        <v>4500000</v>
      </c>
      <c r="S3244">
        <v>3609278</v>
      </c>
      <c r="T3244">
        <f t="shared" si="153"/>
        <v>-890722</v>
      </c>
      <c r="U3244" s="54" t="str">
        <f t="shared" si="151"/>
        <v>NA</v>
      </c>
      <c r="V3244" s="24">
        <f t="shared" si="152"/>
        <v>-890722</v>
      </c>
      <c r="W3244">
        <v>8.4</v>
      </c>
    </row>
    <row r="3245" spans="17:23" x14ac:dyDescent="0.3">
      <c r="Q3245" t="s">
        <v>11698</v>
      </c>
      <c r="R3245">
        <v>700000000</v>
      </c>
      <c r="S3245">
        <v>1687311</v>
      </c>
      <c r="T3245">
        <f t="shared" si="153"/>
        <v>-698312689</v>
      </c>
      <c r="U3245" s="54" t="str">
        <f t="shared" si="151"/>
        <v>NA</v>
      </c>
      <c r="V3245" s="24">
        <f t="shared" si="152"/>
        <v>-698312689</v>
      </c>
      <c r="W3245">
        <v>7.2</v>
      </c>
    </row>
    <row r="3246" spans="17:23" x14ac:dyDescent="0.3">
      <c r="Q3246" t="s">
        <v>11704</v>
      </c>
      <c r="R3246">
        <v>5000000</v>
      </c>
      <c r="S3246">
        <v>10429707</v>
      </c>
      <c r="T3246">
        <f t="shared" si="153"/>
        <v>5429707</v>
      </c>
      <c r="U3246" s="54">
        <f t="shared" si="151"/>
        <v>5429707</v>
      </c>
      <c r="V3246" s="24" t="str">
        <f t="shared" si="152"/>
        <v>NA</v>
      </c>
      <c r="W3246">
        <v>5.4</v>
      </c>
    </row>
    <row r="3247" spans="17:23" x14ac:dyDescent="0.3">
      <c r="Q3247" t="s">
        <v>11709</v>
      </c>
      <c r="R3247">
        <v>4500000</v>
      </c>
      <c r="S3247">
        <v>727883</v>
      </c>
      <c r="T3247">
        <f t="shared" si="153"/>
        <v>-3772117</v>
      </c>
      <c r="U3247" s="54" t="str">
        <f t="shared" si="151"/>
        <v>NA</v>
      </c>
      <c r="V3247" s="24">
        <f t="shared" si="152"/>
        <v>-3772117</v>
      </c>
      <c r="W3247">
        <v>8.1</v>
      </c>
    </row>
    <row r="3248" spans="17:23" x14ac:dyDescent="0.3">
      <c r="Q3248" t="s">
        <v>11712</v>
      </c>
      <c r="R3248">
        <v>4500000</v>
      </c>
      <c r="S3248">
        <v>713413</v>
      </c>
      <c r="T3248">
        <f t="shared" si="153"/>
        <v>-3786587</v>
      </c>
      <c r="U3248" s="54" t="str">
        <f t="shared" si="151"/>
        <v>NA</v>
      </c>
      <c r="V3248" s="24">
        <f t="shared" si="152"/>
        <v>-3786587</v>
      </c>
      <c r="W3248">
        <v>7.8</v>
      </c>
    </row>
    <row r="3249" spans="17:23" x14ac:dyDescent="0.3">
      <c r="Q3249" t="s">
        <v>11718</v>
      </c>
      <c r="R3249">
        <v>2000000</v>
      </c>
      <c r="S3249">
        <v>410241</v>
      </c>
      <c r="T3249">
        <f t="shared" si="153"/>
        <v>-1589759</v>
      </c>
      <c r="U3249" s="54" t="str">
        <f t="shared" si="151"/>
        <v>NA</v>
      </c>
      <c r="V3249" s="24">
        <f t="shared" si="152"/>
        <v>-1589759</v>
      </c>
      <c r="W3249">
        <v>6.8</v>
      </c>
    </row>
    <row r="3250" spans="17:23" x14ac:dyDescent="0.3">
      <c r="Q3250" t="s">
        <v>11722</v>
      </c>
      <c r="R3250">
        <v>4200000000</v>
      </c>
      <c r="S3250">
        <v>211667</v>
      </c>
      <c r="T3250">
        <f t="shared" si="153"/>
        <v>-4199788333</v>
      </c>
      <c r="U3250" s="54" t="str">
        <f t="shared" si="151"/>
        <v>NA</v>
      </c>
      <c r="V3250" s="24">
        <f t="shared" si="152"/>
        <v>-4199788333</v>
      </c>
      <c r="W3250">
        <v>7.7</v>
      </c>
    </row>
    <row r="3251" spans="17:23" x14ac:dyDescent="0.3">
      <c r="Q3251" t="s">
        <v>11726</v>
      </c>
      <c r="R3251">
        <v>2500000</v>
      </c>
      <c r="S3251">
        <v>92191</v>
      </c>
      <c r="T3251">
        <f t="shared" si="153"/>
        <v>-2407809</v>
      </c>
      <c r="U3251" s="54" t="str">
        <f t="shared" si="151"/>
        <v>NA</v>
      </c>
      <c r="V3251" s="24">
        <f t="shared" si="152"/>
        <v>-2407809</v>
      </c>
      <c r="W3251">
        <v>6.5</v>
      </c>
    </row>
    <row r="3252" spans="17:23" x14ac:dyDescent="0.3">
      <c r="Q3252" t="s">
        <v>11729</v>
      </c>
      <c r="R3252">
        <v>35000000</v>
      </c>
      <c r="S3252">
        <v>49413</v>
      </c>
      <c r="T3252">
        <f t="shared" si="153"/>
        <v>-34950587</v>
      </c>
      <c r="U3252" s="54" t="str">
        <f t="shared" si="151"/>
        <v>NA</v>
      </c>
      <c r="V3252" s="24">
        <f t="shared" si="152"/>
        <v>-34950587</v>
      </c>
      <c r="W3252">
        <v>7.3</v>
      </c>
    </row>
    <row r="3253" spans="17:23" x14ac:dyDescent="0.3">
      <c r="Q3253" t="s">
        <v>11733</v>
      </c>
      <c r="R3253">
        <v>4500000</v>
      </c>
      <c r="S3253">
        <v>108229</v>
      </c>
      <c r="T3253">
        <f t="shared" si="153"/>
        <v>-4391771</v>
      </c>
      <c r="U3253" s="54" t="str">
        <f t="shared" si="151"/>
        <v>NA</v>
      </c>
      <c r="V3253" s="24">
        <f t="shared" si="152"/>
        <v>-4391771</v>
      </c>
      <c r="W3253">
        <v>5.9</v>
      </c>
    </row>
    <row r="3254" spans="17:23" x14ac:dyDescent="0.3">
      <c r="Q3254" t="s">
        <v>11736</v>
      </c>
      <c r="R3254">
        <v>4400000</v>
      </c>
      <c r="S3254">
        <v>112000000</v>
      </c>
      <c r="T3254">
        <f t="shared" si="153"/>
        <v>107600000</v>
      </c>
      <c r="U3254" s="54">
        <f t="shared" si="151"/>
        <v>107600000</v>
      </c>
      <c r="V3254" s="24" t="str">
        <f t="shared" si="152"/>
        <v>NA</v>
      </c>
      <c r="W3254">
        <v>8.6999999999999993</v>
      </c>
    </row>
    <row r="3255" spans="17:23" x14ac:dyDescent="0.3">
      <c r="Q3255" t="s">
        <v>11739</v>
      </c>
      <c r="R3255">
        <v>4500000</v>
      </c>
      <c r="S3255">
        <v>8691</v>
      </c>
      <c r="T3255">
        <f t="shared" si="153"/>
        <v>-4491309</v>
      </c>
      <c r="U3255" s="54" t="str">
        <f t="shared" si="151"/>
        <v>NA</v>
      </c>
      <c r="V3255" s="24">
        <f t="shared" si="152"/>
        <v>-4491309</v>
      </c>
      <c r="W3255">
        <v>5.8</v>
      </c>
    </row>
    <row r="3256" spans="17:23" x14ac:dyDescent="0.3">
      <c r="Q3256" t="s">
        <v>11744</v>
      </c>
      <c r="R3256">
        <v>3000000</v>
      </c>
      <c r="S3256">
        <v>26345</v>
      </c>
      <c r="T3256">
        <f t="shared" si="153"/>
        <v>-2973655</v>
      </c>
      <c r="U3256" s="54" t="str">
        <f t="shared" si="151"/>
        <v>NA</v>
      </c>
      <c r="V3256" s="24">
        <f t="shared" si="152"/>
        <v>-2973655</v>
      </c>
      <c r="W3256">
        <v>6.1</v>
      </c>
    </row>
    <row r="3257" spans="17:23" x14ac:dyDescent="0.3">
      <c r="Q3257" t="s">
        <v>11747</v>
      </c>
      <c r="R3257">
        <v>6000000</v>
      </c>
      <c r="S3257">
        <v>20772796</v>
      </c>
      <c r="T3257">
        <f t="shared" si="153"/>
        <v>14772796</v>
      </c>
      <c r="U3257" s="54">
        <f t="shared" si="151"/>
        <v>14772796</v>
      </c>
      <c r="V3257" s="24" t="str">
        <f t="shared" si="152"/>
        <v>NA</v>
      </c>
      <c r="W3257">
        <v>7.6</v>
      </c>
    </row>
    <row r="3258" spans="17:23" x14ac:dyDescent="0.3">
      <c r="Q3258" t="s">
        <v>11751</v>
      </c>
      <c r="R3258">
        <v>150000000</v>
      </c>
      <c r="S3258">
        <v>199228</v>
      </c>
      <c r="T3258">
        <f t="shared" si="153"/>
        <v>-149800772</v>
      </c>
      <c r="U3258" s="54" t="str">
        <f t="shared" si="151"/>
        <v>NA</v>
      </c>
      <c r="V3258" s="24">
        <f t="shared" si="152"/>
        <v>-149800772</v>
      </c>
      <c r="W3258">
        <v>7.2</v>
      </c>
    </row>
    <row r="3259" spans="17:23" x14ac:dyDescent="0.3">
      <c r="Q3259" t="s">
        <v>11757</v>
      </c>
      <c r="R3259">
        <v>4200000</v>
      </c>
      <c r="S3259">
        <v>1487477</v>
      </c>
      <c r="T3259">
        <f t="shared" si="153"/>
        <v>-2712523</v>
      </c>
      <c r="U3259" s="54" t="str">
        <f t="shared" si="151"/>
        <v>NA</v>
      </c>
      <c r="V3259" s="24">
        <f t="shared" si="152"/>
        <v>-2712523</v>
      </c>
      <c r="W3259">
        <v>6.5</v>
      </c>
    </row>
    <row r="3260" spans="17:23" x14ac:dyDescent="0.3">
      <c r="Q3260" t="s">
        <v>11763</v>
      </c>
      <c r="R3260">
        <v>2300000</v>
      </c>
      <c r="S3260">
        <v>62549000</v>
      </c>
      <c r="T3260">
        <f t="shared" si="153"/>
        <v>60249000</v>
      </c>
      <c r="U3260" s="54">
        <f t="shared" si="151"/>
        <v>60249000</v>
      </c>
      <c r="V3260" s="24" t="str">
        <f t="shared" si="152"/>
        <v>NA</v>
      </c>
      <c r="W3260">
        <v>7.3</v>
      </c>
    </row>
    <row r="3261" spans="17:23" x14ac:dyDescent="0.3">
      <c r="Q3261" t="s">
        <v>11765</v>
      </c>
      <c r="R3261">
        <v>4000000</v>
      </c>
      <c r="S3261">
        <v>105500000</v>
      </c>
      <c r="T3261">
        <f t="shared" si="153"/>
        <v>101500000</v>
      </c>
      <c r="U3261" s="54">
        <f t="shared" si="151"/>
        <v>101500000</v>
      </c>
      <c r="V3261" s="24" t="str">
        <f t="shared" si="152"/>
        <v>NA</v>
      </c>
      <c r="W3261">
        <v>6.2</v>
      </c>
    </row>
    <row r="3262" spans="17:23" x14ac:dyDescent="0.3">
      <c r="Q3262" t="s">
        <v>11770</v>
      </c>
      <c r="R3262">
        <v>4000000</v>
      </c>
      <c r="S3262">
        <v>101055</v>
      </c>
      <c r="T3262">
        <f t="shared" si="153"/>
        <v>-3898945</v>
      </c>
      <c r="U3262" s="54" t="str">
        <f t="shared" si="151"/>
        <v>NA</v>
      </c>
      <c r="V3262" s="24">
        <f t="shared" si="152"/>
        <v>-3898945</v>
      </c>
      <c r="W3262">
        <v>5</v>
      </c>
    </row>
    <row r="3263" spans="17:23" x14ac:dyDescent="0.3">
      <c r="Q3263" t="s">
        <v>11773</v>
      </c>
      <c r="R3263">
        <v>4000000</v>
      </c>
      <c r="S3263">
        <v>44566004</v>
      </c>
      <c r="T3263">
        <f t="shared" si="153"/>
        <v>40566004</v>
      </c>
      <c r="U3263" s="54">
        <f t="shared" si="151"/>
        <v>40566004</v>
      </c>
      <c r="V3263" s="24" t="str">
        <f t="shared" si="152"/>
        <v>NA</v>
      </c>
      <c r="W3263">
        <v>7.8</v>
      </c>
    </row>
    <row r="3264" spans="17:23" x14ac:dyDescent="0.3">
      <c r="Q3264" t="s">
        <v>11776</v>
      </c>
      <c r="R3264">
        <v>4000000</v>
      </c>
      <c r="S3264">
        <v>39200000</v>
      </c>
      <c r="T3264">
        <f t="shared" si="153"/>
        <v>35200000</v>
      </c>
      <c r="U3264" s="54">
        <f t="shared" si="151"/>
        <v>35200000</v>
      </c>
      <c r="V3264" s="24" t="str">
        <f t="shared" si="152"/>
        <v>NA</v>
      </c>
      <c r="W3264">
        <v>8.1</v>
      </c>
    </row>
    <row r="3265" spans="17:23" x14ac:dyDescent="0.3">
      <c r="Q3265" t="s">
        <v>11778</v>
      </c>
      <c r="R3265">
        <v>4000000</v>
      </c>
      <c r="S3265">
        <v>36000000</v>
      </c>
      <c r="T3265">
        <f t="shared" si="153"/>
        <v>32000000</v>
      </c>
      <c r="U3265" s="54">
        <f t="shared" si="151"/>
        <v>32000000</v>
      </c>
      <c r="V3265" s="24" t="str">
        <f t="shared" si="152"/>
        <v>NA</v>
      </c>
      <c r="W3265">
        <v>6.7</v>
      </c>
    </row>
    <row r="3266" spans="17:23" x14ac:dyDescent="0.3">
      <c r="Q3266" t="s">
        <v>11784</v>
      </c>
      <c r="R3266">
        <v>4000000</v>
      </c>
      <c r="S3266">
        <v>31252964</v>
      </c>
      <c r="T3266">
        <f t="shared" si="153"/>
        <v>27252964</v>
      </c>
      <c r="U3266" s="54">
        <f t="shared" si="151"/>
        <v>27252964</v>
      </c>
      <c r="V3266" s="24" t="str">
        <f t="shared" si="152"/>
        <v>NA</v>
      </c>
      <c r="W3266">
        <v>7.1</v>
      </c>
    </row>
    <row r="3267" spans="17:23" x14ac:dyDescent="0.3">
      <c r="Q3267" t="s">
        <v>11787</v>
      </c>
      <c r="R3267">
        <v>8500000</v>
      </c>
      <c r="S3267">
        <v>131175</v>
      </c>
      <c r="T3267">
        <f t="shared" si="153"/>
        <v>-8368825</v>
      </c>
      <c r="U3267" s="54" t="str">
        <f t="shared" ref="U3267:U3330" si="154">IF(T3267&gt;0,T3267,"NA")</f>
        <v>NA</v>
      </c>
      <c r="V3267" s="24">
        <f t="shared" ref="V3267:V3330" si="155">IF(T3267&lt;0,T3267,"NA")</f>
        <v>-8368825</v>
      </c>
      <c r="W3267">
        <v>5.6</v>
      </c>
    </row>
    <row r="3268" spans="17:23" x14ac:dyDescent="0.3">
      <c r="Q3268" t="s">
        <v>11791</v>
      </c>
      <c r="R3268">
        <v>3600000</v>
      </c>
      <c r="S3268">
        <v>31968347</v>
      </c>
      <c r="T3268">
        <f t="shared" ref="T3268:T3331" si="156">S3268-R3268</f>
        <v>28368347</v>
      </c>
      <c r="U3268" s="54">
        <f t="shared" si="154"/>
        <v>28368347</v>
      </c>
      <c r="V3268" s="24" t="str">
        <f t="shared" si="155"/>
        <v>NA</v>
      </c>
      <c r="W3268">
        <v>7.6</v>
      </c>
    </row>
    <row r="3269" spans="17:23" x14ac:dyDescent="0.3">
      <c r="Q3269" t="s">
        <v>11794</v>
      </c>
      <c r="R3269">
        <v>4000000</v>
      </c>
      <c r="S3269">
        <v>35385560</v>
      </c>
      <c r="T3269">
        <f t="shared" si="156"/>
        <v>31385560</v>
      </c>
      <c r="U3269" s="54">
        <f t="shared" si="154"/>
        <v>31385560</v>
      </c>
      <c r="V3269" s="24" t="str">
        <f t="shared" si="155"/>
        <v>NA</v>
      </c>
      <c r="W3269">
        <v>4.5999999999999996</v>
      </c>
    </row>
    <row r="3270" spans="17:23" x14ac:dyDescent="0.3">
      <c r="Q3270" t="s">
        <v>11797</v>
      </c>
      <c r="R3270">
        <v>3500000</v>
      </c>
      <c r="S3270">
        <v>20803237</v>
      </c>
      <c r="T3270">
        <f t="shared" si="156"/>
        <v>17303237</v>
      </c>
      <c r="U3270" s="54">
        <f t="shared" si="154"/>
        <v>17303237</v>
      </c>
      <c r="V3270" s="24" t="str">
        <f t="shared" si="155"/>
        <v>NA</v>
      </c>
      <c r="W3270">
        <v>7.1</v>
      </c>
    </row>
    <row r="3271" spans="17:23" x14ac:dyDescent="0.3">
      <c r="Q3271" t="s">
        <v>11800</v>
      </c>
      <c r="R3271">
        <v>4000000</v>
      </c>
      <c r="S3271">
        <v>13008928</v>
      </c>
      <c r="T3271">
        <f t="shared" si="156"/>
        <v>9008928</v>
      </c>
      <c r="U3271" s="54">
        <f t="shared" si="154"/>
        <v>9008928</v>
      </c>
      <c r="V3271" s="24" t="str">
        <f t="shared" si="155"/>
        <v>NA</v>
      </c>
      <c r="W3271">
        <v>7.3</v>
      </c>
    </row>
    <row r="3272" spans="17:23" x14ac:dyDescent="0.3">
      <c r="Q3272" t="s">
        <v>11804</v>
      </c>
      <c r="R3272">
        <v>5000000</v>
      </c>
      <c r="S3272">
        <v>15152879</v>
      </c>
      <c r="T3272">
        <f t="shared" si="156"/>
        <v>10152879</v>
      </c>
      <c r="U3272" s="54">
        <f t="shared" si="154"/>
        <v>10152879</v>
      </c>
      <c r="V3272" s="24" t="str">
        <f t="shared" si="155"/>
        <v>NA</v>
      </c>
      <c r="W3272">
        <v>4</v>
      </c>
    </row>
    <row r="3273" spans="17:23" x14ac:dyDescent="0.3">
      <c r="Q3273" t="s">
        <v>11808</v>
      </c>
      <c r="R3273">
        <v>4000000</v>
      </c>
      <c r="S3273">
        <v>25359200</v>
      </c>
      <c r="T3273">
        <f t="shared" si="156"/>
        <v>21359200</v>
      </c>
      <c r="U3273" s="54">
        <f t="shared" si="154"/>
        <v>21359200</v>
      </c>
      <c r="V3273" s="24" t="str">
        <f t="shared" si="155"/>
        <v>NA</v>
      </c>
      <c r="W3273">
        <v>8</v>
      </c>
    </row>
    <row r="3274" spans="17:23" x14ac:dyDescent="0.3">
      <c r="Q3274" t="s">
        <v>11813</v>
      </c>
      <c r="R3274">
        <v>4000000</v>
      </c>
      <c r="S3274">
        <v>10515579</v>
      </c>
      <c r="T3274">
        <f t="shared" si="156"/>
        <v>6515579</v>
      </c>
      <c r="U3274" s="54">
        <f t="shared" si="154"/>
        <v>6515579</v>
      </c>
      <c r="V3274" s="24" t="str">
        <f t="shared" si="155"/>
        <v>NA</v>
      </c>
      <c r="W3274">
        <v>6.7</v>
      </c>
    </row>
    <row r="3275" spans="17:23" x14ac:dyDescent="0.3">
      <c r="Q3275" t="s">
        <v>11815</v>
      </c>
      <c r="R3275">
        <v>4000000</v>
      </c>
      <c r="S3275">
        <v>10097096</v>
      </c>
      <c r="T3275">
        <f t="shared" si="156"/>
        <v>6097096</v>
      </c>
      <c r="U3275" s="54">
        <f t="shared" si="154"/>
        <v>6097096</v>
      </c>
      <c r="V3275" s="24" t="str">
        <f t="shared" si="155"/>
        <v>NA</v>
      </c>
      <c r="W3275">
        <v>4.5999999999999996</v>
      </c>
    </row>
    <row r="3276" spans="17:23" x14ac:dyDescent="0.3">
      <c r="Q3276" t="s">
        <v>11819</v>
      </c>
      <c r="R3276">
        <v>6000000</v>
      </c>
      <c r="S3276">
        <v>9821335</v>
      </c>
      <c r="T3276">
        <f t="shared" si="156"/>
        <v>3821335</v>
      </c>
      <c r="U3276" s="54">
        <f t="shared" si="154"/>
        <v>3821335</v>
      </c>
      <c r="V3276" s="24" t="str">
        <f t="shared" si="155"/>
        <v>NA</v>
      </c>
      <c r="W3276">
        <v>4</v>
      </c>
    </row>
    <row r="3277" spans="17:23" x14ac:dyDescent="0.3">
      <c r="Q3277" t="s">
        <v>11821</v>
      </c>
      <c r="R3277">
        <v>3200000</v>
      </c>
      <c r="S3277">
        <v>8243880</v>
      </c>
      <c r="T3277">
        <f t="shared" si="156"/>
        <v>5043880</v>
      </c>
      <c r="U3277" s="54">
        <f t="shared" si="154"/>
        <v>5043880</v>
      </c>
      <c r="V3277" s="24" t="str">
        <f t="shared" si="155"/>
        <v>NA</v>
      </c>
      <c r="W3277">
        <v>7</v>
      </c>
    </row>
    <row r="3278" spans="17:23" x14ac:dyDescent="0.3">
      <c r="Q3278" t="s">
        <v>11823</v>
      </c>
      <c r="R3278">
        <v>4000000</v>
      </c>
      <c r="S3278">
        <v>7825820</v>
      </c>
      <c r="T3278">
        <f t="shared" si="156"/>
        <v>3825820</v>
      </c>
      <c r="U3278" s="54">
        <f t="shared" si="154"/>
        <v>3825820</v>
      </c>
      <c r="V3278" s="24" t="str">
        <f t="shared" si="155"/>
        <v>NA</v>
      </c>
      <c r="W3278">
        <v>5.9</v>
      </c>
    </row>
    <row r="3279" spans="17:23" x14ac:dyDescent="0.3">
      <c r="Q3279" t="s">
        <v>11826</v>
      </c>
      <c r="R3279">
        <v>3400000</v>
      </c>
      <c r="S3279">
        <v>7159147</v>
      </c>
      <c r="T3279">
        <f t="shared" si="156"/>
        <v>3759147</v>
      </c>
      <c r="U3279" s="54">
        <f t="shared" si="154"/>
        <v>3759147</v>
      </c>
      <c r="V3279" s="24" t="str">
        <f t="shared" si="155"/>
        <v>NA</v>
      </c>
      <c r="W3279">
        <v>7.5</v>
      </c>
    </row>
    <row r="3280" spans="17:23" x14ac:dyDescent="0.3">
      <c r="Q3280" t="s">
        <v>11829</v>
      </c>
      <c r="R3280">
        <v>4000000</v>
      </c>
      <c r="S3280">
        <v>17314483</v>
      </c>
      <c r="T3280">
        <f t="shared" si="156"/>
        <v>13314483</v>
      </c>
      <c r="U3280" s="54">
        <f t="shared" si="154"/>
        <v>13314483</v>
      </c>
      <c r="V3280" s="24" t="str">
        <f t="shared" si="155"/>
        <v>NA</v>
      </c>
      <c r="W3280">
        <v>4.7</v>
      </c>
    </row>
    <row r="3281" spans="17:23" x14ac:dyDescent="0.3">
      <c r="Q3281" t="s">
        <v>11833</v>
      </c>
      <c r="R3281">
        <v>4000000</v>
      </c>
      <c r="S3281">
        <v>6525762</v>
      </c>
      <c r="T3281">
        <f t="shared" si="156"/>
        <v>2525762</v>
      </c>
      <c r="U3281" s="54">
        <f t="shared" si="154"/>
        <v>2525762</v>
      </c>
      <c r="V3281" s="24" t="str">
        <f t="shared" si="155"/>
        <v>NA</v>
      </c>
      <c r="W3281">
        <v>6.7</v>
      </c>
    </row>
    <row r="3282" spans="17:23" x14ac:dyDescent="0.3">
      <c r="Q3282" t="s">
        <v>11836</v>
      </c>
      <c r="R3282">
        <v>4000000</v>
      </c>
      <c r="S3282">
        <v>4301331</v>
      </c>
      <c r="T3282">
        <f t="shared" si="156"/>
        <v>301331</v>
      </c>
      <c r="U3282" s="54">
        <f t="shared" si="154"/>
        <v>301331</v>
      </c>
      <c r="V3282" s="24" t="str">
        <f t="shared" si="155"/>
        <v>NA</v>
      </c>
      <c r="W3282">
        <v>6.7</v>
      </c>
    </row>
    <row r="3283" spans="17:23" x14ac:dyDescent="0.3">
      <c r="Q3283" t="s">
        <v>11839</v>
      </c>
      <c r="R3283">
        <v>4000000</v>
      </c>
      <c r="S3283">
        <v>4046737</v>
      </c>
      <c r="T3283">
        <f t="shared" si="156"/>
        <v>46737</v>
      </c>
      <c r="U3283" s="54">
        <f t="shared" si="154"/>
        <v>46737</v>
      </c>
      <c r="V3283" s="24" t="str">
        <f t="shared" si="155"/>
        <v>NA</v>
      </c>
      <c r="W3283">
        <v>7.1</v>
      </c>
    </row>
    <row r="3284" spans="17:23" x14ac:dyDescent="0.3">
      <c r="Q3284" t="s">
        <v>11841</v>
      </c>
      <c r="R3284">
        <v>8000000</v>
      </c>
      <c r="S3284">
        <v>3713002</v>
      </c>
      <c r="T3284">
        <f t="shared" si="156"/>
        <v>-4286998</v>
      </c>
      <c r="U3284" s="54" t="str">
        <f t="shared" si="154"/>
        <v>NA</v>
      </c>
      <c r="V3284" s="24">
        <f t="shared" si="155"/>
        <v>-4286998</v>
      </c>
      <c r="W3284">
        <v>2.7</v>
      </c>
    </row>
    <row r="3285" spans="17:23" x14ac:dyDescent="0.3">
      <c r="Q3285" t="s">
        <v>11845</v>
      </c>
      <c r="R3285">
        <v>4000000</v>
      </c>
      <c r="S3285">
        <v>3468572</v>
      </c>
      <c r="T3285">
        <f t="shared" si="156"/>
        <v>-531428</v>
      </c>
      <c r="U3285" s="54" t="str">
        <f t="shared" si="154"/>
        <v>NA</v>
      </c>
      <c r="V3285" s="24">
        <f t="shared" si="155"/>
        <v>-531428</v>
      </c>
      <c r="W3285">
        <v>7.3</v>
      </c>
    </row>
    <row r="3286" spans="17:23" x14ac:dyDescent="0.3">
      <c r="Q3286" t="s">
        <v>11847</v>
      </c>
      <c r="R3286">
        <v>4000000</v>
      </c>
      <c r="S3286">
        <v>2892582</v>
      </c>
      <c r="T3286">
        <f t="shared" si="156"/>
        <v>-1107418</v>
      </c>
      <c r="U3286" s="54" t="str">
        <f t="shared" si="154"/>
        <v>NA</v>
      </c>
      <c r="V3286" s="24">
        <f t="shared" si="155"/>
        <v>-1107418</v>
      </c>
      <c r="W3286">
        <v>7.6</v>
      </c>
    </row>
    <row r="3287" spans="17:23" x14ac:dyDescent="0.3">
      <c r="Q3287" t="s">
        <v>11849</v>
      </c>
      <c r="R3287">
        <v>4000000</v>
      </c>
      <c r="S3287">
        <v>2800000</v>
      </c>
      <c r="T3287">
        <f t="shared" si="156"/>
        <v>-1200000</v>
      </c>
      <c r="U3287" s="54" t="str">
        <f t="shared" si="154"/>
        <v>NA</v>
      </c>
      <c r="V3287" s="24">
        <f t="shared" si="155"/>
        <v>-1200000</v>
      </c>
      <c r="W3287">
        <v>5.8</v>
      </c>
    </row>
    <row r="3288" spans="17:23" x14ac:dyDescent="0.3">
      <c r="Q3288" t="s">
        <v>11852</v>
      </c>
      <c r="R3288">
        <v>4000000</v>
      </c>
      <c r="S3288">
        <v>2426851</v>
      </c>
      <c r="T3288">
        <f t="shared" si="156"/>
        <v>-1573149</v>
      </c>
      <c r="U3288" s="54" t="str">
        <f t="shared" si="154"/>
        <v>NA</v>
      </c>
      <c r="V3288" s="24">
        <f t="shared" si="155"/>
        <v>-1573149</v>
      </c>
      <c r="W3288">
        <v>6.5</v>
      </c>
    </row>
    <row r="3289" spans="17:23" x14ac:dyDescent="0.3">
      <c r="Q3289" t="s">
        <v>11855</v>
      </c>
      <c r="R3289">
        <v>4000000</v>
      </c>
      <c r="S3289">
        <v>1325073</v>
      </c>
      <c r="T3289">
        <f t="shared" si="156"/>
        <v>-2674927</v>
      </c>
      <c r="U3289" s="54" t="str">
        <f t="shared" si="154"/>
        <v>NA</v>
      </c>
      <c r="V3289" s="24">
        <f t="shared" si="155"/>
        <v>-2674927</v>
      </c>
      <c r="W3289">
        <v>6.6</v>
      </c>
    </row>
    <row r="3290" spans="17:23" x14ac:dyDescent="0.3">
      <c r="Q3290" t="s">
        <v>11858</v>
      </c>
      <c r="R3290">
        <v>4000000</v>
      </c>
      <c r="S3290">
        <v>864959</v>
      </c>
      <c r="T3290">
        <f t="shared" si="156"/>
        <v>-3135041</v>
      </c>
      <c r="U3290" s="54" t="str">
        <f t="shared" si="154"/>
        <v>NA</v>
      </c>
      <c r="V3290" s="24">
        <f t="shared" si="155"/>
        <v>-3135041</v>
      </c>
      <c r="W3290">
        <v>6.9</v>
      </c>
    </row>
    <row r="3291" spans="17:23" x14ac:dyDescent="0.3">
      <c r="Q3291" t="s">
        <v>11863</v>
      </c>
      <c r="R3291">
        <v>4000000</v>
      </c>
      <c r="S3291">
        <v>2601847</v>
      </c>
      <c r="T3291">
        <f t="shared" si="156"/>
        <v>-1398153</v>
      </c>
      <c r="U3291" s="54" t="str">
        <f t="shared" si="154"/>
        <v>NA</v>
      </c>
      <c r="V3291" s="24">
        <f t="shared" si="155"/>
        <v>-1398153</v>
      </c>
      <c r="W3291">
        <v>8.5</v>
      </c>
    </row>
    <row r="3292" spans="17:23" x14ac:dyDescent="0.3">
      <c r="Q3292" t="s">
        <v>11869</v>
      </c>
      <c r="R3292">
        <v>4000000</v>
      </c>
      <c r="S3292">
        <v>800000</v>
      </c>
      <c r="T3292">
        <f t="shared" si="156"/>
        <v>-3200000</v>
      </c>
      <c r="U3292" s="54" t="str">
        <f t="shared" si="154"/>
        <v>NA</v>
      </c>
      <c r="V3292" s="24">
        <f t="shared" si="155"/>
        <v>-3200000</v>
      </c>
      <c r="W3292">
        <v>4.8</v>
      </c>
    </row>
    <row r="3293" spans="17:23" x14ac:dyDescent="0.3">
      <c r="Q3293" t="s">
        <v>11874</v>
      </c>
      <c r="R3293">
        <v>4000000</v>
      </c>
      <c r="S3293">
        <v>562059</v>
      </c>
      <c r="T3293">
        <f t="shared" si="156"/>
        <v>-3437941</v>
      </c>
      <c r="U3293" s="54" t="str">
        <f t="shared" si="154"/>
        <v>NA</v>
      </c>
      <c r="V3293" s="24">
        <f t="shared" si="155"/>
        <v>-3437941</v>
      </c>
      <c r="W3293">
        <v>7</v>
      </c>
    </row>
    <row r="3294" spans="17:23" x14ac:dyDescent="0.3">
      <c r="Q3294" t="s">
        <v>11877</v>
      </c>
      <c r="R3294">
        <v>4000000</v>
      </c>
      <c r="S3294">
        <v>399793</v>
      </c>
      <c r="T3294">
        <f t="shared" si="156"/>
        <v>-3600207</v>
      </c>
      <c r="U3294" s="54" t="str">
        <f t="shared" si="154"/>
        <v>NA</v>
      </c>
      <c r="V3294" s="24">
        <f t="shared" si="155"/>
        <v>-3600207</v>
      </c>
      <c r="W3294">
        <v>5.4</v>
      </c>
    </row>
    <row r="3295" spans="17:23" x14ac:dyDescent="0.3">
      <c r="Q3295" t="s">
        <v>11879</v>
      </c>
      <c r="R3295">
        <v>4000000</v>
      </c>
      <c r="S3295">
        <v>371897</v>
      </c>
      <c r="T3295">
        <f t="shared" si="156"/>
        <v>-3628103</v>
      </c>
      <c r="U3295" s="54" t="str">
        <f t="shared" si="154"/>
        <v>NA</v>
      </c>
      <c r="V3295" s="24">
        <f t="shared" si="155"/>
        <v>-3628103</v>
      </c>
      <c r="W3295">
        <v>6.9</v>
      </c>
    </row>
    <row r="3296" spans="17:23" x14ac:dyDescent="0.3">
      <c r="Q3296" t="s">
        <v>11882</v>
      </c>
      <c r="R3296">
        <v>3000000</v>
      </c>
      <c r="S3296">
        <v>302204</v>
      </c>
      <c r="T3296">
        <f t="shared" si="156"/>
        <v>-2697796</v>
      </c>
      <c r="U3296" s="54" t="str">
        <f t="shared" si="154"/>
        <v>NA</v>
      </c>
      <c r="V3296" s="24">
        <f t="shared" si="155"/>
        <v>-2697796</v>
      </c>
      <c r="W3296">
        <v>6.6</v>
      </c>
    </row>
    <row r="3297" spans="17:23" x14ac:dyDescent="0.3">
      <c r="Q3297" t="s">
        <v>11886</v>
      </c>
      <c r="R3297">
        <v>1300000</v>
      </c>
      <c r="S3297">
        <v>354704</v>
      </c>
      <c r="T3297">
        <f t="shared" si="156"/>
        <v>-945296</v>
      </c>
      <c r="U3297" s="54" t="str">
        <f t="shared" si="154"/>
        <v>NA</v>
      </c>
      <c r="V3297" s="24">
        <f t="shared" si="155"/>
        <v>-945296</v>
      </c>
      <c r="W3297">
        <v>5.9</v>
      </c>
    </row>
    <row r="3298" spans="17:23" x14ac:dyDescent="0.3">
      <c r="Q3298" t="s">
        <v>11889</v>
      </c>
      <c r="R3298">
        <v>1500000</v>
      </c>
      <c r="S3298">
        <v>265107</v>
      </c>
      <c r="T3298">
        <f t="shared" si="156"/>
        <v>-1234893</v>
      </c>
      <c r="U3298" s="54" t="str">
        <f t="shared" si="154"/>
        <v>NA</v>
      </c>
      <c r="V3298" s="24">
        <f t="shared" si="155"/>
        <v>-1234893</v>
      </c>
      <c r="W3298">
        <v>6.3</v>
      </c>
    </row>
    <row r="3299" spans="17:23" x14ac:dyDescent="0.3">
      <c r="Q3299" t="s">
        <v>11894</v>
      </c>
      <c r="R3299">
        <v>4000000</v>
      </c>
      <c r="S3299">
        <v>185577</v>
      </c>
      <c r="T3299">
        <f t="shared" si="156"/>
        <v>-3814423</v>
      </c>
      <c r="U3299" s="54" t="str">
        <f t="shared" si="154"/>
        <v>NA</v>
      </c>
      <c r="V3299" s="24">
        <f t="shared" si="155"/>
        <v>-3814423</v>
      </c>
      <c r="W3299">
        <v>6.3</v>
      </c>
    </row>
    <row r="3300" spans="17:23" x14ac:dyDescent="0.3">
      <c r="Q3300" t="s">
        <v>11896</v>
      </c>
      <c r="R3300">
        <v>4000000</v>
      </c>
      <c r="S3300">
        <v>100412</v>
      </c>
      <c r="T3300">
        <f t="shared" si="156"/>
        <v>-3899588</v>
      </c>
      <c r="U3300" s="54" t="str">
        <f t="shared" si="154"/>
        <v>NA</v>
      </c>
      <c r="V3300" s="24">
        <f t="shared" si="155"/>
        <v>-3899588</v>
      </c>
      <c r="W3300">
        <v>7.7</v>
      </c>
    </row>
    <row r="3301" spans="17:23" x14ac:dyDescent="0.3">
      <c r="Q3301" t="s">
        <v>11902</v>
      </c>
      <c r="R3301">
        <v>9500000</v>
      </c>
      <c r="S3301">
        <v>58214</v>
      </c>
      <c r="T3301">
        <f t="shared" si="156"/>
        <v>-9441786</v>
      </c>
      <c r="U3301" s="54" t="str">
        <f t="shared" si="154"/>
        <v>NA</v>
      </c>
      <c r="V3301" s="24">
        <f t="shared" si="155"/>
        <v>-9441786</v>
      </c>
      <c r="W3301">
        <v>7</v>
      </c>
    </row>
    <row r="3302" spans="17:23" x14ac:dyDescent="0.3">
      <c r="Q3302" t="s">
        <v>11907</v>
      </c>
      <c r="R3302">
        <v>14000000</v>
      </c>
      <c r="S3302">
        <v>75078</v>
      </c>
      <c r="T3302">
        <f t="shared" si="156"/>
        <v>-13924922</v>
      </c>
      <c r="U3302" s="54" t="str">
        <f t="shared" si="154"/>
        <v>NA</v>
      </c>
      <c r="V3302" s="24">
        <f t="shared" si="155"/>
        <v>-13924922</v>
      </c>
      <c r="W3302">
        <v>6.3</v>
      </c>
    </row>
    <row r="3303" spans="17:23" x14ac:dyDescent="0.3">
      <c r="Q3303" t="s">
        <v>11909</v>
      </c>
      <c r="R3303">
        <v>2500000</v>
      </c>
      <c r="S3303">
        <v>64359</v>
      </c>
      <c r="T3303">
        <f t="shared" si="156"/>
        <v>-2435641</v>
      </c>
      <c r="U3303" s="54" t="str">
        <f t="shared" si="154"/>
        <v>NA</v>
      </c>
      <c r="V3303" s="24">
        <f t="shared" si="155"/>
        <v>-2435641</v>
      </c>
      <c r="W3303">
        <v>5.9</v>
      </c>
    </row>
    <row r="3304" spans="17:23" x14ac:dyDescent="0.3">
      <c r="Q3304" t="s">
        <v>11914</v>
      </c>
      <c r="R3304">
        <v>16000000</v>
      </c>
      <c r="S3304">
        <v>317125</v>
      </c>
      <c r="T3304">
        <f t="shared" si="156"/>
        <v>-15682875</v>
      </c>
      <c r="U3304" s="54" t="str">
        <f t="shared" si="154"/>
        <v>NA</v>
      </c>
      <c r="V3304" s="24">
        <f t="shared" si="155"/>
        <v>-15682875</v>
      </c>
      <c r="W3304">
        <v>6.2</v>
      </c>
    </row>
    <row r="3305" spans="17:23" x14ac:dyDescent="0.3">
      <c r="Q3305" t="s">
        <v>11916</v>
      </c>
      <c r="R3305">
        <v>4000000</v>
      </c>
      <c r="S3305">
        <v>146402</v>
      </c>
      <c r="T3305">
        <f t="shared" si="156"/>
        <v>-3853598</v>
      </c>
      <c r="U3305" s="54" t="str">
        <f t="shared" si="154"/>
        <v>NA</v>
      </c>
      <c r="V3305" s="24">
        <f t="shared" si="155"/>
        <v>-3853598</v>
      </c>
      <c r="W3305">
        <v>7.7</v>
      </c>
    </row>
    <row r="3306" spans="17:23" x14ac:dyDescent="0.3">
      <c r="Q3306" t="s">
        <v>11922</v>
      </c>
      <c r="R3306">
        <v>650000</v>
      </c>
      <c r="S3306">
        <v>18469</v>
      </c>
      <c r="T3306">
        <f t="shared" si="156"/>
        <v>-631531</v>
      </c>
      <c r="U3306" s="54" t="str">
        <f t="shared" si="154"/>
        <v>NA</v>
      </c>
      <c r="V3306" s="24">
        <f t="shared" si="155"/>
        <v>-631531</v>
      </c>
      <c r="W3306">
        <v>6.5</v>
      </c>
    </row>
    <row r="3307" spans="17:23" x14ac:dyDescent="0.3">
      <c r="Q3307" t="s">
        <v>11927</v>
      </c>
      <c r="R3307">
        <v>4000000</v>
      </c>
      <c r="S3307">
        <v>12836</v>
      </c>
      <c r="T3307">
        <f t="shared" si="156"/>
        <v>-3987164</v>
      </c>
      <c r="U3307" s="54" t="str">
        <f t="shared" si="154"/>
        <v>NA</v>
      </c>
      <c r="V3307" s="24">
        <f t="shared" si="155"/>
        <v>-3987164</v>
      </c>
      <c r="W3307">
        <v>5.8</v>
      </c>
    </row>
    <row r="3308" spans="17:23" x14ac:dyDescent="0.3">
      <c r="Q3308" t="s">
        <v>11929</v>
      </c>
      <c r="R3308">
        <v>4000000</v>
      </c>
      <c r="S3308">
        <v>20262</v>
      </c>
      <c r="T3308">
        <f t="shared" si="156"/>
        <v>-3979738</v>
      </c>
      <c r="U3308" s="54" t="str">
        <f t="shared" si="154"/>
        <v>NA</v>
      </c>
      <c r="V3308" s="24">
        <f t="shared" si="155"/>
        <v>-3979738</v>
      </c>
      <c r="W3308">
        <v>6.1</v>
      </c>
    </row>
    <row r="3309" spans="17:23" x14ac:dyDescent="0.3">
      <c r="Q3309" t="s">
        <v>11933</v>
      </c>
      <c r="R3309">
        <v>4000000</v>
      </c>
      <c r="S3309">
        <v>4063</v>
      </c>
      <c r="T3309">
        <f t="shared" si="156"/>
        <v>-3995937</v>
      </c>
      <c r="U3309" s="54" t="str">
        <f t="shared" si="154"/>
        <v>NA</v>
      </c>
      <c r="V3309" s="24">
        <f t="shared" si="155"/>
        <v>-3995937</v>
      </c>
      <c r="W3309">
        <v>5.2</v>
      </c>
    </row>
    <row r="3310" spans="17:23" x14ac:dyDescent="0.3">
      <c r="Q3310" t="s">
        <v>11939</v>
      </c>
      <c r="R3310">
        <v>3977000</v>
      </c>
      <c r="S3310">
        <v>198655278</v>
      </c>
      <c r="T3310">
        <f t="shared" si="156"/>
        <v>194678278</v>
      </c>
      <c r="U3310" s="54">
        <f t="shared" si="154"/>
        <v>194678278</v>
      </c>
      <c r="V3310" s="24" t="str">
        <f t="shared" si="155"/>
        <v>NA</v>
      </c>
      <c r="W3310">
        <v>8.1999999999999993</v>
      </c>
    </row>
    <row r="3311" spans="17:23" x14ac:dyDescent="0.3">
      <c r="Q3311" t="s">
        <v>11945</v>
      </c>
      <c r="R3311">
        <v>4000000</v>
      </c>
      <c r="S3311">
        <v>143653</v>
      </c>
      <c r="T3311">
        <f t="shared" si="156"/>
        <v>-3856347</v>
      </c>
      <c r="U3311" s="54" t="str">
        <f t="shared" si="154"/>
        <v>NA</v>
      </c>
      <c r="V3311" s="24">
        <f t="shared" si="155"/>
        <v>-3856347</v>
      </c>
      <c r="W3311">
        <v>6</v>
      </c>
    </row>
    <row r="3312" spans="17:23" x14ac:dyDescent="0.3">
      <c r="Q3312" t="s">
        <v>11949</v>
      </c>
      <c r="R3312">
        <v>3800000</v>
      </c>
      <c r="S3312">
        <v>14873</v>
      </c>
      <c r="T3312">
        <f t="shared" si="156"/>
        <v>-3785127</v>
      </c>
      <c r="U3312" s="54" t="str">
        <f t="shared" si="154"/>
        <v>NA</v>
      </c>
      <c r="V3312" s="24">
        <f t="shared" si="155"/>
        <v>-3785127</v>
      </c>
      <c r="W3312">
        <v>6.8</v>
      </c>
    </row>
    <row r="3313" spans="17:23" x14ac:dyDescent="0.3">
      <c r="Q3313" t="s">
        <v>11954</v>
      </c>
      <c r="R3313">
        <v>3768785</v>
      </c>
      <c r="S3313">
        <v>8000000</v>
      </c>
      <c r="T3313">
        <f t="shared" si="156"/>
        <v>4231215</v>
      </c>
      <c r="U3313" s="54">
        <f t="shared" si="154"/>
        <v>4231215</v>
      </c>
      <c r="V3313" s="24" t="str">
        <f t="shared" si="155"/>
        <v>NA</v>
      </c>
      <c r="W3313">
        <v>7</v>
      </c>
    </row>
    <row r="3314" spans="17:23" x14ac:dyDescent="0.3">
      <c r="Q3314" t="s">
        <v>11961</v>
      </c>
      <c r="R3314">
        <v>3500000</v>
      </c>
      <c r="S3314">
        <v>37606</v>
      </c>
      <c r="T3314">
        <f t="shared" si="156"/>
        <v>-3462394</v>
      </c>
      <c r="U3314" s="54" t="str">
        <f t="shared" si="154"/>
        <v>NA</v>
      </c>
      <c r="V3314" s="24">
        <f t="shared" si="155"/>
        <v>-3462394</v>
      </c>
      <c r="W3314">
        <v>6.8</v>
      </c>
    </row>
    <row r="3315" spans="17:23" x14ac:dyDescent="0.3">
      <c r="Q3315" t="s">
        <v>11964</v>
      </c>
      <c r="R3315">
        <v>3700000</v>
      </c>
      <c r="S3315">
        <v>2956000</v>
      </c>
      <c r="T3315">
        <f t="shared" si="156"/>
        <v>-744000</v>
      </c>
      <c r="U3315" s="54" t="str">
        <f t="shared" si="154"/>
        <v>NA</v>
      </c>
      <c r="V3315" s="24">
        <f t="shared" si="155"/>
        <v>-744000</v>
      </c>
      <c r="W3315">
        <v>7.1</v>
      </c>
    </row>
    <row r="3316" spans="17:23" x14ac:dyDescent="0.3">
      <c r="Q3316" t="s">
        <v>11970</v>
      </c>
      <c r="R3316">
        <v>3800000</v>
      </c>
      <c r="S3316">
        <v>19959</v>
      </c>
      <c r="T3316">
        <f t="shared" si="156"/>
        <v>-3780041</v>
      </c>
      <c r="U3316" s="54" t="str">
        <f t="shared" si="154"/>
        <v>NA</v>
      </c>
      <c r="V3316" s="24">
        <f t="shared" si="155"/>
        <v>-3780041</v>
      </c>
      <c r="W3316">
        <v>6.9</v>
      </c>
    </row>
    <row r="3317" spans="17:23" x14ac:dyDescent="0.3">
      <c r="Q3317" t="s">
        <v>11974</v>
      </c>
      <c r="R3317">
        <v>2000000</v>
      </c>
      <c r="S3317">
        <v>2706659</v>
      </c>
      <c r="T3317">
        <f t="shared" si="156"/>
        <v>706659</v>
      </c>
      <c r="U3317" s="54">
        <f t="shared" si="154"/>
        <v>706659</v>
      </c>
      <c r="V3317" s="24" t="str">
        <f t="shared" si="155"/>
        <v>NA</v>
      </c>
      <c r="W3317">
        <v>6.9</v>
      </c>
    </row>
    <row r="3318" spans="17:23" x14ac:dyDescent="0.3">
      <c r="Q3318" t="s">
        <v>11976</v>
      </c>
      <c r="R3318">
        <v>3500000</v>
      </c>
      <c r="S3318">
        <v>45857453</v>
      </c>
      <c r="T3318">
        <f t="shared" si="156"/>
        <v>42357453</v>
      </c>
      <c r="U3318" s="54">
        <f t="shared" si="154"/>
        <v>42357453</v>
      </c>
      <c r="V3318" s="24" t="str">
        <f t="shared" si="155"/>
        <v>NA</v>
      </c>
      <c r="W3318">
        <v>7.2</v>
      </c>
    </row>
    <row r="3319" spans="17:23" x14ac:dyDescent="0.3">
      <c r="Q3319" t="s">
        <v>11979</v>
      </c>
      <c r="R3319">
        <v>3500000</v>
      </c>
      <c r="S3319">
        <v>83400000</v>
      </c>
      <c r="T3319">
        <f t="shared" si="156"/>
        <v>79900000</v>
      </c>
      <c r="U3319" s="54">
        <f t="shared" si="154"/>
        <v>79900000</v>
      </c>
      <c r="V3319" s="24" t="str">
        <f t="shared" si="155"/>
        <v>NA</v>
      </c>
      <c r="W3319">
        <v>7.8</v>
      </c>
    </row>
    <row r="3320" spans="17:23" x14ac:dyDescent="0.3">
      <c r="Q3320" t="s">
        <v>11985</v>
      </c>
      <c r="R3320">
        <v>3500000</v>
      </c>
      <c r="S3320">
        <v>27900000</v>
      </c>
      <c r="T3320">
        <f t="shared" si="156"/>
        <v>24400000</v>
      </c>
      <c r="U3320" s="54">
        <f t="shared" si="154"/>
        <v>24400000</v>
      </c>
      <c r="V3320" s="24" t="str">
        <f t="shared" si="155"/>
        <v>NA</v>
      </c>
      <c r="W3320">
        <v>7.3</v>
      </c>
    </row>
    <row r="3321" spans="17:23" x14ac:dyDescent="0.3">
      <c r="Q3321" t="s">
        <v>11987</v>
      </c>
      <c r="R3321">
        <v>3500000</v>
      </c>
      <c r="S3321">
        <v>27900000</v>
      </c>
      <c r="T3321">
        <f t="shared" si="156"/>
        <v>24400000</v>
      </c>
      <c r="U3321" s="54">
        <f t="shared" si="154"/>
        <v>24400000</v>
      </c>
      <c r="V3321" s="24" t="str">
        <f t="shared" si="155"/>
        <v>NA</v>
      </c>
      <c r="W3321">
        <v>7.5</v>
      </c>
    </row>
    <row r="3322" spans="17:23" x14ac:dyDescent="0.3">
      <c r="Q3322" t="s">
        <v>11989</v>
      </c>
      <c r="R3322">
        <v>3500000</v>
      </c>
      <c r="S3322">
        <v>14000000</v>
      </c>
      <c r="T3322">
        <f t="shared" si="156"/>
        <v>10500000</v>
      </c>
      <c r="U3322" s="54">
        <f t="shared" si="154"/>
        <v>10500000</v>
      </c>
      <c r="V3322" s="24" t="str">
        <f t="shared" si="155"/>
        <v>NA</v>
      </c>
      <c r="W3322">
        <v>6</v>
      </c>
    </row>
    <row r="3323" spans="17:23" x14ac:dyDescent="0.3">
      <c r="Q3323" t="s">
        <v>11992</v>
      </c>
      <c r="R3323">
        <v>3500000</v>
      </c>
      <c r="S3323">
        <v>25138292</v>
      </c>
      <c r="T3323">
        <f t="shared" si="156"/>
        <v>21638292</v>
      </c>
      <c r="U3323" s="54">
        <f t="shared" si="154"/>
        <v>21638292</v>
      </c>
      <c r="V3323" s="24" t="str">
        <f t="shared" si="155"/>
        <v>NA</v>
      </c>
      <c r="W3323">
        <v>6.8</v>
      </c>
    </row>
    <row r="3324" spans="17:23" x14ac:dyDescent="0.3">
      <c r="Q3324" t="s">
        <v>11996</v>
      </c>
      <c r="R3324">
        <v>3500000</v>
      </c>
      <c r="S3324">
        <v>10305534</v>
      </c>
      <c r="T3324">
        <f t="shared" si="156"/>
        <v>6805534</v>
      </c>
      <c r="U3324" s="54">
        <f t="shared" si="154"/>
        <v>6805534</v>
      </c>
      <c r="V3324" s="24" t="str">
        <f t="shared" si="155"/>
        <v>NA</v>
      </c>
      <c r="W3324">
        <v>3.9</v>
      </c>
    </row>
    <row r="3325" spans="17:23" x14ac:dyDescent="0.3">
      <c r="Q3325" t="s">
        <v>12002</v>
      </c>
      <c r="R3325">
        <v>3500000</v>
      </c>
      <c r="S3325">
        <v>9449219</v>
      </c>
      <c r="T3325">
        <f t="shared" si="156"/>
        <v>5949219</v>
      </c>
      <c r="U3325" s="54">
        <f t="shared" si="154"/>
        <v>5949219</v>
      </c>
      <c r="V3325" s="24" t="str">
        <f t="shared" si="155"/>
        <v>NA</v>
      </c>
      <c r="W3325">
        <v>6.1</v>
      </c>
    </row>
    <row r="3326" spans="17:23" x14ac:dyDescent="0.3">
      <c r="Q3326" t="s">
        <v>12006</v>
      </c>
      <c r="R3326">
        <v>3500000</v>
      </c>
      <c r="S3326">
        <v>6390032</v>
      </c>
      <c r="T3326">
        <f t="shared" si="156"/>
        <v>2890032</v>
      </c>
      <c r="U3326" s="54">
        <f t="shared" si="154"/>
        <v>2890032</v>
      </c>
      <c r="V3326" s="24" t="str">
        <f t="shared" si="155"/>
        <v>NA</v>
      </c>
      <c r="W3326">
        <v>7.5</v>
      </c>
    </row>
    <row r="3327" spans="17:23" x14ac:dyDescent="0.3">
      <c r="Q3327" t="s">
        <v>12008</v>
      </c>
      <c r="R3327">
        <v>2000000</v>
      </c>
      <c r="S3327">
        <v>20167424</v>
      </c>
      <c r="T3327">
        <f t="shared" si="156"/>
        <v>18167424</v>
      </c>
      <c r="U3327" s="54">
        <f t="shared" si="154"/>
        <v>18167424</v>
      </c>
      <c r="V3327" s="24" t="str">
        <f t="shared" si="155"/>
        <v>NA</v>
      </c>
      <c r="W3327">
        <v>8.1999999999999993</v>
      </c>
    </row>
    <row r="3328" spans="17:23" x14ac:dyDescent="0.3">
      <c r="Q3328" t="s">
        <v>12015</v>
      </c>
      <c r="R3328">
        <v>3600000</v>
      </c>
      <c r="S3328">
        <v>5923044</v>
      </c>
      <c r="T3328">
        <f t="shared" si="156"/>
        <v>2323044</v>
      </c>
      <c r="U3328" s="54">
        <f t="shared" si="154"/>
        <v>2323044</v>
      </c>
      <c r="V3328" s="24" t="str">
        <f t="shared" si="155"/>
        <v>NA</v>
      </c>
      <c r="W3328">
        <v>7.8</v>
      </c>
    </row>
    <row r="3329" spans="17:23" x14ac:dyDescent="0.3">
      <c r="Q3329" t="s">
        <v>12019</v>
      </c>
      <c r="R3329">
        <v>3000000</v>
      </c>
      <c r="S3329">
        <v>3293258</v>
      </c>
      <c r="T3329">
        <f t="shared" si="156"/>
        <v>293258</v>
      </c>
      <c r="U3329" s="54">
        <f t="shared" si="154"/>
        <v>293258</v>
      </c>
      <c r="V3329" s="24" t="str">
        <f t="shared" si="155"/>
        <v>NA</v>
      </c>
      <c r="W3329">
        <v>5.2</v>
      </c>
    </row>
    <row r="3330" spans="17:23" x14ac:dyDescent="0.3">
      <c r="Q3330" t="s">
        <v>12022</v>
      </c>
      <c r="R3330">
        <v>3500000</v>
      </c>
      <c r="S3330">
        <v>886410</v>
      </c>
      <c r="T3330">
        <f t="shared" si="156"/>
        <v>-2613590</v>
      </c>
      <c r="U3330" s="54" t="str">
        <f t="shared" si="154"/>
        <v>NA</v>
      </c>
      <c r="V3330" s="24">
        <f t="shared" si="155"/>
        <v>-2613590</v>
      </c>
      <c r="W3330">
        <v>6.8</v>
      </c>
    </row>
    <row r="3331" spans="17:23" x14ac:dyDescent="0.3">
      <c r="Q3331" t="s">
        <v>12028</v>
      </c>
      <c r="R3331">
        <v>19900000</v>
      </c>
      <c r="S3331">
        <v>252652</v>
      </c>
      <c r="T3331">
        <f t="shared" si="156"/>
        <v>-19647348</v>
      </c>
      <c r="U3331" s="54" t="str">
        <f t="shared" ref="U3331:U3394" si="157">IF(T3331&gt;0,T3331,"NA")</f>
        <v>NA</v>
      </c>
      <c r="V3331" s="24">
        <f t="shared" ref="V3331:V3394" si="158">IF(T3331&lt;0,T3331,"NA")</f>
        <v>-19647348</v>
      </c>
      <c r="W3331">
        <v>7</v>
      </c>
    </row>
    <row r="3332" spans="17:23" x14ac:dyDescent="0.3">
      <c r="Q3332" t="s">
        <v>12034</v>
      </c>
      <c r="R3332">
        <v>3500000</v>
      </c>
      <c r="S3332">
        <v>220234</v>
      </c>
      <c r="T3332">
        <f t="shared" ref="T3332:T3395" si="159">S3332-R3332</f>
        <v>-3279766</v>
      </c>
      <c r="U3332" s="54" t="str">
        <f t="shared" si="157"/>
        <v>NA</v>
      </c>
      <c r="V3332" s="24">
        <f t="shared" si="158"/>
        <v>-3279766</v>
      </c>
      <c r="W3332">
        <v>6.5</v>
      </c>
    </row>
    <row r="3333" spans="17:23" x14ac:dyDescent="0.3">
      <c r="Q3333" t="s">
        <v>12037</v>
      </c>
      <c r="R3333">
        <v>3500000</v>
      </c>
      <c r="S3333">
        <v>101228</v>
      </c>
      <c r="T3333">
        <f t="shared" si="159"/>
        <v>-3398772</v>
      </c>
      <c r="U3333" s="54" t="str">
        <f t="shared" si="157"/>
        <v>NA</v>
      </c>
      <c r="V3333" s="24">
        <f t="shared" si="158"/>
        <v>-3398772</v>
      </c>
      <c r="W3333">
        <v>6.4</v>
      </c>
    </row>
    <row r="3334" spans="17:23" x14ac:dyDescent="0.3">
      <c r="Q3334" t="s">
        <v>12040</v>
      </c>
      <c r="R3334">
        <v>3500000</v>
      </c>
      <c r="S3334">
        <v>96793</v>
      </c>
      <c r="T3334">
        <f t="shared" si="159"/>
        <v>-3403207</v>
      </c>
      <c r="U3334" s="54" t="str">
        <f t="shared" si="157"/>
        <v>NA</v>
      </c>
      <c r="V3334" s="24">
        <f t="shared" si="158"/>
        <v>-3403207</v>
      </c>
      <c r="W3334">
        <v>5.3</v>
      </c>
    </row>
    <row r="3335" spans="17:23" x14ac:dyDescent="0.3">
      <c r="Q3335" t="s">
        <v>12042</v>
      </c>
      <c r="R3335">
        <v>3500000</v>
      </c>
      <c r="S3335">
        <v>123777</v>
      </c>
      <c r="T3335">
        <f t="shared" si="159"/>
        <v>-3376223</v>
      </c>
      <c r="U3335" s="54" t="str">
        <f t="shared" si="157"/>
        <v>NA</v>
      </c>
      <c r="V3335" s="24">
        <f t="shared" si="158"/>
        <v>-3376223</v>
      </c>
      <c r="W3335">
        <v>4.7</v>
      </c>
    </row>
    <row r="3336" spans="17:23" x14ac:dyDescent="0.3">
      <c r="Q3336" t="s">
        <v>12047</v>
      </c>
      <c r="R3336">
        <v>3500000</v>
      </c>
      <c r="S3336">
        <v>29233</v>
      </c>
      <c r="T3336">
        <f t="shared" si="159"/>
        <v>-3470767</v>
      </c>
      <c r="U3336" s="54" t="str">
        <f t="shared" si="157"/>
        <v>NA</v>
      </c>
      <c r="V3336" s="24">
        <f t="shared" si="158"/>
        <v>-3470767</v>
      </c>
      <c r="W3336">
        <v>7</v>
      </c>
    </row>
    <row r="3337" spans="17:23" x14ac:dyDescent="0.3">
      <c r="Q3337" t="s">
        <v>12053</v>
      </c>
      <c r="R3337">
        <v>8000000</v>
      </c>
      <c r="S3337">
        <v>77413017</v>
      </c>
      <c r="T3337">
        <f t="shared" si="159"/>
        <v>69413017</v>
      </c>
      <c r="U3337" s="54">
        <f t="shared" si="157"/>
        <v>69413017</v>
      </c>
      <c r="V3337" s="24" t="str">
        <f t="shared" si="158"/>
        <v>NA</v>
      </c>
      <c r="W3337">
        <v>7.6</v>
      </c>
    </row>
    <row r="3338" spans="17:23" x14ac:dyDescent="0.3">
      <c r="Q3338" t="s">
        <v>12058</v>
      </c>
      <c r="R3338">
        <v>3500000</v>
      </c>
      <c r="S3338">
        <v>5354039</v>
      </c>
      <c r="T3338">
        <f t="shared" si="159"/>
        <v>1854039</v>
      </c>
      <c r="U3338" s="54">
        <f t="shared" si="157"/>
        <v>1854039</v>
      </c>
      <c r="V3338" s="24" t="str">
        <f t="shared" si="158"/>
        <v>NA</v>
      </c>
      <c r="W3338">
        <v>7.1</v>
      </c>
    </row>
    <row r="3339" spans="17:23" x14ac:dyDescent="0.3">
      <c r="Q3339" t="s">
        <v>12060</v>
      </c>
      <c r="R3339">
        <v>3000000</v>
      </c>
      <c r="S3339">
        <v>2926565</v>
      </c>
      <c r="T3339">
        <f t="shared" si="159"/>
        <v>-73435</v>
      </c>
      <c r="U3339" s="54" t="str">
        <f t="shared" si="157"/>
        <v>NA</v>
      </c>
      <c r="V3339" s="24">
        <f t="shared" si="158"/>
        <v>-73435</v>
      </c>
      <c r="W3339">
        <v>6.5</v>
      </c>
    </row>
    <row r="3340" spans="17:23" x14ac:dyDescent="0.3">
      <c r="Q3340" t="s">
        <v>12063</v>
      </c>
      <c r="R3340">
        <v>3300000</v>
      </c>
      <c r="S3340">
        <v>13092000</v>
      </c>
      <c r="T3340">
        <f t="shared" si="159"/>
        <v>9792000</v>
      </c>
      <c r="U3340" s="54">
        <f t="shared" si="157"/>
        <v>9792000</v>
      </c>
      <c r="V3340" s="24" t="str">
        <f t="shared" si="158"/>
        <v>NA</v>
      </c>
      <c r="W3340">
        <v>8.5</v>
      </c>
    </row>
    <row r="3341" spans="17:23" x14ac:dyDescent="0.3">
      <c r="Q3341" t="s">
        <v>12066</v>
      </c>
      <c r="R3341">
        <v>3300000</v>
      </c>
      <c r="S3341">
        <v>7563397</v>
      </c>
      <c r="T3341">
        <f t="shared" si="159"/>
        <v>4263397</v>
      </c>
      <c r="U3341" s="54">
        <f t="shared" si="157"/>
        <v>4263397</v>
      </c>
      <c r="V3341" s="24" t="str">
        <f t="shared" si="158"/>
        <v>NA</v>
      </c>
      <c r="W3341">
        <v>8.6999999999999993</v>
      </c>
    </row>
    <row r="3342" spans="17:23" x14ac:dyDescent="0.3">
      <c r="Q3342" t="s">
        <v>12070</v>
      </c>
      <c r="R3342">
        <v>2200000</v>
      </c>
      <c r="S3342">
        <v>104257</v>
      </c>
      <c r="T3342">
        <f t="shared" si="159"/>
        <v>-2095743</v>
      </c>
      <c r="U3342" s="54" t="str">
        <f t="shared" si="157"/>
        <v>NA</v>
      </c>
      <c r="V3342" s="24">
        <f t="shared" si="158"/>
        <v>-2095743</v>
      </c>
      <c r="W3342">
        <v>7.1</v>
      </c>
    </row>
    <row r="3343" spans="17:23" x14ac:dyDescent="0.3">
      <c r="Q3343" t="s">
        <v>12074</v>
      </c>
      <c r="R3343">
        <v>3800000</v>
      </c>
      <c r="S3343">
        <v>610968</v>
      </c>
      <c r="T3343">
        <f t="shared" si="159"/>
        <v>-3189032</v>
      </c>
      <c r="U3343" s="54" t="str">
        <f t="shared" si="157"/>
        <v>NA</v>
      </c>
      <c r="V3343" s="24">
        <f t="shared" si="158"/>
        <v>-3189032</v>
      </c>
      <c r="W3343">
        <v>8.3000000000000007</v>
      </c>
    </row>
    <row r="3344" spans="17:23" x14ac:dyDescent="0.3">
      <c r="Q3344" t="s">
        <v>12079</v>
      </c>
      <c r="R3344">
        <v>3300000</v>
      </c>
      <c r="S3344">
        <v>8108247</v>
      </c>
      <c r="T3344">
        <f t="shared" si="159"/>
        <v>4808247</v>
      </c>
      <c r="U3344" s="54">
        <f t="shared" si="157"/>
        <v>4808247</v>
      </c>
      <c r="V3344" s="24" t="str">
        <f t="shared" si="158"/>
        <v>NA</v>
      </c>
      <c r="W3344">
        <v>7.4</v>
      </c>
    </row>
    <row r="3345" spans="17:23" x14ac:dyDescent="0.3">
      <c r="Q3345" t="s">
        <v>12081</v>
      </c>
      <c r="R3345">
        <v>2000000</v>
      </c>
      <c r="S3345">
        <v>7680</v>
      </c>
      <c r="T3345">
        <f t="shared" si="159"/>
        <v>-1992320</v>
      </c>
      <c r="U3345" s="54" t="str">
        <f t="shared" si="157"/>
        <v>NA</v>
      </c>
      <c r="V3345" s="24">
        <f t="shared" si="158"/>
        <v>-1992320</v>
      </c>
      <c r="W3345">
        <v>6.4</v>
      </c>
    </row>
    <row r="3346" spans="17:23" x14ac:dyDescent="0.3">
      <c r="Q3346" t="s">
        <v>12084</v>
      </c>
      <c r="R3346">
        <v>3000000</v>
      </c>
      <c r="S3346">
        <v>6517198</v>
      </c>
      <c r="T3346">
        <f t="shared" si="159"/>
        <v>3517198</v>
      </c>
      <c r="U3346" s="54">
        <f t="shared" si="157"/>
        <v>3517198</v>
      </c>
      <c r="V3346" s="24" t="str">
        <f t="shared" si="158"/>
        <v>NA</v>
      </c>
      <c r="W3346">
        <v>7.5</v>
      </c>
    </row>
    <row r="3347" spans="17:23" x14ac:dyDescent="0.3">
      <c r="Q3347" t="s">
        <v>12090</v>
      </c>
      <c r="R3347">
        <v>3200000</v>
      </c>
      <c r="S3347">
        <v>5776314</v>
      </c>
      <c r="T3347">
        <f t="shared" si="159"/>
        <v>2576314</v>
      </c>
      <c r="U3347" s="54">
        <f t="shared" si="157"/>
        <v>2576314</v>
      </c>
      <c r="V3347" s="24" t="str">
        <f t="shared" si="158"/>
        <v>NA</v>
      </c>
      <c r="W3347">
        <v>7.2</v>
      </c>
    </row>
    <row r="3348" spans="17:23" x14ac:dyDescent="0.3">
      <c r="Q3348" t="s">
        <v>12093</v>
      </c>
      <c r="R3348">
        <v>3000000</v>
      </c>
      <c r="S3348">
        <v>141600000</v>
      </c>
      <c r="T3348">
        <f t="shared" si="159"/>
        <v>138600000</v>
      </c>
      <c r="U3348" s="54">
        <f t="shared" si="157"/>
        <v>138600000</v>
      </c>
      <c r="V3348" s="24" t="str">
        <f t="shared" si="158"/>
        <v>NA</v>
      </c>
      <c r="W3348">
        <v>7.6</v>
      </c>
    </row>
    <row r="3349" spans="17:23" x14ac:dyDescent="0.3">
      <c r="Q3349" t="s">
        <v>12095</v>
      </c>
      <c r="R3349">
        <v>3000000</v>
      </c>
      <c r="S3349">
        <v>51100000</v>
      </c>
      <c r="T3349">
        <f t="shared" si="159"/>
        <v>48100000</v>
      </c>
      <c r="U3349" s="54">
        <f t="shared" si="157"/>
        <v>48100000</v>
      </c>
      <c r="V3349" s="24" t="str">
        <f t="shared" si="158"/>
        <v>NA</v>
      </c>
      <c r="W3349">
        <v>7.8</v>
      </c>
    </row>
    <row r="3350" spans="17:23" x14ac:dyDescent="0.3">
      <c r="Q3350" t="s">
        <v>12099</v>
      </c>
      <c r="R3350">
        <v>3500000</v>
      </c>
      <c r="S3350">
        <v>16501785</v>
      </c>
      <c r="T3350">
        <f t="shared" si="159"/>
        <v>13001785</v>
      </c>
      <c r="U3350" s="54">
        <f t="shared" si="157"/>
        <v>13001785</v>
      </c>
      <c r="V3350" s="24" t="str">
        <f t="shared" si="158"/>
        <v>NA</v>
      </c>
      <c r="W3350">
        <v>8.1999999999999993</v>
      </c>
    </row>
    <row r="3351" spans="17:23" x14ac:dyDescent="0.3">
      <c r="Q3351" t="s">
        <v>12101</v>
      </c>
      <c r="R3351">
        <v>3000000</v>
      </c>
      <c r="S3351">
        <v>38168022</v>
      </c>
      <c r="T3351">
        <f t="shared" si="159"/>
        <v>35168022</v>
      </c>
      <c r="U3351" s="54">
        <f t="shared" si="157"/>
        <v>35168022</v>
      </c>
      <c r="V3351" s="24" t="str">
        <f t="shared" si="158"/>
        <v>NA</v>
      </c>
      <c r="W3351">
        <v>6.6</v>
      </c>
    </row>
    <row r="3352" spans="17:23" x14ac:dyDescent="0.3">
      <c r="Q3352" t="s">
        <v>12103</v>
      </c>
      <c r="R3352">
        <v>3000000</v>
      </c>
      <c r="S3352">
        <v>84749884</v>
      </c>
      <c r="T3352">
        <f t="shared" si="159"/>
        <v>81749884</v>
      </c>
      <c r="U3352" s="54">
        <f t="shared" si="157"/>
        <v>81749884</v>
      </c>
      <c r="V3352" s="24" t="str">
        <f t="shared" si="158"/>
        <v>NA</v>
      </c>
      <c r="W3352">
        <v>5.7</v>
      </c>
    </row>
    <row r="3353" spans="17:23" x14ac:dyDescent="0.3">
      <c r="Q3353" t="s">
        <v>12107</v>
      </c>
      <c r="R3353">
        <v>3000000</v>
      </c>
      <c r="S3353">
        <v>24788807</v>
      </c>
      <c r="T3353">
        <f t="shared" si="159"/>
        <v>21788807</v>
      </c>
      <c r="U3353" s="54">
        <f t="shared" si="157"/>
        <v>21788807</v>
      </c>
      <c r="V3353" s="24" t="str">
        <f t="shared" si="158"/>
        <v>NA</v>
      </c>
      <c r="W3353">
        <v>7.4</v>
      </c>
    </row>
    <row r="3354" spans="17:23" x14ac:dyDescent="0.3">
      <c r="Q3354" t="s">
        <v>12109</v>
      </c>
      <c r="R3354">
        <v>4000000</v>
      </c>
      <c r="S3354">
        <v>21244913</v>
      </c>
      <c r="T3354">
        <f t="shared" si="159"/>
        <v>17244913</v>
      </c>
      <c r="U3354" s="54">
        <f t="shared" si="157"/>
        <v>17244913</v>
      </c>
      <c r="V3354" s="24" t="str">
        <f t="shared" si="158"/>
        <v>NA</v>
      </c>
      <c r="W3354">
        <v>8</v>
      </c>
    </row>
    <row r="3355" spans="17:23" x14ac:dyDescent="0.3">
      <c r="Q3355" t="s">
        <v>12112</v>
      </c>
      <c r="R3355">
        <v>2200000</v>
      </c>
      <c r="S3355">
        <v>30000000</v>
      </c>
      <c r="T3355">
        <f t="shared" si="159"/>
        <v>27800000</v>
      </c>
      <c r="U3355" s="54">
        <f t="shared" si="157"/>
        <v>27800000</v>
      </c>
      <c r="V3355" s="24" t="str">
        <f t="shared" si="158"/>
        <v>NA</v>
      </c>
      <c r="W3355">
        <v>5.4</v>
      </c>
    </row>
    <row r="3356" spans="17:23" x14ac:dyDescent="0.3">
      <c r="Q3356" t="s">
        <v>12117</v>
      </c>
      <c r="R3356">
        <v>3000000</v>
      </c>
      <c r="S3356">
        <v>20966644</v>
      </c>
      <c r="T3356">
        <f t="shared" si="159"/>
        <v>17966644</v>
      </c>
      <c r="U3356" s="54">
        <f t="shared" si="157"/>
        <v>17966644</v>
      </c>
      <c r="V3356" s="24" t="str">
        <f t="shared" si="158"/>
        <v>NA</v>
      </c>
      <c r="W3356">
        <v>7.4</v>
      </c>
    </row>
    <row r="3357" spans="17:23" x14ac:dyDescent="0.3">
      <c r="Q3357" t="s">
        <v>12120</v>
      </c>
      <c r="R3357">
        <v>3000000</v>
      </c>
      <c r="S3357">
        <v>64423650</v>
      </c>
      <c r="T3357">
        <f t="shared" si="159"/>
        <v>61423650</v>
      </c>
      <c r="U3357" s="54">
        <f t="shared" si="157"/>
        <v>61423650</v>
      </c>
      <c r="V3357" s="24" t="str">
        <f t="shared" si="158"/>
        <v>NA</v>
      </c>
      <c r="W3357">
        <v>5.7</v>
      </c>
    </row>
    <row r="3358" spans="17:23" x14ac:dyDescent="0.3">
      <c r="Q3358" t="s">
        <v>12123</v>
      </c>
      <c r="R3358">
        <v>3000000</v>
      </c>
      <c r="S3358">
        <v>48056940</v>
      </c>
      <c r="T3358">
        <f t="shared" si="159"/>
        <v>45056940</v>
      </c>
      <c r="U3358" s="54">
        <f t="shared" si="157"/>
        <v>45056940</v>
      </c>
      <c r="V3358" s="24" t="str">
        <f t="shared" si="158"/>
        <v>NA</v>
      </c>
      <c r="W3358">
        <v>6.8</v>
      </c>
    </row>
    <row r="3359" spans="17:23" x14ac:dyDescent="0.3">
      <c r="Q3359" t="s">
        <v>12127</v>
      </c>
      <c r="R3359">
        <v>3000000</v>
      </c>
      <c r="S3359">
        <v>19184015</v>
      </c>
      <c r="T3359">
        <f t="shared" si="159"/>
        <v>16184015</v>
      </c>
      <c r="U3359" s="54">
        <f t="shared" si="157"/>
        <v>16184015</v>
      </c>
      <c r="V3359" s="24" t="str">
        <f t="shared" si="158"/>
        <v>NA</v>
      </c>
      <c r="W3359">
        <v>5.4</v>
      </c>
    </row>
    <row r="3360" spans="17:23" x14ac:dyDescent="0.3">
      <c r="Q3360" t="s">
        <v>12131</v>
      </c>
      <c r="R3360">
        <v>3000000</v>
      </c>
      <c r="S3360">
        <v>24629916</v>
      </c>
      <c r="T3360">
        <f t="shared" si="159"/>
        <v>21629916</v>
      </c>
      <c r="U3360" s="54">
        <f t="shared" si="157"/>
        <v>21629916</v>
      </c>
      <c r="V3360" s="24" t="str">
        <f t="shared" si="158"/>
        <v>NA</v>
      </c>
      <c r="W3360">
        <v>5.0999999999999996</v>
      </c>
    </row>
    <row r="3361" spans="17:23" x14ac:dyDescent="0.3">
      <c r="Q3361" t="s">
        <v>12133</v>
      </c>
      <c r="R3361">
        <v>3000000</v>
      </c>
      <c r="S3361">
        <v>19472057</v>
      </c>
      <c r="T3361">
        <f t="shared" si="159"/>
        <v>16472057</v>
      </c>
      <c r="U3361" s="54">
        <f t="shared" si="157"/>
        <v>16472057</v>
      </c>
      <c r="V3361" s="24" t="str">
        <f t="shared" si="158"/>
        <v>NA</v>
      </c>
      <c r="W3361">
        <v>5.9</v>
      </c>
    </row>
    <row r="3362" spans="17:23" x14ac:dyDescent="0.3">
      <c r="Q3362" t="s">
        <v>12138</v>
      </c>
      <c r="R3362">
        <v>3000000</v>
      </c>
      <c r="S3362">
        <v>27200000</v>
      </c>
      <c r="T3362">
        <f t="shared" si="159"/>
        <v>24200000</v>
      </c>
      <c r="U3362" s="54">
        <f t="shared" si="157"/>
        <v>24200000</v>
      </c>
      <c r="V3362" s="24" t="str">
        <f t="shared" si="158"/>
        <v>NA</v>
      </c>
      <c r="W3362">
        <v>8.1999999999999993</v>
      </c>
    </row>
    <row r="3363" spans="17:23" x14ac:dyDescent="0.3">
      <c r="Q3363" t="s">
        <v>12142</v>
      </c>
      <c r="R3363">
        <v>3000000</v>
      </c>
      <c r="S3363">
        <v>15369573</v>
      </c>
      <c r="T3363">
        <f t="shared" si="159"/>
        <v>12369573</v>
      </c>
      <c r="U3363" s="54">
        <f t="shared" si="157"/>
        <v>12369573</v>
      </c>
      <c r="V3363" s="24" t="str">
        <f t="shared" si="158"/>
        <v>NA</v>
      </c>
      <c r="W3363">
        <v>5.3</v>
      </c>
    </row>
    <row r="3364" spans="17:23" x14ac:dyDescent="0.3">
      <c r="Q3364" t="s">
        <v>12146</v>
      </c>
      <c r="R3364">
        <v>2500000</v>
      </c>
      <c r="S3364">
        <v>15935068</v>
      </c>
      <c r="T3364">
        <f t="shared" si="159"/>
        <v>13435068</v>
      </c>
      <c r="U3364" s="54">
        <f t="shared" si="157"/>
        <v>13435068</v>
      </c>
      <c r="V3364" s="24" t="str">
        <f t="shared" si="158"/>
        <v>NA</v>
      </c>
      <c r="W3364">
        <v>4.3</v>
      </c>
    </row>
    <row r="3365" spans="17:23" x14ac:dyDescent="0.3">
      <c r="Q3365" t="s">
        <v>12151</v>
      </c>
      <c r="R3365">
        <v>3000000</v>
      </c>
      <c r="S3365">
        <v>11694528</v>
      </c>
      <c r="T3365">
        <f t="shared" si="159"/>
        <v>8694528</v>
      </c>
      <c r="U3365" s="54">
        <f t="shared" si="157"/>
        <v>8694528</v>
      </c>
      <c r="V3365" s="24" t="str">
        <f t="shared" si="158"/>
        <v>NA</v>
      </c>
      <c r="W3365">
        <v>7.2</v>
      </c>
    </row>
    <row r="3366" spans="17:23" x14ac:dyDescent="0.3">
      <c r="Q3366" t="s">
        <v>12154</v>
      </c>
      <c r="R3366">
        <v>3000000</v>
      </c>
      <c r="S3366">
        <v>10017041</v>
      </c>
      <c r="T3366">
        <f t="shared" si="159"/>
        <v>7017041</v>
      </c>
      <c r="U3366" s="54">
        <f t="shared" si="157"/>
        <v>7017041</v>
      </c>
      <c r="V3366" s="24" t="str">
        <f t="shared" si="158"/>
        <v>NA</v>
      </c>
      <c r="W3366">
        <v>5.9</v>
      </c>
    </row>
    <row r="3367" spans="17:23" x14ac:dyDescent="0.3">
      <c r="Q3367" t="s">
        <v>12157</v>
      </c>
      <c r="R3367">
        <v>3000000</v>
      </c>
      <c r="S3367">
        <v>7059537</v>
      </c>
      <c r="T3367">
        <f t="shared" si="159"/>
        <v>4059537</v>
      </c>
      <c r="U3367" s="54">
        <f t="shared" si="157"/>
        <v>4059537</v>
      </c>
      <c r="V3367" s="24" t="str">
        <f t="shared" si="158"/>
        <v>NA</v>
      </c>
      <c r="W3367">
        <v>3</v>
      </c>
    </row>
    <row r="3368" spans="17:23" x14ac:dyDescent="0.3">
      <c r="Q3368" t="s">
        <v>12161</v>
      </c>
      <c r="R3368">
        <v>3000000</v>
      </c>
      <c r="S3368">
        <v>8114507</v>
      </c>
      <c r="T3368">
        <f t="shared" si="159"/>
        <v>5114507</v>
      </c>
      <c r="U3368" s="54">
        <f t="shared" si="157"/>
        <v>5114507</v>
      </c>
      <c r="V3368" s="24" t="str">
        <f t="shared" si="158"/>
        <v>NA</v>
      </c>
      <c r="W3368">
        <v>7.9</v>
      </c>
    </row>
    <row r="3369" spans="17:23" x14ac:dyDescent="0.3">
      <c r="Q3369" t="s">
        <v>12166</v>
      </c>
      <c r="R3369">
        <v>3000000</v>
      </c>
      <c r="S3369">
        <v>7888703</v>
      </c>
      <c r="T3369">
        <f t="shared" si="159"/>
        <v>4888703</v>
      </c>
      <c r="U3369" s="54">
        <f t="shared" si="157"/>
        <v>4888703</v>
      </c>
      <c r="V3369" s="24" t="str">
        <f t="shared" si="158"/>
        <v>NA</v>
      </c>
      <c r="W3369">
        <v>3.2</v>
      </c>
    </row>
    <row r="3370" spans="17:23" x14ac:dyDescent="0.3">
      <c r="Q3370" t="s">
        <v>12171</v>
      </c>
      <c r="R3370">
        <v>3000000</v>
      </c>
      <c r="S3370">
        <v>7282851</v>
      </c>
      <c r="T3370">
        <f t="shared" si="159"/>
        <v>4282851</v>
      </c>
      <c r="U3370" s="54">
        <f t="shared" si="157"/>
        <v>4282851</v>
      </c>
      <c r="V3370" s="24" t="str">
        <f t="shared" si="158"/>
        <v>NA</v>
      </c>
      <c r="W3370">
        <v>6.5</v>
      </c>
    </row>
    <row r="3371" spans="17:23" x14ac:dyDescent="0.3">
      <c r="Q3371" t="s">
        <v>12177</v>
      </c>
      <c r="R3371">
        <v>3000000</v>
      </c>
      <c r="S3371">
        <v>5844929</v>
      </c>
      <c r="T3371">
        <f t="shared" si="159"/>
        <v>2844929</v>
      </c>
      <c r="U3371" s="54">
        <f t="shared" si="157"/>
        <v>2844929</v>
      </c>
      <c r="V3371" s="24" t="str">
        <f t="shared" si="158"/>
        <v>NA</v>
      </c>
      <c r="W3371">
        <v>7</v>
      </c>
    </row>
    <row r="3372" spans="17:23" x14ac:dyDescent="0.3">
      <c r="Q3372" t="s">
        <v>12180</v>
      </c>
      <c r="R3372">
        <v>1900000</v>
      </c>
      <c r="S3372">
        <v>4170647</v>
      </c>
      <c r="T3372">
        <f t="shared" si="159"/>
        <v>2270647</v>
      </c>
      <c r="U3372" s="54">
        <f t="shared" si="157"/>
        <v>2270647</v>
      </c>
      <c r="V3372" s="24" t="str">
        <f t="shared" si="158"/>
        <v>NA</v>
      </c>
      <c r="W3372">
        <v>6.9</v>
      </c>
    </row>
    <row r="3373" spans="17:23" x14ac:dyDescent="0.3">
      <c r="Q3373" t="s">
        <v>12183</v>
      </c>
      <c r="R3373">
        <v>3000000</v>
      </c>
      <c r="S3373">
        <v>4142507</v>
      </c>
      <c r="T3373">
        <f t="shared" si="159"/>
        <v>1142507</v>
      </c>
      <c r="U3373" s="54">
        <f t="shared" si="157"/>
        <v>1142507</v>
      </c>
      <c r="V3373" s="24" t="str">
        <f t="shared" si="158"/>
        <v>NA</v>
      </c>
      <c r="W3373">
        <v>4.4000000000000004</v>
      </c>
    </row>
    <row r="3374" spans="17:23" x14ac:dyDescent="0.3">
      <c r="Q3374" t="s">
        <v>12188</v>
      </c>
      <c r="R3374">
        <v>3000000</v>
      </c>
      <c r="S3374">
        <v>4109095</v>
      </c>
      <c r="T3374">
        <f t="shared" si="159"/>
        <v>1109095</v>
      </c>
      <c r="U3374" s="54">
        <f t="shared" si="157"/>
        <v>1109095</v>
      </c>
      <c r="V3374" s="24" t="str">
        <f t="shared" si="158"/>
        <v>NA</v>
      </c>
      <c r="W3374">
        <v>6</v>
      </c>
    </row>
    <row r="3375" spans="17:23" x14ac:dyDescent="0.3">
      <c r="Q3375" t="s">
        <v>12191</v>
      </c>
      <c r="R3375">
        <v>3000000</v>
      </c>
      <c r="S3375">
        <v>3902679</v>
      </c>
      <c r="T3375">
        <f t="shared" si="159"/>
        <v>902679</v>
      </c>
      <c r="U3375" s="54">
        <f t="shared" si="157"/>
        <v>902679</v>
      </c>
      <c r="V3375" s="24" t="str">
        <f t="shared" si="158"/>
        <v>NA</v>
      </c>
      <c r="W3375">
        <v>5.3</v>
      </c>
    </row>
    <row r="3376" spans="17:23" x14ac:dyDescent="0.3">
      <c r="Q3376" t="s">
        <v>12195</v>
      </c>
      <c r="R3376">
        <v>3000000</v>
      </c>
      <c r="S3376">
        <v>3559990</v>
      </c>
      <c r="T3376">
        <f t="shared" si="159"/>
        <v>559990</v>
      </c>
      <c r="U3376" s="54">
        <f t="shared" si="157"/>
        <v>559990</v>
      </c>
      <c r="V3376" s="24" t="str">
        <f t="shared" si="158"/>
        <v>NA</v>
      </c>
      <c r="W3376">
        <v>5.3</v>
      </c>
    </row>
    <row r="3377" spans="17:23" x14ac:dyDescent="0.3">
      <c r="Q3377" t="s">
        <v>12199</v>
      </c>
      <c r="R3377">
        <v>4500000</v>
      </c>
      <c r="S3377">
        <v>3287435</v>
      </c>
      <c r="T3377">
        <f t="shared" si="159"/>
        <v>-1212565</v>
      </c>
      <c r="U3377" s="54" t="str">
        <f t="shared" si="157"/>
        <v>NA</v>
      </c>
      <c r="V3377" s="24">
        <f t="shared" si="158"/>
        <v>-1212565</v>
      </c>
      <c r="W3377">
        <v>7.1</v>
      </c>
    </row>
    <row r="3378" spans="17:23" x14ac:dyDescent="0.3">
      <c r="Q3378" t="s">
        <v>12203</v>
      </c>
      <c r="R3378">
        <v>3500000</v>
      </c>
      <c r="S3378">
        <v>3071947</v>
      </c>
      <c r="T3378">
        <f t="shared" si="159"/>
        <v>-428053</v>
      </c>
      <c r="U3378" s="54" t="str">
        <f t="shared" si="157"/>
        <v>NA</v>
      </c>
      <c r="V3378" s="24">
        <f t="shared" si="158"/>
        <v>-428053</v>
      </c>
      <c r="W3378">
        <v>5.4</v>
      </c>
    </row>
    <row r="3379" spans="17:23" x14ac:dyDescent="0.3">
      <c r="Q3379" t="s">
        <v>12207</v>
      </c>
      <c r="R3379">
        <v>3300000</v>
      </c>
      <c r="S3379">
        <v>2961991</v>
      </c>
      <c r="T3379">
        <f t="shared" si="159"/>
        <v>-338009</v>
      </c>
      <c r="U3379" s="54" t="str">
        <f t="shared" si="157"/>
        <v>NA</v>
      </c>
      <c r="V3379" s="24">
        <f t="shared" si="158"/>
        <v>-338009</v>
      </c>
      <c r="W3379">
        <v>6.9</v>
      </c>
    </row>
    <row r="3380" spans="17:23" x14ac:dyDescent="0.3">
      <c r="Q3380" t="s">
        <v>12211</v>
      </c>
      <c r="R3380">
        <v>3000000</v>
      </c>
      <c r="S3380">
        <v>2912363</v>
      </c>
      <c r="T3380">
        <f t="shared" si="159"/>
        <v>-87637</v>
      </c>
      <c r="U3380" s="54" t="str">
        <f t="shared" si="157"/>
        <v>NA</v>
      </c>
      <c r="V3380" s="24">
        <f t="shared" si="158"/>
        <v>-87637</v>
      </c>
      <c r="W3380">
        <v>7.3</v>
      </c>
    </row>
    <row r="3381" spans="17:23" x14ac:dyDescent="0.3">
      <c r="Q3381" t="s">
        <v>12216</v>
      </c>
      <c r="R3381">
        <v>3000000</v>
      </c>
      <c r="S3381">
        <v>3000000</v>
      </c>
      <c r="T3381">
        <f t="shared" si="159"/>
        <v>0</v>
      </c>
      <c r="U3381" s="54" t="str">
        <f t="shared" si="157"/>
        <v>NA</v>
      </c>
      <c r="V3381" s="24" t="str">
        <f t="shared" si="158"/>
        <v>NA</v>
      </c>
      <c r="W3381">
        <v>7.8</v>
      </c>
    </row>
    <row r="3382" spans="17:23" x14ac:dyDescent="0.3">
      <c r="Q3382" t="s">
        <v>12219</v>
      </c>
      <c r="R3382">
        <v>3000000</v>
      </c>
      <c r="S3382">
        <v>2223990</v>
      </c>
      <c r="T3382">
        <f t="shared" si="159"/>
        <v>-776010</v>
      </c>
      <c r="U3382" s="54" t="str">
        <f t="shared" si="157"/>
        <v>NA</v>
      </c>
      <c r="V3382" s="24">
        <f t="shared" si="158"/>
        <v>-776010</v>
      </c>
      <c r="W3382">
        <v>6.6</v>
      </c>
    </row>
    <row r="3383" spans="17:23" x14ac:dyDescent="0.3">
      <c r="Q3383" t="s">
        <v>12223</v>
      </c>
      <c r="R3383">
        <v>3000000</v>
      </c>
      <c r="S3383">
        <v>1821983</v>
      </c>
      <c r="T3383">
        <f t="shared" si="159"/>
        <v>-1178017</v>
      </c>
      <c r="U3383" s="54" t="str">
        <f t="shared" si="157"/>
        <v>NA</v>
      </c>
      <c r="V3383" s="24">
        <f t="shared" si="158"/>
        <v>-1178017</v>
      </c>
      <c r="W3383">
        <v>5.4</v>
      </c>
    </row>
    <row r="3384" spans="17:23" x14ac:dyDescent="0.3">
      <c r="Q3384" t="s">
        <v>12225</v>
      </c>
      <c r="R3384">
        <v>3000000</v>
      </c>
      <c r="S3384">
        <v>2181290</v>
      </c>
      <c r="T3384">
        <f t="shared" si="159"/>
        <v>-818710</v>
      </c>
      <c r="U3384" s="54" t="str">
        <f t="shared" si="157"/>
        <v>NA</v>
      </c>
      <c r="V3384" s="24">
        <f t="shared" si="158"/>
        <v>-818710</v>
      </c>
      <c r="W3384">
        <v>8.4</v>
      </c>
    </row>
    <row r="3385" spans="17:23" x14ac:dyDescent="0.3">
      <c r="Q3385" t="s">
        <v>12228</v>
      </c>
      <c r="R3385">
        <v>3500000</v>
      </c>
      <c r="S3385">
        <v>2848578</v>
      </c>
      <c r="T3385">
        <f t="shared" si="159"/>
        <v>-651422</v>
      </c>
      <c r="U3385" s="54" t="str">
        <f t="shared" si="157"/>
        <v>NA</v>
      </c>
      <c r="V3385" s="24">
        <f t="shared" si="158"/>
        <v>-651422</v>
      </c>
      <c r="W3385">
        <v>6.3</v>
      </c>
    </row>
    <row r="3386" spans="17:23" x14ac:dyDescent="0.3">
      <c r="Q3386" t="s">
        <v>12234</v>
      </c>
      <c r="R3386">
        <v>3000000</v>
      </c>
      <c r="S3386">
        <v>703002</v>
      </c>
      <c r="T3386">
        <f t="shared" si="159"/>
        <v>-2296998</v>
      </c>
      <c r="U3386" s="54" t="str">
        <f t="shared" si="157"/>
        <v>NA</v>
      </c>
      <c r="V3386" s="24">
        <f t="shared" si="158"/>
        <v>-2296998</v>
      </c>
      <c r="W3386">
        <v>6.1</v>
      </c>
    </row>
    <row r="3387" spans="17:23" x14ac:dyDescent="0.3">
      <c r="Q3387" t="s">
        <v>12239</v>
      </c>
      <c r="R3387">
        <v>3000000</v>
      </c>
      <c r="S3387">
        <v>3105269</v>
      </c>
      <c r="T3387">
        <f t="shared" si="159"/>
        <v>105269</v>
      </c>
      <c r="U3387" s="54">
        <f t="shared" si="157"/>
        <v>105269</v>
      </c>
      <c r="V3387" s="24" t="str">
        <f t="shared" si="158"/>
        <v>NA</v>
      </c>
      <c r="W3387">
        <v>5</v>
      </c>
    </row>
    <row r="3388" spans="17:23" x14ac:dyDescent="0.3">
      <c r="Q3388" t="s">
        <v>12243</v>
      </c>
      <c r="R3388">
        <v>3000000</v>
      </c>
      <c r="S3388">
        <v>252726</v>
      </c>
      <c r="T3388">
        <f t="shared" si="159"/>
        <v>-2747274</v>
      </c>
      <c r="U3388" s="54" t="str">
        <f t="shared" si="157"/>
        <v>NA</v>
      </c>
      <c r="V3388" s="24">
        <f t="shared" si="158"/>
        <v>-2747274</v>
      </c>
      <c r="W3388">
        <v>7.2</v>
      </c>
    </row>
    <row r="3389" spans="17:23" x14ac:dyDescent="0.3">
      <c r="Q3389" t="s">
        <v>12248</v>
      </c>
      <c r="R3389">
        <v>3000000</v>
      </c>
      <c r="S3389">
        <v>418268</v>
      </c>
      <c r="T3389">
        <f t="shared" si="159"/>
        <v>-2581732</v>
      </c>
      <c r="U3389" s="54" t="str">
        <f t="shared" si="157"/>
        <v>NA</v>
      </c>
      <c r="V3389" s="24">
        <f t="shared" si="158"/>
        <v>-2581732</v>
      </c>
      <c r="W3389">
        <v>5.3</v>
      </c>
    </row>
    <row r="3390" spans="17:23" x14ac:dyDescent="0.3">
      <c r="Q3390" t="s">
        <v>12252</v>
      </c>
      <c r="R3390">
        <v>3000000</v>
      </c>
      <c r="S3390">
        <v>200803</v>
      </c>
      <c r="T3390">
        <f t="shared" si="159"/>
        <v>-2799197</v>
      </c>
      <c r="U3390" s="54" t="str">
        <f t="shared" si="157"/>
        <v>NA</v>
      </c>
      <c r="V3390" s="24">
        <f t="shared" si="158"/>
        <v>-2799197</v>
      </c>
      <c r="W3390">
        <v>5.3</v>
      </c>
    </row>
    <row r="3391" spans="17:23" x14ac:dyDescent="0.3">
      <c r="Q3391" t="s">
        <v>12255</v>
      </c>
      <c r="R3391">
        <v>2700000</v>
      </c>
      <c r="S3391">
        <v>95016</v>
      </c>
      <c r="T3391">
        <f t="shared" si="159"/>
        <v>-2604984</v>
      </c>
      <c r="U3391" s="54" t="str">
        <f t="shared" si="157"/>
        <v>NA</v>
      </c>
      <c r="V3391" s="24">
        <f t="shared" si="158"/>
        <v>-2604984</v>
      </c>
      <c r="W3391">
        <v>7.4</v>
      </c>
    </row>
    <row r="3392" spans="17:23" x14ac:dyDescent="0.3">
      <c r="Q3392" t="s">
        <v>12259</v>
      </c>
      <c r="R3392">
        <v>3000000</v>
      </c>
      <c r="S3392">
        <v>73678</v>
      </c>
      <c r="T3392">
        <f t="shared" si="159"/>
        <v>-2926322</v>
      </c>
      <c r="U3392" s="54" t="str">
        <f t="shared" si="157"/>
        <v>NA</v>
      </c>
      <c r="V3392" s="24">
        <f t="shared" si="158"/>
        <v>-2926322</v>
      </c>
      <c r="W3392">
        <v>5.9</v>
      </c>
    </row>
    <row r="3393" spans="17:23" x14ac:dyDescent="0.3">
      <c r="Q3393" t="s">
        <v>12263</v>
      </c>
      <c r="R3393">
        <v>5000000</v>
      </c>
      <c r="S3393">
        <v>143000</v>
      </c>
      <c r="T3393">
        <f t="shared" si="159"/>
        <v>-4857000</v>
      </c>
      <c r="U3393" s="54" t="str">
        <f t="shared" si="157"/>
        <v>NA</v>
      </c>
      <c r="V3393" s="24">
        <f t="shared" si="158"/>
        <v>-4857000</v>
      </c>
      <c r="W3393">
        <v>4.0999999999999996</v>
      </c>
    </row>
    <row r="3394" spans="17:23" x14ac:dyDescent="0.3">
      <c r="Q3394" t="s">
        <v>12268</v>
      </c>
      <c r="R3394">
        <v>3000000</v>
      </c>
      <c r="S3394">
        <v>39852</v>
      </c>
      <c r="T3394">
        <f t="shared" si="159"/>
        <v>-2960148</v>
      </c>
      <c r="U3394" s="54" t="str">
        <f t="shared" si="157"/>
        <v>NA</v>
      </c>
      <c r="V3394" s="24">
        <f t="shared" si="158"/>
        <v>-2960148</v>
      </c>
      <c r="W3394">
        <v>6.7</v>
      </c>
    </row>
    <row r="3395" spans="17:23" x14ac:dyDescent="0.3">
      <c r="Q3395" t="s">
        <v>12271</v>
      </c>
      <c r="R3395">
        <v>3000000</v>
      </c>
      <c r="S3395">
        <v>22000</v>
      </c>
      <c r="T3395">
        <f t="shared" si="159"/>
        <v>-2978000</v>
      </c>
      <c r="U3395" s="54" t="str">
        <f t="shared" ref="U3395:U3458" si="160">IF(T3395&gt;0,T3395,"NA")</f>
        <v>NA</v>
      </c>
      <c r="V3395" s="24">
        <f t="shared" ref="V3395:V3458" si="161">IF(T3395&lt;0,T3395,"NA")</f>
        <v>-2978000</v>
      </c>
      <c r="W3395">
        <v>5.8</v>
      </c>
    </row>
    <row r="3396" spans="17:23" x14ac:dyDescent="0.3">
      <c r="Q3396" t="s">
        <v>12273</v>
      </c>
      <c r="R3396">
        <v>3000000</v>
      </c>
      <c r="S3396">
        <v>5005</v>
      </c>
      <c r="T3396">
        <f t="shared" ref="T3396:T3459" si="162">S3396-R3396</f>
        <v>-2994995</v>
      </c>
      <c r="U3396" s="54" t="str">
        <f t="shared" si="160"/>
        <v>NA</v>
      </c>
      <c r="V3396" s="24">
        <f t="shared" si="161"/>
        <v>-2994995</v>
      </c>
      <c r="W3396">
        <v>5.9</v>
      </c>
    </row>
    <row r="3397" spans="17:23" x14ac:dyDescent="0.3">
      <c r="Q3397" t="s">
        <v>12276</v>
      </c>
      <c r="R3397">
        <v>2900000</v>
      </c>
      <c r="S3397">
        <v>5595428</v>
      </c>
      <c r="T3397">
        <f t="shared" si="162"/>
        <v>2695428</v>
      </c>
      <c r="U3397" s="54">
        <f t="shared" si="160"/>
        <v>2695428</v>
      </c>
      <c r="V3397" s="24" t="str">
        <f t="shared" si="161"/>
        <v>NA</v>
      </c>
      <c r="W3397">
        <v>8</v>
      </c>
    </row>
    <row r="3398" spans="17:23" x14ac:dyDescent="0.3">
      <c r="Q3398" t="s">
        <v>12281</v>
      </c>
      <c r="R3398">
        <v>1500000</v>
      </c>
      <c r="S3398">
        <v>3123749</v>
      </c>
      <c r="T3398">
        <f t="shared" si="162"/>
        <v>1623749</v>
      </c>
      <c r="U3398" s="54">
        <f t="shared" si="160"/>
        <v>1623749</v>
      </c>
      <c r="V3398" s="24" t="str">
        <f t="shared" si="161"/>
        <v>NA</v>
      </c>
      <c r="W3398">
        <v>6.5</v>
      </c>
    </row>
    <row r="3399" spans="17:23" x14ac:dyDescent="0.3">
      <c r="Q3399" t="s">
        <v>12286</v>
      </c>
      <c r="R3399">
        <v>3000000</v>
      </c>
      <c r="S3399">
        <v>100675</v>
      </c>
      <c r="T3399">
        <f t="shared" si="162"/>
        <v>-2899325</v>
      </c>
      <c r="U3399" s="54" t="str">
        <f t="shared" si="160"/>
        <v>NA</v>
      </c>
      <c r="V3399" s="24">
        <f t="shared" si="161"/>
        <v>-2899325</v>
      </c>
      <c r="W3399">
        <v>6.4</v>
      </c>
    </row>
    <row r="3400" spans="17:23" x14ac:dyDescent="0.3">
      <c r="Q3400" t="s">
        <v>12291</v>
      </c>
      <c r="R3400">
        <v>2200000</v>
      </c>
      <c r="S3400">
        <v>3645438</v>
      </c>
      <c r="T3400">
        <f t="shared" si="162"/>
        <v>1445438</v>
      </c>
      <c r="U3400" s="54">
        <f t="shared" si="160"/>
        <v>1445438</v>
      </c>
      <c r="V3400" s="24" t="str">
        <f t="shared" si="161"/>
        <v>NA</v>
      </c>
      <c r="W3400">
        <v>6.8</v>
      </c>
    </row>
    <row r="3401" spans="17:23" x14ac:dyDescent="0.3">
      <c r="Q3401" t="s">
        <v>12295</v>
      </c>
      <c r="R3401">
        <v>8000000</v>
      </c>
      <c r="S3401">
        <v>22201636</v>
      </c>
      <c r="T3401">
        <f t="shared" si="162"/>
        <v>14201636</v>
      </c>
      <c r="U3401" s="54">
        <f t="shared" si="160"/>
        <v>14201636</v>
      </c>
      <c r="V3401" s="24" t="str">
        <f t="shared" si="161"/>
        <v>NA</v>
      </c>
      <c r="W3401">
        <v>7.4</v>
      </c>
    </row>
    <row r="3402" spans="17:23" x14ac:dyDescent="0.3">
      <c r="Q3402" t="s">
        <v>12300</v>
      </c>
      <c r="R3402">
        <v>2883848</v>
      </c>
      <c r="S3402">
        <v>25000000</v>
      </c>
      <c r="T3402">
        <f t="shared" si="162"/>
        <v>22116152</v>
      </c>
      <c r="U3402" s="54">
        <f t="shared" si="160"/>
        <v>22116152</v>
      </c>
      <c r="V3402" s="24" t="str">
        <f t="shared" si="161"/>
        <v>NA</v>
      </c>
      <c r="W3402">
        <v>8.3000000000000007</v>
      </c>
    </row>
    <row r="3403" spans="17:23" x14ac:dyDescent="0.3">
      <c r="Q3403" t="s">
        <v>12306</v>
      </c>
      <c r="R3403">
        <v>2800000</v>
      </c>
      <c r="S3403">
        <v>19170001</v>
      </c>
      <c r="T3403">
        <f t="shared" si="162"/>
        <v>16370001</v>
      </c>
      <c r="U3403" s="54">
        <f t="shared" si="160"/>
        <v>16370001</v>
      </c>
      <c r="V3403" s="24" t="str">
        <f t="shared" si="161"/>
        <v>NA</v>
      </c>
      <c r="W3403">
        <v>5.3</v>
      </c>
    </row>
    <row r="3404" spans="17:23" x14ac:dyDescent="0.3">
      <c r="Q3404" t="s">
        <v>12311</v>
      </c>
      <c r="R3404">
        <v>2800000</v>
      </c>
      <c r="S3404">
        <v>22202612</v>
      </c>
      <c r="T3404">
        <f t="shared" si="162"/>
        <v>19402612</v>
      </c>
      <c r="U3404" s="54">
        <f t="shared" si="160"/>
        <v>19402612</v>
      </c>
      <c r="V3404" s="24" t="str">
        <f t="shared" si="161"/>
        <v>NA</v>
      </c>
      <c r="W3404">
        <v>8.1</v>
      </c>
    </row>
    <row r="3405" spans="17:23" x14ac:dyDescent="0.3">
      <c r="Q3405" t="s">
        <v>12316</v>
      </c>
      <c r="R3405">
        <v>2800000</v>
      </c>
      <c r="S3405">
        <v>86300000</v>
      </c>
      <c r="T3405">
        <f t="shared" si="162"/>
        <v>83500000</v>
      </c>
      <c r="U3405" s="54">
        <f t="shared" si="160"/>
        <v>83500000</v>
      </c>
      <c r="V3405" s="24" t="str">
        <f t="shared" si="161"/>
        <v>NA</v>
      </c>
      <c r="W3405">
        <v>8</v>
      </c>
    </row>
    <row r="3406" spans="17:23" x14ac:dyDescent="0.3">
      <c r="Q3406" t="s">
        <v>12318</v>
      </c>
      <c r="R3406">
        <v>2000000</v>
      </c>
      <c r="S3406">
        <v>952620</v>
      </c>
      <c r="T3406">
        <f t="shared" si="162"/>
        <v>-1047380</v>
      </c>
      <c r="U3406" s="54" t="str">
        <f t="shared" si="160"/>
        <v>NA</v>
      </c>
      <c r="V3406" s="24">
        <f t="shared" si="161"/>
        <v>-1047380</v>
      </c>
      <c r="W3406">
        <v>5.7</v>
      </c>
    </row>
    <row r="3407" spans="17:23" x14ac:dyDescent="0.3">
      <c r="Q3407" t="s">
        <v>12321</v>
      </c>
      <c r="R3407">
        <v>2700000</v>
      </c>
      <c r="S3407">
        <v>9054736</v>
      </c>
      <c r="T3407">
        <f t="shared" si="162"/>
        <v>6354736</v>
      </c>
      <c r="U3407" s="54">
        <f t="shared" si="160"/>
        <v>6354736</v>
      </c>
      <c r="V3407" s="24" t="str">
        <f t="shared" si="161"/>
        <v>NA</v>
      </c>
      <c r="W3407">
        <v>7.1</v>
      </c>
    </row>
    <row r="3408" spans="17:23" x14ac:dyDescent="0.3">
      <c r="Q3408" t="s">
        <v>12326</v>
      </c>
      <c r="R3408">
        <v>2600000</v>
      </c>
      <c r="S3408">
        <v>119500000</v>
      </c>
      <c r="T3408">
        <f t="shared" si="162"/>
        <v>116900000</v>
      </c>
      <c r="U3408" s="54">
        <f t="shared" si="160"/>
        <v>116900000</v>
      </c>
      <c r="V3408" s="24" t="str">
        <f t="shared" si="161"/>
        <v>NA</v>
      </c>
      <c r="W3408">
        <v>7.8</v>
      </c>
    </row>
    <row r="3409" spans="17:23" x14ac:dyDescent="0.3">
      <c r="Q3409" t="s">
        <v>12329</v>
      </c>
      <c r="R3409">
        <v>1800000</v>
      </c>
      <c r="S3409">
        <v>32600000</v>
      </c>
      <c r="T3409">
        <f t="shared" si="162"/>
        <v>30800000</v>
      </c>
      <c r="U3409" s="54">
        <f t="shared" si="160"/>
        <v>30800000</v>
      </c>
      <c r="V3409" s="24" t="str">
        <f t="shared" si="161"/>
        <v>NA</v>
      </c>
      <c r="W3409">
        <v>5.9</v>
      </c>
    </row>
    <row r="3410" spans="17:23" x14ac:dyDescent="0.3">
      <c r="Q3410" t="s">
        <v>12335</v>
      </c>
      <c r="R3410">
        <v>2600000</v>
      </c>
      <c r="S3410">
        <v>3130592</v>
      </c>
      <c r="T3410">
        <f t="shared" si="162"/>
        <v>530592</v>
      </c>
      <c r="U3410" s="54">
        <f t="shared" si="160"/>
        <v>530592</v>
      </c>
      <c r="V3410" s="24" t="str">
        <f t="shared" si="161"/>
        <v>NA</v>
      </c>
      <c r="W3410">
        <v>7.8</v>
      </c>
    </row>
    <row r="3411" spans="17:23" x14ac:dyDescent="0.3">
      <c r="Q3411" t="s">
        <v>12337</v>
      </c>
      <c r="R3411">
        <v>2800000</v>
      </c>
      <c r="S3411">
        <v>475000</v>
      </c>
      <c r="T3411">
        <f t="shared" si="162"/>
        <v>-2325000</v>
      </c>
      <c r="U3411" s="54" t="str">
        <f t="shared" si="160"/>
        <v>NA</v>
      </c>
      <c r="V3411" s="24">
        <f t="shared" si="161"/>
        <v>-2325000</v>
      </c>
      <c r="W3411">
        <v>6</v>
      </c>
    </row>
    <row r="3412" spans="17:23" x14ac:dyDescent="0.3">
      <c r="Q3412" t="s">
        <v>12341</v>
      </c>
      <c r="R3412">
        <v>2600000</v>
      </c>
      <c r="S3412">
        <v>38108</v>
      </c>
      <c r="T3412">
        <f t="shared" si="162"/>
        <v>-2561892</v>
      </c>
      <c r="U3412" s="54" t="str">
        <f t="shared" si="160"/>
        <v>NA</v>
      </c>
      <c r="V3412" s="24">
        <f t="shared" si="161"/>
        <v>-2561892</v>
      </c>
      <c r="W3412">
        <v>7.2</v>
      </c>
    </row>
    <row r="3413" spans="17:23" x14ac:dyDescent="0.3">
      <c r="Q3413" t="s">
        <v>12346</v>
      </c>
      <c r="R3413">
        <v>2500000</v>
      </c>
      <c r="S3413">
        <v>40041683</v>
      </c>
      <c r="T3413">
        <f t="shared" si="162"/>
        <v>37541683</v>
      </c>
      <c r="U3413" s="54">
        <f t="shared" si="160"/>
        <v>37541683</v>
      </c>
      <c r="V3413" s="24" t="str">
        <f t="shared" si="161"/>
        <v>NA</v>
      </c>
      <c r="W3413">
        <v>5.0999999999999996</v>
      </c>
    </row>
    <row r="3414" spans="17:23" x14ac:dyDescent="0.3">
      <c r="Q3414" t="s">
        <v>12348</v>
      </c>
      <c r="R3414">
        <v>2500000</v>
      </c>
      <c r="S3414">
        <v>33349949</v>
      </c>
      <c r="T3414">
        <f t="shared" si="162"/>
        <v>30849949</v>
      </c>
      <c r="U3414" s="54">
        <f t="shared" si="160"/>
        <v>30849949</v>
      </c>
      <c r="V3414" s="24" t="str">
        <f t="shared" si="161"/>
        <v>NA</v>
      </c>
      <c r="W3414">
        <v>5.0999999999999996</v>
      </c>
    </row>
    <row r="3415" spans="17:23" x14ac:dyDescent="0.3">
      <c r="Q3415" t="s">
        <v>12353</v>
      </c>
      <c r="R3415">
        <v>26000000</v>
      </c>
      <c r="S3415">
        <v>25809813</v>
      </c>
      <c r="T3415">
        <f t="shared" si="162"/>
        <v>-190187</v>
      </c>
      <c r="U3415" s="54" t="str">
        <f t="shared" si="160"/>
        <v>NA</v>
      </c>
      <c r="V3415" s="24">
        <f t="shared" si="161"/>
        <v>-190187</v>
      </c>
      <c r="W3415">
        <v>6.9</v>
      </c>
    </row>
    <row r="3416" spans="17:23" x14ac:dyDescent="0.3">
      <c r="Q3416" t="s">
        <v>12355</v>
      </c>
      <c r="R3416">
        <v>2500000</v>
      </c>
      <c r="S3416">
        <v>14400000</v>
      </c>
      <c r="T3416">
        <f t="shared" si="162"/>
        <v>11900000</v>
      </c>
      <c r="U3416" s="54">
        <f t="shared" si="160"/>
        <v>11900000</v>
      </c>
      <c r="V3416" s="24" t="str">
        <f t="shared" si="161"/>
        <v>NA</v>
      </c>
      <c r="W3416">
        <v>4.5999999999999996</v>
      </c>
    </row>
    <row r="3417" spans="17:23" x14ac:dyDescent="0.3">
      <c r="Q3417" t="s">
        <v>12360</v>
      </c>
      <c r="R3417">
        <v>2500000</v>
      </c>
      <c r="S3417">
        <v>32230907</v>
      </c>
      <c r="T3417">
        <f t="shared" si="162"/>
        <v>29730907</v>
      </c>
      <c r="U3417" s="54">
        <f t="shared" si="160"/>
        <v>29730907</v>
      </c>
      <c r="V3417" s="24" t="str">
        <f t="shared" si="161"/>
        <v>NA</v>
      </c>
      <c r="W3417">
        <v>6.7</v>
      </c>
    </row>
    <row r="3418" spans="17:23" x14ac:dyDescent="0.3">
      <c r="Q3418" t="s">
        <v>12366</v>
      </c>
      <c r="R3418">
        <v>2500000</v>
      </c>
      <c r="S3418">
        <v>6401336</v>
      </c>
      <c r="T3418">
        <f t="shared" si="162"/>
        <v>3901336</v>
      </c>
      <c r="U3418" s="54">
        <f t="shared" si="160"/>
        <v>3901336</v>
      </c>
      <c r="V3418" s="24" t="str">
        <f t="shared" si="161"/>
        <v>NA</v>
      </c>
      <c r="W3418">
        <v>7.1</v>
      </c>
    </row>
    <row r="3419" spans="17:23" x14ac:dyDescent="0.3">
      <c r="Q3419" t="s">
        <v>12368</v>
      </c>
      <c r="R3419">
        <v>2500000</v>
      </c>
      <c r="S3419">
        <v>26781723</v>
      </c>
      <c r="T3419">
        <f t="shared" si="162"/>
        <v>24281723</v>
      </c>
      <c r="U3419" s="54">
        <f t="shared" si="160"/>
        <v>24281723</v>
      </c>
      <c r="V3419" s="24" t="str">
        <f t="shared" si="161"/>
        <v>NA</v>
      </c>
      <c r="W3419">
        <v>7.6</v>
      </c>
    </row>
    <row r="3420" spans="17:23" x14ac:dyDescent="0.3">
      <c r="Q3420" t="s">
        <v>12371</v>
      </c>
      <c r="R3420">
        <v>2500000</v>
      </c>
      <c r="S3420">
        <v>5400000</v>
      </c>
      <c r="T3420">
        <f t="shared" si="162"/>
        <v>2900000</v>
      </c>
      <c r="U3420" s="54">
        <f t="shared" si="160"/>
        <v>2900000</v>
      </c>
      <c r="V3420" s="24" t="str">
        <f t="shared" si="161"/>
        <v>NA</v>
      </c>
      <c r="W3420">
        <v>8.1</v>
      </c>
    </row>
    <row r="3421" spans="17:23" x14ac:dyDescent="0.3">
      <c r="Q3421" t="s">
        <v>12376</v>
      </c>
      <c r="R3421">
        <v>2500000</v>
      </c>
      <c r="S3421">
        <v>1282084</v>
      </c>
      <c r="T3421">
        <f t="shared" si="162"/>
        <v>-1217916</v>
      </c>
      <c r="U3421" s="54" t="str">
        <f t="shared" si="160"/>
        <v>NA</v>
      </c>
      <c r="V3421" s="24">
        <f t="shared" si="161"/>
        <v>-1217916</v>
      </c>
      <c r="W3421">
        <v>7</v>
      </c>
    </row>
    <row r="3422" spans="17:23" x14ac:dyDescent="0.3">
      <c r="Q3422" t="s">
        <v>12379</v>
      </c>
      <c r="R3422">
        <v>2500000</v>
      </c>
      <c r="S3422">
        <v>3325638</v>
      </c>
      <c r="T3422">
        <f t="shared" si="162"/>
        <v>825638</v>
      </c>
      <c r="U3422" s="54">
        <f t="shared" si="160"/>
        <v>825638</v>
      </c>
      <c r="V3422" s="24" t="str">
        <f t="shared" si="161"/>
        <v>NA</v>
      </c>
      <c r="W3422">
        <v>7.1</v>
      </c>
    </row>
    <row r="3423" spans="17:23" x14ac:dyDescent="0.3">
      <c r="Q3423" t="s">
        <v>12383</v>
      </c>
      <c r="R3423">
        <v>2000000</v>
      </c>
      <c r="S3423">
        <v>395592</v>
      </c>
      <c r="T3423">
        <f t="shared" si="162"/>
        <v>-1604408</v>
      </c>
      <c r="U3423" s="54" t="str">
        <f t="shared" si="160"/>
        <v>NA</v>
      </c>
      <c r="V3423" s="24">
        <f t="shared" si="161"/>
        <v>-1604408</v>
      </c>
      <c r="W3423">
        <v>7.6</v>
      </c>
    </row>
    <row r="3424" spans="17:23" x14ac:dyDescent="0.3">
      <c r="Q3424" t="s">
        <v>12387</v>
      </c>
      <c r="R3424">
        <v>2500000</v>
      </c>
      <c r="S3424">
        <v>6851969</v>
      </c>
      <c r="T3424">
        <f t="shared" si="162"/>
        <v>4351969</v>
      </c>
      <c r="U3424" s="54">
        <f t="shared" si="160"/>
        <v>4351969</v>
      </c>
      <c r="V3424" s="24" t="str">
        <f t="shared" si="161"/>
        <v>NA</v>
      </c>
      <c r="W3424">
        <v>7.1</v>
      </c>
    </row>
    <row r="3425" spans="17:23" x14ac:dyDescent="0.3">
      <c r="Q3425" t="s">
        <v>12391</v>
      </c>
      <c r="R3425">
        <v>34000</v>
      </c>
      <c r="S3425">
        <v>333658</v>
      </c>
      <c r="T3425">
        <f t="shared" si="162"/>
        <v>299658</v>
      </c>
      <c r="U3425" s="54">
        <f t="shared" si="160"/>
        <v>299658</v>
      </c>
      <c r="V3425" s="24" t="str">
        <f t="shared" si="161"/>
        <v>NA</v>
      </c>
      <c r="W3425">
        <v>7.1</v>
      </c>
    </row>
    <row r="3426" spans="17:23" x14ac:dyDescent="0.3">
      <c r="Q3426" t="s">
        <v>12394</v>
      </c>
      <c r="R3426">
        <v>2500000</v>
      </c>
      <c r="S3426">
        <v>12995673</v>
      </c>
      <c r="T3426">
        <f t="shared" si="162"/>
        <v>10495673</v>
      </c>
      <c r="U3426" s="54">
        <f t="shared" si="160"/>
        <v>10495673</v>
      </c>
      <c r="V3426" s="24" t="str">
        <f t="shared" si="161"/>
        <v>NA</v>
      </c>
      <c r="W3426">
        <v>7.7</v>
      </c>
    </row>
    <row r="3427" spans="17:23" x14ac:dyDescent="0.3">
      <c r="Q3427" t="s">
        <v>12399</v>
      </c>
      <c r="R3427">
        <v>2500000</v>
      </c>
      <c r="S3427">
        <v>173783</v>
      </c>
      <c r="T3427">
        <f t="shared" si="162"/>
        <v>-2326217</v>
      </c>
      <c r="U3427" s="54" t="str">
        <f t="shared" si="160"/>
        <v>NA</v>
      </c>
      <c r="V3427" s="24">
        <f t="shared" si="161"/>
        <v>-2326217</v>
      </c>
      <c r="W3427">
        <v>7.6</v>
      </c>
    </row>
    <row r="3428" spans="17:23" x14ac:dyDescent="0.3">
      <c r="Q3428" t="s">
        <v>12404</v>
      </c>
      <c r="R3428">
        <v>2500000</v>
      </c>
      <c r="S3428">
        <v>118666</v>
      </c>
      <c r="T3428">
        <f t="shared" si="162"/>
        <v>-2381334</v>
      </c>
      <c r="U3428" s="54" t="str">
        <f t="shared" si="160"/>
        <v>NA</v>
      </c>
      <c r="V3428" s="24">
        <f t="shared" si="161"/>
        <v>-2381334</v>
      </c>
      <c r="W3428">
        <v>6.6</v>
      </c>
    </row>
    <row r="3429" spans="17:23" x14ac:dyDescent="0.3">
      <c r="Q3429" t="s">
        <v>12409</v>
      </c>
      <c r="R3429">
        <v>2500000</v>
      </c>
      <c r="S3429">
        <v>71904</v>
      </c>
      <c r="T3429">
        <f t="shared" si="162"/>
        <v>-2428096</v>
      </c>
      <c r="U3429" s="54" t="str">
        <f t="shared" si="160"/>
        <v>NA</v>
      </c>
      <c r="V3429" s="24">
        <f t="shared" si="161"/>
        <v>-2428096</v>
      </c>
      <c r="W3429">
        <v>5.7</v>
      </c>
    </row>
    <row r="3430" spans="17:23" x14ac:dyDescent="0.3">
      <c r="Q3430" t="s">
        <v>12412</v>
      </c>
      <c r="R3430">
        <v>2500000</v>
      </c>
      <c r="S3430">
        <v>99851</v>
      </c>
      <c r="T3430">
        <f t="shared" si="162"/>
        <v>-2400149</v>
      </c>
      <c r="U3430" s="54" t="str">
        <f t="shared" si="160"/>
        <v>NA</v>
      </c>
      <c r="V3430" s="24">
        <f t="shared" si="161"/>
        <v>-2400149</v>
      </c>
      <c r="W3430">
        <v>7.1</v>
      </c>
    </row>
    <row r="3431" spans="17:23" x14ac:dyDescent="0.3">
      <c r="Q3431" t="s">
        <v>12418</v>
      </c>
      <c r="R3431">
        <v>14000000</v>
      </c>
      <c r="S3431">
        <v>115504</v>
      </c>
      <c r="T3431">
        <f t="shared" si="162"/>
        <v>-13884496</v>
      </c>
      <c r="U3431" s="54" t="str">
        <f t="shared" si="160"/>
        <v>NA</v>
      </c>
      <c r="V3431" s="24">
        <f t="shared" si="161"/>
        <v>-13884496</v>
      </c>
      <c r="W3431">
        <v>6.2</v>
      </c>
    </row>
    <row r="3432" spans="17:23" x14ac:dyDescent="0.3">
      <c r="Q3432" t="s">
        <v>12422</v>
      </c>
      <c r="R3432">
        <v>8400000</v>
      </c>
      <c r="S3432">
        <v>5725</v>
      </c>
      <c r="T3432">
        <f t="shared" si="162"/>
        <v>-8394275</v>
      </c>
      <c r="U3432" s="54" t="str">
        <f t="shared" si="160"/>
        <v>NA</v>
      </c>
      <c r="V3432" s="24">
        <f t="shared" si="161"/>
        <v>-8394275</v>
      </c>
      <c r="W3432">
        <v>6.1</v>
      </c>
    </row>
    <row r="3433" spans="17:23" x14ac:dyDescent="0.3">
      <c r="Q3433" t="s">
        <v>12426</v>
      </c>
      <c r="R3433">
        <v>2500000</v>
      </c>
      <c r="S3433">
        <v>75727</v>
      </c>
      <c r="T3433">
        <f t="shared" si="162"/>
        <v>-2424273</v>
      </c>
      <c r="U3433" s="54" t="str">
        <f t="shared" si="160"/>
        <v>NA</v>
      </c>
      <c r="V3433" s="24">
        <f t="shared" si="161"/>
        <v>-2424273</v>
      </c>
      <c r="W3433">
        <v>5.9</v>
      </c>
    </row>
    <row r="3434" spans="17:23" x14ac:dyDescent="0.3">
      <c r="Q3434" t="s">
        <v>12430</v>
      </c>
      <c r="R3434">
        <v>2500000</v>
      </c>
      <c r="S3434">
        <v>322157</v>
      </c>
      <c r="T3434">
        <f t="shared" si="162"/>
        <v>-2177843</v>
      </c>
      <c r="U3434" s="54" t="str">
        <f t="shared" si="160"/>
        <v>NA</v>
      </c>
      <c r="V3434" s="24">
        <f t="shared" si="161"/>
        <v>-2177843</v>
      </c>
      <c r="W3434">
        <v>6.8</v>
      </c>
    </row>
    <row r="3435" spans="17:23" x14ac:dyDescent="0.3">
      <c r="Q3435" t="s">
        <v>12433</v>
      </c>
      <c r="R3435">
        <v>2400000</v>
      </c>
      <c r="S3435">
        <v>5731103</v>
      </c>
      <c r="T3435">
        <f t="shared" si="162"/>
        <v>3331103</v>
      </c>
      <c r="U3435" s="54">
        <f t="shared" si="160"/>
        <v>3331103</v>
      </c>
      <c r="V3435" s="24" t="str">
        <f t="shared" si="161"/>
        <v>NA</v>
      </c>
      <c r="W3435">
        <v>6.8</v>
      </c>
    </row>
    <row r="3436" spans="17:23" x14ac:dyDescent="0.3">
      <c r="Q3436" t="s">
        <v>12435</v>
      </c>
      <c r="R3436">
        <v>2400000</v>
      </c>
      <c r="S3436">
        <v>978908</v>
      </c>
      <c r="T3436">
        <f t="shared" si="162"/>
        <v>-1421092</v>
      </c>
      <c r="U3436" s="54" t="str">
        <f t="shared" si="160"/>
        <v>NA</v>
      </c>
      <c r="V3436" s="24">
        <f t="shared" si="161"/>
        <v>-1421092</v>
      </c>
      <c r="W3436">
        <v>5.0999999999999996</v>
      </c>
    </row>
    <row r="3437" spans="17:23" x14ac:dyDescent="0.3">
      <c r="Q3437" t="s">
        <v>12440</v>
      </c>
      <c r="R3437">
        <v>1500000</v>
      </c>
      <c r="S3437">
        <v>327919</v>
      </c>
      <c r="T3437">
        <f t="shared" si="162"/>
        <v>-1172081</v>
      </c>
      <c r="U3437" s="54" t="str">
        <f t="shared" si="160"/>
        <v>NA</v>
      </c>
      <c r="V3437" s="24">
        <f t="shared" si="161"/>
        <v>-1172081</v>
      </c>
      <c r="W3437">
        <v>7.7</v>
      </c>
    </row>
    <row r="3438" spans="17:23" x14ac:dyDescent="0.3">
      <c r="Q3438" t="s">
        <v>12443</v>
      </c>
      <c r="R3438">
        <v>2450000</v>
      </c>
      <c r="S3438">
        <v>178739</v>
      </c>
      <c r="T3438">
        <f t="shared" si="162"/>
        <v>-2271261</v>
      </c>
      <c r="U3438" s="54" t="str">
        <f t="shared" si="160"/>
        <v>NA</v>
      </c>
      <c r="V3438" s="24">
        <f t="shared" si="161"/>
        <v>-2271261</v>
      </c>
      <c r="W3438">
        <v>3.9</v>
      </c>
    </row>
    <row r="3439" spans="17:23" x14ac:dyDescent="0.3">
      <c r="Q3439" t="s">
        <v>12448</v>
      </c>
      <c r="R3439">
        <v>2280000</v>
      </c>
      <c r="S3439">
        <v>76400000</v>
      </c>
      <c r="T3439">
        <f t="shared" si="162"/>
        <v>74120000</v>
      </c>
      <c r="U3439" s="54">
        <f t="shared" si="160"/>
        <v>74120000</v>
      </c>
      <c r="V3439" s="24" t="str">
        <f t="shared" si="161"/>
        <v>NA</v>
      </c>
      <c r="W3439">
        <v>7.8</v>
      </c>
    </row>
    <row r="3440" spans="17:23" x14ac:dyDescent="0.3">
      <c r="Q3440" t="s">
        <v>12452</v>
      </c>
      <c r="R3440">
        <v>4000000</v>
      </c>
      <c r="S3440">
        <v>36200000</v>
      </c>
      <c r="T3440">
        <f t="shared" si="162"/>
        <v>32200000</v>
      </c>
      <c r="U3440" s="54">
        <f t="shared" si="160"/>
        <v>32200000</v>
      </c>
      <c r="V3440" s="24" t="str">
        <f t="shared" si="161"/>
        <v>NA</v>
      </c>
      <c r="W3440">
        <v>5.7</v>
      </c>
    </row>
    <row r="3441" spans="17:23" x14ac:dyDescent="0.3">
      <c r="Q3441" t="s">
        <v>12457</v>
      </c>
      <c r="R3441">
        <v>2200000</v>
      </c>
      <c r="S3441">
        <v>21300000</v>
      </c>
      <c r="T3441">
        <f t="shared" si="162"/>
        <v>19100000</v>
      </c>
      <c r="U3441" s="54">
        <f t="shared" si="160"/>
        <v>19100000</v>
      </c>
      <c r="V3441" s="24" t="str">
        <f t="shared" si="161"/>
        <v>NA</v>
      </c>
      <c r="W3441">
        <v>4.7</v>
      </c>
    </row>
    <row r="3442" spans="17:23" x14ac:dyDescent="0.3">
      <c r="Q3442" t="s">
        <v>12463</v>
      </c>
      <c r="R3442">
        <v>2200000</v>
      </c>
      <c r="S3442">
        <v>379643</v>
      </c>
      <c r="T3442">
        <f t="shared" si="162"/>
        <v>-1820357</v>
      </c>
      <c r="U3442" s="54" t="str">
        <f t="shared" si="160"/>
        <v>NA</v>
      </c>
      <c r="V3442" s="24">
        <f t="shared" si="161"/>
        <v>-1820357</v>
      </c>
      <c r="W3442">
        <v>5.9</v>
      </c>
    </row>
    <row r="3443" spans="17:23" x14ac:dyDescent="0.3">
      <c r="Q3443" t="s">
        <v>12465</v>
      </c>
      <c r="R3443">
        <v>2300000</v>
      </c>
      <c r="S3443">
        <v>12985267</v>
      </c>
      <c r="T3443">
        <f t="shared" si="162"/>
        <v>10685267</v>
      </c>
      <c r="U3443" s="54">
        <f t="shared" si="160"/>
        <v>10685267</v>
      </c>
      <c r="V3443" s="24" t="str">
        <f t="shared" si="161"/>
        <v>NA</v>
      </c>
      <c r="W3443">
        <v>5.9</v>
      </c>
    </row>
    <row r="3444" spans="17:23" x14ac:dyDescent="0.3">
      <c r="Q3444" t="s">
        <v>12468</v>
      </c>
      <c r="R3444">
        <v>2100000</v>
      </c>
      <c r="S3444">
        <v>23650000</v>
      </c>
      <c r="T3444">
        <f t="shared" si="162"/>
        <v>21550000</v>
      </c>
      <c r="U3444" s="54">
        <f t="shared" si="160"/>
        <v>21550000</v>
      </c>
      <c r="V3444" s="24" t="str">
        <f t="shared" si="161"/>
        <v>NA</v>
      </c>
      <c r="W3444">
        <v>8.1</v>
      </c>
    </row>
    <row r="3445" spans="17:23" x14ac:dyDescent="0.3">
      <c r="Q3445" t="s">
        <v>12474</v>
      </c>
      <c r="R3445">
        <v>15500000</v>
      </c>
      <c r="S3445">
        <v>313436</v>
      </c>
      <c r="T3445">
        <f t="shared" si="162"/>
        <v>-15186564</v>
      </c>
      <c r="U3445" s="54" t="str">
        <f t="shared" si="160"/>
        <v>NA</v>
      </c>
      <c r="V3445" s="24">
        <f t="shared" si="161"/>
        <v>-15186564</v>
      </c>
      <c r="W3445">
        <v>7.6</v>
      </c>
    </row>
    <row r="3446" spans="17:23" x14ac:dyDescent="0.3">
      <c r="Q3446" t="s">
        <v>12480</v>
      </c>
      <c r="R3446">
        <v>2100000</v>
      </c>
      <c r="S3446">
        <v>3330</v>
      </c>
      <c r="T3446">
        <f t="shared" si="162"/>
        <v>-2096670</v>
      </c>
      <c r="U3446" s="54" t="str">
        <f t="shared" si="160"/>
        <v>NA</v>
      </c>
      <c r="V3446" s="24">
        <f t="shared" si="161"/>
        <v>-2096670</v>
      </c>
      <c r="W3446">
        <v>7.2</v>
      </c>
    </row>
    <row r="3447" spans="17:23" x14ac:dyDescent="0.3">
      <c r="Q3447" t="s">
        <v>12486</v>
      </c>
      <c r="R3447">
        <v>2000000</v>
      </c>
      <c r="S3447">
        <v>24800000</v>
      </c>
      <c r="T3447">
        <f t="shared" si="162"/>
        <v>22800000</v>
      </c>
      <c r="U3447" s="54">
        <f t="shared" si="160"/>
        <v>22800000</v>
      </c>
      <c r="V3447" s="24" t="str">
        <f t="shared" si="161"/>
        <v>NA</v>
      </c>
      <c r="W3447">
        <v>7.5</v>
      </c>
    </row>
    <row r="3448" spans="17:23" x14ac:dyDescent="0.3">
      <c r="Q3448" t="s">
        <v>12489</v>
      </c>
      <c r="R3448">
        <v>2300000</v>
      </c>
      <c r="S3448">
        <v>792966</v>
      </c>
      <c r="T3448">
        <f t="shared" si="162"/>
        <v>-1507034</v>
      </c>
      <c r="U3448" s="54" t="str">
        <f t="shared" si="160"/>
        <v>NA</v>
      </c>
      <c r="V3448" s="24">
        <f t="shared" si="161"/>
        <v>-1507034</v>
      </c>
      <c r="W3448">
        <v>5.0999999999999996</v>
      </c>
    </row>
    <row r="3449" spans="17:23" x14ac:dyDescent="0.3">
      <c r="Q3449" t="s">
        <v>12495</v>
      </c>
      <c r="R3449">
        <v>2000000</v>
      </c>
      <c r="S3449">
        <v>14673301</v>
      </c>
      <c r="T3449">
        <f t="shared" si="162"/>
        <v>12673301</v>
      </c>
      <c r="U3449" s="54">
        <f t="shared" si="160"/>
        <v>12673301</v>
      </c>
      <c r="V3449" s="24" t="str">
        <f t="shared" si="161"/>
        <v>NA</v>
      </c>
      <c r="W3449">
        <v>6.9</v>
      </c>
    </row>
    <row r="3450" spans="17:23" x14ac:dyDescent="0.3">
      <c r="Q3450" t="s">
        <v>12501</v>
      </c>
      <c r="R3450">
        <v>2000000</v>
      </c>
      <c r="S3450">
        <v>9003011</v>
      </c>
      <c r="T3450">
        <f t="shared" si="162"/>
        <v>7003011</v>
      </c>
      <c r="U3450" s="54">
        <f t="shared" si="160"/>
        <v>7003011</v>
      </c>
      <c r="V3450" s="24" t="str">
        <f t="shared" si="161"/>
        <v>NA</v>
      </c>
      <c r="W3450">
        <v>7.6</v>
      </c>
    </row>
    <row r="3451" spans="17:23" x14ac:dyDescent="0.3">
      <c r="Q3451" t="s">
        <v>12505</v>
      </c>
      <c r="R3451">
        <v>2000000</v>
      </c>
      <c r="S3451">
        <v>11546543</v>
      </c>
      <c r="T3451">
        <f t="shared" si="162"/>
        <v>9546543</v>
      </c>
      <c r="U3451" s="54">
        <f t="shared" si="160"/>
        <v>9546543</v>
      </c>
      <c r="V3451" s="24" t="str">
        <f t="shared" si="161"/>
        <v>NA</v>
      </c>
      <c r="W3451">
        <v>7.6</v>
      </c>
    </row>
    <row r="3452" spans="17:23" x14ac:dyDescent="0.3">
      <c r="Q3452" t="s">
        <v>12509</v>
      </c>
      <c r="R3452">
        <v>2000000</v>
      </c>
      <c r="S3452">
        <v>11533945</v>
      </c>
      <c r="T3452">
        <f t="shared" si="162"/>
        <v>9533945</v>
      </c>
      <c r="U3452" s="54">
        <f t="shared" si="160"/>
        <v>9533945</v>
      </c>
      <c r="V3452" s="24" t="str">
        <f t="shared" si="161"/>
        <v>NA</v>
      </c>
      <c r="W3452">
        <v>7.6</v>
      </c>
    </row>
    <row r="3453" spans="17:23" x14ac:dyDescent="0.3">
      <c r="Q3453" t="s">
        <v>12513</v>
      </c>
      <c r="R3453">
        <v>2000000</v>
      </c>
      <c r="S3453">
        <v>12555230</v>
      </c>
      <c r="T3453">
        <f t="shared" si="162"/>
        <v>10555230</v>
      </c>
      <c r="U3453" s="54">
        <f t="shared" si="160"/>
        <v>10555230</v>
      </c>
      <c r="V3453" s="24" t="str">
        <f t="shared" si="161"/>
        <v>NA</v>
      </c>
      <c r="W3453">
        <v>5.3</v>
      </c>
    </row>
    <row r="3454" spans="17:23" x14ac:dyDescent="0.3">
      <c r="Q3454" t="s">
        <v>12519</v>
      </c>
      <c r="R3454">
        <v>2000000</v>
      </c>
      <c r="S3454">
        <v>11284657</v>
      </c>
      <c r="T3454">
        <f t="shared" si="162"/>
        <v>9284657</v>
      </c>
      <c r="U3454" s="54">
        <f t="shared" si="160"/>
        <v>9284657</v>
      </c>
      <c r="V3454" s="24" t="str">
        <f t="shared" si="161"/>
        <v>NA</v>
      </c>
      <c r="W3454">
        <v>8.5</v>
      </c>
    </row>
    <row r="3455" spans="17:23" x14ac:dyDescent="0.3">
      <c r="Q3455" t="s">
        <v>12521</v>
      </c>
      <c r="R3455">
        <v>2000000</v>
      </c>
      <c r="S3455">
        <v>34522221</v>
      </c>
      <c r="T3455">
        <f t="shared" si="162"/>
        <v>32522221</v>
      </c>
      <c r="U3455" s="54">
        <f t="shared" si="160"/>
        <v>32522221</v>
      </c>
      <c r="V3455" s="24" t="str">
        <f t="shared" si="161"/>
        <v>NA</v>
      </c>
      <c r="W3455">
        <v>7</v>
      </c>
    </row>
    <row r="3456" spans="17:23" x14ac:dyDescent="0.3">
      <c r="Q3456" t="s">
        <v>12525</v>
      </c>
      <c r="R3456">
        <v>9500000</v>
      </c>
      <c r="S3456">
        <v>7002255</v>
      </c>
      <c r="T3456">
        <f t="shared" si="162"/>
        <v>-2497745</v>
      </c>
      <c r="U3456" s="54" t="str">
        <f t="shared" si="160"/>
        <v>NA</v>
      </c>
      <c r="V3456" s="24">
        <f t="shared" si="161"/>
        <v>-2497745</v>
      </c>
      <c r="W3456">
        <v>7.8</v>
      </c>
    </row>
    <row r="3457" spans="17:23" x14ac:dyDescent="0.3">
      <c r="Q3457" t="s">
        <v>12531</v>
      </c>
      <c r="R3457">
        <v>2000000</v>
      </c>
      <c r="S3457">
        <v>6719300</v>
      </c>
      <c r="T3457">
        <f t="shared" si="162"/>
        <v>4719300</v>
      </c>
      <c r="U3457" s="54">
        <f t="shared" si="160"/>
        <v>4719300</v>
      </c>
      <c r="V3457" s="24" t="str">
        <f t="shared" si="161"/>
        <v>NA</v>
      </c>
      <c r="W3457">
        <v>7.2</v>
      </c>
    </row>
    <row r="3458" spans="17:23" x14ac:dyDescent="0.3">
      <c r="Q3458" t="s">
        <v>12534</v>
      </c>
      <c r="R3458">
        <v>2700000</v>
      </c>
      <c r="S3458">
        <v>5792822</v>
      </c>
      <c r="T3458">
        <f t="shared" si="162"/>
        <v>3092822</v>
      </c>
      <c r="U3458" s="54">
        <f t="shared" si="160"/>
        <v>3092822</v>
      </c>
      <c r="V3458" s="24" t="str">
        <f t="shared" si="161"/>
        <v>NA</v>
      </c>
      <c r="W3458">
        <v>8</v>
      </c>
    </row>
    <row r="3459" spans="17:23" x14ac:dyDescent="0.3">
      <c r="Q3459" t="s">
        <v>12538</v>
      </c>
      <c r="R3459">
        <v>2000000</v>
      </c>
      <c r="S3459">
        <v>5383834</v>
      </c>
      <c r="T3459">
        <f t="shared" si="162"/>
        <v>3383834</v>
      </c>
      <c r="U3459" s="54">
        <f t="shared" ref="U3459:U3522" si="163">IF(T3459&gt;0,T3459,"NA")</f>
        <v>3383834</v>
      </c>
      <c r="V3459" s="24" t="str">
        <f t="shared" ref="V3459:V3522" si="164">IF(T3459&lt;0,T3459,"NA")</f>
        <v>NA</v>
      </c>
      <c r="W3459">
        <v>8.1</v>
      </c>
    </row>
    <row r="3460" spans="17:23" x14ac:dyDescent="0.3">
      <c r="Q3460" t="s">
        <v>12542</v>
      </c>
      <c r="R3460">
        <v>1500000</v>
      </c>
      <c r="S3460">
        <v>4599680</v>
      </c>
      <c r="T3460">
        <f t="shared" ref="T3460:T3523" si="165">S3460-R3460</f>
        <v>3099680</v>
      </c>
      <c r="U3460" s="54">
        <f t="shared" si="163"/>
        <v>3099680</v>
      </c>
      <c r="V3460" s="24" t="str">
        <f t="shared" si="164"/>
        <v>NA</v>
      </c>
      <c r="W3460">
        <v>6.8</v>
      </c>
    </row>
    <row r="3461" spans="17:23" x14ac:dyDescent="0.3">
      <c r="Q3461" t="s">
        <v>12545</v>
      </c>
      <c r="R3461">
        <v>2000000</v>
      </c>
      <c r="S3461">
        <v>6531491</v>
      </c>
      <c r="T3461">
        <f t="shared" si="165"/>
        <v>4531491</v>
      </c>
      <c r="U3461" s="54">
        <f t="shared" si="163"/>
        <v>4531491</v>
      </c>
      <c r="V3461" s="24" t="str">
        <f t="shared" si="164"/>
        <v>NA</v>
      </c>
      <c r="W3461">
        <v>7.2</v>
      </c>
    </row>
    <row r="3462" spans="17:23" x14ac:dyDescent="0.3">
      <c r="Q3462" t="s">
        <v>12550</v>
      </c>
      <c r="R3462">
        <v>2000000</v>
      </c>
      <c r="S3462">
        <v>3885134</v>
      </c>
      <c r="T3462">
        <f t="shared" si="165"/>
        <v>1885134</v>
      </c>
      <c r="U3462" s="54">
        <f t="shared" si="163"/>
        <v>1885134</v>
      </c>
      <c r="V3462" s="24" t="str">
        <f t="shared" si="164"/>
        <v>NA</v>
      </c>
      <c r="W3462">
        <v>7.4</v>
      </c>
    </row>
    <row r="3463" spans="17:23" x14ac:dyDescent="0.3">
      <c r="Q3463" t="s">
        <v>12554</v>
      </c>
      <c r="R3463">
        <v>2000000</v>
      </c>
      <c r="S3463">
        <v>3590010</v>
      </c>
      <c r="T3463">
        <f t="shared" si="165"/>
        <v>1590010</v>
      </c>
      <c r="U3463" s="54">
        <f t="shared" si="163"/>
        <v>1590010</v>
      </c>
      <c r="V3463" s="24" t="str">
        <f t="shared" si="164"/>
        <v>NA</v>
      </c>
      <c r="W3463">
        <v>6.1</v>
      </c>
    </row>
    <row r="3464" spans="17:23" x14ac:dyDescent="0.3">
      <c r="Q3464" t="s">
        <v>12557</v>
      </c>
      <c r="R3464">
        <v>2000000</v>
      </c>
      <c r="S3464">
        <v>3335839</v>
      </c>
      <c r="T3464">
        <f t="shared" si="165"/>
        <v>1335839</v>
      </c>
      <c r="U3464" s="54">
        <f t="shared" si="163"/>
        <v>1335839</v>
      </c>
      <c r="V3464" s="24" t="str">
        <f t="shared" si="164"/>
        <v>NA</v>
      </c>
      <c r="W3464">
        <v>7</v>
      </c>
    </row>
    <row r="3465" spans="17:23" x14ac:dyDescent="0.3">
      <c r="Q3465" t="s">
        <v>12559</v>
      </c>
      <c r="R3465">
        <v>2000000</v>
      </c>
      <c r="S3465">
        <v>2557668</v>
      </c>
      <c r="T3465">
        <f t="shared" si="165"/>
        <v>557668</v>
      </c>
      <c r="U3465" s="54">
        <f t="shared" si="163"/>
        <v>557668</v>
      </c>
      <c r="V3465" s="24" t="str">
        <f t="shared" si="164"/>
        <v>NA</v>
      </c>
      <c r="W3465">
        <v>5.3</v>
      </c>
    </row>
    <row r="3466" spans="17:23" x14ac:dyDescent="0.3">
      <c r="Q3466" t="s">
        <v>12562</v>
      </c>
      <c r="R3466">
        <v>2000000</v>
      </c>
      <c r="S3466">
        <v>2506446</v>
      </c>
      <c r="T3466">
        <f t="shared" si="165"/>
        <v>506446</v>
      </c>
      <c r="U3466" s="54">
        <f t="shared" si="163"/>
        <v>506446</v>
      </c>
      <c r="V3466" s="24" t="str">
        <f t="shared" si="164"/>
        <v>NA</v>
      </c>
      <c r="W3466">
        <v>4.7</v>
      </c>
    </row>
    <row r="3467" spans="17:23" x14ac:dyDescent="0.3">
      <c r="Q3467" t="s">
        <v>12564</v>
      </c>
      <c r="R3467">
        <v>2000000</v>
      </c>
      <c r="S3467">
        <v>7369373</v>
      </c>
      <c r="T3467">
        <f t="shared" si="165"/>
        <v>5369373</v>
      </c>
      <c r="U3467" s="54">
        <f t="shared" si="163"/>
        <v>5369373</v>
      </c>
      <c r="V3467" s="24" t="str">
        <f t="shared" si="164"/>
        <v>NA</v>
      </c>
      <c r="W3467">
        <v>5.7</v>
      </c>
    </row>
    <row r="3468" spans="17:23" x14ac:dyDescent="0.3">
      <c r="Q3468" t="s">
        <v>12569</v>
      </c>
      <c r="R3468">
        <v>2000000</v>
      </c>
      <c r="S3468">
        <v>1984378</v>
      </c>
      <c r="T3468">
        <f t="shared" si="165"/>
        <v>-15622</v>
      </c>
      <c r="U3468" s="54" t="str">
        <f t="shared" si="163"/>
        <v>NA</v>
      </c>
      <c r="V3468" s="24">
        <f t="shared" si="164"/>
        <v>-15622</v>
      </c>
      <c r="W3468">
        <v>6.5</v>
      </c>
    </row>
    <row r="3469" spans="17:23" x14ac:dyDescent="0.3">
      <c r="Q3469" t="s">
        <v>12574</v>
      </c>
      <c r="R3469">
        <v>1500000</v>
      </c>
      <c r="S3469">
        <v>2283276</v>
      </c>
      <c r="T3469">
        <f t="shared" si="165"/>
        <v>783276</v>
      </c>
      <c r="U3469" s="54">
        <f t="shared" si="163"/>
        <v>783276</v>
      </c>
      <c r="V3469" s="24" t="str">
        <f t="shared" si="164"/>
        <v>NA</v>
      </c>
      <c r="W3469">
        <v>8</v>
      </c>
    </row>
    <row r="3470" spans="17:23" x14ac:dyDescent="0.3">
      <c r="Q3470" t="s">
        <v>12581</v>
      </c>
      <c r="R3470">
        <v>2000000</v>
      </c>
      <c r="S3470">
        <v>1098224</v>
      </c>
      <c r="T3470">
        <f t="shared" si="165"/>
        <v>-901776</v>
      </c>
      <c r="U3470" s="54" t="str">
        <f t="shared" si="163"/>
        <v>NA</v>
      </c>
      <c r="V3470" s="24">
        <f t="shared" si="164"/>
        <v>-901776</v>
      </c>
      <c r="W3470">
        <v>3.3</v>
      </c>
    </row>
    <row r="3471" spans="17:23" x14ac:dyDescent="0.3">
      <c r="Q3471" t="s">
        <v>12587</v>
      </c>
      <c r="R3471">
        <v>2000000</v>
      </c>
      <c r="S3471">
        <v>1430185</v>
      </c>
      <c r="T3471">
        <f t="shared" si="165"/>
        <v>-569815</v>
      </c>
      <c r="U3471" s="54" t="str">
        <f t="shared" si="163"/>
        <v>NA</v>
      </c>
      <c r="V3471" s="24">
        <f t="shared" si="164"/>
        <v>-569815</v>
      </c>
      <c r="W3471">
        <v>8.3000000000000007</v>
      </c>
    </row>
    <row r="3472" spans="17:23" x14ac:dyDescent="0.3">
      <c r="Q3472" t="s">
        <v>12591</v>
      </c>
      <c r="R3472">
        <v>2000000</v>
      </c>
      <c r="S3472">
        <v>1477002</v>
      </c>
      <c r="T3472">
        <f t="shared" si="165"/>
        <v>-522998</v>
      </c>
      <c r="U3472" s="54" t="str">
        <f t="shared" si="163"/>
        <v>NA</v>
      </c>
      <c r="V3472" s="24">
        <f t="shared" si="164"/>
        <v>-522998</v>
      </c>
      <c r="W3472">
        <v>6.9</v>
      </c>
    </row>
    <row r="3473" spans="17:23" x14ac:dyDescent="0.3">
      <c r="Q3473" t="s">
        <v>12595</v>
      </c>
      <c r="R3473">
        <v>2000000</v>
      </c>
      <c r="S3473">
        <v>1134049</v>
      </c>
      <c r="T3473">
        <f t="shared" si="165"/>
        <v>-865951</v>
      </c>
      <c r="U3473" s="54" t="str">
        <f t="shared" si="163"/>
        <v>NA</v>
      </c>
      <c r="V3473" s="24">
        <f t="shared" si="164"/>
        <v>-865951</v>
      </c>
      <c r="W3473">
        <v>8.1</v>
      </c>
    </row>
    <row r="3474" spans="17:23" x14ac:dyDescent="0.3">
      <c r="Q3474" t="s">
        <v>12601</v>
      </c>
      <c r="R3474">
        <v>2000000</v>
      </c>
      <c r="S3474">
        <v>653621</v>
      </c>
      <c r="T3474">
        <f t="shared" si="165"/>
        <v>-1346379</v>
      </c>
      <c r="U3474" s="54" t="str">
        <f t="shared" si="163"/>
        <v>NA</v>
      </c>
      <c r="V3474" s="24">
        <f t="shared" si="164"/>
        <v>-1346379</v>
      </c>
      <c r="W3474">
        <v>6.8</v>
      </c>
    </row>
    <row r="3475" spans="17:23" x14ac:dyDescent="0.3">
      <c r="Q3475" t="s">
        <v>12604</v>
      </c>
      <c r="R3475">
        <v>3400000</v>
      </c>
      <c r="S3475">
        <v>535249</v>
      </c>
      <c r="T3475">
        <f t="shared" si="165"/>
        <v>-2864751</v>
      </c>
      <c r="U3475" s="54" t="str">
        <f t="shared" si="163"/>
        <v>NA</v>
      </c>
      <c r="V3475" s="24">
        <f t="shared" si="164"/>
        <v>-2864751</v>
      </c>
      <c r="W3475">
        <v>4.5999999999999996</v>
      </c>
    </row>
    <row r="3476" spans="17:23" x14ac:dyDescent="0.3">
      <c r="Q3476" t="s">
        <v>12610</v>
      </c>
      <c r="R3476">
        <v>6000000</v>
      </c>
      <c r="S3476">
        <v>371081</v>
      </c>
      <c r="T3476">
        <f t="shared" si="165"/>
        <v>-5628919</v>
      </c>
      <c r="U3476" s="54" t="str">
        <f t="shared" si="163"/>
        <v>NA</v>
      </c>
      <c r="V3476" s="24">
        <f t="shared" si="164"/>
        <v>-5628919</v>
      </c>
      <c r="W3476">
        <v>7</v>
      </c>
    </row>
    <row r="3477" spans="17:23" x14ac:dyDescent="0.3">
      <c r="Q3477" t="s">
        <v>12613</v>
      </c>
      <c r="R3477">
        <v>2000000</v>
      </c>
      <c r="S3477">
        <v>124494</v>
      </c>
      <c r="T3477">
        <f t="shared" si="165"/>
        <v>-1875506</v>
      </c>
      <c r="U3477" s="54" t="str">
        <f t="shared" si="163"/>
        <v>NA</v>
      </c>
      <c r="V3477" s="24">
        <f t="shared" si="164"/>
        <v>-1875506</v>
      </c>
      <c r="W3477">
        <v>6.7</v>
      </c>
    </row>
    <row r="3478" spans="17:23" x14ac:dyDescent="0.3">
      <c r="Q3478" t="s">
        <v>12619</v>
      </c>
      <c r="R3478">
        <v>3800000</v>
      </c>
      <c r="S3478">
        <v>100669</v>
      </c>
      <c r="T3478">
        <f t="shared" si="165"/>
        <v>-3699331</v>
      </c>
      <c r="U3478" s="54" t="str">
        <f t="shared" si="163"/>
        <v>NA</v>
      </c>
      <c r="V3478" s="24">
        <f t="shared" si="164"/>
        <v>-3699331</v>
      </c>
      <c r="W3478">
        <v>5.8</v>
      </c>
    </row>
    <row r="3479" spans="17:23" x14ac:dyDescent="0.3">
      <c r="Q3479" t="s">
        <v>12622</v>
      </c>
      <c r="R3479">
        <v>13500000</v>
      </c>
      <c r="S3479">
        <v>186354</v>
      </c>
      <c r="T3479">
        <f t="shared" si="165"/>
        <v>-13313646</v>
      </c>
      <c r="U3479" s="54" t="str">
        <f t="shared" si="163"/>
        <v>NA</v>
      </c>
      <c r="V3479" s="24">
        <f t="shared" si="164"/>
        <v>-13313646</v>
      </c>
      <c r="W3479">
        <v>4.5</v>
      </c>
    </row>
    <row r="3480" spans="17:23" x14ac:dyDescent="0.3">
      <c r="Q3480" t="s">
        <v>12625</v>
      </c>
      <c r="R3480">
        <v>1500000</v>
      </c>
      <c r="S3480">
        <v>17580</v>
      </c>
      <c r="T3480">
        <f t="shared" si="165"/>
        <v>-1482420</v>
      </c>
      <c r="U3480" s="54" t="str">
        <f t="shared" si="163"/>
        <v>NA</v>
      </c>
      <c r="V3480" s="24">
        <f t="shared" si="164"/>
        <v>-1482420</v>
      </c>
      <c r="W3480">
        <v>6.2</v>
      </c>
    </row>
    <row r="3481" spans="17:23" x14ac:dyDescent="0.3">
      <c r="Q3481" t="s">
        <v>12628</v>
      </c>
      <c r="R3481">
        <v>14000</v>
      </c>
      <c r="S3481">
        <v>12667</v>
      </c>
      <c r="T3481">
        <f t="shared" si="165"/>
        <v>-1333</v>
      </c>
      <c r="U3481" s="54" t="str">
        <f t="shared" si="163"/>
        <v>NA</v>
      </c>
      <c r="V3481" s="24">
        <f t="shared" si="164"/>
        <v>-1333</v>
      </c>
      <c r="W3481">
        <v>6.6</v>
      </c>
    </row>
    <row r="3482" spans="17:23" x14ac:dyDescent="0.3">
      <c r="Q3482" t="s">
        <v>12631</v>
      </c>
      <c r="R3482">
        <v>2000000</v>
      </c>
      <c r="S3482">
        <v>198407</v>
      </c>
      <c r="T3482">
        <f t="shared" si="165"/>
        <v>-1801593</v>
      </c>
      <c r="U3482" s="54" t="str">
        <f t="shared" si="163"/>
        <v>NA</v>
      </c>
      <c r="V3482" s="24">
        <f t="shared" si="164"/>
        <v>-1801593</v>
      </c>
      <c r="W3482">
        <v>6.6</v>
      </c>
    </row>
    <row r="3483" spans="17:23" x14ac:dyDescent="0.3">
      <c r="Q3483" t="s">
        <v>12635</v>
      </c>
      <c r="R3483">
        <v>2000000</v>
      </c>
      <c r="S3483">
        <v>4958</v>
      </c>
      <c r="T3483">
        <f t="shared" si="165"/>
        <v>-1995042</v>
      </c>
      <c r="U3483" s="54" t="str">
        <f t="shared" si="163"/>
        <v>NA</v>
      </c>
      <c r="V3483" s="24">
        <f t="shared" si="164"/>
        <v>-1995042</v>
      </c>
      <c r="W3483">
        <v>7.8</v>
      </c>
    </row>
    <row r="3484" spans="17:23" x14ac:dyDescent="0.3">
      <c r="Q3484" t="s">
        <v>12640</v>
      </c>
      <c r="R3484">
        <v>2300000</v>
      </c>
      <c r="S3484">
        <v>7927</v>
      </c>
      <c r="T3484">
        <f t="shared" si="165"/>
        <v>-2292073</v>
      </c>
      <c r="U3484" s="54" t="str">
        <f t="shared" si="163"/>
        <v>NA</v>
      </c>
      <c r="V3484" s="24">
        <f t="shared" si="164"/>
        <v>-2292073</v>
      </c>
      <c r="W3484">
        <v>7.7</v>
      </c>
    </row>
    <row r="3485" spans="17:23" x14ac:dyDescent="0.3">
      <c r="Q3485" t="s">
        <v>12646</v>
      </c>
      <c r="R3485">
        <v>2000000</v>
      </c>
      <c r="S3485">
        <v>2436</v>
      </c>
      <c r="T3485">
        <f t="shared" si="165"/>
        <v>-1997564</v>
      </c>
      <c r="U3485" s="54" t="str">
        <f t="shared" si="163"/>
        <v>NA</v>
      </c>
      <c r="V3485" s="24">
        <f t="shared" si="164"/>
        <v>-1997564</v>
      </c>
      <c r="W3485">
        <v>5.7</v>
      </c>
    </row>
    <row r="3486" spans="17:23" x14ac:dyDescent="0.3">
      <c r="Q3486" t="s">
        <v>12652</v>
      </c>
      <c r="R3486">
        <v>1900000</v>
      </c>
      <c r="S3486">
        <v>4600000</v>
      </c>
      <c r="T3486">
        <f t="shared" si="165"/>
        <v>2700000</v>
      </c>
      <c r="U3486" s="54">
        <f t="shared" si="163"/>
        <v>2700000</v>
      </c>
      <c r="V3486" s="24" t="str">
        <f t="shared" si="164"/>
        <v>NA</v>
      </c>
      <c r="W3486">
        <v>7.1</v>
      </c>
    </row>
    <row r="3487" spans="17:23" x14ac:dyDescent="0.3">
      <c r="Q3487" t="s">
        <v>12655</v>
      </c>
      <c r="R3487">
        <v>1900000</v>
      </c>
      <c r="S3487">
        <v>1420578</v>
      </c>
      <c r="T3487">
        <f t="shared" si="165"/>
        <v>-479422</v>
      </c>
      <c r="U3487" s="54" t="str">
        <f t="shared" si="163"/>
        <v>NA</v>
      </c>
      <c r="V3487" s="24">
        <f t="shared" si="164"/>
        <v>-479422</v>
      </c>
      <c r="W3487">
        <v>6.4</v>
      </c>
    </row>
    <row r="3488" spans="17:23" x14ac:dyDescent="0.3">
      <c r="Q3488" t="s">
        <v>12657</v>
      </c>
      <c r="R3488">
        <v>3000000</v>
      </c>
      <c r="S3488">
        <v>1028658</v>
      </c>
      <c r="T3488">
        <f t="shared" si="165"/>
        <v>-1971342</v>
      </c>
      <c r="U3488" s="54" t="str">
        <f t="shared" si="163"/>
        <v>NA</v>
      </c>
      <c r="V3488" s="24">
        <f t="shared" si="164"/>
        <v>-1971342</v>
      </c>
      <c r="W3488">
        <v>7</v>
      </c>
    </row>
    <row r="3489" spans="17:23" x14ac:dyDescent="0.3">
      <c r="Q3489" t="s">
        <v>12661</v>
      </c>
      <c r="R3489">
        <v>1400000</v>
      </c>
      <c r="S3489">
        <v>18435</v>
      </c>
      <c r="T3489">
        <f t="shared" si="165"/>
        <v>-1381565</v>
      </c>
      <c r="U3489" s="54" t="str">
        <f t="shared" si="163"/>
        <v>NA</v>
      </c>
      <c r="V3489" s="24">
        <f t="shared" si="164"/>
        <v>-1381565</v>
      </c>
      <c r="W3489">
        <v>5.8</v>
      </c>
    </row>
    <row r="3490" spans="17:23" x14ac:dyDescent="0.3">
      <c r="Q3490" t="s">
        <v>12667</v>
      </c>
      <c r="R3490">
        <v>1000000</v>
      </c>
      <c r="S3490">
        <v>2957978</v>
      </c>
      <c r="T3490">
        <f t="shared" si="165"/>
        <v>1957978</v>
      </c>
      <c r="U3490" s="54">
        <f t="shared" si="163"/>
        <v>1957978</v>
      </c>
      <c r="V3490" s="24" t="str">
        <f t="shared" si="164"/>
        <v>NA</v>
      </c>
      <c r="W3490">
        <v>7.8</v>
      </c>
    </row>
    <row r="3491" spans="17:23" x14ac:dyDescent="0.3">
      <c r="Q3491" t="s">
        <v>12672</v>
      </c>
      <c r="R3491">
        <v>1900000</v>
      </c>
      <c r="S3491">
        <v>444044</v>
      </c>
      <c r="T3491">
        <f t="shared" si="165"/>
        <v>-1455956</v>
      </c>
      <c r="U3491" s="54" t="str">
        <f t="shared" si="163"/>
        <v>NA</v>
      </c>
      <c r="V3491" s="24">
        <f t="shared" si="164"/>
        <v>-1455956</v>
      </c>
      <c r="W3491">
        <v>7.2</v>
      </c>
    </row>
    <row r="3492" spans="17:23" x14ac:dyDescent="0.3">
      <c r="Q3492" t="s">
        <v>12677</v>
      </c>
      <c r="R3492">
        <v>1800000</v>
      </c>
      <c r="S3492">
        <v>40990055</v>
      </c>
      <c r="T3492">
        <f t="shared" si="165"/>
        <v>39190055</v>
      </c>
      <c r="U3492" s="54">
        <f t="shared" si="163"/>
        <v>39190055</v>
      </c>
      <c r="V3492" s="24" t="str">
        <f t="shared" si="164"/>
        <v>NA</v>
      </c>
      <c r="W3492">
        <v>5.6</v>
      </c>
    </row>
    <row r="3493" spans="17:23" x14ac:dyDescent="0.3">
      <c r="Q3493" t="s">
        <v>12681</v>
      </c>
      <c r="R3493">
        <v>1800000</v>
      </c>
      <c r="S3493">
        <v>5709616</v>
      </c>
      <c r="T3493">
        <f t="shared" si="165"/>
        <v>3909616</v>
      </c>
      <c r="U3493" s="54">
        <f t="shared" si="163"/>
        <v>3909616</v>
      </c>
      <c r="V3493" s="24" t="str">
        <f t="shared" si="164"/>
        <v>NA</v>
      </c>
      <c r="W3493">
        <v>6.8</v>
      </c>
    </row>
    <row r="3494" spans="17:23" x14ac:dyDescent="0.3">
      <c r="Q3494" t="s">
        <v>12685</v>
      </c>
      <c r="R3494">
        <v>1800000</v>
      </c>
      <c r="S3494">
        <v>12784397</v>
      </c>
      <c r="T3494">
        <f t="shared" si="165"/>
        <v>10984397</v>
      </c>
      <c r="U3494" s="54">
        <f t="shared" si="163"/>
        <v>10984397</v>
      </c>
      <c r="V3494" s="24" t="str">
        <f t="shared" si="164"/>
        <v>NA</v>
      </c>
      <c r="W3494">
        <v>7.3</v>
      </c>
    </row>
    <row r="3495" spans="17:23" x14ac:dyDescent="0.3">
      <c r="Q3495" t="s">
        <v>12690</v>
      </c>
      <c r="R3495">
        <v>1800000</v>
      </c>
      <c r="S3495">
        <v>3050934</v>
      </c>
      <c r="T3495">
        <f t="shared" si="165"/>
        <v>1250934</v>
      </c>
      <c r="U3495" s="54">
        <f t="shared" si="163"/>
        <v>1250934</v>
      </c>
      <c r="V3495" s="24" t="str">
        <f t="shared" si="164"/>
        <v>NA</v>
      </c>
      <c r="W3495">
        <v>7.3</v>
      </c>
    </row>
    <row r="3496" spans="17:23" x14ac:dyDescent="0.3">
      <c r="Q3496" t="s">
        <v>12693</v>
      </c>
      <c r="R3496">
        <v>1500000</v>
      </c>
      <c r="S3496">
        <v>638476</v>
      </c>
      <c r="T3496">
        <f t="shared" si="165"/>
        <v>-861524</v>
      </c>
      <c r="U3496" s="54" t="str">
        <f t="shared" si="163"/>
        <v>NA</v>
      </c>
      <c r="V3496" s="24">
        <f t="shared" si="164"/>
        <v>-861524</v>
      </c>
      <c r="W3496">
        <v>6.6</v>
      </c>
    </row>
    <row r="3497" spans="17:23" x14ac:dyDescent="0.3">
      <c r="Q3497" t="s">
        <v>12696</v>
      </c>
      <c r="R3497">
        <v>1800000</v>
      </c>
      <c r="S3497">
        <v>505295</v>
      </c>
      <c r="T3497">
        <f t="shared" si="165"/>
        <v>-1294705</v>
      </c>
      <c r="U3497" s="54" t="str">
        <f t="shared" si="163"/>
        <v>NA</v>
      </c>
      <c r="V3497" s="24">
        <f t="shared" si="164"/>
        <v>-1294705</v>
      </c>
      <c r="W3497">
        <v>7.5</v>
      </c>
    </row>
    <row r="3498" spans="17:23" x14ac:dyDescent="0.3">
      <c r="Q3498" t="s">
        <v>12703</v>
      </c>
      <c r="R3498">
        <v>3500000</v>
      </c>
      <c r="S3498">
        <v>7267324</v>
      </c>
      <c r="T3498">
        <f t="shared" si="165"/>
        <v>3767324</v>
      </c>
      <c r="U3498" s="54">
        <f t="shared" si="163"/>
        <v>3767324</v>
      </c>
      <c r="V3498" s="24" t="str">
        <f t="shared" si="164"/>
        <v>NA</v>
      </c>
      <c r="W3498">
        <v>7.8</v>
      </c>
    </row>
    <row r="3499" spans="17:23" x14ac:dyDescent="0.3">
      <c r="Q3499" t="s">
        <v>12707</v>
      </c>
      <c r="R3499">
        <v>500000</v>
      </c>
      <c r="S3499">
        <v>145540</v>
      </c>
      <c r="T3499">
        <f t="shared" si="165"/>
        <v>-354460</v>
      </c>
      <c r="U3499" s="54" t="str">
        <f t="shared" si="163"/>
        <v>NA</v>
      </c>
      <c r="V3499" s="24">
        <f t="shared" si="164"/>
        <v>-354460</v>
      </c>
      <c r="W3499">
        <v>6.7</v>
      </c>
    </row>
    <row r="3500" spans="17:23" x14ac:dyDescent="0.3">
      <c r="Q3500" t="s">
        <v>12711</v>
      </c>
      <c r="R3500">
        <v>1700000</v>
      </c>
      <c r="S3500">
        <v>35918429</v>
      </c>
      <c r="T3500">
        <f t="shared" si="165"/>
        <v>34218429</v>
      </c>
      <c r="U3500" s="54">
        <f t="shared" si="163"/>
        <v>34218429</v>
      </c>
      <c r="V3500" s="24" t="str">
        <f t="shared" si="164"/>
        <v>NA</v>
      </c>
      <c r="W3500">
        <v>7.5</v>
      </c>
    </row>
    <row r="3501" spans="17:23" x14ac:dyDescent="0.3">
      <c r="Q3501" t="s">
        <v>12713</v>
      </c>
      <c r="R3501">
        <v>2000000</v>
      </c>
      <c r="S3501">
        <v>92401</v>
      </c>
      <c r="T3501">
        <f t="shared" si="165"/>
        <v>-1907599</v>
      </c>
      <c r="U3501" s="54" t="str">
        <f t="shared" si="163"/>
        <v>NA</v>
      </c>
      <c r="V3501" s="24">
        <f t="shared" si="164"/>
        <v>-1907599</v>
      </c>
      <c r="W3501">
        <v>6.3</v>
      </c>
    </row>
    <row r="3502" spans="17:23" x14ac:dyDescent="0.3">
      <c r="Q3502" t="s">
        <v>12718</v>
      </c>
      <c r="R3502">
        <v>1700000</v>
      </c>
      <c r="S3502">
        <v>1943649</v>
      </c>
      <c r="T3502">
        <f t="shared" si="165"/>
        <v>243649</v>
      </c>
      <c r="U3502" s="54">
        <f t="shared" si="163"/>
        <v>243649</v>
      </c>
      <c r="V3502" s="24" t="str">
        <f t="shared" si="164"/>
        <v>NA</v>
      </c>
      <c r="W3502">
        <v>6.3</v>
      </c>
    </row>
    <row r="3503" spans="17:23" x14ac:dyDescent="0.3">
      <c r="Q3503" t="s">
        <v>12722</v>
      </c>
      <c r="R3503">
        <v>1700000</v>
      </c>
      <c r="S3503">
        <v>992238</v>
      </c>
      <c r="T3503">
        <f t="shared" si="165"/>
        <v>-707762</v>
      </c>
      <c r="U3503" s="54" t="str">
        <f t="shared" si="163"/>
        <v>NA</v>
      </c>
      <c r="V3503" s="24">
        <f t="shared" si="164"/>
        <v>-707762</v>
      </c>
      <c r="W3503">
        <v>6.8</v>
      </c>
    </row>
    <row r="3504" spans="17:23" x14ac:dyDescent="0.3">
      <c r="Q3504" t="s">
        <v>12727</v>
      </c>
      <c r="R3504">
        <v>1000000</v>
      </c>
      <c r="S3504">
        <v>4231500</v>
      </c>
      <c r="T3504">
        <f t="shared" si="165"/>
        <v>3231500</v>
      </c>
      <c r="U3504" s="54">
        <f t="shared" si="163"/>
        <v>3231500</v>
      </c>
      <c r="V3504" s="24" t="str">
        <f t="shared" si="164"/>
        <v>NA</v>
      </c>
      <c r="W3504">
        <v>7.8</v>
      </c>
    </row>
    <row r="3505" spans="17:23" x14ac:dyDescent="0.3">
      <c r="Q3505" t="s">
        <v>12731</v>
      </c>
      <c r="R3505">
        <v>1000000</v>
      </c>
      <c r="S3505">
        <v>396035</v>
      </c>
      <c r="T3505">
        <f t="shared" si="165"/>
        <v>-603965</v>
      </c>
      <c r="U3505" s="54" t="str">
        <f t="shared" si="163"/>
        <v>NA</v>
      </c>
      <c r="V3505" s="24">
        <f t="shared" si="164"/>
        <v>-603965</v>
      </c>
      <c r="W3505">
        <v>6.9</v>
      </c>
    </row>
    <row r="3506" spans="17:23" x14ac:dyDescent="0.3">
      <c r="Q3506" t="s">
        <v>12734</v>
      </c>
      <c r="R3506">
        <v>2000000</v>
      </c>
      <c r="S3506">
        <v>6026908</v>
      </c>
      <c r="T3506">
        <f t="shared" si="165"/>
        <v>4026908</v>
      </c>
      <c r="U3506" s="54">
        <f t="shared" si="163"/>
        <v>4026908</v>
      </c>
      <c r="V3506" s="24" t="str">
        <f t="shared" si="164"/>
        <v>NA</v>
      </c>
      <c r="W3506">
        <v>4.3</v>
      </c>
    </row>
    <row r="3507" spans="17:23" x14ac:dyDescent="0.3">
      <c r="Q3507" t="s">
        <v>12739</v>
      </c>
      <c r="R3507">
        <v>1300000</v>
      </c>
      <c r="S3507">
        <v>1060591</v>
      </c>
      <c r="T3507">
        <f t="shared" si="165"/>
        <v>-239409</v>
      </c>
      <c r="U3507" s="54" t="str">
        <f t="shared" si="163"/>
        <v>NA</v>
      </c>
      <c r="V3507" s="24">
        <f t="shared" si="164"/>
        <v>-239409</v>
      </c>
      <c r="W3507">
        <v>7.2</v>
      </c>
    </row>
    <row r="3508" spans="17:23" x14ac:dyDescent="0.3">
      <c r="Q3508" t="s">
        <v>12745</v>
      </c>
      <c r="R3508">
        <v>1500000</v>
      </c>
      <c r="S3508">
        <v>155972</v>
      </c>
      <c r="T3508">
        <f t="shared" si="165"/>
        <v>-1344028</v>
      </c>
      <c r="U3508" s="54" t="str">
        <f t="shared" si="163"/>
        <v>NA</v>
      </c>
      <c r="V3508" s="24">
        <f t="shared" si="164"/>
        <v>-1344028</v>
      </c>
      <c r="W3508">
        <v>7.3</v>
      </c>
    </row>
    <row r="3509" spans="17:23" x14ac:dyDescent="0.3">
      <c r="Q3509" t="s">
        <v>12751</v>
      </c>
      <c r="R3509">
        <v>70000000</v>
      </c>
      <c r="S3509">
        <v>129319</v>
      </c>
      <c r="T3509">
        <f t="shared" si="165"/>
        <v>-69870681</v>
      </c>
      <c r="U3509" s="54" t="str">
        <f t="shared" si="163"/>
        <v>NA</v>
      </c>
      <c r="V3509" s="24">
        <f t="shared" si="164"/>
        <v>-69870681</v>
      </c>
      <c r="W3509">
        <v>5.0999999999999996</v>
      </c>
    </row>
    <row r="3510" spans="17:23" x14ac:dyDescent="0.3">
      <c r="Q3510" t="s">
        <v>12757</v>
      </c>
      <c r="R3510">
        <v>1600000</v>
      </c>
      <c r="S3510">
        <v>26893</v>
      </c>
      <c r="T3510">
        <f t="shared" si="165"/>
        <v>-1573107</v>
      </c>
      <c r="U3510" s="54" t="str">
        <f t="shared" si="163"/>
        <v>NA</v>
      </c>
      <c r="V3510" s="24">
        <f t="shared" si="164"/>
        <v>-1573107</v>
      </c>
      <c r="W3510">
        <v>7.2</v>
      </c>
    </row>
    <row r="3511" spans="17:23" x14ac:dyDescent="0.3">
      <c r="Q3511" t="s">
        <v>12762</v>
      </c>
      <c r="R3511">
        <v>1650000</v>
      </c>
      <c r="S3511">
        <v>2580</v>
      </c>
      <c r="T3511">
        <f t="shared" si="165"/>
        <v>-1647420</v>
      </c>
      <c r="U3511" s="54" t="str">
        <f t="shared" si="163"/>
        <v>NA</v>
      </c>
      <c r="V3511" s="24">
        <f t="shared" si="164"/>
        <v>-1647420</v>
      </c>
      <c r="W3511">
        <v>5.4</v>
      </c>
    </row>
    <row r="3512" spans="17:23" x14ac:dyDescent="0.3">
      <c r="Q3512" t="s">
        <v>12765</v>
      </c>
      <c r="R3512">
        <v>2000000</v>
      </c>
      <c r="S3512">
        <v>19067631</v>
      </c>
      <c r="T3512">
        <f t="shared" si="165"/>
        <v>17067631</v>
      </c>
      <c r="U3512" s="54">
        <f t="shared" si="163"/>
        <v>17067631</v>
      </c>
      <c r="V3512" s="24" t="str">
        <f t="shared" si="164"/>
        <v>NA</v>
      </c>
      <c r="W3512">
        <v>7.1</v>
      </c>
    </row>
    <row r="3513" spans="17:23" x14ac:dyDescent="0.3">
      <c r="Q3513" t="s">
        <v>12768</v>
      </c>
      <c r="R3513">
        <v>1100000</v>
      </c>
      <c r="S3513">
        <v>11806119</v>
      </c>
      <c r="T3513">
        <f t="shared" si="165"/>
        <v>10706119</v>
      </c>
      <c r="U3513" s="54">
        <f t="shared" si="163"/>
        <v>10706119</v>
      </c>
      <c r="V3513" s="24" t="str">
        <f t="shared" si="164"/>
        <v>NA</v>
      </c>
      <c r="W3513">
        <v>6.8</v>
      </c>
    </row>
    <row r="3514" spans="17:23" x14ac:dyDescent="0.3">
      <c r="Q3514" t="s">
        <v>12773</v>
      </c>
      <c r="R3514">
        <v>1500000</v>
      </c>
      <c r="S3514">
        <v>7417210</v>
      </c>
      <c r="T3514">
        <f t="shared" si="165"/>
        <v>5917210</v>
      </c>
      <c r="U3514" s="54">
        <f t="shared" si="163"/>
        <v>5917210</v>
      </c>
      <c r="V3514" s="24" t="str">
        <f t="shared" si="164"/>
        <v>NA</v>
      </c>
      <c r="W3514">
        <v>7</v>
      </c>
    </row>
    <row r="3515" spans="17:23" x14ac:dyDescent="0.3">
      <c r="Q3515" t="s">
        <v>12778</v>
      </c>
      <c r="R3515">
        <v>1500000</v>
      </c>
      <c r="S3515">
        <v>7362100</v>
      </c>
      <c r="T3515">
        <f t="shared" si="165"/>
        <v>5862100</v>
      </c>
      <c r="U3515" s="54">
        <f t="shared" si="163"/>
        <v>5862100</v>
      </c>
      <c r="V3515" s="24" t="str">
        <f t="shared" si="164"/>
        <v>NA</v>
      </c>
      <c r="W3515">
        <v>7.4</v>
      </c>
    </row>
    <row r="3516" spans="17:23" x14ac:dyDescent="0.3">
      <c r="Q3516" t="s">
        <v>12783</v>
      </c>
      <c r="R3516">
        <v>1000000</v>
      </c>
      <c r="S3516">
        <v>7022940</v>
      </c>
      <c r="T3516">
        <f t="shared" si="165"/>
        <v>6022940</v>
      </c>
      <c r="U3516" s="54">
        <f t="shared" si="163"/>
        <v>6022940</v>
      </c>
      <c r="V3516" s="24" t="str">
        <f t="shared" si="164"/>
        <v>NA</v>
      </c>
      <c r="W3516">
        <v>6.7</v>
      </c>
    </row>
    <row r="3517" spans="17:23" x14ac:dyDescent="0.3">
      <c r="Q3517" t="s">
        <v>12788</v>
      </c>
      <c r="R3517">
        <v>2000000</v>
      </c>
      <c r="S3517">
        <v>5132222</v>
      </c>
      <c r="T3517">
        <f t="shared" si="165"/>
        <v>3132222</v>
      </c>
      <c r="U3517" s="54">
        <f t="shared" si="163"/>
        <v>3132222</v>
      </c>
      <c r="V3517" s="24" t="str">
        <f t="shared" si="164"/>
        <v>NA</v>
      </c>
      <c r="W3517">
        <v>7.2</v>
      </c>
    </row>
    <row r="3518" spans="17:23" x14ac:dyDescent="0.3">
      <c r="Q3518" t="s">
        <v>12790</v>
      </c>
      <c r="R3518">
        <v>1500000</v>
      </c>
      <c r="S3518">
        <v>2365931</v>
      </c>
      <c r="T3518">
        <f t="shared" si="165"/>
        <v>865931</v>
      </c>
      <c r="U3518" s="54">
        <f t="shared" si="163"/>
        <v>865931</v>
      </c>
      <c r="V3518" s="24" t="str">
        <f t="shared" si="164"/>
        <v>NA</v>
      </c>
      <c r="W3518">
        <v>7.5</v>
      </c>
    </row>
    <row r="3519" spans="17:23" x14ac:dyDescent="0.3">
      <c r="Q3519" t="s">
        <v>12793</v>
      </c>
      <c r="R3519">
        <v>1500000</v>
      </c>
      <c r="S3519">
        <v>53991137</v>
      </c>
      <c r="T3519">
        <f t="shared" si="165"/>
        <v>52491137</v>
      </c>
      <c r="U3519" s="54">
        <f t="shared" si="163"/>
        <v>52491137</v>
      </c>
      <c r="V3519" s="24" t="str">
        <f t="shared" si="164"/>
        <v>NA</v>
      </c>
      <c r="W3519">
        <v>6.8</v>
      </c>
    </row>
    <row r="3520" spans="17:23" x14ac:dyDescent="0.3">
      <c r="Q3520" t="s">
        <v>12796</v>
      </c>
      <c r="R3520">
        <v>1500000</v>
      </c>
      <c r="S3520">
        <v>1221261</v>
      </c>
      <c r="T3520">
        <f t="shared" si="165"/>
        <v>-278739</v>
      </c>
      <c r="U3520" s="54" t="str">
        <f t="shared" si="163"/>
        <v>NA</v>
      </c>
      <c r="V3520" s="24">
        <f t="shared" si="164"/>
        <v>-278739</v>
      </c>
      <c r="W3520">
        <v>7.9</v>
      </c>
    </row>
    <row r="3521" spans="17:23" x14ac:dyDescent="0.3">
      <c r="Q3521" t="s">
        <v>12801</v>
      </c>
      <c r="R3521">
        <v>1500000</v>
      </c>
      <c r="S3521">
        <v>712294</v>
      </c>
      <c r="T3521">
        <f t="shared" si="165"/>
        <v>-787706</v>
      </c>
      <c r="U3521" s="54" t="str">
        <f t="shared" si="163"/>
        <v>NA</v>
      </c>
      <c r="V3521" s="24">
        <f t="shared" si="164"/>
        <v>-787706</v>
      </c>
      <c r="W3521">
        <v>6.7</v>
      </c>
    </row>
    <row r="3522" spans="17:23" x14ac:dyDescent="0.3">
      <c r="Q3522" t="s">
        <v>12805</v>
      </c>
      <c r="R3522">
        <v>1500000</v>
      </c>
      <c r="S3522">
        <v>3447339</v>
      </c>
      <c r="T3522">
        <f t="shared" si="165"/>
        <v>1947339</v>
      </c>
      <c r="U3522" s="54">
        <f t="shared" si="163"/>
        <v>1947339</v>
      </c>
      <c r="V3522" s="24" t="str">
        <f t="shared" si="164"/>
        <v>NA</v>
      </c>
      <c r="W3522">
        <v>5.8</v>
      </c>
    </row>
    <row r="3523" spans="17:23" x14ac:dyDescent="0.3">
      <c r="Q3523" t="s">
        <v>12808</v>
      </c>
      <c r="R3523">
        <v>1500000</v>
      </c>
      <c r="S3523">
        <v>418953</v>
      </c>
      <c r="T3523">
        <f t="shared" si="165"/>
        <v>-1081047</v>
      </c>
      <c r="U3523" s="54" t="str">
        <f t="shared" ref="U3523:U3586" si="166">IF(T3523&gt;0,T3523,"NA")</f>
        <v>NA</v>
      </c>
      <c r="V3523" s="24">
        <f t="shared" ref="V3523:V3586" si="167">IF(T3523&lt;0,T3523,"NA")</f>
        <v>-1081047</v>
      </c>
      <c r="W3523">
        <v>6.5</v>
      </c>
    </row>
    <row r="3524" spans="17:23" x14ac:dyDescent="0.3">
      <c r="Q3524" t="s">
        <v>12812</v>
      </c>
      <c r="R3524">
        <v>1500000</v>
      </c>
      <c r="S3524">
        <v>406035</v>
      </c>
      <c r="T3524">
        <f t="shared" ref="T3524:T3587" si="168">S3524-R3524</f>
        <v>-1093965</v>
      </c>
      <c r="U3524" s="54" t="str">
        <f t="shared" si="166"/>
        <v>NA</v>
      </c>
      <c r="V3524" s="24">
        <f t="shared" si="167"/>
        <v>-1093965</v>
      </c>
      <c r="W3524">
        <v>7.2</v>
      </c>
    </row>
    <row r="3525" spans="17:23" x14ac:dyDescent="0.3">
      <c r="Q3525" t="s">
        <v>12817</v>
      </c>
      <c r="R3525">
        <v>1500000</v>
      </c>
      <c r="S3525">
        <v>373967</v>
      </c>
      <c r="T3525">
        <f t="shared" si="168"/>
        <v>-1126033</v>
      </c>
      <c r="U3525" s="54" t="str">
        <f t="shared" si="166"/>
        <v>NA</v>
      </c>
      <c r="V3525" s="24">
        <f t="shared" si="167"/>
        <v>-1126033</v>
      </c>
      <c r="W3525">
        <v>6.5</v>
      </c>
    </row>
    <row r="3526" spans="17:23" x14ac:dyDescent="0.3">
      <c r="Q3526" t="s">
        <v>12819</v>
      </c>
      <c r="R3526">
        <v>1500000</v>
      </c>
      <c r="S3526">
        <v>194568</v>
      </c>
      <c r="T3526">
        <f t="shared" si="168"/>
        <v>-1305432</v>
      </c>
      <c r="U3526" s="54" t="str">
        <f t="shared" si="166"/>
        <v>NA</v>
      </c>
      <c r="V3526" s="24">
        <f t="shared" si="167"/>
        <v>-1305432</v>
      </c>
      <c r="W3526">
        <v>6.2</v>
      </c>
    </row>
    <row r="3527" spans="17:23" x14ac:dyDescent="0.3">
      <c r="Q3527" t="s">
        <v>12822</v>
      </c>
      <c r="R3527">
        <v>1500000</v>
      </c>
      <c r="S3527">
        <v>163245</v>
      </c>
      <c r="T3527">
        <f t="shared" si="168"/>
        <v>-1336755</v>
      </c>
      <c r="U3527" s="54" t="str">
        <f t="shared" si="166"/>
        <v>NA</v>
      </c>
      <c r="V3527" s="24">
        <f t="shared" si="167"/>
        <v>-1336755</v>
      </c>
      <c r="W3527">
        <v>8.6</v>
      </c>
    </row>
    <row r="3528" spans="17:23" x14ac:dyDescent="0.3">
      <c r="Q3528" t="s">
        <v>12828</v>
      </c>
      <c r="R3528">
        <v>1500000</v>
      </c>
      <c r="S3528">
        <v>119841</v>
      </c>
      <c r="T3528">
        <f t="shared" si="168"/>
        <v>-1380159</v>
      </c>
      <c r="U3528" s="54" t="str">
        <f t="shared" si="166"/>
        <v>NA</v>
      </c>
      <c r="V3528" s="24">
        <f t="shared" si="167"/>
        <v>-1380159</v>
      </c>
      <c r="W3528">
        <v>6.5</v>
      </c>
    </row>
    <row r="3529" spans="17:23" x14ac:dyDescent="0.3">
      <c r="Q3529" t="s">
        <v>12831</v>
      </c>
      <c r="R3529">
        <v>1500000</v>
      </c>
      <c r="S3529">
        <v>173066</v>
      </c>
      <c r="T3529">
        <f t="shared" si="168"/>
        <v>-1326934</v>
      </c>
      <c r="U3529" s="54" t="str">
        <f t="shared" si="166"/>
        <v>NA</v>
      </c>
      <c r="V3529" s="24">
        <f t="shared" si="167"/>
        <v>-1326934</v>
      </c>
      <c r="W3529">
        <v>6.3</v>
      </c>
    </row>
    <row r="3530" spans="17:23" x14ac:dyDescent="0.3">
      <c r="Q3530" t="s">
        <v>12834</v>
      </c>
      <c r="R3530">
        <v>1500000</v>
      </c>
      <c r="S3530">
        <v>92362</v>
      </c>
      <c r="T3530">
        <f t="shared" si="168"/>
        <v>-1407638</v>
      </c>
      <c r="U3530" s="54" t="str">
        <f t="shared" si="166"/>
        <v>NA</v>
      </c>
      <c r="V3530" s="24">
        <f t="shared" si="167"/>
        <v>-1407638</v>
      </c>
      <c r="W3530">
        <v>4.3</v>
      </c>
    </row>
    <row r="3531" spans="17:23" x14ac:dyDescent="0.3">
      <c r="Q3531" t="s">
        <v>12836</v>
      </c>
      <c r="R3531">
        <v>1500000</v>
      </c>
      <c r="S3531">
        <v>105943</v>
      </c>
      <c r="T3531">
        <f t="shared" si="168"/>
        <v>-1394057</v>
      </c>
      <c r="U3531" s="54" t="str">
        <f t="shared" si="166"/>
        <v>NA</v>
      </c>
      <c r="V3531" s="24">
        <f t="shared" si="167"/>
        <v>-1394057</v>
      </c>
      <c r="W3531">
        <v>6.1</v>
      </c>
    </row>
    <row r="3532" spans="17:23" x14ac:dyDescent="0.3">
      <c r="Q3532" t="s">
        <v>12840</v>
      </c>
      <c r="R3532">
        <v>1700000</v>
      </c>
      <c r="S3532">
        <v>183490</v>
      </c>
      <c r="T3532">
        <f t="shared" si="168"/>
        <v>-1516510</v>
      </c>
      <c r="U3532" s="54" t="str">
        <f t="shared" si="166"/>
        <v>NA</v>
      </c>
      <c r="V3532" s="24">
        <f t="shared" si="167"/>
        <v>-1516510</v>
      </c>
      <c r="W3532">
        <v>5.8</v>
      </c>
    </row>
    <row r="3533" spans="17:23" x14ac:dyDescent="0.3">
      <c r="Q3533" t="s">
        <v>12845</v>
      </c>
      <c r="R3533">
        <v>1500000</v>
      </c>
      <c r="S3533">
        <v>3478</v>
      </c>
      <c r="T3533">
        <f t="shared" si="168"/>
        <v>-1496522</v>
      </c>
      <c r="U3533" s="54" t="str">
        <f t="shared" si="166"/>
        <v>NA</v>
      </c>
      <c r="V3533" s="24">
        <f t="shared" si="167"/>
        <v>-1496522</v>
      </c>
      <c r="W3533">
        <v>6.7</v>
      </c>
    </row>
    <row r="3534" spans="17:23" x14ac:dyDescent="0.3">
      <c r="Q3534" t="s">
        <v>12850</v>
      </c>
      <c r="R3534">
        <v>2000000</v>
      </c>
      <c r="S3534">
        <v>52166</v>
      </c>
      <c r="T3534">
        <f t="shared" si="168"/>
        <v>-1947834</v>
      </c>
      <c r="U3534" s="54" t="str">
        <f t="shared" si="166"/>
        <v>NA</v>
      </c>
      <c r="V3534" s="24">
        <f t="shared" si="167"/>
        <v>-1947834</v>
      </c>
      <c r="W3534">
        <v>6.7</v>
      </c>
    </row>
    <row r="3535" spans="17:23" x14ac:dyDescent="0.3">
      <c r="Q3535" t="s">
        <v>12853</v>
      </c>
      <c r="R3535">
        <v>2500000</v>
      </c>
      <c r="S3535">
        <v>1163508</v>
      </c>
      <c r="T3535">
        <f t="shared" si="168"/>
        <v>-1336492</v>
      </c>
      <c r="U3535" s="54" t="str">
        <f t="shared" si="166"/>
        <v>NA</v>
      </c>
      <c r="V3535" s="24">
        <f t="shared" si="167"/>
        <v>-1336492</v>
      </c>
      <c r="W3535">
        <v>5.0999999999999996</v>
      </c>
    </row>
    <row r="3536" spans="17:23" x14ac:dyDescent="0.3">
      <c r="Q3536" t="s">
        <v>12855</v>
      </c>
      <c r="R3536">
        <v>2000000</v>
      </c>
      <c r="S3536">
        <v>184925485</v>
      </c>
      <c r="T3536">
        <f t="shared" si="168"/>
        <v>182925485</v>
      </c>
      <c r="U3536" s="54">
        <f t="shared" si="166"/>
        <v>182925485</v>
      </c>
      <c r="V3536" s="24" t="str">
        <f t="shared" si="167"/>
        <v>NA</v>
      </c>
      <c r="W3536">
        <v>7.7</v>
      </c>
    </row>
    <row r="3537" spans="17:23" x14ac:dyDescent="0.3">
      <c r="Q3537" t="s">
        <v>12861</v>
      </c>
      <c r="R3537">
        <v>1400000</v>
      </c>
      <c r="S3537">
        <v>304124</v>
      </c>
      <c r="T3537">
        <f t="shared" si="168"/>
        <v>-1095876</v>
      </c>
      <c r="U3537" s="54" t="str">
        <f t="shared" si="166"/>
        <v>NA</v>
      </c>
      <c r="V3537" s="24">
        <f t="shared" si="167"/>
        <v>-1095876</v>
      </c>
      <c r="W3537">
        <v>6.7</v>
      </c>
    </row>
    <row r="3538" spans="17:23" x14ac:dyDescent="0.3">
      <c r="Q3538" t="s">
        <v>12866</v>
      </c>
      <c r="R3538">
        <v>1400000</v>
      </c>
      <c r="S3538">
        <v>36830</v>
      </c>
      <c r="T3538">
        <f t="shared" si="168"/>
        <v>-1363170</v>
      </c>
      <c r="U3538" s="54" t="str">
        <f t="shared" si="166"/>
        <v>NA</v>
      </c>
      <c r="V3538" s="24">
        <f t="shared" si="167"/>
        <v>-1363170</v>
      </c>
      <c r="W3538">
        <v>6.6</v>
      </c>
    </row>
    <row r="3539" spans="17:23" x14ac:dyDescent="0.3">
      <c r="Q3539" t="s">
        <v>12871</v>
      </c>
      <c r="R3539">
        <v>960000</v>
      </c>
      <c r="S3539">
        <v>3650677</v>
      </c>
      <c r="T3539">
        <f t="shared" si="168"/>
        <v>2690677</v>
      </c>
      <c r="U3539" s="54">
        <f t="shared" si="166"/>
        <v>2690677</v>
      </c>
      <c r="V3539" s="24" t="str">
        <f t="shared" si="167"/>
        <v>NA</v>
      </c>
      <c r="W3539">
        <v>8.1999999999999993</v>
      </c>
    </row>
    <row r="3540" spans="17:23" x14ac:dyDescent="0.3">
      <c r="Q3540" t="s">
        <v>12873</v>
      </c>
      <c r="R3540">
        <v>1300000</v>
      </c>
      <c r="S3540">
        <v>1647780</v>
      </c>
      <c r="T3540">
        <f t="shared" si="168"/>
        <v>347780</v>
      </c>
      <c r="U3540" s="54">
        <f t="shared" si="166"/>
        <v>347780</v>
      </c>
      <c r="V3540" s="24" t="str">
        <f t="shared" si="167"/>
        <v>NA</v>
      </c>
      <c r="W3540">
        <v>8.1</v>
      </c>
    </row>
    <row r="3541" spans="17:23" x14ac:dyDescent="0.3">
      <c r="Q3541" t="s">
        <v>12877</v>
      </c>
      <c r="R3541">
        <v>1300000</v>
      </c>
      <c r="S3541">
        <v>695229</v>
      </c>
      <c r="T3541">
        <f t="shared" si="168"/>
        <v>-604771</v>
      </c>
      <c r="U3541" s="54" t="str">
        <f t="shared" si="166"/>
        <v>NA</v>
      </c>
      <c r="V3541" s="24">
        <f t="shared" si="167"/>
        <v>-604771</v>
      </c>
      <c r="W3541">
        <v>7.2</v>
      </c>
    </row>
    <row r="3542" spans="17:23" x14ac:dyDescent="0.3">
      <c r="Q3542" t="s">
        <v>12879</v>
      </c>
      <c r="R3542">
        <v>1592000</v>
      </c>
      <c r="S3542">
        <v>638951</v>
      </c>
      <c r="T3542">
        <f t="shared" si="168"/>
        <v>-953049</v>
      </c>
      <c r="U3542" s="54" t="str">
        <f t="shared" si="166"/>
        <v>NA</v>
      </c>
      <c r="V3542" s="24">
        <f t="shared" si="167"/>
        <v>-953049</v>
      </c>
      <c r="W3542">
        <v>7.4</v>
      </c>
    </row>
    <row r="3543" spans="17:23" x14ac:dyDescent="0.3">
      <c r="Q3543" t="s">
        <v>12886</v>
      </c>
      <c r="R3543">
        <v>1300000</v>
      </c>
      <c r="S3543">
        <v>609042</v>
      </c>
      <c r="T3543">
        <f t="shared" si="168"/>
        <v>-690958</v>
      </c>
      <c r="U3543" s="54" t="str">
        <f t="shared" si="166"/>
        <v>NA</v>
      </c>
      <c r="V3543" s="24">
        <f t="shared" si="167"/>
        <v>-690958</v>
      </c>
      <c r="W3543">
        <v>6.5</v>
      </c>
    </row>
    <row r="3544" spans="17:23" x14ac:dyDescent="0.3">
      <c r="Q3544" t="s">
        <v>12889</v>
      </c>
      <c r="R3544">
        <v>1500000</v>
      </c>
      <c r="S3544">
        <v>1521</v>
      </c>
      <c r="T3544">
        <f t="shared" si="168"/>
        <v>-1498479</v>
      </c>
      <c r="U3544" s="54" t="str">
        <f t="shared" si="166"/>
        <v>NA</v>
      </c>
      <c r="V3544" s="24">
        <f t="shared" si="167"/>
        <v>-1498479</v>
      </c>
      <c r="W3544">
        <v>5.7</v>
      </c>
    </row>
    <row r="3545" spans="17:23" x14ac:dyDescent="0.3">
      <c r="Q3545" t="s">
        <v>12892</v>
      </c>
      <c r="R3545">
        <v>1000000</v>
      </c>
      <c r="S3545">
        <v>19539</v>
      </c>
      <c r="T3545">
        <f t="shared" si="168"/>
        <v>-980461</v>
      </c>
      <c r="U3545" s="54" t="str">
        <f t="shared" si="166"/>
        <v>NA</v>
      </c>
      <c r="V3545" s="24">
        <f t="shared" si="167"/>
        <v>-980461</v>
      </c>
      <c r="W3545">
        <v>6.2</v>
      </c>
    </row>
    <row r="3546" spans="17:23" x14ac:dyDescent="0.3">
      <c r="Q3546" t="s">
        <v>12895</v>
      </c>
      <c r="R3546">
        <v>1500000</v>
      </c>
      <c r="S3546">
        <v>100358</v>
      </c>
      <c r="T3546">
        <f t="shared" si="168"/>
        <v>-1399642</v>
      </c>
      <c r="U3546" s="54" t="str">
        <f t="shared" si="166"/>
        <v>NA</v>
      </c>
      <c r="V3546" s="24">
        <f t="shared" si="167"/>
        <v>-1399642</v>
      </c>
      <c r="W3546">
        <v>3.3</v>
      </c>
    </row>
    <row r="3547" spans="17:23" x14ac:dyDescent="0.3">
      <c r="Q3547" t="s">
        <v>12900</v>
      </c>
      <c r="R3547">
        <v>1250000</v>
      </c>
      <c r="S3547">
        <v>19100000</v>
      </c>
      <c r="T3547">
        <f t="shared" si="168"/>
        <v>17850000</v>
      </c>
      <c r="U3547" s="54">
        <f t="shared" si="166"/>
        <v>17850000</v>
      </c>
      <c r="V3547" s="24" t="str">
        <f t="shared" si="167"/>
        <v>NA</v>
      </c>
      <c r="W3547">
        <v>6.1</v>
      </c>
    </row>
    <row r="3548" spans="17:23" x14ac:dyDescent="0.3">
      <c r="Q3548" t="s">
        <v>12905</v>
      </c>
      <c r="R3548">
        <v>427000</v>
      </c>
      <c r="S3548">
        <v>2833383</v>
      </c>
      <c r="T3548">
        <f t="shared" si="168"/>
        <v>2406383</v>
      </c>
      <c r="U3548" s="54">
        <f t="shared" si="166"/>
        <v>2406383</v>
      </c>
      <c r="V3548" s="24" t="str">
        <f t="shared" si="167"/>
        <v>NA</v>
      </c>
      <c r="W3548">
        <v>5.7</v>
      </c>
    </row>
    <row r="3549" spans="17:23" x14ac:dyDescent="0.3">
      <c r="Q3549" t="s">
        <v>12910</v>
      </c>
      <c r="R3549">
        <v>1200000</v>
      </c>
      <c r="S3549">
        <v>24741700</v>
      </c>
      <c r="T3549">
        <f t="shared" si="168"/>
        <v>23541700</v>
      </c>
      <c r="U3549" s="54">
        <f t="shared" si="166"/>
        <v>23541700</v>
      </c>
      <c r="V3549" s="24" t="str">
        <f t="shared" si="167"/>
        <v>NA</v>
      </c>
      <c r="W3549">
        <v>7.2</v>
      </c>
    </row>
    <row r="3550" spans="17:23" x14ac:dyDescent="0.3">
      <c r="Q3550" t="s">
        <v>12913</v>
      </c>
      <c r="R3550">
        <v>1200000</v>
      </c>
      <c r="S3550">
        <v>55153403</v>
      </c>
      <c r="T3550">
        <f t="shared" si="168"/>
        <v>53953403</v>
      </c>
      <c r="U3550" s="54">
        <f t="shared" si="166"/>
        <v>53953403</v>
      </c>
      <c r="V3550" s="24" t="str">
        <f t="shared" si="167"/>
        <v>NA</v>
      </c>
      <c r="W3550">
        <v>7.7</v>
      </c>
    </row>
    <row r="3551" spans="17:23" x14ac:dyDescent="0.3">
      <c r="Q3551" t="s">
        <v>12915</v>
      </c>
      <c r="R3551">
        <v>1200000</v>
      </c>
      <c r="S3551">
        <v>18488314</v>
      </c>
      <c r="T3551">
        <f t="shared" si="168"/>
        <v>17288314</v>
      </c>
      <c r="U3551" s="54">
        <f t="shared" si="166"/>
        <v>17288314</v>
      </c>
      <c r="V3551" s="24" t="str">
        <f t="shared" si="167"/>
        <v>NA</v>
      </c>
      <c r="W3551">
        <v>7.1</v>
      </c>
    </row>
    <row r="3552" spans="17:23" x14ac:dyDescent="0.3">
      <c r="Q3552" t="s">
        <v>12917</v>
      </c>
      <c r="R3552">
        <v>1300000</v>
      </c>
      <c r="S3552">
        <v>11278</v>
      </c>
      <c r="T3552">
        <f t="shared" si="168"/>
        <v>-1288722</v>
      </c>
      <c r="U3552" s="54" t="str">
        <f t="shared" si="166"/>
        <v>NA</v>
      </c>
      <c r="V3552" s="24">
        <f t="shared" si="167"/>
        <v>-1288722</v>
      </c>
      <c r="W3552">
        <v>7</v>
      </c>
    </row>
    <row r="3553" spans="17:23" x14ac:dyDescent="0.3">
      <c r="Q3553" t="s">
        <v>12923</v>
      </c>
      <c r="R3553">
        <v>7000000</v>
      </c>
      <c r="S3553">
        <v>13876974</v>
      </c>
      <c r="T3553">
        <f t="shared" si="168"/>
        <v>6876974</v>
      </c>
      <c r="U3553" s="54">
        <f t="shared" si="166"/>
        <v>6876974</v>
      </c>
      <c r="V3553" s="24" t="str">
        <f t="shared" si="167"/>
        <v>NA</v>
      </c>
      <c r="W3553">
        <v>7.4</v>
      </c>
    </row>
    <row r="3554" spans="17:23" x14ac:dyDescent="0.3">
      <c r="Q3554" t="s">
        <v>12927</v>
      </c>
      <c r="R3554">
        <v>1200000</v>
      </c>
      <c r="S3554">
        <v>9180275</v>
      </c>
      <c r="T3554">
        <f t="shared" si="168"/>
        <v>7980275</v>
      </c>
      <c r="U3554" s="54">
        <f t="shared" si="166"/>
        <v>7980275</v>
      </c>
      <c r="V3554" s="24" t="str">
        <f t="shared" si="167"/>
        <v>NA</v>
      </c>
      <c r="W3554">
        <v>7.7</v>
      </c>
    </row>
    <row r="3555" spans="17:23" x14ac:dyDescent="0.3">
      <c r="Q3555" t="s">
        <v>12929</v>
      </c>
      <c r="R3555">
        <v>1200000</v>
      </c>
      <c r="S3555">
        <v>2199853</v>
      </c>
      <c r="T3555">
        <f t="shared" si="168"/>
        <v>999853</v>
      </c>
      <c r="U3555" s="54">
        <f t="shared" si="166"/>
        <v>999853</v>
      </c>
      <c r="V3555" s="24" t="str">
        <f t="shared" si="167"/>
        <v>NA</v>
      </c>
      <c r="W3555">
        <v>6.6</v>
      </c>
    </row>
    <row r="3556" spans="17:23" x14ac:dyDescent="0.3">
      <c r="Q3556" t="s">
        <v>12932</v>
      </c>
      <c r="R3556">
        <v>1200000</v>
      </c>
      <c r="S3556">
        <v>2859955</v>
      </c>
      <c r="T3556">
        <f t="shared" si="168"/>
        <v>1659955</v>
      </c>
      <c r="U3556" s="54">
        <f t="shared" si="166"/>
        <v>1659955</v>
      </c>
      <c r="V3556" s="24" t="str">
        <f t="shared" si="167"/>
        <v>NA</v>
      </c>
      <c r="W3556">
        <v>6</v>
      </c>
    </row>
    <row r="3557" spans="17:23" x14ac:dyDescent="0.3">
      <c r="Q3557" t="s">
        <v>12935</v>
      </c>
      <c r="R3557">
        <v>1200000</v>
      </c>
      <c r="S3557">
        <v>2812029</v>
      </c>
      <c r="T3557">
        <f t="shared" si="168"/>
        <v>1612029</v>
      </c>
      <c r="U3557" s="54">
        <f t="shared" si="166"/>
        <v>1612029</v>
      </c>
      <c r="V3557" s="24" t="str">
        <f t="shared" si="167"/>
        <v>NA</v>
      </c>
      <c r="W3557">
        <v>8.4</v>
      </c>
    </row>
    <row r="3558" spans="17:23" x14ac:dyDescent="0.3">
      <c r="Q3558" t="s">
        <v>12937</v>
      </c>
      <c r="R3558">
        <v>1200000</v>
      </c>
      <c r="S3558">
        <v>6100000</v>
      </c>
      <c r="T3558">
        <f t="shared" si="168"/>
        <v>4900000</v>
      </c>
      <c r="U3558" s="54">
        <f t="shared" si="166"/>
        <v>4900000</v>
      </c>
      <c r="V3558" s="24" t="str">
        <f t="shared" si="167"/>
        <v>NA</v>
      </c>
      <c r="W3558">
        <v>8.9</v>
      </c>
    </row>
    <row r="3559" spans="17:23" x14ac:dyDescent="0.3">
      <c r="Q3559" t="s">
        <v>12941</v>
      </c>
      <c r="R3559">
        <v>4000000</v>
      </c>
      <c r="S3559">
        <v>375723</v>
      </c>
      <c r="T3559">
        <f t="shared" si="168"/>
        <v>-3624277</v>
      </c>
      <c r="U3559" s="54" t="str">
        <f t="shared" si="166"/>
        <v>NA</v>
      </c>
      <c r="V3559" s="24">
        <f t="shared" si="167"/>
        <v>-3624277</v>
      </c>
      <c r="W3559">
        <v>7.9</v>
      </c>
    </row>
    <row r="3560" spans="17:23" x14ac:dyDescent="0.3">
      <c r="Q3560" t="s">
        <v>12947</v>
      </c>
      <c r="R3560">
        <v>1200000</v>
      </c>
      <c r="S3560">
        <v>594904</v>
      </c>
      <c r="T3560">
        <f t="shared" si="168"/>
        <v>-605096</v>
      </c>
      <c r="U3560" s="54" t="str">
        <f t="shared" si="166"/>
        <v>NA</v>
      </c>
      <c r="V3560" s="24">
        <f t="shared" si="167"/>
        <v>-605096</v>
      </c>
      <c r="W3560">
        <v>6</v>
      </c>
    </row>
    <row r="3561" spans="17:23" x14ac:dyDescent="0.3">
      <c r="Q3561" t="s">
        <v>12952</v>
      </c>
      <c r="R3561">
        <v>1200000</v>
      </c>
      <c r="S3561">
        <v>58936</v>
      </c>
      <c r="T3561">
        <f t="shared" si="168"/>
        <v>-1141064</v>
      </c>
      <c r="U3561" s="54" t="str">
        <f t="shared" si="166"/>
        <v>NA</v>
      </c>
      <c r="V3561" s="24">
        <f t="shared" si="167"/>
        <v>-1141064</v>
      </c>
      <c r="W3561">
        <v>6.1</v>
      </c>
    </row>
    <row r="3562" spans="17:23" x14ac:dyDescent="0.3">
      <c r="Q3562" t="s">
        <v>12958</v>
      </c>
      <c r="R3562">
        <v>1200000</v>
      </c>
      <c r="S3562">
        <v>24784</v>
      </c>
      <c r="T3562">
        <f t="shared" si="168"/>
        <v>-1175216</v>
      </c>
      <c r="U3562" s="54" t="str">
        <f t="shared" si="166"/>
        <v>NA</v>
      </c>
      <c r="V3562" s="24">
        <f t="shared" si="167"/>
        <v>-1175216</v>
      </c>
      <c r="W3562">
        <v>7.4</v>
      </c>
    </row>
    <row r="3563" spans="17:23" x14ac:dyDescent="0.3">
      <c r="Q3563" t="s">
        <v>12961</v>
      </c>
      <c r="R3563">
        <v>1200000</v>
      </c>
      <c r="S3563">
        <v>7826</v>
      </c>
      <c r="T3563">
        <f t="shared" si="168"/>
        <v>-1192174</v>
      </c>
      <c r="U3563" s="54" t="str">
        <f t="shared" si="166"/>
        <v>NA</v>
      </c>
      <c r="V3563" s="24">
        <f t="shared" si="167"/>
        <v>-1192174</v>
      </c>
      <c r="W3563">
        <v>6.2</v>
      </c>
    </row>
    <row r="3564" spans="17:23" x14ac:dyDescent="0.3">
      <c r="Q3564" t="s">
        <v>12964</v>
      </c>
      <c r="R3564">
        <v>1200000</v>
      </c>
      <c r="S3564">
        <v>3830</v>
      </c>
      <c r="T3564">
        <f t="shared" si="168"/>
        <v>-1196170</v>
      </c>
      <c r="U3564" s="54" t="str">
        <f t="shared" si="166"/>
        <v>NA</v>
      </c>
      <c r="V3564" s="24">
        <f t="shared" si="167"/>
        <v>-1196170</v>
      </c>
      <c r="W3564">
        <v>7.2</v>
      </c>
    </row>
    <row r="3565" spans="17:23" x14ac:dyDescent="0.3">
      <c r="Q3565" t="s">
        <v>12970</v>
      </c>
      <c r="R3565">
        <v>2600000</v>
      </c>
      <c r="S3565">
        <v>2850263</v>
      </c>
      <c r="T3565">
        <f t="shared" si="168"/>
        <v>250263</v>
      </c>
      <c r="U3565" s="54">
        <f t="shared" si="166"/>
        <v>250263</v>
      </c>
      <c r="V3565" s="24" t="str">
        <f t="shared" si="167"/>
        <v>NA</v>
      </c>
      <c r="W3565">
        <v>6.2</v>
      </c>
    </row>
    <row r="3566" spans="17:23" x14ac:dyDescent="0.3">
      <c r="Q3566" t="s">
        <v>12973</v>
      </c>
      <c r="R3566">
        <v>3000000</v>
      </c>
      <c r="S3566">
        <v>16101109</v>
      </c>
      <c r="T3566">
        <f t="shared" si="168"/>
        <v>13101109</v>
      </c>
      <c r="U3566" s="54">
        <f t="shared" si="166"/>
        <v>13101109</v>
      </c>
      <c r="V3566" s="24" t="str">
        <f t="shared" si="167"/>
        <v>NA</v>
      </c>
      <c r="W3566">
        <v>6.8</v>
      </c>
    </row>
    <row r="3567" spans="17:23" x14ac:dyDescent="0.3">
      <c r="Q3567" t="s">
        <v>12976</v>
      </c>
      <c r="R3567">
        <v>695393</v>
      </c>
      <c r="S3567">
        <v>6013</v>
      </c>
      <c r="T3567">
        <f t="shared" si="168"/>
        <v>-689380</v>
      </c>
      <c r="U3567" s="54" t="str">
        <f t="shared" si="166"/>
        <v>NA</v>
      </c>
      <c r="V3567" s="24">
        <f t="shared" si="167"/>
        <v>-689380</v>
      </c>
      <c r="W3567">
        <v>7.7</v>
      </c>
    </row>
    <row r="3568" spans="17:23" x14ac:dyDescent="0.3">
      <c r="Q3568" t="s">
        <v>12979</v>
      </c>
      <c r="R3568">
        <v>1100000</v>
      </c>
      <c r="S3568">
        <v>1400000</v>
      </c>
      <c r="T3568">
        <f t="shared" si="168"/>
        <v>300000</v>
      </c>
      <c r="U3568" s="54">
        <f t="shared" si="166"/>
        <v>300000</v>
      </c>
      <c r="V3568" s="24" t="str">
        <f t="shared" si="167"/>
        <v>NA</v>
      </c>
      <c r="W3568">
        <v>5.9</v>
      </c>
    </row>
    <row r="3569" spans="17:23" x14ac:dyDescent="0.3">
      <c r="Q3569" t="s">
        <v>12983</v>
      </c>
      <c r="R3569">
        <v>1600000</v>
      </c>
      <c r="S3569">
        <v>39659</v>
      </c>
      <c r="T3569">
        <f t="shared" si="168"/>
        <v>-1560341</v>
      </c>
      <c r="U3569" s="54" t="str">
        <f t="shared" si="166"/>
        <v>NA</v>
      </c>
      <c r="V3569" s="24">
        <f t="shared" si="167"/>
        <v>-1560341</v>
      </c>
      <c r="W3569">
        <v>7</v>
      </c>
    </row>
    <row r="3570" spans="17:23" x14ac:dyDescent="0.3">
      <c r="Q3570" t="s">
        <v>12989</v>
      </c>
      <c r="R3570">
        <v>1100000</v>
      </c>
      <c r="S3570">
        <v>56129</v>
      </c>
      <c r="T3570">
        <f t="shared" si="168"/>
        <v>-1043871</v>
      </c>
      <c r="U3570" s="54" t="str">
        <f t="shared" si="166"/>
        <v>NA</v>
      </c>
      <c r="V3570" s="24">
        <f t="shared" si="167"/>
        <v>-1043871</v>
      </c>
      <c r="W3570">
        <v>6.1</v>
      </c>
    </row>
    <row r="3571" spans="17:23" x14ac:dyDescent="0.3">
      <c r="Q3571" t="s">
        <v>12994</v>
      </c>
      <c r="R3571">
        <v>1100000</v>
      </c>
      <c r="S3571">
        <v>4105123</v>
      </c>
      <c r="T3571">
        <f t="shared" si="168"/>
        <v>3005123</v>
      </c>
      <c r="U3571" s="54">
        <f t="shared" si="166"/>
        <v>3005123</v>
      </c>
      <c r="V3571" s="24" t="str">
        <f t="shared" si="167"/>
        <v>NA</v>
      </c>
      <c r="W3571">
        <v>7.6</v>
      </c>
    </row>
    <row r="3572" spans="17:23" x14ac:dyDescent="0.3">
      <c r="Q3572" t="s">
        <v>13002</v>
      </c>
      <c r="R3572">
        <v>960000</v>
      </c>
      <c r="S3572">
        <v>117235247</v>
      </c>
      <c r="T3572">
        <f t="shared" si="168"/>
        <v>116275247</v>
      </c>
      <c r="U3572" s="54">
        <f t="shared" si="166"/>
        <v>116275247</v>
      </c>
      <c r="V3572" s="24" t="str">
        <f t="shared" si="167"/>
        <v>NA</v>
      </c>
      <c r="W3572">
        <v>8.1</v>
      </c>
    </row>
    <row r="3573" spans="17:23" x14ac:dyDescent="0.3">
      <c r="Q3573" t="s">
        <v>13005</v>
      </c>
      <c r="R3573">
        <v>1000000</v>
      </c>
      <c r="S3573">
        <v>31537320</v>
      </c>
      <c r="T3573">
        <f t="shared" si="168"/>
        <v>30537320</v>
      </c>
      <c r="U3573" s="54">
        <f t="shared" si="166"/>
        <v>30537320</v>
      </c>
      <c r="V3573" s="24" t="str">
        <f t="shared" si="167"/>
        <v>NA</v>
      </c>
      <c r="W3573">
        <v>5.7</v>
      </c>
    </row>
    <row r="3574" spans="17:23" x14ac:dyDescent="0.3">
      <c r="Q3574" t="s">
        <v>13010</v>
      </c>
      <c r="R3574">
        <v>1000000</v>
      </c>
      <c r="S3574">
        <v>17986000</v>
      </c>
      <c r="T3574">
        <f t="shared" si="168"/>
        <v>16986000</v>
      </c>
      <c r="U3574" s="54">
        <f t="shared" si="166"/>
        <v>16986000</v>
      </c>
      <c r="V3574" s="24" t="str">
        <f t="shared" si="167"/>
        <v>NA</v>
      </c>
      <c r="W3574">
        <v>6.6</v>
      </c>
    </row>
    <row r="3575" spans="17:23" x14ac:dyDescent="0.3">
      <c r="Q3575" t="s">
        <v>13012</v>
      </c>
      <c r="R3575">
        <v>1100000</v>
      </c>
      <c r="S3575">
        <v>16067035</v>
      </c>
      <c r="T3575">
        <f t="shared" si="168"/>
        <v>14967035</v>
      </c>
      <c r="U3575" s="54">
        <f t="shared" si="166"/>
        <v>14967035</v>
      </c>
      <c r="V3575" s="24" t="str">
        <f t="shared" si="167"/>
        <v>NA</v>
      </c>
      <c r="W3575">
        <v>7.3</v>
      </c>
    </row>
    <row r="3576" spans="17:23" x14ac:dyDescent="0.3">
      <c r="Q3576" t="s">
        <v>13016</v>
      </c>
      <c r="R3576">
        <v>1000000</v>
      </c>
      <c r="S3576">
        <v>18112929</v>
      </c>
      <c r="T3576">
        <f t="shared" si="168"/>
        <v>17112929</v>
      </c>
      <c r="U3576" s="54">
        <f t="shared" si="166"/>
        <v>17112929</v>
      </c>
      <c r="V3576" s="24" t="str">
        <f t="shared" si="167"/>
        <v>NA</v>
      </c>
      <c r="W3576">
        <v>5</v>
      </c>
    </row>
    <row r="3577" spans="17:23" x14ac:dyDescent="0.3">
      <c r="Q3577" t="s">
        <v>13019</v>
      </c>
      <c r="R3577">
        <v>1000000</v>
      </c>
      <c r="S3577">
        <v>14564027</v>
      </c>
      <c r="T3577">
        <f t="shared" si="168"/>
        <v>13564027</v>
      </c>
      <c r="U3577" s="54">
        <f t="shared" si="166"/>
        <v>13564027</v>
      </c>
      <c r="V3577" s="24" t="str">
        <f t="shared" si="167"/>
        <v>NA</v>
      </c>
      <c r="W3577">
        <v>7</v>
      </c>
    </row>
    <row r="3578" spans="17:23" x14ac:dyDescent="0.3">
      <c r="Q3578" t="s">
        <v>13025</v>
      </c>
      <c r="R3578">
        <v>5000000</v>
      </c>
      <c r="S3578">
        <v>20773070</v>
      </c>
      <c r="T3578">
        <f t="shared" si="168"/>
        <v>15773070</v>
      </c>
      <c r="U3578" s="54">
        <f t="shared" si="166"/>
        <v>15773070</v>
      </c>
      <c r="V3578" s="24" t="str">
        <f t="shared" si="167"/>
        <v>NA</v>
      </c>
      <c r="W3578">
        <v>3.4</v>
      </c>
    </row>
    <row r="3579" spans="17:23" x14ac:dyDescent="0.3">
      <c r="Q3579" t="s">
        <v>13031</v>
      </c>
      <c r="R3579">
        <v>1000000</v>
      </c>
      <c r="S3579">
        <v>10042266</v>
      </c>
      <c r="T3579">
        <f t="shared" si="168"/>
        <v>9042266</v>
      </c>
      <c r="U3579" s="54">
        <f t="shared" si="166"/>
        <v>9042266</v>
      </c>
      <c r="V3579" s="24" t="str">
        <f t="shared" si="167"/>
        <v>NA</v>
      </c>
      <c r="W3579">
        <v>5.9</v>
      </c>
    </row>
    <row r="3580" spans="17:23" x14ac:dyDescent="0.3">
      <c r="Q3580" t="s">
        <v>13033</v>
      </c>
      <c r="R3580">
        <v>1000000000</v>
      </c>
      <c r="S3580">
        <v>10037390</v>
      </c>
      <c r="T3580">
        <f t="shared" si="168"/>
        <v>-989962610</v>
      </c>
      <c r="U3580" s="54" t="str">
        <f t="shared" si="166"/>
        <v>NA</v>
      </c>
      <c r="V3580" s="24">
        <f t="shared" si="167"/>
        <v>-989962610</v>
      </c>
      <c r="W3580">
        <v>6</v>
      </c>
    </row>
    <row r="3581" spans="17:23" x14ac:dyDescent="0.3">
      <c r="Q3581" t="s">
        <v>13039</v>
      </c>
      <c r="R3581">
        <v>3500000</v>
      </c>
      <c r="S3581">
        <v>9701559</v>
      </c>
      <c r="T3581">
        <f t="shared" si="168"/>
        <v>6201559</v>
      </c>
      <c r="U3581" s="54">
        <f t="shared" si="166"/>
        <v>6201559</v>
      </c>
      <c r="V3581" s="24" t="str">
        <f t="shared" si="167"/>
        <v>NA</v>
      </c>
      <c r="W3581">
        <v>7.4</v>
      </c>
    </row>
    <row r="3582" spans="17:23" x14ac:dyDescent="0.3">
      <c r="Q3582" t="s">
        <v>13041</v>
      </c>
      <c r="R3582">
        <v>1000000</v>
      </c>
      <c r="S3582">
        <v>9013113</v>
      </c>
      <c r="T3582">
        <f t="shared" si="168"/>
        <v>8013113</v>
      </c>
      <c r="U3582" s="54">
        <f t="shared" si="166"/>
        <v>8013113</v>
      </c>
      <c r="V3582" s="24" t="str">
        <f t="shared" si="167"/>
        <v>NA</v>
      </c>
      <c r="W3582">
        <v>7.4</v>
      </c>
    </row>
    <row r="3583" spans="17:23" x14ac:dyDescent="0.3">
      <c r="Q3583" t="s">
        <v>13045</v>
      </c>
      <c r="R3583">
        <v>1000000</v>
      </c>
      <c r="S3583">
        <v>53245055</v>
      </c>
      <c r="T3583">
        <f t="shared" si="168"/>
        <v>52245055</v>
      </c>
      <c r="U3583" s="54">
        <f t="shared" si="166"/>
        <v>52245055</v>
      </c>
      <c r="V3583" s="24" t="str">
        <f t="shared" si="167"/>
        <v>NA</v>
      </c>
      <c r="W3583">
        <v>4.2</v>
      </c>
    </row>
    <row r="3584" spans="17:23" x14ac:dyDescent="0.3">
      <c r="Q3584" t="s">
        <v>13049</v>
      </c>
      <c r="R3584">
        <v>900000</v>
      </c>
      <c r="S3584">
        <v>9000000</v>
      </c>
      <c r="T3584">
        <f t="shared" si="168"/>
        <v>8100000</v>
      </c>
      <c r="U3584" s="54">
        <f t="shared" si="166"/>
        <v>8100000</v>
      </c>
      <c r="V3584" s="24" t="str">
        <f t="shared" si="167"/>
        <v>NA</v>
      </c>
      <c r="W3584">
        <v>6.2</v>
      </c>
    </row>
    <row r="3585" spans="17:23" x14ac:dyDescent="0.3">
      <c r="Q3585" t="s">
        <v>13054</v>
      </c>
      <c r="R3585">
        <v>6000000</v>
      </c>
      <c r="S3585">
        <v>7186670</v>
      </c>
      <c r="T3585">
        <f t="shared" si="168"/>
        <v>1186670</v>
      </c>
      <c r="U3585" s="54">
        <f t="shared" si="166"/>
        <v>1186670</v>
      </c>
      <c r="V3585" s="24" t="str">
        <f t="shared" si="167"/>
        <v>NA</v>
      </c>
      <c r="W3585">
        <v>5.4</v>
      </c>
    </row>
    <row r="3586" spans="17:23" x14ac:dyDescent="0.3">
      <c r="Q3586" t="s">
        <v>13057</v>
      </c>
      <c r="R3586">
        <v>1000000</v>
      </c>
      <c r="S3586">
        <v>5997134</v>
      </c>
      <c r="T3586">
        <f t="shared" si="168"/>
        <v>4997134</v>
      </c>
      <c r="U3586" s="54">
        <f t="shared" si="166"/>
        <v>4997134</v>
      </c>
      <c r="V3586" s="24" t="str">
        <f t="shared" si="167"/>
        <v>NA</v>
      </c>
      <c r="W3586">
        <v>7.2</v>
      </c>
    </row>
    <row r="3587" spans="17:23" x14ac:dyDescent="0.3">
      <c r="Q3587" t="s">
        <v>13061</v>
      </c>
      <c r="R3587">
        <v>1000000</v>
      </c>
      <c r="S3587">
        <v>3386698</v>
      </c>
      <c r="T3587">
        <f t="shared" si="168"/>
        <v>2386698</v>
      </c>
      <c r="U3587" s="54">
        <f t="shared" ref="U3587:U3650" si="169">IF(T3587&gt;0,T3587,"NA")</f>
        <v>2386698</v>
      </c>
      <c r="V3587" s="24" t="str">
        <f t="shared" ref="V3587:V3650" si="170">IF(T3587&lt;0,T3587,"NA")</f>
        <v>NA</v>
      </c>
      <c r="W3587">
        <v>6.7</v>
      </c>
    </row>
    <row r="3588" spans="17:23" x14ac:dyDescent="0.3">
      <c r="Q3588" t="s">
        <v>13063</v>
      </c>
      <c r="R3588">
        <v>1000000</v>
      </c>
      <c r="S3588">
        <v>2508841</v>
      </c>
      <c r="T3588">
        <f t="shared" ref="T3588:T3651" si="171">S3588-R3588</f>
        <v>1508841</v>
      </c>
      <c r="U3588" s="54">
        <f t="shared" si="169"/>
        <v>1508841</v>
      </c>
      <c r="V3588" s="24" t="str">
        <f t="shared" si="170"/>
        <v>NA</v>
      </c>
      <c r="W3588">
        <v>7.2</v>
      </c>
    </row>
    <row r="3589" spans="17:23" x14ac:dyDescent="0.3">
      <c r="Q3589" t="s">
        <v>13068</v>
      </c>
      <c r="R3589">
        <v>1000000</v>
      </c>
      <c r="S3589">
        <v>4946250</v>
      </c>
      <c r="T3589">
        <f t="shared" si="171"/>
        <v>3946250</v>
      </c>
      <c r="U3589" s="54">
        <f t="shared" si="169"/>
        <v>3946250</v>
      </c>
      <c r="V3589" s="24" t="str">
        <f t="shared" si="170"/>
        <v>NA</v>
      </c>
      <c r="W3589">
        <v>7.4</v>
      </c>
    </row>
    <row r="3590" spans="17:23" x14ac:dyDescent="0.3">
      <c r="Q3590" t="s">
        <v>13073</v>
      </c>
      <c r="R3590">
        <v>1000000</v>
      </c>
      <c r="S3590">
        <v>1950218</v>
      </c>
      <c r="T3590">
        <f t="shared" si="171"/>
        <v>950218</v>
      </c>
      <c r="U3590" s="54">
        <f t="shared" si="169"/>
        <v>950218</v>
      </c>
      <c r="V3590" s="24" t="str">
        <f t="shared" si="170"/>
        <v>NA</v>
      </c>
      <c r="W3590">
        <v>5.6</v>
      </c>
    </row>
    <row r="3591" spans="17:23" x14ac:dyDescent="0.3">
      <c r="Q3591" t="s">
        <v>13077</v>
      </c>
      <c r="R3591">
        <v>1000000</v>
      </c>
      <c r="S3591">
        <v>1277257</v>
      </c>
      <c r="T3591">
        <f t="shared" si="171"/>
        <v>277257</v>
      </c>
      <c r="U3591" s="54">
        <f t="shared" si="169"/>
        <v>277257</v>
      </c>
      <c r="V3591" s="24" t="str">
        <f t="shared" si="170"/>
        <v>NA</v>
      </c>
      <c r="W3591">
        <v>6.8</v>
      </c>
    </row>
    <row r="3592" spans="17:23" x14ac:dyDescent="0.3">
      <c r="Q3592" t="s">
        <v>13079</v>
      </c>
      <c r="R3592">
        <v>1000000</v>
      </c>
      <c r="S3592">
        <v>1677838</v>
      </c>
      <c r="T3592">
        <f t="shared" si="171"/>
        <v>677838</v>
      </c>
      <c r="U3592" s="54">
        <f t="shared" si="169"/>
        <v>677838</v>
      </c>
      <c r="V3592" s="24" t="str">
        <f t="shared" si="170"/>
        <v>NA</v>
      </c>
      <c r="W3592">
        <v>7.7</v>
      </c>
    </row>
    <row r="3593" spans="17:23" x14ac:dyDescent="0.3">
      <c r="Q3593" t="s">
        <v>13084</v>
      </c>
      <c r="R3593">
        <v>1000000</v>
      </c>
      <c r="S3593">
        <v>1744858</v>
      </c>
      <c r="T3593">
        <f t="shared" si="171"/>
        <v>744858</v>
      </c>
      <c r="U3593" s="54">
        <f t="shared" si="169"/>
        <v>744858</v>
      </c>
      <c r="V3593" s="24" t="str">
        <f t="shared" si="170"/>
        <v>NA</v>
      </c>
      <c r="W3593">
        <v>7</v>
      </c>
    </row>
    <row r="3594" spans="17:23" x14ac:dyDescent="0.3">
      <c r="Q3594" t="s">
        <v>13087</v>
      </c>
      <c r="R3594">
        <v>1000000</v>
      </c>
      <c r="S3594">
        <v>982214</v>
      </c>
      <c r="T3594">
        <f t="shared" si="171"/>
        <v>-17786</v>
      </c>
      <c r="U3594" s="54" t="str">
        <f t="shared" si="169"/>
        <v>NA</v>
      </c>
      <c r="V3594" s="24">
        <f t="shared" si="170"/>
        <v>-17786</v>
      </c>
      <c r="W3594">
        <v>7.2</v>
      </c>
    </row>
    <row r="3595" spans="17:23" x14ac:dyDescent="0.3">
      <c r="Q3595" t="s">
        <v>13092</v>
      </c>
      <c r="R3595">
        <v>1000000</v>
      </c>
      <c r="S3595">
        <v>798341</v>
      </c>
      <c r="T3595">
        <f t="shared" si="171"/>
        <v>-201659</v>
      </c>
      <c r="U3595" s="54" t="str">
        <f t="shared" si="169"/>
        <v>NA</v>
      </c>
      <c r="V3595" s="24">
        <f t="shared" si="170"/>
        <v>-201659</v>
      </c>
      <c r="W3595">
        <v>7.2</v>
      </c>
    </row>
    <row r="3596" spans="17:23" x14ac:dyDescent="0.3">
      <c r="Q3596" t="s">
        <v>13097</v>
      </c>
      <c r="R3596">
        <v>1000000</v>
      </c>
      <c r="S3596">
        <v>610991</v>
      </c>
      <c r="T3596">
        <f t="shared" si="171"/>
        <v>-389009</v>
      </c>
      <c r="U3596" s="54" t="str">
        <f t="shared" si="169"/>
        <v>NA</v>
      </c>
      <c r="V3596" s="24">
        <f t="shared" si="170"/>
        <v>-389009</v>
      </c>
      <c r="W3596">
        <v>6.2</v>
      </c>
    </row>
    <row r="3597" spans="17:23" x14ac:dyDescent="0.3">
      <c r="Q3597" t="s">
        <v>13103</v>
      </c>
      <c r="R3597">
        <v>1000000</v>
      </c>
      <c r="S3597">
        <v>582024</v>
      </c>
      <c r="T3597">
        <f t="shared" si="171"/>
        <v>-417976</v>
      </c>
      <c r="U3597" s="54" t="str">
        <f t="shared" si="169"/>
        <v>NA</v>
      </c>
      <c r="V3597" s="24">
        <f t="shared" si="170"/>
        <v>-417976</v>
      </c>
      <c r="W3597">
        <v>6.2</v>
      </c>
    </row>
    <row r="3598" spans="17:23" x14ac:dyDescent="0.3">
      <c r="Q3598" t="s">
        <v>13107</v>
      </c>
      <c r="R3598">
        <v>2500000</v>
      </c>
      <c r="S3598">
        <v>548712</v>
      </c>
      <c r="T3598">
        <f t="shared" si="171"/>
        <v>-1951288</v>
      </c>
      <c r="U3598" s="54" t="str">
        <f t="shared" si="169"/>
        <v>NA</v>
      </c>
      <c r="V3598" s="24">
        <f t="shared" si="170"/>
        <v>-1951288</v>
      </c>
      <c r="W3598">
        <v>6.9</v>
      </c>
    </row>
    <row r="3599" spans="17:23" x14ac:dyDescent="0.3">
      <c r="Q3599" t="s">
        <v>13109</v>
      </c>
      <c r="R3599">
        <v>1000000</v>
      </c>
      <c r="S3599">
        <v>464655</v>
      </c>
      <c r="T3599">
        <f t="shared" si="171"/>
        <v>-535345</v>
      </c>
      <c r="U3599" s="54" t="str">
        <f t="shared" si="169"/>
        <v>NA</v>
      </c>
      <c r="V3599" s="24">
        <f t="shared" si="170"/>
        <v>-535345</v>
      </c>
      <c r="W3599">
        <v>7</v>
      </c>
    </row>
    <row r="3600" spans="17:23" x14ac:dyDescent="0.3">
      <c r="Q3600" t="s">
        <v>13112</v>
      </c>
      <c r="R3600">
        <v>1000000</v>
      </c>
      <c r="S3600">
        <v>464126</v>
      </c>
      <c r="T3600">
        <f t="shared" si="171"/>
        <v>-535874</v>
      </c>
      <c r="U3600" s="54" t="str">
        <f t="shared" si="169"/>
        <v>NA</v>
      </c>
      <c r="V3600" s="24">
        <f t="shared" si="170"/>
        <v>-535874</v>
      </c>
      <c r="W3600">
        <v>6.7</v>
      </c>
    </row>
    <row r="3601" spans="17:23" x14ac:dyDescent="0.3">
      <c r="Q3601" t="s">
        <v>13115</v>
      </c>
      <c r="R3601">
        <v>1000000</v>
      </c>
      <c r="S3601">
        <v>428535</v>
      </c>
      <c r="T3601">
        <f t="shared" si="171"/>
        <v>-571465</v>
      </c>
      <c r="U3601" s="54" t="str">
        <f t="shared" si="169"/>
        <v>NA</v>
      </c>
      <c r="V3601" s="24">
        <f t="shared" si="170"/>
        <v>-571465</v>
      </c>
      <c r="W3601">
        <v>3.6</v>
      </c>
    </row>
    <row r="3602" spans="17:23" x14ac:dyDescent="0.3">
      <c r="Q3602" t="s">
        <v>13118</v>
      </c>
      <c r="R3602">
        <v>1000000</v>
      </c>
      <c r="S3602">
        <v>104077</v>
      </c>
      <c r="T3602">
        <f t="shared" si="171"/>
        <v>-895923</v>
      </c>
      <c r="U3602" s="54" t="str">
        <f t="shared" si="169"/>
        <v>NA</v>
      </c>
      <c r="V3602" s="24">
        <f t="shared" si="170"/>
        <v>-895923</v>
      </c>
      <c r="W3602">
        <v>7.4</v>
      </c>
    </row>
    <row r="3603" spans="17:23" x14ac:dyDescent="0.3">
      <c r="Q3603" t="s">
        <v>13121</v>
      </c>
      <c r="R3603">
        <v>1000000</v>
      </c>
      <c r="S3603">
        <v>279282</v>
      </c>
      <c r="T3603">
        <f t="shared" si="171"/>
        <v>-720718</v>
      </c>
      <c r="U3603" s="54" t="str">
        <f t="shared" si="169"/>
        <v>NA</v>
      </c>
      <c r="V3603" s="24">
        <f t="shared" si="170"/>
        <v>-720718</v>
      </c>
      <c r="W3603">
        <v>6.1</v>
      </c>
    </row>
    <row r="3604" spans="17:23" x14ac:dyDescent="0.3">
      <c r="Q3604" t="s">
        <v>13124</v>
      </c>
      <c r="R3604">
        <v>1000000</v>
      </c>
      <c r="S3604">
        <v>484221</v>
      </c>
      <c r="T3604">
        <f t="shared" si="171"/>
        <v>-515779</v>
      </c>
      <c r="U3604" s="54" t="str">
        <f t="shared" si="169"/>
        <v>NA</v>
      </c>
      <c r="V3604" s="24">
        <f t="shared" si="170"/>
        <v>-515779</v>
      </c>
      <c r="W3604">
        <v>8.1999999999999993</v>
      </c>
    </row>
    <row r="3605" spans="17:23" x14ac:dyDescent="0.3">
      <c r="Q3605" t="s">
        <v>13130</v>
      </c>
      <c r="R3605">
        <v>1000000</v>
      </c>
      <c r="S3605">
        <v>274661</v>
      </c>
      <c r="T3605">
        <f t="shared" si="171"/>
        <v>-725339</v>
      </c>
      <c r="U3605" s="54" t="str">
        <f t="shared" si="169"/>
        <v>NA</v>
      </c>
      <c r="V3605" s="24">
        <f t="shared" si="170"/>
        <v>-725339</v>
      </c>
      <c r="W3605">
        <v>7.7</v>
      </c>
    </row>
    <row r="3606" spans="17:23" x14ac:dyDescent="0.3">
      <c r="Q3606" t="s">
        <v>13134</v>
      </c>
      <c r="R3606">
        <v>1000000</v>
      </c>
      <c r="S3606">
        <v>144431</v>
      </c>
      <c r="T3606">
        <f t="shared" si="171"/>
        <v>-855569</v>
      </c>
      <c r="U3606" s="54" t="str">
        <f t="shared" si="169"/>
        <v>NA</v>
      </c>
      <c r="V3606" s="24">
        <f t="shared" si="170"/>
        <v>-855569</v>
      </c>
      <c r="W3606">
        <v>7.3</v>
      </c>
    </row>
    <row r="3607" spans="17:23" x14ac:dyDescent="0.3">
      <c r="Q3607" t="s">
        <v>13140</v>
      </c>
      <c r="R3607">
        <v>1000000</v>
      </c>
      <c r="S3607">
        <v>287761</v>
      </c>
      <c r="T3607">
        <f t="shared" si="171"/>
        <v>-712239</v>
      </c>
      <c r="U3607" s="54" t="str">
        <f t="shared" si="169"/>
        <v>NA</v>
      </c>
      <c r="V3607" s="24">
        <f t="shared" si="170"/>
        <v>-712239</v>
      </c>
      <c r="W3607">
        <v>7.6</v>
      </c>
    </row>
    <row r="3608" spans="17:23" x14ac:dyDescent="0.3">
      <c r="Q3608" t="s">
        <v>13146</v>
      </c>
      <c r="R3608">
        <v>1000000</v>
      </c>
      <c r="S3608">
        <v>100240</v>
      </c>
      <c r="T3608">
        <f t="shared" si="171"/>
        <v>-899760</v>
      </c>
      <c r="U3608" s="54" t="str">
        <f t="shared" si="169"/>
        <v>NA</v>
      </c>
      <c r="V3608" s="24">
        <f t="shared" si="170"/>
        <v>-899760</v>
      </c>
      <c r="W3608">
        <v>6.8</v>
      </c>
    </row>
    <row r="3609" spans="17:23" x14ac:dyDescent="0.3">
      <c r="Q3609" t="s">
        <v>13151</v>
      </c>
      <c r="R3609">
        <v>1000000</v>
      </c>
      <c r="S3609">
        <v>96734</v>
      </c>
      <c r="T3609">
        <f t="shared" si="171"/>
        <v>-903266</v>
      </c>
      <c r="U3609" s="54" t="str">
        <f t="shared" si="169"/>
        <v>NA</v>
      </c>
      <c r="V3609" s="24">
        <f t="shared" si="170"/>
        <v>-903266</v>
      </c>
      <c r="W3609">
        <v>5.6</v>
      </c>
    </row>
    <row r="3610" spans="17:23" x14ac:dyDescent="0.3">
      <c r="Q3610" t="s">
        <v>13156</v>
      </c>
      <c r="R3610">
        <v>1500000</v>
      </c>
      <c r="S3610">
        <v>49000</v>
      </c>
      <c r="T3610">
        <f t="shared" si="171"/>
        <v>-1451000</v>
      </c>
      <c r="U3610" s="54" t="str">
        <f t="shared" si="169"/>
        <v>NA</v>
      </c>
      <c r="V3610" s="24">
        <f t="shared" si="170"/>
        <v>-1451000</v>
      </c>
      <c r="W3610">
        <v>4.8</v>
      </c>
    </row>
    <row r="3611" spans="17:23" x14ac:dyDescent="0.3">
      <c r="Q3611" t="s">
        <v>13162</v>
      </c>
      <c r="R3611">
        <v>900000</v>
      </c>
      <c r="S3611">
        <v>100659</v>
      </c>
      <c r="T3611">
        <f t="shared" si="171"/>
        <v>-799341</v>
      </c>
      <c r="U3611" s="54" t="str">
        <f t="shared" si="169"/>
        <v>NA</v>
      </c>
      <c r="V3611" s="24">
        <f t="shared" si="170"/>
        <v>-799341</v>
      </c>
      <c r="W3611">
        <v>6.4</v>
      </c>
    </row>
    <row r="3612" spans="17:23" x14ac:dyDescent="0.3">
      <c r="Q3612" t="s">
        <v>13166</v>
      </c>
      <c r="R3612">
        <v>500000</v>
      </c>
      <c r="S3612">
        <v>48430</v>
      </c>
      <c r="T3612">
        <f t="shared" si="171"/>
        <v>-451570</v>
      </c>
      <c r="U3612" s="54" t="str">
        <f t="shared" si="169"/>
        <v>NA</v>
      </c>
      <c r="V3612" s="24">
        <f t="shared" si="170"/>
        <v>-451570</v>
      </c>
      <c r="W3612">
        <v>6.8</v>
      </c>
    </row>
    <row r="3613" spans="17:23" x14ac:dyDescent="0.3">
      <c r="Q3613" t="s">
        <v>13169</v>
      </c>
      <c r="R3613">
        <v>1000000</v>
      </c>
      <c r="S3613">
        <v>21210</v>
      </c>
      <c r="T3613">
        <f t="shared" si="171"/>
        <v>-978790</v>
      </c>
      <c r="U3613" s="54" t="str">
        <f t="shared" si="169"/>
        <v>NA</v>
      </c>
      <c r="V3613" s="24">
        <f t="shared" si="170"/>
        <v>-978790</v>
      </c>
      <c r="W3613">
        <v>6.1</v>
      </c>
    </row>
    <row r="3614" spans="17:23" x14ac:dyDescent="0.3">
      <c r="Q3614" t="s">
        <v>13171</v>
      </c>
      <c r="R3614">
        <v>1000000</v>
      </c>
      <c r="S3614">
        <v>12996</v>
      </c>
      <c r="T3614">
        <f t="shared" si="171"/>
        <v>-987004</v>
      </c>
      <c r="U3614" s="54" t="str">
        <f t="shared" si="169"/>
        <v>NA</v>
      </c>
      <c r="V3614" s="24">
        <f t="shared" si="170"/>
        <v>-987004</v>
      </c>
      <c r="W3614">
        <v>6</v>
      </c>
    </row>
    <row r="3615" spans="17:23" x14ac:dyDescent="0.3">
      <c r="Q3615" t="s">
        <v>13173</v>
      </c>
      <c r="R3615">
        <v>1000000</v>
      </c>
      <c r="S3615">
        <v>10018</v>
      </c>
      <c r="T3615">
        <f t="shared" si="171"/>
        <v>-989982</v>
      </c>
      <c r="U3615" s="54" t="str">
        <f t="shared" si="169"/>
        <v>NA</v>
      </c>
      <c r="V3615" s="24">
        <f t="shared" si="170"/>
        <v>-989982</v>
      </c>
      <c r="W3615">
        <v>6.1</v>
      </c>
    </row>
    <row r="3616" spans="17:23" x14ac:dyDescent="0.3">
      <c r="Q3616" t="s">
        <v>13178</v>
      </c>
      <c r="R3616">
        <v>1000000</v>
      </c>
      <c r="S3616">
        <v>62480</v>
      </c>
      <c r="T3616">
        <f t="shared" si="171"/>
        <v>-937520</v>
      </c>
      <c r="U3616" s="54" t="str">
        <f t="shared" si="169"/>
        <v>NA</v>
      </c>
      <c r="V3616" s="24">
        <f t="shared" si="170"/>
        <v>-937520</v>
      </c>
      <c r="W3616">
        <v>5.5</v>
      </c>
    </row>
    <row r="3617" spans="17:23" x14ac:dyDescent="0.3">
      <c r="Q3617" t="s">
        <v>13183</v>
      </c>
      <c r="R3617">
        <v>1000000</v>
      </c>
      <c r="S3617">
        <v>6387</v>
      </c>
      <c r="T3617">
        <f t="shared" si="171"/>
        <v>-993613</v>
      </c>
      <c r="U3617" s="54" t="str">
        <f t="shared" si="169"/>
        <v>NA</v>
      </c>
      <c r="V3617" s="24">
        <f t="shared" si="170"/>
        <v>-993613</v>
      </c>
      <c r="W3617">
        <v>6.9</v>
      </c>
    </row>
    <row r="3618" spans="17:23" x14ac:dyDescent="0.3">
      <c r="Q3618" t="s">
        <v>13188</v>
      </c>
      <c r="R3618">
        <v>1000000</v>
      </c>
      <c r="S3618">
        <v>721</v>
      </c>
      <c r="T3618">
        <f t="shared" si="171"/>
        <v>-999279</v>
      </c>
      <c r="U3618" s="54" t="str">
        <f t="shared" si="169"/>
        <v>NA</v>
      </c>
      <c r="V3618" s="24">
        <f t="shared" si="170"/>
        <v>-999279</v>
      </c>
      <c r="W3618">
        <v>4.0999999999999996</v>
      </c>
    </row>
    <row r="3619" spans="17:23" x14ac:dyDescent="0.3">
      <c r="Q3619" t="s">
        <v>13192</v>
      </c>
      <c r="R3619">
        <v>1500000</v>
      </c>
      <c r="S3619">
        <v>703</v>
      </c>
      <c r="T3619">
        <f t="shared" si="171"/>
        <v>-1499297</v>
      </c>
      <c r="U3619" s="54" t="str">
        <f t="shared" si="169"/>
        <v>NA</v>
      </c>
      <c r="V3619" s="24">
        <f t="shared" si="170"/>
        <v>-1499297</v>
      </c>
      <c r="W3619">
        <v>5.4</v>
      </c>
    </row>
    <row r="3620" spans="17:23" x14ac:dyDescent="0.3">
      <c r="Q3620" t="s">
        <v>13195</v>
      </c>
      <c r="R3620">
        <v>910000</v>
      </c>
      <c r="S3620">
        <v>9600000</v>
      </c>
      <c r="T3620">
        <f t="shared" si="171"/>
        <v>8690000</v>
      </c>
      <c r="U3620" s="54">
        <f t="shared" si="169"/>
        <v>8690000</v>
      </c>
      <c r="V3620" s="24" t="str">
        <f t="shared" si="170"/>
        <v>NA</v>
      </c>
      <c r="W3620">
        <v>8.1999999999999993</v>
      </c>
    </row>
    <row r="3621" spans="17:23" x14ac:dyDescent="0.3">
      <c r="Q3621" t="s">
        <v>13199</v>
      </c>
      <c r="R3621">
        <v>930000</v>
      </c>
      <c r="S3621">
        <v>20186</v>
      </c>
      <c r="T3621">
        <f t="shared" si="171"/>
        <v>-909814</v>
      </c>
      <c r="U3621" s="54" t="str">
        <f t="shared" si="169"/>
        <v>NA</v>
      </c>
      <c r="V3621" s="24">
        <f t="shared" si="170"/>
        <v>-909814</v>
      </c>
      <c r="W3621">
        <v>5.7</v>
      </c>
    </row>
    <row r="3622" spans="17:23" x14ac:dyDescent="0.3">
      <c r="Q3622" t="s">
        <v>13203</v>
      </c>
      <c r="R3622">
        <v>590000</v>
      </c>
      <c r="S3622">
        <v>1185783</v>
      </c>
      <c r="T3622">
        <f t="shared" si="171"/>
        <v>595783</v>
      </c>
      <c r="U3622" s="54">
        <f t="shared" si="169"/>
        <v>595783</v>
      </c>
      <c r="V3622" s="24" t="str">
        <f t="shared" si="170"/>
        <v>NA</v>
      </c>
      <c r="W3622">
        <v>7.9</v>
      </c>
    </row>
    <row r="3623" spans="17:23" x14ac:dyDescent="0.3">
      <c r="Q3623" t="s">
        <v>13210</v>
      </c>
      <c r="R3623">
        <v>950000</v>
      </c>
      <c r="S3623">
        <v>1007962</v>
      </c>
      <c r="T3623">
        <f t="shared" si="171"/>
        <v>57962</v>
      </c>
      <c r="U3623" s="54">
        <f t="shared" si="169"/>
        <v>57962</v>
      </c>
      <c r="V3623" s="24" t="str">
        <f t="shared" si="170"/>
        <v>NA</v>
      </c>
      <c r="W3623">
        <v>7.1</v>
      </c>
    </row>
    <row r="3624" spans="17:23" x14ac:dyDescent="0.3">
      <c r="Q3624" t="s">
        <v>13215</v>
      </c>
      <c r="R3624">
        <v>900000</v>
      </c>
      <c r="S3624">
        <v>381186</v>
      </c>
      <c r="T3624">
        <f t="shared" si="171"/>
        <v>-518814</v>
      </c>
      <c r="U3624" s="54" t="str">
        <f t="shared" si="169"/>
        <v>NA</v>
      </c>
      <c r="V3624" s="24">
        <f t="shared" si="170"/>
        <v>-518814</v>
      </c>
      <c r="W3624">
        <v>6.4</v>
      </c>
    </row>
    <row r="3625" spans="17:23" x14ac:dyDescent="0.3">
      <c r="Q3625" t="s">
        <v>13217</v>
      </c>
      <c r="R3625">
        <v>900000</v>
      </c>
      <c r="S3625">
        <v>16097842</v>
      </c>
      <c r="T3625">
        <f t="shared" si="171"/>
        <v>15197842</v>
      </c>
      <c r="U3625" s="54">
        <f t="shared" si="169"/>
        <v>15197842</v>
      </c>
      <c r="V3625" s="24" t="str">
        <f t="shared" si="170"/>
        <v>NA</v>
      </c>
      <c r="W3625">
        <v>7.5</v>
      </c>
    </row>
    <row r="3626" spans="17:23" x14ac:dyDescent="0.3">
      <c r="Q3626" t="s">
        <v>13221</v>
      </c>
      <c r="R3626">
        <v>900000</v>
      </c>
      <c r="S3626">
        <v>6643</v>
      </c>
      <c r="T3626">
        <f t="shared" si="171"/>
        <v>-893357</v>
      </c>
      <c r="U3626" s="54" t="str">
        <f t="shared" si="169"/>
        <v>NA</v>
      </c>
      <c r="V3626" s="24">
        <f t="shared" si="170"/>
        <v>-893357</v>
      </c>
      <c r="W3626">
        <v>6.4</v>
      </c>
    </row>
    <row r="3627" spans="17:23" x14ac:dyDescent="0.3">
      <c r="Q3627" t="s">
        <v>13224</v>
      </c>
      <c r="R3627">
        <v>850000</v>
      </c>
      <c r="S3627">
        <v>442638</v>
      </c>
      <c r="T3627">
        <f t="shared" si="171"/>
        <v>-407362</v>
      </c>
      <c r="U3627" s="54" t="str">
        <f t="shared" si="169"/>
        <v>NA</v>
      </c>
      <c r="V3627" s="24">
        <f t="shared" si="170"/>
        <v>-407362</v>
      </c>
      <c r="W3627">
        <v>7.3</v>
      </c>
    </row>
    <row r="3628" spans="17:23" x14ac:dyDescent="0.3">
      <c r="Q3628" t="s">
        <v>13227</v>
      </c>
      <c r="R3628">
        <v>850000</v>
      </c>
      <c r="S3628">
        <v>819939</v>
      </c>
      <c r="T3628">
        <f t="shared" si="171"/>
        <v>-30061</v>
      </c>
      <c r="U3628" s="54" t="str">
        <f t="shared" si="169"/>
        <v>NA</v>
      </c>
      <c r="V3628" s="24">
        <f t="shared" si="170"/>
        <v>-30061</v>
      </c>
      <c r="W3628">
        <v>7.2</v>
      </c>
    </row>
    <row r="3629" spans="17:23" x14ac:dyDescent="0.3">
      <c r="Q3629" t="s">
        <v>13230</v>
      </c>
      <c r="R3629">
        <v>850000</v>
      </c>
      <c r="S3629">
        <v>1243961</v>
      </c>
      <c r="T3629">
        <f t="shared" si="171"/>
        <v>393961</v>
      </c>
      <c r="U3629" s="54">
        <f t="shared" si="169"/>
        <v>393961</v>
      </c>
      <c r="V3629" s="24" t="str">
        <f t="shared" si="170"/>
        <v>NA</v>
      </c>
      <c r="W3629">
        <v>6</v>
      </c>
    </row>
    <row r="3630" spans="17:23" x14ac:dyDescent="0.3">
      <c r="Q3630" t="s">
        <v>13233</v>
      </c>
      <c r="R3630">
        <v>825000</v>
      </c>
      <c r="S3630">
        <v>15278</v>
      </c>
      <c r="T3630">
        <f t="shared" si="171"/>
        <v>-809722</v>
      </c>
      <c r="U3630" s="54" t="str">
        <f t="shared" si="169"/>
        <v>NA</v>
      </c>
      <c r="V3630" s="24">
        <f t="shared" si="170"/>
        <v>-809722</v>
      </c>
      <c r="W3630">
        <v>5.6</v>
      </c>
    </row>
    <row r="3631" spans="17:23" x14ac:dyDescent="0.3">
      <c r="Q3631" t="s">
        <v>13239</v>
      </c>
      <c r="R3631">
        <v>500000</v>
      </c>
      <c r="S3631">
        <v>7098492</v>
      </c>
      <c r="T3631">
        <f t="shared" si="171"/>
        <v>6598492</v>
      </c>
      <c r="U3631" s="54">
        <f t="shared" si="169"/>
        <v>6598492</v>
      </c>
      <c r="V3631" s="24" t="str">
        <f t="shared" si="170"/>
        <v>NA</v>
      </c>
      <c r="W3631">
        <v>8.4</v>
      </c>
    </row>
    <row r="3632" spans="17:23" x14ac:dyDescent="0.3">
      <c r="Q3632" t="s">
        <v>13246</v>
      </c>
      <c r="R3632">
        <v>800000</v>
      </c>
      <c r="S3632">
        <v>4771000</v>
      </c>
      <c r="T3632">
        <f t="shared" si="171"/>
        <v>3971000</v>
      </c>
      <c r="U3632" s="54">
        <f t="shared" si="169"/>
        <v>3971000</v>
      </c>
      <c r="V3632" s="24" t="str">
        <f t="shared" si="170"/>
        <v>NA</v>
      </c>
      <c r="W3632">
        <v>7.5</v>
      </c>
    </row>
    <row r="3633" spans="17:23" x14ac:dyDescent="0.3">
      <c r="Q3633" t="s">
        <v>13250</v>
      </c>
      <c r="R3633">
        <v>800000</v>
      </c>
      <c r="S3633">
        <v>1001437</v>
      </c>
      <c r="T3633">
        <f t="shared" si="171"/>
        <v>201437</v>
      </c>
      <c r="U3633" s="54">
        <f t="shared" si="169"/>
        <v>201437</v>
      </c>
      <c r="V3633" s="24" t="str">
        <f t="shared" si="170"/>
        <v>NA</v>
      </c>
      <c r="W3633">
        <v>7.2</v>
      </c>
    </row>
    <row r="3634" spans="17:23" x14ac:dyDescent="0.3">
      <c r="Q3634" t="s">
        <v>13254</v>
      </c>
      <c r="R3634">
        <v>800000</v>
      </c>
      <c r="S3634">
        <v>2073984</v>
      </c>
      <c r="T3634">
        <f t="shared" si="171"/>
        <v>1273984</v>
      </c>
      <c r="U3634" s="54">
        <f t="shared" si="169"/>
        <v>1273984</v>
      </c>
      <c r="V3634" s="24" t="str">
        <f t="shared" si="170"/>
        <v>NA</v>
      </c>
      <c r="W3634">
        <v>7.2</v>
      </c>
    </row>
    <row r="3635" spans="17:23" x14ac:dyDescent="0.3">
      <c r="Q3635" t="s">
        <v>13258</v>
      </c>
      <c r="R3635">
        <v>800000</v>
      </c>
      <c r="S3635">
        <v>144583</v>
      </c>
      <c r="T3635">
        <f t="shared" si="171"/>
        <v>-655417</v>
      </c>
      <c r="U3635" s="54" t="str">
        <f t="shared" si="169"/>
        <v>NA</v>
      </c>
      <c r="V3635" s="24">
        <f t="shared" si="170"/>
        <v>-655417</v>
      </c>
      <c r="W3635">
        <v>6.5</v>
      </c>
    </row>
    <row r="3636" spans="17:23" x14ac:dyDescent="0.3">
      <c r="Q3636" t="s">
        <v>13260</v>
      </c>
      <c r="R3636">
        <v>600000</v>
      </c>
      <c r="S3636">
        <v>35688</v>
      </c>
      <c r="T3636">
        <f t="shared" si="171"/>
        <v>-564312</v>
      </c>
      <c r="U3636" s="54" t="str">
        <f t="shared" si="169"/>
        <v>NA</v>
      </c>
      <c r="V3636" s="24">
        <f t="shared" si="170"/>
        <v>-564312</v>
      </c>
      <c r="W3636">
        <v>5.0999999999999996</v>
      </c>
    </row>
    <row r="3637" spans="17:23" x14ac:dyDescent="0.3">
      <c r="Q3637" t="s">
        <v>13265</v>
      </c>
      <c r="R3637">
        <v>800000</v>
      </c>
      <c r="S3637">
        <v>41709</v>
      </c>
      <c r="T3637">
        <f t="shared" si="171"/>
        <v>-758291</v>
      </c>
      <c r="U3637" s="54" t="str">
        <f t="shared" si="169"/>
        <v>NA</v>
      </c>
      <c r="V3637" s="24">
        <f t="shared" si="170"/>
        <v>-758291</v>
      </c>
      <c r="W3637">
        <v>6.4</v>
      </c>
    </row>
    <row r="3638" spans="17:23" x14ac:dyDescent="0.3">
      <c r="Q3638" t="s">
        <v>13270</v>
      </c>
      <c r="R3638">
        <v>780000</v>
      </c>
      <c r="S3638">
        <v>1310270</v>
      </c>
      <c r="T3638">
        <f t="shared" si="171"/>
        <v>530270</v>
      </c>
      <c r="U3638" s="54">
        <f t="shared" si="169"/>
        <v>530270</v>
      </c>
      <c r="V3638" s="24" t="str">
        <f t="shared" si="170"/>
        <v>NA</v>
      </c>
      <c r="W3638">
        <v>6.8</v>
      </c>
    </row>
    <row r="3639" spans="17:23" x14ac:dyDescent="0.3">
      <c r="Q3639" t="s">
        <v>13274</v>
      </c>
      <c r="R3639">
        <v>777000</v>
      </c>
      <c r="S3639">
        <v>115000000</v>
      </c>
      <c r="T3639">
        <f t="shared" si="171"/>
        <v>114223000</v>
      </c>
      <c r="U3639" s="54">
        <f t="shared" si="169"/>
        <v>114223000</v>
      </c>
      <c r="V3639" s="24" t="str">
        <f t="shared" si="170"/>
        <v>NA</v>
      </c>
      <c r="W3639">
        <v>7.5</v>
      </c>
    </row>
    <row r="3640" spans="17:23" x14ac:dyDescent="0.3">
      <c r="Q3640" t="s">
        <v>13277</v>
      </c>
      <c r="R3640">
        <v>750000</v>
      </c>
      <c r="S3640">
        <v>5518918</v>
      </c>
      <c r="T3640">
        <f t="shared" si="171"/>
        <v>4768918</v>
      </c>
      <c r="U3640" s="54">
        <f t="shared" si="169"/>
        <v>4768918</v>
      </c>
      <c r="V3640" s="24" t="str">
        <f t="shared" si="170"/>
        <v>NA</v>
      </c>
      <c r="W3640">
        <v>6.9</v>
      </c>
    </row>
    <row r="3641" spans="17:23" x14ac:dyDescent="0.3">
      <c r="Q3641" t="s">
        <v>13280</v>
      </c>
      <c r="R3641">
        <v>750000</v>
      </c>
      <c r="S3641">
        <v>4007792</v>
      </c>
      <c r="T3641">
        <f t="shared" si="171"/>
        <v>3257792</v>
      </c>
      <c r="U3641" s="54">
        <f t="shared" si="169"/>
        <v>3257792</v>
      </c>
      <c r="V3641" s="24" t="str">
        <f t="shared" si="170"/>
        <v>NA</v>
      </c>
      <c r="W3641">
        <v>7</v>
      </c>
    </row>
    <row r="3642" spans="17:23" x14ac:dyDescent="0.3">
      <c r="Q3642" t="s">
        <v>13282</v>
      </c>
      <c r="R3642">
        <v>500000</v>
      </c>
      <c r="S3642">
        <v>26297</v>
      </c>
      <c r="T3642">
        <f t="shared" si="171"/>
        <v>-473703</v>
      </c>
      <c r="U3642" s="54" t="str">
        <f t="shared" si="169"/>
        <v>NA</v>
      </c>
      <c r="V3642" s="24">
        <f t="shared" si="170"/>
        <v>-473703</v>
      </c>
      <c r="W3642">
        <v>6.3</v>
      </c>
    </row>
    <row r="3643" spans="17:23" x14ac:dyDescent="0.3">
      <c r="Q3643" t="s">
        <v>13285</v>
      </c>
      <c r="R3643">
        <v>750000</v>
      </c>
      <c r="S3643">
        <v>77501</v>
      </c>
      <c r="T3643">
        <f t="shared" si="171"/>
        <v>-672499</v>
      </c>
      <c r="U3643" s="54" t="str">
        <f t="shared" si="169"/>
        <v>NA</v>
      </c>
      <c r="V3643" s="24">
        <f t="shared" si="170"/>
        <v>-672499</v>
      </c>
      <c r="W3643">
        <v>5.5</v>
      </c>
    </row>
    <row r="3644" spans="17:23" x14ac:dyDescent="0.3">
      <c r="Q3644" t="s">
        <v>13289</v>
      </c>
      <c r="R3644">
        <v>750000</v>
      </c>
      <c r="S3644">
        <v>47329</v>
      </c>
      <c r="T3644">
        <f t="shared" si="171"/>
        <v>-702671</v>
      </c>
      <c r="U3644" s="54" t="str">
        <f t="shared" si="169"/>
        <v>NA</v>
      </c>
      <c r="V3644" s="24">
        <f t="shared" si="170"/>
        <v>-702671</v>
      </c>
      <c r="W3644">
        <v>6.6</v>
      </c>
    </row>
    <row r="3645" spans="17:23" x14ac:dyDescent="0.3">
      <c r="Q3645" t="s">
        <v>13294</v>
      </c>
      <c r="R3645">
        <v>900000</v>
      </c>
      <c r="S3645">
        <v>18378</v>
      </c>
      <c r="T3645">
        <f t="shared" si="171"/>
        <v>-881622</v>
      </c>
      <c r="U3645" s="54" t="str">
        <f t="shared" si="169"/>
        <v>NA</v>
      </c>
      <c r="V3645" s="24">
        <f t="shared" si="170"/>
        <v>-881622</v>
      </c>
      <c r="W3645">
        <v>5.2</v>
      </c>
    </row>
    <row r="3646" spans="17:23" x14ac:dyDescent="0.3">
      <c r="Q3646" t="s">
        <v>13298</v>
      </c>
      <c r="R3646">
        <v>700000</v>
      </c>
      <c r="S3646">
        <v>7830611</v>
      </c>
      <c r="T3646">
        <f t="shared" si="171"/>
        <v>7130611</v>
      </c>
      <c r="U3646" s="54">
        <f t="shared" si="169"/>
        <v>7130611</v>
      </c>
      <c r="V3646" s="24" t="str">
        <f t="shared" si="170"/>
        <v>NA</v>
      </c>
      <c r="W3646">
        <v>8.3000000000000007</v>
      </c>
    </row>
    <row r="3647" spans="17:23" x14ac:dyDescent="0.3">
      <c r="Q3647" t="s">
        <v>13303</v>
      </c>
      <c r="R3647">
        <v>700000</v>
      </c>
      <c r="S3647">
        <v>1141829</v>
      </c>
      <c r="T3647">
        <f t="shared" si="171"/>
        <v>441829</v>
      </c>
      <c r="U3647" s="54">
        <f t="shared" si="169"/>
        <v>441829</v>
      </c>
      <c r="V3647" s="24" t="str">
        <f t="shared" si="170"/>
        <v>NA</v>
      </c>
      <c r="W3647">
        <v>7.2</v>
      </c>
    </row>
    <row r="3648" spans="17:23" x14ac:dyDescent="0.3">
      <c r="Q3648" t="s">
        <v>13306</v>
      </c>
      <c r="R3648">
        <v>700000</v>
      </c>
      <c r="S3648">
        <v>2694973</v>
      </c>
      <c r="T3648">
        <f t="shared" si="171"/>
        <v>1994973</v>
      </c>
      <c r="U3648" s="54">
        <f t="shared" si="169"/>
        <v>1994973</v>
      </c>
      <c r="V3648" s="24" t="str">
        <f t="shared" si="170"/>
        <v>NA</v>
      </c>
      <c r="W3648">
        <v>7.2</v>
      </c>
    </row>
    <row r="3649" spans="17:23" x14ac:dyDescent="0.3">
      <c r="Q3649" t="s">
        <v>13310</v>
      </c>
      <c r="R3649">
        <v>700000</v>
      </c>
      <c r="S3649">
        <v>10508</v>
      </c>
      <c r="T3649">
        <f t="shared" si="171"/>
        <v>-689492</v>
      </c>
      <c r="U3649" s="54" t="str">
        <f t="shared" si="169"/>
        <v>NA</v>
      </c>
      <c r="V3649" s="24">
        <f t="shared" si="170"/>
        <v>-689492</v>
      </c>
      <c r="W3649">
        <v>6.5</v>
      </c>
    </row>
    <row r="3650" spans="17:23" x14ac:dyDescent="0.3">
      <c r="Q3650" t="s">
        <v>13315</v>
      </c>
      <c r="R3650">
        <v>650000</v>
      </c>
      <c r="S3650">
        <v>2301777</v>
      </c>
      <c r="T3650">
        <f t="shared" si="171"/>
        <v>1651777</v>
      </c>
      <c r="U3650" s="54">
        <f t="shared" si="169"/>
        <v>1651777</v>
      </c>
      <c r="V3650" s="24" t="str">
        <f t="shared" si="170"/>
        <v>NA</v>
      </c>
      <c r="W3650">
        <v>6.5</v>
      </c>
    </row>
    <row r="3651" spans="17:23" x14ac:dyDescent="0.3">
      <c r="Q3651" t="s">
        <v>13320</v>
      </c>
      <c r="R3651">
        <v>609000</v>
      </c>
      <c r="S3651">
        <v>3000000</v>
      </c>
      <c r="T3651">
        <f t="shared" si="171"/>
        <v>2391000</v>
      </c>
      <c r="U3651" s="54">
        <f t="shared" ref="U3651:U3714" si="172">IF(T3651&gt;0,T3651,"NA")</f>
        <v>2391000</v>
      </c>
      <c r="V3651" s="24" t="str">
        <f t="shared" ref="V3651:V3714" si="173">IF(T3651&lt;0,T3651,"NA")</f>
        <v>NA</v>
      </c>
      <c r="W3651">
        <v>7.8</v>
      </c>
    </row>
    <row r="3652" spans="17:23" x14ac:dyDescent="0.3">
      <c r="Q3652" t="s">
        <v>13326</v>
      </c>
      <c r="R3652">
        <v>60000</v>
      </c>
      <c r="S3652">
        <v>140530114</v>
      </c>
      <c r="T3652">
        <f t="shared" ref="T3652:T3715" si="174">S3652-R3652</f>
        <v>140470114</v>
      </c>
      <c r="U3652" s="54">
        <f t="shared" si="172"/>
        <v>140470114</v>
      </c>
      <c r="V3652" s="24" t="str">
        <f t="shared" si="173"/>
        <v>NA</v>
      </c>
      <c r="W3652">
        <v>6.4</v>
      </c>
    </row>
    <row r="3653" spans="17:23" x14ac:dyDescent="0.3">
      <c r="Q3653" t="s">
        <v>13332</v>
      </c>
      <c r="R3653">
        <v>600000</v>
      </c>
      <c r="S3653">
        <v>13300000</v>
      </c>
      <c r="T3653">
        <f t="shared" si="174"/>
        <v>12700000</v>
      </c>
      <c r="U3653" s="54">
        <f t="shared" si="172"/>
        <v>12700000</v>
      </c>
      <c r="V3653" s="24" t="str">
        <f t="shared" si="173"/>
        <v>NA</v>
      </c>
      <c r="W3653">
        <v>8.1</v>
      </c>
    </row>
    <row r="3654" spans="17:23" x14ac:dyDescent="0.3">
      <c r="Q3654" t="s">
        <v>13338</v>
      </c>
      <c r="R3654">
        <v>600000</v>
      </c>
      <c r="S3654">
        <v>171988</v>
      </c>
      <c r="T3654">
        <f t="shared" si="174"/>
        <v>-428012</v>
      </c>
      <c r="U3654" s="54" t="str">
        <f t="shared" si="172"/>
        <v>NA</v>
      </c>
      <c r="V3654" s="24">
        <f t="shared" si="173"/>
        <v>-428012</v>
      </c>
      <c r="W3654">
        <v>5.6</v>
      </c>
    </row>
    <row r="3655" spans="17:23" x14ac:dyDescent="0.3">
      <c r="Q3655" t="s">
        <v>13342</v>
      </c>
      <c r="R3655">
        <v>600000</v>
      </c>
      <c r="S3655">
        <v>23616</v>
      </c>
      <c r="T3655">
        <f t="shared" si="174"/>
        <v>-576384</v>
      </c>
      <c r="U3655" s="54" t="str">
        <f t="shared" si="172"/>
        <v>NA</v>
      </c>
      <c r="V3655" s="24">
        <f t="shared" si="173"/>
        <v>-576384</v>
      </c>
      <c r="W3655">
        <v>5.6</v>
      </c>
    </row>
    <row r="3656" spans="17:23" x14ac:dyDescent="0.3">
      <c r="Q3656" t="s">
        <v>13348</v>
      </c>
      <c r="R3656">
        <v>600000</v>
      </c>
      <c r="S3656">
        <v>13493</v>
      </c>
      <c r="T3656">
        <f t="shared" si="174"/>
        <v>-586507</v>
      </c>
      <c r="U3656" s="54" t="str">
        <f t="shared" si="172"/>
        <v>NA</v>
      </c>
      <c r="V3656" s="24">
        <f t="shared" si="173"/>
        <v>-586507</v>
      </c>
      <c r="W3656">
        <v>6.6</v>
      </c>
    </row>
    <row r="3657" spans="17:23" x14ac:dyDescent="0.3">
      <c r="Q3657" t="s">
        <v>13352</v>
      </c>
      <c r="R3657">
        <v>560000</v>
      </c>
      <c r="S3657">
        <v>515005</v>
      </c>
      <c r="T3657">
        <f t="shared" si="174"/>
        <v>-44995</v>
      </c>
      <c r="U3657" s="54" t="str">
        <f t="shared" si="172"/>
        <v>NA</v>
      </c>
      <c r="V3657" s="24">
        <f t="shared" si="173"/>
        <v>-44995</v>
      </c>
      <c r="W3657">
        <v>7.7</v>
      </c>
    </row>
    <row r="3658" spans="17:23" x14ac:dyDescent="0.3">
      <c r="Q3658" t="s">
        <v>13357</v>
      </c>
      <c r="R3658">
        <v>560000</v>
      </c>
      <c r="S3658">
        <v>2245</v>
      </c>
      <c r="T3658">
        <f t="shared" si="174"/>
        <v>-557755</v>
      </c>
      <c r="U3658" s="54" t="str">
        <f t="shared" si="172"/>
        <v>NA</v>
      </c>
      <c r="V3658" s="24">
        <f t="shared" si="173"/>
        <v>-557755</v>
      </c>
      <c r="W3658">
        <v>7.2</v>
      </c>
    </row>
    <row r="3659" spans="17:23" x14ac:dyDescent="0.3">
      <c r="Q3659" t="s">
        <v>13360</v>
      </c>
      <c r="R3659">
        <v>500000</v>
      </c>
      <c r="S3659">
        <v>33451479</v>
      </c>
      <c r="T3659">
        <f t="shared" si="174"/>
        <v>32951479</v>
      </c>
      <c r="U3659" s="54">
        <f t="shared" si="172"/>
        <v>32951479</v>
      </c>
      <c r="V3659" s="24" t="str">
        <f t="shared" si="173"/>
        <v>NA</v>
      </c>
      <c r="W3659">
        <v>6.5</v>
      </c>
    </row>
    <row r="3660" spans="17:23" x14ac:dyDescent="0.3">
      <c r="Q3660" t="s">
        <v>13365</v>
      </c>
      <c r="R3660">
        <v>500000</v>
      </c>
      <c r="S3660">
        <v>39552600</v>
      </c>
      <c r="T3660">
        <f t="shared" si="174"/>
        <v>39052600</v>
      </c>
      <c r="U3660" s="54">
        <f t="shared" si="172"/>
        <v>39052600</v>
      </c>
      <c r="V3660" s="24" t="str">
        <f t="shared" si="173"/>
        <v>NA</v>
      </c>
      <c r="W3660">
        <v>6.1</v>
      </c>
    </row>
    <row r="3661" spans="17:23" x14ac:dyDescent="0.3">
      <c r="Q3661" t="s">
        <v>13371</v>
      </c>
      <c r="R3661">
        <v>500000</v>
      </c>
      <c r="S3661">
        <v>30500882</v>
      </c>
      <c r="T3661">
        <f t="shared" si="174"/>
        <v>30000882</v>
      </c>
      <c r="U3661" s="54">
        <f t="shared" si="172"/>
        <v>30000882</v>
      </c>
      <c r="V3661" s="24" t="str">
        <f t="shared" si="173"/>
        <v>NA</v>
      </c>
      <c r="W3661">
        <v>5.7</v>
      </c>
    </row>
    <row r="3662" spans="17:23" x14ac:dyDescent="0.3">
      <c r="Q3662" t="s">
        <v>13376</v>
      </c>
      <c r="R3662">
        <v>500000</v>
      </c>
      <c r="S3662">
        <v>17000000</v>
      </c>
      <c r="T3662">
        <f t="shared" si="174"/>
        <v>16500000</v>
      </c>
      <c r="U3662" s="54">
        <f t="shared" si="172"/>
        <v>16500000</v>
      </c>
      <c r="V3662" s="24" t="str">
        <f t="shared" si="173"/>
        <v>NA</v>
      </c>
      <c r="W3662">
        <v>5.9</v>
      </c>
    </row>
    <row r="3663" spans="17:23" x14ac:dyDescent="0.3">
      <c r="Q3663" t="s">
        <v>13382</v>
      </c>
      <c r="R3663">
        <v>500000</v>
      </c>
      <c r="S3663">
        <v>5739376</v>
      </c>
      <c r="T3663">
        <f t="shared" si="174"/>
        <v>5239376</v>
      </c>
      <c r="U3663" s="54">
        <f t="shared" si="172"/>
        <v>5239376</v>
      </c>
      <c r="V3663" s="24" t="str">
        <f t="shared" si="173"/>
        <v>NA</v>
      </c>
      <c r="W3663">
        <v>7.7</v>
      </c>
    </row>
    <row r="3664" spans="17:23" x14ac:dyDescent="0.3">
      <c r="Q3664" t="s">
        <v>13384</v>
      </c>
      <c r="R3664">
        <v>1000000</v>
      </c>
      <c r="S3664">
        <v>3773863</v>
      </c>
      <c r="T3664">
        <f t="shared" si="174"/>
        <v>2773863</v>
      </c>
      <c r="U3664" s="54">
        <f t="shared" si="172"/>
        <v>2773863</v>
      </c>
      <c r="V3664" s="24" t="str">
        <f t="shared" si="173"/>
        <v>NA</v>
      </c>
      <c r="W3664">
        <v>7.1</v>
      </c>
    </row>
    <row r="3665" spans="17:23" x14ac:dyDescent="0.3">
      <c r="Q3665" t="s">
        <v>13388</v>
      </c>
      <c r="R3665">
        <v>500000</v>
      </c>
      <c r="S3665">
        <v>2047570</v>
      </c>
      <c r="T3665">
        <f t="shared" si="174"/>
        <v>1547570</v>
      </c>
      <c r="U3665" s="54">
        <f t="shared" si="172"/>
        <v>1547570</v>
      </c>
      <c r="V3665" s="24" t="str">
        <f t="shared" si="173"/>
        <v>NA</v>
      </c>
      <c r="W3665">
        <v>7.6</v>
      </c>
    </row>
    <row r="3666" spans="17:23" x14ac:dyDescent="0.3">
      <c r="Q3666" t="s">
        <v>13394</v>
      </c>
      <c r="R3666">
        <v>500000</v>
      </c>
      <c r="S3666">
        <v>1250798</v>
      </c>
      <c r="T3666">
        <f t="shared" si="174"/>
        <v>750798</v>
      </c>
      <c r="U3666" s="54">
        <f t="shared" si="172"/>
        <v>750798</v>
      </c>
      <c r="V3666" s="24" t="str">
        <f t="shared" si="173"/>
        <v>NA</v>
      </c>
      <c r="W3666">
        <v>6.4</v>
      </c>
    </row>
    <row r="3667" spans="17:23" x14ac:dyDescent="0.3">
      <c r="Q3667" t="s">
        <v>13399</v>
      </c>
      <c r="R3667">
        <v>46000</v>
      </c>
      <c r="S3667">
        <v>1127331</v>
      </c>
      <c r="T3667">
        <f t="shared" si="174"/>
        <v>1081331</v>
      </c>
      <c r="U3667" s="54">
        <f t="shared" si="172"/>
        <v>1081331</v>
      </c>
      <c r="V3667" s="24" t="str">
        <f t="shared" si="173"/>
        <v>NA</v>
      </c>
      <c r="W3667">
        <v>7.4</v>
      </c>
    </row>
    <row r="3668" spans="17:23" x14ac:dyDescent="0.3">
      <c r="Q3668" t="s">
        <v>13406</v>
      </c>
      <c r="R3668">
        <v>500000</v>
      </c>
      <c r="S3668">
        <v>906666</v>
      </c>
      <c r="T3668">
        <f t="shared" si="174"/>
        <v>406666</v>
      </c>
      <c r="U3668" s="54">
        <f t="shared" si="172"/>
        <v>406666</v>
      </c>
      <c r="V3668" s="24" t="str">
        <f t="shared" si="173"/>
        <v>NA</v>
      </c>
      <c r="W3668">
        <v>6.8</v>
      </c>
    </row>
    <row r="3669" spans="17:23" x14ac:dyDescent="0.3">
      <c r="Q3669" t="s">
        <v>13412</v>
      </c>
      <c r="R3669">
        <v>500000</v>
      </c>
      <c r="S3669">
        <v>1114943</v>
      </c>
      <c r="T3669">
        <f t="shared" si="174"/>
        <v>614943</v>
      </c>
      <c r="U3669" s="54">
        <f t="shared" si="172"/>
        <v>614943</v>
      </c>
      <c r="V3669" s="24" t="str">
        <f t="shared" si="173"/>
        <v>NA</v>
      </c>
      <c r="W3669">
        <v>6.5</v>
      </c>
    </row>
    <row r="3670" spans="17:23" x14ac:dyDescent="0.3">
      <c r="Q3670" t="s">
        <v>13417</v>
      </c>
      <c r="R3670">
        <v>500000</v>
      </c>
      <c r="S3670">
        <v>1111615</v>
      </c>
      <c r="T3670">
        <f t="shared" si="174"/>
        <v>611615</v>
      </c>
      <c r="U3670" s="54">
        <f t="shared" si="172"/>
        <v>611615</v>
      </c>
      <c r="V3670" s="24" t="str">
        <f t="shared" si="173"/>
        <v>NA</v>
      </c>
      <c r="W3670">
        <v>6</v>
      </c>
    </row>
    <row r="3671" spans="17:23" x14ac:dyDescent="0.3">
      <c r="Q3671" t="s">
        <v>13421</v>
      </c>
      <c r="R3671">
        <v>500000</v>
      </c>
      <c r="S3671">
        <v>985341</v>
      </c>
      <c r="T3671">
        <f t="shared" si="174"/>
        <v>485341</v>
      </c>
      <c r="U3671" s="54">
        <f t="shared" si="172"/>
        <v>485341</v>
      </c>
      <c r="V3671" s="24" t="str">
        <f t="shared" si="173"/>
        <v>NA</v>
      </c>
      <c r="W3671">
        <v>7.3</v>
      </c>
    </row>
    <row r="3672" spans="17:23" x14ac:dyDescent="0.3">
      <c r="Q3672" t="s">
        <v>13424</v>
      </c>
      <c r="R3672">
        <v>500000</v>
      </c>
      <c r="S3672">
        <v>603943</v>
      </c>
      <c r="T3672">
        <f t="shared" si="174"/>
        <v>103943</v>
      </c>
      <c r="U3672" s="54">
        <f t="shared" si="172"/>
        <v>103943</v>
      </c>
      <c r="V3672" s="24" t="str">
        <f t="shared" si="173"/>
        <v>NA</v>
      </c>
      <c r="W3672">
        <v>7.3</v>
      </c>
    </row>
    <row r="3673" spans="17:23" x14ac:dyDescent="0.3">
      <c r="Q3673" t="s">
        <v>13427</v>
      </c>
      <c r="R3673">
        <v>500000</v>
      </c>
      <c r="S3673">
        <v>334041</v>
      </c>
      <c r="T3673">
        <f t="shared" si="174"/>
        <v>-165959</v>
      </c>
      <c r="U3673" s="54" t="str">
        <f t="shared" si="172"/>
        <v>NA</v>
      </c>
      <c r="V3673" s="24">
        <f t="shared" si="173"/>
        <v>-165959</v>
      </c>
      <c r="W3673">
        <v>6.5</v>
      </c>
    </row>
    <row r="3674" spans="17:23" x14ac:dyDescent="0.3">
      <c r="Q3674" t="s">
        <v>13429</v>
      </c>
      <c r="R3674">
        <v>500000</v>
      </c>
      <c r="S3674">
        <v>295468</v>
      </c>
      <c r="T3674">
        <f t="shared" si="174"/>
        <v>-204532</v>
      </c>
      <c r="U3674" s="54" t="str">
        <f t="shared" si="172"/>
        <v>NA</v>
      </c>
      <c r="V3674" s="24">
        <f t="shared" si="173"/>
        <v>-204532</v>
      </c>
      <c r="W3674">
        <v>6</v>
      </c>
    </row>
    <row r="3675" spans="17:23" x14ac:dyDescent="0.3">
      <c r="Q3675" t="s">
        <v>13432</v>
      </c>
      <c r="R3675">
        <v>500000</v>
      </c>
      <c r="S3675">
        <v>243347</v>
      </c>
      <c r="T3675">
        <f t="shared" si="174"/>
        <v>-256653</v>
      </c>
      <c r="U3675" s="54" t="str">
        <f t="shared" si="172"/>
        <v>NA</v>
      </c>
      <c r="V3675" s="24">
        <f t="shared" si="173"/>
        <v>-256653</v>
      </c>
      <c r="W3675">
        <v>5.3</v>
      </c>
    </row>
    <row r="3676" spans="17:23" x14ac:dyDescent="0.3">
      <c r="Q3676" t="s">
        <v>13436</v>
      </c>
      <c r="R3676">
        <v>500000</v>
      </c>
      <c r="S3676">
        <v>154077</v>
      </c>
      <c r="T3676">
        <f t="shared" si="174"/>
        <v>-345923</v>
      </c>
      <c r="U3676" s="54" t="str">
        <f t="shared" si="172"/>
        <v>NA</v>
      </c>
      <c r="V3676" s="24">
        <f t="shared" si="173"/>
        <v>-345923</v>
      </c>
      <c r="W3676">
        <v>6.6</v>
      </c>
    </row>
    <row r="3677" spans="17:23" x14ac:dyDescent="0.3">
      <c r="Q3677" t="s">
        <v>13438</v>
      </c>
      <c r="R3677">
        <v>500000</v>
      </c>
      <c r="S3677">
        <v>151389</v>
      </c>
      <c r="T3677">
        <f t="shared" si="174"/>
        <v>-348611</v>
      </c>
      <c r="U3677" s="54" t="str">
        <f t="shared" si="172"/>
        <v>NA</v>
      </c>
      <c r="V3677" s="24">
        <f t="shared" si="173"/>
        <v>-348611</v>
      </c>
      <c r="W3677">
        <v>7.1</v>
      </c>
    </row>
    <row r="3678" spans="17:23" x14ac:dyDescent="0.3">
      <c r="Q3678" t="s">
        <v>13444</v>
      </c>
      <c r="R3678">
        <v>2000000</v>
      </c>
      <c r="S3678">
        <v>269061</v>
      </c>
      <c r="T3678">
        <f t="shared" si="174"/>
        <v>-1730939</v>
      </c>
      <c r="U3678" s="54" t="str">
        <f t="shared" si="172"/>
        <v>NA</v>
      </c>
      <c r="V3678" s="24">
        <f t="shared" si="173"/>
        <v>-1730939</v>
      </c>
      <c r="W3678">
        <v>8.6999999999999993</v>
      </c>
    </row>
    <row r="3679" spans="17:23" x14ac:dyDescent="0.3">
      <c r="Q3679" t="s">
        <v>13449</v>
      </c>
      <c r="R3679">
        <v>500000</v>
      </c>
      <c r="S3679">
        <v>133778</v>
      </c>
      <c r="T3679">
        <f t="shared" si="174"/>
        <v>-366222</v>
      </c>
      <c r="U3679" s="54" t="str">
        <f t="shared" si="172"/>
        <v>NA</v>
      </c>
      <c r="V3679" s="24">
        <f t="shared" si="173"/>
        <v>-366222</v>
      </c>
      <c r="W3679">
        <v>8.4</v>
      </c>
    </row>
    <row r="3680" spans="17:23" x14ac:dyDescent="0.3">
      <c r="Q3680" t="s">
        <v>13455</v>
      </c>
      <c r="R3680">
        <v>500000</v>
      </c>
      <c r="S3680">
        <v>52850</v>
      </c>
      <c r="T3680">
        <f t="shared" si="174"/>
        <v>-447150</v>
      </c>
      <c r="U3680" s="54" t="str">
        <f t="shared" si="172"/>
        <v>NA</v>
      </c>
      <c r="V3680" s="24">
        <f t="shared" si="173"/>
        <v>-447150</v>
      </c>
      <c r="W3680">
        <v>6.2</v>
      </c>
    </row>
    <row r="3681" spans="17:23" x14ac:dyDescent="0.3">
      <c r="Q3681" t="s">
        <v>13459</v>
      </c>
      <c r="R3681">
        <v>500000</v>
      </c>
      <c r="S3681">
        <v>98017</v>
      </c>
      <c r="T3681">
        <f t="shared" si="174"/>
        <v>-401983</v>
      </c>
      <c r="U3681" s="54" t="str">
        <f t="shared" si="172"/>
        <v>NA</v>
      </c>
      <c r="V3681" s="24">
        <f t="shared" si="173"/>
        <v>-401983</v>
      </c>
      <c r="W3681">
        <v>5.8</v>
      </c>
    </row>
    <row r="3682" spans="17:23" x14ac:dyDescent="0.3">
      <c r="Q3682" t="s">
        <v>13463</v>
      </c>
      <c r="R3682">
        <v>500000</v>
      </c>
      <c r="S3682">
        <v>31937</v>
      </c>
      <c r="T3682">
        <f t="shared" si="174"/>
        <v>-468063</v>
      </c>
      <c r="U3682" s="54" t="str">
        <f t="shared" si="172"/>
        <v>NA</v>
      </c>
      <c r="V3682" s="24">
        <f t="shared" si="173"/>
        <v>-468063</v>
      </c>
      <c r="W3682">
        <v>5.7</v>
      </c>
    </row>
    <row r="3683" spans="17:23" x14ac:dyDescent="0.3">
      <c r="Q3683" t="s">
        <v>13468</v>
      </c>
      <c r="R3683">
        <v>500000</v>
      </c>
      <c r="S3683">
        <v>13134</v>
      </c>
      <c r="T3683">
        <f t="shared" si="174"/>
        <v>-486866</v>
      </c>
      <c r="U3683" s="54" t="str">
        <f t="shared" si="172"/>
        <v>NA</v>
      </c>
      <c r="V3683" s="24">
        <f t="shared" si="173"/>
        <v>-486866</v>
      </c>
      <c r="W3683">
        <v>6.1</v>
      </c>
    </row>
    <row r="3684" spans="17:23" x14ac:dyDescent="0.3">
      <c r="Q3684" t="s">
        <v>13472</v>
      </c>
      <c r="R3684">
        <v>500000</v>
      </c>
      <c r="S3684">
        <v>237301</v>
      </c>
      <c r="T3684">
        <f t="shared" si="174"/>
        <v>-262699</v>
      </c>
      <c r="U3684" s="54" t="str">
        <f t="shared" si="172"/>
        <v>NA</v>
      </c>
      <c r="V3684" s="24">
        <f t="shared" si="173"/>
        <v>-262699</v>
      </c>
      <c r="W3684">
        <v>6.4</v>
      </c>
    </row>
    <row r="3685" spans="17:23" x14ac:dyDescent="0.3">
      <c r="Q3685" t="s">
        <v>13477</v>
      </c>
      <c r="R3685">
        <v>500000</v>
      </c>
      <c r="S3685">
        <v>12055</v>
      </c>
      <c r="T3685">
        <f t="shared" si="174"/>
        <v>-487945</v>
      </c>
      <c r="U3685" s="54" t="str">
        <f t="shared" si="172"/>
        <v>NA</v>
      </c>
      <c r="V3685" s="24">
        <f t="shared" si="173"/>
        <v>-487945</v>
      </c>
      <c r="W3685">
        <v>6.5</v>
      </c>
    </row>
    <row r="3686" spans="17:23" x14ac:dyDescent="0.3">
      <c r="Q3686" t="s">
        <v>13482</v>
      </c>
      <c r="R3686">
        <v>500000</v>
      </c>
      <c r="S3686">
        <v>1332</v>
      </c>
      <c r="T3686">
        <f t="shared" si="174"/>
        <v>-498668</v>
      </c>
      <c r="U3686" s="54" t="str">
        <f t="shared" si="172"/>
        <v>NA</v>
      </c>
      <c r="V3686" s="24">
        <f t="shared" si="173"/>
        <v>-498668</v>
      </c>
      <c r="W3686">
        <v>4.5999999999999996</v>
      </c>
    </row>
    <row r="3687" spans="17:23" x14ac:dyDescent="0.3">
      <c r="Q3687" t="s">
        <v>13486</v>
      </c>
      <c r="R3687">
        <v>500000</v>
      </c>
      <c r="S3687">
        <v>21199</v>
      </c>
      <c r="T3687">
        <f t="shared" si="174"/>
        <v>-478801</v>
      </c>
      <c r="U3687" s="54" t="str">
        <f t="shared" si="172"/>
        <v>NA</v>
      </c>
      <c r="V3687" s="24">
        <f t="shared" si="173"/>
        <v>-478801</v>
      </c>
      <c r="W3687">
        <v>6.8</v>
      </c>
    </row>
    <row r="3688" spans="17:23" x14ac:dyDescent="0.3">
      <c r="Q3688" t="s">
        <v>13493</v>
      </c>
      <c r="R3688">
        <v>450000</v>
      </c>
      <c r="S3688">
        <v>2712293</v>
      </c>
      <c r="T3688">
        <f t="shared" si="174"/>
        <v>2262293</v>
      </c>
      <c r="U3688" s="54">
        <f t="shared" si="172"/>
        <v>2262293</v>
      </c>
      <c r="V3688" s="24" t="str">
        <f t="shared" si="173"/>
        <v>NA</v>
      </c>
      <c r="W3688">
        <v>5.9</v>
      </c>
    </row>
    <row r="3689" spans="17:23" x14ac:dyDescent="0.3">
      <c r="Q3689" t="s">
        <v>13497</v>
      </c>
      <c r="R3689">
        <v>2000000</v>
      </c>
      <c r="S3689">
        <v>768045</v>
      </c>
      <c r="T3689">
        <f t="shared" si="174"/>
        <v>-1231955</v>
      </c>
      <c r="U3689" s="54" t="str">
        <f t="shared" si="172"/>
        <v>NA</v>
      </c>
      <c r="V3689" s="24">
        <f t="shared" si="173"/>
        <v>-1231955</v>
      </c>
      <c r="W3689">
        <v>7.7</v>
      </c>
    </row>
    <row r="3690" spans="17:23" x14ac:dyDescent="0.3">
      <c r="Q3690" t="s">
        <v>13501</v>
      </c>
      <c r="R3690">
        <v>450000</v>
      </c>
      <c r="S3690">
        <v>379122</v>
      </c>
      <c r="T3690">
        <f t="shared" si="174"/>
        <v>-70878</v>
      </c>
      <c r="U3690" s="54" t="str">
        <f t="shared" si="172"/>
        <v>NA</v>
      </c>
      <c r="V3690" s="24">
        <f t="shared" si="173"/>
        <v>-70878</v>
      </c>
      <c r="W3690">
        <v>7.1</v>
      </c>
    </row>
    <row r="3691" spans="17:23" x14ac:dyDescent="0.3">
      <c r="Q3691" t="s">
        <v>13504</v>
      </c>
      <c r="R3691">
        <v>500000</v>
      </c>
      <c r="S3691">
        <v>23000</v>
      </c>
      <c r="T3691">
        <f t="shared" si="174"/>
        <v>-477000</v>
      </c>
      <c r="U3691" s="54" t="str">
        <f t="shared" si="172"/>
        <v>NA</v>
      </c>
      <c r="V3691" s="24">
        <f t="shared" si="173"/>
        <v>-477000</v>
      </c>
      <c r="W3691">
        <v>6.2</v>
      </c>
    </row>
    <row r="3692" spans="17:23" x14ac:dyDescent="0.3">
      <c r="Q3692" t="s">
        <v>13509</v>
      </c>
      <c r="R3692">
        <v>439000</v>
      </c>
      <c r="S3692">
        <v>2300000</v>
      </c>
      <c r="T3692">
        <f t="shared" si="174"/>
        <v>1861000</v>
      </c>
      <c r="U3692" s="54">
        <f t="shared" si="172"/>
        <v>1861000</v>
      </c>
      <c r="V3692" s="24" t="str">
        <f t="shared" si="173"/>
        <v>NA</v>
      </c>
      <c r="W3692">
        <v>7.7</v>
      </c>
    </row>
    <row r="3693" spans="17:23" x14ac:dyDescent="0.3">
      <c r="Q3693" t="s">
        <v>13514</v>
      </c>
      <c r="R3693">
        <v>225000</v>
      </c>
      <c r="S3693">
        <v>2938208</v>
      </c>
      <c r="T3693">
        <f t="shared" si="174"/>
        <v>2713208</v>
      </c>
      <c r="U3693" s="54">
        <f t="shared" si="172"/>
        <v>2713208</v>
      </c>
      <c r="V3693" s="24" t="str">
        <f t="shared" si="173"/>
        <v>NA</v>
      </c>
      <c r="W3693">
        <v>7.5</v>
      </c>
    </row>
    <row r="3694" spans="17:23" x14ac:dyDescent="0.3">
      <c r="Q3694" t="s">
        <v>13520</v>
      </c>
      <c r="R3694">
        <v>25000000</v>
      </c>
      <c r="S3694">
        <v>9910</v>
      </c>
      <c r="T3694">
        <f t="shared" si="174"/>
        <v>-24990090</v>
      </c>
      <c r="U3694" s="54" t="str">
        <f t="shared" si="172"/>
        <v>NA</v>
      </c>
      <c r="V3694" s="24">
        <f t="shared" si="173"/>
        <v>-24990090</v>
      </c>
      <c r="W3694">
        <v>7.6</v>
      </c>
    </row>
    <row r="3695" spans="17:23" x14ac:dyDescent="0.3">
      <c r="Q3695" t="s">
        <v>13527</v>
      </c>
      <c r="R3695">
        <v>400000</v>
      </c>
      <c r="S3695">
        <v>44540956</v>
      </c>
      <c r="T3695">
        <f t="shared" si="174"/>
        <v>44140956</v>
      </c>
      <c r="U3695" s="54">
        <f t="shared" si="172"/>
        <v>44140956</v>
      </c>
      <c r="V3695" s="24" t="str">
        <f t="shared" si="173"/>
        <v>NA</v>
      </c>
      <c r="W3695">
        <v>6.9</v>
      </c>
    </row>
    <row r="3696" spans="17:23" x14ac:dyDescent="0.3">
      <c r="Q3696" t="s">
        <v>13529</v>
      </c>
      <c r="R3696">
        <v>1066167</v>
      </c>
      <c r="S3696">
        <v>258113</v>
      </c>
      <c r="T3696">
        <f t="shared" si="174"/>
        <v>-808054</v>
      </c>
      <c r="U3696" s="54" t="str">
        <f t="shared" si="172"/>
        <v>NA</v>
      </c>
      <c r="V3696" s="24">
        <f t="shared" si="173"/>
        <v>-808054</v>
      </c>
      <c r="W3696">
        <v>7.1</v>
      </c>
    </row>
    <row r="3697" spans="17:23" x14ac:dyDescent="0.3">
      <c r="Q3697" t="s">
        <v>13533</v>
      </c>
      <c r="R3697">
        <v>15000</v>
      </c>
      <c r="S3697">
        <v>107917283</v>
      </c>
      <c r="T3697">
        <f t="shared" si="174"/>
        <v>107902283</v>
      </c>
      <c r="U3697" s="54">
        <f t="shared" si="172"/>
        <v>107902283</v>
      </c>
      <c r="V3697" s="24" t="str">
        <f t="shared" si="173"/>
        <v>NA</v>
      </c>
      <c r="W3697">
        <v>6.3</v>
      </c>
    </row>
    <row r="3698" spans="17:23" x14ac:dyDescent="0.3">
      <c r="Q3698" t="s">
        <v>13538</v>
      </c>
      <c r="R3698">
        <v>229575</v>
      </c>
      <c r="S3698">
        <v>1229197</v>
      </c>
      <c r="T3698">
        <f t="shared" si="174"/>
        <v>999622</v>
      </c>
      <c r="U3698" s="54">
        <f t="shared" si="172"/>
        <v>999622</v>
      </c>
      <c r="V3698" s="24" t="str">
        <f t="shared" si="173"/>
        <v>NA</v>
      </c>
      <c r="W3698">
        <v>8.3000000000000007</v>
      </c>
    </row>
    <row r="3699" spans="17:23" x14ac:dyDescent="0.3">
      <c r="Q3699" t="s">
        <v>13541</v>
      </c>
      <c r="R3699">
        <v>400000</v>
      </c>
      <c r="S3699">
        <v>1689999</v>
      </c>
      <c r="T3699">
        <f t="shared" si="174"/>
        <v>1289999</v>
      </c>
      <c r="U3699" s="54">
        <f t="shared" si="172"/>
        <v>1289999</v>
      </c>
      <c r="V3699" s="24" t="str">
        <f t="shared" si="173"/>
        <v>NA</v>
      </c>
      <c r="W3699">
        <v>7.1</v>
      </c>
    </row>
    <row r="3700" spans="17:23" x14ac:dyDescent="0.3">
      <c r="Q3700" t="s">
        <v>13546</v>
      </c>
      <c r="R3700">
        <v>100000</v>
      </c>
      <c r="S3700">
        <v>11798</v>
      </c>
      <c r="T3700">
        <f t="shared" si="174"/>
        <v>-88202</v>
      </c>
      <c r="U3700" s="54" t="str">
        <f t="shared" si="172"/>
        <v>NA</v>
      </c>
      <c r="V3700" s="24">
        <f t="shared" si="173"/>
        <v>-88202</v>
      </c>
      <c r="W3700">
        <v>4.7</v>
      </c>
    </row>
    <row r="3701" spans="17:23" x14ac:dyDescent="0.3">
      <c r="Q3701" t="s">
        <v>13551</v>
      </c>
      <c r="R3701">
        <v>218</v>
      </c>
      <c r="S3701">
        <v>592014</v>
      </c>
      <c r="T3701">
        <f t="shared" si="174"/>
        <v>591796</v>
      </c>
      <c r="U3701" s="54">
        <f t="shared" si="172"/>
        <v>591796</v>
      </c>
      <c r="V3701" s="24" t="str">
        <f t="shared" si="173"/>
        <v>NA</v>
      </c>
      <c r="W3701">
        <v>7.2</v>
      </c>
    </row>
    <row r="3702" spans="17:23" x14ac:dyDescent="0.3">
      <c r="Q3702" t="s">
        <v>13556</v>
      </c>
      <c r="R3702">
        <v>400000</v>
      </c>
      <c r="S3702">
        <v>425899</v>
      </c>
      <c r="T3702">
        <f t="shared" si="174"/>
        <v>25899</v>
      </c>
      <c r="U3702" s="54">
        <f t="shared" si="172"/>
        <v>25899</v>
      </c>
      <c r="V3702" s="24" t="str">
        <f t="shared" si="173"/>
        <v>NA</v>
      </c>
      <c r="W3702">
        <v>5.0999999999999996</v>
      </c>
    </row>
    <row r="3703" spans="17:23" x14ac:dyDescent="0.3">
      <c r="Q3703" t="s">
        <v>13562</v>
      </c>
      <c r="R3703">
        <v>400000</v>
      </c>
      <c r="S3703">
        <v>126387</v>
      </c>
      <c r="T3703">
        <f t="shared" si="174"/>
        <v>-273613</v>
      </c>
      <c r="U3703" s="54" t="str">
        <f t="shared" si="172"/>
        <v>NA</v>
      </c>
      <c r="V3703" s="24">
        <f t="shared" si="173"/>
        <v>-273613</v>
      </c>
      <c r="W3703">
        <v>6.9</v>
      </c>
    </row>
    <row r="3704" spans="17:23" x14ac:dyDescent="0.3">
      <c r="Q3704" t="s">
        <v>13568</v>
      </c>
      <c r="R3704">
        <v>35000000</v>
      </c>
      <c r="S3704">
        <v>80276912</v>
      </c>
      <c r="T3704">
        <f t="shared" si="174"/>
        <v>45276912</v>
      </c>
      <c r="U3704" s="54">
        <f t="shared" si="172"/>
        <v>45276912</v>
      </c>
      <c r="V3704" s="24" t="str">
        <f t="shared" si="173"/>
        <v>NA</v>
      </c>
      <c r="W3704">
        <v>6.1</v>
      </c>
    </row>
    <row r="3705" spans="17:23" x14ac:dyDescent="0.3">
      <c r="Q3705" t="s">
        <v>13571</v>
      </c>
      <c r="R3705">
        <v>375000</v>
      </c>
      <c r="S3705">
        <v>617172</v>
      </c>
      <c r="T3705">
        <f t="shared" si="174"/>
        <v>242172</v>
      </c>
      <c r="U3705" s="54">
        <f t="shared" si="172"/>
        <v>242172</v>
      </c>
      <c r="V3705" s="24" t="str">
        <f t="shared" si="173"/>
        <v>NA</v>
      </c>
      <c r="W3705">
        <v>7</v>
      </c>
    </row>
    <row r="3706" spans="17:23" x14ac:dyDescent="0.3">
      <c r="Q3706" t="s">
        <v>13576</v>
      </c>
      <c r="R3706">
        <v>379000</v>
      </c>
      <c r="S3706">
        <v>2808000</v>
      </c>
      <c r="T3706">
        <f t="shared" si="174"/>
        <v>2429000</v>
      </c>
      <c r="U3706" s="54">
        <f t="shared" si="172"/>
        <v>2429000</v>
      </c>
      <c r="V3706" s="24" t="str">
        <f t="shared" si="173"/>
        <v>NA</v>
      </c>
      <c r="W3706">
        <v>6.3</v>
      </c>
    </row>
    <row r="3707" spans="17:23" x14ac:dyDescent="0.3">
      <c r="Q3707" t="s">
        <v>13582</v>
      </c>
      <c r="R3707">
        <v>6000000</v>
      </c>
      <c r="S3707">
        <v>12843</v>
      </c>
      <c r="T3707">
        <f t="shared" si="174"/>
        <v>-5987157</v>
      </c>
      <c r="U3707" s="54" t="str">
        <f t="shared" si="172"/>
        <v>NA</v>
      </c>
      <c r="V3707" s="24">
        <f t="shared" si="173"/>
        <v>-5987157</v>
      </c>
      <c r="W3707">
        <v>6.1</v>
      </c>
    </row>
    <row r="3708" spans="17:23" x14ac:dyDescent="0.3">
      <c r="Q3708" t="s">
        <v>13588</v>
      </c>
      <c r="R3708">
        <v>450000</v>
      </c>
      <c r="S3708">
        <v>34151</v>
      </c>
      <c r="T3708">
        <f t="shared" si="174"/>
        <v>-415849</v>
      </c>
      <c r="U3708" s="54" t="str">
        <f t="shared" si="172"/>
        <v>NA</v>
      </c>
      <c r="V3708" s="24">
        <f t="shared" si="173"/>
        <v>-415849</v>
      </c>
      <c r="W3708">
        <v>7.2</v>
      </c>
    </row>
    <row r="3709" spans="17:23" x14ac:dyDescent="0.3">
      <c r="Q3709" t="s">
        <v>13592</v>
      </c>
      <c r="R3709">
        <v>1750211</v>
      </c>
      <c r="S3709">
        <v>1523883</v>
      </c>
      <c r="T3709">
        <f t="shared" si="174"/>
        <v>-226328</v>
      </c>
      <c r="U3709" s="54" t="str">
        <f t="shared" si="172"/>
        <v>NA</v>
      </c>
      <c r="V3709" s="24">
        <f t="shared" si="173"/>
        <v>-226328</v>
      </c>
      <c r="W3709">
        <v>7.8</v>
      </c>
    </row>
    <row r="3710" spans="17:23" x14ac:dyDescent="0.3">
      <c r="Q3710" t="s">
        <v>13598</v>
      </c>
      <c r="R3710">
        <v>350000</v>
      </c>
      <c r="S3710">
        <v>4000000</v>
      </c>
      <c r="T3710">
        <f t="shared" si="174"/>
        <v>3650000</v>
      </c>
      <c r="U3710" s="54">
        <f t="shared" si="172"/>
        <v>3650000</v>
      </c>
      <c r="V3710" s="24" t="str">
        <f t="shared" si="173"/>
        <v>NA</v>
      </c>
      <c r="W3710">
        <v>4.7</v>
      </c>
    </row>
    <row r="3711" spans="17:23" x14ac:dyDescent="0.3">
      <c r="Q3711" t="s">
        <v>13603</v>
      </c>
      <c r="R3711">
        <v>312000</v>
      </c>
      <c r="S3711">
        <v>1281176</v>
      </c>
      <c r="T3711">
        <f t="shared" si="174"/>
        <v>969176</v>
      </c>
      <c r="U3711" s="54">
        <f t="shared" si="172"/>
        <v>969176</v>
      </c>
      <c r="V3711" s="24" t="str">
        <f t="shared" si="173"/>
        <v>NA</v>
      </c>
      <c r="W3711">
        <v>6.7</v>
      </c>
    </row>
    <row r="3712" spans="17:23" x14ac:dyDescent="0.3">
      <c r="Q3712" t="s">
        <v>13606</v>
      </c>
      <c r="R3712">
        <v>8000000</v>
      </c>
      <c r="S3712">
        <v>16115878</v>
      </c>
      <c r="T3712">
        <f t="shared" si="174"/>
        <v>8115878</v>
      </c>
      <c r="U3712" s="54">
        <f t="shared" si="172"/>
        <v>8115878</v>
      </c>
      <c r="V3712" s="24" t="str">
        <f t="shared" si="173"/>
        <v>NA</v>
      </c>
      <c r="W3712">
        <v>6.6</v>
      </c>
    </row>
    <row r="3713" spans="17:23" x14ac:dyDescent="0.3">
      <c r="Q3713" t="s">
        <v>13609</v>
      </c>
      <c r="R3713">
        <v>300000</v>
      </c>
      <c r="S3713">
        <v>1652472</v>
      </c>
      <c r="T3713">
        <f t="shared" si="174"/>
        <v>1352472</v>
      </c>
      <c r="U3713" s="54">
        <f t="shared" si="172"/>
        <v>1352472</v>
      </c>
      <c r="V3713" s="24" t="str">
        <f t="shared" si="173"/>
        <v>NA</v>
      </c>
      <c r="W3713">
        <v>6.9</v>
      </c>
    </row>
    <row r="3714" spans="17:23" x14ac:dyDescent="0.3">
      <c r="Q3714" t="s">
        <v>13613</v>
      </c>
      <c r="R3714">
        <v>300000</v>
      </c>
      <c r="S3714">
        <v>2360184</v>
      </c>
      <c r="T3714">
        <f t="shared" si="174"/>
        <v>2060184</v>
      </c>
      <c r="U3714" s="54">
        <f t="shared" si="172"/>
        <v>2060184</v>
      </c>
      <c r="V3714" s="24" t="str">
        <f t="shared" si="173"/>
        <v>NA</v>
      </c>
      <c r="W3714">
        <v>7.1</v>
      </c>
    </row>
    <row r="3715" spans="17:23" x14ac:dyDescent="0.3">
      <c r="Q3715" t="s">
        <v>13615</v>
      </c>
      <c r="R3715">
        <v>300000</v>
      </c>
      <c r="S3715">
        <v>255352</v>
      </c>
      <c r="T3715">
        <f t="shared" si="174"/>
        <v>-44648</v>
      </c>
      <c r="U3715" s="54" t="str">
        <f t="shared" ref="U3715:U3778" si="175">IF(T3715&gt;0,T3715,"NA")</f>
        <v>NA</v>
      </c>
      <c r="V3715" s="24">
        <f t="shared" ref="V3715:V3778" si="176">IF(T3715&lt;0,T3715,"NA")</f>
        <v>-44648</v>
      </c>
      <c r="W3715">
        <v>6.7</v>
      </c>
    </row>
    <row r="3716" spans="17:23" x14ac:dyDescent="0.3">
      <c r="Q3716" t="s">
        <v>13620</v>
      </c>
      <c r="R3716">
        <v>200000</v>
      </c>
      <c r="S3716">
        <v>856942</v>
      </c>
      <c r="T3716">
        <f t="shared" ref="T3716:T3779" si="177">S3716-R3716</f>
        <v>656942</v>
      </c>
      <c r="U3716" s="54">
        <f t="shared" si="175"/>
        <v>656942</v>
      </c>
      <c r="V3716" s="24" t="str">
        <f t="shared" si="176"/>
        <v>NA</v>
      </c>
      <c r="W3716">
        <v>7.1</v>
      </c>
    </row>
    <row r="3717" spans="17:23" x14ac:dyDescent="0.3">
      <c r="Q3717" t="s">
        <v>13623</v>
      </c>
      <c r="R3717">
        <v>300000</v>
      </c>
      <c r="S3717">
        <v>16892</v>
      </c>
      <c r="T3717">
        <f t="shared" si="177"/>
        <v>-283108</v>
      </c>
      <c r="U3717" s="54" t="str">
        <f t="shared" si="175"/>
        <v>NA</v>
      </c>
      <c r="V3717" s="24">
        <f t="shared" si="176"/>
        <v>-283108</v>
      </c>
      <c r="W3717">
        <v>7.6</v>
      </c>
    </row>
    <row r="3718" spans="17:23" x14ac:dyDescent="0.3">
      <c r="Q3718" t="s">
        <v>13626</v>
      </c>
      <c r="R3718">
        <v>160000</v>
      </c>
      <c r="S3718">
        <v>12438</v>
      </c>
      <c r="T3718">
        <f t="shared" si="177"/>
        <v>-147562</v>
      </c>
      <c r="U3718" s="54" t="str">
        <f t="shared" si="175"/>
        <v>NA</v>
      </c>
      <c r="V3718" s="24">
        <f t="shared" si="176"/>
        <v>-147562</v>
      </c>
      <c r="W3718">
        <v>8.1</v>
      </c>
    </row>
    <row r="3719" spans="17:23" x14ac:dyDescent="0.3">
      <c r="Q3719" t="s">
        <v>13630</v>
      </c>
      <c r="R3719">
        <v>300000</v>
      </c>
      <c r="S3719">
        <v>40542</v>
      </c>
      <c r="T3719">
        <f t="shared" si="177"/>
        <v>-259458</v>
      </c>
      <c r="U3719" s="54" t="str">
        <f t="shared" si="175"/>
        <v>NA</v>
      </c>
      <c r="V3719" s="24">
        <f t="shared" si="176"/>
        <v>-259458</v>
      </c>
      <c r="W3719">
        <v>5.5</v>
      </c>
    </row>
    <row r="3720" spans="17:23" x14ac:dyDescent="0.3">
      <c r="Q3720" t="s">
        <v>13633</v>
      </c>
      <c r="R3720">
        <v>200000</v>
      </c>
      <c r="S3720">
        <v>5199</v>
      </c>
      <c r="T3720">
        <f t="shared" si="177"/>
        <v>-194801</v>
      </c>
      <c r="U3720" s="54" t="str">
        <f t="shared" si="175"/>
        <v>NA</v>
      </c>
      <c r="V3720" s="24">
        <f t="shared" si="176"/>
        <v>-194801</v>
      </c>
      <c r="W3720">
        <v>6.6</v>
      </c>
    </row>
    <row r="3721" spans="17:23" x14ac:dyDescent="0.3">
      <c r="Q3721" t="s">
        <v>13639</v>
      </c>
      <c r="R3721">
        <v>300000</v>
      </c>
      <c r="S3721">
        <v>2468</v>
      </c>
      <c r="T3721">
        <f t="shared" si="177"/>
        <v>-297532</v>
      </c>
      <c r="U3721" s="54" t="str">
        <f t="shared" si="175"/>
        <v>NA</v>
      </c>
      <c r="V3721" s="24">
        <f t="shared" si="176"/>
        <v>-297532</v>
      </c>
      <c r="W3721">
        <v>4.8</v>
      </c>
    </row>
    <row r="3722" spans="17:23" x14ac:dyDescent="0.3">
      <c r="Q3722" t="s">
        <v>13642</v>
      </c>
      <c r="R3722">
        <v>270000</v>
      </c>
      <c r="S3722">
        <v>318622</v>
      </c>
      <c r="T3722">
        <f t="shared" si="177"/>
        <v>48622</v>
      </c>
      <c r="U3722" s="54">
        <f t="shared" si="175"/>
        <v>48622</v>
      </c>
      <c r="V3722" s="24" t="str">
        <f t="shared" si="176"/>
        <v>NA</v>
      </c>
      <c r="W3722">
        <v>6.4</v>
      </c>
    </row>
    <row r="3723" spans="17:23" x14ac:dyDescent="0.3">
      <c r="Q3723" t="s">
        <v>13646</v>
      </c>
      <c r="R3723">
        <v>250000</v>
      </c>
      <c r="S3723">
        <v>12006514</v>
      </c>
      <c r="T3723">
        <f t="shared" si="177"/>
        <v>11756514</v>
      </c>
      <c r="U3723" s="54">
        <f t="shared" si="175"/>
        <v>11756514</v>
      </c>
      <c r="V3723" s="24" t="str">
        <f t="shared" si="176"/>
        <v>NA</v>
      </c>
      <c r="W3723">
        <v>7.3</v>
      </c>
    </row>
    <row r="3724" spans="17:23" x14ac:dyDescent="0.3">
      <c r="Q3724" t="s">
        <v>13648</v>
      </c>
      <c r="R3724">
        <v>250000</v>
      </c>
      <c r="S3724">
        <v>4186931</v>
      </c>
      <c r="T3724">
        <f t="shared" si="177"/>
        <v>3936931</v>
      </c>
      <c r="U3724" s="54">
        <f t="shared" si="175"/>
        <v>3936931</v>
      </c>
      <c r="V3724" s="24" t="str">
        <f t="shared" si="176"/>
        <v>NA</v>
      </c>
      <c r="W3724">
        <v>6.9</v>
      </c>
    </row>
    <row r="3725" spans="17:23" x14ac:dyDescent="0.3">
      <c r="Q3725" t="s">
        <v>13651</v>
      </c>
      <c r="R3725">
        <v>250000</v>
      </c>
      <c r="S3725">
        <v>3799339</v>
      </c>
      <c r="T3725">
        <f t="shared" si="177"/>
        <v>3549339</v>
      </c>
      <c r="U3725" s="54">
        <f t="shared" si="175"/>
        <v>3549339</v>
      </c>
      <c r="V3725" s="24" t="str">
        <f t="shared" si="176"/>
        <v>NA</v>
      </c>
      <c r="W3725">
        <v>7.2</v>
      </c>
    </row>
    <row r="3726" spans="17:23" x14ac:dyDescent="0.3">
      <c r="Q3726" t="s">
        <v>13656</v>
      </c>
      <c r="R3726">
        <v>250000</v>
      </c>
      <c r="S3726">
        <v>1977544</v>
      </c>
      <c r="T3726">
        <f t="shared" si="177"/>
        <v>1727544</v>
      </c>
      <c r="U3726" s="54">
        <f t="shared" si="175"/>
        <v>1727544</v>
      </c>
      <c r="V3726" s="24" t="str">
        <f t="shared" si="176"/>
        <v>NA</v>
      </c>
      <c r="W3726">
        <v>6.5</v>
      </c>
    </row>
    <row r="3727" spans="17:23" x14ac:dyDescent="0.3">
      <c r="Q3727" t="s">
        <v>13660</v>
      </c>
      <c r="R3727">
        <v>250000</v>
      </c>
      <c r="S3727">
        <v>1050600</v>
      </c>
      <c r="T3727">
        <f t="shared" si="177"/>
        <v>800600</v>
      </c>
      <c r="U3727" s="54">
        <f t="shared" si="175"/>
        <v>800600</v>
      </c>
      <c r="V3727" s="24" t="str">
        <f t="shared" si="176"/>
        <v>NA</v>
      </c>
      <c r="W3727">
        <v>6.6</v>
      </c>
    </row>
    <row r="3728" spans="17:23" x14ac:dyDescent="0.3">
      <c r="Q3728" t="s">
        <v>13662</v>
      </c>
      <c r="R3728">
        <v>250000</v>
      </c>
      <c r="S3728">
        <v>902835</v>
      </c>
      <c r="T3728">
        <f t="shared" si="177"/>
        <v>652835</v>
      </c>
      <c r="U3728" s="54">
        <f t="shared" si="175"/>
        <v>652835</v>
      </c>
      <c r="V3728" s="24" t="str">
        <f t="shared" si="176"/>
        <v>NA</v>
      </c>
      <c r="W3728">
        <v>6.7</v>
      </c>
    </row>
    <row r="3729" spans="17:23" x14ac:dyDescent="0.3">
      <c r="Q3729" t="s">
        <v>13668</v>
      </c>
      <c r="R3729">
        <v>365000</v>
      </c>
      <c r="S3729">
        <v>489220</v>
      </c>
      <c r="T3729">
        <f t="shared" si="177"/>
        <v>124220</v>
      </c>
      <c r="U3729" s="54">
        <f t="shared" si="175"/>
        <v>124220</v>
      </c>
      <c r="V3729" s="24" t="str">
        <f t="shared" si="176"/>
        <v>NA</v>
      </c>
      <c r="W3729">
        <v>7.3</v>
      </c>
    </row>
    <row r="3730" spans="17:23" x14ac:dyDescent="0.3">
      <c r="Q3730" t="s">
        <v>13671</v>
      </c>
      <c r="R3730">
        <v>250000</v>
      </c>
      <c r="S3730">
        <v>212285</v>
      </c>
      <c r="T3730">
        <f t="shared" si="177"/>
        <v>-37715</v>
      </c>
      <c r="U3730" s="54" t="str">
        <f t="shared" si="175"/>
        <v>NA</v>
      </c>
      <c r="V3730" s="24">
        <f t="shared" si="176"/>
        <v>-37715</v>
      </c>
      <c r="W3730">
        <v>6.4</v>
      </c>
    </row>
    <row r="3731" spans="17:23" x14ac:dyDescent="0.3">
      <c r="Q3731" t="s">
        <v>13675</v>
      </c>
      <c r="R3731">
        <v>250000</v>
      </c>
      <c r="S3731">
        <v>203134</v>
      </c>
      <c r="T3731">
        <f t="shared" si="177"/>
        <v>-46866</v>
      </c>
      <c r="U3731" s="54" t="str">
        <f t="shared" si="175"/>
        <v>NA</v>
      </c>
      <c r="V3731" s="24">
        <f t="shared" si="176"/>
        <v>-46866</v>
      </c>
      <c r="W3731">
        <v>7</v>
      </c>
    </row>
    <row r="3732" spans="17:23" x14ac:dyDescent="0.3">
      <c r="Q3732" t="s">
        <v>13681</v>
      </c>
      <c r="R3732">
        <v>150000</v>
      </c>
      <c r="S3732">
        <v>191309</v>
      </c>
      <c r="T3732">
        <f t="shared" si="177"/>
        <v>41309</v>
      </c>
      <c r="U3732" s="54">
        <f t="shared" si="175"/>
        <v>41309</v>
      </c>
      <c r="V3732" s="24" t="str">
        <f t="shared" si="176"/>
        <v>NA</v>
      </c>
      <c r="W3732">
        <v>5.5</v>
      </c>
    </row>
    <row r="3733" spans="17:23" x14ac:dyDescent="0.3">
      <c r="Q3733" t="s">
        <v>13684</v>
      </c>
      <c r="R3733">
        <v>250000</v>
      </c>
      <c r="S3733">
        <v>3388210</v>
      </c>
      <c r="T3733">
        <f t="shared" si="177"/>
        <v>3138210</v>
      </c>
      <c r="U3733" s="54">
        <f t="shared" si="175"/>
        <v>3138210</v>
      </c>
      <c r="V3733" s="24" t="str">
        <f t="shared" si="176"/>
        <v>NA</v>
      </c>
      <c r="W3733">
        <v>6.7</v>
      </c>
    </row>
    <row r="3734" spans="17:23" x14ac:dyDescent="0.3">
      <c r="Q3734" t="s">
        <v>13689</v>
      </c>
      <c r="R3734">
        <v>250000</v>
      </c>
      <c r="S3734">
        <v>177840</v>
      </c>
      <c r="T3734">
        <f t="shared" si="177"/>
        <v>-72160</v>
      </c>
      <c r="U3734" s="54" t="str">
        <f t="shared" si="175"/>
        <v>NA</v>
      </c>
      <c r="V3734" s="24">
        <f t="shared" si="176"/>
        <v>-72160</v>
      </c>
      <c r="W3734">
        <v>6.1</v>
      </c>
    </row>
    <row r="3735" spans="17:23" x14ac:dyDescent="0.3">
      <c r="Q3735" t="s">
        <v>13691</v>
      </c>
      <c r="R3735">
        <v>250000</v>
      </c>
      <c r="S3735">
        <v>49494</v>
      </c>
      <c r="T3735">
        <f t="shared" si="177"/>
        <v>-200506</v>
      </c>
      <c r="U3735" s="54" t="str">
        <f t="shared" si="175"/>
        <v>NA</v>
      </c>
      <c r="V3735" s="24">
        <f t="shared" si="176"/>
        <v>-200506</v>
      </c>
      <c r="W3735">
        <v>3.9</v>
      </c>
    </row>
    <row r="3736" spans="17:23" x14ac:dyDescent="0.3">
      <c r="Q3736" t="s">
        <v>13694</v>
      </c>
      <c r="R3736">
        <v>250000</v>
      </c>
      <c r="S3736">
        <v>18195</v>
      </c>
      <c r="T3736">
        <f t="shared" si="177"/>
        <v>-231805</v>
      </c>
      <c r="U3736" s="54" t="str">
        <f t="shared" si="175"/>
        <v>NA</v>
      </c>
      <c r="V3736" s="24">
        <f t="shared" si="176"/>
        <v>-231805</v>
      </c>
      <c r="W3736">
        <v>6.3</v>
      </c>
    </row>
    <row r="3737" spans="17:23" x14ac:dyDescent="0.3">
      <c r="Q3737" t="s">
        <v>13701</v>
      </c>
      <c r="R3737">
        <v>225000</v>
      </c>
      <c r="S3737">
        <v>111300</v>
      </c>
      <c r="T3737">
        <f t="shared" si="177"/>
        <v>-113700</v>
      </c>
      <c r="U3737" s="54" t="str">
        <f t="shared" si="175"/>
        <v>NA</v>
      </c>
      <c r="V3737" s="24">
        <f t="shared" si="176"/>
        <v>-113700</v>
      </c>
      <c r="W3737">
        <v>7.5</v>
      </c>
    </row>
    <row r="3738" spans="17:23" x14ac:dyDescent="0.3">
      <c r="Q3738" t="s">
        <v>13707</v>
      </c>
      <c r="R3738">
        <v>225000</v>
      </c>
      <c r="S3738">
        <v>1027119</v>
      </c>
      <c r="T3738">
        <f t="shared" si="177"/>
        <v>802119</v>
      </c>
      <c r="U3738" s="54">
        <f t="shared" si="175"/>
        <v>802119</v>
      </c>
      <c r="V3738" s="24" t="str">
        <f t="shared" si="176"/>
        <v>NA</v>
      </c>
      <c r="W3738">
        <v>7</v>
      </c>
    </row>
    <row r="3739" spans="17:23" x14ac:dyDescent="0.3">
      <c r="Q3739" t="s">
        <v>13711</v>
      </c>
      <c r="R3739">
        <v>210000</v>
      </c>
      <c r="S3739">
        <v>5000000</v>
      </c>
      <c r="T3739">
        <f t="shared" si="177"/>
        <v>4790000</v>
      </c>
      <c r="U3739" s="54">
        <f t="shared" si="175"/>
        <v>4790000</v>
      </c>
      <c r="V3739" s="24" t="str">
        <f t="shared" si="176"/>
        <v>NA</v>
      </c>
      <c r="W3739">
        <v>6.7</v>
      </c>
    </row>
    <row r="3740" spans="17:23" x14ac:dyDescent="0.3">
      <c r="Q3740" t="s">
        <v>13717</v>
      </c>
      <c r="R3740">
        <v>200000</v>
      </c>
      <c r="S3740">
        <v>4505922</v>
      </c>
      <c r="T3740">
        <f t="shared" si="177"/>
        <v>4305922</v>
      </c>
      <c r="U3740" s="54">
        <f t="shared" si="175"/>
        <v>4305922</v>
      </c>
      <c r="V3740" s="24" t="str">
        <f t="shared" si="176"/>
        <v>NA</v>
      </c>
      <c r="W3740">
        <v>7.4</v>
      </c>
    </row>
    <row r="3741" spans="17:23" x14ac:dyDescent="0.3">
      <c r="Q3741" t="s">
        <v>13721</v>
      </c>
      <c r="R3741">
        <v>200000</v>
      </c>
      <c r="S3741">
        <v>3500000</v>
      </c>
      <c r="T3741">
        <f t="shared" si="177"/>
        <v>3300000</v>
      </c>
      <c r="U3741" s="54">
        <f t="shared" si="175"/>
        <v>3300000</v>
      </c>
      <c r="V3741" s="24" t="str">
        <f t="shared" si="176"/>
        <v>NA</v>
      </c>
      <c r="W3741">
        <v>8</v>
      </c>
    </row>
    <row r="3742" spans="17:23" x14ac:dyDescent="0.3">
      <c r="Q3742" t="s">
        <v>13725</v>
      </c>
      <c r="R3742">
        <v>200000</v>
      </c>
      <c r="S3742">
        <v>381225</v>
      </c>
      <c r="T3742">
        <f t="shared" si="177"/>
        <v>181225</v>
      </c>
      <c r="U3742" s="54">
        <f t="shared" si="175"/>
        <v>181225</v>
      </c>
      <c r="V3742" s="24" t="str">
        <f t="shared" si="176"/>
        <v>NA</v>
      </c>
      <c r="W3742">
        <v>7.2</v>
      </c>
    </row>
    <row r="3743" spans="17:23" x14ac:dyDescent="0.3">
      <c r="Q3743" t="s">
        <v>13731</v>
      </c>
      <c r="R3743">
        <v>200000</v>
      </c>
      <c r="S3743">
        <v>2428241</v>
      </c>
      <c r="T3743">
        <f t="shared" si="177"/>
        <v>2228241</v>
      </c>
      <c r="U3743" s="54">
        <f t="shared" si="175"/>
        <v>2228241</v>
      </c>
      <c r="V3743" s="24" t="str">
        <f t="shared" si="176"/>
        <v>NA</v>
      </c>
      <c r="W3743">
        <v>6.4</v>
      </c>
    </row>
    <row r="3744" spans="17:23" x14ac:dyDescent="0.3">
      <c r="Q3744" t="s">
        <v>13737</v>
      </c>
      <c r="R3744">
        <v>200000</v>
      </c>
      <c r="S3744">
        <v>78030</v>
      </c>
      <c r="T3744">
        <f t="shared" si="177"/>
        <v>-121970</v>
      </c>
      <c r="U3744" s="54" t="str">
        <f t="shared" si="175"/>
        <v>NA</v>
      </c>
      <c r="V3744" s="24">
        <f t="shared" si="176"/>
        <v>-121970</v>
      </c>
      <c r="W3744">
        <v>6.5</v>
      </c>
    </row>
    <row r="3745" spans="17:23" x14ac:dyDescent="0.3">
      <c r="Q3745" t="s">
        <v>13740</v>
      </c>
      <c r="R3745">
        <v>200000</v>
      </c>
      <c r="S3745">
        <v>174682</v>
      </c>
      <c r="T3745">
        <f t="shared" si="177"/>
        <v>-25318</v>
      </c>
      <c r="U3745" s="54" t="str">
        <f t="shared" si="175"/>
        <v>NA</v>
      </c>
      <c r="V3745" s="24">
        <f t="shared" si="176"/>
        <v>-25318</v>
      </c>
      <c r="W3745">
        <v>6.9</v>
      </c>
    </row>
    <row r="3746" spans="17:23" x14ac:dyDescent="0.3">
      <c r="Q3746" t="s">
        <v>13746</v>
      </c>
      <c r="R3746">
        <v>200000</v>
      </c>
      <c r="S3746">
        <v>215185</v>
      </c>
      <c r="T3746">
        <f t="shared" si="177"/>
        <v>15185</v>
      </c>
      <c r="U3746" s="54">
        <f t="shared" si="175"/>
        <v>15185</v>
      </c>
      <c r="V3746" s="24" t="str">
        <f t="shared" si="176"/>
        <v>NA</v>
      </c>
      <c r="W3746">
        <v>7.5</v>
      </c>
    </row>
    <row r="3747" spans="17:23" x14ac:dyDescent="0.3">
      <c r="Q3747" t="s">
        <v>13752</v>
      </c>
      <c r="R3747">
        <v>200000</v>
      </c>
      <c r="S3747">
        <v>1111</v>
      </c>
      <c r="T3747">
        <f t="shared" si="177"/>
        <v>-198889</v>
      </c>
      <c r="U3747" s="54" t="str">
        <f t="shared" si="175"/>
        <v>NA</v>
      </c>
      <c r="V3747" s="24">
        <f t="shared" si="176"/>
        <v>-198889</v>
      </c>
      <c r="W3747">
        <v>7.7</v>
      </c>
    </row>
    <row r="3748" spans="17:23" x14ac:dyDescent="0.3">
      <c r="Q3748" t="s">
        <v>13758</v>
      </c>
      <c r="R3748">
        <v>180000</v>
      </c>
      <c r="S3748">
        <v>925402</v>
      </c>
      <c r="T3748">
        <f t="shared" si="177"/>
        <v>745402</v>
      </c>
      <c r="U3748" s="54">
        <f t="shared" si="175"/>
        <v>745402</v>
      </c>
      <c r="V3748" s="24" t="str">
        <f t="shared" si="176"/>
        <v>NA</v>
      </c>
      <c r="W3748">
        <v>8.5</v>
      </c>
    </row>
    <row r="3749" spans="17:23" x14ac:dyDescent="0.3">
      <c r="Q3749" t="s">
        <v>13764</v>
      </c>
      <c r="R3749">
        <v>120000</v>
      </c>
      <c r="S3749">
        <v>469947</v>
      </c>
      <c r="T3749">
        <f t="shared" si="177"/>
        <v>349947</v>
      </c>
      <c r="U3749" s="54">
        <f t="shared" si="175"/>
        <v>349947</v>
      </c>
      <c r="V3749" s="24" t="str">
        <f t="shared" si="176"/>
        <v>NA</v>
      </c>
      <c r="W3749">
        <v>7.7</v>
      </c>
    </row>
    <row r="3750" spans="17:23" x14ac:dyDescent="0.3">
      <c r="Q3750" t="s">
        <v>13769</v>
      </c>
      <c r="R3750">
        <v>175000</v>
      </c>
      <c r="S3750">
        <v>7137502</v>
      </c>
      <c r="T3750">
        <f t="shared" si="177"/>
        <v>6962502</v>
      </c>
      <c r="U3750" s="54">
        <f t="shared" si="175"/>
        <v>6962502</v>
      </c>
      <c r="V3750" s="24" t="str">
        <f t="shared" si="176"/>
        <v>NA</v>
      </c>
      <c r="W3750">
        <v>6.5</v>
      </c>
    </row>
    <row r="3751" spans="17:23" x14ac:dyDescent="0.3">
      <c r="Q3751" t="s">
        <v>13773</v>
      </c>
      <c r="R3751">
        <v>100000</v>
      </c>
      <c r="S3751">
        <v>1316074</v>
      </c>
      <c r="T3751">
        <f t="shared" si="177"/>
        <v>1216074</v>
      </c>
      <c r="U3751" s="54">
        <f t="shared" si="175"/>
        <v>1216074</v>
      </c>
      <c r="V3751" s="24" t="str">
        <f t="shared" si="176"/>
        <v>NA</v>
      </c>
      <c r="W3751">
        <v>7</v>
      </c>
    </row>
    <row r="3752" spans="17:23" x14ac:dyDescent="0.3">
      <c r="Q3752" t="s">
        <v>13778</v>
      </c>
      <c r="R3752">
        <v>500000</v>
      </c>
      <c r="S3752">
        <v>15180000</v>
      </c>
      <c r="T3752">
        <f t="shared" si="177"/>
        <v>14680000</v>
      </c>
      <c r="U3752" s="54">
        <f t="shared" si="175"/>
        <v>14680000</v>
      </c>
      <c r="V3752" s="24" t="str">
        <f t="shared" si="176"/>
        <v>NA</v>
      </c>
      <c r="W3752">
        <v>5.5</v>
      </c>
    </row>
    <row r="3753" spans="17:23" x14ac:dyDescent="0.3">
      <c r="Q3753" t="s">
        <v>13781</v>
      </c>
      <c r="R3753">
        <v>150000</v>
      </c>
      <c r="S3753">
        <v>2882062</v>
      </c>
      <c r="T3753">
        <f t="shared" si="177"/>
        <v>2732062</v>
      </c>
      <c r="U3753" s="54">
        <f t="shared" si="175"/>
        <v>2732062</v>
      </c>
      <c r="V3753" s="24" t="str">
        <f t="shared" si="176"/>
        <v>NA</v>
      </c>
      <c r="W3753">
        <v>6.3</v>
      </c>
    </row>
    <row r="3754" spans="17:23" x14ac:dyDescent="0.3">
      <c r="Q3754" t="s">
        <v>13783</v>
      </c>
      <c r="R3754">
        <v>180000</v>
      </c>
      <c r="S3754">
        <v>9437933</v>
      </c>
      <c r="T3754">
        <f t="shared" si="177"/>
        <v>9257933</v>
      </c>
      <c r="U3754" s="54">
        <f t="shared" si="175"/>
        <v>9257933</v>
      </c>
      <c r="V3754" s="24" t="str">
        <f t="shared" si="176"/>
        <v>NA</v>
      </c>
      <c r="W3754">
        <v>7.9</v>
      </c>
    </row>
    <row r="3755" spans="17:23" x14ac:dyDescent="0.3">
      <c r="Q3755" t="s">
        <v>13788</v>
      </c>
      <c r="R3755">
        <v>1200000</v>
      </c>
      <c r="S3755">
        <v>110720</v>
      </c>
      <c r="T3755">
        <f t="shared" si="177"/>
        <v>-1089280</v>
      </c>
      <c r="U3755" s="54" t="str">
        <f t="shared" si="175"/>
        <v>NA</v>
      </c>
      <c r="V3755" s="24">
        <f t="shared" si="176"/>
        <v>-1089280</v>
      </c>
      <c r="W3755">
        <v>7.3</v>
      </c>
    </row>
    <row r="3756" spans="17:23" x14ac:dyDescent="0.3">
      <c r="Q3756" t="s">
        <v>13794</v>
      </c>
      <c r="R3756">
        <v>160000</v>
      </c>
      <c r="S3756">
        <v>155984</v>
      </c>
      <c r="T3756">
        <f t="shared" si="177"/>
        <v>-4016</v>
      </c>
      <c r="U3756" s="54" t="str">
        <f t="shared" si="175"/>
        <v>NA</v>
      </c>
      <c r="V3756" s="24">
        <f t="shared" si="176"/>
        <v>-4016</v>
      </c>
      <c r="W3756">
        <v>7.4</v>
      </c>
    </row>
    <row r="3757" spans="17:23" x14ac:dyDescent="0.3">
      <c r="Q3757" t="s">
        <v>13800</v>
      </c>
      <c r="R3757">
        <v>150000</v>
      </c>
      <c r="S3757">
        <v>4914</v>
      </c>
      <c r="T3757">
        <f t="shared" si="177"/>
        <v>-145086</v>
      </c>
      <c r="U3757" s="54" t="str">
        <f t="shared" si="175"/>
        <v>NA</v>
      </c>
      <c r="V3757" s="24">
        <f t="shared" si="176"/>
        <v>-145086</v>
      </c>
      <c r="W3757">
        <v>7</v>
      </c>
    </row>
    <row r="3758" spans="17:23" x14ac:dyDescent="0.3">
      <c r="Q3758" t="s">
        <v>13806</v>
      </c>
      <c r="R3758">
        <v>150000</v>
      </c>
      <c r="S3758">
        <v>5858</v>
      </c>
      <c r="T3758">
        <f t="shared" si="177"/>
        <v>-144142</v>
      </c>
      <c r="U3758" s="54" t="str">
        <f t="shared" si="175"/>
        <v>NA</v>
      </c>
      <c r="V3758" s="24">
        <f t="shared" si="176"/>
        <v>-144142</v>
      </c>
      <c r="W3758">
        <v>7.1</v>
      </c>
    </row>
    <row r="3759" spans="17:23" x14ac:dyDescent="0.3">
      <c r="Q3759" t="s">
        <v>13812</v>
      </c>
      <c r="R3759">
        <v>160000</v>
      </c>
      <c r="S3759">
        <v>6706368</v>
      </c>
      <c r="T3759">
        <f t="shared" si="177"/>
        <v>6546368</v>
      </c>
      <c r="U3759" s="54">
        <f t="shared" si="175"/>
        <v>6546368</v>
      </c>
      <c r="V3759" s="24" t="str">
        <f t="shared" si="176"/>
        <v>NA</v>
      </c>
      <c r="W3759">
        <v>7.5</v>
      </c>
    </row>
    <row r="3760" spans="17:23" x14ac:dyDescent="0.3">
      <c r="Q3760" t="s">
        <v>13816</v>
      </c>
      <c r="R3760">
        <v>125000</v>
      </c>
      <c r="S3760">
        <v>1573712</v>
      </c>
      <c r="T3760">
        <f t="shared" si="177"/>
        <v>1448712</v>
      </c>
      <c r="U3760" s="54">
        <f t="shared" si="175"/>
        <v>1448712</v>
      </c>
      <c r="V3760" s="24" t="str">
        <f t="shared" si="176"/>
        <v>NA</v>
      </c>
      <c r="W3760">
        <v>6.7</v>
      </c>
    </row>
    <row r="3761" spans="17:23" x14ac:dyDescent="0.3">
      <c r="Q3761" t="s">
        <v>13821</v>
      </c>
      <c r="R3761">
        <v>100000</v>
      </c>
      <c r="S3761">
        <v>10174663</v>
      </c>
      <c r="T3761">
        <f t="shared" si="177"/>
        <v>10074663</v>
      </c>
      <c r="U3761" s="54">
        <f t="shared" si="175"/>
        <v>10074663</v>
      </c>
      <c r="V3761" s="24" t="str">
        <f t="shared" si="176"/>
        <v>NA</v>
      </c>
      <c r="W3761">
        <v>6.7</v>
      </c>
    </row>
    <row r="3762" spans="17:23" x14ac:dyDescent="0.3">
      <c r="Q3762" t="s">
        <v>13824</v>
      </c>
      <c r="R3762">
        <v>100000</v>
      </c>
      <c r="S3762">
        <v>22757819</v>
      </c>
      <c r="T3762">
        <f t="shared" si="177"/>
        <v>22657819</v>
      </c>
      <c r="U3762" s="54">
        <f t="shared" si="175"/>
        <v>22657819</v>
      </c>
      <c r="V3762" s="24" t="str">
        <f t="shared" si="176"/>
        <v>NA</v>
      </c>
      <c r="W3762">
        <v>4.2</v>
      </c>
    </row>
    <row r="3763" spans="17:23" x14ac:dyDescent="0.3">
      <c r="Q3763" t="s">
        <v>13830</v>
      </c>
      <c r="R3763">
        <v>100000</v>
      </c>
      <c r="S3763">
        <v>3000000</v>
      </c>
      <c r="T3763">
        <f t="shared" si="177"/>
        <v>2900000</v>
      </c>
      <c r="U3763" s="54">
        <f t="shared" si="175"/>
        <v>2900000</v>
      </c>
      <c r="V3763" s="24" t="str">
        <f t="shared" si="176"/>
        <v>NA</v>
      </c>
      <c r="W3763">
        <v>4.8</v>
      </c>
    </row>
    <row r="3764" spans="17:23" x14ac:dyDescent="0.3">
      <c r="Q3764" t="s">
        <v>13836</v>
      </c>
      <c r="R3764">
        <v>100000</v>
      </c>
      <c r="S3764">
        <v>5228617</v>
      </c>
      <c r="T3764">
        <f t="shared" si="177"/>
        <v>5128617</v>
      </c>
      <c r="U3764" s="54">
        <f t="shared" si="175"/>
        <v>5128617</v>
      </c>
      <c r="V3764" s="24" t="str">
        <f t="shared" si="176"/>
        <v>NA</v>
      </c>
      <c r="W3764">
        <v>7</v>
      </c>
    </row>
    <row r="3765" spans="17:23" x14ac:dyDescent="0.3">
      <c r="Q3765" t="s">
        <v>13839</v>
      </c>
      <c r="R3765">
        <v>40000</v>
      </c>
      <c r="S3765">
        <v>110536</v>
      </c>
      <c r="T3765">
        <f t="shared" si="177"/>
        <v>70536</v>
      </c>
      <c r="U3765" s="54">
        <f t="shared" si="175"/>
        <v>70536</v>
      </c>
      <c r="V3765" s="24" t="str">
        <f t="shared" si="176"/>
        <v>NA</v>
      </c>
      <c r="W3765">
        <v>7</v>
      </c>
    </row>
    <row r="3766" spans="17:23" x14ac:dyDescent="0.3">
      <c r="Q3766" t="s">
        <v>13844</v>
      </c>
      <c r="R3766">
        <v>200000</v>
      </c>
      <c r="S3766">
        <v>59379</v>
      </c>
      <c r="T3766">
        <f t="shared" si="177"/>
        <v>-140621</v>
      </c>
      <c r="U3766" s="54" t="str">
        <f t="shared" si="175"/>
        <v>NA</v>
      </c>
      <c r="V3766" s="24">
        <f t="shared" si="176"/>
        <v>-140621</v>
      </c>
      <c r="W3766">
        <v>6.8</v>
      </c>
    </row>
    <row r="3767" spans="17:23" x14ac:dyDescent="0.3">
      <c r="Q3767" t="s">
        <v>13848</v>
      </c>
      <c r="R3767">
        <v>60000</v>
      </c>
      <c r="S3767">
        <v>3216970</v>
      </c>
      <c r="T3767">
        <f t="shared" si="177"/>
        <v>3156970</v>
      </c>
      <c r="U3767" s="54">
        <f t="shared" si="175"/>
        <v>3156970</v>
      </c>
      <c r="V3767" s="24" t="str">
        <f t="shared" si="176"/>
        <v>NA</v>
      </c>
      <c r="W3767">
        <v>7.5</v>
      </c>
    </row>
    <row r="3768" spans="17:23" x14ac:dyDescent="0.3">
      <c r="Q3768" t="s">
        <v>13852</v>
      </c>
      <c r="R3768">
        <v>60000</v>
      </c>
      <c r="S3768">
        <v>536767</v>
      </c>
      <c r="T3768">
        <f t="shared" si="177"/>
        <v>476767</v>
      </c>
      <c r="U3768" s="54">
        <f t="shared" si="175"/>
        <v>476767</v>
      </c>
      <c r="V3768" s="24" t="str">
        <f t="shared" si="176"/>
        <v>NA</v>
      </c>
      <c r="W3768">
        <v>5.3</v>
      </c>
    </row>
    <row r="3769" spans="17:23" x14ac:dyDescent="0.3">
      <c r="Q3769" t="s">
        <v>13857</v>
      </c>
      <c r="R3769">
        <v>65000</v>
      </c>
      <c r="S3769">
        <v>11529368</v>
      </c>
      <c r="T3769">
        <f t="shared" si="177"/>
        <v>11464368</v>
      </c>
      <c r="U3769" s="54">
        <f t="shared" si="175"/>
        <v>11464368</v>
      </c>
      <c r="V3769" s="24" t="str">
        <f t="shared" si="176"/>
        <v>NA</v>
      </c>
      <c r="W3769">
        <v>7.3</v>
      </c>
    </row>
    <row r="3770" spans="17:23" x14ac:dyDescent="0.3">
      <c r="Q3770" t="s">
        <v>13862</v>
      </c>
      <c r="R3770">
        <v>60000</v>
      </c>
      <c r="S3770">
        <v>40557</v>
      </c>
      <c r="T3770">
        <f t="shared" si="177"/>
        <v>-19443</v>
      </c>
      <c r="U3770" s="54" t="str">
        <f t="shared" si="175"/>
        <v>NA</v>
      </c>
      <c r="V3770" s="24">
        <f t="shared" si="176"/>
        <v>-19443</v>
      </c>
      <c r="W3770">
        <v>5.6</v>
      </c>
    </row>
    <row r="3771" spans="17:23" x14ac:dyDescent="0.3">
      <c r="Q3771" t="s">
        <v>13867</v>
      </c>
      <c r="R3771">
        <v>70000</v>
      </c>
      <c r="S3771">
        <v>30084</v>
      </c>
      <c r="T3771">
        <f t="shared" si="177"/>
        <v>-39916</v>
      </c>
      <c r="U3771" s="54" t="str">
        <f t="shared" si="175"/>
        <v>NA</v>
      </c>
      <c r="V3771" s="24">
        <f t="shared" si="176"/>
        <v>-39916</v>
      </c>
      <c r="W3771">
        <v>5.6</v>
      </c>
    </row>
    <row r="3772" spans="17:23" x14ac:dyDescent="0.3">
      <c r="Q3772" t="s">
        <v>13870</v>
      </c>
      <c r="R3772">
        <v>25000</v>
      </c>
      <c r="S3772">
        <v>10246600</v>
      </c>
      <c r="T3772">
        <f t="shared" si="177"/>
        <v>10221600</v>
      </c>
      <c r="U3772" s="54">
        <f t="shared" si="175"/>
        <v>10221600</v>
      </c>
      <c r="V3772" s="24" t="str">
        <f t="shared" si="176"/>
        <v>NA</v>
      </c>
      <c r="W3772">
        <v>6.6</v>
      </c>
    </row>
    <row r="3773" spans="17:23" x14ac:dyDescent="0.3">
      <c r="Q3773" t="s">
        <v>13874</v>
      </c>
      <c r="R3773">
        <v>65000</v>
      </c>
      <c r="S3773">
        <v>389804</v>
      </c>
      <c r="T3773">
        <f t="shared" si="177"/>
        <v>324804</v>
      </c>
      <c r="U3773" s="54">
        <f t="shared" si="175"/>
        <v>324804</v>
      </c>
      <c r="V3773" s="24" t="str">
        <f t="shared" si="176"/>
        <v>NA</v>
      </c>
      <c r="W3773">
        <v>6.3</v>
      </c>
    </row>
    <row r="3774" spans="17:23" x14ac:dyDescent="0.3">
      <c r="Q3774" t="s">
        <v>13877</v>
      </c>
      <c r="R3774">
        <v>42000</v>
      </c>
      <c r="S3774">
        <v>241816</v>
      </c>
      <c r="T3774">
        <f t="shared" si="177"/>
        <v>199816</v>
      </c>
      <c r="U3774" s="54">
        <f t="shared" si="175"/>
        <v>199816</v>
      </c>
      <c r="V3774" s="24" t="str">
        <f t="shared" si="176"/>
        <v>NA</v>
      </c>
      <c r="W3774">
        <v>7.5</v>
      </c>
    </row>
    <row r="3775" spans="17:23" x14ac:dyDescent="0.3">
      <c r="Q3775" t="s">
        <v>13880</v>
      </c>
      <c r="R3775">
        <v>40000</v>
      </c>
      <c r="S3775">
        <v>277233</v>
      </c>
      <c r="T3775">
        <f t="shared" si="177"/>
        <v>237233</v>
      </c>
      <c r="U3775" s="54">
        <f t="shared" si="175"/>
        <v>237233</v>
      </c>
      <c r="V3775" s="24" t="str">
        <f t="shared" si="176"/>
        <v>NA</v>
      </c>
      <c r="W3775">
        <v>7.6</v>
      </c>
    </row>
    <row r="3776" spans="17:23" x14ac:dyDescent="0.3">
      <c r="Q3776" t="s">
        <v>13886</v>
      </c>
      <c r="R3776">
        <v>30000</v>
      </c>
      <c r="S3776">
        <v>243768</v>
      </c>
      <c r="T3776">
        <f t="shared" si="177"/>
        <v>213768</v>
      </c>
      <c r="U3776" s="54">
        <f t="shared" si="175"/>
        <v>213768</v>
      </c>
      <c r="V3776" s="24" t="str">
        <f t="shared" si="176"/>
        <v>NA</v>
      </c>
      <c r="W3776">
        <v>4.0999999999999996</v>
      </c>
    </row>
    <row r="3777" spans="17:23" x14ac:dyDescent="0.3">
      <c r="Q3777" t="s">
        <v>13892</v>
      </c>
      <c r="R3777">
        <v>230000</v>
      </c>
      <c r="S3777">
        <v>3151130</v>
      </c>
      <c r="T3777">
        <f t="shared" si="177"/>
        <v>2921130</v>
      </c>
      <c r="U3777" s="54">
        <f t="shared" si="175"/>
        <v>2921130</v>
      </c>
      <c r="V3777" s="24" t="str">
        <f t="shared" si="176"/>
        <v>NA</v>
      </c>
      <c r="W3777">
        <v>7.8</v>
      </c>
    </row>
    <row r="3778" spans="17:23" x14ac:dyDescent="0.3">
      <c r="Q3778" t="s">
        <v>13894</v>
      </c>
      <c r="R3778">
        <v>27000</v>
      </c>
      <c r="S3778">
        <v>8231</v>
      </c>
      <c r="T3778">
        <f t="shared" si="177"/>
        <v>-18769</v>
      </c>
      <c r="U3778" s="54" t="str">
        <f t="shared" si="175"/>
        <v>NA</v>
      </c>
      <c r="V3778" s="24">
        <f t="shared" si="176"/>
        <v>-18769</v>
      </c>
      <c r="W3778">
        <v>6.7</v>
      </c>
    </row>
    <row r="3779" spans="17:23" x14ac:dyDescent="0.3">
      <c r="Q3779" t="s">
        <v>13899</v>
      </c>
      <c r="R3779">
        <v>25000</v>
      </c>
      <c r="S3779">
        <v>2856622</v>
      </c>
      <c r="T3779">
        <f t="shared" si="177"/>
        <v>2831622</v>
      </c>
      <c r="U3779" s="54">
        <f t="shared" ref="U3779:U3791" si="178">IF(T3779&gt;0,T3779,"NA")</f>
        <v>2831622</v>
      </c>
      <c r="V3779" s="24" t="str">
        <f t="shared" ref="V3779:V3791" si="179">IF(T3779&lt;0,T3779,"NA")</f>
        <v>NA</v>
      </c>
      <c r="W3779">
        <v>7.3</v>
      </c>
    </row>
    <row r="3780" spans="17:23" x14ac:dyDescent="0.3">
      <c r="Q3780" t="s">
        <v>13903</v>
      </c>
      <c r="R3780">
        <v>23000</v>
      </c>
      <c r="S3780">
        <v>1227508</v>
      </c>
      <c r="T3780">
        <f t="shared" ref="T3780:T3791" si="180">S3780-R3780</f>
        <v>1204508</v>
      </c>
      <c r="U3780" s="54">
        <f t="shared" si="178"/>
        <v>1204508</v>
      </c>
      <c r="V3780" s="24" t="str">
        <f t="shared" si="179"/>
        <v>NA</v>
      </c>
      <c r="W3780">
        <v>7.1</v>
      </c>
    </row>
    <row r="3781" spans="17:23" x14ac:dyDescent="0.3">
      <c r="Q3781" t="s">
        <v>13907</v>
      </c>
      <c r="R3781">
        <v>15000</v>
      </c>
      <c r="S3781">
        <v>192467</v>
      </c>
      <c r="T3781">
        <f t="shared" si="180"/>
        <v>177467</v>
      </c>
      <c r="U3781" s="54">
        <f t="shared" si="178"/>
        <v>177467</v>
      </c>
      <c r="V3781" s="24" t="str">
        <f t="shared" si="179"/>
        <v>NA</v>
      </c>
      <c r="W3781">
        <v>6.6</v>
      </c>
    </row>
    <row r="3782" spans="17:23" x14ac:dyDescent="0.3">
      <c r="Q3782" t="s">
        <v>13910</v>
      </c>
      <c r="R3782">
        <v>15000</v>
      </c>
      <c r="S3782">
        <v>76382</v>
      </c>
      <c r="T3782">
        <f t="shared" si="180"/>
        <v>61382</v>
      </c>
      <c r="U3782" s="54">
        <f t="shared" si="178"/>
        <v>61382</v>
      </c>
      <c r="V3782" s="24" t="str">
        <f t="shared" si="179"/>
        <v>NA</v>
      </c>
      <c r="W3782">
        <v>6.2</v>
      </c>
    </row>
    <row r="3783" spans="17:23" x14ac:dyDescent="0.3">
      <c r="Q3783" t="s">
        <v>13914</v>
      </c>
      <c r="R3783">
        <v>10000</v>
      </c>
      <c r="S3783">
        <v>180483</v>
      </c>
      <c r="T3783">
        <f t="shared" si="180"/>
        <v>170483</v>
      </c>
      <c r="U3783" s="54">
        <f t="shared" si="178"/>
        <v>170483</v>
      </c>
      <c r="V3783" s="24" t="str">
        <f t="shared" si="179"/>
        <v>NA</v>
      </c>
      <c r="W3783">
        <v>6.1</v>
      </c>
    </row>
    <row r="3784" spans="17:23" x14ac:dyDescent="0.3">
      <c r="Q3784" t="s">
        <v>13919</v>
      </c>
      <c r="R3784">
        <v>4500</v>
      </c>
      <c r="S3784">
        <v>136007</v>
      </c>
      <c r="T3784">
        <f t="shared" si="180"/>
        <v>131507</v>
      </c>
      <c r="U3784" s="54">
        <f t="shared" si="178"/>
        <v>131507</v>
      </c>
      <c r="V3784" s="24" t="str">
        <f t="shared" si="179"/>
        <v>NA</v>
      </c>
      <c r="W3784">
        <v>6.9</v>
      </c>
    </row>
    <row r="3785" spans="17:23" x14ac:dyDescent="0.3">
      <c r="Q3785" t="s">
        <v>13922</v>
      </c>
      <c r="R3785">
        <v>10000</v>
      </c>
      <c r="S3785">
        <v>673780</v>
      </c>
      <c r="T3785">
        <f t="shared" si="180"/>
        <v>663780</v>
      </c>
      <c r="U3785" s="54">
        <f t="shared" si="178"/>
        <v>663780</v>
      </c>
      <c r="V3785" s="24" t="str">
        <f t="shared" si="179"/>
        <v>NA</v>
      </c>
      <c r="W3785">
        <v>7.5</v>
      </c>
    </row>
    <row r="3786" spans="17:23" x14ac:dyDescent="0.3">
      <c r="Q3786" t="s">
        <v>13928</v>
      </c>
      <c r="R3786">
        <v>1000000</v>
      </c>
      <c r="S3786">
        <v>94596</v>
      </c>
      <c r="T3786">
        <f t="shared" si="180"/>
        <v>-905404</v>
      </c>
      <c r="U3786" s="54" t="str">
        <f t="shared" si="178"/>
        <v>NA</v>
      </c>
      <c r="V3786" s="24">
        <f t="shared" si="179"/>
        <v>-905404</v>
      </c>
      <c r="W3786">
        <v>7.4</v>
      </c>
    </row>
    <row r="3787" spans="17:23" x14ac:dyDescent="0.3">
      <c r="Q3787" t="s">
        <v>13934</v>
      </c>
      <c r="R3787">
        <v>7000</v>
      </c>
      <c r="S3787">
        <v>424760</v>
      </c>
      <c r="T3787">
        <f t="shared" si="180"/>
        <v>417760</v>
      </c>
      <c r="U3787" s="54">
        <f t="shared" si="178"/>
        <v>417760</v>
      </c>
      <c r="V3787" s="24" t="str">
        <f t="shared" si="179"/>
        <v>NA</v>
      </c>
      <c r="W3787">
        <v>7</v>
      </c>
    </row>
    <row r="3788" spans="17:23" x14ac:dyDescent="0.3">
      <c r="Q3788" t="s">
        <v>13939</v>
      </c>
      <c r="R3788">
        <v>7000</v>
      </c>
      <c r="S3788">
        <v>70071</v>
      </c>
      <c r="T3788">
        <f t="shared" si="180"/>
        <v>63071</v>
      </c>
      <c r="U3788" s="54">
        <f t="shared" si="178"/>
        <v>63071</v>
      </c>
      <c r="V3788" s="24" t="str">
        <f t="shared" si="179"/>
        <v>NA</v>
      </c>
      <c r="W3788">
        <v>6.3</v>
      </c>
    </row>
    <row r="3789" spans="17:23" x14ac:dyDescent="0.3">
      <c r="Q3789" t="s">
        <v>13946</v>
      </c>
      <c r="R3789">
        <v>7000</v>
      </c>
      <c r="S3789">
        <v>2040920</v>
      </c>
      <c r="T3789">
        <f t="shared" si="180"/>
        <v>2033920</v>
      </c>
      <c r="U3789" s="54">
        <f t="shared" si="178"/>
        <v>2033920</v>
      </c>
      <c r="V3789" s="24" t="str">
        <f t="shared" si="179"/>
        <v>NA</v>
      </c>
      <c r="W3789">
        <v>6.9</v>
      </c>
    </row>
    <row r="3790" spans="17:23" x14ac:dyDescent="0.3">
      <c r="Q3790" t="s">
        <v>13951</v>
      </c>
      <c r="R3790">
        <v>9000</v>
      </c>
      <c r="S3790">
        <v>4584</v>
      </c>
      <c r="T3790">
        <f t="shared" si="180"/>
        <v>-4416</v>
      </c>
      <c r="U3790" s="54" t="str">
        <f t="shared" si="178"/>
        <v>NA</v>
      </c>
      <c r="V3790" s="24">
        <f t="shared" si="179"/>
        <v>-4416</v>
      </c>
      <c r="W3790">
        <v>6.4</v>
      </c>
    </row>
    <row r="3791" spans="17:23" x14ac:dyDescent="0.3">
      <c r="Q3791" t="s">
        <v>13957</v>
      </c>
      <c r="R3791">
        <v>1100</v>
      </c>
      <c r="S3791">
        <v>85222</v>
      </c>
      <c r="T3791">
        <f t="shared" si="180"/>
        <v>84122</v>
      </c>
      <c r="U3791" s="54">
        <f t="shared" si="178"/>
        <v>84122</v>
      </c>
      <c r="V3791" s="24" t="str">
        <f t="shared" si="179"/>
        <v>NA</v>
      </c>
      <c r="W3791">
        <v>6.6</v>
      </c>
    </row>
  </sheetData>
  <mergeCells count="5">
    <mergeCell ref="J38:K38"/>
    <mergeCell ref="M38:N38"/>
    <mergeCell ref="B4:E4"/>
    <mergeCell ref="F4:G4"/>
    <mergeCell ref="B5:E5"/>
  </mergeCells>
  <pageMargins left="0.7" right="0.7" top="0.75" bottom="0.75" header="0.3" footer="0.3"/>
  <ignoredErrors>
    <ignoredError sqref="G7" formula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preprocessed</vt:lpstr>
      <vt:lpstr>genre</vt:lpstr>
      <vt:lpstr>duration</vt:lpstr>
      <vt:lpstr>language</vt:lpstr>
      <vt:lpstr>director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ansumc123@outlook.com</cp:lastModifiedBy>
  <dcterms:created xsi:type="dcterms:W3CDTF">2024-09-04T05:53:27Z</dcterms:created>
  <dcterms:modified xsi:type="dcterms:W3CDTF">2024-09-06T05:27:13Z</dcterms:modified>
</cp:coreProperties>
</file>